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P:\Approved Vendor List\"/>
    </mc:Choice>
  </mc:AlternateContent>
  <xr:revisionPtr revIDLastSave="0" documentId="8_{1F84F7CE-B9A4-4E52-B1A7-F99D8CA5B248}" xr6:coauthVersionLast="47" xr6:coauthVersionMax="47" xr10:uidLastSave="{00000000-0000-0000-0000-000000000000}"/>
  <bookViews>
    <workbookView xWindow="29685" yWindow="1215" windowWidth="23100" windowHeight="11610" xr2:uid="{09132C42-75AB-405A-8A50-14F90438B171}"/>
  </bookViews>
  <sheets>
    <sheet name="All Vendor List" sheetId="1" r:id="rId1"/>
    <sheet name="Coop Links" sheetId="12" r:id="rId2"/>
    <sheet name="24-45-737 Printed Apparel" sheetId="4" r:id="rId3"/>
    <sheet name="25-62-737 Award, Trophy, Promo" sheetId="8" r:id="rId4"/>
    <sheet name="22-65-737 Onsite Campus" sheetId="5" r:id="rId5"/>
    <sheet name="25-31-883 CTE" sheetId="6" r:id="rId6"/>
    <sheet name="IISD 23-05-914 Furniture" sheetId="13" r:id="rId7"/>
    <sheet name="25-29-872 Speakers, Prof, Consu" sheetId="11" r:id="rId8"/>
    <sheet name="Skilled Crafts" sheetId="15" r:id="rId9"/>
    <sheet name="Charter Bus Service" sheetId="2" r:id="rId10"/>
    <sheet name="Fine Arts" sheetId="16" r:id="rId11"/>
    <sheet name="PPE" sheetId="17" r:id="rId12"/>
    <sheet name="Exprired" sheetId="18" r:id="rId13"/>
  </sheets>
  <definedNames>
    <definedName name="_xlnm._FilterDatabase" localSheetId="0" hidden="1">'All Vendor List'!$A$3:$K$18201</definedName>
    <definedName name="_MailAutoSig" localSheetId="0">'All Vendor List'!#REF!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0678" i="1" l="1"/>
  <c r="E20674" i="1"/>
  <c r="E20658" i="1"/>
  <c r="E20627" i="1"/>
  <c r="E20599" i="1"/>
  <c r="E20551" i="1"/>
  <c r="E20546" i="1"/>
  <c r="E20542" i="1"/>
  <c r="E20519" i="1"/>
  <c r="E20518" i="1"/>
  <c r="E20509" i="1"/>
  <c r="E20493" i="1"/>
  <c r="E20469" i="1"/>
  <c r="E20444" i="1"/>
  <c r="E20431" i="1"/>
  <c r="E20383" i="1"/>
  <c r="E20374" i="1"/>
  <c r="E20315" i="1"/>
  <c r="E20297" i="1"/>
  <c r="E20265" i="1"/>
  <c r="E20260" i="1"/>
  <c r="E20259" i="1"/>
  <c r="E20254" i="1"/>
  <c r="E20251" i="1"/>
  <c r="E20250" i="1"/>
  <c r="E20246" i="1"/>
  <c r="E20240" i="1"/>
  <c r="E20238" i="1"/>
  <c r="E20233" i="1"/>
  <c r="E20234" i="1"/>
  <c r="E20222" i="1"/>
  <c r="E20220" i="1"/>
  <c r="E20181" i="1"/>
  <c r="E20150" i="1"/>
  <c r="E20074" i="1"/>
  <c r="E20073" i="1"/>
  <c r="E20064" i="1"/>
  <c r="E20054" i="1"/>
  <c r="E20045" i="1"/>
  <c r="E20041" i="1"/>
  <c r="E20014" i="1"/>
  <c r="E19991" i="1"/>
  <c r="E19981" i="1"/>
  <c r="E19970" i="1"/>
  <c r="E19965" i="1"/>
  <c r="E19919" i="1"/>
  <c r="E19915" i="1"/>
  <c r="E19906" i="1"/>
  <c r="E19904" i="1"/>
  <c r="E19899" i="1"/>
  <c r="E19821" i="1"/>
  <c r="E19816" i="1"/>
  <c r="E19815" i="1"/>
  <c r="E19805" i="1"/>
  <c r="E19804" i="1"/>
  <c r="E19785" i="1"/>
  <c r="E19759" i="1"/>
  <c r="E19745" i="1"/>
  <c r="E19736" i="1"/>
  <c r="E19735" i="1"/>
  <c r="E19724" i="1"/>
  <c r="E19723" i="1"/>
  <c r="E19725" i="1"/>
  <c r="E19718" i="1"/>
  <c r="E19708" i="1"/>
  <c r="E19690" i="1"/>
  <c r="E19686" i="1"/>
  <c r="E19676" i="1"/>
  <c r="E19674" i="1"/>
  <c r="E19657" i="1"/>
  <c r="E19652" i="1"/>
  <c r="E19651" i="1"/>
  <c r="E19647" i="1"/>
  <c r="E19630" i="1"/>
  <c r="E19597" i="1"/>
  <c r="E19576" i="1"/>
  <c r="E19557" i="1"/>
  <c r="E19556" i="1"/>
  <c r="E19537" i="1"/>
  <c r="E19527" i="1"/>
  <c r="E19526" i="1"/>
  <c r="E19507" i="1"/>
  <c r="E19506" i="1"/>
  <c r="E19495" i="1"/>
  <c r="E19492" i="1"/>
  <c r="E19491" i="1"/>
  <c r="E19487" i="1"/>
  <c r="E19488" i="1"/>
  <c r="E19477" i="1"/>
  <c r="E19447" i="1"/>
  <c r="E19381" i="1"/>
  <c r="E19360" i="1"/>
  <c r="E19353" i="1"/>
  <c r="E19331" i="1"/>
  <c r="E19328" i="1"/>
  <c r="E19318" i="1"/>
  <c r="E19317" i="1"/>
  <c r="E19314" i="1"/>
  <c r="E19309" i="1"/>
  <c r="E19276" i="1"/>
  <c r="E19225" i="1"/>
  <c r="E19220" i="1"/>
  <c r="E19206" i="1"/>
  <c r="E19205" i="1"/>
  <c r="E19204" i="1"/>
  <c r="E19203" i="1"/>
  <c r="E19180" i="1"/>
  <c r="E19158" i="1"/>
  <c r="E19141" i="1"/>
  <c r="E19081" i="1"/>
  <c r="E19049" i="1"/>
  <c r="E19048" i="1"/>
  <c r="E19046" i="1"/>
  <c r="E19025" i="1"/>
  <c r="E19024" i="1"/>
  <c r="E19014" i="1"/>
  <c r="E19012" i="1"/>
  <c r="E19011" i="1"/>
  <c r="E18994" i="1"/>
  <c r="E18978" i="1"/>
  <c r="E18974" i="1"/>
  <c r="E18934" i="1"/>
  <c r="E18933" i="1"/>
  <c r="E18923" i="1"/>
  <c r="E18916" i="1"/>
  <c r="E18863" i="1"/>
  <c r="E18842" i="1"/>
  <c r="E18841" i="1"/>
  <c r="E18837" i="1"/>
  <c r="E18828" i="1"/>
  <c r="E18705" i="1"/>
  <c r="E18686" i="1"/>
  <c r="E18658" i="1"/>
  <c r="E18486" i="1"/>
  <c r="E18294" i="1"/>
  <c r="E18282" i="1"/>
  <c r="E18281" i="1"/>
  <c r="E18280" i="1"/>
  <c r="E18260" i="1"/>
  <c r="E18259" i="1"/>
  <c r="E18253" i="1"/>
  <c r="E18252" i="1"/>
  <c r="E18251" i="1"/>
  <c r="E18250" i="1"/>
  <c r="E18249" i="1"/>
  <c r="E18248" i="1"/>
  <c r="E18242" i="1"/>
  <c r="E18228" i="1"/>
  <c r="E18227" i="1"/>
  <c r="E18216" i="1"/>
  <c r="E18213" i="1"/>
  <c r="E18212" i="1"/>
  <c r="E18208" i="1"/>
  <c r="E18205" i="1"/>
  <c r="E18177" i="1"/>
  <c r="E18160" i="1"/>
  <c r="E18106" i="1"/>
  <c r="E18066" i="1"/>
  <c r="E17989" i="1"/>
  <c r="E17966" i="1"/>
  <c r="E17939" i="1"/>
  <c r="E17927" i="1"/>
  <c r="E17902" i="1"/>
  <c r="E17898" i="1"/>
  <c r="E17892" i="1"/>
  <c r="E17886" i="1"/>
  <c r="E17866" i="1"/>
  <c r="E17865" i="1"/>
  <c r="E17855" i="1"/>
  <c r="E17823" i="1"/>
  <c r="E17822" i="1"/>
  <c r="E17804" i="1"/>
  <c r="E17803" i="1"/>
  <c r="E17788" i="1"/>
  <c r="E17764" i="1"/>
  <c r="E17753" i="1"/>
  <c r="E17740" i="1"/>
  <c r="E17723" i="1"/>
  <c r="E17712" i="1"/>
  <c r="E17711" i="1"/>
  <c r="E17710" i="1"/>
  <c r="E17683" i="1"/>
  <c r="E17669" i="1"/>
  <c r="E17648" i="1"/>
  <c r="E17647" i="1"/>
  <c r="E17609" i="1"/>
  <c r="E17577" i="1"/>
  <c r="E17526" i="1"/>
  <c r="E17525" i="1"/>
  <c r="E17492" i="1"/>
  <c r="E17450" i="1"/>
  <c r="E17433" i="1"/>
  <c r="E17415" i="1"/>
  <c r="E17393" i="1"/>
  <c r="E17392" i="1"/>
  <c r="E17391" i="1"/>
  <c r="E17389" i="1"/>
  <c r="E17373" i="1"/>
  <c r="E17321" i="1"/>
  <c r="E17320" i="1"/>
  <c r="E17319" i="1"/>
  <c r="E17289" i="1"/>
  <c r="E17248" i="1"/>
  <c r="E17235" i="1"/>
  <c r="E17217" i="1"/>
  <c r="E17214" i="1"/>
  <c r="E17213" i="1"/>
  <c r="E17117" i="1"/>
  <c r="E17090" i="1"/>
  <c r="E17089" i="1"/>
  <c r="E17088" i="1"/>
  <c r="E16946" i="1"/>
  <c r="E16939" i="1"/>
  <c r="E16889" i="1"/>
  <c r="E16888" i="1"/>
  <c r="E16879" i="1"/>
  <c r="E16873" i="1"/>
  <c r="E16869" i="1"/>
  <c r="E16839" i="1"/>
  <c r="E16795" i="1"/>
  <c r="E16794" i="1"/>
  <c r="E16780" i="1"/>
  <c r="E16751" i="1"/>
  <c r="E16659" i="1"/>
  <c r="E16628" i="1"/>
  <c r="E16626" i="1"/>
  <c r="E16625" i="1"/>
  <c r="E16624" i="1"/>
  <c r="E16623" i="1"/>
  <c r="E16615" i="1"/>
  <c r="E16614" i="1"/>
  <c r="E16611" i="1"/>
  <c r="E16610" i="1"/>
  <c r="E16557" i="1"/>
  <c r="E16545" i="1"/>
  <c r="E16541" i="1"/>
  <c r="E16522" i="1"/>
  <c r="E16514" i="1"/>
  <c r="E16509" i="1"/>
  <c r="E16499" i="1"/>
  <c r="E16491" i="1"/>
  <c r="E16415" i="1"/>
  <c r="E16366" i="1"/>
  <c r="E16349" i="1"/>
  <c r="E16348" i="1"/>
  <c r="E16340" i="1"/>
  <c r="E16278" i="1"/>
  <c r="E16270" i="1"/>
  <c r="E16144" i="1"/>
  <c r="E16111" i="1"/>
  <c r="E16110" i="1"/>
  <c r="E16109" i="1"/>
  <c r="E16071" i="1"/>
  <c r="E16064" i="1"/>
  <c r="E16053" i="1"/>
  <c r="E16049" i="1"/>
  <c r="E16013" i="1"/>
  <c r="E15971" i="1"/>
  <c r="E15937" i="1"/>
  <c r="E15922" i="1"/>
  <c r="E15905" i="1"/>
  <c r="E15838" i="1"/>
  <c r="E15819" i="1"/>
  <c r="E15792" i="1"/>
  <c r="E15785" i="1"/>
  <c r="E15760" i="1"/>
  <c r="E15759" i="1"/>
  <c r="E15744" i="1"/>
  <c r="E15743" i="1"/>
  <c r="E15740" i="1"/>
  <c r="E15739" i="1"/>
  <c r="E15727" i="1"/>
  <c r="E15713" i="1"/>
  <c r="E15672" i="1"/>
  <c r="E15671" i="1"/>
  <c r="E15593" i="1"/>
  <c r="E15586" i="1"/>
  <c r="E15585" i="1"/>
  <c r="E15573" i="1"/>
  <c r="E15566" i="1"/>
  <c r="E15560" i="1"/>
  <c r="E15558" i="1"/>
  <c r="E15541" i="1"/>
  <c r="E15537" i="1"/>
  <c r="E15515" i="1"/>
  <c r="E15500" i="1"/>
  <c r="E15496" i="1"/>
  <c r="E15452" i="1"/>
  <c r="E15409" i="1"/>
  <c r="E15358" i="1"/>
  <c r="E15284" i="1"/>
  <c r="E15269" i="1"/>
  <c r="E15265" i="1"/>
  <c r="E15245" i="1"/>
  <c r="E15129" i="1"/>
  <c r="E15121" i="1"/>
  <c r="E15108" i="1"/>
  <c r="E15097" i="1"/>
  <c r="E15033" i="1"/>
  <c r="E15021" i="1"/>
  <c r="E15015" i="1"/>
  <c r="E14935" i="1"/>
  <c r="E14934" i="1"/>
  <c r="E14933" i="1"/>
  <c r="E14890" i="1"/>
  <c r="E14839" i="1"/>
  <c r="E14800" i="1"/>
  <c r="E14793" i="1"/>
  <c r="E14782" i="1"/>
  <c r="E14771" i="1"/>
  <c r="E14764" i="1"/>
  <c r="E14721" i="1"/>
  <c r="E14717" i="1"/>
  <c r="E14668" i="1"/>
  <c r="E14577" i="1"/>
  <c r="E14501" i="1"/>
  <c r="E14500" i="1"/>
  <c r="E14491" i="1"/>
  <c r="E14448" i="1"/>
  <c r="E14446" i="1"/>
  <c r="E14379" i="1"/>
  <c r="E14350" i="1"/>
  <c r="E14331" i="1"/>
  <c r="E14330" i="1"/>
  <c r="E14328" i="1"/>
  <c r="E14308" i="1"/>
  <c r="E14304" i="1"/>
  <c r="E14285" i="1"/>
  <c r="E14272" i="1"/>
  <c r="E14194" i="1"/>
  <c r="E14175" i="1"/>
  <c r="E14123" i="1"/>
  <c r="E14112" i="1"/>
  <c r="E14108" i="1"/>
  <c r="E14084" i="1"/>
  <c r="E14080" i="1"/>
  <c r="E14063" i="1"/>
  <c r="E14060" i="1"/>
  <c r="E14052" i="1"/>
  <c r="E13940" i="1"/>
  <c r="E13898" i="1"/>
  <c r="E13868" i="1"/>
  <c r="E13859" i="1"/>
  <c r="E13824" i="1"/>
  <c r="E13823" i="1"/>
  <c r="E13809" i="1"/>
  <c r="E13791" i="1"/>
  <c r="E13717" i="1"/>
  <c r="E13697" i="1"/>
  <c r="E13696" i="1"/>
  <c r="E13674" i="1"/>
  <c r="E13654" i="1"/>
  <c r="E13653" i="1"/>
  <c r="E13651" i="1"/>
  <c r="E13650" i="1"/>
  <c r="E13630" i="1"/>
  <c r="E13624" i="1"/>
  <c r="E13623" i="1"/>
  <c r="E13595" i="1"/>
  <c r="E13591" i="1"/>
  <c r="E13589" i="1"/>
  <c r="E13570" i="1"/>
  <c r="E13535" i="1"/>
  <c r="E13469" i="1"/>
  <c r="E13461" i="1"/>
  <c r="E13459" i="1"/>
  <c r="E13458" i="1"/>
  <c r="E13444" i="1"/>
  <c r="E13422" i="1"/>
  <c r="E13421" i="1"/>
  <c r="E13420" i="1"/>
  <c r="E13410" i="1"/>
  <c r="E13330" i="1"/>
  <c r="E13322" i="1"/>
  <c r="E13310" i="1"/>
  <c r="E13296" i="1"/>
  <c r="E13295" i="1"/>
  <c r="E13191" i="1"/>
  <c r="E13175" i="1"/>
  <c r="E13169" i="1"/>
  <c r="E13158" i="1"/>
  <c r="E13101" i="1"/>
  <c r="E13094" i="1"/>
  <c r="E13093" i="1"/>
  <c r="E13092" i="1"/>
  <c r="E13071" i="1"/>
  <c r="E13062" i="1"/>
  <c r="E13061" i="1"/>
  <c r="E13060" i="1"/>
  <c r="E13056" i="1"/>
  <c r="E13008" i="1"/>
  <c r="E12996" i="1"/>
  <c r="E12953" i="1"/>
  <c r="E12879" i="1"/>
  <c r="E12849" i="1"/>
  <c r="E12846" i="1"/>
  <c r="E12845" i="1"/>
  <c r="E12805" i="1"/>
  <c r="E12797" i="1"/>
  <c r="E12795" i="1"/>
  <c r="E12776" i="1"/>
  <c r="E12775" i="1"/>
  <c r="E12697" i="1"/>
  <c r="E12684" i="1"/>
  <c r="E12683" i="1"/>
  <c r="E12682" i="1"/>
  <c r="E12685" i="1"/>
  <c r="E12681" i="1"/>
  <c r="E12676" i="1"/>
  <c r="E12671" i="1"/>
  <c r="E12670" i="1"/>
  <c r="E12659" i="1"/>
  <c r="E12641" i="1"/>
  <c r="E12635" i="1"/>
  <c r="E12634" i="1"/>
  <c r="E12629" i="1"/>
  <c r="E12587" i="1"/>
  <c r="E12586" i="1"/>
  <c r="E12585" i="1"/>
  <c r="E12584" i="1"/>
  <c r="E12583" i="1"/>
  <c r="E12582" i="1"/>
  <c r="E12580" i="1"/>
  <c r="E12577" i="1"/>
  <c r="E12561" i="1"/>
  <c r="E12554" i="1"/>
  <c r="E12553" i="1"/>
  <c r="E12529" i="1"/>
  <c r="E12527" i="1"/>
  <c r="E12521" i="1"/>
  <c r="E12501" i="1"/>
  <c r="E12496" i="1"/>
  <c r="E12486" i="1"/>
  <c r="E12484" i="1"/>
  <c r="E12481" i="1"/>
  <c r="E12456" i="1"/>
  <c r="E12455" i="1"/>
  <c r="E12454" i="1"/>
  <c r="E12449" i="1"/>
  <c r="E12426" i="1"/>
  <c r="E12420" i="1"/>
  <c r="E12398" i="1"/>
  <c r="E12392" i="1"/>
  <c r="E12385" i="1"/>
  <c r="E12361" i="1"/>
  <c r="E12298" i="1"/>
  <c r="E12278" i="1"/>
  <c r="E12232" i="1"/>
  <c r="E12215" i="1"/>
  <c r="E12199" i="1"/>
  <c r="E12169" i="1"/>
  <c r="E12129" i="1"/>
  <c r="E12123" i="1"/>
  <c r="E12095" i="1"/>
  <c r="E12091" i="1"/>
  <c r="E12063" i="1"/>
  <c r="E12019" i="1"/>
  <c r="E11983" i="1"/>
  <c r="E11965" i="1"/>
  <c r="E11964" i="1"/>
  <c r="E11963" i="1"/>
  <c r="E11923" i="1"/>
  <c r="E11907" i="1"/>
  <c r="E11897" i="1"/>
  <c r="E11895" i="1"/>
  <c r="E11870" i="1"/>
  <c r="E11778" i="1"/>
  <c r="E11776" i="1"/>
  <c r="E11747" i="1"/>
  <c r="E11740" i="1"/>
  <c r="E11735" i="1"/>
  <c r="E11729" i="1"/>
  <c r="E11725" i="1"/>
  <c r="E11724" i="1"/>
  <c r="E11714" i="1"/>
  <c r="E11640" i="1"/>
  <c r="E11618" i="1"/>
  <c r="E11605" i="1"/>
  <c r="E11559" i="1"/>
  <c r="E11555" i="1"/>
  <c r="E11531" i="1"/>
  <c r="E11521" i="1"/>
  <c r="E11518" i="1"/>
  <c r="E11393" i="1"/>
  <c r="E11324" i="1"/>
  <c r="E11322" i="1"/>
  <c r="E11315" i="1"/>
  <c r="E11281" i="1"/>
  <c r="E11280" i="1"/>
  <c r="E11279" i="1"/>
  <c r="E11270" i="1"/>
  <c r="E11254" i="1"/>
  <c r="E11237" i="1"/>
  <c r="E11232" i="1"/>
  <c r="E11227" i="1"/>
  <c r="E11225" i="1"/>
  <c r="E11224" i="1"/>
  <c r="E11220" i="1"/>
  <c r="E11170" i="1"/>
  <c r="E11168" i="1"/>
  <c r="E11072" i="1"/>
  <c r="E11056" i="1"/>
  <c r="E11057" i="1"/>
  <c r="E10965" i="1"/>
  <c r="E10956" i="1"/>
  <c r="E10925" i="1"/>
  <c r="E10917" i="1"/>
  <c r="E10893" i="1"/>
  <c r="E10877" i="1"/>
  <c r="E10866" i="1"/>
  <c r="E10860" i="1"/>
  <c r="E10802" i="1"/>
  <c r="E10801" i="1"/>
  <c r="E10780" i="1"/>
  <c r="E10779" i="1"/>
  <c r="E10770" i="1"/>
  <c r="E10738" i="1"/>
  <c r="E10737" i="1"/>
  <c r="E10736" i="1"/>
  <c r="E10735" i="1"/>
  <c r="E10698" i="1"/>
  <c r="E10694" i="1"/>
  <c r="E10693" i="1"/>
  <c r="E10674" i="1"/>
  <c r="E10652" i="1"/>
  <c r="E10651" i="1"/>
  <c r="E10650" i="1"/>
  <c r="E10637" i="1"/>
  <c r="E10631" i="1"/>
  <c r="E10621" i="1"/>
  <c r="E10588" i="1"/>
  <c r="E10585" i="1"/>
  <c r="E10462" i="1"/>
  <c r="E10444" i="1"/>
  <c r="E10409" i="1"/>
  <c r="E10351" i="1"/>
  <c r="E10295" i="1"/>
  <c r="E10293" i="1"/>
  <c r="E10207" i="1"/>
  <c r="E10103" i="1"/>
  <c r="E10093" i="1"/>
  <c r="E10089" i="1"/>
  <c r="E10088" i="1"/>
  <c r="E10073" i="1"/>
  <c r="E10068" i="1"/>
  <c r="E10039" i="1"/>
  <c r="E10025" i="1"/>
  <c r="E10024" i="1"/>
  <c r="E10016" i="1"/>
  <c r="E9974" i="1"/>
  <c r="E9973" i="1"/>
  <c r="E9960" i="1"/>
  <c r="E9954" i="1"/>
  <c r="E9944" i="1"/>
  <c r="E9909" i="1"/>
  <c r="E9876" i="1"/>
  <c r="E9877" i="1"/>
  <c r="E9819" i="1"/>
  <c r="E9810" i="1"/>
  <c r="E9735" i="1"/>
  <c r="E9729" i="1"/>
  <c r="E9714" i="1"/>
  <c r="E9713" i="1"/>
  <c r="E9697" i="1"/>
  <c r="E9688" i="1"/>
  <c r="E9678" i="1"/>
  <c r="E9670" i="1"/>
  <c r="E9667" i="1"/>
  <c r="E9665" i="1"/>
  <c r="E9664" i="1"/>
  <c r="E9651" i="1"/>
  <c r="E9569" i="1"/>
  <c r="E9558" i="1"/>
  <c r="E9498" i="1"/>
  <c r="E9497" i="1"/>
  <c r="E9496" i="1"/>
  <c r="E9495" i="1"/>
  <c r="E9466" i="1"/>
  <c r="E9463" i="1"/>
  <c r="E9462" i="1"/>
  <c r="E9423" i="1"/>
  <c r="E9404" i="1"/>
  <c r="E9403" i="1"/>
  <c r="E9388" i="1"/>
  <c r="E9342" i="1"/>
  <c r="E9279" i="1"/>
  <c r="E9260" i="1"/>
  <c r="E9258" i="1"/>
  <c r="E9257" i="1"/>
  <c r="E9255" i="1"/>
  <c r="E9227" i="1"/>
  <c r="E9226" i="1"/>
  <c r="E9223" i="1"/>
  <c r="E9217" i="1"/>
  <c r="E9201" i="1"/>
  <c r="E9190" i="1"/>
  <c r="E9189" i="1"/>
  <c r="E9188" i="1"/>
  <c r="E9095" i="1"/>
  <c r="E9087" i="1"/>
  <c r="E9072" i="1"/>
  <c r="E9020" i="1"/>
  <c r="E8996" i="1"/>
  <c r="E8982" i="1"/>
  <c r="E8981" i="1"/>
  <c r="E8980" i="1"/>
  <c r="E8957" i="1"/>
  <c r="E8953" i="1"/>
  <c r="E8951" i="1"/>
  <c r="E8936" i="1"/>
  <c r="E8920" i="1"/>
  <c r="E8895" i="1"/>
  <c r="E8883" i="1"/>
  <c r="E8869" i="1"/>
  <c r="E8845" i="1"/>
  <c r="E8844" i="1"/>
  <c r="E8843" i="1"/>
  <c r="E8777" i="1"/>
  <c r="E8762" i="1"/>
  <c r="E8761" i="1"/>
  <c r="E8756" i="1"/>
  <c r="E8751" i="1"/>
  <c r="E8740" i="1"/>
  <c r="E8739" i="1"/>
  <c r="E8722" i="1"/>
  <c r="E8696" i="1"/>
  <c r="E8648" i="1"/>
  <c r="E8636" i="1"/>
  <c r="E8630" i="1"/>
  <c r="E8522" i="1"/>
  <c r="E8503" i="1"/>
  <c r="E8502" i="1"/>
  <c r="E8433" i="1"/>
  <c r="E8420" i="1"/>
  <c r="E8410" i="1"/>
  <c r="E8398" i="1"/>
  <c r="E8344" i="1"/>
  <c r="E8342" i="1"/>
  <c r="E8318" i="1"/>
  <c r="E8316" i="1"/>
  <c r="E8292" i="1"/>
  <c r="E8252" i="1"/>
  <c r="E8251" i="1"/>
  <c r="E8250" i="1"/>
  <c r="E8234" i="1"/>
  <c r="E8233" i="1"/>
  <c r="E8224" i="1"/>
  <c r="E8215" i="1"/>
  <c r="E8178" i="1"/>
  <c r="E8177" i="1"/>
  <c r="E8179" i="1"/>
  <c r="E8176" i="1"/>
  <c r="E8165" i="1"/>
  <c r="E8157" i="1"/>
  <c r="E8118" i="1"/>
  <c r="E8101" i="1"/>
  <c r="E8099" i="1"/>
  <c r="E8095" i="1"/>
  <c r="E8090" i="1"/>
  <c r="E8064" i="1"/>
  <c r="E8063" i="1"/>
  <c r="E8059" i="1"/>
  <c r="E8019" i="1"/>
  <c r="E8017" i="1"/>
  <c r="E8010" i="1"/>
  <c r="E8003" i="1"/>
  <c r="E7982" i="1"/>
  <c r="E7961" i="1"/>
  <c r="E7959" i="1"/>
  <c r="E7939" i="1"/>
  <c r="E7913" i="1"/>
  <c r="E7904" i="1"/>
  <c r="E7903" i="1"/>
  <c r="E7905" i="1"/>
  <c r="E7901" i="1"/>
  <c r="E7897" i="1"/>
  <c r="E7839" i="1"/>
  <c r="E7832" i="1"/>
  <c r="E7805" i="1"/>
  <c r="E7758" i="1"/>
  <c r="E7757" i="1"/>
  <c r="E7675" i="1"/>
  <c r="E7657" i="1"/>
  <c r="E7579" i="1"/>
  <c r="E7561" i="1"/>
  <c r="E7554" i="1"/>
  <c r="E7544" i="1"/>
  <c r="E7532" i="1"/>
  <c r="E7511" i="1"/>
  <c r="E7499" i="1"/>
  <c r="E7488" i="1"/>
  <c r="E7487" i="1"/>
  <c r="E7484" i="1"/>
  <c r="E7470" i="1"/>
  <c r="E7425" i="1"/>
  <c r="E7412" i="1"/>
  <c r="E7356" i="1"/>
  <c r="E7333" i="1"/>
  <c r="E7280" i="1"/>
  <c r="E7271" i="1"/>
  <c r="E7262" i="1"/>
  <c r="E7258" i="1"/>
  <c r="E7257" i="1"/>
  <c r="E7252" i="1"/>
  <c r="E7221" i="1"/>
  <c r="E7219" i="1"/>
  <c r="E7209" i="1"/>
  <c r="E7188" i="1"/>
  <c r="E7170" i="1"/>
  <c r="E7169" i="1"/>
  <c r="E7137" i="1"/>
  <c r="E7135" i="1"/>
  <c r="E7106" i="1"/>
  <c r="E7102" i="1"/>
  <c r="E7096" i="1"/>
  <c r="E7084" i="1"/>
  <c r="E7083" i="1"/>
  <c r="E7070" i="1"/>
  <c r="E7048" i="1"/>
  <c r="E7047" i="1"/>
  <c r="E7012" i="1"/>
  <c r="E7005" i="1"/>
  <c r="E7004" i="1"/>
  <c r="E7003" i="1"/>
  <c r="E6996" i="1"/>
  <c r="E6974" i="1"/>
  <c r="E6975" i="1"/>
  <c r="E6898" i="1"/>
  <c r="E6894" i="1"/>
  <c r="E6890" i="1"/>
  <c r="E6864" i="1"/>
  <c r="E6818" i="1"/>
  <c r="E6801" i="1"/>
  <c r="E6776" i="1"/>
  <c r="E6760" i="1"/>
  <c r="E6759" i="1"/>
  <c r="E6739" i="1"/>
  <c r="E6737" i="1"/>
  <c r="E6734" i="1"/>
  <c r="E6735" i="1"/>
  <c r="E6609" i="1"/>
  <c r="E6570" i="1"/>
  <c r="E6560" i="1"/>
  <c r="E6526" i="1"/>
  <c r="E6523" i="1"/>
  <c r="E6461" i="1"/>
  <c r="E6451" i="1"/>
  <c r="E6415" i="1"/>
  <c r="E6393" i="1"/>
  <c r="E6382" i="1"/>
  <c r="E6362" i="1"/>
  <c r="E6350" i="1"/>
  <c r="E6302" i="1"/>
  <c r="E6303" i="1"/>
  <c r="E6301" i="1"/>
  <c r="E6288" i="1"/>
  <c r="E6285" i="1"/>
  <c r="E6284" i="1"/>
  <c r="E6269" i="1"/>
  <c r="E6209" i="1"/>
  <c r="E6208" i="1"/>
  <c r="E6105" i="1"/>
  <c r="E6060" i="1"/>
  <c r="E6033" i="1"/>
  <c r="E6023" i="1"/>
  <c r="E6002" i="1"/>
  <c r="E6001" i="1"/>
  <c r="E5991" i="1"/>
  <c r="E5989" i="1"/>
  <c r="E5917" i="1"/>
  <c r="E5916" i="1"/>
  <c r="E5882" i="1"/>
  <c r="E5867" i="1"/>
  <c r="E5841" i="1"/>
  <c r="E5810" i="1"/>
  <c r="E5773" i="1"/>
  <c r="E5767" i="1"/>
  <c r="E5766" i="1"/>
  <c r="E5744" i="1"/>
  <c r="E5725" i="1"/>
  <c r="E5695" i="1"/>
  <c r="E5627" i="1"/>
  <c r="E5610" i="1"/>
  <c r="E5608" i="1"/>
  <c r="E5606" i="1"/>
  <c r="E5540" i="1"/>
  <c r="E5535" i="1"/>
  <c r="E5505" i="1"/>
  <c r="E5469" i="1"/>
  <c r="E5470" i="1"/>
  <c r="E5452" i="1"/>
  <c r="E5435" i="1"/>
  <c r="E5408" i="1"/>
  <c r="E5371" i="1"/>
  <c r="E5370" i="1"/>
  <c r="E5345" i="1"/>
  <c r="E5263" i="1"/>
  <c r="E5256" i="1"/>
  <c r="E5255" i="1"/>
  <c r="E5252" i="1"/>
  <c r="E5239" i="1"/>
  <c r="E5233" i="1"/>
  <c r="E5222" i="1"/>
  <c r="E5221" i="1"/>
  <c r="E5164" i="1"/>
  <c r="E5127" i="1"/>
  <c r="E5120" i="1"/>
  <c r="E5118" i="1"/>
  <c r="E5114" i="1"/>
  <c r="E5094" i="1"/>
  <c r="E5093" i="1"/>
  <c r="E5064" i="1"/>
  <c r="E5059" i="1"/>
  <c r="E5049" i="1"/>
  <c r="E5024" i="1"/>
  <c r="E4986" i="1"/>
  <c r="E4955" i="1"/>
  <c r="E4944" i="1"/>
  <c r="E4938" i="1"/>
  <c r="E4927" i="1"/>
  <c r="E4926" i="1"/>
  <c r="E4925" i="1"/>
  <c r="E4920" i="1"/>
  <c r="E4906" i="1"/>
  <c r="E4847" i="1"/>
  <c r="E4772" i="1"/>
  <c r="E4684" i="1"/>
  <c r="E4646" i="1"/>
  <c r="E4631" i="1"/>
  <c r="E4630" i="1"/>
  <c r="E4625" i="1"/>
  <c r="E4619" i="1"/>
  <c r="E4618" i="1"/>
  <c r="E4601" i="1"/>
  <c r="E4587" i="1"/>
  <c r="E4545" i="1"/>
  <c r="E4517" i="1"/>
  <c r="E4512" i="1"/>
  <c r="E4462" i="1"/>
  <c r="E4451" i="1"/>
  <c r="E4450" i="1"/>
  <c r="E4452" i="1"/>
  <c r="E4449" i="1"/>
  <c r="E4367" i="1"/>
  <c r="E4352" i="1"/>
  <c r="E4346" i="1"/>
  <c r="E4340" i="1"/>
  <c r="E4297" i="1"/>
  <c r="E4248" i="1"/>
  <c r="E4243" i="1"/>
  <c r="E4235" i="1"/>
  <c r="E4209" i="1"/>
  <c r="E4145" i="1"/>
  <c r="E4114" i="1"/>
  <c r="E4107" i="1"/>
  <c r="E4066" i="1"/>
  <c r="E4058" i="1"/>
  <c r="E4057" i="1"/>
  <c r="E4044" i="1"/>
  <c r="E4024" i="1"/>
  <c r="E3985" i="1"/>
  <c r="E3936" i="1"/>
  <c r="E3935" i="1"/>
  <c r="E3823" i="1"/>
  <c r="E3822" i="1"/>
  <c r="E3694" i="1"/>
  <c r="E3630" i="1"/>
  <c r="E3596" i="1"/>
  <c r="E3595" i="1"/>
  <c r="E3560" i="1"/>
  <c r="E3523" i="1"/>
  <c r="E3522" i="1"/>
  <c r="E3521" i="1"/>
  <c r="E3524" i="1"/>
  <c r="E3520" i="1"/>
  <c r="E3481" i="1"/>
  <c r="E3479" i="1"/>
  <c r="E3478" i="1"/>
  <c r="E3476" i="1"/>
  <c r="E3474" i="1"/>
  <c r="E3472" i="1"/>
  <c r="E3471" i="1"/>
  <c r="E3436" i="1"/>
  <c r="E3421" i="1"/>
  <c r="E3420" i="1"/>
  <c r="E3358" i="1"/>
  <c r="E3287" i="1"/>
  <c r="E3263" i="1"/>
  <c r="E3240" i="1"/>
  <c r="E3233" i="1"/>
  <c r="E3220" i="1"/>
  <c r="E3198" i="1"/>
  <c r="E3197" i="1"/>
  <c r="E2997" i="1"/>
  <c r="E2990" i="1"/>
  <c r="E2964" i="1"/>
  <c r="E2923" i="1"/>
  <c r="E2917" i="1"/>
  <c r="E2914" i="1"/>
  <c r="E2913" i="1"/>
  <c r="E2910" i="1"/>
  <c r="E2904" i="1"/>
  <c r="E2887" i="1"/>
  <c r="E2837" i="1"/>
  <c r="E2800" i="1"/>
  <c r="E2798" i="1"/>
  <c r="E2779" i="1"/>
  <c r="E2733" i="1"/>
  <c r="E2728" i="1"/>
  <c r="E2727" i="1"/>
  <c r="E2715" i="1"/>
  <c r="E2714" i="1"/>
  <c r="E2713" i="1"/>
  <c r="E2712" i="1"/>
  <c r="E2684" i="1"/>
  <c r="E2683" i="1"/>
  <c r="E2635" i="1"/>
  <c r="E2634" i="1"/>
  <c r="E2633" i="1"/>
  <c r="E2629" i="1"/>
  <c r="E2628" i="1"/>
  <c r="E2626" i="1"/>
  <c r="E2588" i="1"/>
  <c r="E2586" i="1"/>
  <c r="E2560" i="1"/>
  <c r="E2535" i="1"/>
  <c r="E2532" i="1"/>
  <c r="E2419" i="1"/>
  <c r="E2385" i="1"/>
  <c r="E2382" i="1"/>
  <c r="E2368" i="1"/>
  <c r="E2355" i="1"/>
  <c r="E2316" i="1"/>
  <c r="E2314" i="1"/>
  <c r="E2297" i="1"/>
  <c r="E2264" i="1"/>
  <c r="E2240" i="1"/>
  <c r="E2160" i="1"/>
  <c r="E2153" i="1"/>
  <c r="E2134" i="1"/>
  <c r="E2059" i="1"/>
  <c r="E2031" i="1"/>
  <c r="E2032" i="1"/>
  <c r="E1961" i="1"/>
  <c r="E1955" i="1"/>
  <c r="E1952" i="1"/>
  <c r="E1937" i="1"/>
  <c r="E1932" i="1"/>
  <c r="E1919" i="1"/>
  <c r="E1865" i="1"/>
  <c r="E1861" i="1"/>
  <c r="E1852" i="1"/>
  <c r="E1851" i="1"/>
  <c r="E1850" i="1"/>
  <c r="E1846" i="1"/>
  <c r="E1843" i="1"/>
  <c r="E1832" i="1"/>
  <c r="E1824" i="1"/>
  <c r="E1814" i="1"/>
  <c r="E1797" i="1"/>
  <c r="E1788" i="1"/>
  <c r="E1787" i="1"/>
  <c r="E1783" i="1"/>
  <c r="E1764" i="1"/>
  <c r="E1739" i="1"/>
  <c r="E1738" i="1"/>
  <c r="E1737" i="1"/>
  <c r="E1736" i="1"/>
  <c r="E1732" i="1"/>
  <c r="E1719" i="1"/>
  <c r="E1708" i="1"/>
  <c r="E1702" i="1"/>
  <c r="E1701" i="1"/>
  <c r="E1646" i="1"/>
  <c r="E1644" i="1"/>
  <c r="E1634" i="1"/>
  <c r="E1580" i="1"/>
  <c r="E1560" i="1"/>
  <c r="E1500" i="1"/>
  <c r="E1482" i="1"/>
  <c r="E1441" i="1"/>
  <c r="E1409" i="1"/>
  <c r="E1386" i="1"/>
  <c r="E1350" i="1"/>
  <c r="E1290" i="1"/>
  <c r="E1264" i="1"/>
  <c r="E1255" i="1"/>
  <c r="E1240" i="1"/>
  <c r="E1221" i="1"/>
  <c r="E1186" i="1"/>
  <c r="E1164" i="1"/>
  <c r="E1143" i="1"/>
  <c r="E1094" i="1"/>
  <c r="E1063" i="1"/>
  <c r="E1061" i="1"/>
  <c r="E1060" i="1"/>
  <c r="E1035" i="1"/>
  <c r="E1034" i="1"/>
  <c r="E1033" i="1"/>
  <c r="E1032" i="1"/>
  <c r="E1031" i="1"/>
  <c r="E995" i="1"/>
  <c r="E948" i="1"/>
  <c r="E947" i="1"/>
  <c r="E946" i="1"/>
  <c r="E943" i="1"/>
  <c r="E942" i="1"/>
  <c r="E941" i="1"/>
  <c r="E940" i="1"/>
  <c r="E897" i="1"/>
  <c r="E813" i="1"/>
  <c r="E797" i="1"/>
  <c r="E760" i="1"/>
  <c r="E717" i="1"/>
  <c r="E703" i="1"/>
  <c r="E690" i="1"/>
  <c r="E636" i="1"/>
  <c r="E635" i="1"/>
  <c r="E637" i="1"/>
  <c r="E634" i="1"/>
  <c r="E632" i="1"/>
  <c r="E631" i="1"/>
  <c r="E601" i="1"/>
  <c r="E555" i="1"/>
  <c r="E546" i="1"/>
  <c r="E537" i="1"/>
  <c r="E533" i="1"/>
  <c r="E459" i="1"/>
  <c r="E454" i="1"/>
  <c r="E439" i="1"/>
  <c r="E436" i="1"/>
  <c r="E363" i="1"/>
  <c r="E278" i="1"/>
  <c r="E185" i="1"/>
  <c r="E98" i="1"/>
  <c r="E97" i="1"/>
  <c r="E41" i="1"/>
  <c r="E40" i="1"/>
  <c r="E39" i="1"/>
  <c r="E38" i="1"/>
</calcChain>
</file>

<file path=xl/sharedStrings.xml><?xml version="1.0" encoding="utf-8"?>
<sst xmlns="http://schemas.openxmlformats.org/spreadsheetml/2006/main" count="101767" uniqueCount="20623">
  <si>
    <t>Facilities Sources</t>
  </si>
  <si>
    <t>Hunton Services (HVAC Mechanical)</t>
  </si>
  <si>
    <t>A/W Mechanical Services, LP</t>
  </si>
  <si>
    <t>Butler Business Products, LLC</t>
  </si>
  <si>
    <t>Challenge Office Products, Inc.</t>
  </si>
  <si>
    <t>Tejas Office Products</t>
  </si>
  <si>
    <t>Washington Music Center</t>
  </si>
  <si>
    <t>Kaplan Early Learning Company</t>
  </si>
  <si>
    <t>Kay Davis Associates, LLC</t>
  </si>
  <si>
    <t>Lakeshore Learning Materials</t>
  </si>
  <si>
    <t>Library Interiors of Texas</t>
  </si>
  <si>
    <t>Educator's Depot, Inc.</t>
  </si>
  <si>
    <t>Accelerate Learning Inc.</t>
  </si>
  <si>
    <t>Cengage Learning</t>
  </si>
  <si>
    <t>KAMICO Instructional Media, Inc.</t>
  </si>
  <si>
    <t>Teaching Systems, Inc.</t>
  </si>
  <si>
    <t>Texas Pride Marketing</t>
  </si>
  <si>
    <t>Ambassador Services, LLC</t>
  </si>
  <si>
    <t>AFC Transportation</t>
  </si>
  <si>
    <t>BSN Sports</t>
  </si>
  <si>
    <t>Fruhauf Uniforms, Inc.</t>
  </si>
  <si>
    <t>J. Harding &amp; Co.</t>
  </si>
  <si>
    <t>Aries Building Systems LLC</t>
  </si>
  <si>
    <t>Mid-Continental Restoration Company, Inc.</t>
  </si>
  <si>
    <t>Digital Air Control, Inc.</t>
  </si>
  <si>
    <t>American Reading Company</t>
  </si>
  <si>
    <t>Complete Book &amp; Media Supply</t>
  </si>
  <si>
    <t>Express Booksellers</t>
  </si>
  <si>
    <t>Steps To Literacy</t>
  </si>
  <si>
    <t>Teacher Created Materials</t>
  </si>
  <si>
    <t>TESCO Learning Environments</t>
  </si>
  <si>
    <t>BaseLine Paving &amp; Construction, Inc.</t>
  </si>
  <si>
    <t>Basic IDIQ</t>
  </si>
  <si>
    <t>Construction Masters of Houston</t>
  </si>
  <si>
    <t>E Contractors USA</t>
  </si>
  <si>
    <t>ERC Environmental &amp; Construction Services</t>
  </si>
  <si>
    <t>Vaughn Construction</t>
  </si>
  <si>
    <t>Westco Ventures</t>
  </si>
  <si>
    <t>Ace Mart Restaurant Supply Company</t>
  </si>
  <si>
    <t>Jean's Restaurant Supply</t>
  </si>
  <si>
    <t>Kommercial Kitchens</t>
  </si>
  <si>
    <t>Shepherd Food Equipment</t>
  </si>
  <si>
    <t>Carolina Biological Supply Company</t>
  </si>
  <si>
    <t>Flinn Scientific Inc</t>
  </si>
  <si>
    <t>NAO Global Health, LLC</t>
  </si>
  <si>
    <t>Pitsco Education</t>
  </si>
  <si>
    <t>Southern Science Supply</t>
  </si>
  <si>
    <t>Istation</t>
  </si>
  <si>
    <t>Gordon Food Service</t>
  </si>
  <si>
    <t>Labatt Food Service</t>
  </si>
  <si>
    <t>Veritiv Operating Company</t>
  </si>
  <si>
    <t>All Campus Security</t>
  </si>
  <si>
    <t>Gopher Sport</t>
  </si>
  <si>
    <t>US Games</t>
  </si>
  <si>
    <t>TXU Energy</t>
  </si>
  <si>
    <t>Aggieland Construction</t>
  </si>
  <si>
    <t>Corestone Construction Services</t>
  </si>
  <si>
    <t>Generocity Services, Inc.</t>
  </si>
  <si>
    <t>LMC Corporation</t>
  </si>
  <si>
    <t>Nash Industries, Inc.</t>
  </si>
  <si>
    <t>The Edu-Source Corporation</t>
  </si>
  <si>
    <t>Buffalo Specialties</t>
  </si>
  <si>
    <t>Marketing Magic International LTD</t>
  </si>
  <si>
    <t>Oriental Trading Company, Inc.</t>
  </si>
  <si>
    <t>Roadrunner Moving &amp; Storage</t>
  </si>
  <si>
    <t>Education Galaxy LLC</t>
  </si>
  <si>
    <t>Neuhaus Education Center</t>
  </si>
  <si>
    <t>Sirius Education Solutions</t>
  </si>
  <si>
    <t>Worth Hydrochem of Houston</t>
  </si>
  <si>
    <t>806 Technologies, Inc.</t>
  </si>
  <si>
    <t>Capsuletek LLC</t>
  </si>
  <si>
    <t>Howard Technology Solutions</t>
  </si>
  <si>
    <t>Micro Integration</t>
  </si>
  <si>
    <t>Troxell Communications, Inc.</t>
  </si>
  <si>
    <t>Smart Mouth Foods</t>
  </si>
  <si>
    <t>The Spearhead Group Inc.</t>
  </si>
  <si>
    <t>CS Advantage USAA Inc.</t>
  </si>
  <si>
    <t>D7 Roofing &amp; Metal LLC</t>
  </si>
  <si>
    <t>John A. Walker Roofing Co, Inc.</t>
  </si>
  <si>
    <t>Liqua Tech</t>
  </si>
  <si>
    <t>Weatherproofing Services</t>
  </si>
  <si>
    <t>Best Plumbing Specialties, Inc.</t>
  </si>
  <si>
    <t>TMS South</t>
  </si>
  <si>
    <t>Fleet IQ</t>
  </si>
  <si>
    <t>Impac Fleet</t>
  </si>
  <si>
    <t>Falkenberg Construction Co., Inc.</t>
  </si>
  <si>
    <t>Floors 2 Adore</t>
  </si>
  <si>
    <t>Near Future LLC</t>
  </si>
  <si>
    <t>SDB Contracting Services</t>
  </si>
  <si>
    <t>Sterling Structures, Inc.</t>
  </si>
  <si>
    <t>Sullivan Contracting Services</t>
  </si>
  <si>
    <t>The Fence Lady Inc.</t>
  </si>
  <si>
    <t>Blick Art Materials</t>
  </si>
  <si>
    <t>Discount School Supply</t>
  </si>
  <si>
    <t>Nasco</t>
  </si>
  <si>
    <t>Pyramid School Products</t>
  </si>
  <si>
    <t>S&amp;S Worldwide, Inc.</t>
  </si>
  <si>
    <t>Wallace Packaging, LLC</t>
  </si>
  <si>
    <t>Buckeye Cleaning Center</t>
  </si>
  <si>
    <t>High Point</t>
  </si>
  <si>
    <t>Southern Computer Warehouse</t>
  </si>
  <si>
    <t>Products Unlimited, Inc</t>
  </si>
  <si>
    <t>School Health Corporation</t>
  </si>
  <si>
    <t>Pinnacle Medical Management</t>
  </si>
  <si>
    <t>CFI Mechanical, Inc.</t>
  </si>
  <si>
    <t>Climatec LLC</t>
  </si>
  <si>
    <t>JTM Food Group</t>
  </si>
  <si>
    <t>Tasty Brands</t>
  </si>
  <si>
    <t>Ecolab, Inc.</t>
  </si>
  <si>
    <t>Atlas Universal</t>
  </si>
  <si>
    <t>Cary Services, Inc.</t>
  </si>
  <si>
    <t>Gowan, Inc.</t>
  </si>
  <si>
    <t>Achieve3000</t>
  </si>
  <si>
    <t>CEV Multimedia</t>
  </si>
  <si>
    <t>EAI Education</t>
  </si>
  <si>
    <t>Frog Street Press</t>
  </si>
  <si>
    <t>Lab Resources, Inc</t>
  </si>
  <si>
    <t>QEP Professional Books</t>
  </si>
  <si>
    <t>Rally! Education</t>
  </si>
  <si>
    <t>Rhythm Band Instruments</t>
  </si>
  <si>
    <t>The Reading Warehouse</t>
  </si>
  <si>
    <t>WT Cox Information Services</t>
  </si>
  <si>
    <t>Agular Systems, Inc</t>
  </si>
  <si>
    <t>Avaya Inc.</t>
  </si>
  <si>
    <t>Brainchild</t>
  </si>
  <si>
    <t>Datavox, Inc.</t>
  </si>
  <si>
    <t>Enhanced Laser Products</t>
  </si>
  <si>
    <t>Global Asset</t>
  </si>
  <si>
    <t>Insight Investments, LLC</t>
  </si>
  <si>
    <t>LyncVerse Technologies</t>
  </si>
  <si>
    <t>Nearpod Inc.</t>
  </si>
  <si>
    <t>Netsync Network Solutions</t>
  </si>
  <si>
    <t>PolyPrinter</t>
  </si>
  <si>
    <t>SHI Government Solutions</t>
  </si>
  <si>
    <t>Shmoop University, Inc.</t>
  </si>
  <si>
    <t>Waypoint Business Solutions, LLC</t>
  </si>
  <si>
    <t>Complete Supply Inc.</t>
  </si>
  <si>
    <t>M.A.N.S. Distributors, Inc.</t>
  </si>
  <si>
    <t>Ridley's Vacuum and Janitorial Supply</t>
  </si>
  <si>
    <t>Ema Sport Solutions LLC</t>
  </si>
  <si>
    <t>Sports Field Solutions</t>
  </si>
  <si>
    <t>ASIET, INC</t>
  </si>
  <si>
    <t>United Rentals</t>
  </si>
  <si>
    <t>Descon Signage Solutions</t>
  </si>
  <si>
    <t>EMS LINQ</t>
  </si>
  <si>
    <t>Heartland School Solutions</t>
  </si>
  <si>
    <t>PCS Revenue Control Systems, Inc.</t>
  </si>
  <si>
    <t>Nutri-Link Technologies, Inc</t>
  </si>
  <si>
    <t>Blue Knight Security, LLC</t>
  </si>
  <si>
    <t>Acme Architectural Hardware</t>
  </si>
  <si>
    <t>Discount Two-Way Radio Corporation</t>
  </si>
  <si>
    <t>Office Supplies</t>
  </si>
  <si>
    <t>Furniture</t>
  </si>
  <si>
    <t>Disaster Recovery Consultants</t>
  </si>
  <si>
    <t>Construction-JOC (JOC-IDIQ)</t>
  </si>
  <si>
    <t>Commercial Food Distributor</t>
  </si>
  <si>
    <t>Dairy and Other Related Products</t>
  </si>
  <si>
    <t>Technology Hardware, Software and Services</t>
  </si>
  <si>
    <t>Site-Based Pizza Program</t>
  </si>
  <si>
    <t>M&amp;O Parts and Equipment</t>
  </si>
  <si>
    <t>Art Supplies and Related Items</t>
  </si>
  <si>
    <t>Food Service Supplies and Related Items</t>
  </si>
  <si>
    <t>Custodial Supplies and Services</t>
  </si>
  <si>
    <t>Office Supplies and Related Items</t>
  </si>
  <si>
    <t>Mechanical Contracting, Electrical, and Plumbing Services (JOC-IDIQ)</t>
  </si>
  <si>
    <t>Modular Buildings and Related Items JOC-IDIQ</t>
  </si>
  <si>
    <t>Athletic Surfaces (JOC-IDIQ)</t>
  </si>
  <si>
    <t>Industrial Equipment Rent, Lease or Purchase</t>
  </si>
  <si>
    <t>Medicaid Claiming &amp; Billing Services</t>
  </si>
  <si>
    <t>CATEGORY</t>
  </si>
  <si>
    <t>CONTRACT #</t>
  </si>
  <si>
    <t>COOPERATIVE</t>
  </si>
  <si>
    <t>EXPIRATION DATE</t>
  </si>
  <si>
    <t>ABM</t>
  </si>
  <si>
    <t>High Performance Building Consulting and Utility Management Solutions, Smart Technology and Related Products and Services</t>
  </si>
  <si>
    <t>Facilities and Asset Management Information Systems</t>
  </si>
  <si>
    <t>Security Solutions Products and Services</t>
  </si>
  <si>
    <t>Audio/Visual Products and Services</t>
  </si>
  <si>
    <t>AIS</t>
  </si>
  <si>
    <t>Alertus</t>
  </si>
  <si>
    <t>Digital Media Management &amp; Mass Notification</t>
  </si>
  <si>
    <t>Allsteel</t>
  </si>
  <si>
    <t>AmTab</t>
  </si>
  <si>
    <t>AOPD</t>
  </si>
  <si>
    <t>Office Supplies and Services</t>
  </si>
  <si>
    <t>Arcadia Chair Company</t>
  </si>
  <si>
    <t>ARI Phoenix</t>
  </si>
  <si>
    <t>Athletic Surfacing &amp; Asphalt Maintenance</t>
  </si>
  <si>
    <t>Berco</t>
  </si>
  <si>
    <t>Best Buy</t>
  </si>
  <si>
    <t>Technology Solutions</t>
  </si>
  <si>
    <t>Black Box</t>
  </si>
  <si>
    <t>Bonitz</t>
  </si>
  <si>
    <t>Flooring &amp; Outdoor Surfaces Solutions</t>
  </si>
  <si>
    <t>BOXX Modular</t>
  </si>
  <si>
    <t>Modular &amp; Pre-Engineered Buildings</t>
  </si>
  <si>
    <t>Bretford</t>
  </si>
  <si>
    <t>Cape and Island Tennis &amp; Track</t>
  </si>
  <si>
    <t>Carahsoft</t>
  </si>
  <si>
    <t>Software Products and Services</t>
  </si>
  <si>
    <t>CatchOn</t>
  </si>
  <si>
    <t>CDI Computer Dealers</t>
  </si>
  <si>
    <t>Clarus Glassboards</t>
  </si>
  <si>
    <t>Instructional and Educational Resources</t>
  </si>
  <si>
    <t>Telecommunication Services</t>
  </si>
  <si>
    <t>Documents and Records Management</t>
  </si>
  <si>
    <t>CompuNet</t>
  </si>
  <si>
    <t>Connection</t>
  </si>
  <si>
    <t>Convergint</t>
  </si>
  <si>
    <t>CORE Construction</t>
  </si>
  <si>
    <t>Job Order Contracting</t>
  </si>
  <si>
    <t>CS Group</t>
  </si>
  <si>
    <t>Daniel B. Stephens &amp; Associates</t>
  </si>
  <si>
    <t>Environmental Services</t>
  </si>
  <si>
    <t>Darran Furniture</t>
  </si>
  <si>
    <t>Furniture, Supplemental</t>
  </si>
  <si>
    <t>Davis</t>
  </si>
  <si>
    <t>Dell</t>
  </si>
  <si>
    <t>Demco</t>
  </si>
  <si>
    <t>DLT</t>
  </si>
  <si>
    <t>Systems and Information Management Software</t>
  </si>
  <si>
    <t>Data Storage, Cloud, Converged and Data Protection</t>
  </si>
  <si>
    <t>EC America</t>
  </si>
  <si>
    <t>Ecolane</t>
  </si>
  <si>
    <t>Transportation Software</t>
  </si>
  <si>
    <t>Egan Visual</t>
  </si>
  <si>
    <t>EnergyWare</t>
  </si>
  <si>
    <t>Engineered Floors</t>
  </si>
  <si>
    <t>ESI Ergonomic</t>
  </si>
  <si>
    <t>F.H. Paschen</t>
  </si>
  <si>
    <t>FieldTurf</t>
  </si>
  <si>
    <t>FireFly Computers</t>
  </si>
  <si>
    <t>FlashParking</t>
  </si>
  <si>
    <t>Parking Access Revenue Control System</t>
  </si>
  <si>
    <t>Fleetwood Group</t>
  </si>
  <si>
    <t>Foliot</t>
  </si>
  <si>
    <t>Ford AV</t>
  </si>
  <si>
    <t>Fortinet</t>
  </si>
  <si>
    <t>IT Security and Data Protection Solutions</t>
  </si>
  <si>
    <t>Frank Cooney Company</t>
  </si>
  <si>
    <t>Gaggle</t>
  </si>
  <si>
    <t>Safe Email and Storage Accounts</t>
  </si>
  <si>
    <t>Grand Rapids Chair Company</t>
  </si>
  <si>
    <t>Haskell Office</t>
  </si>
  <si>
    <t>HB Mechanical</t>
  </si>
  <si>
    <t>Hi-Line</t>
  </si>
  <si>
    <t>MRO Products and Services</t>
  </si>
  <si>
    <t>HITT Contracting</t>
  </si>
  <si>
    <t>Howard Technologies</t>
  </si>
  <si>
    <t>HTS</t>
  </si>
  <si>
    <t>IBM</t>
  </si>
  <si>
    <t>Enterprise Products and Services</t>
  </si>
  <si>
    <t>Indiana Furniture</t>
  </si>
  <si>
    <t>Moveable Wall Systems</t>
  </si>
  <si>
    <t>Invincible Furniture</t>
  </si>
  <si>
    <t>iParq</t>
  </si>
  <si>
    <t>Parking Products and Services</t>
  </si>
  <si>
    <t>JJ Kane</t>
  </si>
  <si>
    <t>Auction Services</t>
  </si>
  <si>
    <t>Johnson Controls</t>
  </si>
  <si>
    <t>Jonti Craft</t>
  </si>
  <si>
    <t>Kimball Office</t>
  </si>
  <si>
    <t>KM International</t>
  </si>
  <si>
    <t>Road Way Maintenance Equipment and Supplies</t>
  </si>
  <si>
    <t>Lakeshore Learning</t>
  </si>
  <si>
    <t>Landscape Forms</t>
  </si>
  <si>
    <t>Landscape Structures</t>
  </si>
  <si>
    <t>Playground Equipment, Surfacing, Site Furnishings, and Related Products/Services</t>
  </si>
  <si>
    <t>Laserfiche</t>
  </si>
  <si>
    <t>Layer 3 Technologies</t>
  </si>
  <si>
    <t>Electrical Equipment, Bulbs and Ballasts and Related Services</t>
  </si>
  <si>
    <t>Lenovo</t>
  </si>
  <si>
    <t>Lenovo Global Technology</t>
  </si>
  <si>
    <t>Loftwall</t>
  </si>
  <si>
    <t>Lyme Computer Systems</t>
  </si>
  <si>
    <t>Magnuson Group</t>
  </si>
  <si>
    <t>Maxon</t>
  </si>
  <si>
    <t>McCarthy Building Companies</t>
  </si>
  <si>
    <t>MCCI</t>
  </si>
  <si>
    <t>Risk/Insurance Management Services</t>
  </si>
  <si>
    <t>McKinsey</t>
  </si>
  <si>
    <t>Strategic Management Consulting Services</t>
  </si>
  <si>
    <t>Medical Wholesale</t>
  </si>
  <si>
    <t>Midwest Mechanical</t>
  </si>
  <si>
    <t>Plumbing Equipment, Installation, Service, &amp; Related Products</t>
  </si>
  <si>
    <t>MiEN Company</t>
  </si>
  <si>
    <t>MNJ Technologies</t>
  </si>
  <si>
    <t>MooreCo</t>
  </si>
  <si>
    <t>MSC Industrial Supply Co.</t>
  </si>
  <si>
    <t>Municipal Parking Services</t>
  </si>
  <si>
    <t>Self-Enforcing Parking Meters</t>
  </si>
  <si>
    <t>Elevator Inspection Services</t>
  </si>
  <si>
    <t>NEC</t>
  </si>
  <si>
    <t>NeedThese</t>
  </si>
  <si>
    <t>Nobel Systems</t>
  </si>
  <si>
    <t>Auto Impound Management</t>
  </si>
  <si>
    <t>Nucraft</t>
  </si>
  <si>
    <t>O'Reilly</t>
  </si>
  <si>
    <t>Automotive Parts</t>
  </si>
  <si>
    <t>Scoreboards and Electronic Signage, , Supplemental</t>
  </si>
  <si>
    <t>Integrated Parking Management System</t>
  </si>
  <si>
    <t>Passport</t>
  </si>
  <si>
    <t>Mobile Ticketing Solution for Transportation</t>
  </si>
  <si>
    <t>Paint and Supplies</t>
  </si>
  <si>
    <t>Promethean</t>
  </si>
  <si>
    <t>PS Furniture</t>
  </si>
  <si>
    <t>Rackspace</t>
  </si>
  <si>
    <t>Really Good Stuff</t>
  </si>
  <si>
    <t>Equipment Maintenance Management</t>
  </si>
  <si>
    <t>RT London</t>
  </si>
  <si>
    <t>S&amp;S Worldwide</t>
  </si>
  <si>
    <t>Athletic Supplies and Equipment</t>
  </si>
  <si>
    <t>SchoolMint (formerly Hero)</t>
  </si>
  <si>
    <t>Student Behavior Tracking System</t>
  </si>
  <si>
    <t>Sedia Systems</t>
  </si>
  <si>
    <t>Sherwin Williams</t>
  </si>
  <si>
    <t>Sierra Container</t>
  </si>
  <si>
    <t>Plastic Refuse / Recycling Collection Containers</t>
  </si>
  <si>
    <t>Silver Street</t>
  </si>
  <si>
    <t>Sitmatic</t>
  </si>
  <si>
    <t>Smith Systems</t>
  </si>
  <si>
    <t>SmoothWall</t>
  </si>
  <si>
    <t>Web Filtering and Internet Security Solutions</t>
  </si>
  <si>
    <t>Source International</t>
  </si>
  <si>
    <t>Athletic Court and Field Solutions</t>
  </si>
  <si>
    <t>Professional Consulting Services for Wireless Technologies</t>
  </si>
  <si>
    <t>TDIndustries</t>
  </si>
  <si>
    <t>Facilities Management Solutions and Related Services</t>
  </si>
  <si>
    <t>Tecta America</t>
  </si>
  <si>
    <t>Roofing Products and Services</t>
  </si>
  <si>
    <t>VOSS Lighting</t>
  </si>
  <si>
    <t>Comprehensive Operational and Janitorial Supplies Solutions</t>
  </si>
  <si>
    <t>02-64</t>
  </si>
  <si>
    <t>07-16</t>
  </si>
  <si>
    <t>01-90</t>
  </si>
  <si>
    <t>07-39</t>
  </si>
  <si>
    <t>07-17</t>
  </si>
  <si>
    <t>11-18</t>
  </si>
  <si>
    <t>07-18</t>
  </si>
  <si>
    <t>07-20</t>
  </si>
  <si>
    <t>01-40</t>
  </si>
  <si>
    <t>01-91</t>
  </si>
  <si>
    <t>07-21</t>
  </si>
  <si>
    <t>08-19</t>
  </si>
  <si>
    <t>01-86</t>
  </si>
  <si>
    <t>01-41</t>
  </si>
  <si>
    <t>07-22</t>
  </si>
  <si>
    <t>01-44</t>
  </si>
  <si>
    <t>04-13</t>
  </si>
  <si>
    <t>03-06</t>
  </si>
  <si>
    <t>07-23</t>
  </si>
  <si>
    <t>01-42</t>
  </si>
  <si>
    <t>07-24</t>
  </si>
  <si>
    <t>11-32</t>
  </si>
  <si>
    <t>01-81</t>
  </si>
  <si>
    <t>01-87</t>
  </si>
  <si>
    <t>05-33</t>
  </si>
  <si>
    <t>07-25</t>
  </si>
  <si>
    <t>02-60</t>
  </si>
  <si>
    <t>07-26</t>
  </si>
  <si>
    <t>01-43</t>
  </si>
  <si>
    <t>07-27</t>
  </si>
  <si>
    <t>07-29</t>
  </si>
  <si>
    <t>07-30</t>
  </si>
  <si>
    <t>07-31</t>
  </si>
  <si>
    <t>02-63</t>
  </si>
  <si>
    <t>01-45</t>
  </si>
  <si>
    <t>01-67</t>
  </si>
  <si>
    <t>07-32</t>
  </si>
  <si>
    <t>07-33</t>
  </si>
  <si>
    <t>07-34</t>
  </si>
  <si>
    <t>07-35</t>
  </si>
  <si>
    <t>11-34</t>
  </si>
  <si>
    <t>10-03</t>
  </si>
  <si>
    <t>01-46</t>
  </si>
  <si>
    <t>01-84</t>
  </si>
  <si>
    <t>01-93</t>
  </si>
  <si>
    <t>07-37</t>
  </si>
  <si>
    <t>02-65</t>
  </si>
  <si>
    <t>02-61</t>
  </si>
  <si>
    <t>07-38</t>
  </si>
  <si>
    <t>01-47</t>
  </si>
  <si>
    <t>02-62</t>
  </si>
  <si>
    <t>11-35</t>
  </si>
  <si>
    <t>05-31</t>
  </si>
  <si>
    <t>05-30</t>
  </si>
  <si>
    <t>01-85</t>
  </si>
  <si>
    <t>11-36</t>
  </si>
  <si>
    <t>11-39</t>
  </si>
  <si>
    <t>07-40</t>
  </si>
  <si>
    <t>07-41</t>
  </si>
  <si>
    <t>02-56</t>
  </si>
  <si>
    <t>02-58</t>
  </si>
  <si>
    <t>07-42</t>
  </si>
  <si>
    <t>07-43</t>
  </si>
  <si>
    <t>07-44</t>
  </si>
  <si>
    <t>01-80</t>
  </si>
  <si>
    <t>07-45</t>
  </si>
  <si>
    <t>01-95</t>
  </si>
  <si>
    <t>07-46</t>
  </si>
  <si>
    <t>04-19</t>
  </si>
  <si>
    <t>01-48</t>
  </si>
  <si>
    <t>05-34</t>
  </si>
  <si>
    <t>08-20</t>
  </si>
  <si>
    <t>07-47</t>
  </si>
  <si>
    <t>01-49</t>
  </si>
  <si>
    <t>07-48</t>
  </si>
  <si>
    <t>02-27</t>
  </si>
  <si>
    <t>11-37</t>
  </si>
  <si>
    <t>NCPA</t>
  </si>
  <si>
    <t>Keers Remediation Inc.</t>
  </si>
  <si>
    <t>School Specialty, Inc.</t>
  </si>
  <si>
    <t>Spectrum Paper Company, Inc</t>
  </si>
  <si>
    <t>Corporate Connection</t>
  </si>
  <si>
    <t>David's Apparel, Inc</t>
  </si>
  <si>
    <t>Gilman Gear</t>
  </si>
  <si>
    <t>Morse Enterprises</t>
  </si>
  <si>
    <t>Richey Athletics</t>
  </si>
  <si>
    <t>Abacus Computers, Inc.</t>
  </si>
  <si>
    <t>ElectriPro, Inc. dba Integrated Technologies and Design</t>
  </si>
  <si>
    <t>GarCom, Inc.</t>
  </si>
  <si>
    <t>Intraworks, Inc.</t>
  </si>
  <si>
    <t>All American Glass and Mirror</t>
  </si>
  <si>
    <t>Doggett Freightliner of South Texas, LLC</t>
  </si>
  <si>
    <t>Far West Services, Inc</t>
  </si>
  <si>
    <t>Advanced Auto Collision Repair Center Inc.</t>
  </si>
  <si>
    <t>Advanced Fleet Maintenance</t>
  </si>
  <si>
    <t>DA Defense Logistics HQ</t>
  </si>
  <si>
    <t>Integrated Mechanics, LLC</t>
  </si>
  <si>
    <t>Mike &amp; Sons Machine Shop, LLC</t>
  </si>
  <si>
    <t>Southern Tire Mart, LLC</t>
  </si>
  <si>
    <t>The Goodyear Tire &amp; Rubber Company</t>
  </si>
  <si>
    <t>USD INC.</t>
  </si>
  <si>
    <t>City Fence &amp; Pipe Company</t>
  </si>
  <si>
    <t>Abecedarian ABC, LLC</t>
  </si>
  <si>
    <t>Alamo Classroom Solutions</t>
  </si>
  <si>
    <t>Audio Resource Group</t>
  </si>
  <si>
    <t>Center for the Collaborative Classroom</t>
  </si>
  <si>
    <t>CEV Multimedia, Ltd.</t>
  </si>
  <si>
    <t>Christal Vision, Inc.</t>
  </si>
  <si>
    <t>Encore Data Products, Inc.</t>
  </si>
  <si>
    <t>Integral Mathematics, Inc.</t>
  </si>
  <si>
    <t>Learning A-Z, LLC</t>
  </si>
  <si>
    <t>Legends of Learning, Inc.</t>
  </si>
  <si>
    <t>Macie Publishing Company</t>
  </si>
  <si>
    <t>Music in Motion</t>
  </si>
  <si>
    <t>Okapi Educational Publishing, Inc.</t>
  </si>
  <si>
    <t>Pearlized Mathematics Consulting, LLC</t>
  </si>
  <si>
    <t>ACP Direct</t>
  </si>
  <si>
    <t>Bound To Stay Bound Books, Inc.</t>
  </si>
  <si>
    <t>Capstone</t>
  </si>
  <si>
    <t>Educational Products, Inc</t>
  </si>
  <si>
    <t>Hatch, Inc.</t>
  </si>
  <si>
    <t>Kamico Instructional Media, Inc</t>
  </si>
  <si>
    <t>Lectorum Publications, Inc</t>
  </si>
  <si>
    <t>Reynolds Manufacturing Corporation</t>
  </si>
  <si>
    <t>Scholastic Inc.</t>
  </si>
  <si>
    <t>Teacher Created Materials, Inc.</t>
  </si>
  <si>
    <t>Textbook Warehouse</t>
  </si>
  <si>
    <t>Abacus Service Corporation</t>
  </si>
  <si>
    <t>American Surveillance Co., Inc.</t>
  </si>
  <si>
    <t>Cambridge Educational Services, Inc.</t>
  </si>
  <si>
    <t>Fun and Function</t>
  </si>
  <si>
    <t>Infection Controls, Inc. dba GermBlast</t>
  </si>
  <si>
    <t>Infojini, Inc.</t>
  </si>
  <si>
    <t>Positive Behavior Supports Corp</t>
  </si>
  <si>
    <t>Renaissance Learning, Inc</t>
  </si>
  <si>
    <t>Saddleback Educational, Inc.</t>
  </si>
  <si>
    <t>Dual Language Education of NM</t>
  </si>
  <si>
    <t>Museum of Science</t>
  </si>
  <si>
    <t>Rio Grande Therapy Group</t>
  </si>
  <si>
    <t>Seidlitz Education, LLC.</t>
  </si>
  <si>
    <t>Solution Tree, Inc.</t>
  </si>
  <si>
    <t>Specialized Safety Training, Inc.</t>
  </si>
  <si>
    <t>2ove1, LLC</t>
  </si>
  <si>
    <t>AV Concepts and Security, LLC</t>
  </si>
  <si>
    <t>Centurion Solutions LLC</t>
  </si>
  <si>
    <t>Education Elements</t>
  </si>
  <si>
    <t>IXL Learning, Inc</t>
  </si>
  <si>
    <t>National Science Teachers Association-NSTA</t>
  </si>
  <si>
    <t>Otter Graphics Inc</t>
  </si>
  <si>
    <t>Responsive Learning, LP</t>
  </si>
  <si>
    <t>Southwest Plastic Binding Company dba Southwest Binding &amp; Laminating</t>
  </si>
  <si>
    <t>Bilinguistics, Inc</t>
  </si>
  <si>
    <t>Comco, Inc.</t>
  </si>
  <si>
    <t>Continental Promos, LLC.</t>
  </si>
  <si>
    <t>E3 Alliance</t>
  </si>
  <si>
    <t>El Paso Child Guidance Center</t>
  </si>
  <si>
    <t>El Paso SLI Sign Language Interpreters, LLC</t>
  </si>
  <si>
    <t>Eunice Martinez, LPC-S. LBSW, PLLC</t>
  </si>
  <si>
    <t>HopSkipDrive, Inc.</t>
  </si>
  <si>
    <t>Northwest Instructional 'N Educational Enterprises, Inc. (DBA: NINE Enterprises Inc)</t>
  </si>
  <si>
    <t>Pinnacle Social Services, LLC</t>
  </si>
  <si>
    <t>Presidio Networked Solutions Group, LLC</t>
  </si>
  <si>
    <t>Sandra Garcia-Salcido</t>
  </si>
  <si>
    <t>Studies Weekly</t>
  </si>
  <si>
    <t>True North Consulting Group</t>
  </si>
  <si>
    <t>William V. MacGill &amp; Co.</t>
  </si>
  <si>
    <t>Wyler Industrial Works, Inc.</t>
  </si>
  <si>
    <t>Advanced Network Management, Inc.</t>
  </si>
  <si>
    <t>Charles E. Black Jr. &amp; Associates, Inc</t>
  </si>
  <si>
    <t>Dantek Systems</t>
  </si>
  <si>
    <t>Houghton Mifflin Harcourt Publishing Company</t>
  </si>
  <si>
    <t>Inspiration *Motivation* Application</t>
  </si>
  <si>
    <t>Irma D. Gonzalez, LPC</t>
  </si>
  <si>
    <t>Jigsaw Learning LLC dba TeachTown</t>
  </si>
  <si>
    <t>Kids Excel El Paso, Inc.</t>
  </si>
  <si>
    <t>Lexia Learning Systems LLC</t>
  </si>
  <si>
    <t>Pasitos Clinic, LLC</t>
  </si>
  <si>
    <t>Stetson &amp; Associates</t>
  </si>
  <si>
    <t>The Master Teacher</t>
  </si>
  <si>
    <t>Four BT, LLC</t>
  </si>
  <si>
    <t>Why Try, LLC</t>
  </si>
  <si>
    <t>Currey Adkins, LP</t>
  </si>
  <si>
    <t>Follett School Solutions, Inc.</t>
  </si>
  <si>
    <t>Forde-Ferrier, LLC</t>
  </si>
  <si>
    <t>Sirius Education Solutions LLC</t>
  </si>
  <si>
    <t>Holaya Ponce Acosta, PLLC</t>
  </si>
  <si>
    <t>Longhorn Electrical Services, Inc.</t>
  </si>
  <si>
    <t>Mackin Educational Resources</t>
  </si>
  <si>
    <t>Maria de Jesus Ortiz</t>
  </si>
  <si>
    <t>Coast to Coast Computer Products, Inc.</t>
  </si>
  <si>
    <t>Comdata, Inc.</t>
  </si>
  <si>
    <t>Ecolab Inc</t>
  </si>
  <si>
    <t>MasterServ, Inc.</t>
  </si>
  <si>
    <t>Southwestern Mill Distributing Company</t>
  </si>
  <si>
    <t>APCO Building Specialties Co., Inc</t>
  </si>
  <si>
    <t>Door Sa-Lutions, Inc</t>
  </si>
  <si>
    <t>DataXport.Net, LLC</t>
  </si>
  <si>
    <t>Copper State Bolt &amp; Nut Co.</t>
  </si>
  <si>
    <t>Aegis Special Systems, LLC.</t>
  </si>
  <si>
    <t>ABM Building Services, LLC</t>
  </si>
  <si>
    <t>Control and Equipment Company, Inc.</t>
  </si>
  <si>
    <t>PyroCom Systems, Inc</t>
  </si>
  <si>
    <t>Sound &amp; Signal Systems of Texas</t>
  </si>
  <si>
    <t>Continental Flooring Company</t>
  </si>
  <si>
    <t>Innovation Floors</t>
  </si>
  <si>
    <t>Phoenix General Contractors LLC</t>
  </si>
  <si>
    <t>Pride General Contractors, LLC</t>
  </si>
  <si>
    <t>Southwest Decor El Paso Corporation</t>
  </si>
  <si>
    <t>1st Choice Restaurant Equipment &amp; Supply, LLC</t>
  </si>
  <si>
    <t>Ace Mart Restaurant Supply</t>
  </si>
  <si>
    <t>National Restaurant Supply Company, Inc.</t>
  </si>
  <si>
    <t>K-Log, Inc.</t>
  </si>
  <si>
    <t>Stout Hardwood Floor Co., Inc.</t>
  </si>
  <si>
    <t>Baker Glass Company, Inc.</t>
  </si>
  <si>
    <t>Advanced Chemical Transport, Inc</t>
  </si>
  <si>
    <t>MediWaste Disposal, LLC</t>
  </si>
  <si>
    <t>Xerox Business Solutions Southwest</t>
  </si>
  <si>
    <t>Desert Contracting</t>
  </si>
  <si>
    <t>H.A. Gray &amp; Associates</t>
  </si>
  <si>
    <t>Technical Building Services</t>
  </si>
  <si>
    <t>El Paso Phoenix Pumps, Inc</t>
  </si>
  <si>
    <t>Wisco Supply, Inc</t>
  </si>
  <si>
    <t>Aztec Contractors, Inc.</t>
  </si>
  <si>
    <t>ESA Construction, Inc.</t>
  </si>
  <si>
    <t>G. Sandoval Construction, Inc.</t>
  </si>
  <si>
    <t>Hellas Construction, Inc.</t>
  </si>
  <si>
    <t>Jordan Foster Construction LLC</t>
  </si>
  <si>
    <t>Noble General Contractors LLC</t>
  </si>
  <si>
    <t>APi National Service Group, Inc.</t>
  </si>
  <si>
    <t>Morrison Supply Company</t>
  </si>
  <si>
    <t>Nova Safety Products, Inc.</t>
  </si>
  <si>
    <t>Qannex Corp.</t>
  </si>
  <si>
    <t>Tasman Geosciences, Inc.</t>
  </si>
  <si>
    <t>Total Maintenance Solutions</t>
  </si>
  <si>
    <t>Triple-S Janitorial Supplies</t>
  </si>
  <si>
    <t>Unipak Corp.</t>
  </si>
  <si>
    <t>Desert Drywall Inc.</t>
  </si>
  <si>
    <t>El Paso Bolt &amp; Screw Company, Inc.</t>
  </si>
  <si>
    <t>Frank's Supply Company, Inc</t>
  </si>
  <si>
    <t>G &amp; E Industrial Supplies</t>
  </si>
  <si>
    <t>Sun City Communications, LLC</t>
  </si>
  <si>
    <t>Alert Services</t>
  </si>
  <si>
    <t>School Nurse Supply, Inc.</t>
  </si>
  <si>
    <t>Aries Building Systems, LLC</t>
  </si>
  <si>
    <t>TSG Industries</t>
  </si>
  <si>
    <t>Westside Welding, Inc. General Contractors</t>
  </si>
  <si>
    <t>Dunn-Edwards Corporation</t>
  </si>
  <si>
    <t>ExerPlay, Inc.</t>
  </si>
  <si>
    <t>IQP Canopies LLC</t>
  </si>
  <si>
    <t>The PlayWell Group, Inc.</t>
  </si>
  <si>
    <t>Sun City Winnelson</t>
  </si>
  <si>
    <t>Trane U.S. Inc.</t>
  </si>
  <si>
    <t>D-Kast</t>
  </si>
  <si>
    <t>Dream Ranch Office Supplies</t>
  </si>
  <si>
    <t>El Paso Reprographics LLC</t>
  </si>
  <si>
    <t>Gamez Enterprises dba Meza Trophies &amp; Plaques</t>
  </si>
  <si>
    <t>Regency Printing, Inc.</t>
  </si>
  <si>
    <t>Rocks-School Wear</t>
  </si>
  <si>
    <t>Roy Lown Classic Awards</t>
  </si>
  <si>
    <t>Universal Graphics, Inc.</t>
  </si>
  <si>
    <t>Apparel Art (Lowen Brothers Inc.) dba Apparel Art</t>
  </si>
  <si>
    <t>David's Pennants, Banners, and Graphic Signs, Inc.</t>
  </si>
  <si>
    <t>Hot Shots by Lomeliâ€™s Photos</t>
  </si>
  <si>
    <t>Scorpion Sales &amp; Entertainment LLC.</t>
  </si>
  <si>
    <t>The Company Store</t>
  </si>
  <si>
    <t>Weldon, Williams &amp; Lick, Inc.</t>
  </si>
  <si>
    <t>All Trades Electrical Contractors, Inc</t>
  </si>
  <si>
    <t>GAP Air Conditioning and Heating</t>
  </si>
  <si>
    <t>PC Automated Controls, Inc.</t>
  </si>
  <si>
    <t>Volter Electrical</t>
  </si>
  <si>
    <t>Attainment Company, Inc.</t>
  </si>
  <si>
    <t>Aves Audio Visual Systems, Inc</t>
  </si>
  <si>
    <t>Edmentum</t>
  </si>
  <si>
    <t>Maxi Aids, Inc</t>
  </si>
  <si>
    <t>Rifton Equipment a division of Community Products LLC</t>
  </si>
  <si>
    <t>New IPS, Inc</t>
  </si>
  <si>
    <t>Plan B Networks, Inc.</t>
  </si>
  <si>
    <t>Skyward, Inc.</t>
  </si>
  <si>
    <t>FBMC Benefits Management, Inc.</t>
  </si>
  <si>
    <t>Decision Tree Technologies</t>
  </si>
  <si>
    <t>Learning List, Inc.</t>
  </si>
  <si>
    <t>MobyMax</t>
  </si>
  <si>
    <t>Lightspeed Systems</t>
  </si>
  <si>
    <t>SureScore, Inc.</t>
  </si>
  <si>
    <t>Waterford Research Institute</t>
  </si>
  <si>
    <t>ItsQuest, Inc</t>
  </si>
  <si>
    <t>RMP Temps, Inc.</t>
  </si>
  <si>
    <t>Murphy Pipeline Contractors, Inc</t>
  </si>
  <si>
    <t>SYOXSA, Inc.</t>
  </si>
  <si>
    <t>1st Class Solutions</t>
  </si>
  <si>
    <t>247Security Inc</t>
  </si>
  <si>
    <t>2TAC Corporation</t>
  </si>
  <si>
    <t>308 Construction LLC</t>
  </si>
  <si>
    <t>323 Link LLC</t>
  </si>
  <si>
    <t>A Bargas and Associates LLC</t>
  </si>
  <si>
    <t>A to Z Books LLC</t>
  </si>
  <si>
    <t>AAA Time Saver Services</t>
  </si>
  <si>
    <t>Abernathy Company</t>
  </si>
  <si>
    <t>ACE Educational Supplies Inc</t>
  </si>
  <si>
    <t>Action Restoration Inc</t>
  </si>
  <si>
    <t>Adorama Inc</t>
  </si>
  <si>
    <t>Advantage Imaging Supply Inc</t>
  </si>
  <si>
    <t>Advantage Office Products LLC</t>
  </si>
  <si>
    <t>Alert Services Inc</t>
  </si>
  <si>
    <t>Alle Designs LLC</t>
  </si>
  <si>
    <t>Allovue Inc</t>
  </si>
  <si>
    <t>Alphonso Solomon And Company Inc</t>
  </si>
  <si>
    <t>Anonymous Alerts</t>
  </si>
  <si>
    <t>Aqua One LLC</t>
  </si>
  <si>
    <t>Area Wide Paving LLC</t>
  </si>
  <si>
    <t>Argus Talent</t>
  </si>
  <si>
    <t>Arnold and Blevins Electric Company Inc</t>
  </si>
  <si>
    <t>Ashcraft Company Inc</t>
  </si>
  <si>
    <t>AstroTurf</t>
  </si>
  <si>
    <t>ASW Enterprises LLC</t>
  </si>
  <si>
    <t>Attainment Company Inc</t>
  </si>
  <si>
    <t>Audio Optical Systems of Austin Inc</t>
  </si>
  <si>
    <t>Austin Mac Repair LLC</t>
  </si>
  <si>
    <t>AVEX</t>
  </si>
  <si>
    <t>AVI SPL</t>
  </si>
  <si>
    <t>Avinext</t>
  </si>
  <si>
    <t>Axium Solar INC</t>
  </si>
  <si>
    <t>Azura Investigations</t>
  </si>
  <si>
    <t>B and A Concrete LLC</t>
  </si>
  <si>
    <t>Bailey Bark Materials Inc</t>
  </si>
  <si>
    <t>Balfour Beatty Construction LLC</t>
  </si>
  <si>
    <t>Basic IDIQ Inc</t>
  </si>
  <si>
    <t>Bay Promo LLC</t>
  </si>
  <si>
    <t>Bazan Roofing Inc</t>
  </si>
  <si>
    <t>Berliner Seilfabrik Play Equipment Corporation</t>
  </si>
  <si>
    <t>Billingsley Education</t>
  </si>
  <si>
    <t>Binswanger Glass</t>
  </si>
  <si>
    <t>Birch Cline Technologies</t>
  </si>
  <si>
    <t>BIT Direct</t>
  </si>
  <si>
    <t>Blue Iron Technologies</t>
  </si>
  <si>
    <t>BLUE RIBBON STYLES</t>
  </si>
  <si>
    <t>Broadcast Works</t>
  </si>
  <si>
    <t>Butler Business Products</t>
  </si>
  <si>
    <t>Buzz Seating Inc</t>
  </si>
  <si>
    <t>Cable Com Inc</t>
  </si>
  <si>
    <t>Camcor Inc</t>
  </si>
  <si>
    <t>CAPP INC</t>
  </si>
  <si>
    <t>Carahsoft Technology Corporation</t>
  </si>
  <si>
    <t>Carter Construction Company</t>
  </si>
  <si>
    <t>Cascade School Supplies</t>
  </si>
  <si>
    <t>Castro Roofing of Texas</t>
  </si>
  <si>
    <t>CDW Government LLC</t>
  </si>
  <si>
    <t>Cengage Learning Inc</t>
  </si>
  <si>
    <t>CI Pavement</t>
  </si>
  <si>
    <t>CI Solutions</t>
  </si>
  <si>
    <t>ClassLink Inc</t>
  </si>
  <si>
    <t>Clifford Power Systems</t>
  </si>
  <si>
    <t>CMC Network Solutions</t>
  </si>
  <si>
    <t>Coherent Cyber LLC</t>
  </si>
  <si>
    <t>Combs Consulting Group LP</t>
  </si>
  <si>
    <t>Command Commissioning LLC</t>
  </si>
  <si>
    <t>Complete Computing Inc</t>
  </si>
  <si>
    <t>Complete Records Management Inc</t>
  </si>
  <si>
    <t>CompuCycle Inc</t>
  </si>
  <si>
    <t>Contech Contractors Inc</t>
  </si>
  <si>
    <t>Continental Wireless Inc</t>
  </si>
  <si>
    <t>Corrosion Control Resources Inc</t>
  </si>
  <si>
    <t>Cramer LLC</t>
  </si>
  <si>
    <t>CrisisGo Inc</t>
  </si>
  <si>
    <t>CRW Consulting</t>
  </si>
  <si>
    <t>Custard Construction Services</t>
  </si>
  <si>
    <t>Danny Cockburn Electric Inc</t>
  </si>
  <si>
    <t>Data Projections Inc</t>
  </si>
  <si>
    <t>Davidson Reconstruction Inc</t>
  </si>
  <si>
    <t>Davis Playgrounds Inc</t>
  </si>
  <si>
    <t>Dealers Electrical Supply</t>
  </si>
  <si>
    <t>DecisionEd Group Inc</t>
  </si>
  <si>
    <t>Delaney Educational Enterprises</t>
  </si>
  <si>
    <t>Delcom Group</t>
  </si>
  <si>
    <t>Demo Con Inc</t>
  </si>
  <si>
    <t>Diamond Legacy Group LLC</t>
  </si>
  <si>
    <t>Digital Ally Inc</t>
  </si>
  <si>
    <t>DocuNav Solutions</t>
  </si>
  <si>
    <t>Dowley Security Systems</t>
  </si>
  <si>
    <t>Dutch Glo Chemical Company Inc</t>
  </si>
  <si>
    <t>E Logic Inc</t>
  </si>
  <si>
    <t>Edafio Technologies Edafio Technologies LLC</t>
  </si>
  <si>
    <t>Edlio</t>
  </si>
  <si>
    <t>Education Partners Solution Inc</t>
  </si>
  <si>
    <t>Education Service Center Region 12</t>
  </si>
  <si>
    <t>Educators Depot Inc</t>
  </si>
  <si>
    <t>Eduporium</t>
  </si>
  <si>
    <t>Edusmart</t>
  </si>
  <si>
    <t>ELB US Inc</t>
  </si>
  <si>
    <t>Empire Paper</t>
  </si>
  <si>
    <t>En Net Services</t>
  </si>
  <si>
    <t>Encore Data Products Inc</t>
  </si>
  <si>
    <t>Energy Edge Consulting LLC</t>
  </si>
  <si>
    <t>Enterprise Fleet Management</t>
  </si>
  <si>
    <t>Enterprise Systems Corporation</t>
  </si>
  <si>
    <t>Enviro Services Inc</t>
  </si>
  <si>
    <t>Eternal Media Solutions LLC</t>
  </si>
  <si>
    <t>Everyday PC</t>
  </si>
  <si>
    <t>Excel Energy Group Inc</t>
  </si>
  <si>
    <t>F and P Construction LLC</t>
  </si>
  <si>
    <t>Facility Solutions Group Inc</t>
  </si>
  <si>
    <t>Falkenberg Construction Co Inc</t>
  </si>
  <si>
    <t>Featherston Media</t>
  </si>
  <si>
    <t>FieldTurf USA Inc</t>
  </si>
  <si>
    <t>Firelight Books</t>
  </si>
  <si>
    <t>Fisher Tracks Inc</t>
  </si>
  <si>
    <t>Fisk Electric Company</t>
  </si>
  <si>
    <t>Fitness Finders Inc</t>
  </si>
  <si>
    <t>FLASH Visual Media</t>
  </si>
  <si>
    <t>Flintco</t>
  </si>
  <si>
    <t>Ford Audio Video Systems LLC</t>
  </si>
  <si>
    <t>Formative Loop</t>
  </si>
  <si>
    <t>Friant and Associates</t>
  </si>
  <si>
    <t>Frog Street Press LLC</t>
  </si>
  <si>
    <t>Garnet Dynamics Inc</t>
  </si>
  <si>
    <t>Garrett Book Company</t>
  </si>
  <si>
    <t>Gatekeeper Systems Inc</t>
  </si>
  <si>
    <t>Geiger</t>
  </si>
  <si>
    <t>GeoSport Lighting Systems LLC</t>
  </si>
  <si>
    <t>Gerloff Company Inc</t>
  </si>
  <si>
    <t>GF Educators Inc</t>
  </si>
  <si>
    <t>Globe Trailer Mfg Inc</t>
  </si>
  <si>
    <t>GovDeals</t>
  </si>
  <si>
    <t>GradeCam LLC</t>
  </si>
  <si>
    <t>Green Technology Specialists</t>
  </si>
  <si>
    <t>Greffen System Incorporated</t>
  </si>
  <si>
    <t>Groupe Lacasse LLC</t>
  </si>
  <si>
    <t>GTS Technology Solutions Inc</t>
  </si>
  <si>
    <t>Guardian Security Solutions LC</t>
  </si>
  <si>
    <t>Harold Hall Roofing Inc</t>
  </si>
  <si>
    <t>HCL Mechanical Services LLC</t>
  </si>
  <si>
    <t>Hellas Construction Inc</t>
  </si>
  <si>
    <t>Heritage One Roofing Inc</t>
  </si>
  <si>
    <t>Hertz Furniture Systems LLC</t>
  </si>
  <si>
    <t>Honeys Roofing LLC</t>
  </si>
  <si>
    <t>Horizon Software International</t>
  </si>
  <si>
    <t>HumanWare USA Inc</t>
  </si>
  <si>
    <t>ICON Voice Networks</t>
  </si>
  <si>
    <t>IK Network Solutions</t>
  </si>
  <si>
    <t>Industrial and Commercial Mechanical LLC</t>
  </si>
  <si>
    <t>Infodat International Inc</t>
  </si>
  <si>
    <t>Intech Southwest</t>
  </si>
  <si>
    <t>Interkal</t>
  </si>
  <si>
    <t>Inventive Works LLC</t>
  </si>
  <si>
    <t>IOF Business Furniture MFG</t>
  </si>
  <si>
    <t>Iron Lock Construction Services LLC</t>
  </si>
  <si>
    <t>IT Outlet Inc</t>
  </si>
  <si>
    <t>iTurity</t>
  </si>
  <si>
    <t>Jaco Roofing and Construction Inc</t>
  </si>
  <si>
    <t>K Con Inc</t>
  </si>
  <si>
    <t>KAMICO Instructional Media Inc</t>
  </si>
  <si>
    <t>Kelley Electrical Group LLC</t>
  </si>
  <si>
    <t>Keystone Books and Media</t>
  </si>
  <si>
    <t>KHT Electronics</t>
  </si>
  <si>
    <t>Kim Neal and Associates LLC</t>
  </si>
  <si>
    <t>King Consultants Inc</t>
  </si>
  <si>
    <t>Kirk Roofing and Construction Inc</t>
  </si>
  <si>
    <t>Lacys Welding LLC</t>
  </si>
  <si>
    <t>Landscapes Unlimited LLC</t>
  </si>
  <si>
    <t>Laser Shot Inc</t>
  </si>
  <si>
    <t>LD Products</t>
  </si>
  <si>
    <t>Learning Zone</t>
  </si>
  <si>
    <t>Lerner Publishing Group</t>
  </si>
  <si>
    <t>Lexmark International Inc</t>
  </si>
  <si>
    <t>LIAT</t>
  </si>
  <si>
    <t>Liberty Technologies Inc</t>
  </si>
  <si>
    <t>Lightspeed Technologies Inc</t>
  </si>
  <si>
    <t>LISCO SPORTS</t>
  </si>
  <si>
    <t>Little Sponges</t>
  </si>
  <si>
    <t>Live Systems LLC</t>
  </si>
  <si>
    <t>LobbyGuard Solution LLC</t>
  </si>
  <si>
    <t>Logical Front LLC</t>
  </si>
  <si>
    <t>Lone Star Auctioneers Inc</t>
  </si>
  <si>
    <t>Lone Star Communications Inc</t>
  </si>
  <si>
    <t>Lone Star Furnishings LLC</t>
  </si>
  <si>
    <t>M and A Technology Inc</t>
  </si>
  <si>
    <t>Magazine Subscriptions PTP</t>
  </si>
  <si>
    <t>Maker Maven LLC</t>
  </si>
  <si>
    <t>ManagedMethods</t>
  </si>
  <si>
    <t>Mart Inc</t>
  </si>
  <si>
    <t>Masters Transportation Inc</t>
  </si>
  <si>
    <t>Math GPS LLC</t>
  </si>
  <si>
    <t>McKinney Office Supply</t>
  </si>
  <si>
    <t>McKinney Security Systems LLC</t>
  </si>
  <si>
    <t>Medicaleshop Inc</t>
  </si>
  <si>
    <t>Mico Industrial Corporation</t>
  </si>
  <si>
    <t>MicroReplay Inc</t>
  </si>
  <si>
    <t>MicroShare</t>
  </si>
  <si>
    <t>Mid Western Commercial Roofers</t>
  </si>
  <si>
    <t>MindWorks Resources</t>
  </si>
  <si>
    <t>Mitchell Furniture Systems Inc</t>
  </si>
  <si>
    <t>Mobile Wireless LLC</t>
  </si>
  <si>
    <t>Mobilease Modular Space Inc</t>
  </si>
  <si>
    <t>Monarch Office Furniture</t>
  </si>
  <si>
    <t>Mondo USA</t>
  </si>
  <si>
    <t>Monster Technology LLC</t>
  </si>
  <si>
    <t>Monument Constructors Inc</t>
  </si>
  <si>
    <t>Nabholz Construction Corporation</t>
  </si>
  <si>
    <t>National Bus Sales Inc</t>
  </si>
  <si>
    <t>National Educational Systems Inc</t>
  </si>
  <si>
    <t>Nazca Technologies and Consulting LLC</t>
  </si>
  <si>
    <t>Neutral Posture Inc</t>
  </si>
  <si>
    <t>Newline Interactive</t>
  </si>
  <si>
    <t>NORESCO LLC</t>
  </si>
  <si>
    <t>Nova Solutions Inc</t>
  </si>
  <si>
    <t>Numbers Only Inc</t>
  </si>
  <si>
    <t>Nutrislice Inc</t>
  </si>
  <si>
    <t>Office Depot</t>
  </si>
  <si>
    <t>Office Furniture and Related Services</t>
  </si>
  <si>
    <t>Okapi Educational Publishing Inc</t>
  </si>
  <si>
    <t>Online Technologies Inc</t>
  </si>
  <si>
    <t>Owner Insite LLC</t>
  </si>
  <si>
    <t>Pacific Environmental Group LLC</t>
  </si>
  <si>
    <t>Pacific Learning</t>
  </si>
  <si>
    <t>Pacific Mobile Structures Inc</t>
  </si>
  <si>
    <t>Palomar Modular Buildings LLC</t>
  </si>
  <si>
    <t>ParentSquare</t>
  </si>
  <si>
    <t>PEPCO Inc</t>
  </si>
  <si>
    <t>Performance Services Inc</t>
  </si>
  <si>
    <t>Pilgreen Electrical Service Inc</t>
  </si>
  <si>
    <t>Piraino Consulting Inc</t>
  </si>
  <si>
    <t>PlanetBids Inc</t>
  </si>
  <si>
    <t>Platinum Roofing LLC</t>
  </si>
  <si>
    <t>Porter Athletic</t>
  </si>
  <si>
    <t>PortionPac Chemical Corporation</t>
  </si>
  <si>
    <t>Possible Missions</t>
  </si>
  <si>
    <t>Precision Concrete Cutting</t>
  </si>
  <si>
    <t>Prestwick House Inc</t>
  </si>
  <si>
    <t>Priefert Mfg Co Inc</t>
  </si>
  <si>
    <t>Prime Source Construction Inc</t>
  </si>
  <si>
    <t>Prism Electric Inc</t>
  </si>
  <si>
    <t>Pro Tech Mechanical Inc</t>
  </si>
  <si>
    <t>Prodigy Building Solutions LLC</t>
  </si>
  <si>
    <t>Promo Solutions</t>
  </si>
  <si>
    <t>PURELAND SUPPLY</t>
  </si>
  <si>
    <t>Qualite Sports Lighting LLC</t>
  </si>
  <si>
    <t>Quantum Mechanical Services</t>
  </si>
  <si>
    <t>Rainbow Book Company</t>
  </si>
  <si>
    <t>Rama Computer Technology</t>
  </si>
  <si>
    <t>Reliance Mechanical Contractors</t>
  </si>
  <si>
    <t>Renaissance Learning Inc</t>
  </si>
  <si>
    <t>Rentacrate Enterprises LLC</t>
  </si>
  <si>
    <t>Responsive Services International Corp</t>
  </si>
  <si>
    <t>Reynolds Construction Company Inc</t>
  </si>
  <si>
    <t>Richard Drake Construction Company LP</t>
  </si>
  <si>
    <t>Riddell</t>
  </si>
  <si>
    <t>RingCentral Inc</t>
  </si>
  <si>
    <t>River City General Contractors Inc</t>
  </si>
  <si>
    <t>RWH Energy LLC</t>
  </si>
  <si>
    <t>S and S Electric Inc</t>
  </si>
  <si>
    <t>S and S Roofing Inc</t>
  </si>
  <si>
    <t>S and S Worldwide</t>
  </si>
  <si>
    <t>Safety Vision LLC</t>
  </si>
  <si>
    <t>Sandler Seating Inc</t>
  </si>
  <si>
    <t>Sawyers Construction Inc</t>
  </si>
  <si>
    <t>Scarborough Industries Inc</t>
  </si>
  <si>
    <t>Scholar Craft Products Inc</t>
  </si>
  <si>
    <t>Scholastic Inc</t>
  </si>
  <si>
    <t>School Outfitters</t>
  </si>
  <si>
    <t>SchoolMint Inc</t>
  </si>
  <si>
    <t>Seating Concepts Inc</t>
  </si>
  <si>
    <t>Sebco Books</t>
  </si>
  <si>
    <t>Securly Inc</t>
  </si>
  <si>
    <t>Seidlitz Education LLC</t>
  </si>
  <si>
    <t>Separation Systems Consultants Inc</t>
  </si>
  <si>
    <t>Sergeant Laboratories</t>
  </si>
  <si>
    <t>SFCC Inc</t>
  </si>
  <si>
    <t>Sharp Electronics Corporation</t>
  </si>
  <si>
    <t>Shiffler Equipment Sales Inc</t>
  </si>
  <si>
    <t>SmartSchool Systems</t>
  </si>
  <si>
    <t>South Texas School Furniture</t>
  </si>
  <si>
    <t>Southern Computer Warehouse Inc</t>
  </si>
  <si>
    <t>Southern Tire Mart LLC</t>
  </si>
  <si>
    <t>Southwest Education</t>
  </si>
  <si>
    <t>SPA Skateparks</t>
  </si>
  <si>
    <t>Splendid Technology Services LLC</t>
  </si>
  <si>
    <t>Sprinturf LLC</t>
  </si>
  <si>
    <t>Star Service Inc</t>
  </si>
  <si>
    <t>Steve Weiss Music</t>
  </si>
  <si>
    <t>Strattmont Group</t>
  </si>
  <si>
    <t>Strawbridge Studios Inc</t>
  </si>
  <si>
    <t>Super Duper Publications</t>
  </si>
  <si>
    <t>Superior Fiber and Data Services Inc</t>
  </si>
  <si>
    <t>Superior Group LLC</t>
  </si>
  <si>
    <t>Superior Services RSH Inc</t>
  </si>
  <si>
    <t>Superior Text LLC</t>
  </si>
  <si>
    <t>Supporting Science Inc</t>
  </si>
  <si>
    <t>Supreme Company Wholesaler of Books Inc</t>
  </si>
  <si>
    <t>Sustainable Furniture Inc</t>
  </si>
  <si>
    <t>Tangent Computer</t>
  </si>
  <si>
    <t>Tarkett USA Inc</t>
  </si>
  <si>
    <t>Taylor Music Inc</t>
  </si>
  <si>
    <t>TEC Inc Tatum Excavating Company Inc</t>
  </si>
  <si>
    <t>Tech Defenders</t>
  </si>
  <si>
    <t>Technology Integration Group PC Specialists Inc</t>
  </si>
  <si>
    <t>Temperature Control Systems Inc</t>
  </si>
  <si>
    <t>Terra Nova Violins</t>
  </si>
  <si>
    <t>Terrell Painting and Wallcovering Inc</t>
  </si>
  <si>
    <t>TFH USA LTD</t>
  </si>
  <si>
    <t>The Library Store Inc</t>
  </si>
  <si>
    <t>The Markerboard People</t>
  </si>
  <si>
    <t>The Motz Group LLC</t>
  </si>
  <si>
    <t>The Office Pal</t>
  </si>
  <si>
    <t>The PlayWell Group Inc</t>
  </si>
  <si>
    <t>THE SPORTSTOP INC</t>
  </si>
  <si>
    <t>Toledo Physical Education Supply</t>
  </si>
  <si>
    <t>Topwater Construction Services LLC</t>
  </si>
  <si>
    <t>Toshiba America Business Solutions Inc</t>
  </si>
  <si>
    <t>Tri Lam Roofing and Waterproofing Inc</t>
  </si>
  <si>
    <t>TriVAN Roofing Lynndom Enterprises LLC</t>
  </si>
  <si>
    <t>Two Guys Laser Engraving</t>
  </si>
  <si>
    <t>Twotrees Technologies LLC</t>
  </si>
  <si>
    <t>Unipak Corp</t>
  </si>
  <si>
    <t>United Systems Inc</t>
  </si>
  <si>
    <t>UZBL LLC</t>
  </si>
  <si>
    <t>Valla Construction</t>
  </si>
  <si>
    <t>Velazquez Press</t>
  </si>
  <si>
    <t>Verity Services LLC</t>
  </si>
  <si>
    <t>VGI Technology</t>
  </si>
  <si>
    <t>Video Reality</t>
  </si>
  <si>
    <t>ViewSonic Corporation</t>
  </si>
  <si>
    <t>VISUAL AV LLC</t>
  </si>
  <si>
    <t>VST Services LP</t>
  </si>
  <si>
    <t>Waltz Construction</t>
  </si>
  <si>
    <t>WB Manufacturing LLC</t>
  </si>
  <si>
    <t>Weaver Technologies LLC</t>
  </si>
  <si>
    <t>Wenger Corporation</t>
  </si>
  <si>
    <t>West Techs Chill Water Specialist</t>
  </si>
  <si>
    <t>Windstream</t>
  </si>
  <si>
    <t>WnR Inc</t>
  </si>
  <si>
    <t>Wood Etc Co</t>
  </si>
  <si>
    <t>Xenith LLC</t>
  </si>
  <si>
    <t>Zoche LLC</t>
  </si>
  <si>
    <t>Furniture, Furnishings and Services</t>
  </si>
  <si>
    <t>Trades, Labor and Materials (JOC)</t>
  </si>
  <si>
    <t>Consulting and Other Related Services</t>
  </si>
  <si>
    <t>Roofing (JOC)</t>
  </si>
  <si>
    <t>Pavement and Other Related Services (JOC)</t>
  </si>
  <si>
    <t>Commercial Cafeteria Equipment and Furniture</t>
  </si>
  <si>
    <t>Lockers</t>
  </si>
  <si>
    <t>Sporting Goods and Exercise Equipment</t>
  </si>
  <si>
    <t>Assistive Technology Goods and Services</t>
  </si>
  <si>
    <t>Energy Savings Performance Contracts</t>
  </si>
  <si>
    <t>Criminal Background Check and Fingerprinting Equipment and Services</t>
  </si>
  <si>
    <t>Signage</t>
  </si>
  <si>
    <t>Science Equipment and Supplies</t>
  </si>
  <si>
    <t>Staffing Services</t>
  </si>
  <si>
    <t>Security Systems Products and Services</t>
  </si>
  <si>
    <t>Janitorial and Sanitation Supplies and Services</t>
  </si>
  <si>
    <t>Promotional and Award Products</t>
  </si>
  <si>
    <t>MRO Supplies and Equipment</t>
  </si>
  <si>
    <t>Photo ID Systems</t>
  </si>
  <si>
    <t>Holiday and Special Event Lighting</t>
  </si>
  <si>
    <t>Paper for Printing and Copying</t>
  </si>
  <si>
    <t>Telephone and Communications Data Systems and Solutions</t>
  </si>
  <si>
    <t>E-Rate</t>
  </si>
  <si>
    <t>Cafeteria Point of Sale</t>
  </si>
  <si>
    <t>Food Service Management Tools (including Software)</t>
  </si>
  <si>
    <t>Comprehensive Facilities Management and Services</t>
  </si>
  <si>
    <t>Photography</t>
  </si>
  <si>
    <t>Utility and Golf Vehicles</t>
  </si>
  <si>
    <t>Roadway and Site Controls Products and Services</t>
  </si>
  <si>
    <t>A V Pro, Inc.</t>
  </si>
  <si>
    <t>ABDO Publishing Company</t>
  </si>
  <si>
    <t>ADAPCO, LLC</t>
  </si>
  <si>
    <t>Advanced Filtration Products, LLC</t>
  </si>
  <si>
    <t>Agati, Inc.</t>
  </si>
  <si>
    <t>Air Filters, Inc.</t>
  </si>
  <si>
    <t>Alboum Translation Services</t>
  </si>
  <si>
    <t>Allied Associates Commercial Floors, Inc.</t>
  </si>
  <si>
    <t>America Team Sports</t>
  </si>
  <si>
    <t>American Tire Distributors</t>
  </si>
  <si>
    <t>Aquatic Commercial Solutions, Inc.</t>
  </si>
  <si>
    <t>Argument-Driven Inquiry</t>
  </si>
  <si>
    <t>Ariens Company</t>
  </si>
  <si>
    <t>Aries Industries, Inc.</t>
  </si>
  <si>
    <t>Armstrong Relocation</t>
  </si>
  <si>
    <t>Asel Art Supply</t>
  </si>
  <si>
    <t>AstroTurf Corporation</t>
  </si>
  <si>
    <t>Athletic Field Specialists</t>
  </si>
  <si>
    <t>Attainment Company</t>
  </si>
  <si>
    <t>Audio Visual Aids</t>
  </si>
  <si>
    <t>B.E. Publishing</t>
  </si>
  <si>
    <t>Bain Paper Company</t>
  </si>
  <si>
    <t>Bane Machinery, Inc.</t>
  </si>
  <si>
    <t>Barnes &amp; Noble Booksellers, Inc.</t>
  </si>
  <si>
    <t>BCI Burke Company, LLC</t>
  </si>
  <si>
    <t>Berger Engineering Company</t>
  </si>
  <si>
    <t>Bio Corporation</t>
  </si>
  <si>
    <t>Black Rock Technology Group</t>
  </si>
  <si>
    <t>Booksource</t>
  </si>
  <si>
    <t>Bound to Stay Bound Books, Inc.</t>
  </si>
  <si>
    <t>Brooks Duplicator Company</t>
  </si>
  <si>
    <t>BSN Sports, LLC</t>
  </si>
  <si>
    <t>ByteSpeed</t>
  </si>
  <si>
    <t>Camcor, Inc.</t>
  </si>
  <si>
    <t>Canon Solutions America</t>
  </si>
  <si>
    <t>Capstone Mechanical, LP.</t>
  </si>
  <si>
    <t>Carey's Sporting Goods</t>
  </si>
  <si>
    <t>Carrier Corporation</t>
  </si>
  <si>
    <t>CCS Presentation Systems</t>
  </si>
  <si>
    <t>Cengage Learning, Inc.</t>
  </si>
  <si>
    <t>Chalk's Truck Parts</t>
  </si>
  <si>
    <t>Cherry House Moving</t>
  </si>
  <si>
    <t>Children's Plus, Inc.</t>
  </si>
  <si>
    <t>Chrysler Jeep Dodge City of McKinney</t>
  </si>
  <si>
    <t>Climatec, LLC</t>
  </si>
  <si>
    <t>CLS Sewer Equipment Co., Inc.</t>
  </si>
  <si>
    <t>Coaches Video LLC</t>
  </si>
  <si>
    <t>Coast To Coast Computer Products, Inc.</t>
  </si>
  <si>
    <t>Coastal Enterprises</t>
  </si>
  <si>
    <t>Coban Technologies, Inc.</t>
  </si>
  <si>
    <t>Comfort Systems USA South Central</t>
  </si>
  <si>
    <t>Communication Concepts</t>
  </si>
  <si>
    <t>Competitive Choice, Inc.</t>
  </si>
  <si>
    <t>Cosenza &amp; Associates, LLC</t>
  </si>
  <si>
    <t>Crafco, Inc.</t>
  </si>
  <si>
    <t>Curriculum Associates, LLC</t>
  </si>
  <si>
    <t>D&amp;M Leasing</t>
  </si>
  <si>
    <t>Daikin Applied</t>
  </si>
  <si>
    <t>Data Projections, Inc.</t>
  </si>
  <si>
    <t>Davis Publications, Inc.</t>
  </si>
  <si>
    <t>DCC, Inc.</t>
  </si>
  <si>
    <t>Delegard Tool of Texas, Inc.</t>
  </si>
  <si>
    <t>Demco, Inc.</t>
  </si>
  <si>
    <t>doc2e-file Inc.</t>
  </si>
  <si>
    <t>Earthwalk Communications, Inc.</t>
  </si>
  <si>
    <t>Educational Products, Inc.</t>
  </si>
  <si>
    <t>Eduthings, LLC</t>
  </si>
  <si>
    <t>EDVOTEK, Inc.</t>
  </si>
  <si>
    <t>Enviromatic Systems</t>
  </si>
  <si>
    <t>Farber Specialty Vehicles</t>
  </si>
  <si>
    <t>Ferguson Waterworks</t>
  </si>
  <si>
    <t>FieldTurf USA, Inc.</t>
  </si>
  <si>
    <t>Fisher Tracks, Inc.</t>
  </si>
  <si>
    <t>Flinn Scientific, Inc.</t>
  </si>
  <si>
    <t>Ford Audio-Video Systems LLC</t>
  </si>
  <si>
    <t>Frio-Hydration, LLC</t>
  </si>
  <si>
    <t>Frog Publications, Inc.</t>
  </si>
  <si>
    <t>Gaggle.Net, Inc.</t>
  </si>
  <si>
    <t>Galls, LLC</t>
  </si>
  <si>
    <t>Gateway Printing &amp; Office Supply, Inc.</t>
  </si>
  <si>
    <t>GF Educators, Inc.</t>
  </si>
  <si>
    <t>Glass Doctor of North Texas</t>
  </si>
  <si>
    <t>Gomez Floor Covering, Inc.</t>
  </si>
  <si>
    <t>Goodheart-Willcox Publisher</t>
  </si>
  <si>
    <t>Grainger</t>
  </si>
  <si>
    <t>GT Distributors, Inc.</t>
  </si>
  <si>
    <t>Gumdrop Books</t>
  </si>
  <si>
    <t>Gunn Chevrolet</t>
  </si>
  <si>
    <t>Gunn Nissan</t>
  </si>
  <si>
    <t>Henry Schein, Inc.</t>
  </si>
  <si>
    <t>Hesselbein Tire Southwest</t>
  </si>
  <si>
    <t>Highlights Electrical</t>
  </si>
  <si>
    <t>Hill Country Electric Supply</t>
  </si>
  <si>
    <t>IdentiSys, Inc.</t>
  </si>
  <si>
    <t>Image Maker 4U, Inc.</t>
  </si>
  <si>
    <t>Indeco Sales, Inc.</t>
  </si>
  <si>
    <t>Industrial &amp; Commercial Mechanical, LLC</t>
  </si>
  <si>
    <t>Infinity Connections, Inc.</t>
  </si>
  <si>
    <t>Infinity Sound, Ltd.</t>
  </si>
  <si>
    <t>Interstate Trailers, Inc.</t>
  </si>
  <si>
    <t>Iteris, Inc.</t>
  </si>
  <si>
    <t>Jarrett Publishing Company</t>
  </si>
  <si>
    <t>JL Squared Construction</t>
  </si>
  <si>
    <t>JMS Integrated Building Solutions</t>
  </si>
  <si>
    <t>Jostens, Inc.</t>
  </si>
  <si>
    <t>JourneyEd.com</t>
  </si>
  <si>
    <t>Junior Library Guild</t>
  </si>
  <si>
    <t>Kann Manufacturing Corporation</t>
  </si>
  <si>
    <t>Kimball Midwest</t>
  </si>
  <si>
    <t>Knockout Sportswear</t>
  </si>
  <si>
    <t>Kustom Signals, Inc.</t>
  </si>
  <si>
    <t>Laerdal Medical Corporation</t>
  </si>
  <si>
    <t>Lake Country Chevrolet, Inc.</t>
  </si>
  <si>
    <t>Learning Farm, LLC.</t>
  </si>
  <si>
    <t>Learning List</t>
  </si>
  <si>
    <t>Learning Without Tears</t>
  </si>
  <si>
    <t>Lennox Industries, Inc</t>
  </si>
  <si>
    <t>Liberty Paper</t>
  </si>
  <si>
    <t>Library Interiors of Texas, LLC</t>
  </si>
  <si>
    <t>Lone Star Communications, Inc.</t>
  </si>
  <si>
    <t>Lone Star Furnishings, LLC</t>
  </si>
  <si>
    <t>Longhorn Inc.</t>
  </si>
  <si>
    <t>Mannington Commercial</t>
  </si>
  <si>
    <t>Marks Plumbing Parts</t>
  </si>
  <si>
    <t>Mart, Inc.</t>
  </si>
  <si>
    <t>Melhart Music Center</t>
  </si>
  <si>
    <t>Metro Fire Apparatus Specialists, Inc.</t>
  </si>
  <si>
    <t>MHC Kenworth</t>
  </si>
  <si>
    <t>MicroReplay</t>
  </si>
  <si>
    <t>Mission Golf Cars</t>
  </si>
  <si>
    <t>Mission Restaurant Supply</t>
  </si>
  <si>
    <t>MLN Service Company</t>
  </si>
  <si>
    <t>Musco Sports Lighting, LLC</t>
  </si>
  <si>
    <t>N Tune Music and Sound, Inc.</t>
  </si>
  <si>
    <t>NAH Sports Flooring, LLC</t>
  </si>
  <si>
    <t>National Business Furniture</t>
  </si>
  <si>
    <t>National Guaranteed Vinyl, Inc.</t>
  </si>
  <si>
    <t>NorvaNivel USA LP</t>
  </si>
  <si>
    <t>Office Furniture for Less</t>
  </si>
  <si>
    <t>Oracle Elevator</t>
  </si>
  <si>
    <t>OverDrive, Inc.</t>
  </si>
  <si>
    <t>Perfection Learning Corporation</t>
  </si>
  <si>
    <t>Performance Truck</t>
  </si>
  <si>
    <t>Perma-Bound Books</t>
  </si>
  <si>
    <t>Pioneer Manufacturing Company</t>
  </si>
  <si>
    <t>Pitney Bowes</t>
  </si>
  <si>
    <t>Play &amp; Park Structures</t>
  </si>
  <si>
    <t>Power Lift</t>
  </si>
  <si>
    <t>Quality Hardwood Floors, Inc.</t>
  </si>
  <si>
    <t>Rabroker A/C &amp; Plumbing</t>
  </si>
  <si>
    <t>Ramtech Building Systems, Inc.</t>
  </si>
  <si>
    <t>Records Consultants, Inc.</t>
  </si>
  <si>
    <t>Reeder Distributors, Inc.</t>
  </si>
  <si>
    <t>Reliable Transmission Service</t>
  </si>
  <si>
    <t>Renaissance Learning, Inc.</t>
  </si>
  <si>
    <t>Rifton Equipment</t>
  </si>
  <si>
    <t>Roessler Equipment Company, Inc.</t>
  </si>
  <si>
    <t>Romtec, Inc.</t>
  </si>
  <si>
    <t>Rydin Decal</t>
  </si>
  <si>
    <t>Sam Pack's Five Star Ford</t>
  </si>
  <si>
    <t>San Antonio Floor Finishers Inc.</t>
  </si>
  <si>
    <t>Scholastic Book Fairs</t>
  </si>
  <si>
    <t>Scholastic Library Publishing</t>
  </si>
  <si>
    <t>SchooLinks</t>
  </si>
  <si>
    <t>Scott Electric</t>
  </si>
  <si>
    <t>Sideline Power, LLC</t>
  </si>
  <si>
    <t>SiteOne Landscape Supply</t>
  </si>
  <si>
    <t>Social Studies School Service</t>
  </si>
  <si>
    <t>Solid IT Networks</t>
  </si>
  <si>
    <t>Southwest Materials Handling Company</t>
  </si>
  <si>
    <t>StageRight Corporation</t>
  </si>
  <si>
    <t>Steelcase</t>
  </si>
  <si>
    <t>Sunbelt Pools, Inc.</t>
  </si>
  <si>
    <t>Superior Alarms</t>
  </si>
  <si>
    <t>T.E.A.M. Solutions, Inc.</t>
  </si>
  <si>
    <t>Taylor Music, Inc.</t>
  </si>
  <si>
    <t>Teachers Discovery Inc.</t>
  </si>
  <si>
    <t>Tex-Air Filters Mfg., Co.</t>
  </si>
  <si>
    <t>Texas Air Products, LTD</t>
  </si>
  <si>
    <t>Texas Alternator Starter Service</t>
  </si>
  <si>
    <t>Texas Highway Products, LTD</t>
  </si>
  <si>
    <t>The Playwell Group, Inc.</t>
  </si>
  <si>
    <t>thinkLaw</t>
  </si>
  <si>
    <t>Thomas Bus Gulf Coast GP, Inc.</t>
  </si>
  <si>
    <t>Titan Support Systems, Inc.</t>
  </si>
  <si>
    <t>Trane</t>
  </si>
  <si>
    <t>TraStar, Inc.</t>
  </si>
  <si>
    <t>TT Technologies, Inc.</t>
  </si>
  <si>
    <t>Turf Care of Texas</t>
  </si>
  <si>
    <t>Twin Flooring &amp; Finishes</t>
  </si>
  <si>
    <t>TYMCO, Inc.</t>
  </si>
  <si>
    <t>Universe Technical Translation, Inc.</t>
  </si>
  <si>
    <t>Utility Associates, Inc.</t>
  </si>
  <si>
    <t>Vibra-Whirl Sports, Ltd.</t>
  </si>
  <si>
    <t>Virtucom</t>
  </si>
  <si>
    <t>Waypoint Business Solutions</t>
  </si>
  <si>
    <t>Weisinger Incorporated</t>
  </si>
  <si>
    <t>West Music Company</t>
  </si>
  <si>
    <t>Winston Water Cooler</t>
  </si>
  <si>
    <t>Wirtgen America, Inc.</t>
  </si>
  <si>
    <t>Woodburn Press</t>
  </si>
  <si>
    <t>World Wide Imaging Supplies</t>
  </si>
  <si>
    <t>Worthington Direct</t>
  </si>
  <si>
    <t>Xylem Dewatering Solutions, Inc.</t>
  </si>
  <si>
    <t>Zaner-Bloser, Inc.</t>
  </si>
  <si>
    <t>Technology Equipment, Products, Services and Software</t>
  </si>
  <si>
    <t>Fire and Security Systems and Monitoring Services</t>
  </si>
  <si>
    <t>Trade Services</t>
  </si>
  <si>
    <t>Instructional Materials and Classroom Teaching Supplies and Equipment</t>
  </si>
  <si>
    <t>Moving Services and Supplies</t>
  </si>
  <si>
    <t>Furniture for School, Office, Science, Library and Dormitory</t>
  </si>
  <si>
    <t>Commercial Washers and Dryers</t>
  </si>
  <si>
    <t>Library Books, Used Textbooks, and Other Books</t>
  </si>
  <si>
    <t>Custodial Supplies and Equipment</t>
  </si>
  <si>
    <t>Audio Visual Equipment and Supplies</t>
  </si>
  <si>
    <t>HVAC Equipment, Supplies, and Installation of HVAC Equipment</t>
  </si>
  <si>
    <t>Office Supplies and Equipment</t>
  </si>
  <si>
    <t>General Disaster Recovery and Restoration Services</t>
  </si>
  <si>
    <t>Grounds Maintenance Equipment, Irrigation Parts, Supplies and Installation</t>
  </si>
  <si>
    <t>Copy/Office Paper and Toner Supplies</t>
  </si>
  <si>
    <t>Public Safety and Firehouse Supplies and Equipment</t>
  </si>
  <si>
    <t>First Aid, Emergency Medical, and Athletic Trainer Supplies and Equipment</t>
  </si>
  <si>
    <t>Musical Instruments, Equipment, Supplies, and Repairs</t>
  </si>
  <si>
    <t>Oral Interpretation and Written Translation Services</t>
  </si>
  <si>
    <t>Job Order Contracting (RSMeans)</t>
  </si>
  <si>
    <t>Tires, Tubes, Supplies and Equipment</t>
  </si>
  <si>
    <t>School Buses, Options and Parts</t>
  </si>
  <si>
    <t>Highway Safety and Traffic Control Products</t>
  </si>
  <si>
    <t>Copy-Print and Document Management Services</t>
  </si>
  <si>
    <t>Sewer Inspection and Cleaning Products</t>
  </si>
  <si>
    <t>Holiday Lighting and Decoration</t>
  </si>
  <si>
    <t>Energy Saving Lighting Products</t>
  </si>
  <si>
    <t>Law Enforcement Body Cameras, Supplies and Equipment</t>
  </si>
  <si>
    <t>Unmanned Aerial Vehicles and Surveillance Services</t>
  </si>
  <si>
    <t>Boats, Trailers, Marine and Waterway Equipment</t>
  </si>
  <si>
    <t>Copier Equipment and Supplies</t>
  </si>
  <si>
    <t>Water Treatment Chemicals and Pipe Bursting Equipment</t>
  </si>
  <si>
    <t>Outdoor Street Lighting</t>
  </si>
  <si>
    <t>Low-Speed Electric Vehicles (LSV)</t>
  </si>
  <si>
    <t>Ambulances</t>
  </si>
  <si>
    <t>Emergency Alert and Voice Broadcast Communications Systems</t>
  </si>
  <si>
    <t>Custodial and Lawn Care Services</t>
  </si>
  <si>
    <t>No</t>
  </si>
  <si>
    <t>Yes</t>
  </si>
  <si>
    <t>MWBE</t>
  </si>
  <si>
    <t>EDGAR</t>
  </si>
  <si>
    <t>EPCNT</t>
  </si>
  <si>
    <t>Cowtown Bus Charters</t>
  </si>
  <si>
    <t>Lone Star Coaches</t>
  </si>
  <si>
    <t>Charter Bus Service</t>
  </si>
  <si>
    <t>Transportation Unlimited Inc</t>
  </si>
  <si>
    <t>Youth on the Move</t>
  </si>
  <si>
    <t>Wynne Motor Coaches LLC</t>
  </si>
  <si>
    <t>EPCNT Dallas ISD</t>
  </si>
  <si>
    <t>Dalworth Restoration</t>
  </si>
  <si>
    <t>Westway Ford</t>
  </si>
  <si>
    <t>Irving ISD</t>
  </si>
  <si>
    <t>Skilled Crafts and Trades</t>
  </si>
  <si>
    <t>Advanced Connections, Inc.</t>
  </si>
  <si>
    <t>AHI Enterprises, LLC</t>
  </si>
  <si>
    <t>Alamo Music Center</t>
  </si>
  <si>
    <t>B&amp;H Foto &amp; Electronics Corp.</t>
  </si>
  <si>
    <t>Bass Computers, Inc.</t>
  </si>
  <si>
    <t>Belfor USA Group</t>
  </si>
  <si>
    <t>Bill Overall &amp; Associates LLC</t>
  </si>
  <si>
    <t>Blick Art Materials LLC</t>
  </si>
  <si>
    <t>Business Embroidery Solutions</t>
  </si>
  <si>
    <t>CASO Document Management</t>
  </si>
  <si>
    <t>Cleaning Ideas Corp.</t>
  </si>
  <si>
    <t>Clear Visions, Inc.</t>
  </si>
  <si>
    <t>Complete Book &amp; Media Supply, LLC.</t>
  </si>
  <si>
    <t>Computer Express</t>
  </si>
  <si>
    <t>Coolsoft LLC</t>
  </si>
  <si>
    <t>Custom Chenille Embroidery, Inc. dba SSR Jackets</t>
  </si>
  <si>
    <t>Custom iDentification Systems</t>
  </si>
  <si>
    <t>Custom Sportswear, Inc.</t>
  </si>
  <si>
    <t>DakTech Inc.</t>
  </si>
  <si>
    <t>Delaney Educational</t>
  </si>
  <si>
    <t>Diamondback Promotions</t>
  </si>
  <si>
    <t>Domtar/Bosworth Papers</t>
  </si>
  <si>
    <t>Edinger Ventures LLC dba San Antonio Ink and Toner</t>
  </si>
  <si>
    <t>E-MAJ-EN Inc dba Visual Solutions</t>
  </si>
  <si>
    <t>ezTask</t>
  </si>
  <si>
    <t>FBS - Financial Benefit Services</t>
  </si>
  <si>
    <t>Fisher Scientific Company (Thermo Fisher Science Education)</t>
  </si>
  <si>
    <t>Fitness First Sports</t>
  </si>
  <si>
    <t>Flexile Multimedia Systems</t>
  </si>
  <si>
    <t>Follett</t>
  </si>
  <si>
    <t>Gandy Ink</t>
  </si>
  <si>
    <t>Gemini Office Products</t>
  </si>
  <si>
    <t>Goolsbee Tire Srevice Inc</t>
  </si>
  <si>
    <t>Green Planet, Inc.</t>
  </si>
  <si>
    <t>Gulf Coast Specialties</t>
  </si>
  <si>
    <t>Hatch, Inc</t>
  </si>
  <si>
    <t>HEB</t>
  </si>
  <si>
    <t>High School Music Service Inc</t>
  </si>
  <si>
    <t>Hillje Music Centers, LLC</t>
  </si>
  <si>
    <t>Itech Digital</t>
  </si>
  <si>
    <t>iTurity LLC</t>
  </si>
  <si>
    <t>JR Inc</t>
  </si>
  <si>
    <t>Lennox Industries</t>
  </si>
  <si>
    <t>Lone Star Learning</t>
  </si>
  <si>
    <t>Lonestar Copy Products</t>
  </si>
  <si>
    <t>Lulu-Bells LLC</t>
  </si>
  <si>
    <t>M&amp;A Technology</t>
  </si>
  <si>
    <t>McLemore Building Maintenance</t>
  </si>
  <si>
    <t>Microshare</t>
  </si>
  <si>
    <t>OEM Systems &amp; Services, Inc</t>
  </si>
  <si>
    <t>Optimizon</t>
  </si>
  <si>
    <t>Peoples Education Inc. dba Mastery Education</t>
  </si>
  <si>
    <t>Performance Diesel Truck Repair</t>
  </si>
  <si>
    <t>Public Consulting Group</t>
  </si>
  <si>
    <t>QA Systems</t>
  </si>
  <si>
    <t>Quill</t>
  </si>
  <si>
    <t>RAE Security</t>
  </si>
  <si>
    <t>RALLY! Education</t>
  </si>
  <si>
    <t>Reliance Air &amp; Refrigeration LLC</t>
  </si>
  <si>
    <t>Republic Services Inc.</t>
  </si>
  <si>
    <t>Reynolds Manufacturing Corp</t>
  </si>
  <si>
    <t xml:space="preserve">Riddell </t>
  </si>
  <si>
    <t>Sam's Club</t>
  </si>
  <si>
    <t>School Specialty</t>
  </si>
  <si>
    <t>School Tee Factory</t>
  </si>
  <si>
    <t>Scientel Solutions</t>
  </si>
  <si>
    <t>SEBCO Books</t>
  </si>
  <si>
    <t>Smith Supply Co LLC</t>
  </si>
  <si>
    <t>South Texas School Furniture (div of Lavaca County Office Supply Inc)</t>
  </si>
  <si>
    <t>South Texas Sign Solutions LLC</t>
  </si>
  <si>
    <t>Southern Computer Warehouse, Inc.</t>
  </si>
  <si>
    <t>SpawGlass Contractors Inc</t>
  </si>
  <si>
    <t>Summit Integration Systems and Troxell Communications</t>
  </si>
  <si>
    <t>Superior Expo Services</t>
  </si>
  <si>
    <t>Supporting Science, Inc.</t>
  </si>
  <si>
    <t>TD Industries</t>
  </si>
  <si>
    <t>Tennis Outlet Inc</t>
  </si>
  <si>
    <t>Texas Alternator</t>
  </si>
  <si>
    <t>Texas Lock &amp; Door Closer Inc</t>
  </si>
  <si>
    <t>Texas Scenic Company Inc</t>
  </si>
  <si>
    <t>The Business Center</t>
  </si>
  <si>
    <t>Tobii Dynavox LLC</t>
  </si>
  <si>
    <t>TRM Innovations LLC</t>
  </si>
  <si>
    <t>Uniforms and Service</t>
  </si>
  <si>
    <t>Voyager Sopris Learning, Inc.</t>
  </si>
  <si>
    <t>Wayfair Inc.</t>
  </si>
  <si>
    <t>WayTech, LLC dba Silicon Mountain Memory</t>
  </si>
  <si>
    <t>General Supplies</t>
  </si>
  <si>
    <t>Instructional Supplies</t>
  </si>
  <si>
    <t>Building Cleaning Services</t>
  </si>
  <si>
    <t>Reproduction Supplies</t>
  </si>
  <si>
    <t>Industrial Supplies</t>
  </si>
  <si>
    <t>Building Repair &amp; Maintenance</t>
  </si>
  <si>
    <t>Disaster Recovery and Repair</t>
  </si>
  <si>
    <t>Art Supplies</t>
  </si>
  <si>
    <t>Enterprise Content Management</t>
  </si>
  <si>
    <t>Custodial Supplies</t>
  </si>
  <si>
    <t>Paper Supplies</t>
  </si>
  <si>
    <t>Printing Services</t>
  </si>
  <si>
    <t>Books and Educational Materials</t>
  </si>
  <si>
    <t>Website Developer</t>
  </si>
  <si>
    <t>Copier Supplies, Equipment and Connectivity</t>
  </si>
  <si>
    <t>Electrical Supplies</t>
  </si>
  <si>
    <t>Books &amp; Educational Materials</t>
  </si>
  <si>
    <t>Fine Paper Products</t>
  </si>
  <si>
    <t>Website Development</t>
  </si>
  <si>
    <t>Employee Benefit Administration</t>
  </si>
  <si>
    <t>Fleet Vehicles</t>
  </si>
  <si>
    <t>Retail Suppliers</t>
  </si>
  <si>
    <t>Security &amp; Access Supplies and Equipment</t>
  </si>
  <si>
    <t>Instructional &amp; Classroom Supplies</t>
  </si>
  <si>
    <t>Heating, Ventilation &amp; Air/Conditioning</t>
  </si>
  <si>
    <t>Landscaping Services</t>
  </si>
  <si>
    <t>Flooring</t>
  </si>
  <si>
    <t>Books &amp; Educational Company</t>
  </si>
  <si>
    <t>Waste Collections</t>
  </si>
  <si>
    <t>Telecommunications, Data, Network, Security, Equipment, Services and Supplies</t>
  </si>
  <si>
    <t>Electronic Computing Products</t>
  </si>
  <si>
    <t>Audio, Visual</t>
  </si>
  <si>
    <t>P00163</t>
  </si>
  <si>
    <t>P00176</t>
  </si>
  <si>
    <t>P00166</t>
  </si>
  <si>
    <t>P00178</t>
  </si>
  <si>
    <t>P00156</t>
  </si>
  <si>
    <t>P00170</t>
  </si>
  <si>
    <t>P00165</t>
  </si>
  <si>
    <t>P00175</t>
  </si>
  <si>
    <t>www.pacecoop.org</t>
  </si>
  <si>
    <t>Finishline Prints</t>
  </si>
  <si>
    <t>Graphic Wear</t>
  </si>
  <si>
    <t>Horizon Imprinting LLC</t>
  </si>
  <si>
    <t>Printed Apparel</t>
  </si>
  <si>
    <t>yes</t>
  </si>
  <si>
    <t>no</t>
  </si>
  <si>
    <t>Just Say Yes</t>
  </si>
  <si>
    <t>National Inventors Hall of Fame</t>
  </si>
  <si>
    <t>Aire Designs of Texas</t>
  </si>
  <si>
    <t>Big Daddy Music</t>
  </si>
  <si>
    <t>Happy Trails Rail</t>
  </si>
  <si>
    <t>Snapshot Mediaworks</t>
  </si>
  <si>
    <t>Archive Supplies Inc</t>
  </si>
  <si>
    <t>IXL Learning Inc</t>
  </si>
  <si>
    <t>Kagan Publishing</t>
  </si>
  <si>
    <t>CTE Goods and Services</t>
  </si>
  <si>
    <t>Teaching Aids, Instructional Materials &amp; Curriculum</t>
  </si>
  <si>
    <t>American Ceramic Supply Company</t>
  </si>
  <si>
    <t>Amplify Education, Inc.</t>
  </si>
  <si>
    <t>Complete Book and Media Supply, LLC</t>
  </si>
  <si>
    <t>Grey House Publishing</t>
  </si>
  <si>
    <t>J.W. Pepper &amp; Son, Inc.</t>
  </si>
  <si>
    <t>Lee's School Supplies, Inc.</t>
  </si>
  <si>
    <t>Mentoring Minds, L.P.</t>
  </si>
  <si>
    <t>National Center for Youth Issues</t>
  </si>
  <si>
    <t>NCS Pearson, Inc.</t>
  </si>
  <si>
    <t>North Central Texas InterLink, Inc.</t>
  </si>
  <si>
    <t>Positive Promotions, Inc.</t>
  </si>
  <si>
    <t>PRO-ED, Inc.</t>
  </si>
  <si>
    <t>Project Lead The Way, Inc.</t>
  </si>
  <si>
    <t>Steps To Literacy, LLC</t>
  </si>
  <si>
    <t>Wood Etc. Co.</t>
  </si>
  <si>
    <t>Bentley Mills</t>
  </si>
  <si>
    <t>Deere and Company</t>
  </si>
  <si>
    <t>Fisher Engineering</t>
  </si>
  <si>
    <t>Gordian</t>
  </si>
  <si>
    <t>Interface Americas, Inc.</t>
  </si>
  <si>
    <t>Mannington</t>
  </si>
  <si>
    <t>PB Loader</t>
  </si>
  <si>
    <t>Poligon by PorterCorp</t>
  </si>
  <si>
    <t>Sewer Equipment</t>
  </si>
  <si>
    <t>SnowEx</t>
  </si>
  <si>
    <t>Staples Advantage</t>
  </si>
  <si>
    <t>Teknion</t>
  </si>
  <si>
    <t>Toro</t>
  </si>
  <si>
    <t>US Foods</t>
  </si>
  <si>
    <t>Verizon Connect</t>
  </si>
  <si>
    <t>Vermeer</t>
  </si>
  <si>
    <t xml:space="preserve">Virgin Pulse </t>
  </si>
  <si>
    <t>Volvo</t>
  </si>
  <si>
    <t>Xerox Corporation</t>
  </si>
  <si>
    <t>Spirit Monkey</t>
  </si>
  <si>
    <t>Vestige International</t>
  </si>
  <si>
    <t>Awards, Trophies and Promotional Products</t>
  </si>
  <si>
    <t>CNR01362</t>
  </si>
  <si>
    <t>CNR01440</t>
  </si>
  <si>
    <t>American Express</t>
  </si>
  <si>
    <t>CNR01117</t>
  </si>
  <si>
    <t>CNR01322</t>
  </si>
  <si>
    <t>CNR01394</t>
  </si>
  <si>
    <t>CNR01436</t>
  </si>
  <si>
    <t>CNR01332</t>
  </si>
  <si>
    <t>CNR01351</t>
  </si>
  <si>
    <t>E &amp; I Coop</t>
  </si>
  <si>
    <t>Asset Genie Inc (AGI Repair)</t>
  </si>
  <si>
    <t>iPad Parts and Related Services</t>
  </si>
  <si>
    <t>eTech Parts Plus</t>
  </si>
  <si>
    <t>iResq</t>
  </si>
  <si>
    <t>Ace Door and Repair</t>
  </si>
  <si>
    <t>Daico Supply Co</t>
  </si>
  <si>
    <t>Exterior Door Supplies</t>
  </si>
  <si>
    <t>19-05-914</t>
  </si>
  <si>
    <t>Site One Landscape Supply</t>
  </si>
  <si>
    <t>Trees, Plants and Nursery Supplies</t>
  </si>
  <si>
    <t>Gravel, Rock and Dirt Supplies</t>
  </si>
  <si>
    <t>Filter Systems</t>
  </si>
  <si>
    <t>Infinity Contractors</t>
  </si>
  <si>
    <t>Trane US Inc</t>
  </si>
  <si>
    <t>NO</t>
  </si>
  <si>
    <t>Levines</t>
  </si>
  <si>
    <t>Wholesale Schoolwear</t>
  </si>
  <si>
    <t>Student School Uniform</t>
  </si>
  <si>
    <t xml:space="preserve">AVID Center </t>
  </si>
  <si>
    <t>Instructional Supplies, Teaching Aids and Professional Development</t>
  </si>
  <si>
    <t>2018-03</t>
  </si>
  <si>
    <t>EPCNT Joshua ISD</t>
  </si>
  <si>
    <t>When possible, please give vendors that are MWBE or HUB an opportunities to compete.If over $25,000 it is required.  The HUB vendor column is new and is not complete.  We will add data as available.</t>
  </si>
  <si>
    <t>If bid has expired on this vendor, first check to see if they are approved by another method that has not expired.  If not, call purchasing for information on expired vendor contracts.</t>
  </si>
  <si>
    <t>Please attempt to get at least 3 quotes from these vendors and then select the vendor to do your requisition. We are compelled by State Law to seek "Best Value".   If a company refuses to quote, please report it to me.  If you receive a no bid , document it and attach all quotes, no bids to the requisition.  It is recommended that if the quote is very close, that you select the vendor with the greatest insurance coverage listed. Always ask that they provide the Insurance certificate and DOT authorization compliance certificate either by fax to you or when the driver arrives.</t>
  </si>
  <si>
    <t>800-546-6508</t>
  </si>
  <si>
    <t>bcross@cowtowncharters.com</t>
  </si>
  <si>
    <t>www.lonestarcoaches.com</t>
  </si>
  <si>
    <t>972-623-1100</t>
  </si>
  <si>
    <t>tuibus@sbcglobal.net</t>
  </si>
  <si>
    <t>214-946-8805</t>
  </si>
  <si>
    <t>youthonthemove75@yahoo.com</t>
  </si>
  <si>
    <t>214-597-1411</t>
  </si>
  <si>
    <t>Vendor</t>
  </si>
  <si>
    <t>Contact</t>
  </si>
  <si>
    <t>Email</t>
  </si>
  <si>
    <t>972-438-1122</t>
  </si>
  <si>
    <t>John Childress</t>
  </si>
  <si>
    <t>817-329-3600</t>
  </si>
  <si>
    <t>jchildress@elogicinc.net</t>
  </si>
  <si>
    <t>817-707-4278</t>
  </si>
  <si>
    <t>972-636-1515</t>
  </si>
  <si>
    <t>Perry Harrison</t>
  </si>
  <si>
    <t>972-259-5823</t>
  </si>
  <si>
    <t>pharri4997@aol.com</t>
  </si>
  <si>
    <t>Perry Leonard</t>
  </si>
  <si>
    <t>972-445-8287</t>
  </si>
  <si>
    <t>Name of Company</t>
  </si>
  <si>
    <t>Vendor #</t>
  </si>
  <si>
    <t>Contact Person</t>
  </si>
  <si>
    <t>City</t>
  </si>
  <si>
    <t>State</t>
  </si>
  <si>
    <t>E-mail</t>
  </si>
  <si>
    <t>Web Address- online catalogue</t>
  </si>
  <si>
    <t>Phone Number</t>
  </si>
  <si>
    <t>TX</t>
  </si>
  <si>
    <t>Layla Monastyrskiy</t>
  </si>
  <si>
    <t>laylasergey@gmail.com</t>
  </si>
  <si>
    <t>Products/Services</t>
  </si>
  <si>
    <t>Phone #</t>
  </si>
  <si>
    <t>Cindi Cavallini</t>
  </si>
  <si>
    <t>allaboutanimalslive@yahoo.com</t>
  </si>
  <si>
    <t>760.468.1147</t>
  </si>
  <si>
    <t>frank.kesh@sylvanlearning.com</t>
  </si>
  <si>
    <t>Billie Glanzer</t>
  </si>
  <si>
    <t>billie@airedesigns.com</t>
  </si>
  <si>
    <t>Eric Hurst</t>
  </si>
  <si>
    <t>admin@snapshotmediaworks.com</t>
  </si>
  <si>
    <t>AWARDED VENDOR</t>
  </si>
  <si>
    <t>CONTACT</t>
  </si>
  <si>
    <t>PHONE</t>
  </si>
  <si>
    <t>EMAIL</t>
  </si>
  <si>
    <t>Rene Zelt</t>
  </si>
  <si>
    <t>jule@expressbooksellers.com</t>
  </si>
  <si>
    <t>Jill Stone</t>
  </si>
  <si>
    <t>jill@lab-resources.net</t>
  </si>
  <si>
    <t>medcosalessupport@medcosupply.com</t>
  </si>
  <si>
    <t>Kathy Manders</t>
  </si>
  <si>
    <t>sales@paxpat.com</t>
  </si>
  <si>
    <t>Lisa Howerton</t>
  </si>
  <si>
    <t>orders@pitsco.com</t>
  </si>
  <si>
    <t>orders@schoolspecialty.com</t>
  </si>
  <si>
    <t>For a complete list of vendors and contact information, visit the Fine Arts page:</t>
  </si>
  <si>
    <t>covenantrophies@verizon.net</t>
  </si>
  <si>
    <t>972.254.3018</t>
  </si>
  <si>
    <t>mmartin@mtmrecognition.com</t>
  </si>
  <si>
    <t>juli@schoollife.com</t>
  </si>
  <si>
    <t>877.773.7705</t>
  </si>
  <si>
    <t>luis@spiritmonkey.com</t>
  </si>
  <si>
    <t>210.978.0457</t>
  </si>
  <si>
    <t>cedric@vestigeinternational.com</t>
  </si>
  <si>
    <t>972.230.5399</t>
  </si>
  <si>
    <t>Ark Designs</t>
  </si>
  <si>
    <t>EPCNT Ft Worth ISD</t>
  </si>
  <si>
    <t>Kelly Moore Paint</t>
  </si>
  <si>
    <t>Paint and supplies</t>
  </si>
  <si>
    <t>EPCNT Keller ISD</t>
  </si>
  <si>
    <t>ADP</t>
  </si>
  <si>
    <t>Advance Auto Parts</t>
  </si>
  <si>
    <t>AGCO Corporation</t>
  </si>
  <si>
    <t>Alvarez &amp; Marsal</t>
  </si>
  <si>
    <t>Applied Industrial Technologies Inc.</t>
  </si>
  <si>
    <t>AutoZone</t>
  </si>
  <si>
    <t>Big Truck Rental LLC</t>
  </si>
  <si>
    <t>Bob Barker Co</t>
  </si>
  <si>
    <t>Brown &amp; Root</t>
  </si>
  <si>
    <t>BSN SPORTS</t>
  </si>
  <si>
    <t>Carahsoft Technology Corp.</t>
  </si>
  <si>
    <t>Caterpillar</t>
  </si>
  <si>
    <t>Columbia</t>
  </si>
  <si>
    <t>Corby Energy Services, Inc.</t>
  </si>
  <si>
    <t>Daktronics</t>
  </si>
  <si>
    <t>DIRTT Environmental Solutions</t>
  </si>
  <si>
    <t>Elite Sports Builders</t>
  </si>
  <si>
    <t>Fastenal</t>
  </si>
  <si>
    <t>Gonzalez Office Products</t>
  </si>
  <si>
    <t>Harrell's</t>
  </si>
  <si>
    <t>HD Supply</t>
  </si>
  <si>
    <t>Herc Rentals Inc.</t>
  </si>
  <si>
    <t>HON Company</t>
  </si>
  <si>
    <t>HP Inc.</t>
  </si>
  <si>
    <t>Insight Public Sector, Inc.</t>
  </si>
  <si>
    <t>K12 Insight</t>
  </si>
  <si>
    <t>KONE Inc</t>
  </si>
  <si>
    <t>Krueger International (KI)</t>
  </si>
  <si>
    <t>Language Line Services, Inc</t>
  </si>
  <si>
    <t>Lawson Products, Inc.</t>
  </si>
  <si>
    <t>Lionbridge Global Solutions II, Inc.</t>
  </si>
  <si>
    <t>Lone Star Auctioneers, Inc.</t>
  </si>
  <si>
    <t>MasterWord Services, Inc.</t>
  </si>
  <si>
    <t>McKinstry</t>
  </si>
  <si>
    <t>Mythics Emergent Group</t>
  </si>
  <si>
    <t>Mythics, Inc.</t>
  </si>
  <si>
    <t>National Restaurant Supply Co., Inc.</t>
  </si>
  <si>
    <t>Panasonic</t>
  </si>
  <si>
    <t>GameTime</t>
  </si>
  <si>
    <t>Playcraft Systems, a Playcore Company</t>
  </si>
  <si>
    <t>Premier - US Foods</t>
  </si>
  <si>
    <t>Rehrig Pacific Company</t>
  </si>
  <si>
    <t>Ricoh Americas Corporation</t>
  </si>
  <si>
    <t>RoofConnect</t>
  </si>
  <si>
    <t>Safeware-Mallory</t>
  </si>
  <si>
    <t>SAK Construction</t>
  </si>
  <si>
    <t>Samson Equipment, Inc.</t>
  </si>
  <si>
    <t>Schneider Electric</t>
  </si>
  <si>
    <t>Shred-it USA LLC.</t>
  </si>
  <si>
    <t>Tradition Energy</t>
  </si>
  <si>
    <t>The Grasshopper Company</t>
  </si>
  <si>
    <t>Toshiba</t>
  </si>
  <si>
    <t>Toter</t>
  </si>
  <si>
    <t>UNICOM Government, Inc.</t>
  </si>
  <si>
    <t>Virco</t>
  </si>
  <si>
    <t>VS America, Inc.</t>
  </si>
  <si>
    <t>Webbco Enterprises LLC dba Visual Communication Services</t>
  </si>
  <si>
    <t>Cintas Corporation</t>
  </si>
  <si>
    <t>National Roofing Partners</t>
  </si>
  <si>
    <t>Facilities Management Software &amp; Solutions</t>
  </si>
  <si>
    <t>Staffing Services and Related Services and Solutions</t>
  </si>
  <si>
    <t>Public Sector Consulting</t>
  </si>
  <si>
    <t>Automotive Parts and Supplies</t>
  </si>
  <si>
    <t>Playground Systems, Installation, Service and Related Items</t>
  </si>
  <si>
    <t>Equipment Rentals and Related Products and Services</t>
  </si>
  <si>
    <t>Information Technology Solutions &amp; Services</t>
  </si>
  <si>
    <t>Maintenance, Repair, Operations (MRO) Supplies and Related Services</t>
  </si>
  <si>
    <t>Technology Products, Services, Solutions and Related Products and Services (Amazon Web Services)</t>
  </si>
  <si>
    <t>Fuel Card Services and Related Products</t>
  </si>
  <si>
    <t>Electrical, Lighting, Data Communications and Security Products and Related Products, Services and Solutions</t>
  </si>
  <si>
    <t>Office Furniture and Related Services and Solutions</t>
  </si>
  <si>
    <t>Maintenance, Repair, Operating Supplies, Industrial Supplies and Related Products and Services</t>
  </si>
  <si>
    <t>Technology Products, Services, Solutions and Related Products and Services</t>
  </si>
  <si>
    <t>Feedback and Customer Service Solutions for Schools</t>
  </si>
  <si>
    <t>Playground and Outdoor Fitness Equipment, Site Accessories, Surfacing, and Related Products and Services</t>
  </si>
  <si>
    <t>Elevator, Escalator and Walkway Maintenance and Modernization Services and Related Solutions</t>
  </si>
  <si>
    <t>Workforce Management Systems and Related Products, Services and Solutions</t>
  </si>
  <si>
    <t>Energy Savings Performance Contracting Technical Energy Audit Services</t>
  </si>
  <si>
    <t>Waste Carts, Recycling Carts, Cart Parts, Bins and Related Products and Services</t>
  </si>
  <si>
    <t>Public Safety and Emergency Preparedness and Related Service</t>
  </si>
  <si>
    <t>Document and Media Destruction Services</t>
  </si>
  <si>
    <t>Cleaning Supplies, Equipment and Custodial Related Services and Solutions</t>
  </si>
  <si>
    <t>Maintenance, Repair, Operating Supplies, Industrial Supplies, and Related Products and Services</t>
  </si>
  <si>
    <t>Employee Benefits and Retirement Enrollment Administrative Services</t>
  </si>
  <si>
    <t>Comprehensive Energy Consulting and Management Services</t>
  </si>
  <si>
    <t>Paint and Paint Supplies</t>
  </si>
  <si>
    <t>Refuse and Recycling Container Solutions and Related Products, Equipment and Services</t>
  </si>
  <si>
    <t>Energy Savings Performance Contracting (ESCO) Technical Energy Audit Services</t>
  </si>
  <si>
    <t>Travel Management Services</t>
  </si>
  <si>
    <t>Classroom Furniture</t>
  </si>
  <si>
    <t>Facilities Management Products and Solutions</t>
  </si>
  <si>
    <t>Oracle Products and Services</t>
  </si>
  <si>
    <t>US Communities</t>
  </si>
  <si>
    <t>Electrical Equipment and Parts</t>
  </si>
  <si>
    <t>Aqua-Rec, Inc.</t>
  </si>
  <si>
    <t>Consolidated Electrical Supply (CED Dallas)</t>
  </si>
  <si>
    <t>Equipment Depot, Ltd.</t>
  </si>
  <si>
    <t>Llano River Fence Company, LLC</t>
  </si>
  <si>
    <t>Pool Chemicals</t>
  </si>
  <si>
    <t>Material Handling Equipment</t>
  </si>
  <si>
    <t>Fencing and Bollards</t>
  </si>
  <si>
    <t>EMR Elevator, Inc.</t>
  </si>
  <si>
    <t>Metroplex Elevator Company</t>
  </si>
  <si>
    <t>Elevators &amp; Wheelchair Lifts, Service &amp; Inspections</t>
  </si>
  <si>
    <t>Kimbrough Fire Extinguisher Co., Inc.</t>
  </si>
  <si>
    <t>United Refrigeration</t>
  </si>
  <si>
    <t>EPCNT Cedar Hill</t>
  </si>
  <si>
    <t>Furniture, Fixtures, Equipment (FFE) and Related Items</t>
  </si>
  <si>
    <t>Disaster Recovery Services, LLC</t>
  </si>
  <si>
    <t>A. Bargas &amp; Associates, LLC</t>
  </si>
  <si>
    <t>K&amp;S Music</t>
  </si>
  <si>
    <t>Big Star Branding, Inc.</t>
  </si>
  <si>
    <t>Distractions, Inc.</t>
  </si>
  <si>
    <t>Fred J. Miller, Inc.</t>
  </si>
  <si>
    <t>Propane Specialty Services, LLC</t>
  </si>
  <si>
    <t>Reynolds Uniforms</t>
  </si>
  <si>
    <t>The Happy Chef, Inc.</t>
  </si>
  <si>
    <t>The Home Depot Pro</t>
  </si>
  <si>
    <t>The Stovall Corporation</t>
  </si>
  <si>
    <t>Uniforms and Accessories</t>
  </si>
  <si>
    <t>Correctional and Detention Facility Equipment and Supplies</t>
  </si>
  <si>
    <t>Fueling Systems and Equipment</t>
  </si>
  <si>
    <t>AdComp Systems Inc</t>
  </si>
  <si>
    <t>Advanced Network Management Inc</t>
  </si>
  <si>
    <t>Allied Plastics Co Inc</t>
  </si>
  <si>
    <t>AMTAB MANUFACTURING CORPORATION</t>
  </si>
  <si>
    <t>Bakers Safe and Lock Co</t>
  </si>
  <si>
    <t>Bills Fence Company</t>
  </si>
  <si>
    <t>Bolo Stick LLC</t>
  </si>
  <si>
    <t>BorderLAN</t>
  </si>
  <si>
    <t>Brighten Technology Solutions</t>
  </si>
  <si>
    <t>Brock USA</t>
  </si>
  <si>
    <t>Bump Armor</t>
  </si>
  <si>
    <t>Cannan Alexander and Scott LLC</t>
  </si>
  <si>
    <t>Coenco Inc</t>
  </si>
  <si>
    <t>Cooper Lighting</t>
  </si>
  <si>
    <t>Cyber Watch Systems LLC</t>
  </si>
  <si>
    <t>Dailey Solutions</t>
  </si>
  <si>
    <t>DeBoard Electronics</t>
  </si>
  <si>
    <t>Digital Boundary Group Inc</t>
  </si>
  <si>
    <t>Dobbs Tennis Courts Inc</t>
  </si>
  <si>
    <t>Double Line Inc</t>
  </si>
  <si>
    <t>Eduphoria</t>
  </si>
  <si>
    <t>Emeco Industries Inc</t>
  </si>
  <si>
    <t>Ensolum LLC</t>
  </si>
  <si>
    <t>Explain Everything Sales Inc</t>
  </si>
  <si>
    <t>FireTron Inc</t>
  </si>
  <si>
    <t>Fomcore LLC</t>
  </si>
  <si>
    <t>Future Tech AV Integrations</t>
  </si>
  <si>
    <t>Gibson Consulting Group Inc</t>
  </si>
  <si>
    <t>Gressco Ltd</t>
  </si>
  <si>
    <t>Hamil Harrison and Co LLC</t>
  </si>
  <si>
    <t>Haskell Office LLC</t>
  </si>
  <si>
    <t>Hi Fidelity</t>
  </si>
  <si>
    <t>Hi5 Furniture Inc</t>
  </si>
  <si>
    <t>Intercon Environmental Inc</t>
  </si>
  <si>
    <t>Kaduceus Holdings Inc</t>
  </si>
  <si>
    <t>KANSAS CITY AUDIO VISUAL</t>
  </si>
  <si>
    <t>Krueger International Inc</t>
  </si>
  <si>
    <t>Krug Inc</t>
  </si>
  <si>
    <t>LD Systems</t>
  </si>
  <si>
    <t>Lite the Nite Technologies</t>
  </si>
  <si>
    <t>Logical Solutions Inc</t>
  </si>
  <si>
    <t>Mahuya Industries LLC</t>
  </si>
  <si>
    <t>NASH ELECTRIC COMPANY INC</t>
  </si>
  <si>
    <t>NGS Films and Graphics</t>
  </si>
  <si>
    <t>OEM Systems and Services Inc</t>
  </si>
  <si>
    <t>OSI Hardware</t>
  </si>
  <si>
    <t>Pace Systems</t>
  </si>
  <si>
    <t>Paragon Furniture Inc</t>
  </si>
  <si>
    <t>Pedigo Staffing Services LLC</t>
  </si>
  <si>
    <t>Pemica Inc</t>
  </si>
  <si>
    <t>R Network Solutions LLC</t>
  </si>
  <si>
    <t>RockIT Consulting LLC</t>
  </si>
  <si>
    <t>RQC Services LLC</t>
  </si>
  <si>
    <t>Rugged Protection LLC</t>
  </si>
  <si>
    <t>Slim Chickens</t>
  </si>
  <si>
    <t>Systemates Inc</t>
  </si>
  <si>
    <t>Taste This Catering</t>
  </si>
  <si>
    <t>Texas Roadhouse Texarkana</t>
  </si>
  <si>
    <t>Texas Roof Management Inc</t>
  </si>
  <si>
    <t>TMC Furniture Inc</t>
  </si>
  <si>
    <t>Transnet Communications</t>
  </si>
  <si>
    <t>truecolor GRAPHICS FASTSIGNS</t>
  </si>
  <si>
    <t>Tyler Technologies Inc</t>
  </si>
  <si>
    <t>Universal Exports LLC</t>
  </si>
  <si>
    <t>Unmanned Vehicle Technologies LLC</t>
  </si>
  <si>
    <t>Upper Edge Tech</t>
  </si>
  <si>
    <t>Vertosoft LLC</t>
  </si>
  <si>
    <t>Virco Inc</t>
  </si>
  <si>
    <t>Visual Techniques</t>
  </si>
  <si>
    <t>Waterboy Graphics</t>
  </si>
  <si>
    <t>Safety Equipment, Supplies and Services</t>
  </si>
  <si>
    <t>Portable Storage</t>
  </si>
  <si>
    <t>EPCNT EMS ISD</t>
  </si>
  <si>
    <t>Advanced Technologies Consultants</t>
  </si>
  <si>
    <t>Teaching/Instr Supplies</t>
  </si>
  <si>
    <t>4imprint</t>
  </si>
  <si>
    <t>Bio-Rad Labortories</t>
  </si>
  <si>
    <t>Creative Mathematics</t>
  </si>
  <si>
    <t>Knowbuddy Resources</t>
  </si>
  <si>
    <t>Odessa Pumps</t>
  </si>
  <si>
    <t>The Right Supplies</t>
  </si>
  <si>
    <t>Lead4ward</t>
  </si>
  <si>
    <t>Magnatag Visible Systems</t>
  </si>
  <si>
    <t>Athletic Supplies, Equip and Uniforms</t>
  </si>
  <si>
    <t>The Skinny Armadillo Printing Co</t>
  </si>
  <si>
    <t>Anderson Powerlifting</t>
  </si>
  <si>
    <t>Moore Supply Co</t>
  </si>
  <si>
    <t>CTE Equip, Supplies &amp; Services</t>
  </si>
  <si>
    <t>Hudl</t>
  </si>
  <si>
    <t>Snap-On Industrial</t>
  </si>
  <si>
    <t>Pocket Nurse</t>
  </si>
  <si>
    <t>Allied Fence of Ft Worth</t>
  </si>
  <si>
    <t>Barsco Inc</t>
  </si>
  <si>
    <t>Kleen Air Filter Service and Sales</t>
  </si>
  <si>
    <t>SAS Security Alarm Service</t>
  </si>
  <si>
    <t>Woodard Builders Supply</t>
  </si>
  <si>
    <t>Building M&amp;O Procurement Program</t>
  </si>
  <si>
    <t>GWG Wood Group</t>
  </si>
  <si>
    <t>C&amp;P Pump Services</t>
  </si>
  <si>
    <t>Sav-On Fence</t>
  </si>
  <si>
    <t>Simba Industries</t>
  </si>
  <si>
    <t>Online Delivery Services</t>
  </si>
  <si>
    <t>ABDO Publishing</t>
  </si>
  <si>
    <t>Library Books, Media, Services and Magazine Subscriptions</t>
  </si>
  <si>
    <t>1516-025-2022</t>
  </si>
  <si>
    <t>Conscious Discipline</t>
  </si>
  <si>
    <t>Logan Graphics</t>
  </si>
  <si>
    <t>Printing and Copying Services</t>
  </si>
  <si>
    <t>Translation and Interpretation Services</t>
  </si>
  <si>
    <t>EPCNT Garland ISD</t>
  </si>
  <si>
    <t>American Golf Cars (Omkara 2750)</t>
  </si>
  <si>
    <t>General Trades Transportation Merchandise, Vehicles, Parts and Repair</t>
  </si>
  <si>
    <t>Big Rock Education</t>
  </si>
  <si>
    <t>Academic/Educational Consultant</t>
  </si>
  <si>
    <t>16-089</t>
  </si>
  <si>
    <t>Bull Market Promotions</t>
  </si>
  <si>
    <t>EPCNT Allen ISD</t>
  </si>
  <si>
    <t>EPCNT Birdville ISD</t>
  </si>
  <si>
    <t>Fireplace Inc dba Smores</t>
  </si>
  <si>
    <t>Flipgrid Inc</t>
  </si>
  <si>
    <t>Software, Apps and Online Subscriptions</t>
  </si>
  <si>
    <t>EPCNT Coppell ISD</t>
  </si>
  <si>
    <t>Andymark Inc</t>
  </si>
  <si>
    <t>Cambridge University Press</t>
  </si>
  <si>
    <t>Special Education Testing</t>
  </si>
  <si>
    <t>EPCNT Denton ISD</t>
  </si>
  <si>
    <t>Enpowering Writers</t>
  </si>
  <si>
    <t>Johnson Plastics Plus (Signcaster Corp)</t>
  </si>
  <si>
    <t>Jolly Farmer</t>
  </si>
  <si>
    <t>Northern Tool</t>
  </si>
  <si>
    <t>Classroom Instructional</t>
  </si>
  <si>
    <t>16-06</t>
  </si>
  <si>
    <t>17-08</t>
  </si>
  <si>
    <t>17-01</t>
  </si>
  <si>
    <t>18-08</t>
  </si>
  <si>
    <t>Uline</t>
  </si>
  <si>
    <t>El Saber Enterprises</t>
  </si>
  <si>
    <t>Literacy Resources</t>
  </si>
  <si>
    <t>Loving Guidance dba Conscious Discipline</t>
  </si>
  <si>
    <t>EPCNT HEB ISD</t>
  </si>
  <si>
    <t>Teacher Created Materials Inc</t>
  </si>
  <si>
    <t>Teacher Plan Book Inc</t>
  </si>
  <si>
    <t>Northwest Engravers</t>
  </si>
  <si>
    <t>Awards, Trophy and Signs</t>
  </si>
  <si>
    <t>Builders Flooring Supply (BF Supply)</t>
  </si>
  <si>
    <t>EPCNT McKinney ISD</t>
  </si>
  <si>
    <t>Special Education Supplies</t>
  </si>
  <si>
    <t>EPCNT Mansfield ISD</t>
  </si>
  <si>
    <t>General Maintenance Services and Supplies</t>
  </si>
  <si>
    <t>2019-554</t>
  </si>
  <si>
    <t>EPCNT Mesquite ISD</t>
  </si>
  <si>
    <t>EPCNT NW ISD</t>
  </si>
  <si>
    <t>Seal Tex</t>
  </si>
  <si>
    <t>EPCNT Plano ISD</t>
  </si>
  <si>
    <t>Cirriculum &amp; Instruction Products, Software, Licenses and Services</t>
  </si>
  <si>
    <t>1022-17</t>
  </si>
  <si>
    <t>EPCNT Weatherford ISD</t>
  </si>
  <si>
    <t>Lakeshore IT Solutions, Inc.</t>
  </si>
  <si>
    <t>Mardel, Inc.</t>
  </si>
  <si>
    <t>Romeo Music</t>
  </si>
  <si>
    <t>Central Programs Inc. d/b/a Gumdrop Books</t>
  </si>
  <si>
    <t>The Home Depot Pro Institutional (formerly SupplyWorks)</t>
  </si>
  <si>
    <t>2018011-01</t>
  </si>
  <si>
    <t>EV2370</t>
  </si>
  <si>
    <t>EV2516</t>
  </si>
  <si>
    <t>2018011-02</t>
  </si>
  <si>
    <t>2018-017</t>
  </si>
  <si>
    <t>R-TC-18004</t>
  </si>
  <si>
    <t>R-BB-19002</t>
  </si>
  <si>
    <t>R190301</t>
  </si>
  <si>
    <t>Drone Innovations</t>
  </si>
  <si>
    <t>2018-Aug-19</t>
  </si>
  <si>
    <t>General Merchandise</t>
  </si>
  <si>
    <t>Authentic Promotions.com</t>
  </si>
  <si>
    <t>Monarch Trophy Studio</t>
  </si>
  <si>
    <t>Promo Universal, LLC</t>
  </si>
  <si>
    <t>Smith Pump Company, Inc</t>
  </si>
  <si>
    <t>Specialty Advertisers</t>
  </si>
  <si>
    <t>Awards, Trophies, and Personal Recognition Products</t>
  </si>
  <si>
    <t>Water and Wastewater Pumps and Motors</t>
  </si>
  <si>
    <t>Maintenance Supplies</t>
  </si>
  <si>
    <t xml:space="preserve"> iug</t>
  </si>
  <si>
    <t>Lendan Communications</t>
  </si>
  <si>
    <t>CPI (Crisis Prevention Institute)</t>
  </si>
  <si>
    <t>General Instruction</t>
  </si>
  <si>
    <t>17-033</t>
  </si>
  <si>
    <t>EPI (Educational Products Inc)</t>
  </si>
  <si>
    <t>Great Books Foundation</t>
  </si>
  <si>
    <t>Heinemann</t>
  </si>
  <si>
    <t>Figtree Technologies (eCampus)</t>
  </si>
  <si>
    <t>Misc Service and Supplies</t>
  </si>
  <si>
    <t>1907-14</t>
  </si>
  <si>
    <t>Vex Robotics</t>
  </si>
  <si>
    <t>Robotic Supplies</t>
  </si>
  <si>
    <t>YES</t>
  </si>
  <si>
    <t>Refrigerated Specialist Inc</t>
  </si>
  <si>
    <t>EPCNT Rockwall ISD</t>
  </si>
  <si>
    <t>Professional Services(Refeer Repair and Service including ice machines)</t>
  </si>
  <si>
    <t>Rank One Sport</t>
  </si>
  <si>
    <t>Getpoms.com</t>
  </si>
  <si>
    <t>Promaxima</t>
  </si>
  <si>
    <t>Klement Distribution</t>
  </si>
  <si>
    <t>Sam's Club (Irving)</t>
  </si>
  <si>
    <t>Concete Patching, Paving and Curbs</t>
  </si>
  <si>
    <t>H&amp;H Concrete</t>
  </si>
  <si>
    <t>Concrete Patching, Paving and Curbs</t>
  </si>
  <si>
    <t>JR Downes Company</t>
  </si>
  <si>
    <t>C&amp;S Trailers</t>
  </si>
  <si>
    <t>Trailer Purchase, Parts and Service</t>
  </si>
  <si>
    <t>18-87-914</t>
  </si>
  <si>
    <t>Henson Building Supplies (Metal)</t>
  </si>
  <si>
    <t>Ground Supplies, Equipment and Repair Services</t>
  </si>
  <si>
    <t>EPCNT Grandbury ISD</t>
  </si>
  <si>
    <t>Catalog</t>
  </si>
  <si>
    <t>Oticon</t>
  </si>
  <si>
    <t>Instructional Supplies, Services and Equipment (Hearing Aids)</t>
  </si>
  <si>
    <t>Manson Western (Western Psychological)</t>
  </si>
  <si>
    <t>Century Air Conditioning Supply LP</t>
  </si>
  <si>
    <t>HVAC Parts and Supplies</t>
  </si>
  <si>
    <t>Engineered Air (Airtex Manufacturing)</t>
  </si>
  <si>
    <t>Facilities and Transportation</t>
  </si>
  <si>
    <t>034-19</t>
  </si>
  <si>
    <t>Sentinel The Alarm Company</t>
  </si>
  <si>
    <t>M&amp;O Supplies and Services</t>
  </si>
  <si>
    <t>Horizon Distributors Inc</t>
  </si>
  <si>
    <t>Soundzabound Music Library</t>
  </si>
  <si>
    <t>2018-16</t>
  </si>
  <si>
    <t>Encyclopedia Britannica</t>
  </si>
  <si>
    <t xml:space="preserve">Instructional </t>
  </si>
  <si>
    <t>18-05</t>
  </si>
  <si>
    <t>019-024-01-011</t>
  </si>
  <si>
    <t xml:space="preserve">General Retail Supplies </t>
  </si>
  <si>
    <t xml:space="preserve">Walmart </t>
  </si>
  <si>
    <t>Chef Works</t>
  </si>
  <si>
    <t>Instructional Supplies and Culinary Uniforms</t>
  </si>
  <si>
    <t>Put In Cups</t>
  </si>
  <si>
    <t>Athletic Equipment and Supplies</t>
  </si>
  <si>
    <t>605-2018-03-22</t>
  </si>
  <si>
    <t>EPCNT Frisco ISD</t>
  </si>
  <si>
    <t>VITZ Metals</t>
  </si>
  <si>
    <t>Agile Sports Technologies (Hudl)</t>
  </si>
  <si>
    <t>CTE Materials, Services and Equipment</t>
  </si>
  <si>
    <t>19-085</t>
  </si>
  <si>
    <t xml:space="preserve">Online Delivery </t>
  </si>
  <si>
    <t>1516-029-2022D</t>
  </si>
  <si>
    <t>Hawthorne Educational Services</t>
  </si>
  <si>
    <t>General Retail</t>
  </si>
  <si>
    <t>16-082C</t>
  </si>
  <si>
    <t>Asentex, Inc.</t>
  </si>
  <si>
    <t>Kagan Professional Development</t>
  </si>
  <si>
    <t>Positive Directions Co.</t>
  </si>
  <si>
    <t>Southwest Training Systems, Inc.</t>
  </si>
  <si>
    <t>Traci Skrovan Consulting LLC</t>
  </si>
  <si>
    <t>Jo Mascorro</t>
  </si>
  <si>
    <t>Thinking Maps, Inc.</t>
  </si>
  <si>
    <t>Border Demolition &amp; Environmental, Inc.</t>
  </si>
  <si>
    <t>Environmental Reconditioning, Inc (Southwest Abatement, Inc)</t>
  </si>
  <si>
    <t>Creative Bus Sales</t>
  </si>
  <si>
    <t>HEC Software, Inc. dba Reading Horizons</t>
  </si>
  <si>
    <t>n2y, LLC</t>
  </si>
  <si>
    <t>Cerebellum Corporation</t>
  </si>
  <si>
    <t>NWEA</t>
  </si>
  <si>
    <t>Pencil Cup Office Products, Inc.</t>
  </si>
  <si>
    <t>Border States Industries, Inc. dba Border States Electric Supply</t>
  </si>
  <si>
    <t>Desert Electrical Supply, Inc.</t>
  </si>
  <si>
    <t>Summit Electric Supply Co. Inc.</t>
  </si>
  <si>
    <t>Century Fire Systems, LLC</t>
  </si>
  <si>
    <t>Henderson Fire Protection, Inc</t>
  </si>
  <si>
    <t>Tarkett USA, LLC</t>
  </si>
  <si>
    <t>The Carpet Pile of Texas, Inc.</t>
  </si>
  <si>
    <t>Complete Parking Lot Solutions, LLC</t>
  </si>
  <si>
    <t>Heist Disposal, Inc</t>
  </si>
  <si>
    <t>Affordable Care Act (ACA) Auditing and Reporting</t>
  </si>
  <si>
    <t>Audio Visual Equipment</t>
  </si>
  <si>
    <t>Auto-Chlor Services</t>
  </si>
  <si>
    <t>Communication/Phone Systems (VoIP)</t>
  </si>
  <si>
    <t>Love Advertising</t>
  </si>
  <si>
    <t>Versa Creative</t>
  </si>
  <si>
    <t>Construction Photographic Documentation Service</t>
  </si>
  <si>
    <t>Direct Delivery of Snacks and Beverages</t>
  </si>
  <si>
    <t>The Master's Distribution Systems</t>
  </si>
  <si>
    <t>Doors, Windows, and Hardware (JOC-IDIQ)</t>
  </si>
  <si>
    <t>Educational/Instructional Software</t>
  </si>
  <si>
    <t>Electronic Procurement Software</t>
  </si>
  <si>
    <t>Financial Software</t>
  </si>
  <si>
    <t>Fire, Safety, Security and Surveillance Equipment/Services (JOC/IDIQ)</t>
  </si>
  <si>
    <t>Budget Restaurant Supply</t>
  </si>
  <si>
    <t>Commercial Kitchen Parts &amp; Service</t>
  </si>
  <si>
    <t>Food Equipment, Parts, Repair, Installation, Maintenance, and Small Wares</t>
  </si>
  <si>
    <t>Frozen Dessert Products</t>
  </si>
  <si>
    <t xml:space="preserve">Southern Ice Cream </t>
  </si>
  <si>
    <t>Fuel Card Monitoring, GPS and Related Items</t>
  </si>
  <si>
    <t>Graduation Items, Yearbooks &amp; Commemorative Items</t>
  </si>
  <si>
    <t>HVAC Equipment and Service (JOC-IDIQ)</t>
  </si>
  <si>
    <t>Ice Cream Products</t>
  </si>
  <si>
    <t>Leasing (Technology and Assets)</t>
  </si>
  <si>
    <t>Painting, Drywall, Acoustical Ceilings, And Flooring (JOC-IDIQ)</t>
  </si>
  <si>
    <t>Paving Services, Asphalt/Concrete (JOC-IDIQ)</t>
  </si>
  <si>
    <t>Brothers Produce</t>
  </si>
  <si>
    <t>Produce</t>
  </si>
  <si>
    <t>Hardie's Fruit &amp; Vegetable Co.</t>
  </si>
  <si>
    <t>Domino's, Inc.</t>
  </si>
  <si>
    <t>Restaurant Branded Food Delivery</t>
  </si>
  <si>
    <t>MAC Pizza Management, Inc.</t>
  </si>
  <si>
    <t>Roofing (JOC-IDIQ)</t>
  </si>
  <si>
    <t>Security Officer Services and Private Investigation Work (Off-Duty Police)</t>
  </si>
  <si>
    <t>STEM &amp; CTE Materials</t>
  </si>
  <si>
    <t>Technology Security Solutions</t>
  </si>
  <si>
    <t>Third Party Code Inspection Service</t>
  </si>
  <si>
    <t>Toner and Ink Cartridges</t>
  </si>
  <si>
    <t>CTE Services and Software</t>
  </si>
  <si>
    <t>Proforma A-Z Specialties</t>
  </si>
  <si>
    <t>18-07</t>
  </si>
  <si>
    <t>Screen Printing Supplies</t>
  </si>
  <si>
    <t>Ryonet</t>
  </si>
  <si>
    <t>19-011</t>
  </si>
  <si>
    <t>Disaster Mitigation with Restoration (JOC-IDIQ)</t>
  </si>
  <si>
    <t>0n-Line Catering Management Services</t>
  </si>
  <si>
    <t>Building Aut0mati0n, HVAC,HVAC-R Equip, Supplies &amp; Services</t>
  </si>
  <si>
    <t>CNR01465</t>
  </si>
  <si>
    <t>CNR01463</t>
  </si>
  <si>
    <t>Columbia Advisory Group (CAG)</t>
  </si>
  <si>
    <t>Techn0l0gy Management Services</t>
  </si>
  <si>
    <t>CNR01469</t>
  </si>
  <si>
    <t>C0mputer Equip &amp;  Related Hardware, S0ftware, Service &amp; Supp0rt</t>
  </si>
  <si>
    <t>Core Construction</t>
  </si>
  <si>
    <t>J0b 0rder C0ntrct</t>
  </si>
  <si>
    <t>CNR01470</t>
  </si>
  <si>
    <t>Core Health and Fitness, LLC</t>
  </si>
  <si>
    <t>Athletic Equipment &amp; Supplies</t>
  </si>
  <si>
    <t>CNR01486</t>
  </si>
  <si>
    <t>Corporate Travel Planners</t>
  </si>
  <si>
    <t>CNR01479</t>
  </si>
  <si>
    <t>D2L, Ltd</t>
  </si>
  <si>
    <t>Learning Management S0ftware</t>
  </si>
  <si>
    <t>CNR01467</t>
  </si>
  <si>
    <t>Maintenance  - HVAC</t>
  </si>
  <si>
    <t>CNR01464</t>
  </si>
  <si>
    <t>Gilbane Building Company  CMAR</t>
  </si>
  <si>
    <t>C0nstructi0n Management At Risk (CMAR)</t>
  </si>
  <si>
    <t>CNR01471</t>
  </si>
  <si>
    <t>Aut0 Parts, Supplies and Services</t>
  </si>
  <si>
    <t>CNR01477</t>
  </si>
  <si>
    <t>Mythics</t>
  </si>
  <si>
    <t>ERP S0ftware, Systems and Services</t>
  </si>
  <si>
    <t>CNR01474</t>
  </si>
  <si>
    <t>Pure Air Control</t>
  </si>
  <si>
    <t>Cleaning,Restoration,RemediationHVAC Equipment,IAQ Services</t>
  </si>
  <si>
    <t>CNR01488</t>
  </si>
  <si>
    <t>Sirva Worldwide Inc.</t>
  </si>
  <si>
    <t>Rel0cati0n M0ving and St0rage</t>
  </si>
  <si>
    <t xml:space="preserve">America to GO, LLC </t>
  </si>
  <si>
    <t>Carrier Enterprise,LLC        (Certified TX HUB available)</t>
  </si>
  <si>
    <t xml:space="preserve">Filtration Concepts  </t>
  </si>
  <si>
    <t>Genuine Parts Company dba NAPA</t>
  </si>
  <si>
    <t>Library Furnishings, Installati0n &amp; Related Services</t>
  </si>
  <si>
    <t>Lab Gas Cylinders/C0mpressed Gases/Equip.</t>
  </si>
  <si>
    <t>J0b 0rder C0ntract- Regi0nal C0ntract</t>
  </si>
  <si>
    <t>Procurement Card</t>
  </si>
  <si>
    <t>Mattresses,beddingc0vers,linens &amp;Services</t>
  </si>
  <si>
    <t xml:space="preserve">Digital Signage/Vide0 Design </t>
  </si>
  <si>
    <t>CNR01425</t>
  </si>
  <si>
    <t>Mobile/Portable Event Furniture</t>
  </si>
  <si>
    <t>Photographic Equipment Services &amp; Supplies</t>
  </si>
  <si>
    <t>CNR01341</t>
  </si>
  <si>
    <t>Cl0ud St0rage and Pr0ductivity S0luti0ns</t>
  </si>
  <si>
    <t>CNR01439</t>
  </si>
  <si>
    <t>Visual Display Pr0ducts &amp; Equipment</t>
  </si>
  <si>
    <t>Food &amp; Food Services</t>
  </si>
  <si>
    <t>CNR01406</t>
  </si>
  <si>
    <t>Vending services</t>
  </si>
  <si>
    <t>CNR01407</t>
  </si>
  <si>
    <t>0n-Line B00ks,Media,Related S0ftware and Services</t>
  </si>
  <si>
    <t>CNR01514</t>
  </si>
  <si>
    <t>Rental Cars</t>
  </si>
  <si>
    <t>Fleet Leasing Services</t>
  </si>
  <si>
    <t>Plumbing equipment Supplies and Services</t>
  </si>
  <si>
    <t>Building &amp; C0nstructi0n Management Services</t>
  </si>
  <si>
    <t>CNR01417</t>
  </si>
  <si>
    <t>0nline Aucti0ns f0r G0vernment &amp; Higher Educati0n</t>
  </si>
  <si>
    <t>Maintenance - MR0 Supplies</t>
  </si>
  <si>
    <t>Interi0r Designer Access0ries</t>
  </si>
  <si>
    <t>Backgr0und Investigati0n and Related Services</t>
  </si>
  <si>
    <t>CNR01336</t>
  </si>
  <si>
    <t>CNR01442</t>
  </si>
  <si>
    <t>Erg0n0mic Access0ries&amp;Furnishings (LPA)</t>
  </si>
  <si>
    <t>Carpet and related services</t>
  </si>
  <si>
    <t>Alpha Building Construction (TX. OK, AR) Certified Texas HUB</t>
  </si>
  <si>
    <t>American Education Supply division of American Hotel Register</t>
  </si>
  <si>
    <t>Anthony James Partners</t>
  </si>
  <si>
    <t>CDW-G   (There will be TX Certified HUB partners available)</t>
  </si>
  <si>
    <t xml:space="preserve">Claridge Products &amp; Equipment (2nd generation contract)                     </t>
  </si>
  <si>
    <t>Compass (vending services) Canteen</t>
  </si>
  <si>
    <t>Compass Group-Athletic Food Concessions &amp; Premium Catering (Levy)</t>
  </si>
  <si>
    <t>Complete Book and Media Supply(Certified Texas HUB Supplier)</t>
  </si>
  <si>
    <t>DEMCO, Inc</t>
  </si>
  <si>
    <t xml:space="preserve">Enterprise Rental </t>
  </si>
  <si>
    <t xml:space="preserve">Ferguson Enterprises </t>
  </si>
  <si>
    <t>Gilbane Building Company</t>
  </si>
  <si>
    <t xml:space="preserve">Global Furniture    (2nd generation contract) </t>
  </si>
  <si>
    <t xml:space="preserve">Grainger (Lab Safety Supply is part Of this contract)                      </t>
  </si>
  <si>
    <t>High Tower Group LLC</t>
  </si>
  <si>
    <t>HireRight, LLC  (2nd generation contract)</t>
  </si>
  <si>
    <t>HITT Contracting, Inc</t>
  </si>
  <si>
    <t>Humanscale Corporation</t>
  </si>
  <si>
    <t>Fixed Seating</t>
  </si>
  <si>
    <t>Multi-Media Marketing Rights</t>
  </si>
  <si>
    <t>CNR01378</t>
  </si>
  <si>
    <t>Electronic Procurement System</t>
  </si>
  <si>
    <t>Job order Contract - Regi0nal Contract</t>
  </si>
  <si>
    <t>CNR01443</t>
  </si>
  <si>
    <t>LabEquip, Instruments, Accessories,Supplies &amp; Maintenance</t>
  </si>
  <si>
    <t>CNR01424</t>
  </si>
  <si>
    <t>Building Supplies</t>
  </si>
  <si>
    <t>CNR01375</t>
  </si>
  <si>
    <t>Indoor/outdoor Sustainable Furnishings</t>
  </si>
  <si>
    <t>CNR01348</t>
  </si>
  <si>
    <t>Medline Industries, Inc. (TX HUB Partners available)</t>
  </si>
  <si>
    <t>Medical Surgical Products and Equipment</t>
  </si>
  <si>
    <t>CNR01385</t>
  </si>
  <si>
    <t>Medline Industries Pharmaceuticals  (TX HUB Partners available)</t>
  </si>
  <si>
    <t>Vaccines,Antibiotics,over the Counter(OTC)&amp; other pharmaceuticals</t>
  </si>
  <si>
    <t>CNR01449</t>
  </si>
  <si>
    <t>Modular Buildings Installation and Services</t>
  </si>
  <si>
    <t>CNR01338</t>
  </si>
  <si>
    <t>ERP Software, Systems and Services</t>
  </si>
  <si>
    <t>Microscopy Products</t>
  </si>
  <si>
    <t>CNR01457</t>
  </si>
  <si>
    <t>Job Order Contract - National Contract</t>
  </si>
  <si>
    <t>CNR01444</t>
  </si>
  <si>
    <t>CNR01423</t>
  </si>
  <si>
    <t>CNR01392</t>
  </si>
  <si>
    <t>Equipment Coil Cleaning &amp; Indoor Air Quality Services</t>
  </si>
  <si>
    <t>Renewable Sustainable Furniture</t>
  </si>
  <si>
    <t>CNR01451</t>
  </si>
  <si>
    <t>Maintenance-Paints, Coatings &amp; related supplies</t>
  </si>
  <si>
    <t>CNR01400</t>
  </si>
  <si>
    <t>Multimedia/Vide0 Conf,Lecture Capture Equip Software &amp; Services</t>
  </si>
  <si>
    <t>Southwest Contract (2nd Generation Contract) HUB Perry office Plus</t>
  </si>
  <si>
    <t>Residence Life Furniture</t>
  </si>
  <si>
    <t>CNR01354</t>
  </si>
  <si>
    <t>Equip Maintenance Management  Program</t>
  </si>
  <si>
    <t>CNR01337</t>
  </si>
  <si>
    <t>Oper &amp; Mgmt 0f Custodial Service</t>
  </si>
  <si>
    <t>Oper &amp; Mgmt Of Facilities Maintenance Serv</t>
  </si>
  <si>
    <t>0per &amp; Mgmt 0f Landscape Maintenance Serv</t>
  </si>
  <si>
    <t>CNR01340</t>
  </si>
  <si>
    <t>0ffice Pr0ducts, Supplies &amp; S0luti0ns</t>
  </si>
  <si>
    <t>CNR01373</t>
  </si>
  <si>
    <t>Pr0m0ti0nal Pr0ducts, Apparel &amp; 0ther Related Items</t>
  </si>
  <si>
    <t>CNR01398</t>
  </si>
  <si>
    <t>Premium Furniture</t>
  </si>
  <si>
    <t>CNR01419</t>
  </si>
  <si>
    <t>Strategic Equipment LLC (Trimark)</t>
  </si>
  <si>
    <t xml:space="preserve">C0mmercial Kitchen Equipment </t>
  </si>
  <si>
    <t>CNR01481</t>
  </si>
  <si>
    <t>Equip Rental, L0ease 0f Purchase and Related Services</t>
  </si>
  <si>
    <t>CNR01437</t>
  </si>
  <si>
    <t>Lab equipment,Instruments,Access0ries,Supplies &amp; Maintenance</t>
  </si>
  <si>
    <t>CNR01421</t>
  </si>
  <si>
    <t xml:space="preserve">Transformations Furniture, Inc  </t>
  </si>
  <si>
    <t>CNR01448</t>
  </si>
  <si>
    <t>Unimarket</t>
  </si>
  <si>
    <t>ePr0curement System and Services</t>
  </si>
  <si>
    <t>CNR01473</t>
  </si>
  <si>
    <t>Equip Rental, L0ease 0r Purchase and Related Services</t>
  </si>
  <si>
    <t>CNR01438</t>
  </si>
  <si>
    <t>Express Package &amp; Delivery Related Services</t>
  </si>
  <si>
    <t>CNR01461</t>
  </si>
  <si>
    <t>University Sleep Products</t>
  </si>
  <si>
    <t xml:space="preserve">Irwin Seating  </t>
  </si>
  <si>
    <t>JMI Sports</t>
  </si>
  <si>
    <t>Jaggaer</t>
  </si>
  <si>
    <t xml:space="preserve">Jamail &amp; Smith Construction, LP (TX, AR, LA) </t>
  </si>
  <si>
    <t>LabRepCo</t>
  </si>
  <si>
    <t>Lowe's Home Centers</t>
  </si>
  <si>
    <t>Max-R</t>
  </si>
  <si>
    <t xml:space="preserve">MityLite                                                </t>
  </si>
  <si>
    <t>Mobile Modular</t>
  </si>
  <si>
    <t>Nikon Instruments, Inc.</t>
  </si>
  <si>
    <t xml:space="preserve">Nouveau  (In 42 States including TX, OK, AR), Certified Texas HUB </t>
  </si>
  <si>
    <t>NuAire, Inc.</t>
  </si>
  <si>
    <t>Pure Air Control Services, Inc</t>
  </si>
  <si>
    <t>Sauder Mfg DBA Sauder Education</t>
  </si>
  <si>
    <t>Schindler Elevator Corporation</t>
  </si>
  <si>
    <t>SKC Communications Products,Inc.</t>
  </si>
  <si>
    <t>Specialty Underwriters  (2nd Generation Contract)</t>
  </si>
  <si>
    <t>SSC Service Solutions Custodial Maintenance</t>
  </si>
  <si>
    <t>SSC Service Solutions Landscape Maintenance</t>
  </si>
  <si>
    <t>Staples Promotional Products</t>
  </si>
  <si>
    <t>Steris Corporation</t>
  </si>
  <si>
    <t>Sunbelt Rental</t>
  </si>
  <si>
    <t>Tarkett  USA Inc.</t>
  </si>
  <si>
    <t>The Baker Company</t>
  </si>
  <si>
    <t>United Parcel Service</t>
  </si>
  <si>
    <t>SSC Service Solutions Facilities Maintenance</t>
  </si>
  <si>
    <t>Anderson's (Taymark)</t>
  </si>
  <si>
    <t>Do the Math</t>
  </si>
  <si>
    <t>2018-016</t>
  </si>
  <si>
    <t>Proximity Learning, Inc.</t>
  </si>
  <si>
    <t>Vendor Name</t>
  </si>
  <si>
    <t>CA</t>
  </si>
  <si>
    <t>NY</t>
  </si>
  <si>
    <t>TAMPA</t>
  </si>
  <si>
    <t>FL</t>
  </si>
  <si>
    <t>WI</t>
  </si>
  <si>
    <t>EL PASO</t>
  </si>
  <si>
    <t>San Antonio</t>
  </si>
  <si>
    <t>IL</t>
  </si>
  <si>
    <t>Houston</t>
  </si>
  <si>
    <t>Dallas</t>
  </si>
  <si>
    <t>NJ</t>
  </si>
  <si>
    <t>New York</t>
  </si>
  <si>
    <t>Abbas Ajmeri</t>
  </si>
  <si>
    <t>New Milford</t>
  </si>
  <si>
    <t>Woodridge</t>
  </si>
  <si>
    <t>Oakland</t>
  </si>
  <si>
    <t>Customer Service</t>
  </si>
  <si>
    <t>MN</t>
  </si>
  <si>
    <t>NC</t>
  </si>
  <si>
    <t>CT</t>
  </si>
  <si>
    <t>800-588-4031</t>
  </si>
  <si>
    <t>Garland</t>
  </si>
  <si>
    <t>Rolling Meadows</t>
  </si>
  <si>
    <t>Longview</t>
  </si>
  <si>
    <t>bids@masterteacher.com</t>
  </si>
  <si>
    <t>Amherst</t>
  </si>
  <si>
    <t>Lombard</t>
  </si>
  <si>
    <t>UT</t>
  </si>
  <si>
    <t>Orlando</t>
  </si>
  <si>
    <t>City of Industry</t>
  </si>
  <si>
    <t>Mirador Enterprises, Inc</t>
  </si>
  <si>
    <t>Nine Degrees Construction, LLC</t>
  </si>
  <si>
    <t>TN</t>
  </si>
  <si>
    <t>Brian Marcus</t>
  </si>
  <si>
    <t>SCHAUMBURG</t>
  </si>
  <si>
    <t>Seattle</t>
  </si>
  <si>
    <t>WA</t>
  </si>
  <si>
    <t>Charlotte</t>
  </si>
  <si>
    <t>Action Restoration, Inc.</t>
  </si>
  <si>
    <t>Atlas Sign Services, Inc.</t>
  </si>
  <si>
    <t>Gerloff Company, Inc.</t>
  </si>
  <si>
    <t>InfoSense, Inc.</t>
  </si>
  <si>
    <t>Music &amp; Arts Center</t>
  </si>
  <si>
    <t>Nema 3 Electric, Inc.</t>
  </si>
  <si>
    <t>Paradigm Contracting</t>
  </si>
  <si>
    <t>Playground Solutions of Texas, Inc.</t>
  </si>
  <si>
    <t>AMSYS Innovative Solutions</t>
  </si>
  <si>
    <t>Time Clock Systems</t>
  </si>
  <si>
    <t>Temporary Flood Barriers</t>
  </si>
  <si>
    <t>Commercial Risk Services Inc</t>
  </si>
  <si>
    <t>Datamax Inc</t>
  </si>
  <si>
    <t>DataVox Inc</t>
  </si>
  <si>
    <t>Dice Communications INC</t>
  </si>
  <si>
    <t>DIGITAL RESOURCES INC</t>
  </si>
  <si>
    <t>Dynamic Sports Construction Inc</t>
  </si>
  <si>
    <t>GHG Corporation</t>
  </si>
  <si>
    <t>Mainstream Technologies Inc</t>
  </si>
  <si>
    <t>Parsons Commercial Roofing</t>
  </si>
  <si>
    <t>Southern Sound System Inc</t>
  </si>
  <si>
    <t>Taurus Technologies</t>
  </si>
  <si>
    <t>08-25</t>
  </si>
  <si>
    <t>Texas General Contractors, Inc.</t>
  </si>
  <si>
    <t>Instructional supplies</t>
  </si>
  <si>
    <t>EPCNT Grand Prairie</t>
  </si>
  <si>
    <t>Clampitt Paper Co Dallas (FasClampitt)</t>
  </si>
  <si>
    <t>Sphero</t>
  </si>
  <si>
    <t>Instructional Materials</t>
  </si>
  <si>
    <t>Color Station</t>
  </si>
  <si>
    <t>CTE Supplies, Services and Equipment</t>
  </si>
  <si>
    <t>1909-25</t>
  </si>
  <si>
    <t>Catapult Learning, LLC</t>
  </si>
  <si>
    <t>Mastery Coding, Inc.</t>
  </si>
  <si>
    <t>Bound to Stay Bound Books Inc</t>
  </si>
  <si>
    <t>Danzgear</t>
  </si>
  <si>
    <t>ECS Learning Systems</t>
  </si>
  <si>
    <t>ExploreLearning LLC</t>
  </si>
  <si>
    <t>Gray Technologies</t>
  </si>
  <si>
    <t>HappyNumbers Inc</t>
  </si>
  <si>
    <t>Learning A-Z LLC</t>
  </si>
  <si>
    <t>Mid-Tex of Midland</t>
  </si>
  <si>
    <t>Nasco Education LLC</t>
  </si>
  <si>
    <t>Playwell Group, Inc.</t>
  </si>
  <si>
    <t>Responsive Learning LP</t>
  </si>
  <si>
    <t>RG2 Communications</t>
  </si>
  <si>
    <t>SpawGlass</t>
  </si>
  <si>
    <t>The Rosen Publishing Group Inc</t>
  </si>
  <si>
    <t>Toledo Physical Education Supply Inc</t>
  </si>
  <si>
    <t>Troxell Communications, Inc dba Summit Integration Systems</t>
  </si>
  <si>
    <t>VWR International LLC (Ward's Science)</t>
  </si>
  <si>
    <t>West Music</t>
  </si>
  <si>
    <t>Instructional Supplies and Services</t>
  </si>
  <si>
    <t>Musical Instruments and Supplies and Accessories</t>
  </si>
  <si>
    <t>Audio, Video</t>
  </si>
  <si>
    <t>Outdoor Recreation Equipment</t>
  </si>
  <si>
    <t>P00169</t>
  </si>
  <si>
    <t>P00184</t>
  </si>
  <si>
    <t>Harris Costume of Ft Worth</t>
  </si>
  <si>
    <t>Theater costumes and supplies</t>
  </si>
  <si>
    <t>Longhorn Harley-Davidson</t>
  </si>
  <si>
    <t>Pursuit Safety, Inc.</t>
  </si>
  <si>
    <t>Waste Systems Equipment, Inc.</t>
  </si>
  <si>
    <t>Waukesha-Pearce Industries, LLC</t>
  </si>
  <si>
    <t>Rudolph Chevrolet, LLC</t>
  </si>
  <si>
    <t>Scoreboards and Services</t>
  </si>
  <si>
    <t>KYA Services LLC</t>
  </si>
  <si>
    <t>Knowledge Matters</t>
  </si>
  <si>
    <t>2019-N11-13</t>
  </si>
  <si>
    <t>EPCNT Wylie ISD</t>
  </si>
  <si>
    <t>Online Technology &amp; Education Software and Subscriptions</t>
  </si>
  <si>
    <t>Whaley Food Service (PartsXpress/Parts Town)</t>
  </si>
  <si>
    <t>Equipment, Supplies and Installation for Maintenance/Food Service</t>
  </si>
  <si>
    <t>Insect Lore</t>
  </si>
  <si>
    <t>1718-014-2022</t>
  </si>
  <si>
    <t>EPCNT Whitesettlement</t>
  </si>
  <si>
    <t>360 Wraps</t>
  </si>
  <si>
    <t>EPCNT Lewisville ISD</t>
  </si>
  <si>
    <t>Auctioneer Services</t>
  </si>
  <si>
    <t>CKEPUSA</t>
  </si>
  <si>
    <t>Trenchless Technology Rehabilitation and Related Products and Services</t>
  </si>
  <si>
    <t>2018.000208</t>
  </si>
  <si>
    <t>EPIC Business Essentials</t>
  </si>
  <si>
    <t>Safco Products Co.</t>
  </si>
  <si>
    <t>TCG Consulting, LP / First Financial</t>
  </si>
  <si>
    <t>4400005869</t>
  </si>
  <si>
    <t>16111</t>
  </si>
  <si>
    <t>4400006643</t>
  </si>
  <si>
    <t>4400006644</t>
  </si>
  <si>
    <t>4400008468</t>
  </si>
  <si>
    <t>2019000319</t>
  </si>
  <si>
    <t>1019000318</t>
  </si>
  <si>
    <t>1153</t>
  </si>
  <si>
    <t>2017001135</t>
  </si>
  <si>
    <t>2017001134</t>
  </si>
  <si>
    <t>254</t>
  </si>
  <si>
    <t>16154</t>
  </si>
  <si>
    <t>42356</t>
  </si>
  <si>
    <t>1158</t>
  </si>
  <si>
    <t>Software Solutions and Services</t>
  </si>
  <si>
    <t>Utility, Transportation and Golf Vehicles Plus Related Accessories, Equipment, Parts and Services</t>
  </si>
  <si>
    <t>EV2671-01</t>
  </si>
  <si>
    <t>Utility, Transportation and Golf Vehicles plus Related Accessories, Equipment, Parts and Services</t>
  </si>
  <si>
    <t>EV2671</t>
  </si>
  <si>
    <t>Auctioneer Services and Related Products</t>
  </si>
  <si>
    <t>Music &amp; Arts</t>
  </si>
  <si>
    <t>Office Supplies, Related Products and Services</t>
  </si>
  <si>
    <t>R190303</t>
  </si>
  <si>
    <t>R190304</t>
  </si>
  <si>
    <t>Washington Music Center, Inc.</t>
  </si>
  <si>
    <t>R190302</t>
  </si>
  <si>
    <t>Office Supplies, Products and Related Services</t>
  </si>
  <si>
    <t>19-12R</t>
  </si>
  <si>
    <t>Elevator, Escalator, Chairlift and Platform Lift Maintenance &amp; Repair and Related Services</t>
  </si>
  <si>
    <t>2019001567</t>
  </si>
  <si>
    <t>2019001563</t>
  </si>
  <si>
    <t>Lerch Bates Inc.</t>
  </si>
  <si>
    <t>Elevator Services, Repair, Maintenance, Inspection/Testing, Parts, and Modernization</t>
  </si>
  <si>
    <t>2019001568</t>
  </si>
  <si>
    <t>2019001564</t>
  </si>
  <si>
    <t>Roofing Supplies and Services, Waterproofing, and Related Products and Services</t>
  </si>
  <si>
    <t>PW1925</t>
  </si>
  <si>
    <t>Stanbury Uniforms</t>
  </si>
  <si>
    <t>AVI-SPL</t>
  </si>
  <si>
    <t>Audio Visual Goods and Services</t>
  </si>
  <si>
    <t>2019.001535</t>
  </si>
  <si>
    <t>Key Code Media</t>
  </si>
  <si>
    <t>2019.001407</t>
  </si>
  <si>
    <t>Sterling</t>
  </si>
  <si>
    <t>Michelin North America, Inc.</t>
  </si>
  <si>
    <t>Vehicle Tires, Accessories and Related Services</t>
  </si>
  <si>
    <t>2019209</t>
  </si>
  <si>
    <t>Heil Environmental</t>
  </si>
  <si>
    <t>01-98</t>
  </si>
  <si>
    <t>05-43</t>
  </si>
  <si>
    <t>Amplyus (MiniPCR)</t>
  </si>
  <si>
    <t>2018-078</t>
  </si>
  <si>
    <t>Instructional Materials and Classroom Teaching Supplies and Software</t>
  </si>
  <si>
    <t>CNR01494</t>
  </si>
  <si>
    <t>Roto Rooter (Hoffman Texas Inc)</t>
  </si>
  <si>
    <t>Plumbing</t>
  </si>
  <si>
    <t>17-61-914</t>
  </si>
  <si>
    <t>20-04-922</t>
  </si>
  <si>
    <t>Marketing Services</t>
  </si>
  <si>
    <t>Rev Robotics</t>
  </si>
  <si>
    <t>CTE Materials, Supplies and Equipment</t>
  </si>
  <si>
    <t>Gounds Supply and Equipment</t>
  </si>
  <si>
    <t>16-37</t>
  </si>
  <si>
    <t>EPCNT CFB ISD</t>
  </si>
  <si>
    <t>Fine Arts Supplies, Equipment and Service</t>
  </si>
  <si>
    <t>1819-024-2024</t>
  </si>
  <si>
    <t>CNR01496</t>
  </si>
  <si>
    <t>2020-200</t>
  </si>
  <si>
    <t>Citywide Fire Protection</t>
  </si>
  <si>
    <t>Earlychildhood LLC dba Discount School Supply</t>
  </si>
  <si>
    <t>Gulf Coast Paper</t>
  </si>
  <si>
    <t>JR Uniforms &amp; Accessories</t>
  </si>
  <si>
    <t>School Nurse Supply Inc</t>
  </si>
  <si>
    <t>Wastewater Operations LLC dba Waste Water Solutions</t>
  </si>
  <si>
    <t>HopSkipDrive</t>
  </si>
  <si>
    <t>A &amp; I Custom Manufacturing, LLC</t>
  </si>
  <si>
    <t>DivisionOne Construction LLC</t>
  </si>
  <si>
    <t>JC Stonewall Constructors, LP</t>
  </si>
  <si>
    <t>Competitive Choice Inc.</t>
  </si>
  <si>
    <t>Fuel and Lubricants</t>
  </si>
  <si>
    <t>Jaguar Fueling Services</t>
  </si>
  <si>
    <t>Liberty Equipment Sales, Inc</t>
  </si>
  <si>
    <t>Petroleum Traders</t>
  </si>
  <si>
    <t>Medicaleshop Inc.</t>
  </si>
  <si>
    <t>Waste and Recycling Services</t>
  </si>
  <si>
    <t>4mativ Technologies, Inc</t>
  </si>
  <si>
    <t>Be GLAD, LLC</t>
  </si>
  <si>
    <t>Beltran Electrical Contractor, Inc.</t>
  </si>
  <si>
    <t>New Teacher Center</t>
  </si>
  <si>
    <t>WestEd</t>
  </si>
  <si>
    <t>Nancy Lugo</t>
  </si>
  <si>
    <t>Ferrellgas, LP</t>
  </si>
  <si>
    <t>Sufian Munir Inc. dba Clary Business Machines</t>
  </si>
  <si>
    <t>TestOut Corporation</t>
  </si>
  <si>
    <t>YuJa Inc.</t>
  </si>
  <si>
    <t>Zarco Electronic Supply, Inc.</t>
  </si>
  <si>
    <t>Software as a Service (SaaS), Cybersecurity Assessments and Related Products and Services</t>
  </si>
  <si>
    <t>Radio Communications and Video Recording Products and Services</t>
  </si>
  <si>
    <t>Anonymous Alerts, LLC</t>
  </si>
  <si>
    <t>Batteries Plus Bulbs</t>
  </si>
  <si>
    <t>City Electric Supply</t>
  </si>
  <si>
    <t>Clyde Armory, Inc.</t>
  </si>
  <si>
    <t>Epic Solar Control</t>
  </si>
  <si>
    <t>Excel Energy Group, Inc.</t>
  </si>
  <si>
    <t>Garrett Metal Detectors</t>
  </si>
  <si>
    <t>Gill Digital Services, LLC</t>
  </si>
  <si>
    <t>Hancock Pool Services, Inc.</t>
  </si>
  <si>
    <t>Image One Corporation</t>
  </si>
  <si>
    <t>Justin Seed Co.</t>
  </si>
  <si>
    <t>Life-Assist, Inc.</t>
  </si>
  <si>
    <t>Medco Supply Company</t>
  </si>
  <si>
    <t>Paradigm Traffic Systems, Inc</t>
  </si>
  <si>
    <t>Professional Turf Products, LP</t>
  </si>
  <si>
    <t>Reading Horizons</t>
  </si>
  <si>
    <t>RX Technology</t>
  </si>
  <si>
    <t>SpeakEZ Communications LLC</t>
  </si>
  <si>
    <t>Superior Text</t>
  </si>
  <si>
    <t>TexasCoach.Network</t>
  </si>
  <si>
    <t>The Rosen Publishing Group, Inc.</t>
  </si>
  <si>
    <t>Traffic Parts, Inc.</t>
  </si>
  <si>
    <t>Tri-County Communications</t>
  </si>
  <si>
    <t>Trinity Education Group, Inc.</t>
  </si>
  <si>
    <t>Zonar Systems, Inc.</t>
  </si>
  <si>
    <t>EKHP Consulting</t>
  </si>
  <si>
    <t>Direct Solutions</t>
  </si>
  <si>
    <t>Decker Inc</t>
  </si>
  <si>
    <t>Pasco Brokerage Inc</t>
  </si>
  <si>
    <t>3D Mechanical Plumbing Inc</t>
  </si>
  <si>
    <t>A Light Construction</t>
  </si>
  <si>
    <t>Advanced Roofing Services Inc</t>
  </si>
  <si>
    <t>Altech Inc</t>
  </si>
  <si>
    <t>BA Solutions</t>
  </si>
  <si>
    <t>Bartos Industries</t>
  </si>
  <si>
    <t>Boab Inc</t>
  </si>
  <si>
    <t>C Air S Mechanical</t>
  </si>
  <si>
    <t>Double M Plumbing</t>
  </si>
  <si>
    <t>Duncan Mechanical Services Inc</t>
  </si>
  <si>
    <t>Golden Rule Signs</t>
  </si>
  <si>
    <t>Luna and Associates</t>
  </si>
  <si>
    <t>Stripe Right</t>
  </si>
  <si>
    <t>Texas Pro Roofing</t>
  </si>
  <si>
    <t>The Scarlette Group</t>
  </si>
  <si>
    <t>Piraino Security Solutions</t>
  </si>
  <si>
    <t>CoachComm LLC</t>
  </si>
  <si>
    <t>EMA Sport Solutions</t>
  </si>
  <si>
    <t>Red River Recreation LLC</t>
  </si>
  <si>
    <t>Technology Solutions Products and Services</t>
  </si>
  <si>
    <t>9to5 Seating LLC</t>
  </si>
  <si>
    <t>A Team Office Products Inc</t>
  </si>
  <si>
    <t>Advanced Connections Inc</t>
  </si>
  <si>
    <t>AFFLINK LLC</t>
  </si>
  <si>
    <t>Heavy Duty Equipment</t>
  </si>
  <si>
    <t>Air Quality Associates Inc</t>
  </si>
  <si>
    <t>Allative Technologies</t>
  </si>
  <si>
    <t>American Bus Sales LLC</t>
  </si>
  <si>
    <t>Apptegy</t>
  </si>
  <si>
    <t>Aquila Environmental LLC</t>
  </si>
  <si>
    <t>ASAP Security Services</t>
  </si>
  <si>
    <t>Aspire HR Inc</t>
  </si>
  <si>
    <t>AvTek Solutions Inc</t>
  </si>
  <si>
    <t>Beaufurn LLC</t>
  </si>
  <si>
    <t>Benchmark Education Company LLC</t>
  </si>
  <si>
    <t>Grounds Management, Goods and Services including Turf Maintenance</t>
  </si>
  <si>
    <t>BioFit Engineered Products Limited Partnership</t>
  </si>
  <si>
    <t>Commissioning and Testing Services for Facility Systems</t>
  </si>
  <si>
    <t>Cable Matters Inc</t>
  </si>
  <si>
    <t>CEG Solutions LLC</t>
  </si>
  <si>
    <t>Choice Consulting LLC</t>
  </si>
  <si>
    <t>Claridge Products and Equipment Inc</t>
  </si>
  <si>
    <t>ClearGov Inc</t>
  </si>
  <si>
    <t>ClientFirst Technology Consulting</t>
  </si>
  <si>
    <t>Cloud Ingenuity</t>
  </si>
  <si>
    <t>CLS Sewer Equipment Co Inc</t>
  </si>
  <si>
    <t>CMRS Solutions LLC</t>
  </si>
  <si>
    <t>Commercial Roofing Solutions</t>
  </si>
  <si>
    <t>Communication Specialists Contracting</t>
  </si>
  <si>
    <t>Complete Supply Inc</t>
  </si>
  <si>
    <t>Computer Information Systems Inc</t>
  </si>
  <si>
    <t>Construction Consulting 3 Inc</t>
  </si>
  <si>
    <t>Correll Inc</t>
  </si>
  <si>
    <t>Custom Access and Integration</t>
  </si>
  <si>
    <t>CUSTOM EDUCATIONAL FURNISHINGS</t>
  </si>
  <si>
    <t>Daktronics Inc</t>
  </si>
  <si>
    <t>DCI Inc</t>
  </si>
  <si>
    <t>Demco  Inc</t>
  </si>
  <si>
    <t>Discovery Information Technologies Inc</t>
  </si>
  <si>
    <t>Diversified Metal Fabricators Inc</t>
  </si>
  <si>
    <t>dormakaba USA Inc</t>
  </si>
  <si>
    <t>Dunhill Development and Construction LLC</t>
  </si>
  <si>
    <t>Ecologic Industries</t>
  </si>
  <si>
    <t>Elite Solutions Inc</t>
  </si>
  <si>
    <t>Energy Systems Group LLC</t>
  </si>
  <si>
    <t>Extraco Technology</t>
  </si>
  <si>
    <t>Farm Country Inc</t>
  </si>
  <si>
    <t>Fulcrum Management Solutions Inc</t>
  </si>
  <si>
    <t>G2 Restoration LLC</t>
  </si>
  <si>
    <t>Grand Slam Safety LLC</t>
  </si>
  <si>
    <t>Grande Communications Networks LLC</t>
  </si>
  <si>
    <t>Griffin Technology Services</t>
  </si>
  <si>
    <t>Hann Manufacturing Inc</t>
  </si>
  <si>
    <t>identiMetrics Inc</t>
  </si>
  <si>
    <t>Indeco Sales</t>
  </si>
  <si>
    <t>Innoseal Systems Inc</t>
  </si>
  <si>
    <t>Intrado Interactive Services Corporation</t>
  </si>
  <si>
    <t>Invoke LLC</t>
  </si>
  <si>
    <t>IPEVO INC</t>
  </si>
  <si>
    <t>Ironwood Manufacturing Inc</t>
  </si>
  <si>
    <t>ITPartners</t>
  </si>
  <si>
    <t>J R INC</t>
  </si>
  <si>
    <t>Jett Business Systems Inc</t>
  </si>
  <si>
    <t>JMS Technology Services LLC</t>
  </si>
  <si>
    <t>KAT Turf Services LLC</t>
  </si>
  <si>
    <t>Kirkland and Associates LLC</t>
  </si>
  <si>
    <t>LABSOURCE INC</t>
  </si>
  <si>
    <t>Lange Mechanical Services LP</t>
  </si>
  <si>
    <t>Layer 8 Solutions</t>
  </si>
  <si>
    <t>Lesro Industries Inc</t>
  </si>
  <si>
    <t>M and R Roofing and Construction Company LLC</t>
  </si>
  <si>
    <t>Maguire Iron Company Inc</t>
  </si>
  <si>
    <t>Meriplex Communications LTD</t>
  </si>
  <si>
    <t>Midas Event Supply</t>
  </si>
  <si>
    <t>MiEN Company Inc</t>
  </si>
  <si>
    <t>Millennium Project Solutions INC</t>
  </si>
  <si>
    <t>Moser Construction LLC</t>
  </si>
  <si>
    <t>Myers Supply Inc</t>
  </si>
  <si>
    <t>New Trade Winds LLC</t>
  </si>
  <si>
    <t>Next Gen Construction</t>
  </si>
  <si>
    <t>North Texas Trailers LLC</t>
  </si>
  <si>
    <t>Office Master Inc</t>
  </si>
  <si>
    <t>Paragon Sports Constructors</t>
  </si>
  <si>
    <t>Playscapes</t>
  </si>
  <si>
    <t>Polk Mechanical Company</t>
  </si>
  <si>
    <t>Post L Group LLC</t>
  </si>
  <si>
    <t>Preferred Mechanical Group</t>
  </si>
  <si>
    <t>QOMO LLC</t>
  </si>
  <si>
    <t>R L Abatement Inc</t>
  </si>
  <si>
    <t>Rackspace US Inc</t>
  </si>
  <si>
    <t>Raptor Technologies</t>
  </si>
  <si>
    <t>Real Network Services Inc</t>
  </si>
  <si>
    <t>Records Consultants Inc</t>
  </si>
  <si>
    <t>Rene Bates Auctioneers Inc</t>
  </si>
  <si>
    <t>Revitalize Charging Solutions Inc</t>
  </si>
  <si>
    <t>Rogers Athletic Company</t>
  </si>
  <si>
    <t>Rolijo Inc</t>
  </si>
  <si>
    <t>RS Commercial Construction</t>
  </si>
  <si>
    <t>Satarii Inc</t>
  </si>
  <si>
    <t>Scandinavian Spaces</t>
  </si>
  <si>
    <t>Scenic Hill Solar</t>
  </si>
  <si>
    <t>Sideline Interactive LLC</t>
  </si>
  <si>
    <t>Snyder Environmental</t>
  </si>
  <si>
    <t>SonicWall</t>
  </si>
  <si>
    <t>Spacestor Inc</t>
  </si>
  <si>
    <t>SPEED STACKS INC</t>
  </si>
  <si>
    <t>Spruce Technology Inc</t>
  </si>
  <si>
    <t>Strictly Technology LLC</t>
  </si>
  <si>
    <t>Sweetwater Sound Inc</t>
  </si>
  <si>
    <t>System Five</t>
  </si>
  <si>
    <t>TechTerra Education</t>
  </si>
  <si>
    <t>Tekgration LLC</t>
  </si>
  <si>
    <t>TELEPRO COMMUNICATIONS</t>
  </si>
  <si>
    <t>Texas Lighting LLC</t>
  </si>
  <si>
    <t>TJs Professional Painting and Construction LLC</t>
  </si>
  <si>
    <t>TMG Contracting LLC</t>
  </si>
  <si>
    <t>Turf Alliance LLC</t>
  </si>
  <si>
    <t>Unified ConneXions</t>
  </si>
  <si>
    <t>Vertex Roofing LLC</t>
  </si>
  <si>
    <t>VIA Technology LLC</t>
  </si>
  <si>
    <t>Vibra Whirl Sports</t>
  </si>
  <si>
    <t>VIG Solutions Inc</t>
  </si>
  <si>
    <t>Vivacity Tech PBC</t>
  </si>
  <si>
    <t>Wayfair Supply Wayfaircom</t>
  </si>
  <si>
    <t>Worldwide Power Products LLC</t>
  </si>
  <si>
    <t>Zenith Roofing Services LLC</t>
  </si>
  <si>
    <t>1516-029-2022C</t>
  </si>
  <si>
    <t>20-040</t>
  </si>
  <si>
    <t>Field Dots.com</t>
  </si>
  <si>
    <t>2019-560A</t>
  </si>
  <si>
    <t>Fine Arts</t>
  </si>
  <si>
    <t>EZ Flex Sports Mats</t>
  </si>
  <si>
    <t>2019-555B</t>
  </si>
  <si>
    <t>Amplio Speech</t>
  </si>
  <si>
    <t>19-20-01</t>
  </si>
  <si>
    <t>Aloe Software Group</t>
  </si>
  <si>
    <t>Professional Services</t>
  </si>
  <si>
    <t>C2018-01B</t>
  </si>
  <si>
    <t xml:space="preserve">Instructional Aids and Materials </t>
  </si>
  <si>
    <t>Nessy Learning</t>
  </si>
  <si>
    <t>Curriculum &amp; Instruction Software, supplies and Services</t>
  </si>
  <si>
    <t>002-2020-009</t>
  </si>
  <si>
    <t>2018-07</t>
  </si>
  <si>
    <t>Graphics Solutions Group</t>
  </si>
  <si>
    <t>Facilities and Vehicle Services and Supplies (non Construction)</t>
  </si>
  <si>
    <t>Newsela</t>
  </si>
  <si>
    <t>2612-19</t>
  </si>
  <si>
    <t>Interquest Detection Canines K-9</t>
  </si>
  <si>
    <t>EPCNT Crowley ISD</t>
  </si>
  <si>
    <t xml:space="preserve">Canine Services-Retail Providers </t>
  </si>
  <si>
    <t>Dallas Strings</t>
  </si>
  <si>
    <t>Clever Items</t>
  </si>
  <si>
    <t>DFW Impression</t>
  </si>
  <si>
    <t>MGM Printing Services Inc</t>
  </si>
  <si>
    <t>Grounds Maintenance Equipment, Irrigation Parts, Supplies and Installations</t>
  </si>
  <si>
    <t>AED123</t>
  </si>
  <si>
    <t>ATMAX Equipment Co.</t>
  </si>
  <si>
    <t>Consolidated Traffic Controls, Inc.</t>
  </si>
  <si>
    <t>Custom Products Corporation</t>
  </si>
  <si>
    <t>Frog Street Press, LLC</t>
  </si>
  <si>
    <t>K&amp;K Systems, Inc.</t>
  </si>
  <si>
    <t>Languages Translation Services</t>
  </si>
  <si>
    <t>RC Mowers</t>
  </si>
  <si>
    <t>Scag Power Equipment</t>
  </si>
  <si>
    <t>The Penworthy Company, LLC</t>
  </si>
  <si>
    <t>The Slide Experts, Inc.</t>
  </si>
  <si>
    <t>The Tree House, Inc.</t>
  </si>
  <si>
    <t>Branded 1st</t>
  </si>
  <si>
    <t>Misc Services and Supplies</t>
  </si>
  <si>
    <t>Tumbleweed/Tumblebooks</t>
  </si>
  <si>
    <t>1516-029-2022 A</t>
  </si>
  <si>
    <t>Sound Productions</t>
  </si>
  <si>
    <t>2020 May 61</t>
  </si>
  <si>
    <t>Psychological Assessment Resources (PAR)</t>
  </si>
  <si>
    <t>U.S. School Supply</t>
  </si>
  <si>
    <t>2019-2024</t>
  </si>
  <si>
    <t>Technology Products and Services</t>
  </si>
  <si>
    <t>2018-551B</t>
  </si>
  <si>
    <t>20-45-737</t>
  </si>
  <si>
    <t>Groggy Dog Sportswear &amp; Graphics</t>
  </si>
  <si>
    <t>DFW Impressions</t>
  </si>
  <si>
    <t>22nd Century Technologies, Inc.</t>
  </si>
  <si>
    <t>Risk Preparedness and Claims Recovery Services</t>
  </si>
  <si>
    <t>Furniture, Installation and Related Services</t>
  </si>
  <si>
    <t>Agile Mind</t>
  </si>
  <si>
    <t>Educational Software Solutions and Services</t>
  </si>
  <si>
    <t>Job Order Contracting Services</t>
  </si>
  <si>
    <t>R200101</t>
  </si>
  <si>
    <t>Systemwide Flooring</t>
  </si>
  <si>
    <t>2020002146</t>
  </si>
  <si>
    <t>04/14/2025</t>
  </si>
  <si>
    <t>10/31/2023</t>
  </si>
  <si>
    <t>R200102</t>
  </si>
  <si>
    <t>09/30/2023</t>
  </si>
  <si>
    <t>12/31/2026</t>
  </si>
  <si>
    <t>R200103</t>
  </si>
  <si>
    <t>DLT Solutions (Amazon Web Services)</t>
  </si>
  <si>
    <t>DLT Solutions (Oracle)</t>
  </si>
  <si>
    <t>180233-001</t>
  </si>
  <si>
    <t>11/30/2023</t>
  </si>
  <si>
    <t>Furniture, Installation and Related Products &amp; Services</t>
  </si>
  <si>
    <t>06/30/2023</t>
  </si>
  <si>
    <t>FedEx</t>
  </si>
  <si>
    <t>Expedited Mail, Small Ground Freight, Related Products and Services</t>
  </si>
  <si>
    <t>2020.002169</t>
  </si>
  <si>
    <t>Haworth</t>
  </si>
  <si>
    <t>2020000606</t>
  </si>
  <si>
    <t>Herman Miller</t>
  </si>
  <si>
    <t>2020000622</t>
  </si>
  <si>
    <t>Office Furniture</t>
  </si>
  <si>
    <t>2019.001890</t>
  </si>
  <si>
    <t>Hi-Line Electric</t>
  </si>
  <si>
    <t>2020002145</t>
  </si>
  <si>
    <t>JSI</t>
  </si>
  <si>
    <t>2019.001896</t>
  </si>
  <si>
    <t>Knoll</t>
  </si>
  <si>
    <t>11/30/2024</t>
  </si>
  <si>
    <t>18220 and 18221</t>
  </si>
  <si>
    <t>2020002148</t>
  </si>
  <si>
    <t>McGriff</t>
  </si>
  <si>
    <t>R191502</t>
  </si>
  <si>
    <t>12/03/2028</t>
  </si>
  <si>
    <t>Michaels Stores, Inc.</t>
  </si>
  <si>
    <t>Arts, Crafts, Framing, and Related Services</t>
  </si>
  <si>
    <t>20-SEH-20</t>
  </si>
  <si>
    <t>Milliken</t>
  </si>
  <si>
    <t>2020002150</t>
  </si>
  <si>
    <t>2020002149</t>
  </si>
  <si>
    <t>180233-002</t>
  </si>
  <si>
    <t>Janitorial and Sanitation Supplies, Equipment, and Related Services</t>
  </si>
  <si>
    <t>202329-01</t>
  </si>
  <si>
    <t>Network/Waxie Janitorial Supplies &amp; Equipment</t>
  </si>
  <si>
    <t>2020002301</t>
  </si>
  <si>
    <t>04/26/2027</t>
  </si>
  <si>
    <t>Janitorial Supplies &amp; Equipment</t>
  </si>
  <si>
    <t>2020002300</t>
  </si>
  <si>
    <t>Petroleum Traders Corporation</t>
  </si>
  <si>
    <t>K-12 Food Products and Distribution</t>
  </si>
  <si>
    <t>Food Distribution Services and Products</t>
  </si>
  <si>
    <t>R200106</t>
  </si>
  <si>
    <t>2020002144</t>
  </si>
  <si>
    <t>18-6320</t>
  </si>
  <si>
    <t>2019.001899</t>
  </si>
  <si>
    <t>2020002143</t>
  </si>
  <si>
    <t>2020000610</t>
  </si>
  <si>
    <t>The Chariot Group, Inc.</t>
  </si>
  <si>
    <t>Online Marketplace - Technology Category</t>
  </si>
  <si>
    <t>MA3460</t>
  </si>
  <si>
    <t>05/10/2025</t>
  </si>
  <si>
    <t>170009</t>
  </si>
  <si>
    <t>02/28/2025</t>
  </si>
  <si>
    <t>2020002299</t>
  </si>
  <si>
    <t>05/31/2027</t>
  </si>
  <si>
    <t>Traffic &amp; Parking Control Co., Inc. (TAPCO)</t>
  </si>
  <si>
    <t>Traffic Control Products and Related Products and Solutions</t>
  </si>
  <si>
    <t>12/03/2023</t>
  </si>
  <si>
    <t>R200108</t>
  </si>
  <si>
    <t>Uniglobe Travel Designers</t>
  </si>
  <si>
    <t>R200107</t>
  </si>
  <si>
    <t>WillScot</t>
  </si>
  <si>
    <t>CNR01504</t>
  </si>
  <si>
    <t>05-36</t>
  </si>
  <si>
    <t>05-42</t>
  </si>
  <si>
    <t>02-75</t>
  </si>
  <si>
    <t>Seesaw</t>
  </si>
  <si>
    <t>18-09</t>
  </si>
  <si>
    <t>Instructional</t>
  </si>
  <si>
    <t>2002-04</t>
  </si>
  <si>
    <t>Metal Dectectors and Related</t>
  </si>
  <si>
    <t>20-43-914</t>
  </si>
  <si>
    <t>Elevator,Escalator,&amp;Moving Walkway, New Installation, Upgrades, Mtn. &amp;Services</t>
  </si>
  <si>
    <t>Sherwin Williams Company</t>
  </si>
  <si>
    <t>Staples Contract &amp; Commercial Inc.(TX HUB Partners available)</t>
  </si>
  <si>
    <t>Lab Equip, Instruments, Access0ries,Supplies &amp; Maintenance</t>
  </si>
  <si>
    <t>Athletic Equipment, Supplies, Uniforms and Related- .</t>
  </si>
  <si>
    <t>Bedford, Freeman &amp; Worth Publishing Group, LLC (Macmillan Holdings LLC)</t>
  </si>
  <si>
    <t>Beyond Play LLC (Beyond Play)</t>
  </si>
  <si>
    <t>Blick Art Materials (Blick Art Materials LLC)</t>
  </si>
  <si>
    <t>Capstone (Coughlan Companies LLC)</t>
  </si>
  <si>
    <t>Character Development and Leadership LLC</t>
  </si>
  <si>
    <t>Empowering Writers, LLC</t>
  </si>
  <si>
    <t>Hiperware Labs Inc</t>
  </si>
  <si>
    <t>Learning Zone (Kimco Educational Products Inc)</t>
  </si>
  <si>
    <t>MathWarm-Ups.com (Baker &amp; Petsche Publishing LLC)</t>
  </si>
  <si>
    <t>Open Up Resources</t>
  </si>
  <si>
    <t>Richard C. Owen Publishers, Inc.</t>
  </si>
  <si>
    <t>Sweet Pipes (BRBM Publishing LLC)</t>
  </si>
  <si>
    <t>Teachers Discovery Inc (American Eagle Inc.)</t>
  </si>
  <si>
    <t>Teaching Strategies, LLC (UTJ Holdco, Inc.)</t>
  </si>
  <si>
    <t>The School Planner Company (Mimeo.com Inc)</t>
  </si>
  <si>
    <t>Think Big Learning</t>
  </si>
  <si>
    <t>Wood Etc. Co. (Anna Walther)</t>
  </si>
  <si>
    <t>Youthlight, Inc</t>
  </si>
  <si>
    <t>Party Bowl (Border Tobacco Co. Inc.)</t>
  </si>
  <si>
    <t>Binyod, LLC</t>
  </si>
  <si>
    <t>C.L. North Company (Keltic Inc.)</t>
  </si>
  <si>
    <t>Cleaver Brooks Sales and Service, Inc.</t>
  </si>
  <si>
    <t>SWIFCO (Southwestern Industrial Fasteners)</t>
  </si>
  <si>
    <t>Sun Travel Inc.</t>
  </si>
  <si>
    <t>Rose Costumes</t>
  </si>
  <si>
    <t>2606-19</t>
  </si>
  <si>
    <t>Rightway</t>
  </si>
  <si>
    <t>Floor Mats</t>
  </si>
  <si>
    <t>1819.03-006</t>
  </si>
  <si>
    <t>Ultimate Drill Book (Luke Gall)</t>
  </si>
  <si>
    <t>1819-020-2024</t>
  </si>
  <si>
    <t>National Restaurant Association (ServSafe)</t>
  </si>
  <si>
    <t>Awards, trohpies, promotional supplies</t>
  </si>
  <si>
    <t>ProSource Specialties</t>
  </si>
  <si>
    <t>Theatrical and Fine Arts</t>
  </si>
  <si>
    <t>972-871-0551</t>
  </si>
  <si>
    <t>mchambers@groggydogonline.com</t>
  </si>
  <si>
    <t>Carol Collier</t>
  </si>
  <si>
    <t>carol.graphicwear@gmail.com</t>
  </si>
  <si>
    <t>469-236-3437</t>
  </si>
  <si>
    <t>Instructional Aids</t>
  </si>
  <si>
    <t>Newsela Inc</t>
  </si>
  <si>
    <t>Propel Education Strategies, Inc. DBA Applied Practice</t>
  </si>
  <si>
    <t>2020-02</t>
  </si>
  <si>
    <t>Math GPS, LLC</t>
  </si>
  <si>
    <t>Tennis Outlet, Inc</t>
  </si>
  <si>
    <t>CTE Supplies/Materials</t>
  </si>
  <si>
    <t>Alamo Music Center, Inc.</t>
  </si>
  <si>
    <t>World Book, Inc.</t>
  </si>
  <si>
    <t>Transportation</t>
  </si>
  <si>
    <t>2020-03</t>
  </si>
  <si>
    <t>Educational Enterprises Recording Co dba Deborah Talley</t>
  </si>
  <si>
    <t>Continental Battery Co</t>
  </si>
  <si>
    <t>19-0604</t>
  </si>
  <si>
    <t>EPCNT Azle ISD</t>
  </si>
  <si>
    <t>1819-026-2024</t>
  </si>
  <si>
    <t>Tree Trimming</t>
  </si>
  <si>
    <t>First Financial Administrators, Inc.</t>
  </si>
  <si>
    <t>H&amp;H Music/Brook Mays Music</t>
  </si>
  <si>
    <t>Reading Plus LLC</t>
  </si>
  <si>
    <t>Rethink Autism, Inc.</t>
  </si>
  <si>
    <t>Texas Music Festivals Enterprise, Inc</t>
  </si>
  <si>
    <t>Crabtree Publishing Co</t>
  </si>
  <si>
    <t>Whiz Q Stone</t>
  </si>
  <si>
    <t>13-072D</t>
  </si>
  <si>
    <t>18-06-01</t>
  </si>
  <si>
    <t>Big Wheels Body Shop</t>
  </si>
  <si>
    <t>652-2019-05-23</t>
  </si>
  <si>
    <t>Facilities &amp; Vehicle Services and Supplies</t>
  </si>
  <si>
    <t>Assured Mechanical Solution</t>
  </si>
  <si>
    <t>CMS Mechanical Services</t>
  </si>
  <si>
    <t>HVAC Parts, Equipment and Related Service Accessories</t>
  </si>
  <si>
    <t>20-55-914</t>
  </si>
  <si>
    <t>Deaf Action Center</t>
  </si>
  <si>
    <t>20-05-25</t>
  </si>
  <si>
    <t>Region 11</t>
  </si>
  <si>
    <t>Professional Development &amp; Educational Services (Speakers, Consultants, Translators)</t>
  </si>
  <si>
    <t>Pest Control Management</t>
  </si>
  <si>
    <t>Musical Instruments, Equipment, Supplies, and Repair</t>
  </si>
  <si>
    <t>Bocal Majority Bassoon Camp, LLC</t>
  </si>
  <si>
    <t>Branded Pest Defense LLC</t>
  </si>
  <si>
    <t>Collins Music Center</t>
  </si>
  <si>
    <t>Comprehensive Communication Services</t>
  </si>
  <si>
    <t>Mobile Command, Emergency Management and Bio-Terrorist Vehicles</t>
  </si>
  <si>
    <t>David's Instrument Repair</t>
  </si>
  <si>
    <t>Election Systems &amp; Software, LLC</t>
  </si>
  <si>
    <t>Election Voting Systems Equipment &amp; Supplies</t>
  </si>
  <si>
    <t>Guitar Center Stores, Inc.</t>
  </si>
  <si>
    <t>Hart InterCivic, Inc.</t>
  </si>
  <si>
    <t>LDV, Inc.</t>
  </si>
  <si>
    <t>Luck's Music Library</t>
  </si>
  <si>
    <t>Lumatec Lighting Service</t>
  </si>
  <si>
    <t>MakeMusic, Inc.</t>
  </si>
  <si>
    <t>Olivas Music</t>
  </si>
  <si>
    <t>Sam Gibbs Music</t>
  </si>
  <si>
    <t>Southwest Strings</t>
  </si>
  <si>
    <t>Steinway Piano Gallery</t>
  </si>
  <si>
    <t>Swicegood Music Co.</t>
  </si>
  <si>
    <t>Tarpley Music Company, Inc.</t>
  </si>
  <si>
    <t>The Bandwagon Music Store &amp; Repair</t>
  </si>
  <si>
    <t>Veseris</t>
  </si>
  <si>
    <t>Washington Music Sales Center, Inc.</t>
  </si>
  <si>
    <t>Woodwind &amp; Brasswind, Inc.</t>
  </si>
  <si>
    <t>All Points Communications, Inc dba Advantage Communications</t>
  </si>
  <si>
    <t>Fastsigns - Arlington</t>
  </si>
  <si>
    <t>20-01</t>
  </si>
  <si>
    <t>Signs, MRO Supplies</t>
  </si>
  <si>
    <t xml:space="preserve">Broad Reach Books </t>
  </si>
  <si>
    <t>2019 JAN 27</t>
  </si>
  <si>
    <t>Music First (Music Sales Digital Services)</t>
  </si>
  <si>
    <t>DLT Solutions LLC</t>
  </si>
  <si>
    <t>PowerSchool Group LLC</t>
  </si>
  <si>
    <t>2008-13</t>
  </si>
  <si>
    <t>Breezin Thru Inc</t>
  </si>
  <si>
    <t>y</t>
  </si>
  <si>
    <t>Alphagraphics</t>
  </si>
  <si>
    <t>Misc Services</t>
  </si>
  <si>
    <t>SP Controls</t>
  </si>
  <si>
    <t>Equipment Rentals and Service</t>
  </si>
  <si>
    <t>19-123</t>
  </si>
  <si>
    <t>Formal Fashions</t>
  </si>
  <si>
    <t>2019-560</t>
  </si>
  <si>
    <t>02-82</t>
  </si>
  <si>
    <t>02-90</t>
  </si>
  <si>
    <t>01-97</t>
  </si>
  <si>
    <t>02-93</t>
  </si>
  <si>
    <t>Global Solutions Group, Inc.</t>
  </si>
  <si>
    <t>Starpoint Global Services (Starpoint, Inc.)</t>
  </si>
  <si>
    <t>Electric Supply Source (SS Electric)</t>
  </si>
  <si>
    <t>JSR Construction &amp; Remodeling LLC (Jesus Rodriguez)</t>
  </si>
  <si>
    <t>Southwest Auto Glass, Inc.</t>
  </si>
  <si>
    <t>091620-GGI</t>
  </si>
  <si>
    <t>CNR01510</t>
  </si>
  <si>
    <t>19-20-06</t>
  </si>
  <si>
    <t>Oaktree Products</t>
  </si>
  <si>
    <t>2019-045</t>
  </si>
  <si>
    <t>Hearing Imparied Products</t>
  </si>
  <si>
    <t>Winter Guard Tarps (Airbrush Images)</t>
  </si>
  <si>
    <t>2003-06</t>
  </si>
  <si>
    <t>Fine Arts Supplies, Services and Equipment</t>
  </si>
  <si>
    <t>Committee for Children</t>
  </si>
  <si>
    <t>Rochester 100</t>
  </si>
  <si>
    <t>1920-011-2025</t>
  </si>
  <si>
    <t>Core Essential Values</t>
  </si>
  <si>
    <t xml:space="preserve">Instructional Supplies </t>
  </si>
  <si>
    <t>2674-20</t>
  </si>
  <si>
    <t>Aves Audio Visual System</t>
  </si>
  <si>
    <t>Bocal Majority Bassoon Camp</t>
  </si>
  <si>
    <t>Carolyn Nussbaum Music Co</t>
  </si>
  <si>
    <t>Delgado Guitars</t>
  </si>
  <si>
    <t>Denton Big Brass/Wessex Texas (Texas Big Brass)</t>
  </si>
  <si>
    <t>Engel &amp; Sons Violin Shop</t>
  </si>
  <si>
    <t>Flash Visual Media (Bluestem Ingregated)</t>
  </si>
  <si>
    <t>La Hacienda Musica</t>
  </si>
  <si>
    <t>Lone Star Percussion (ZNK Partners)</t>
  </si>
  <si>
    <t>Melhart Music Center (Jim Melhart Piano &amp; Organ Co)</t>
  </si>
  <si>
    <t>Moe Blkelchner Music Dist</t>
  </si>
  <si>
    <t>Penders Music (Betrold Enterprises)</t>
  </si>
  <si>
    <t>Midwest Musical Imports (MSA Music Inc)</t>
  </si>
  <si>
    <t>Peripole</t>
  </si>
  <si>
    <t>Professional Instrument Repair</t>
  </si>
  <si>
    <t>SHAR Products Co</t>
  </si>
  <si>
    <t>Taylor Music</t>
  </si>
  <si>
    <t>Washington Music Center (Washington Music Sales Center)</t>
  </si>
  <si>
    <t>Classwork Co dba Classkick</t>
  </si>
  <si>
    <t>Online Delivery  Services</t>
  </si>
  <si>
    <t>Encore Data Products</t>
  </si>
  <si>
    <t>MindRise Learning</t>
  </si>
  <si>
    <t>Perfection Learning</t>
  </si>
  <si>
    <t>OTC Direct Inc dba Oriental Trading Company and MindWare</t>
  </si>
  <si>
    <t>Quill LLC</t>
  </si>
  <si>
    <t>RockGuard AutoGlass LLC</t>
  </si>
  <si>
    <t>09-08</t>
  </si>
  <si>
    <t>Rockler Woodworking and Hardward</t>
  </si>
  <si>
    <t>CTE Instructional Materials</t>
  </si>
  <si>
    <t>Teachers Pay Teachers</t>
  </si>
  <si>
    <t>Instructional Classroom Supplies, Services and Equipment</t>
  </si>
  <si>
    <t>Notable (Kami App)</t>
  </si>
  <si>
    <t>2021-J07-03</t>
  </si>
  <si>
    <t>2-3 Graphics LLC</t>
  </si>
  <si>
    <t>AwardsByWilson.com</t>
  </si>
  <si>
    <t>Balfour Northeast Texas</t>
  </si>
  <si>
    <t>Branded1st.com</t>
  </si>
  <si>
    <t>Carousel Publishing, LLC</t>
  </si>
  <si>
    <t>Casteel &amp; Associates, Inc.</t>
  </si>
  <si>
    <t>Champion Teamwear (It's Greek To Me, Inc)</t>
  </si>
  <si>
    <t>Creative Graphics (Chilleay)</t>
  </si>
  <si>
    <t>Dallas ISD Graphics Dept</t>
  </si>
  <si>
    <t>Ecoimprint</t>
  </si>
  <si>
    <t>EM Enterprises DBA Ink It Printing</t>
  </si>
  <si>
    <t>Five Star Printing</t>
  </si>
  <si>
    <t>Fourth Wall LLC (Theatre House)</t>
  </si>
  <si>
    <t>FR Girls of Texas</t>
  </si>
  <si>
    <t>Groggy Dog (Groggy Dog Sportswear &amp; Graphic Design, LLC)</t>
  </si>
  <si>
    <t>HDL ENTERPRISES</t>
  </si>
  <si>
    <t>Imagination Branding (Imagination Specialties)</t>
  </si>
  <si>
    <t>INSTANT IMPRINTS WEST PLANO</t>
  </si>
  <si>
    <t>J Brandt Recognition, Ltd</t>
  </si>
  <si>
    <t>Jarvis Press</t>
  </si>
  <si>
    <t>Knock-Out Specialties Inc.</t>
  </si>
  <si>
    <t>LoveYourLunchroom.com (Tacey LLC)</t>
  </si>
  <si>
    <t>MTM Recognition d/b/a Jostens Awards</t>
  </si>
  <si>
    <t>PADDLE TRAMPS MFG CO (Thomas Kenneth Abraham)</t>
  </si>
  <si>
    <t>Print Headquarters, LLC</t>
  </si>
  <si>
    <t>Print Tyme Printing &amp; Graphics (Kellar Graphics Inc.)</t>
  </si>
  <si>
    <t>Proforma Horizon Total Source (Horizon Total Source, Inc.)</t>
  </si>
  <si>
    <t>Promotional Marketplace</t>
  </si>
  <si>
    <t>Promotit Promotions LLC</t>
  </si>
  <si>
    <t>Renfro Industries</t>
  </si>
  <si>
    <t>Selections Promotional Products</t>
  </si>
  <si>
    <t>Sew Much Fun</t>
  </si>
  <si>
    <t>Taylor Publishing dba Balfour</t>
  </si>
  <si>
    <t>The Voom Group</t>
  </si>
  <si>
    <t>V.M. GRAPHIC PACKAGING &amp; SAFETY PRODUCTS</t>
  </si>
  <si>
    <t>EPCNT Terrell ISD</t>
  </si>
  <si>
    <t>2020-04</t>
  </si>
  <si>
    <t>2 THE POINT TEE'S AND MORE</t>
  </si>
  <si>
    <t>A Wish Come True, LP</t>
  </si>
  <si>
    <t>Anchor Printing (Silent Eagle Corp)</t>
  </si>
  <si>
    <t>Anchorage Medical Equipment &amp; Supplies, LLC  DBA Anchorage Unlimited</t>
  </si>
  <si>
    <t>Astro Apparel &amp; Uniforms LLC</t>
  </si>
  <si>
    <t>Barefoot (C&amp;G Sporting Goods)</t>
  </si>
  <si>
    <t>Cheerleading Company, Inc</t>
  </si>
  <si>
    <t>Coastal Enterprises (Joy Products of California, Inc.)</t>
  </si>
  <si>
    <t>Custom Design</t>
  </si>
  <si>
    <t>Dance Sophisticates</t>
  </si>
  <si>
    <t>DeMoulin Brothers &amp; Company</t>
  </si>
  <si>
    <t>Dozy Doats Totes (Jenkins)</t>
  </si>
  <si>
    <t>EmbroidMe</t>
  </si>
  <si>
    <t>Floyette Originals</t>
  </si>
  <si>
    <t>Fred J. Miller Inc.</t>
  </si>
  <si>
    <t>FYM Creations (Free Your Mind Creation Studios)</t>
  </si>
  <si>
    <t>GA advertising (Fidelfo Lozano Jr)</t>
  </si>
  <si>
    <t>Gandy Ink (G &amp; G Investments)</t>
  </si>
  <si>
    <t>Intermedia (Stage Accents)</t>
  </si>
  <si>
    <t>KicKnDesigns LLC</t>
  </si>
  <si>
    <t>Knockout Sportswear (Knockout Sportswear.com LLC)</t>
  </si>
  <si>
    <t>Riddell (Riddell/All American Sports Corp.)</t>
  </si>
  <si>
    <t>Rose Costumes (Gypsy Queen, LLC)</t>
  </si>
  <si>
    <t>Team Go Figure (Single Piece Apparel)</t>
  </si>
  <si>
    <t>Apparel, T Shirts, Spirit Wear, Costumes and Uniforms</t>
  </si>
  <si>
    <t>Academic Superstore</t>
  </si>
  <si>
    <t>ALERT SERVICES, INC.</t>
  </si>
  <si>
    <t>All About Animals, LLC</t>
  </si>
  <si>
    <t>AMPLYUS</t>
  </si>
  <si>
    <t>Anatomage Inc.</t>
  </si>
  <si>
    <t xml:space="preserve">Anchorage Medical Equipment &amp; </t>
  </si>
  <si>
    <t>Audio Resource Group, Inc</t>
  </si>
  <si>
    <t>AVANTI ENTERPRISES INC.</t>
  </si>
  <si>
    <t>CESCO, Inc.</t>
  </si>
  <si>
    <t>Cirkled In</t>
  </si>
  <si>
    <t>Coastal Welding Supply, Inc.</t>
  </si>
  <si>
    <t>College Guidance Consultants</t>
  </si>
  <si>
    <t>Concote dba Insulfab</t>
  </si>
  <si>
    <t>CookLearnGrow</t>
  </si>
  <si>
    <t>Darvid, Inc DBA Security Solut</t>
  </si>
  <si>
    <t>DATA PROJECTIONS, INC</t>
  </si>
  <si>
    <t>Excel RC</t>
  </si>
  <si>
    <t>Exercise Buddy, LLC</t>
  </si>
  <si>
    <t>GTS Technology Solutions, Inc</t>
  </si>
  <si>
    <t>Holt Anatomical, Inc.</t>
  </si>
  <si>
    <t xml:space="preserve">IDSC Holdings LLC dba Snap-on </t>
  </si>
  <si>
    <t>Industrial Communications</t>
  </si>
  <si>
    <t>Jet City Device Repair</t>
  </si>
  <si>
    <t>KAMICO Instructional Media, In</t>
  </si>
  <si>
    <t>Knowledge Matters, Inc.</t>
  </si>
  <si>
    <t xml:space="preserve">Knowsys Educational Services, </t>
  </si>
  <si>
    <t>LAKESHORE LEARNING MATERIALS</t>
  </si>
  <si>
    <t>LoganTech</t>
  </si>
  <si>
    <t>Marianna Industries, Inc</t>
  </si>
  <si>
    <t>Maxi Aids Inc</t>
  </si>
  <si>
    <t>METAL SUPERMARKETS - DALLAS</t>
  </si>
  <si>
    <t>MIDWEST TECHNOLOGY PRODUCTS</t>
  </si>
  <si>
    <t>ONE WAY EDUCATION, LLC</t>
  </si>
  <si>
    <t>PIKES PEAK OF DALLAS</t>
  </si>
  <si>
    <t>PopSmart Technologies, LLC</t>
  </si>
  <si>
    <t>Premier Systems Inc</t>
  </si>
  <si>
    <t>Reveal Medical</t>
  </si>
  <si>
    <t>school health corporation</t>
  </si>
  <si>
    <t>Security Data Supply of Dallas</t>
  </si>
  <si>
    <t>Sphero, Inc.</t>
  </si>
  <si>
    <t>Tarpley Music Company, Inc</t>
  </si>
  <si>
    <t xml:space="preserve">Technical Laboratory Systems, </t>
  </si>
  <si>
    <t>TPS Publishing, Inc.</t>
  </si>
  <si>
    <t>Travelvax _ Vaxanation</t>
  </si>
  <si>
    <t>White Rock Cybersecurity</t>
  </si>
  <si>
    <t>YourNewSchool</t>
  </si>
  <si>
    <t>Instrucitonal Supplies, Equipment and Services</t>
  </si>
  <si>
    <t>DCI Auto Glass</t>
  </si>
  <si>
    <t>Essential Education</t>
  </si>
  <si>
    <t>15-129A</t>
  </si>
  <si>
    <t>J.W. Pepper &amp; Sons</t>
  </si>
  <si>
    <t>01-104</t>
  </si>
  <si>
    <t>Southwest Emblem Company</t>
  </si>
  <si>
    <t>2019-555A</t>
  </si>
  <si>
    <t>ARC Document Solutions</t>
  </si>
  <si>
    <t>Arnold Oil Company</t>
  </si>
  <si>
    <t>Buck's Wheel &amp; Equipment Co.</t>
  </si>
  <si>
    <t>C.C. Battery Co. Inc.</t>
  </si>
  <si>
    <t>H&amp;G Systems, L.P.</t>
  </si>
  <si>
    <t>InterClean Equipment, LLC</t>
  </si>
  <si>
    <t>Ken Parker Service, Inc.</t>
  </si>
  <si>
    <t>Mac Haik Ford Lincoln</t>
  </si>
  <si>
    <t>National Car Charging LLC</t>
  </si>
  <si>
    <t>Plastix Plus, LLC</t>
  </si>
  <si>
    <t>R.E.C. Industries, Inc.</t>
  </si>
  <si>
    <t>Rotex Truck Center, Inc.</t>
  </si>
  <si>
    <t>Roy C. Garrett, Inc.</t>
  </si>
  <si>
    <t>S &amp; S HVAC Equipment</t>
  </si>
  <si>
    <t>Southwest International Trucks (School Buses)</t>
  </si>
  <si>
    <t>Terra Cooling</t>
  </si>
  <si>
    <t>West Texas Air Conditioning and Heating Inc.</t>
  </si>
  <si>
    <t>Automotive Parts, Fluids, Maintenance and Equipment</t>
  </si>
  <si>
    <t>Underground Utility Location Services</t>
  </si>
  <si>
    <t>Waste Management of Texas, Inc.</t>
  </si>
  <si>
    <t>Tops Tire &amp; Wheel (Vidal Enterprises Inc.)</t>
  </si>
  <si>
    <t>Express Employment Professionals (Eddie Lee's Kovert Staffing)</t>
  </si>
  <si>
    <t>Footsteps2Brilliance, Inc.</t>
  </si>
  <si>
    <t>Global Sales and Services Inc.</t>
  </si>
  <si>
    <t>Green Light Group Tours (Grand Fund, Inc.)</t>
  </si>
  <si>
    <t>Houston Education Leadership Partners (Houston Education Leadership Partners, LLC)</t>
  </si>
  <si>
    <t>The Outsource Connection</t>
  </si>
  <si>
    <t>ChemGiant, LLC</t>
  </si>
  <si>
    <t>SpecialNeedsWare, Inc DBA ONEder</t>
  </si>
  <si>
    <t>Ascend Education (KMB of Shreveport, LLC)</t>
  </si>
  <si>
    <t>vCloud Tech Inc.</t>
  </si>
  <si>
    <t>CNR01511</t>
  </si>
  <si>
    <t>CNR01387</t>
  </si>
  <si>
    <t>TriMark</t>
  </si>
  <si>
    <t>Aries Building Systems</t>
  </si>
  <si>
    <t>Modular Buildings and related services</t>
  </si>
  <si>
    <t>CNR01523</t>
  </si>
  <si>
    <t>Battires, bulbs</t>
  </si>
  <si>
    <t>CNR01505</t>
  </si>
  <si>
    <t>321 Insight</t>
  </si>
  <si>
    <t>A 1 Personnel Of Houston Inc</t>
  </si>
  <si>
    <t>AIMCO Equipment Company LLC</t>
  </si>
  <si>
    <t>ALINEDS LLC</t>
  </si>
  <si>
    <t>All Printing</t>
  </si>
  <si>
    <t>ALTEX ELECTRONICS LTD</t>
  </si>
  <si>
    <t>Altor Safety LLC</t>
  </si>
  <si>
    <t>American Surveillance Co</t>
  </si>
  <si>
    <t>American Unit Inc</t>
  </si>
  <si>
    <t>Amro Music Stores Inc</t>
  </si>
  <si>
    <t>Apperson Inc</t>
  </si>
  <si>
    <t>ARIES BUILDING SYSTEMS LLC</t>
  </si>
  <si>
    <t>Auto Chlor Services LLC</t>
  </si>
  <si>
    <t>Bansar Technologies Inc</t>
  </si>
  <si>
    <t>Brazos Media Technologies LLC</t>
  </si>
  <si>
    <t>Build With Robots</t>
  </si>
  <si>
    <t>Business and Financial Management Solutions LLC</t>
  </si>
  <si>
    <t>BuzzClan LLC</t>
  </si>
  <si>
    <t>Capital Filtrations Inc</t>
  </si>
  <si>
    <t>Centric Mechanical Services LLC</t>
  </si>
  <si>
    <t>Champion Track and Turf Repair</t>
  </si>
  <si>
    <t>Clark Collection LTD</t>
  </si>
  <si>
    <t>Clear Energy</t>
  </si>
  <si>
    <t>CMK Roofing Solutions</t>
  </si>
  <si>
    <t>COGENT Infotech Corporation</t>
  </si>
  <si>
    <t>CommScope Technologies LLC</t>
  </si>
  <si>
    <t>Computer Comforts Inc</t>
  </si>
  <si>
    <t>Covenant Communications</t>
  </si>
  <si>
    <t>Crabtree Publishing Company</t>
  </si>
  <si>
    <t>David K Young Consulting LLC</t>
  </si>
  <si>
    <t>Dealers Electrical supply</t>
  </si>
  <si>
    <t>DEEPKA IMPORT LLC</t>
  </si>
  <si>
    <t>Defined Learning</t>
  </si>
  <si>
    <t>DeltaWare Inc</t>
  </si>
  <si>
    <t>DGR Systems</t>
  </si>
  <si>
    <t>DiaMedical USA Equipment LLC</t>
  </si>
  <si>
    <t>Diligent Corporation</t>
  </si>
  <si>
    <t>Dos Hermanos Construction LLC</t>
  </si>
  <si>
    <t>Double First Medical LLC</t>
  </si>
  <si>
    <t>EAST TEXAS MACK SALES LLC</t>
  </si>
  <si>
    <t>Educational Service Solutions</t>
  </si>
  <si>
    <t>Footsteps2Brilliance Inc</t>
  </si>
  <si>
    <t>Foresight Services</t>
  </si>
  <si>
    <t>FRUHAUF UNIFORMS</t>
  </si>
  <si>
    <t>GLOBAL INDUSTRIAL</t>
  </si>
  <si>
    <t>GovConnection Inc</t>
  </si>
  <si>
    <t>Green Dream International LLC</t>
  </si>
  <si>
    <t>GREENSCAPES SIX LLC</t>
  </si>
  <si>
    <t>Hand Safety LLC</t>
  </si>
  <si>
    <t>Harrison Roofing Co Inc</t>
  </si>
  <si>
    <t>Hepacart Inc</t>
  </si>
  <si>
    <t>Hexagramm US LLC</t>
  </si>
  <si>
    <t>Hillyard Inc</t>
  </si>
  <si>
    <t>Houston Education Leadership Partners</t>
  </si>
  <si>
    <t>Infojini</t>
  </si>
  <si>
    <t>InfoSight Inc</t>
  </si>
  <si>
    <t>Innovate Audio Visual</t>
  </si>
  <si>
    <t>iSphere Innovation Partners LLC</t>
  </si>
  <si>
    <t>JAY S  STANLEY and ASSOCIATES INC</t>
  </si>
  <si>
    <t>KinderLab Robotics Inc</t>
  </si>
  <si>
    <t>KM International  LLC</t>
  </si>
  <si>
    <t>KNS LLC</t>
  </si>
  <si>
    <t>Kynetic Technologies LLC</t>
  </si>
  <si>
    <t>LECTORUM PUBLICATIONS INC</t>
  </si>
  <si>
    <t>Logisoft Computer Products LLC</t>
  </si>
  <si>
    <t>LONESTAR ARMATURE LLC</t>
  </si>
  <si>
    <t>Lubbock Audio Visual Inc</t>
  </si>
  <si>
    <t>Luna Data Solutions Inc</t>
  </si>
  <si>
    <t>MARTCO MFG LLC</t>
  </si>
  <si>
    <t>MCA Communications Inc</t>
  </si>
  <si>
    <t>McKinstry Essention LLC</t>
  </si>
  <si>
    <t>Medical Illumination International Inc</t>
  </si>
  <si>
    <t>Meeks Professional Services</t>
  </si>
  <si>
    <t>METCO Engineering Inc</t>
  </si>
  <si>
    <t>MyVRSpot LLC</t>
  </si>
  <si>
    <t>Nipun Systems Inc</t>
  </si>
  <si>
    <t>Plante and Moran PLLC</t>
  </si>
  <si>
    <t>PRECISION IMAGING</t>
  </si>
  <si>
    <t>Pro Chem Inc</t>
  </si>
  <si>
    <t>Read to Them</t>
  </si>
  <si>
    <t>RENOWORKS LLC</t>
  </si>
  <si>
    <t>Richard C Owen Publishers Inc</t>
  </si>
  <si>
    <t>RobotLAB Inc</t>
  </si>
  <si>
    <t>RoofConnect Logistics Inc</t>
  </si>
  <si>
    <t>SCG fields</t>
  </si>
  <si>
    <t>SCHOOL NURSE SUPPLY INC</t>
  </si>
  <si>
    <t>SERVPRO of Texarkana</t>
  </si>
  <si>
    <t>Simply NUC INC</t>
  </si>
  <si>
    <t>Smarter HR Solutions LLC</t>
  </si>
  <si>
    <t>Southern Aluminum Manufacturing Acquisition Inc</t>
  </si>
  <si>
    <t>Speech Corner</t>
  </si>
  <si>
    <t>SR Products</t>
  </si>
  <si>
    <t>SUPPLY STORE NOW LLC</t>
  </si>
  <si>
    <t>Supreme Fixture Company Inc</t>
  </si>
  <si>
    <t>Technical Laboratory Systems Inc</t>
  </si>
  <si>
    <t>TGE Resources Inc</t>
  </si>
  <si>
    <t>The Midtown Group</t>
  </si>
  <si>
    <t>The Pizzuto Group</t>
  </si>
  <si>
    <t>The Positive Program</t>
  </si>
  <si>
    <t>The ProMedia Group of Tampa Corp</t>
  </si>
  <si>
    <t>The Reading Warehouse Inc</t>
  </si>
  <si>
    <t>The Thrival Company</t>
  </si>
  <si>
    <t>Therapia Staffing</t>
  </si>
  <si>
    <t>TimeClock Plus LLC</t>
  </si>
  <si>
    <t>Triton Consulting Group</t>
  </si>
  <si>
    <t>True North Consulting Group LLC</t>
  </si>
  <si>
    <t>Unify Energy Solutions LLC</t>
  </si>
  <si>
    <t>UNX Industries Inc</t>
  </si>
  <si>
    <t>Uweport LLC</t>
  </si>
  <si>
    <t>Vista Higher Learning Inc</t>
  </si>
  <si>
    <t>VSC Fire and Security</t>
  </si>
  <si>
    <t>WaterSignal LLC</t>
  </si>
  <si>
    <t>Zonar Systems Inc</t>
  </si>
  <si>
    <t>Books, Library, and Educational Materials</t>
  </si>
  <si>
    <t>Vaping Sensors</t>
  </si>
  <si>
    <t>Tires and Associated Goods and Services</t>
  </si>
  <si>
    <t>Industrial and Facility Equipment, Chemicals, Supplies, and Services</t>
  </si>
  <si>
    <t>Audio Visual Equipment, Supplies, and Services</t>
  </si>
  <si>
    <t>Scoreboards and Services (JOC)</t>
  </si>
  <si>
    <t>Heavy Duty and Medium Duty Truck and Trailer Parts and Services</t>
  </si>
  <si>
    <t>Asbestos and other Hazardous Contaminant Abatement and Disposal Services (JOC)</t>
  </si>
  <si>
    <t>Renewable Energy and Solar Solutions and Services (JOC)</t>
  </si>
  <si>
    <t>Playground Equipment and Installation Services (JOC)</t>
  </si>
  <si>
    <t>Permanent Modular Buildings (JOC)</t>
  </si>
  <si>
    <t>Portable Modular Buildings (JOC)</t>
  </si>
  <si>
    <t>Energy and Water Efficiency Goods and Services JOC</t>
  </si>
  <si>
    <t>Electrical and Plumbing Supplies and Equipment</t>
  </si>
  <si>
    <t>Heavy Duty and Medium Duty Trucks and Trailers</t>
  </si>
  <si>
    <t>Sports Facility Lighting (JOC)</t>
  </si>
  <si>
    <t>Pipe Bursting (JOC)</t>
  </si>
  <si>
    <t>20-104</t>
  </si>
  <si>
    <t>Western BRW - Bosworth dba OVOL USA</t>
  </si>
  <si>
    <t>Case Construction</t>
  </si>
  <si>
    <t>Caterpillar Inc.</t>
  </si>
  <si>
    <t>ClearSpan</t>
  </si>
  <si>
    <t>Eppendorf</t>
  </si>
  <si>
    <t>Henderson</t>
  </si>
  <si>
    <t>John Deere</t>
  </si>
  <si>
    <t>Komatsu America</t>
  </si>
  <si>
    <t>Link-Belt Cranes</t>
  </si>
  <si>
    <t>Mack Trucks</t>
  </si>
  <si>
    <t>Nevco</t>
  </si>
  <si>
    <t>Rubb Building Systems</t>
  </si>
  <si>
    <t xml:space="preserve">Stafford-Smith </t>
  </si>
  <si>
    <t xml:space="preserve">Strategic Equipment </t>
  </si>
  <si>
    <t>Sunbelt Rentals</t>
  </si>
  <si>
    <t xml:space="preserve">Tyler Technologies </t>
  </si>
  <si>
    <t>WEX Bank</t>
  </si>
  <si>
    <t>Baker Distributing dba North Texas Ice Design</t>
  </si>
  <si>
    <t>Glowforge</t>
  </si>
  <si>
    <t>Summit K12 Holdings Inc</t>
  </si>
  <si>
    <t>TabletKiosk</t>
  </si>
  <si>
    <t>Maintenance, Operations, Custodial Supplies</t>
  </si>
  <si>
    <t>American Pride Paper &amp; Plastic</t>
  </si>
  <si>
    <t>Campbell Paper Co</t>
  </si>
  <si>
    <t>Central Poly-Bag Corp</t>
  </si>
  <si>
    <t>Chapa Son's Striping</t>
  </si>
  <si>
    <t>Climatec</t>
  </si>
  <si>
    <t>Communications Concepts</t>
  </si>
  <si>
    <t>Conserv Flag Co</t>
  </si>
  <si>
    <t>Dal-Worth Industries</t>
  </si>
  <si>
    <t>Dealers Electric Supply</t>
  </si>
  <si>
    <t>Ennis Oxygen</t>
  </si>
  <si>
    <t>Ewing Irrigation &amp; Landscape Supply</t>
  </si>
  <si>
    <t>Faucet Parts Store</t>
  </si>
  <si>
    <t>Insco Distributing</t>
  </si>
  <si>
    <t>Lewiston &amp; Sons LLC</t>
  </si>
  <si>
    <t>Logical Soulutions</t>
  </si>
  <si>
    <t>Lone Star Communications</t>
  </si>
  <si>
    <t>Max Pro Enterprises</t>
  </si>
  <si>
    <t>McMillian Movers</t>
  </si>
  <si>
    <t>Megahertz Technology</t>
  </si>
  <si>
    <t>National Wholesale Supply</t>
  </si>
  <si>
    <t>PBS of Texas</t>
  </si>
  <si>
    <t>Piper Weatherford Co</t>
  </si>
  <si>
    <t>Plumbmaster</t>
  </si>
  <si>
    <t>PPG Architectural Finishes</t>
  </si>
  <si>
    <t>Renfro Glass</t>
  </si>
  <si>
    <t>Richardson Saw &amp; Lawnmower</t>
  </si>
  <si>
    <t>U-Fix-It Parts</t>
  </si>
  <si>
    <t>Wesco Chemicals</t>
  </si>
  <si>
    <t>21-21-03</t>
  </si>
  <si>
    <t>202-JUL-63</t>
  </si>
  <si>
    <t>2020-07</t>
  </si>
  <si>
    <t>Print &amp; Sign Services, Supplies, Equipment and Repair</t>
  </si>
  <si>
    <t>1911-16</t>
  </si>
  <si>
    <t>Peerless Events and Tents</t>
  </si>
  <si>
    <t>Events and Tents</t>
  </si>
  <si>
    <t>Texas Veterinary Association</t>
  </si>
  <si>
    <t>Teacher Instructional/Classroom Supplies</t>
  </si>
  <si>
    <t>FastSigns of Dallas (Marvin D Love Fwy)</t>
  </si>
  <si>
    <t>Reliable Parts</t>
  </si>
  <si>
    <t>Appliance Parts</t>
  </si>
  <si>
    <t>17-06</t>
  </si>
  <si>
    <t>Library Books and Materials Catalog</t>
  </si>
  <si>
    <t>344-20</t>
  </si>
  <si>
    <t>Taylor's Rental Co.</t>
  </si>
  <si>
    <t>Alterman, Inc.</t>
  </si>
  <si>
    <t>Automation Integration</t>
  </si>
  <si>
    <t>C&amp;G Electric, Inc.</t>
  </si>
  <si>
    <t>Gillette Air Conditioning Co., Inc.</t>
  </si>
  <si>
    <t>Texas Refrigeration, Inc.</t>
  </si>
  <si>
    <t>The Brandt Companies, LLC</t>
  </si>
  <si>
    <t>Beasley Tire Service, Inc.</t>
  </si>
  <si>
    <t>Pacific Mobile Structures, Inc.</t>
  </si>
  <si>
    <t>Sustainable Modular Management, Inc.</t>
  </si>
  <si>
    <t>Modular Buildings, Classrooms, and Relocation Services</t>
  </si>
  <si>
    <t>Fuquay, Inc.</t>
  </si>
  <si>
    <t>Insituform Technologies, LLC</t>
  </si>
  <si>
    <t>National Water Main Cleaning Company</t>
  </si>
  <si>
    <t>Southern Trenchless Solutions, LLC</t>
  </si>
  <si>
    <t>CT Fieldscapes, LLC</t>
  </si>
  <si>
    <t>Trugreen</t>
  </si>
  <si>
    <t>Epic Solar Control LLC</t>
  </si>
  <si>
    <t>Pfeiffer &amp; Son</t>
  </si>
  <si>
    <t>Flooring Services (JOC-IDIQ)</t>
  </si>
  <si>
    <t>Bartlett Tree Expert Company</t>
  </si>
  <si>
    <t>Blue Ox Construction, Inc</t>
  </si>
  <si>
    <t>Audio Optical Systems of Austin, Inc.</t>
  </si>
  <si>
    <t>Boundless Assistive Technology, LLC.</t>
  </si>
  <si>
    <t>PRC-Saltillo (Prentke Romich Company)</t>
  </si>
  <si>
    <t>390-21</t>
  </si>
  <si>
    <t>Bayou City Steam Cleaning</t>
  </si>
  <si>
    <t>Carpet World</t>
  </si>
  <si>
    <t>Cintas</t>
  </si>
  <si>
    <t>Fabricon Modular</t>
  </si>
  <si>
    <t>GE Audio visual</t>
  </si>
  <si>
    <t>HOWE US Inc</t>
  </si>
  <si>
    <t>Kay Twelve LLC</t>
  </si>
  <si>
    <t>Micro X1 OPS LLC</t>
  </si>
  <si>
    <t>Palmer Hamilton LLC</t>
  </si>
  <si>
    <t>Venue Industries</t>
  </si>
  <si>
    <t>Technology Solutions, Products and Services</t>
  </si>
  <si>
    <t>05/31/2026</t>
  </si>
  <si>
    <t>2002-01</t>
  </si>
  <si>
    <t>678-2020-09-25</t>
  </si>
  <si>
    <t>Wurth USA</t>
  </si>
  <si>
    <t>Clown Around Party Rentals</t>
  </si>
  <si>
    <t>Special Event Service Providers</t>
  </si>
  <si>
    <t>667-2019-11-24</t>
  </si>
  <si>
    <t>English Color</t>
  </si>
  <si>
    <t>PureOps, LLC</t>
  </si>
  <si>
    <t>EI00069</t>
  </si>
  <si>
    <t>EI00071</t>
  </si>
  <si>
    <t>Aerowave Technologies LLC</t>
  </si>
  <si>
    <t>ATI Restoration LLC</t>
  </si>
  <si>
    <t>Bark Technologies Inc</t>
  </si>
  <si>
    <t>Coast EMS LLC</t>
  </si>
  <si>
    <t>Competitive Choice</t>
  </si>
  <si>
    <t>Dana Safety Supply</t>
  </si>
  <si>
    <t>Datum Tech Inc</t>
  </si>
  <si>
    <t>DH Pace Company Inc</t>
  </si>
  <si>
    <t>Firetrol Protection Systems Inc</t>
  </si>
  <si>
    <t>QYK BRANDS LLC</t>
  </si>
  <si>
    <t>Stauffer Technologies Inc</t>
  </si>
  <si>
    <t>Trades, Labor, and Materials (JOC)</t>
  </si>
  <si>
    <t>Fire, Firearm, and Active Shooter Safety and Security Solutions (JOC)</t>
  </si>
  <si>
    <t>2102-03A</t>
  </si>
  <si>
    <t>Aha! Process</t>
  </si>
  <si>
    <t>Screen Printing Supplies, Awards, Promotional</t>
  </si>
  <si>
    <t>LEAD Partners</t>
  </si>
  <si>
    <t>General Services</t>
  </si>
  <si>
    <t>2020-MAR-58</t>
  </si>
  <si>
    <t>HVAC Services, Repair, Parts and Supplies</t>
  </si>
  <si>
    <t>Belhaven Consulting Inc</t>
  </si>
  <si>
    <t>Independent Authors, Speakers &amp; Presenters</t>
  </si>
  <si>
    <t>21-60-872</t>
  </si>
  <si>
    <t>Corwin Press Inc</t>
  </si>
  <si>
    <t>Culturally Responsive Coaching</t>
  </si>
  <si>
    <t>Evidence Based Classroom Solutions</t>
  </si>
  <si>
    <t>Executive Speakers Bureau</t>
  </si>
  <si>
    <t>Experiential Solutions T.E.A.M. Inc</t>
  </si>
  <si>
    <t>Favor Consulting Inc (Demlan Solutions inc)</t>
  </si>
  <si>
    <t>Homework In a Café</t>
  </si>
  <si>
    <t xml:space="preserve">Lakeshore Learning Materials </t>
  </si>
  <si>
    <t>let it move inc</t>
  </si>
  <si>
    <t>LoveJoyCO LLC</t>
  </si>
  <si>
    <t>Team Affect Consultant</t>
  </si>
  <si>
    <t>The Southern Academy of Etiquette</t>
  </si>
  <si>
    <t>Professional Development Consulting Services</t>
  </si>
  <si>
    <t>21-59-872</t>
  </si>
  <si>
    <t>BELHAVEN CONSULTING INC</t>
  </si>
  <si>
    <t>Breedlove, Lynette Ph.D.</t>
  </si>
  <si>
    <t>C.A. Community Services</t>
  </si>
  <si>
    <t>Cambridge Educational Services</t>
  </si>
  <si>
    <t>Capturing Kids Hearts</t>
  </si>
  <si>
    <t>Child Safety Collaborative, The</t>
  </si>
  <si>
    <t>College Board</t>
  </si>
  <si>
    <t>Cultural Intelligence Center</t>
  </si>
  <si>
    <t>Dana Center</t>
  </si>
  <si>
    <t>GlobaLingo Ed Consulting, LLC</t>
  </si>
  <si>
    <t>GW Implementation Solutions LLC</t>
  </si>
  <si>
    <t>H3Diversity</t>
  </si>
  <si>
    <t>Happy Chapters, LLC</t>
  </si>
  <si>
    <t>Hartzell, Lagayla Robyn</t>
  </si>
  <si>
    <t>HighScope Educational Research</t>
  </si>
  <si>
    <t>Homework In a Cafe</t>
  </si>
  <si>
    <t>Houghton Mifflin Harcourt Publ</t>
  </si>
  <si>
    <t>HOUSTON EDUCATION LEADERSHIP P</t>
  </si>
  <si>
    <t>Instructional Coaching Group</t>
  </si>
  <si>
    <t>lead4ward, LLC</t>
  </si>
  <si>
    <t>Learning Forward Texas</t>
  </si>
  <si>
    <t>Learning Together Company, The</t>
  </si>
  <si>
    <t>Love Initiative, The</t>
  </si>
  <si>
    <t>Lowman Consulting LLC</t>
  </si>
  <si>
    <t>Marzano Resources, LLC</t>
  </si>
  <si>
    <t>Muir, Trevor</t>
  </si>
  <si>
    <t>NAF</t>
  </si>
  <si>
    <t>National Inventors Hall of FAme</t>
  </si>
  <si>
    <t>National Math and Science Init</t>
  </si>
  <si>
    <t>National Training Network, Inc.</t>
  </si>
  <si>
    <t>Practical Parent Education</t>
  </si>
  <si>
    <t>ProEd Consulting, LLC</t>
  </si>
  <si>
    <t>Project Lead The Way, Inc</t>
  </si>
  <si>
    <t>Red Panda ADR</t>
  </si>
  <si>
    <t xml:space="preserve">Rett University a division of </t>
  </si>
  <si>
    <t>Seidlitz Education</t>
  </si>
  <si>
    <t>Solution Tree Inc</t>
  </si>
  <si>
    <t>STEM Revolution LLC</t>
  </si>
  <si>
    <t>TaJu Educational Solutions</t>
  </si>
  <si>
    <t>Taylor, Christina</t>
  </si>
  <si>
    <t>Texas Instruments</t>
  </si>
  <si>
    <t>UnboundEd Learning, Inc.</t>
  </si>
  <si>
    <t>Warren Instructional Network</t>
  </si>
  <si>
    <t>www.maximizelearninginc.com</t>
  </si>
  <si>
    <t>Monteiro, Marilyn J Phd, PC</t>
  </si>
  <si>
    <t xml:space="preserve">Moon, Georgene W. </t>
  </si>
  <si>
    <t>02-85</t>
  </si>
  <si>
    <t>EI00057</t>
  </si>
  <si>
    <t>Postage Meters, Related Mailing Equipment, Software, Services and Accessories</t>
  </si>
  <si>
    <t>PPG Paints</t>
  </si>
  <si>
    <t>Paint, Stain, Coatings, Equipment and Supplies</t>
  </si>
  <si>
    <t>02-95</t>
  </si>
  <si>
    <t>01-108</t>
  </si>
  <si>
    <t>02-89</t>
  </si>
  <si>
    <t>02-84</t>
  </si>
  <si>
    <t>01-110</t>
  </si>
  <si>
    <t>08-29</t>
  </si>
  <si>
    <t>02-92</t>
  </si>
  <si>
    <t>dba Beck Total Office Interiors (GL Solutions 3, LLC)</t>
  </si>
  <si>
    <t>R200701</t>
  </si>
  <si>
    <t>J Taylor Education Inc</t>
  </si>
  <si>
    <t>2612A-19</t>
  </si>
  <si>
    <t>Poster Printers, Supplies, and Services</t>
  </si>
  <si>
    <t>RV-206050</t>
  </si>
  <si>
    <t>Laminators, Film Products and Services</t>
  </si>
  <si>
    <t>RV-206101</t>
  </si>
  <si>
    <t>Academic Superstore (JourneyEd.com, Inc.)</t>
  </si>
  <si>
    <t>Eric Watson</t>
  </si>
  <si>
    <t>800.876.3507 x7474</t>
  </si>
  <si>
    <t>ewatson@journeyed.com</t>
  </si>
  <si>
    <t>Kim Crum</t>
  </si>
  <si>
    <t>210.323.4414</t>
  </si>
  <si>
    <t>kcrum@acemart.com</t>
  </si>
  <si>
    <t>ACP Direct (Affordable Computer Products, Inc.)</t>
  </si>
  <si>
    <t>Vanessa Morris</t>
  </si>
  <si>
    <t>800.238.8009</t>
  </si>
  <si>
    <t>bids@acpdirect.com</t>
  </si>
  <si>
    <t>Cindi Cavalliniall</t>
  </si>
  <si>
    <t>Apogee Components, Inc.</t>
  </si>
  <si>
    <t>ArkDesigns (Kerry Minter)</t>
  </si>
  <si>
    <t>Kerry Minter</t>
  </si>
  <si>
    <t>469.426.6995</t>
  </si>
  <si>
    <t>arkdesigns3@att.net</t>
  </si>
  <si>
    <t>800.327.4269 x2291</t>
  </si>
  <si>
    <t>rzelt@attainmentcompany.com</t>
  </si>
  <si>
    <t>B.E Publishing</t>
  </si>
  <si>
    <t>CareerSafe, LLC (K2Share, LLC)</t>
  </si>
  <si>
    <t>Gail Adams</t>
  </si>
  <si>
    <t>318.745.5453</t>
  </si>
  <si>
    <t>gail.adams@cengage.com</t>
  </si>
  <si>
    <t>800.922.9965</t>
  </si>
  <si>
    <t>customersupport@cevmultimedia.com</t>
  </si>
  <si>
    <t xml:space="preserve"> </t>
  </si>
  <si>
    <t>Rendi Mills</t>
  </si>
  <si>
    <t>972.741.0083</t>
  </si>
  <si>
    <t>rhodge@delcomgroup.com</t>
  </si>
  <si>
    <t>Digital Resources, Inc</t>
  </si>
  <si>
    <t>Nanette Cook</t>
  </si>
  <si>
    <t>817.481.9300 x205</t>
  </si>
  <si>
    <t>ncook@digitalresources.com</t>
  </si>
  <si>
    <t>Discount School Supply (Earlychildhood LLC)</t>
  </si>
  <si>
    <t>Edvotek</t>
  </si>
  <si>
    <t>Embi Tec (C.C. Imex)</t>
  </si>
  <si>
    <t>Erika Fong</t>
  </si>
  <si>
    <t>650.727.2935</t>
  </si>
  <si>
    <t>erika_fong@embitec.com</t>
  </si>
  <si>
    <t>EXPERIENTIAL SOLUTIONS T.E.A.M., INC.</t>
  </si>
  <si>
    <t>Express Booksellers (Express Booksellers, LLC)</t>
  </si>
  <si>
    <t>Julie Maxwell</t>
  </si>
  <si>
    <t>Flinn Scienitific Inc</t>
  </si>
  <si>
    <t>Jim Nesbit</t>
  </si>
  <si>
    <t>800.452.1261</t>
  </si>
  <si>
    <t>businessdesk@flinnsci.com</t>
  </si>
  <si>
    <t>Fuel Education LLC</t>
  </si>
  <si>
    <t>Gas and Supply (Gas and Supply North Texas LLC)</t>
  </si>
  <si>
    <t>Goodheart-Willcox Publisher (The Goodheart-Willcox Company, Inc.)</t>
  </si>
  <si>
    <t>Brad Blankenship</t>
  </si>
  <si>
    <t>708.638.9693</t>
  </si>
  <si>
    <t>bblankenship@g-w.com</t>
  </si>
  <si>
    <t>H-ITT LLC</t>
  </si>
  <si>
    <t>Infobase Learning, Films Media Group, World Almanac, Learn 360</t>
  </si>
  <si>
    <t>Lab Resources, Inc.</t>
  </si>
  <si>
    <t>214.455.5184</t>
  </si>
  <si>
    <t>Samantha Hopwood</t>
  </si>
  <si>
    <t>800.228.9060</t>
  </si>
  <si>
    <t>shopwood@mariannabeauty.com</t>
  </si>
  <si>
    <t>McGraw Hill LLC</t>
  </si>
  <si>
    <t>Melissa Arnett</t>
  </si>
  <si>
    <t>972.310-1854</t>
  </si>
  <si>
    <t>melissa.arnett@mheducation.com</t>
  </si>
  <si>
    <t>Medco Sports Medicine (Performance Health Supply)</t>
  </si>
  <si>
    <t>Stephen Weiss</t>
  </si>
  <si>
    <t>800.556.3326</t>
  </si>
  <si>
    <t>Media Support Group, Ltd.</t>
  </si>
  <si>
    <t>Kimberly Bryant</t>
  </si>
  <si>
    <t>806.785.3600 x3</t>
  </si>
  <si>
    <t>kimberly@mediasupportgroup.net</t>
  </si>
  <si>
    <t>MIDWEST TECHNOLOGY PRODUCTS (MIDWEST SHOP SUPPLIES INC)</t>
  </si>
  <si>
    <t>Nasco (Nasco Education LLC)</t>
  </si>
  <si>
    <t>Nepris (Nepris, inc.)</t>
  </si>
  <si>
    <t>PASCO scientific (PASCO scientific A CA Corporation)</t>
  </si>
  <si>
    <t>Paxton/Patterson LLCB47:B70</t>
  </si>
  <si>
    <t>800.323.8484</t>
  </si>
  <si>
    <t>Kim Vance</t>
  </si>
  <si>
    <t>866.252.6580 x1126</t>
  </si>
  <si>
    <t>kvance@perfectionlearning.com</t>
  </si>
  <si>
    <t>PIKES PEAK OF DALLAS (PIKES PEAK OF TEXAS, A WHOLESALE FLORIST)</t>
  </si>
  <si>
    <t>Pitsco Education (Pitsco Inc)</t>
  </si>
  <si>
    <t>Staci Goodson</t>
  </si>
  <si>
    <t>800.835.0686</t>
  </si>
  <si>
    <t>Pocket Nurse Enterprises, Inc</t>
  </si>
  <si>
    <t>April Moon</t>
  </si>
  <si>
    <t>214.335.8337</t>
  </si>
  <si>
    <t>smoon@pltw.org</t>
  </si>
  <si>
    <t>Realityworks, Inc.</t>
  </si>
  <si>
    <t>Sofia Scott</t>
  </si>
  <si>
    <t>800.830.1416 ext1173</t>
  </si>
  <si>
    <t>sofia.scott@realityworks.com</t>
  </si>
  <si>
    <t>Tisha Jacquot</t>
  </si>
  <si>
    <t>tjacquot@reallygoodstuff.com</t>
  </si>
  <si>
    <t>Recovery Doors and Hardware LLC</t>
  </si>
  <si>
    <t>SAS SECURITY ALARM SERVICE CO., NC</t>
  </si>
  <si>
    <t>Savvas Learning Company LLC (Gateway Education Holdings LLC)</t>
  </si>
  <si>
    <t>972.965.8209</t>
  </si>
  <si>
    <t>lisa.howerton@savvas.com</t>
  </si>
  <si>
    <t>Schepf, Gary L.</t>
  </si>
  <si>
    <t>Tony Browning</t>
  </si>
  <si>
    <t>David Talamantez Jr</t>
  </si>
  <si>
    <t>512.297.4775</t>
  </si>
  <si>
    <t>david.talamantez@sphero.com</t>
  </si>
  <si>
    <t>SurScan,Inc.</t>
  </si>
  <si>
    <t>Technical Laboratory Systems, Inc.</t>
  </si>
  <si>
    <t>Chris McKay</t>
  </si>
  <si>
    <t>800.445.1088</t>
  </si>
  <si>
    <t>chris@tech-labs.com</t>
  </si>
  <si>
    <t>THE BURMAX COMPANY, INC.</t>
  </si>
  <si>
    <t>Yvonne Villano</t>
  </si>
  <si>
    <t>800.645.5118 x291</t>
  </si>
  <si>
    <t>y.villano@burmax.com</t>
  </si>
  <si>
    <t>Virginia Tech (Virginia Polytechnic Institute and State University)</t>
  </si>
  <si>
    <t>White Rock Cybersecurity (White Rock Security Group, LLC)</t>
  </si>
  <si>
    <t>21-68-883</t>
  </si>
  <si>
    <t>CTE Programs, Services and Instructional Supplies</t>
  </si>
  <si>
    <t>Just for Kix</t>
  </si>
  <si>
    <t>Dance Supplies</t>
  </si>
  <si>
    <t>19-015</t>
  </si>
  <si>
    <t>Happy Feet</t>
  </si>
  <si>
    <t>2018 Feb 10</t>
  </si>
  <si>
    <t>Custom Apparel &amp; Promotional Items</t>
  </si>
  <si>
    <t>Prime Source</t>
  </si>
  <si>
    <t>21-125</t>
  </si>
  <si>
    <t>FastSigns (Signit) N Richland Hills</t>
  </si>
  <si>
    <t>Athletic Supplies, Services and Instrutional Supplies</t>
  </si>
  <si>
    <t>Pending</t>
  </si>
  <si>
    <t>Stem Fuse LLC</t>
  </si>
  <si>
    <t>Instructional Supplies, Services and Equipment</t>
  </si>
  <si>
    <t>Training Wheels Group LLC</t>
  </si>
  <si>
    <t>Play Therapy Supply</t>
  </si>
  <si>
    <t>pending</t>
  </si>
  <si>
    <t>Frog Tutoring</t>
  </si>
  <si>
    <t>SchoolMasters (School Tech/Wolverine)</t>
  </si>
  <si>
    <t>Athletic, Physical Education, Organized Club Materials, Equipment, Clothing</t>
  </si>
  <si>
    <t>18-04</t>
  </si>
  <si>
    <t>Band Shoppe (Pearison, Inc)</t>
  </si>
  <si>
    <t>Clever Items, LLC</t>
  </si>
  <si>
    <t>Custom Sportswear, Inc</t>
  </si>
  <si>
    <t>Dan Carey Sporting Goods</t>
  </si>
  <si>
    <t>Esix Sportswear, Inc</t>
  </si>
  <si>
    <t>Express Press</t>
  </si>
  <si>
    <t>Lone Star Athletic Designs, Inc</t>
  </si>
  <si>
    <t>Rally Sportswear</t>
  </si>
  <si>
    <t>S&amp;R Sport (Granick Sport, Inc)</t>
  </si>
  <si>
    <t>Swim Shops of the Southwest (Adolph Kiefer &amp; Associates)</t>
  </si>
  <si>
    <t>Xtreme Swim, Inc</t>
  </si>
  <si>
    <t>AAE (Aluminum Athletic Equipment Co)</t>
  </si>
  <si>
    <t>Performance Course Enterprises</t>
  </si>
  <si>
    <t>Korney Board Aids, Inc</t>
  </si>
  <si>
    <t>School Specialty, Inc</t>
  </si>
  <si>
    <t>Athletic Services</t>
  </si>
  <si>
    <t>Gilman Gear (Marty Gilman, Inc.)</t>
  </si>
  <si>
    <t>CSB Unlimited, LLC</t>
  </si>
  <si>
    <t>Sports Radar LTD</t>
  </si>
  <si>
    <t>Allied Scoring Tables, Inc</t>
  </si>
  <si>
    <t>Alert Services, Inc</t>
  </si>
  <si>
    <t>Baden Sports</t>
  </si>
  <si>
    <t>Big Game Sports, INC</t>
  </si>
  <si>
    <t>BSN Sports-Equipment</t>
  </si>
  <si>
    <t>BSN Sports-Apparel</t>
  </si>
  <si>
    <t>Champion Teamwear (It's Greek to Me, Inc)</t>
  </si>
  <si>
    <t>Championship Productions, Inc</t>
  </si>
  <si>
    <t>Cheers, ETC1., Inc (Cheers, ETC, Inc)</t>
  </si>
  <si>
    <t>DanzGear, LLC</t>
  </si>
  <si>
    <t>Dick Pond Athletics, Inc</t>
  </si>
  <si>
    <t>DJO Global Inc. (DJO, LLC)</t>
  </si>
  <si>
    <t>Henry Schein, Inc</t>
  </si>
  <si>
    <t>K&amp;V Promotions(Krause &amp; Vaugh Promotions)</t>
  </si>
  <si>
    <t>Leapin' Leotards, LTD</t>
  </si>
  <si>
    <t>M-F Athletic/Perform Better/Everything Track &amp; Field (MFAC, LLC</t>
  </si>
  <si>
    <t>Nasco (Nasco Education, LLC</t>
  </si>
  <si>
    <t>Oates Specialties, LLC</t>
  </si>
  <si>
    <t>Olen Williams, Inc</t>
  </si>
  <si>
    <t>Pioneer Athletics  (Pioneer Manufacturing Company)</t>
  </si>
  <si>
    <t>Power Systems, Inc.</t>
  </si>
  <si>
    <t>S&amp;S World Wide</t>
  </si>
  <si>
    <t xml:space="preserve">School Tee Factory (Custom Sportswear, Inc) </t>
  </si>
  <si>
    <t>Sports Imports, Inc</t>
  </si>
  <si>
    <t xml:space="preserve">Team Express (Concourse Team Express </t>
  </si>
  <si>
    <t>The Playwell Group, Inc/Playworks, Inc.</t>
  </si>
  <si>
    <t>The Soccer Corner (Plano Soccer, Inc.)</t>
  </si>
  <si>
    <t>U.S. Games (BSN Sports Inc)</t>
  </si>
  <si>
    <t>Athletic Supplies, Accessories and Services</t>
  </si>
  <si>
    <t>21-78-892</t>
  </si>
  <si>
    <t>Jim Gym Supply (James McKinney)</t>
  </si>
  <si>
    <t>Carpet and Tile Flooring, Stage Floor Refinishing, Concrete Polishing, Grinding and Staining</t>
  </si>
  <si>
    <t>Indoor and Outdoor Sports Surfaces, Repair and Renovation and Gym Floor Refinishing</t>
  </si>
  <si>
    <t>Advantage Courts Company</t>
  </si>
  <si>
    <t>Ameresco, Inc.</t>
  </si>
  <si>
    <t>Photovoltaic Power Systems and Components</t>
  </si>
  <si>
    <t>Bob Barker Company, Inc.</t>
  </si>
  <si>
    <t>Digital Resources, Inc.</t>
  </si>
  <si>
    <t>Dobbs Tennis Courts, Inc.</t>
  </si>
  <si>
    <t>East End Transfer &amp; Storage, Inc.</t>
  </si>
  <si>
    <t>Engineered Floors, LLC</t>
  </si>
  <si>
    <t>FleetPride, Inc.</t>
  </si>
  <si>
    <t>Gaston and Sheehan Auctioneers</t>
  </si>
  <si>
    <t>ICS Jail Supplies, Inc.</t>
  </si>
  <si>
    <t>Pasco Brokerage, Inc.</t>
  </si>
  <si>
    <t>The Library Store, Inc.</t>
  </si>
  <si>
    <t>Allied Welding Supply (Airco Gases Southwest)</t>
  </si>
  <si>
    <t>Heggerty (Library Resources)</t>
  </si>
  <si>
    <t>2021-May 91</t>
  </si>
  <si>
    <t>Instructional - Catalog</t>
  </si>
  <si>
    <t>1 Priority Environmental Services LLC</t>
  </si>
  <si>
    <t>MRO (Maintenance, Repair and Operations of Facilities and Grounds) Supplies, Equipment, Tool Rental, Sales and Services</t>
  </si>
  <si>
    <t>Furniture, Furnishings, and Services</t>
  </si>
  <si>
    <t>Abacus Computers Inc</t>
  </si>
  <si>
    <t>Abecedarian ABC LLC</t>
  </si>
  <si>
    <t>ACNOVATE CORPORATION</t>
  </si>
  <si>
    <t>Adaptive Technology Solutions</t>
  </si>
  <si>
    <t>AG Video Productions</t>
  </si>
  <si>
    <t>Airco Mechanical</t>
  </si>
  <si>
    <t>Alegna Technologies Inc</t>
  </si>
  <si>
    <t>All American Flags and Banners LLC</t>
  </si>
  <si>
    <t>All Points of Texas</t>
  </si>
  <si>
    <t>Relocation, Moving, Storage, Materials, Management, and Services</t>
  </si>
  <si>
    <t>Alto Vista Roofing Inc</t>
  </si>
  <si>
    <t>Anova Furnishings</t>
  </si>
  <si>
    <t>APS Industrial Services</t>
  </si>
  <si>
    <t>Artopex Inc</t>
  </si>
  <si>
    <t>Ascend Education</t>
  </si>
  <si>
    <t>Ascendant Office Solutions</t>
  </si>
  <si>
    <t>Authers Building Group LLC</t>
  </si>
  <si>
    <t>B E Publishing</t>
  </si>
  <si>
    <t>Bauder Audio Systems</t>
  </si>
  <si>
    <t>Benchly Inc</t>
  </si>
  <si>
    <t>BILINGUAL GRAMMAR CURRICULUM LLC</t>
  </si>
  <si>
    <t>Binyod LLC</t>
  </si>
  <si>
    <t>BLCCS LLC</t>
  </si>
  <si>
    <t>Blocksi Inc</t>
  </si>
  <si>
    <t>BloomBoard Inc</t>
  </si>
  <si>
    <t>BRAINBOX AI US LLC</t>
  </si>
  <si>
    <t>BREAKOUT INC</t>
  </si>
  <si>
    <t>Building Enclosure Solutions</t>
  </si>
  <si>
    <t>BZ DEFENSE LLC</t>
  </si>
  <si>
    <t>CatapultK12</t>
  </si>
  <si>
    <t>cébé IT &amp; Knowledge Management</t>
  </si>
  <si>
    <t>Century Concrete Construction Inc</t>
  </si>
  <si>
    <t>CESCO INC</t>
  </si>
  <si>
    <t>Cetrix Technologies LLC</t>
  </si>
  <si>
    <t>Clear Design Evoque Group LLC</t>
  </si>
  <si>
    <t>Clearwater Chemicals Inc</t>
  </si>
  <si>
    <t>CMP Commercial Construction</t>
  </si>
  <si>
    <t>CNC Pro Audio Video</t>
  </si>
  <si>
    <t>codeMantra U S  L L C</t>
  </si>
  <si>
    <t>Computer Sales and  Services</t>
  </si>
  <si>
    <t>ComStruct Sales</t>
  </si>
  <si>
    <t>ContentKeeper Technologies</t>
  </si>
  <si>
    <t>Convo Technologies</t>
  </si>
  <si>
    <t>CXT Inc</t>
  </si>
  <si>
    <t>David D Rowley Associates</t>
  </si>
  <si>
    <t>Diversified Woodcrafts INC</t>
  </si>
  <si>
    <t>DPS Telecom Digital Prototype Systems Inc</t>
  </si>
  <si>
    <t>East Coast Roofing Products</t>
  </si>
  <si>
    <t>Educational Products Inc</t>
  </si>
  <si>
    <t>Edutek Solutions LLC</t>
  </si>
  <si>
    <t>Engaged Systems</t>
  </si>
  <si>
    <t>Ergonomic Comfort Design</t>
  </si>
  <si>
    <t>F3 Furniture Home Furnishings Resource Group Inc</t>
  </si>
  <si>
    <t>Ferguson Veresh Inc</t>
  </si>
  <si>
    <t>FetchKids Expanded Apps Inc</t>
  </si>
  <si>
    <t>FLATT STATIONERS</t>
  </si>
  <si>
    <t>Fox Mechanical</t>
  </si>
  <si>
    <t>GF EDUCATORS INC</t>
  </si>
  <si>
    <t>Gibbs Smith Education</t>
  </si>
  <si>
    <t>Global Alarm Green Enterprises LLC</t>
  </si>
  <si>
    <t>GLOBAL PARCEL SERVICE LLC</t>
  </si>
  <si>
    <t>Goldsmith Construction Co Inc</t>
  </si>
  <si>
    <t>GraceWorkz LLC</t>
  </si>
  <si>
    <t>Gray Manufacturing Company Inc</t>
  </si>
  <si>
    <t>Great Openings Metalworks Inc</t>
  </si>
  <si>
    <t>Hapara</t>
  </si>
  <si>
    <t>Harness Roofing Inc</t>
  </si>
  <si>
    <t>Harper Winn Inc. Soffel</t>
  </si>
  <si>
    <t>Hawkins Drywall</t>
  </si>
  <si>
    <t>Health-e Pro</t>
  </si>
  <si>
    <t>Housman Institute</t>
  </si>
  <si>
    <t>iBridge Group Inc</t>
  </si>
  <si>
    <t>Ideal Construction Company</t>
  </si>
  <si>
    <t>imagiLabs AB</t>
  </si>
  <si>
    <t>Interactive Health Technologies</t>
  </si>
  <si>
    <t>Interstuhl</t>
  </si>
  <si>
    <t>IT1 Source LLC</t>
  </si>
  <si>
    <t>J5CREATE</t>
  </si>
  <si>
    <t>Jasper Chair Company</t>
  </si>
  <si>
    <t>JGA Roofing Systems</t>
  </si>
  <si>
    <t>Kincaid Information Technology</t>
  </si>
  <si>
    <t>Komplement Inc</t>
  </si>
  <si>
    <t>Lakeshore IT Solutions Inc</t>
  </si>
  <si>
    <t>Lawson Products Inc</t>
  </si>
  <si>
    <t>Logiflex</t>
  </si>
  <si>
    <t>Master Audio Visual Inc</t>
  </si>
  <si>
    <t>Matrix Design Group LLC</t>
  </si>
  <si>
    <t>McDowell Craig McDowell and Craig Office Systems Inc</t>
  </si>
  <si>
    <t>Med Solutions LLC</t>
  </si>
  <si>
    <t>Midwest Coating Inc</t>
  </si>
  <si>
    <t>Modified Logic Inc</t>
  </si>
  <si>
    <t>ModuForm</t>
  </si>
  <si>
    <t>Navetta ShuttleSystem LLC</t>
  </si>
  <si>
    <t>Needpipecom NJM Enterprises LLC</t>
  </si>
  <si>
    <t>Netsweeper Inc</t>
  </si>
  <si>
    <t>Nevers Industries Inc</t>
  </si>
  <si>
    <t>NewEdge Services LLC</t>
  </si>
  <si>
    <t>NextEra Energy Solutions</t>
  </si>
  <si>
    <t>Novium group LLC</t>
  </si>
  <si>
    <t>OfficeSource Ltd</t>
  </si>
  <si>
    <t>OKIO Labs Inc 201</t>
  </si>
  <si>
    <t>Payne Mechanical</t>
  </si>
  <si>
    <t>PC Hotline  Inc</t>
  </si>
  <si>
    <t>Pegasus Enterprise Holdings LLC</t>
  </si>
  <si>
    <t>Permission Click</t>
  </si>
  <si>
    <t>Pest Management Inc</t>
  </si>
  <si>
    <t>Petro Communications Inc</t>
  </si>
  <si>
    <t>Pieper Houston Electric L P</t>
  </si>
  <si>
    <t>PLAE Vertical Incorporated</t>
  </si>
  <si>
    <t>Precision Fencing LLC</t>
  </si>
  <si>
    <t>Premier Music Teaching Aids LLC</t>
  </si>
  <si>
    <t>Prodigy Education Inc</t>
  </si>
  <si>
    <t>Qnet Information Services</t>
  </si>
  <si>
    <t>Reclaim Construction</t>
  </si>
  <si>
    <t>Rocky Mountain Reps Inc</t>
  </si>
  <si>
    <t>Roofing Results Group Maddox Sales Inc</t>
  </si>
  <si>
    <t>RoofSource</t>
  </si>
  <si>
    <t>RYCOR</t>
  </si>
  <si>
    <t>SchoolInfoApp LLC</t>
  </si>
  <si>
    <t>SchooLinks Inc</t>
  </si>
  <si>
    <t>Schoolytics</t>
  </si>
  <si>
    <t>Seaton Automation LLC</t>
  </si>
  <si>
    <t>SELS USA LLC</t>
  </si>
  <si>
    <t>Sequel Data Systems</t>
  </si>
  <si>
    <t>SICO AMERICA INC</t>
  </si>
  <si>
    <t>SoftwareOne Inc.</t>
  </si>
  <si>
    <t>Spec Furniture Inc</t>
  </si>
  <si>
    <t>SurfaceWorks Bay View Industries Inc</t>
  </si>
  <si>
    <t>Sword Company</t>
  </si>
  <si>
    <t>Symbiote</t>
  </si>
  <si>
    <t>TakshaSmartlabz</t>
  </si>
  <si>
    <t>Tatro Technologies</t>
  </si>
  <si>
    <t>TeamDynamix</t>
  </si>
  <si>
    <t>TECSolutions Inc</t>
  </si>
  <si>
    <t>Tehillah Concepts</t>
  </si>
  <si>
    <t>The Brill Company</t>
  </si>
  <si>
    <t>The E-Reading Teacher</t>
  </si>
  <si>
    <t>The Roof Co Waco LLC</t>
  </si>
  <si>
    <t>THE TUBA EXCHANGE</t>
  </si>
  <si>
    <t>Three H</t>
  </si>
  <si>
    <t>Todays Classroom LLC</t>
  </si>
  <si>
    <t>Tratin Construction</t>
  </si>
  <si>
    <t>Trinity Enterprise Group LLC</t>
  </si>
  <si>
    <t>Tron Electric Inc</t>
  </si>
  <si>
    <t>TSI Global Companies LLC</t>
  </si>
  <si>
    <t>Turnitin LLC</t>
  </si>
  <si>
    <t>vCloud Tech Inc</t>
  </si>
  <si>
    <t>ViewTech Group LLC</t>
  </si>
  <si>
    <t>VIRA Insight LLC</t>
  </si>
  <si>
    <t>Volume Cases Hut Global Inc</t>
  </si>
  <si>
    <t>VTX1 Communications LLC</t>
  </si>
  <si>
    <t>Walco LLC</t>
  </si>
  <si>
    <t>Waypoint Government Solutions LLC</t>
  </si>
  <si>
    <t>White Rock Security Group LLC</t>
  </si>
  <si>
    <t>Z Constructors Nationwide LLC</t>
  </si>
  <si>
    <t>Zones LLC</t>
  </si>
  <si>
    <t>The Library Corporation</t>
  </si>
  <si>
    <t>Brown &amp; Brown Lone Star Insurance Services</t>
  </si>
  <si>
    <t>Athletic and Physical Education Supplies and Related Items</t>
  </si>
  <si>
    <t>Texas Swim Shop</t>
  </si>
  <si>
    <t>Anatomage Inc</t>
  </si>
  <si>
    <t>Bakpax, Inc.</t>
  </si>
  <si>
    <t>BetterRhetor Resources LLC</t>
  </si>
  <si>
    <t>Big Books, by George!</t>
  </si>
  <si>
    <t>BookNook, Inc.</t>
  </si>
  <si>
    <t>BOUND TO STAY BOUND BOOKS, INC.</t>
  </si>
  <si>
    <t>CareerSafe</t>
  </si>
  <si>
    <t>CEMAAC Group LLC</t>
  </si>
  <si>
    <t>Childswork/Childsplay</t>
  </si>
  <si>
    <t>COMPLETE BOOK AND MEDIA SUPPLY</t>
  </si>
  <si>
    <t>Connelly-3-Publishing Group, Inc.</t>
  </si>
  <si>
    <t>Coughlan Companies, Ilc. dba Capstone</t>
  </si>
  <si>
    <t>CursiveLogic LLC</t>
  </si>
  <si>
    <t>Davis Publications, Inc</t>
  </si>
  <si>
    <t>Delightex, Inc.</t>
  </si>
  <si>
    <t>Different Roads To Learning</t>
  </si>
  <si>
    <t>DNG Science Education dba Mad Science of Dallas</t>
  </si>
  <si>
    <t>DREAMBOX LEARNING, INC.</t>
  </si>
  <si>
    <t>DYNED INTERNATIONAL INC.</t>
  </si>
  <si>
    <t>Early Childhood LLC. DBA: Discount School Supply</t>
  </si>
  <si>
    <t>Edgenuity</t>
  </si>
  <si>
    <t>Educational IDEAS, Inc. dba Ballard &amp; Tighe, Publishers</t>
  </si>
  <si>
    <t>Eduphoria! Incorporated</t>
  </si>
  <si>
    <t>Empowering Writers LLC</t>
  </si>
  <si>
    <t>Encore Data Products, Inc</t>
  </si>
  <si>
    <t>Estrellita, Inc.</t>
  </si>
  <si>
    <t>Exceptional Teaching Inc.</t>
  </si>
  <si>
    <t>EXPANDING EXPRESSION LLC</t>
  </si>
  <si>
    <t>Fat Brain Toys</t>
  </si>
  <si>
    <t>First Choice Educational Publishing</t>
  </si>
  <si>
    <t>Fisher Scientific Company LLC (Fisher Science Education Business Unit)</t>
  </si>
  <si>
    <t>Friends on the Block</t>
  </si>
  <si>
    <t>General Printing &amp; Design DBA Coole School</t>
  </si>
  <si>
    <t>GF Educators, Inc</t>
  </si>
  <si>
    <t>GL Group Inc., dba Booksource</t>
  </si>
  <si>
    <t>Greenwood Publishing DBA Heinemann</t>
  </si>
  <si>
    <t>HAK Electronics, LLC</t>
  </si>
  <si>
    <t>hand2mind</t>
  </si>
  <si>
    <t>Hiperware Labs</t>
  </si>
  <si>
    <t xml:space="preserve">Humanware </t>
  </si>
  <si>
    <t>Imagination Playground, LLC</t>
  </si>
  <si>
    <t>Independent Living Aids LLC</t>
  </si>
  <si>
    <t>Infobase Holdings, Inc</t>
  </si>
  <si>
    <t>Innocorp, LTD.</t>
  </si>
  <si>
    <t>InterLink</t>
  </si>
  <si>
    <t>IXL Learning</t>
  </si>
  <si>
    <t>Japan-America Society of Dallas/Fort Worth</t>
  </si>
  <si>
    <t>JourneyEd.com, Inc.</t>
  </si>
  <si>
    <t>Kesler Science LLC</t>
  </si>
  <si>
    <t>KinderLab Robotics, Inc</t>
  </si>
  <si>
    <t>Lama Sewing Kit, Inc.</t>
  </si>
  <si>
    <t>Lectura, Inc., dba The Latino Family Literacy Project, dba Lectura Books</t>
  </si>
  <si>
    <t>Liberty Source</t>
  </si>
  <si>
    <t>Maker Maven, LLC</t>
  </si>
  <si>
    <t>Marco Products Inc.</t>
  </si>
  <si>
    <t>MathWarm-Ups.com</t>
  </si>
  <si>
    <t>Mindsets Learning, Inc.</t>
  </si>
  <si>
    <t>MONARCH TEACHING TECHNOLOGIES, INC.</t>
  </si>
  <si>
    <t>Morris Printing Group, Inc. dba School Mate</t>
  </si>
  <si>
    <t>National Educational Systems, Inc.</t>
  </si>
  <si>
    <t>NATIONAL SCHOOL PRODUCTS</t>
  </si>
  <si>
    <t>Nepris</t>
  </si>
  <si>
    <t>NoRedInk</t>
  </si>
  <si>
    <t>Notable Inc. Kami</t>
  </si>
  <si>
    <t>OTC Direct Inc. dba: Oriental Trading Company/Mindware</t>
  </si>
  <si>
    <t>PASCO scientific</t>
  </si>
  <si>
    <t>Pear Deck, Inc.</t>
  </si>
  <si>
    <t>PENN STATE INDUSTRIES</t>
  </si>
  <si>
    <t>Peoples Education Inc. DBA Mastery Education</t>
  </si>
  <si>
    <t>Perma-Bound Books/Hertzberg-New Method, Inc.</t>
  </si>
  <si>
    <t>Pieces of Learning, Inc.</t>
  </si>
  <si>
    <t>Pivot Point International, Inc</t>
  </si>
  <si>
    <t>Precision Business Machines, Inc.</t>
  </si>
  <si>
    <t>Riverside Asessments, LLC  d/b/a Riverside Insights</t>
  </si>
  <si>
    <t>Savvas Learning Company LLC</t>
  </si>
  <si>
    <t>School Specialty LLC</t>
  </si>
  <si>
    <t>Snapwiz Inc (dba Edulastic)</t>
  </si>
  <si>
    <t>Social Thinking</t>
  </si>
  <si>
    <t>Specially Designed Education Services</t>
  </si>
  <si>
    <t>STAR Autism Support</t>
  </si>
  <si>
    <t>Stuttering Therapy Resources, Inc.</t>
  </si>
  <si>
    <t>SUPER DUPER INC. DBA SUPER DUPER PUBLICATIONS</t>
  </si>
  <si>
    <t>Teaching Strategies LLC</t>
  </si>
  <si>
    <t>THE BURMAX CO. INC.</t>
  </si>
  <si>
    <t>The Curriculum Center for Family and Consumer Sciences</t>
  </si>
  <si>
    <t>The Lampo Group</t>
  </si>
  <si>
    <t>The Original Seat Sack Company</t>
  </si>
  <si>
    <t>Thimble.io</t>
  </si>
  <si>
    <t>TouchMath Acquisition LLC</t>
  </si>
  <si>
    <t>Treetop Publishing Inc</t>
  </si>
  <si>
    <t>University of Texas at Austin, Charles A. Dana Center</t>
  </si>
  <si>
    <t>Vernier Software &amp; Techonology</t>
  </si>
  <si>
    <t>VIS Entreprises</t>
  </si>
  <si>
    <t>Vista Higher learning, Inc.</t>
  </si>
  <si>
    <t>VWR International, LLC-Sargent Welch</t>
  </si>
  <si>
    <t>Wayside Publishing</t>
  </si>
  <si>
    <t>Wieser Educational, Inc.</t>
  </si>
  <si>
    <t>William H. Sadlier, Inc</t>
  </si>
  <si>
    <t>WINN INNOVATIONS, LLC</t>
  </si>
  <si>
    <t>Xello</t>
  </si>
  <si>
    <t>YouthLight, Inc.</t>
  </si>
  <si>
    <t>21-121</t>
  </si>
  <si>
    <t>EPCNT Richardson ISD</t>
  </si>
  <si>
    <t>Teaching Aids, Instructional Materials and Related Items</t>
  </si>
  <si>
    <t>21-123</t>
  </si>
  <si>
    <t>Prestige Elevator</t>
  </si>
  <si>
    <t>TK Elevator</t>
  </si>
  <si>
    <t>Safety Control LLC</t>
  </si>
  <si>
    <t>Fire Extinguishing Equipment, Service and Inspections</t>
  </si>
  <si>
    <t>20-103</t>
  </si>
  <si>
    <t>Art Center &amp; Signs (Greater Southwest Art Center Inc)</t>
  </si>
  <si>
    <t>Learning Without Tears (No Tears Learning)</t>
  </si>
  <si>
    <t>Skill Struck</t>
  </si>
  <si>
    <t>Starr Commonwealth</t>
  </si>
  <si>
    <t>Super Duper Publications (Super Duper Inc.)</t>
  </si>
  <si>
    <t>Tri-Lin Integrated Services (Tri-Lin Integrated Service, Inc)</t>
  </si>
  <si>
    <t>Fire Extinguishers, Fire Suppression Systems &amp; Related Purchases, Installations and Inspections .</t>
  </si>
  <si>
    <t>Sourcewell</t>
  </si>
  <si>
    <t>CNR01402</t>
  </si>
  <si>
    <t>E100104</t>
  </si>
  <si>
    <t>E100094</t>
  </si>
  <si>
    <t>341-21-01</t>
  </si>
  <si>
    <t>American Fire Protection Group</t>
  </si>
  <si>
    <t>2018-FEB 08</t>
  </si>
  <si>
    <t>AirGas Inc. (Cuevas Certified HUB Partner in Texas)</t>
  </si>
  <si>
    <t>All purchases exceeding $10,000 begin with a call or email to Purchasing</t>
  </si>
  <si>
    <t>Promotional and Commemorative Items</t>
  </si>
  <si>
    <t>Brazos Commercial Roofing</t>
  </si>
  <si>
    <t>Blink Marketing, Inc.</t>
  </si>
  <si>
    <t>2122.07-001</t>
  </si>
  <si>
    <t>McCormicks Group</t>
  </si>
  <si>
    <t>2102-04</t>
  </si>
  <si>
    <t>Athletics Supplies, Equipment, Repair and Services</t>
  </si>
  <si>
    <t>Redbird Flight Simulators</t>
  </si>
  <si>
    <t>JB 205466</t>
  </si>
  <si>
    <t>aai Trophies &amp; Awards LLC</t>
  </si>
  <si>
    <t>ArkDesigns</t>
  </si>
  <si>
    <t>Blue Ribbon Awards</t>
  </si>
  <si>
    <t>Champion Teamwear</t>
  </si>
  <si>
    <t>Covenant Trophies and Awards</t>
  </si>
  <si>
    <t>Fan Cloth</t>
  </si>
  <si>
    <t>Follett On-Demand</t>
  </si>
  <si>
    <t>Game Changing Image</t>
  </si>
  <si>
    <t>https://www.branded1st.com</t>
  </si>
  <si>
    <t>Image Source</t>
  </si>
  <si>
    <t>K &amp; V Promotions</t>
  </si>
  <si>
    <t>Leapin' Leotards Ltd</t>
  </si>
  <si>
    <t>Lone Star Athletic Designs, Inc.</t>
  </si>
  <si>
    <t>Oriental Trading Company</t>
  </si>
  <si>
    <t>School Life</t>
  </si>
  <si>
    <t>The GLITCH &amp; Co</t>
  </si>
  <si>
    <t>Trinity Enterprise Group</t>
  </si>
  <si>
    <t>Waldrum Lighting &amp; Signs</t>
  </si>
  <si>
    <t>21-92-737</t>
  </si>
  <si>
    <t>Freund, Shay</t>
  </si>
  <si>
    <t>bids@4imprint.com</t>
  </si>
  <si>
    <t>877.446.7746</t>
  </si>
  <si>
    <t>Hoover, Kathy</t>
  </si>
  <si>
    <t>kathy@aaitrophies.com</t>
  </si>
  <si>
    <t>972.422.9420</t>
  </si>
  <si>
    <t>Nolan, Mark</t>
  </si>
  <si>
    <t>mark@ahitexas.com</t>
  </si>
  <si>
    <t>210.653.7770</t>
  </si>
  <si>
    <t>Minter, Kerry</t>
  </si>
  <si>
    <t>Carmazzi, Peter</t>
  </si>
  <si>
    <t>peter@authenticpromotions.com</t>
  </si>
  <si>
    <t>800.497.7765</t>
  </si>
  <si>
    <t>Arguello, Humberto</t>
  </si>
  <si>
    <t>bids@baypromo.net</t>
  </si>
  <si>
    <t>813.439.9638</t>
  </si>
  <si>
    <t>Weyrens, Bill</t>
  </si>
  <si>
    <t>info@blueribbontrophies.com</t>
  </si>
  <si>
    <t>972.964.2222</t>
  </si>
  <si>
    <t>Ramirez, rudy</t>
  </si>
  <si>
    <t>rudy@bullmarketpromotions.com</t>
  </si>
  <si>
    <t>817.760.7744</t>
  </si>
  <si>
    <t>Bohnenblust, Jaime</t>
  </si>
  <si>
    <t>mhk-gtmbids@hanes.com</t>
  </si>
  <si>
    <t>800.336.4486</t>
  </si>
  <si>
    <t>MALIYIL, GEORGE</t>
  </si>
  <si>
    <t>Duzenski, Ron</t>
  </si>
  <si>
    <t>Bids@customsportswear.net</t>
  </si>
  <si>
    <t>800.697.0330</t>
  </si>
  <si>
    <t>Scaperrotta, Theresa</t>
  </si>
  <si>
    <t>Bids@fancloth.com</t>
  </si>
  <si>
    <t>866.897.3349</t>
  </si>
  <si>
    <t>Gray, Ryan</t>
  </si>
  <si>
    <t>rgray@advanced-online.com</t>
  </si>
  <si>
    <t>972.471.5400</t>
  </si>
  <si>
    <t>Crenshaw, Larry</t>
  </si>
  <si>
    <t>larry@gamechangingimage.com</t>
  </si>
  <si>
    <t>918.851.5638</t>
  </si>
  <si>
    <t>GARCIA, NANCY</t>
  </si>
  <si>
    <t>bids@gandyink.com</t>
  </si>
  <si>
    <t>800.999.8137 X316</t>
  </si>
  <si>
    <t>Chambers, Mary Ann</t>
  </si>
  <si>
    <t>940.891.4022</t>
  </si>
  <si>
    <t>Conway, Derrell</t>
  </si>
  <si>
    <t>derrell@branded1st.com</t>
  </si>
  <si>
    <t>469.265.8620</t>
  </si>
  <si>
    <t>Weinberg, Michelle</t>
  </si>
  <si>
    <t>michelle@imagesourceteam.com</t>
  </si>
  <si>
    <t>425.747.7080</t>
  </si>
  <si>
    <t>Berger, Kathy</t>
  </si>
  <si>
    <t>bids@jostens.com</t>
  </si>
  <si>
    <t>953.830.3300</t>
  </si>
  <si>
    <t>VAUGHN, JAN</t>
  </si>
  <si>
    <t>javaughn1973@gmail.com</t>
  </si>
  <si>
    <t>254.965.2228</t>
  </si>
  <si>
    <t>Price, Jim</t>
  </si>
  <si>
    <t>service@leapinleos.com</t>
  </si>
  <si>
    <t>713.432.0202</t>
  </si>
  <si>
    <t>Daniell, Joseph</t>
  </si>
  <si>
    <t>Allen@lendanmktg.com</t>
  </si>
  <si>
    <t>817.797.3434</t>
  </si>
  <si>
    <t>Tokarczyk, Mark</t>
  </si>
  <si>
    <t>lonestarathletic@gmail.com</t>
  </si>
  <si>
    <t>903.729.1643</t>
  </si>
  <si>
    <t>Martin, Molly</t>
  </si>
  <si>
    <t>877.686.7464</t>
  </si>
  <si>
    <t>Stillman, Tony</t>
  </si>
  <si>
    <t>npsbids@oriental.com</t>
  </si>
  <si>
    <t>800.228.0038</t>
  </si>
  <si>
    <t>Marchese, Luke</t>
  </si>
  <si>
    <t>bids@positivepromotions.com</t>
  </si>
  <si>
    <t>877.258.1225</t>
  </si>
  <si>
    <t>McBRIDE, SHERI</t>
  </si>
  <si>
    <t>SHERI.MCBRIDE@PROFORMA.COM</t>
  </si>
  <si>
    <t>972.709.0015</t>
  </si>
  <si>
    <t>Smoot, Stacy</t>
  </si>
  <si>
    <t>stacy.nwpromo@att.net</t>
  </si>
  <si>
    <t>214.726.5838</t>
  </si>
  <si>
    <t>DellaLibera, Juli</t>
  </si>
  <si>
    <t>Bids@schoolteefactory.com</t>
  </si>
  <si>
    <t>888.301.3110</t>
  </si>
  <si>
    <t>deBonoPaula, Luis</t>
  </si>
  <si>
    <t>Sutton, Connie</t>
  </si>
  <si>
    <t>connie.sutton@staples.com</t>
  </si>
  <si>
    <t>972.472.2000</t>
  </si>
  <si>
    <t>Flinchbaugh, Angela</t>
  </si>
  <si>
    <t>angela@tmftoursandtravel.com</t>
  </si>
  <si>
    <t>956.984.9468</t>
  </si>
  <si>
    <t>Hughes, Gareth</t>
  </si>
  <si>
    <t>gareth.hughes@theglitchco.com</t>
  </si>
  <si>
    <t>972.217.4020</t>
  </si>
  <si>
    <t>Patterson, Angelika</t>
  </si>
  <si>
    <t>800.669.9633</t>
  </si>
  <si>
    <t>Gonzales, Casey</t>
  </si>
  <si>
    <t>casey@tegroup.biz</t>
  </si>
  <si>
    <t>214.786.6741</t>
  </si>
  <si>
    <t>Washington, Cedric</t>
  </si>
  <si>
    <t>RadioMobile</t>
  </si>
  <si>
    <t>RTA</t>
  </si>
  <si>
    <t xml:space="preserve">Unifirst </t>
  </si>
  <si>
    <t xml:space="preserve">Westnet </t>
  </si>
  <si>
    <t>051321-AOG</t>
  </si>
  <si>
    <t>032521-PEP</t>
  </si>
  <si>
    <t>050421-FAC</t>
  </si>
  <si>
    <t>050421-GGI</t>
  </si>
  <si>
    <t>032521-JAS</t>
  </si>
  <si>
    <t>051321-MOT</t>
  </si>
  <si>
    <t>042021-MOT</t>
  </si>
  <si>
    <t>042221-SIE</t>
  </si>
  <si>
    <t>051321-UTI</t>
  </si>
  <si>
    <t>ECXSystems LLC</t>
  </si>
  <si>
    <t>Fidlar Technologies</t>
  </si>
  <si>
    <t>GoGuardian</t>
  </si>
  <si>
    <t>Mountain Technology Resources Inc.</t>
  </si>
  <si>
    <t>PC University Distributors Inc</t>
  </si>
  <si>
    <t>PRESIDIO NETWORKED SOLUTIONS INC</t>
  </si>
  <si>
    <t>Rc Security Consulting</t>
  </si>
  <si>
    <t>SCS Specialized Computer Solutions Incorporated</t>
  </si>
  <si>
    <t>Software 4 Schools</t>
  </si>
  <si>
    <t>Sportscon</t>
  </si>
  <si>
    <t>SwetSPOT LLC</t>
  </si>
  <si>
    <t>The Stepping Stones Group LLC</t>
  </si>
  <si>
    <t>Networking Equipment, Software, and Services (JOC)</t>
  </si>
  <si>
    <t>Roofing</t>
  </si>
  <si>
    <t>Election Equipment and Services</t>
  </si>
  <si>
    <t>Shelters for Storm, Active Shooter, and other Emergencies</t>
  </si>
  <si>
    <t>Ebsco</t>
  </si>
  <si>
    <t>Library Books and Services</t>
  </si>
  <si>
    <t>19-20-07</t>
  </si>
  <si>
    <t>Golden d'or Fabrics</t>
  </si>
  <si>
    <t>Spartan Tools</t>
  </si>
  <si>
    <t>002-2020</t>
  </si>
  <si>
    <t>Maintenance Supplies and Serices- C</t>
  </si>
  <si>
    <t>Northwest Butane Gas Co</t>
  </si>
  <si>
    <t>Feul &amp; Tank Repair</t>
  </si>
  <si>
    <t>2021-002-2025</t>
  </si>
  <si>
    <t>Heath Scientific</t>
  </si>
  <si>
    <t>Amplify Fort Worth</t>
  </si>
  <si>
    <t>Transition Services</t>
  </si>
  <si>
    <t>17-05</t>
  </si>
  <si>
    <t>Voss Lighting</t>
  </si>
  <si>
    <t>LED Parking Lot Lighting and Related Services</t>
  </si>
  <si>
    <t>21-95-919</t>
  </si>
  <si>
    <t>Facility Maintenance and Operation Services</t>
  </si>
  <si>
    <t>Rental Services of Construction Equipment, Vehicles, and Other Equipment</t>
  </si>
  <si>
    <t>Clifford Power Systems, Inc.</t>
  </si>
  <si>
    <t>CourTex Construction, Inc.</t>
  </si>
  <si>
    <t>Momar, Inc.</t>
  </si>
  <si>
    <t>Unipak Corporation</t>
  </si>
  <si>
    <t>21-011</t>
  </si>
  <si>
    <t>02-109</t>
  </si>
  <si>
    <t>EPCNT Arlington ISD</t>
  </si>
  <si>
    <t>ChromebookParts.com</t>
  </si>
  <si>
    <t>GTS Technology Soulutions</t>
  </si>
  <si>
    <t>Chromebook &amp; Laptop Parts and Related Items</t>
  </si>
  <si>
    <t>21-111-860</t>
  </si>
  <si>
    <t>Prime Systems</t>
  </si>
  <si>
    <t>The Handwriting Clinic</t>
  </si>
  <si>
    <t>C2018-01C</t>
  </si>
  <si>
    <t>Avant Assessment LLC</t>
  </si>
  <si>
    <t>JoAnn Stores -OnLine Only</t>
  </si>
  <si>
    <t>Grocery, Retail Stoes</t>
  </si>
  <si>
    <t>Spectra Contract Flooring Services Inc</t>
  </si>
  <si>
    <t>2021-014</t>
  </si>
  <si>
    <t>Sport Decals</t>
  </si>
  <si>
    <t>Spirit Wear and Promotional Items</t>
  </si>
  <si>
    <t>2109-25</t>
  </si>
  <si>
    <t>Refrigeration Parts and Supplies</t>
  </si>
  <si>
    <t>Marcuse &amp; Son Inc</t>
  </si>
  <si>
    <t>Maintenance, Operations, Custodial Supplies (Air Compressors)</t>
  </si>
  <si>
    <t>General Parts LLC</t>
  </si>
  <si>
    <t>Kitchen Equipment, Parts and Supplies</t>
  </si>
  <si>
    <t>2016-21</t>
  </si>
  <si>
    <t>ProToCall LLC</t>
  </si>
  <si>
    <t>Kitchen, Equipment and Supplies</t>
  </si>
  <si>
    <t>Federal Supply USA</t>
  </si>
  <si>
    <t>Kitchen Equipment Services and Repair</t>
  </si>
  <si>
    <t>2017-24</t>
  </si>
  <si>
    <t>Certiport</t>
  </si>
  <si>
    <t>CTE Classroom Curriculum</t>
  </si>
  <si>
    <t>21-071</t>
  </si>
  <si>
    <t>2018-550</t>
  </si>
  <si>
    <t>Crown Trophy Lewisville</t>
  </si>
  <si>
    <t>Northwest Propane Gas Co</t>
  </si>
  <si>
    <t>Propane Fuel and Services</t>
  </si>
  <si>
    <t>2009-14</t>
  </si>
  <si>
    <t>Burlington English Inc.</t>
  </si>
  <si>
    <t>Data Optics Cable, Inc.</t>
  </si>
  <si>
    <t>DreamBox Learning</t>
  </si>
  <si>
    <t>Galaxy Next Generation</t>
  </si>
  <si>
    <t>Trafera LLC</t>
  </si>
  <si>
    <t>Computer Products Ed Tech</t>
  </si>
  <si>
    <t>Staffing and Related Services</t>
  </si>
  <si>
    <t>Cambay Consulting LLC</t>
  </si>
  <si>
    <t>L &amp; L Special Systems LLC</t>
  </si>
  <si>
    <t>Resident Technology (David Felix)</t>
  </si>
  <si>
    <t>PSI Bearing and Hydraulic Service LLC</t>
  </si>
  <si>
    <t>Rush Truck Center (Rush Truck Centers of Texas, LP)</t>
  </si>
  <si>
    <t>Aaron Daffern Consulting</t>
  </si>
  <si>
    <t>Apply EBP, LLC</t>
  </si>
  <si>
    <t>EKHP Consulting, LLC</t>
  </si>
  <si>
    <t>Engage! Learning Inc. (dba engage2learn)</t>
  </si>
  <si>
    <t>friEdTechnology</t>
  </si>
  <si>
    <t>Gayle-Reid Appraisal (Gayle-Reid Appraisal Services, Inc.)</t>
  </si>
  <si>
    <t>GPR Ventures, LLC (Deborah D Graham)</t>
  </si>
  <si>
    <t>National Recruiting Consultants</t>
  </si>
  <si>
    <t>The Flippen Group (Capturing Kids' Hearts Powered by Flippen Group)</t>
  </si>
  <si>
    <t>Wink Educational Consulting, Inc.</t>
  </si>
  <si>
    <t>El Paso Speech and Language Services Excellence INC</t>
  </si>
  <si>
    <t>Lexipol</t>
  </si>
  <si>
    <t>Amstar, Inc.</t>
  </si>
  <si>
    <t>El Paso J.A.G, Inc.</t>
  </si>
  <si>
    <t>Keystone Contractors and Engineers (Keystone GC, LLC.)</t>
  </si>
  <si>
    <t>The Roof &amp; Metal Co. (C. Ortiz Corp)</t>
  </si>
  <si>
    <t>Veliz Construction (Veliz Company, LLC)</t>
  </si>
  <si>
    <t>AnMar Enterprises dba Airport Printing</t>
  </si>
  <si>
    <t>Armadillo Photo Supply, Inc</t>
  </si>
  <si>
    <t>AUTHENTIC PROMOTIONS.COM</t>
  </si>
  <si>
    <t>E&amp;L Graphics,LLC dba El Paso Mail and Print Service</t>
  </si>
  <si>
    <t>Inkspress Urself! (CNServices LLC) (Trina A Schafer)</t>
  </si>
  <si>
    <t>Partners in Education Solutions LLC</t>
  </si>
  <si>
    <t>School Life (imagestuff)</t>
  </si>
  <si>
    <t>SPORTDECALS, ABSOLUTELY CUSTOM, GALAPAGOS, PAULYS (SPORTDECALS, INC)</t>
  </si>
  <si>
    <t>SUPERIOR TROPHIES (Superior Trophies Acquisitions, LLC.) (McKnight Investments, Inc.)</t>
  </si>
  <si>
    <t>Harrington Industrial Plastics</t>
  </si>
  <si>
    <t>Spark Multinational, LLC</t>
  </si>
  <si>
    <t>21-7412</t>
  </si>
  <si>
    <t>21-7418</t>
  </si>
  <si>
    <t>21-7421</t>
  </si>
  <si>
    <t>Maintenance Repair and Operations, Equipment, Supplies and Materials(Supplement)-.</t>
  </si>
  <si>
    <t>21-7413</t>
  </si>
  <si>
    <t>21-7415</t>
  </si>
  <si>
    <t xml:space="preserve">Interface </t>
  </si>
  <si>
    <t>EI 00120</t>
  </si>
  <si>
    <t>EI 00122</t>
  </si>
  <si>
    <t>2021-02</t>
  </si>
  <si>
    <t>17-034</t>
  </si>
  <si>
    <t>19-002</t>
  </si>
  <si>
    <t>02-112</t>
  </si>
  <si>
    <t>01-107</t>
  </si>
  <si>
    <t>05-60</t>
  </si>
  <si>
    <t>01-105</t>
  </si>
  <si>
    <t>01-126</t>
  </si>
  <si>
    <t>02-83</t>
  </si>
  <si>
    <t>21-085</t>
  </si>
  <si>
    <t>LRP Publications</t>
  </si>
  <si>
    <t>2020-SEP-69</t>
  </si>
  <si>
    <t>Graphic Wallcoverings, Murals, Wall Clings and Related Services</t>
  </si>
  <si>
    <t>21-119-737</t>
  </si>
  <si>
    <t>AimGraphics</t>
  </si>
  <si>
    <t>Graphic Wallcoverings, Murals, Wall Clings and Related Serivces</t>
  </si>
  <si>
    <t>Reprographic Consultants</t>
  </si>
  <si>
    <t>https://www.irvingisd.net/Domain/102</t>
  </si>
  <si>
    <t>Animal Care Technologies</t>
  </si>
  <si>
    <t>Ryder Transportation Svcs</t>
  </si>
  <si>
    <t>2019-2022B</t>
  </si>
  <si>
    <t>A2Z Limos 4 U Inc</t>
  </si>
  <si>
    <t>Game Time Transportation LLC</t>
  </si>
  <si>
    <t>Wynne Transportation Inc</t>
  </si>
  <si>
    <t>062421-SWP</t>
  </si>
  <si>
    <t>JAM Distributing</t>
  </si>
  <si>
    <t>22-14-737</t>
  </si>
  <si>
    <t>Grocery &amp; General Retail/Wholesale Merchandise Stores &amp; Supplies</t>
  </si>
  <si>
    <t>Globex America (CPI Importers)</t>
  </si>
  <si>
    <t>Ben E Keith Co</t>
  </si>
  <si>
    <t>Hobby Lobby Stores</t>
  </si>
  <si>
    <t>Kroger Texas LP (Irving)</t>
  </si>
  <si>
    <t>Howell International</t>
  </si>
  <si>
    <t>Ellison Educational Equipment</t>
  </si>
  <si>
    <t>696-2021-10-26</t>
  </si>
  <si>
    <t>Rocky Duron &amp; Associates</t>
  </si>
  <si>
    <t>Locker Installation &amp; Repairs</t>
  </si>
  <si>
    <t>2018-045</t>
  </si>
  <si>
    <t>AHI Enterprises LLC</t>
  </si>
  <si>
    <t>BEZ Electric, LLC</t>
  </si>
  <si>
    <t>BRBM Publishing LLC dba Sweet Pipes</t>
  </si>
  <si>
    <t>Ecolab</t>
  </si>
  <si>
    <t>Ferguson Facility Supply / Matera Division</t>
  </si>
  <si>
    <t>Interboro Packaging Corp</t>
  </si>
  <si>
    <t>IXL Learning, Inc.</t>
  </si>
  <si>
    <t>Nelson Plant Food</t>
  </si>
  <si>
    <t>Southern Contracting Services</t>
  </si>
  <si>
    <t>Super Duper Inc, dba Super Duper Publications</t>
  </si>
  <si>
    <t>Texas Graduation Sales</t>
  </si>
  <si>
    <t>Universal Pen &amp; Print, Inc. dba CUBIE CO</t>
  </si>
  <si>
    <t>02-119</t>
  </si>
  <si>
    <t>05-51</t>
  </si>
  <si>
    <t>01-127</t>
  </si>
  <si>
    <t>12-15</t>
  </si>
  <si>
    <t>Lakeshore Learning Materials, LLC</t>
  </si>
  <si>
    <t>Creative Recreational Designs, Inc.</t>
  </si>
  <si>
    <t>Grass Masters LLC DBA Global Maven Enterprises, LLC</t>
  </si>
  <si>
    <t>PlaySafe LLC (DeFillippo)</t>
  </si>
  <si>
    <t>22-7425</t>
  </si>
  <si>
    <t>HVAC</t>
  </si>
  <si>
    <t>Fitness Equipment</t>
  </si>
  <si>
    <t>071321-CEN</t>
  </si>
  <si>
    <t>070821-ATZ</t>
  </si>
  <si>
    <t>071321-CDW</t>
  </si>
  <si>
    <t>081721-NIU</t>
  </si>
  <si>
    <t>071321-CAI</t>
  </si>
  <si>
    <t>070821-DMM</t>
  </si>
  <si>
    <t>093021-ELG</t>
  </si>
  <si>
    <t>070821-FNN</t>
  </si>
  <si>
    <t>070121-JHN</t>
  </si>
  <si>
    <t>071321-JDG</t>
  </si>
  <si>
    <t>090121-UPS</t>
  </si>
  <si>
    <t>Athletic Supplies</t>
  </si>
  <si>
    <t>Facilities</t>
  </si>
  <si>
    <t>694-2021-08-26</t>
  </si>
  <si>
    <t>Stage and Theater Curtains, Lighting, Sound Systems, and Supplies</t>
  </si>
  <si>
    <t>APi National Service Group</t>
  </si>
  <si>
    <t>Automated Logic Contracting Services Inc.</t>
  </si>
  <si>
    <t>Baxter</t>
  </si>
  <si>
    <t>Carrier Enterprise, LLC</t>
  </si>
  <si>
    <t>Caruth Protection Services, LLC</t>
  </si>
  <si>
    <t>Century Air Conditioning Supply LLC</t>
  </si>
  <si>
    <t>Child's Play, Inc. (Instructional Materials)</t>
  </si>
  <si>
    <t>Fire Service Apparatus Vehicles</t>
  </si>
  <si>
    <t>Dallas Door &amp; Supply Company</t>
  </si>
  <si>
    <t>ECM Today!</t>
  </si>
  <si>
    <t>Enterprise Security Solutions of Texas, Inc.</t>
  </si>
  <si>
    <t>Ferguson Facilities Supply dba Ferguson Enterprises, Inc.</t>
  </si>
  <si>
    <t>G2 General Contractors</t>
  </si>
  <si>
    <t>Hajoca Corporation</t>
  </si>
  <si>
    <t>Hillje Music Center, LLC</t>
  </si>
  <si>
    <t>J M Electronic Engineering, Inc.</t>
  </si>
  <si>
    <t>Loftin Equipment Company</t>
  </si>
  <si>
    <t>McCormick's Group LLC</t>
  </si>
  <si>
    <t>N/S Corporation</t>
  </si>
  <si>
    <t>Network Thermostat</t>
  </si>
  <si>
    <t>Quadient, Inc.</t>
  </si>
  <si>
    <t>Ram Products, Ltd.</t>
  </si>
  <si>
    <t>Really Good Stuff, LLC</t>
  </si>
  <si>
    <t>Ripple Effects, Inc.</t>
  </si>
  <si>
    <t>Saddleback Educational, Inc</t>
  </si>
  <si>
    <t>Southern Floral Company</t>
  </si>
  <si>
    <t>Southpaw Enterprises, Inc.</t>
  </si>
  <si>
    <t>Teaching Strategies, LLC</t>
  </si>
  <si>
    <t>Texchem Corporation</t>
  </si>
  <si>
    <t>Magnus Mobility Systems(Monroe Magnus)</t>
  </si>
  <si>
    <t>Norcostco</t>
  </si>
  <si>
    <t>626-2018-11-22</t>
  </si>
  <si>
    <t xml:space="preserve">Weissman </t>
  </si>
  <si>
    <t>Costumes</t>
  </si>
  <si>
    <t>17-04</t>
  </si>
  <si>
    <t>Electronix Express</t>
  </si>
  <si>
    <t>Technology</t>
  </si>
  <si>
    <t>001-2020-09</t>
  </si>
  <si>
    <t>Flags</t>
  </si>
  <si>
    <t>Betsy Ross Flag Girl</t>
  </si>
  <si>
    <t>Beta Technology, Inc.</t>
  </si>
  <si>
    <t>Frontline Education</t>
  </si>
  <si>
    <t>iCaught Incorporated</t>
  </si>
  <si>
    <t>Premier Wireless Business Technology Solutions</t>
  </si>
  <si>
    <t>Secure ITAD Services, Inc.</t>
  </si>
  <si>
    <t>Transfinder Corporation</t>
  </si>
  <si>
    <t>EI00049</t>
  </si>
  <si>
    <t>Studies Weekly, Inc. (American Legacy Publishing)</t>
  </si>
  <si>
    <t>Adjuvant Consulting, Inc.</t>
  </si>
  <si>
    <t>Applied Practice (Propel Education Strategies, Inc.)</t>
  </si>
  <si>
    <t>Cady Studios, LLC</t>
  </si>
  <si>
    <t>Gilbert's Plumbing Services (Gilbert Hernandez)</t>
  </si>
  <si>
    <t>Growth Counseling Center (Rueda) (Brenda Rueda)</t>
  </si>
  <si>
    <t>HighScope Educational Research Foundation</t>
  </si>
  <si>
    <t>Rev it Up! Consulting Group (Rev it Up! Consulting Group, LLC)</t>
  </si>
  <si>
    <t>Scenario Learning DBA Vector Solutions</t>
  </si>
  <si>
    <t>P&amp;Y Pump Service (P&amp;Y Mobile Wash, Inc.)</t>
  </si>
  <si>
    <t>Fonroche Lighting America</t>
  </si>
  <si>
    <t>Multivista Systems LLC</t>
  </si>
  <si>
    <t>Pitsco Education, LLC</t>
  </si>
  <si>
    <t>R210405</t>
  </si>
  <si>
    <t>Online Marketplace</t>
  </si>
  <si>
    <t>MA3459</t>
  </si>
  <si>
    <t>05/05/2025</t>
  </si>
  <si>
    <t>R210401</t>
  </si>
  <si>
    <t>Print Goods and Services</t>
  </si>
  <si>
    <t>2021002788</t>
  </si>
  <si>
    <t>01/25/2026</t>
  </si>
  <si>
    <t>Fisher Scientific</t>
  </si>
  <si>
    <t>General Lab Supplies</t>
  </si>
  <si>
    <t>2021002889</t>
  </si>
  <si>
    <t>06/30/2025</t>
  </si>
  <si>
    <t>2020002686</t>
  </si>
  <si>
    <t>12/15/2025</t>
  </si>
  <si>
    <t>Maintenance, Repair and Operations (MRO) Supplies &amp; Equipment</t>
  </si>
  <si>
    <t>Network Distribution</t>
  </si>
  <si>
    <t>Cleaning Supplies, Breakroom, and Related Products</t>
  </si>
  <si>
    <t>R211301</t>
  </si>
  <si>
    <t>Iron Mountain</t>
  </si>
  <si>
    <t>Document and Information Lifecycle Management</t>
  </si>
  <si>
    <t>1325</t>
  </si>
  <si>
    <t>10/31/2025</t>
  </si>
  <si>
    <t>Medical and Surgical Supplies</t>
  </si>
  <si>
    <t>2021002973</t>
  </si>
  <si>
    <t>01/31/2026</t>
  </si>
  <si>
    <t>Audio Visual Equipment, Accessories &amp; Services</t>
  </si>
  <si>
    <t>2021003157</t>
  </si>
  <si>
    <t>11/02/2026</t>
  </si>
  <si>
    <t>School Specialty, LLC</t>
  </si>
  <si>
    <t>Athletic, Physical Education Supplies, and Team Uniforms</t>
  </si>
  <si>
    <t>Safeware</t>
  </si>
  <si>
    <t>Public Safety, Emergency Preparedness, Safety Equipment and Solutions</t>
  </si>
  <si>
    <t>159469</t>
  </si>
  <si>
    <t>04/01/2026</t>
  </si>
  <si>
    <t>Mallory</t>
  </si>
  <si>
    <t>4400008495</t>
  </si>
  <si>
    <t>159498</t>
  </si>
  <si>
    <t>2019000318</t>
  </si>
  <si>
    <t>HVAC Equipment, Installation, Service, &amp; Related Products</t>
  </si>
  <si>
    <t>R200401</t>
  </si>
  <si>
    <t>R210402</t>
  </si>
  <si>
    <t>Global Industrial</t>
  </si>
  <si>
    <t>Warehousing, Material Handling, and Production Support</t>
  </si>
  <si>
    <t>R211402</t>
  </si>
  <si>
    <t>Pest Control Products and Services</t>
  </si>
  <si>
    <t>3280-20-7210 (02)</t>
  </si>
  <si>
    <t>04/08/2026</t>
  </si>
  <si>
    <t>Terminix</t>
  </si>
  <si>
    <t>Human Capital Management Systems and Managed Business Solutions</t>
  </si>
  <si>
    <t>R200703</t>
  </si>
  <si>
    <t>Maintenance, Repair &amp; Operations (MRO) Supplies &amp; Equipment</t>
  </si>
  <si>
    <t>KBS</t>
  </si>
  <si>
    <t>Janitorial Services</t>
  </si>
  <si>
    <t>R210901</t>
  </si>
  <si>
    <t>2020002755</t>
  </si>
  <si>
    <t>Best Buy Business</t>
  </si>
  <si>
    <t>Elevator Industry Equipment, Repair, Related Products and Services</t>
  </si>
  <si>
    <t>R200502</t>
  </si>
  <si>
    <t>Weichert Workforce Mobility</t>
  </si>
  <si>
    <t>Household Moving, Relocation Services and Related Products</t>
  </si>
  <si>
    <t>2020002702</t>
  </si>
  <si>
    <t>02/14/2026</t>
  </si>
  <si>
    <t>Job Order Contracting (JOC) Services</t>
  </si>
  <si>
    <t>2021002786</t>
  </si>
  <si>
    <t>01/07/2026</t>
  </si>
  <si>
    <t>R210403</t>
  </si>
  <si>
    <t>World Wide Technology</t>
  </si>
  <si>
    <t>R210407</t>
  </si>
  <si>
    <t>PODS</t>
  </si>
  <si>
    <t>2020002705</t>
  </si>
  <si>
    <t>12/31/2025</t>
  </si>
  <si>
    <t>UniGroup</t>
  </si>
  <si>
    <t>2020002703</t>
  </si>
  <si>
    <t>Wheaton</t>
  </si>
  <si>
    <t>2020002692</t>
  </si>
  <si>
    <t>Sunbelt Rentals, Inc.</t>
  </si>
  <si>
    <t>Equipment and Tool Rental Services</t>
  </si>
  <si>
    <t>R200601</t>
  </si>
  <si>
    <t>HVAC Equipment, Installation, Services &amp; Related Products</t>
  </si>
  <si>
    <t>R200403</t>
  </si>
  <si>
    <t>RingCentral</t>
  </si>
  <si>
    <t>Unified Communications as a Service (UCaaS)</t>
  </si>
  <si>
    <t>R200902</t>
  </si>
  <si>
    <t>ThunderCat Technology</t>
  </si>
  <si>
    <t>R210406</t>
  </si>
  <si>
    <t>vCloud Tech</t>
  </si>
  <si>
    <t>Iron Bow Technologies</t>
  </si>
  <si>
    <t>R210404</t>
  </si>
  <si>
    <t>Kelly Services</t>
  </si>
  <si>
    <t>Information Technology (IT) Temporary and Professional Services</t>
  </si>
  <si>
    <t>2021003064</t>
  </si>
  <si>
    <t>09/30/2026</t>
  </si>
  <si>
    <t>Insight Global, LLC</t>
  </si>
  <si>
    <t>2021003051</t>
  </si>
  <si>
    <t>Learning Management System</t>
  </si>
  <si>
    <t>Instructure</t>
  </si>
  <si>
    <t>10/31/2026</t>
  </si>
  <si>
    <t>Granite Telecommunications</t>
  </si>
  <si>
    <t>R200901</t>
  </si>
  <si>
    <t>R200402</t>
  </si>
  <si>
    <t>John Savoy &amp; Son, Inc.</t>
  </si>
  <si>
    <t>Dorm Furniture and Related Services</t>
  </si>
  <si>
    <t>2021003073</t>
  </si>
  <si>
    <t>R211302</t>
  </si>
  <si>
    <t>R201201</t>
  </si>
  <si>
    <t>Comcast Cable Communications Management, LLC</t>
  </si>
  <si>
    <t>AgreeYa Solutions, Inc.</t>
  </si>
  <si>
    <t>2021003045</t>
  </si>
  <si>
    <t>Interpretation and Translation Services and Related Solutions</t>
  </si>
  <si>
    <t>R210601</t>
  </si>
  <si>
    <t>ATI Restoration, LLC</t>
  </si>
  <si>
    <t>Disaster Relief Services</t>
  </si>
  <si>
    <t>R2021.003053</t>
  </si>
  <si>
    <t>08/05/2026</t>
  </si>
  <si>
    <t>AVID Technical Resources, Inc.</t>
  </si>
  <si>
    <t>2021003048</t>
  </si>
  <si>
    <t>Compu-Vision</t>
  </si>
  <si>
    <t>2021003050</t>
  </si>
  <si>
    <t>DCI, Inc.</t>
  </si>
  <si>
    <t>2021003074</t>
  </si>
  <si>
    <t>10/29/2026</t>
  </si>
  <si>
    <t>Golf, Utility and Hospitality Carts</t>
  </si>
  <si>
    <t>Enwork</t>
  </si>
  <si>
    <t>Examity Inc.</t>
  </si>
  <si>
    <t>Proctoring Solutions: Live Online and Automated</t>
  </si>
  <si>
    <t>4900000529</t>
  </si>
  <si>
    <t>Fischer International Identity</t>
  </si>
  <si>
    <t>2021003140</t>
  </si>
  <si>
    <t>09/28/2026</t>
  </si>
  <si>
    <t>Spirion</t>
  </si>
  <si>
    <t>IT Security Tools - Data Detection</t>
  </si>
  <si>
    <t>2021003177</t>
  </si>
  <si>
    <t>11/03/2026</t>
  </si>
  <si>
    <t>R211101</t>
  </si>
  <si>
    <t>Gateway Mattress Company, Inc.</t>
  </si>
  <si>
    <t>Mattresses, Related Products, and Services</t>
  </si>
  <si>
    <t>GAT-SD-21-0901</t>
  </si>
  <si>
    <t>R210609</t>
  </si>
  <si>
    <t>GLOBO Language Solutions, LLC</t>
  </si>
  <si>
    <t>R210602</t>
  </si>
  <si>
    <t>Homeland Language Services</t>
  </si>
  <si>
    <t>R210603</t>
  </si>
  <si>
    <t>Honorlock, Inc.</t>
  </si>
  <si>
    <t>4900000530</t>
  </si>
  <si>
    <t>Hunter Knepshield</t>
  </si>
  <si>
    <t>Modular Buildings, Portable Storage, and Relocatable Walkways</t>
  </si>
  <si>
    <t>R210501</t>
  </si>
  <si>
    <t>R210604</t>
  </si>
  <si>
    <t>R220301</t>
  </si>
  <si>
    <t>R211403</t>
  </si>
  <si>
    <t>R211202</t>
  </si>
  <si>
    <t>Land Pride</t>
  </si>
  <si>
    <t>Implements, Attachments, and Related Products for Tractors, Mowers, and Related Equipment</t>
  </si>
  <si>
    <t>20-6504 (Reference No. 19548)</t>
  </si>
  <si>
    <t>R210605</t>
  </si>
  <si>
    <t>R210606</t>
  </si>
  <si>
    <t>R210608</t>
  </si>
  <si>
    <t>19FS1</t>
  </si>
  <si>
    <t>Pristine Systems, LLC</t>
  </si>
  <si>
    <t>R210902</t>
  </si>
  <si>
    <t>Proctorio, Inc.</t>
  </si>
  <si>
    <t>4900000531</t>
  </si>
  <si>
    <t>SAFEbuilt</t>
  </si>
  <si>
    <t>On Call Plan Review Services</t>
  </si>
  <si>
    <t>Apparel, Uniforms, Accessories, Products and Services</t>
  </si>
  <si>
    <t>R210102</t>
  </si>
  <si>
    <t>Sustainable Furniture Inc.</t>
  </si>
  <si>
    <t>2021003072</t>
  </si>
  <si>
    <t>TEKsystems</t>
  </si>
  <si>
    <t>2021003065</t>
  </si>
  <si>
    <t>Thatcher Chemicals</t>
  </si>
  <si>
    <t>Water Treatment Chemicals (Polymers and Misc.)</t>
  </si>
  <si>
    <t>212528</t>
  </si>
  <si>
    <t>R210610</t>
  </si>
  <si>
    <t>R211201</t>
  </si>
  <si>
    <t>US Tech Solutions</t>
  </si>
  <si>
    <t>2021003068</t>
  </si>
  <si>
    <t>R210611</t>
  </si>
  <si>
    <t>R210503</t>
  </si>
  <si>
    <t>WorldWide Interpreters, Inc.</t>
  </si>
  <si>
    <t>R210612</t>
  </si>
  <si>
    <t>110421-ALT</t>
  </si>
  <si>
    <t>110421-CMW</t>
  </si>
  <si>
    <t>110421-EEC</t>
  </si>
  <si>
    <t>101221-GPV</t>
  </si>
  <si>
    <t>110421-TIM</t>
  </si>
  <si>
    <t>Consulting and other Related Services</t>
  </si>
  <si>
    <t>08/31/2026</t>
  </si>
  <si>
    <t>911 Interpreters Inc</t>
  </si>
  <si>
    <t>Interpreting, Translation, and Multi-Lingual Goods and Services</t>
  </si>
  <si>
    <t>ALTITUDE UAS</t>
  </si>
  <si>
    <t>American Concrete Concepts Inc</t>
  </si>
  <si>
    <t>AMN Allied Services LLC</t>
  </si>
  <si>
    <t>Amplify Education Inc</t>
  </si>
  <si>
    <t>Approved Purchasing LLC</t>
  </si>
  <si>
    <t>Araiza General Construction</t>
  </si>
  <si>
    <t>Gym Floors, Repairs, Replacements, and Services (JOC)</t>
  </si>
  <si>
    <t>Augmented Training Systems</t>
  </si>
  <si>
    <t>Equipment Maintenance Management Program</t>
  </si>
  <si>
    <t>Beereaders</t>
  </si>
  <si>
    <t>BioRad</t>
  </si>
  <si>
    <t>BK Technologies</t>
  </si>
  <si>
    <t>Records and Materials Management and Destruction Goods and Services</t>
  </si>
  <si>
    <t>BrightThinker Inc</t>
  </si>
  <si>
    <t>CARNEY ROOFING CO INC</t>
  </si>
  <si>
    <t>CED/Columbia Electric Supply</t>
  </si>
  <si>
    <t>CHECK MY UNIVERSE LLC</t>
  </si>
  <si>
    <t>Columbia Cascade Company</t>
  </si>
  <si>
    <t>Commercial Technology Group LLC</t>
  </si>
  <si>
    <t>Concord Commercial Services Inc</t>
  </si>
  <si>
    <t>Core Learning Exchange</t>
  </si>
  <si>
    <t>Crawford Roofing Inc</t>
  </si>
  <si>
    <t>Draper Inc</t>
  </si>
  <si>
    <t>Edinumen USA Editorial Edinumen</t>
  </si>
  <si>
    <t>Elite Refinishers LLC</t>
  </si>
  <si>
    <t>Elite Turf USA</t>
  </si>
  <si>
    <t>EREFLECT INC</t>
  </si>
  <si>
    <t>Florida Virtual School</t>
  </si>
  <si>
    <t>Frontiers Integrated</t>
  </si>
  <si>
    <t>G and S Glass LLC</t>
  </si>
  <si>
    <t>Gallagher Construction Company LP</t>
  </si>
  <si>
    <t>George Wayne Mechanical</t>
  </si>
  <si>
    <t>goCampusing</t>
  </si>
  <si>
    <t>Gym Masters LLC</t>
  </si>
  <si>
    <t>Heritage Institute of Sustainability LLC</t>
  </si>
  <si>
    <t>HiveIO Inc</t>
  </si>
  <si>
    <t>Honesty Environmental Services Inc</t>
  </si>
  <si>
    <t>Horizon Roofing Specialists LLC</t>
  </si>
  <si>
    <t>Identification Systems Group Inc</t>
  </si>
  <si>
    <t>Ilcor Builders</t>
  </si>
  <si>
    <t>JL Hinds Consulting LLC</t>
  </si>
  <si>
    <t>Johnson Roofing Inc</t>
  </si>
  <si>
    <t>KL Kreations LLC</t>
  </si>
  <si>
    <t>Lexicon Technologies</t>
  </si>
  <si>
    <t>Library Furniture International LLC</t>
  </si>
  <si>
    <t>Lone Star Education Products and Services LLC</t>
  </si>
  <si>
    <t>Longview Roofing LLC</t>
  </si>
  <si>
    <t>Lydick Hooks Roofing Company of Wichita Falls Inc</t>
  </si>
  <si>
    <t>Staging, Enclosure, and Riser Products and Services (JOC)</t>
  </si>
  <si>
    <t>Mammoth Services LLC</t>
  </si>
  <si>
    <t>Manns Carpentry</t>
  </si>
  <si>
    <t>Marco A  Arredondo Inc</t>
  </si>
  <si>
    <t>Martins Consulting</t>
  </si>
  <si>
    <t>McGee Electrical Services Inc</t>
  </si>
  <si>
    <t>Mechanical and Process Systems LLC</t>
  </si>
  <si>
    <t>Meyer Roofing and Sheet Metal Inc</t>
  </si>
  <si>
    <t>Milestone Construction Company</t>
  </si>
  <si>
    <t>MPWR Electrical Direct</t>
  </si>
  <si>
    <t>International Electrical Testing Association (NETA) Certified Electrical Testing</t>
  </si>
  <si>
    <t>National Fleet Tracking</t>
  </si>
  <si>
    <t>Oates Specialties LLC</t>
  </si>
  <si>
    <t>OG Benefits LLC</t>
  </si>
  <si>
    <t>Pitsco Education LLC</t>
  </si>
  <si>
    <t>Plug Smart</t>
  </si>
  <si>
    <t>Premiere Roofing</t>
  </si>
  <si>
    <t>PriDe Performance Consulting LLC</t>
  </si>
  <si>
    <t>PROMAXIMA MFG</t>
  </si>
  <si>
    <t>Read Naturally Inc</t>
  </si>
  <si>
    <t>Really Good Stuff LLC</t>
  </si>
  <si>
    <t>Regroup Dais Inc</t>
  </si>
  <si>
    <t>Rep Tech Inc</t>
  </si>
  <si>
    <t>Restoration Specialists LLC</t>
  </si>
  <si>
    <t>Rio United Builders LLC</t>
  </si>
  <si>
    <t>Saddleback Educational Inc</t>
  </si>
  <si>
    <t>Safe Air UV</t>
  </si>
  <si>
    <t>SAFEGUARD FIRE</t>
  </si>
  <si>
    <t>Sandia International Inc</t>
  </si>
  <si>
    <t>Secured Tech Solutions LLC</t>
  </si>
  <si>
    <t>Shelters for Storm, Active Shooter, and other Emergencies (JOC)</t>
  </si>
  <si>
    <t>SILSBEE FLEET</t>
  </si>
  <si>
    <t>SKC A C</t>
  </si>
  <si>
    <t>Sports Labs LLC</t>
  </si>
  <si>
    <t>Sterling Associates Inc</t>
  </si>
  <si>
    <t>STX Underground LLC</t>
  </si>
  <si>
    <t>TalkingPoints</t>
  </si>
  <si>
    <t>Target Solutions</t>
  </si>
  <si>
    <t>Terracon</t>
  </si>
  <si>
    <t>Terrell Construction Services LLC</t>
  </si>
  <si>
    <t>Texas Fifth Wall Roofing Systems Inc</t>
  </si>
  <si>
    <t>Texas Security Shredding</t>
  </si>
  <si>
    <t>Texsport Turf Professionals LLC</t>
  </si>
  <si>
    <t>TransPerfect</t>
  </si>
  <si>
    <t>Trinity Air Conditioning</t>
  </si>
  <si>
    <t>Turf of America LLC</t>
  </si>
  <si>
    <t>USACapitol</t>
  </si>
  <si>
    <t>Varitronics LLC</t>
  </si>
  <si>
    <t>Vocabularycom</t>
  </si>
  <si>
    <t>Walker Engineering Inc</t>
  </si>
  <si>
    <t>Wiley Calhoon Company Inc</t>
  </si>
  <si>
    <t>YellowFolder LLC</t>
  </si>
  <si>
    <t>Zonda Intelligence Metrostudy</t>
  </si>
  <si>
    <t>Staffing Services and Related Solutions</t>
  </si>
  <si>
    <t>Building and Facilities Supplies and Services</t>
  </si>
  <si>
    <t>9to5 Seating</t>
  </si>
  <si>
    <t>HVAC Equipment, Installation, Service, Building Control Systems &amp; Related Products and Services</t>
  </si>
  <si>
    <t>02-122</t>
  </si>
  <si>
    <t>HVAC Equipment, Installation, Service, &amp; Related Products - Supplemental</t>
  </si>
  <si>
    <t>02-73</t>
  </si>
  <si>
    <t>Control Room Console Solutions</t>
  </si>
  <si>
    <t>Aggreko</t>
  </si>
  <si>
    <t>Generators and Related Equipment for Service Rental and Leasing</t>
  </si>
  <si>
    <t>02-94</t>
  </si>
  <si>
    <t>Alight Solutions</t>
  </si>
  <si>
    <t>Software and SaaS Solutions</t>
  </si>
  <si>
    <t>01-113</t>
  </si>
  <si>
    <t>Ally Energy Solutions</t>
  </si>
  <si>
    <t>Electrical Power System and Electronics Systems Protection Consulting and related Products and Services</t>
  </si>
  <si>
    <t>02-120</t>
  </si>
  <si>
    <t>Ameresco</t>
  </si>
  <si>
    <t>Energy Management Consulation and Related Services</t>
  </si>
  <si>
    <t>11-48</t>
  </si>
  <si>
    <t>AMG Payment Solutions</t>
  </si>
  <si>
    <t>Merchant Processing Services</t>
  </si>
  <si>
    <t>11-46</t>
  </si>
  <si>
    <t>Amino</t>
  </si>
  <si>
    <t>Digital Healthcare Guidance</t>
  </si>
  <si>
    <t>09-10</t>
  </si>
  <si>
    <t>Aon</t>
  </si>
  <si>
    <t>Cyber-Security Solutions, Malware, Ransomware Protection, Other Related Products and Services</t>
  </si>
  <si>
    <t>01-129</t>
  </si>
  <si>
    <t>Apache Industrial Services</t>
  </si>
  <si>
    <t>UV-C Stationary and Autonomous Indoor Air Cleaning Systems and Services</t>
  </si>
  <si>
    <t>02-113</t>
  </si>
  <si>
    <t>ARI Phoneix</t>
  </si>
  <si>
    <t>Heavy-duty Transportation Maintenance Equipment Solutions and Related Services</t>
  </si>
  <si>
    <t>05-57</t>
  </si>
  <si>
    <t>Artopex</t>
  </si>
  <si>
    <t>07-19</t>
  </si>
  <si>
    <t>Aspire HR</t>
  </si>
  <si>
    <t>Cloud Administrative Solutions</t>
  </si>
  <si>
    <t>01-101</t>
  </si>
  <si>
    <t>AssetWorks</t>
  </si>
  <si>
    <t>02-111</t>
  </si>
  <si>
    <t>Avaap</t>
  </si>
  <si>
    <t>Business and IT Consulting and Advisory Services</t>
  </si>
  <si>
    <t>11-54</t>
  </si>
  <si>
    <t>Avaya</t>
  </si>
  <si>
    <t>01-114</t>
  </si>
  <si>
    <t>BerryDunn</t>
  </si>
  <si>
    <t>11-55</t>
  </si>
  <si>
    <t>Regional Flooring &amp; Outdoor Surfaces Solutions</t>
  </si>
  <si>
    <t>Brighton Cromwell</t>
  </si>
  <si>
    <t>Heavy Equipment, Diesel Truck, Bus Parts and Related Goods and Services</t>
  </si>
  <si>
    <t>05-46</t>
  </si>
  <si>
    <t>Building Health Check</t>
  </si>
  <si>
    <t>02-117</t>
  </si>
  <si>
    <t>Bush Hog</t>
  </si>
  <si>
    <t>Turf and Grounds Maintenance Equipment, Parts, Accessories, Supplies, Related Equipment, and Services</t>
  </si>
  <si>
    <t>02-106</t>
  </si>
  <si>
    <t>Cambium Networks</t>
  </si>
  <si>
    <t>Wireless Solutions</t>
  </si>
  <si>
    <t>01-111</t>
  </si>
  <si>
    <t>Carrier</t>
  </si>
  <si>
    <t>02-123</t>
  </si>
  <si>
    <t>Carrum Health</t>
  </si>
  <si>
    <t>Digital Healthcare Guidance – Surgical Consulting</t>
  </si>
  <si>
    <t>09-13</t>
  </si>
  <si>
    <t>Castlight Health</t>
  </si>
  <si>
    <t>09-14</t>
  </si>
  <si>
    <t>Software Products, Services and Training</t>
  </si>
  <si>
    <t>CBTS</t>
  </si>
  <si>
    <t>Advanced Cloud and On-Premise Communications Solutions</t>
  </si>
  <si>
    <t>01-124</t>
  </si>
  <si>
    <t>Choice Energy Management</t>
  </si>
  <si>
    <t>11-49</t>
  </si>
  <si>
    <t>Ciber Global</t>
  </si>
  <si>
    <t>11-56</t>
  </si>
  <si>
    <t>CityBase</t>
  </si>
  <si>
    <t>Cloud-Based SaaS Solution for Citizen Engagement and Government Transaction Processing</t>
  </si>
  <si>
    <t>14-02</t>
  </si>
  <si>
    <t>Civix</t>
  </si>
  <si>
    <t>Public Sector Operations, and Financial Management Software and Consulting Services</t>
  </si>
  <si>
    <t>14-06</t>
  </si>
  <si>
    <t>02-86</t>
  </si>
  <si>
    <t>Climb Channel Solutions</t>
  </si>
  <si>
    <t>01-130</t>
  </si>
  <si>
    <t>Cloud Igenuity</t>
  </si>
  <si>
    <t>01-131</t>
  </si>
  <si>
    <t>COGENT Infotech</t>
  </si>
  <si>
    <t>11-43</t>
  </si>
  <si>
    <t>Collaborative Solutions</t>
  </si>
  <si>
    <t>11-57</t>
  </si>
  <si>
    <t>Columbia Vehicle Group</t>
  </si>
  <si>
    <t>Golf Cars, Utility Vehicles and Maintenance Vehicles</t>
  </si>
  <si>
    <t>05-35</t>
  </si>
  <si>
    <t>Comfort Systems USA Southwest</t>
  </si>
  <si>
    <t>02-127</t>
  </si>
  <si>
    <t>Convergint Technologies</t>
  </si>
  <si>
    <t>Coolsys</t>
  </si>
  <si>
    <t>02-87</t>
  </si>
  <si>
    <t>Job Order Contracting Services (AZ)</t>
  </si>
  <si>
    <t>04-20</t>
  </si>
  <si>
    <t>02-124</t>
  </si>
  <si>
    <t>Cullum</t>
  </si>
  <si>
    <t>02-88</t>
  </si>
  <si>
    <t>Dauphin</t>
  </si>
  <si>
    <t>DebtBook</t>
  </si>
  <si>
    <t>Debt and Lease Management Software and Consulting Services</t>
  </si>
  <si>
    <t>14-03</t>
  </si>
  <si>
    <t>DESIGNA Access Corporation</t>
  </si>
  <si>
    <t>05-59</t>
  </si>
  <si>
    <t>Dixon Resources Unlimited</t>
  </si>
  <si>
    <t>Parking and Mobility Consulting</t>
  </si>
  <si>
    <t>05-62</t>
  </si>
  <si>
    <t>Ecore</t>
  </si>
  <si>
    <t>08-28</t>
  </si>
  <si>
    <t>Ecube Labs</t>
  </si>
  <si>
    <t>General, Recyclable, and Food Waste Collection, Compaction, Containment and Onsite Processing Systems and Components</t>
  </si>
  <si>
    <t>02-79</t>
  </si>
  <si>
    <t>Entegra Procurement Services</t>
  </si>
  <si>
    <t>Food Management Programs and Related Products and Services</t>
  </si>
  <si>
    <t>13-04</t>
  </si>
  <si>
    <t>Evans Consoles</t>
  </si>
  <si>
    <t>07-62</t>
  </si>
  <si>
    <t>EVSE</t>
  </si>
  <si>
    <t>Electric Vehicle Charging Infrastructure</t>
  </si>
  <si>
    <t>05-44</t>
  </si>
  <si>
    <t>Extreme Networks</t>
  </si>
  <si>
    <t>01-112</t>
  </si>
  <si>
    <t>EY</t>
  </si>
  <si>
    <t>11-58</t>
  </si>
  <si>
    <t>Water Metering, Monitoring, Devices and Related Services</t>
  </si>
  <si>
    <t>02-104</t>
  </si>
  <si>
    <t>FieldTurf USA</t>
  </si>
  <si>
    <t>Artificial Sport Surfaces, Installation and Related Materials</t>
  </si>
  <si>
    <t>08-30</t>
  </si>
  <si>
    <t>Fiserv</t>
  </si>
  <si>
    <t>11-47</t>
  </si>
  <si>
    <t>Municipal and Utility Billing Services</t>
  </si>
  <si>
    <t>11-53</t>
  </si>
  <si>
    <t>Flaghouse</t>
  </si>
  <si>
    <t>08-21</t>
  </si>
  <si>
    <t>Formetco</t>
  </si>
  <si>
    <t>01-109</t>
  </si>
  <si>
    <t>01-102</t>
  </si>
  <si>
    <t>Fusebox</t>
  </si>
  <si>
    <t>11-50</t>
  </si>
  <si>
    <t>Galls</t>
  </si>
  <si>
    <t>Firefighting Equipment and PPE</t>
  </si>
  <si>
    <t>02-118</t>
  </si>
  <si>
    <t>Game Day Athletic Surfaces</t>
  </si>
  <si>
    <t>08-31</t>
  </si>
  <si>
    <t>Gilbarco</t>
  </si>
  <si>
    <t>05-45</t>
  </si>
  <si>
    <t>Global Solutions Group</t>
  </si>
  <si>
    <t>01-132</t>
  </si>
  <si>
    <t>Granicus</t>
  </si>
  <si>
    <t>01-115</t>
  </si>
  <si>
    <t>Granite</t>
  </si>
  <si>
    <t>01-99</t>
  </si>
  <si>
    <t>Greenfields Outdoor Fitness</t>
  </si>
  <si>
    <t>Playground Equipment, Outdoor Fitness Equipment, Site Furnishings, Surfacing and Related Products/Services</t>
  </si>
  <si>
    <t>10-07</t>
  </si>
  <si>
    <t>11-33</t>
  </si>
  <si>
    <t>Harper Industries</t>
  </si>
  <si>
    <t>02-107</t>
  </si>
  <si>
    <t>HES Facilities</t>
  </si>
  <si>
    <t>Facilities, Janitorial, Groundskeeping, Management  Related Products and Services</t>
  </si>
  <si>
    <t>02-77</t>
  </si>
  <si>
    <t>Hill Mechanical</t>
  </si>
  <si>
    <t>02-125</t>
  </si>
  <si>
    <t>HonkMobile</t>
  </si>
  <si>
    <t>05-48</t>
  </si>
  <si>
    <t>IAP Government Services Group</t>
  </si>
  <si>
    <t>Owner Advocate/Representative for Capital Improvement Program Management (Supplement)</t>
  </si>
  <si>
    <t>02-70</t>
  </si>
  <si>
    <t>Icertis</t>
  </si>
  <si>
    <t>AI Contract Review Software and Contract Organization Services</t>
  </si>
  <si>
    <t>14-04</t>
  </si>
  <si>
    <t>InterClean Equipment</t>
  </si>
  <si>
    <t>Vehicle Wash Systems and Related Services</t>
  </si>
  <si>
    <t>05-64</t>
  </si>
  <si>
    <t>Interstate Outdoor Advertising</t>
  </si>
  <si>
    <t>Smart Parking Displays</t>
  </si>
  <si>
    <t>05-53</t>
  </si>
  <si>
    <t>Intrado</t>
  </si>
  <si>
    <t>01-128</t>
  </si>
  <si>
    <t>Intrivo</t>
  </si>
  <si>
    <t>Digital Healthcare Diagnostic Testing and Related Products and Services</t>
  </si>
  <si>
    <t>09-11</t>
  </si>
  <si>
    <t>IPS Group</t>
  </si>
  <si>
    <t>Parking Meters</t>
  </si>
  <si>
    <t>05-49</t>
  </si>
  <si>
    <t>Iron Age Designs</t>
  </si>
  <si>
    <t>Decorative Metal Casting and Tree Grates</t>
  </si>
  <si>
    <t>02-68</t>
  </si>
  <si>
    <t>Ivalua</t>
  </si>
  <si>
    <t>Source to Pay E-commerce Solutions for Public Sector Organizations</t>
  </si>
  <si>
    <t>11-41</t>
  </si>
  <si>
    <t>Jenne</t>
  </si>
  <si>
    <t>01-125</t>
  </si>
  <si>
    <t>JourneyEd</t>
  </si>
  <si>
    <t>01-116</t>
  </si>
  <si>
    <t>Keystone Ridge Designs</t>
  </si>
  <si>
    <t>10-08</t>
  </si>
  <si>
    <t>Knightscope</t>
  </si>
  <si>
    <t>Autonomous Security Systems and Services</t>
  </si>
  <si>
    <t>12-12</t>
  </si>
  <si>
    <t>KPMG</t>
  </si>
  <si>
    <t>11-59</t>
  </si>
  <si>
    <t>LAZ Parking</t>
  </si>
  <si>
    <t>Parking, Transportation, and Mobility Services</t>
  </si>
  <si>
    <t>05-61</t>
  </si>
  <si>
    <t>LegalSifter</t>
  </si>
  <si>
    <t>14-05</t>
  </si>
  <si>
    <t>Level One</t>
  </si>
  <si>
    <t>11-52</t>
  </si>
  <si>
    <t>Lifetouch</t>
  </si>
  <si>
    <t>Photography and Yearbook Services</t>
  </si>
  <si>
    <t>11-40</t>
  </si>
  <si>
    <t>Liftnow Automotive Equipment</t>
  </si>
  <si>
    <t>05-58</t>
  </si>
  <si>
    <t>Linea Solutions</t>
  </si>
  <si>
    <t>11-60</t>
  </si>
  <si>
    <t>LSS Holdings</t>
  </si>
  <si>
    <t>02-114</t>
  </si>
  <si>
    <t>MacKay Meters</t>
  </si>
  <si>
    <t>05-37</t>
  </si>
  <si>
    <t>Matrix Fitness</t>
  </si>
  <si>
    <t>08-23</t>
  </si>
  <si>
    <t>McKesson</t>
  </si>
  <si>
    <t>Medical Supplies and Related Goods and Services</t>
  </si>
  <si>
    <t>09-15</t>
  </si>
  <si>
    <t>11-61</t>
  </si>
  <si>
    <t>Med Solutions</t>
  </si>
  <si>
    <t>02-115</t>
  </si>
  <si>
    <t>02-91</t>
  </si>
  <si>
    <t>Mobile Smart City</t>
  </si>
  <si>
    <t>05-38</t>
  </si>
  <si>
    <t>NuHarbor Security</t>
  </si>
  <si>
    <t>01-133</t>
  </si>
  <si>
    <t>Oakland Consulting Group</t>
  </si>
  <si>
    <t>01-117</t>
  </si>
  <si>
    <t>02-121</t>
  </si>
  <si>
    <t>OnSolve</t>
  </si>
  <si>
    <t>01-118</t>
  </si>
  <si>
    <t>Parking Logix</t>
  </si>
  <si>
    <t>05-54</t>
  </si>
  <si>
    <t>Parkmobile</t>
  </si>
  <si>
    <t>05-50</t>
  </si>
  <si>
    <t>PayByPhone</t>
  </si>
  <si>
    <t>05-52</t>
  </si>
  <si>
    <t>PayIt</t>
  </si>
  <si>
    <t>14-01</t>
  </si>
  <si>
    <t>Peazy</t>
  </si>
  <si>
    <t>Parking Data Analytics, Predictive Analysis, and Optimization Systems and Services</t>
  </si>
  <si>
    <t>05-56</t>
  </si>
  <si>
    <t>PGi</t>
  </si>
  <si>
    <t>Web Based Meeting, Webinar, Conference, and Tradeshow Programs</t>
  </si>
  <si>
    <t>01-122</t>
  </si>
  <si>
    <t>Precision Task Group</t>
  </si>
  <si>
    <t>01-119</t>
  </si>
  <si>
    <t>Premier Sports Lighting</t>
  </si>
  <si>
    <t>Sports Lighting Products, Controls &amp; Services</t>
  </si>
  <si>
    <t>08-27</t>
  </si>
  <si>
    <t>Promark</t>
  </si>
  <si>
    <t>Advanced Technology Solutions Aggregator</t>
  </si>
  <si>
    <t>01-96</t>
  </si>
  <si>
    <t>Reliant Elevator Inspections</t>
  </si>
  <si>
    <t>02-69</t>
  </si>
  <si>
    <t>01-123</t>
  </si>
  <si>
    <t>Robotic Assistance Devices</t>
  </si>
  <si>
    <t>12-13</t>
  </si>
  <si>
    <t>Rubberecycle</t>
  </si>
  <si>
    <t>Playground Surfacing and Other Surfacing Solutions</t>
  </si>
  <si>
    <t>10-04</t>
  </si>
  <si>
    <t>Rush Enterprises</t>
  </si>
  <si>
    <t>05-47</t>
  </si>
  <si>
    <t>RX Savings Solutions</t>
  </si>
  <si>
    <t>Digital Healthcare Guidance – Pharmacy</t>
  </si>
  <si>
    <t>09-12</t>
  </si>
  <si>
    <t>S&amp;S Paving and Construction</t>
  </si>
  <si>
    <t>Asphalt Products and Services, Installation and Related Materials</t>
  </si>
  <si>
    <t>02-96</t>
  </si>
  <si>
    <t>02-108</t>
  </si>
  <si>
    <t>SecureWatch24</t>
  </si>
  <si>
    <t>12-16</t>
  </si>
  <si>
    <t>Series</t>
  </si>
  <si>
    <t>Sharecare</t>
  </si>
  <si>
    <t>01-120</t>
  </si>
  <si>
    <t>Softline Solutions</t>
  </si>
  <si>
    <t>10-05</t>
  </si>
  <si>
    <t>07-63</t>
  </si>
  <si>
    <t>01-121</t>
  </si>
  <si>
    <t>Intermediate Term Financing Programs and Related Services</t>
  </si>
  <si>
    <t>11-63</t>
  </si>
  <si>
    <t>11-62</t>
  </si>
  <si>
    <t>02-116</t>
  </si>
  <si>
    <t>Campus ID Credential Transaction Solutions</t>
  </si>
  <si>
    <t>01-100</t>
  </si>
  <si>
    <t>Fleet Management and Leasing</t>
  </si>
  <si>
    <t>05-29</t>
  </si>
  <si>
    <t>02-126</t>
  </si>
  <si>
    <t>11-45</t>
  </si>
  <si>
    <t>11-51</t>
  </si>
  <si>
    <t>01-134</t>
  </si>
  <si>
    <t>10-06</t>
  </si>
  <si>
    <t>Laundry, and Ware Wash Chemicals, and Related Products, and Services</t>
  </si>
  <si>
    <t>02-80</t>
  </si>
  <si>
    <t>Reconditioned Janitorial Equipment, and Janitorial Equipment Parts</t>
  </si>
  <si>
    <t>02-81</t>
  </si>
  <si>
    <t>01-106</t>
  </si>
  <si>
    <t>Waibel Energy</t>
  </si>
  <si>
    <t>05-63</t>
  </si>
  <si>
    <t>02-105</t>
  </si>
  <si>
    <t>Watson Consoles</t>
  </si>
  <si>
    <t>07-64</t>
  </si>
  <si>
    <t>05-65</t>
  </si>
  <si>
    <t>02-78</t>
  </si>
  <si>
    <t>21-085-A</t>
  </si>
  <si>
    <t>4imprint, Inc.</t>
  </si>
  <si>
    <t>ACE Sports</t>
  </si>
  <si>
    <t>Adorama Inc.</t>
  </si>
  <si>
    <t>AHI Enterprises</t>
  </si>
  <si>
    <t>AHI Industrial, LLC</t>
  </si>
  <si>
    <t>AHI-Facilities</t>
  </si>
  <si>
    <t>Airwave Radio Inc.</t>
  </si>
  <si>
    <t>AiSYS Consulting LLC</t>
  </si>
  <si>
    <t>Altex Electronics Ltd</t>
  </si>
  <si>
    <t>American Band Accessories</t>
  </si>
  <si>
    <t>Anesco AV Tech</t>
  </si>
  <si>
    <t>Aprotex Corporation</t>
  </si>
  <si>
    <t>Armstrong Mechanical Co.</t>
  </si>
  <si>
    <t>Asteria Learning, Inc dba ECS Learning Systems</t>
  </si>
  <si>
    <t>Audio Enhancement, Inc</t>
  </si>
  <si>
    <t>Avidex Industries LLC</t>
  </si>
  <si>
    <t>Bellwether Media</t>
  </si>
  <si>
    <t>Bright Thinker Inc</t>
  </si>
  <si>
    <t>Brooks Mays Music Company</t>
  </si>
  <si>
    <t>Cascio Music Co, Inc. dba Interstate Music</t>
  </si>
  <si>
    <t>Central Programs Inc. dba Gumdrop Books</t>
  </si>
  <si>
    <t>Chuck Levin's Washington Music Center</t>
  </si>
  <si>
    <t>Cleaning Ideas Corp dba Sanivac Davis</t>
  </si>
  <si>
    <t>Cleaning Ideas Corp. dba Sanivac Davis</t>
  </si>
  <si>
    <t>Dahill Office Technology Corporation dba Xerox Business Solutions Southwest</t>
  </si>
  <si>
    <t>DM Dilling Industries, LLC dba Filtration Products</t>
  </si>
  <si>
    <t>Dreambox Learning</t>
  </si>
  <si>
    <t>Edpuzzle Inc</t>
  </si>
  <si>
    <t>Eric Armin Inc</t>
  </si>
  <si>
    <t>Essendant Co.</t>
  </si>
  <si>
    <t>FASST Sports</t>
  </si>
  <si>
    <t>Fisher Scientific Company</t>
  </si>
  <si>
    <t>fitGear Solutions LLC dba American Platforms</t>
  </si>
  <si>
    <t>Follett Content Solutions LLC</t>
  </si>
  <si>
    <t>Fun &amp; Function</t>
  </si>
  <si>
    <t>GBCStories.com LLC</t>
  </si>
  <si>
    <t>Hand Safety, LLC</t>
  </si>
  <si>
    <t>Healthy School Supply</t>
  </si>
  <si>
    <t>Heartland Play</t>
  </si>
  <si>
    <t>Heinemann, a div of Greenwood Publishing Group LLC</t>
  </si>
  <si>
    <t>Henthorn Commercial Construction, LLC</t>
  </si>
  <si>
    <t>iBenzer Inc</t>
  </si>
  <si>
    <t>Imagination Station dba Istation</t>
  </si>
  <si>
    <t>Integral Mathematics Inc dba Math &amp; Science Cut Ups</t>
  </si>
  <si>
    <t>Interface Security Systems, LLC</t>
  </si>
  <si>
    <t>JASON Learning dba The JASON Project</t>
  </si>
  <si>
    <t>Just Right Reader</t>
  </si>
  <si>
    <t>Kaplan</t>
  </si>
  <si>
    <t>Lektro, Inc., dba Escue &amp; Associates</t>
  </si>
  <si>
    <t>Lerner Publishing Group dba Lakeview, EastWest, WillowLane</t>
  </si>
  <si>
    <t>Lexia Voyager Sopris Inc</t>
  </si>
  <si>
    <t>Maxi Aids</t>
  </si>
  <si>
    <t>Mersi Distribution LLC</t>
  </si>
  <si>
    <t>MT Library Services Inc dba Junior Library Guild</t>
  </si>
  <si>
    <t>MTech - Mechanical Technical Services, Inc.</t>
  </si>
  <si>
    <t>Music and Arts</t>
  </si>
  <si>
    <t>Newsela, Inc</t>
  </si>
  <si>
    <t>NoRedInk Corp</t>
  </si>
  <si>
    <t>Novium Group LLC</t>
  </si>
  <si>
    <t>Paul's Trophy and Engraving</t>
  </si>
  <si>
    <t>Paxton Patterson</t>
  </si>
  <si>
    <t>Precision Business Machines, Inc</t>
  </si>
  <si>
    <t>Prestige Printing LLC</t>
  </si>
  <si>
    <t>Pure Air Filter Co., Inc.</t>
  </si>
  <si>
    <t>Red Brick Resources</t>
  </si>
  <si>
    <t>Rethink Autism</t>
  </si>
  <si>
    <t>Riddell/All American Sports Corp</t>
  </si>
  <si>
    <t>Scholastic Library Publishing, Inc.</t>
  </si>
  <si>
    <t>School Mart, Inc dba Texas Business Products</t>
  </si>
  <si>
    <t>School Nurse Supply</t>
  </si>
  <si>
    <t>Sentry Security Service</t>
  </si>
  <si>
    <t>Soliant Health</t>
  </si>
  <si>
    <t>Starks Academy</t>
  </si>
  <si>
    <t>The Tech Doctor</t>
  </si>
  <si>
    <t>Tinkrworks Inc</t>
  </si>
  <si>
    <t>United Data Technologies, Inc dba UDT</t>
  </si>
  <si>
    <t>Outdoor, Scoreboard, Furniture, Recreation Equipment</t>
  </si>
  <si>
    <t>Retail Supplies &amp; Equipment</t>
  </si>
  <si>
    <t>Office Supplies, Furniture</t>
  </si>
  <si>
    <t>Janitorial and Sanitation Supplies</t>
  </si>
  <si>
    <t>Musical Instrument and Supplies and Accessories</t>
  </si>
  <si>
    <t>PE Supplies</t>
  </si>
  <si>
    <t>Computer Hardware, Software, Services and Supplies</t>
  </si>
  <si>
    <t>Outdoor, Scoreboard, Furnitire, Recreation Equipment</t>
  </si>
  <si>
    <t>First Aid &amp; Medical Supplies</t>
  </si>
  <si>
    <t>Adaptive Assistive Devices</t>
  </si>
  <si>
    <t>Athletic Supplies &amp; Equipment</t>
  </si>
  <si>
    <t>P00266</t>
  </si>
  <si>
    <t>20022B</t>
  </si>
  <si>
    <t>P00190</t>
  </si>
  <si>
    <t>P00154</t>
  </si>
  <si>
    <t>P00128</t>
  </si>
  <si>
    <t>P00155</t>
  </si>
  <si>
    <t>P00226</t>
  </si>
  <si>
    <t>P00270</t>
  </si>
  <si>
    <t>P00181</t>
  </si>
  <si>
    <t>P00234</t>
  </si>
  <si>
    <t>P00185</t>
  </si>
  <si>
    <t>P00183</t>
  </si>
  <si>
    <t>P00230</t>
  </si>
  <si>
    <t>P00182</t>
  </si>
  <si>
    <t>P00262</t>
  </si>
  <si>
    <t>P00238</t>
  </si>
  <si>
    <t>P00210</t>
  </si>
  <si>
    <t>P00250</t>
  </si>
  <si>
    <t>P00246</t>
  </si>
  <si>
    <t>P00254</t>
  </si>
  <si>
    <t>P00187</t>
  </si>
  <si>
    <t>P00186</t>
  </si>
  <si>
    <t>P00218</t>
  </si>
  <si>
    <t>P00222</t>
  </si>
  <si>
    <t>P00242</t>
  </si>
  <si>
    <t>P00188</t>
  </si>
  <si>
    <t>2013 Coop</t>
  </si>
  <si>
    <t>Ace Mart Restaurant Supply Co.</t>
  </si>
  <si>
    <t>Advanced Exercise</t>
  </si>
  <si>
    <t>America Athletic Wear</t>
  </si>
  <si>
    <t>AmTab Manufacturing Corporation</t>
  </si>
  <si>
    <t>A-Tex Restaurant Supply</t>
  </si>
  <si>
    <t>Austin Armature Works L.P.</t>
  </si>
  <si>
    <t>Axis Construction LP</t>
  </si>
  <si>
    <t>Cavalry Construction Company</t>
  </si>
  <si>
    <t>Certwood Limited</t>
  </si>
  <si>
    <t>Cheerleading Company Inc.</t>
  </si>
  <si>
    <t>Child's Play, Inc.</t>
  </si>
  <si>
    <t>Clear Touch</t>
  </si>
  <si>
    <t>Cooper Equipment Company</t>
  </si>
  <si>
    <t>Dutch Glo Chemical Company, Inc.</t>
  </si>
  <si>
    <t>E3 Entegral Solutions, Inc.</t>
  </si>
  <si>
    <t>EKHP Consulting LLC</t>
  </si>
  <si>
    <t>Energreen America</t>
  </si>
  <si>
    <t>Fleetwood Furniture</t>
  </si>
  <si>
    <t>Follett Content Solutions, LLC</t>
  </si>
  <si>
    <t>Game Day Rejuvenation</t>
  </si>
  <si>
    <t>Global Pump Solutions</t>
  </si>
  <si>
    <t>Groves Electrical Service Inc</t>
  </si>
  <si>
    <t>Herff Jones, LLC</t>
  </si>
  <si>
    <t>Hunter Knepshield of Texas, Inc.</t>
  </si>
  <si>
    <t>Kay-Twelve</t>
  </si>
  <si>
    <t>Kirby-Smith Machinery Inc</t>
  </si>
  <si>
    <t>KMI Sports Construction, LLC</t>
  </si>
  <si>
    <t>Lea Park &amp; Play, Inc.</t>
  </si>
  <si>
    <t>LISCO Sports, LLC</t>
  </si>
  <si>
    <t>Liteco Electric, Inc.</t>
  </si>
  <si>
    <t>Mark Rite Lines Equipment Company, Inc.</t>
  </si>
  <si>
    <t>McKenna Contracting, Inc.</t>
  </si>
  <si>
    <t>MECA Sportswear, Inc</t>
  </si>
  <si>
    <t>Minimise USA LLC</t>
  </si>
  <si>
    <t>Minority Authority Uniform LLC</t>
  </si>
  <si>
    <t>OFGO Studio</t>
  </si>
  <si>
    <t>PriceSenz LLC</t>
  </si>
  <si>
    <t>Pride and Recognition, Inc.</t>
  </si>
  <si>
    <t>Promo Masters</t>
  </si>
  <si>
    <t>Pro-Techs Surfacing, LLC</t>
  </si>
  <si>
    <t>Red Stick Sports</t>
  </si>
  <si>
    <t>School Datebooks</t>
  </si>
  <si>
    <t>ScoreVision, LLC</t>
  </si>
  <si>
    <t>Spaeth Machine Shop, Inc.</t>
  </si>
  <si>
    <t>Tennis Outlet, Inc.</t>
  </si>
  <si>
    <t>Texas Motion Sports LLC</t>
  </si>
  <si>
    <t>Utility Service Co. Inc.</t>
  </si>
  <si>
    <t>Veregy</t>
  </si>
  <si>
    <t>VS Athletics</t>
  </si>
  <si>
    <t>Watchfire Signs</t>
  </si>
  <si>
    <t>Webuildfun, Inc.</t>
  </si>
  <si>
    <t>Food Service Equipment, Supplies and Appliances</t>
  </si>
  <si>
    <t>Temporary Personnel Staffing and Workforce Management Services</t>
  </si>
  <si>
    <t>Construction, Road and Bridge, and Other Related Equipment</t>
  </si>
  <si>
    <t>Graduation Products, Photography Services, and Award Jackets</t>
  </si>
  <si>
    <t>Scoreboards, Signage, Digital Display Products, and Installation Services</t>
  </si>
  <si>
    <t>Parks and Recreation Equipment, Products, and Installation</t>
  </si>
  <si>
    <t>Ditching, Trenching, Debris/Scrap and Other Utility Equipment</t>
  </si>
  <si>
    <t>Assistive Technology Products and Related Services</t>
  </si>
  <si>
    <t>Trailers, Optional Equipment, Parts and Maintenance Repair Service</t>
  </si>
  <si>
    <t>Refuse and Recycle Bodies, Containers and Other Transport Bodies</t>
  </si>
  <si>
    <t>Farm, Livestock, and Ranch Equipment and Products</t>
  </si>
  <si>
    <t>Parks and Sports Field Lighting Products and Installation Services</t>
  </si>
  <si>
    <t>681-22</t>
  </si>
  <si>
    <t>11/30/2025</t>
  </si>
  <si>
    <t>09/30/2025</t>
  </si>
  <si>
    <t>05/31/2025</t>
  </si>
  <si>
    <t>11/30/2027</t>
  </si>
  <si>
    <t>EI00241</t>
  </si>
  <si>
    <t>General Furniture Solutions, Supplies and Learning Materials</t>
  </si>
  <si>
    <t>Fauxcades</t>
  </si>
  <si>
    <t>Comprehensive Marketing Services</t>
  </si>
  <si>
    <t>7/31/20223</t>
  </si>
  <si>
    <t>Steelcase (TX Certified HUB dealers available)</t>
  </si>
  <si>
    <t>22/043KN-03</t>
  </si>
  <si>
    <t>Chemical Products and Services for Foodservice</t>
  </si>
  <si>
    <t>22/037TP-02</t>
  </si>
  <si>
    <t>22/037TP-03</t>
  </si>
  <si>
    <t>Seatex LLC</t>
  </si>
  <si>
    <t>22/037TP-04</t>
  </si>
  <si>
    <t>22/037TP-05</t>
  </si>
  <si>
    <t>22/041KN-01</t>
  </si>
  <si>
    <t>22/049MF-08</t>
  </si>
  <si>
    <t>22/053KN-01</t>
  </si>
  <si>
    <t>22/053KN-02</t>
  </si>
  <si>
    <t>22/053KN-03</t>
  </si>
  <si>
    <t>22/053KN-05</t>
  </si>
  <si>
    <t>22/053KN-06</t>
  </si>
  <si>
    <t>22/053KN-07</t>
  </si>
  <si>
    <t>Hiland Dairy Foods Co fka Borden Dairy Company</t>
  </si>
  <si>
    <t>23/004LS-02</t>
  </si>
  <si>
    <t>22/040LS-01</t>
  </si>
  <si>
    <t>Educational Materials and Related Items</t>
  </si>
  <si>
    <t>22/038SG-01</t>
  </si>
  <si>
    <t>Boom Learning</t>
  </si>
  <si>
    <t>22/038SG-07</t>
  </si>
  <si>
    <t>22/038SG-10</t>
  </si>
  <si>
    <t>eDynamic LP</t>
  </si>
  <si>
    <t>22/038SG-11</t>
  </si>
  <si>
    <t>22/038SG-12</t>
  </si>
  <si>
    <t>22/038SG-16</t>
  </si>
  <si>
    <t>22/038SG-18</t>
  </si>
  <si>
    <t>22/038SG-19</t>
  </si>
  <si>
    <t>22/038SG-23</t>
  </si>
  <si>
    <t>22/038SG-24</t>
  </si>
  <si>
    <t>22/038SG-25</t>
  </si>
  <si>
    <t>22/038SG-26</t>
  </si>
  <si>
    <t>22/038SG-27</t>
  </si>
  <si>
    <t>Real OT Solutions, Inc.</t>
  </si>
  <si>
    <t>22/038SG-31</t>
  </si>
  <si>
    <t>22/038SG-32</t>
  </si>
  <si>
    <t>22/038SG-33</t>
  </si>
  <si>
    <t>22/038SG-36</t>
  </si>
  <si>
    <t>Tarkett USA Inc.</t>
  </si>
  <si>
    <t>22/056SG-01</t>
  </si>
  <si>
    <t>22/056SG-02</t>
  </si>
  <si>
    <t>22/056SG-03</t>
  </si>
  <si>
    <t>Pinnacle Petroleum, Inc</t>
  </si>
  <si>
    <t>22/056SG-04</t>
  </si>
  <si>
    <t>Vizocom ICT LLC</t>
  </si>
  <si>
    <t>22/049MF-04</t>
  </si>
  <si>
    <t>22/049MF-11</t>
  </si>
  <si>
    <t>22/049MF-13</t>
  </si>
  <si>
    <t>22/052SG-02</t>
  </si>
  <si>
    <t>22/052SG-03</t>
  </si>
  <si>
    <t>22/043KN-07</t>
  </si>
  <si>
    <t>22/027MR-02</t>
  </si>
  <si>
    <t>22/027MR-04</t>
  </si>
  <si>
    <t>Delta Air Conditioning and Heating</t>
  </si>
  <si>
    <t>22/027MR-06</t>
  </si>
  <si>
    <t>22/027MR-08</t>
  </si>
  <si>
    <t>Wholesale Electric</t>
  </si>
  <si>
    <t>22/027MR-09</t>
  </si>
  <si>
    <t>22/049MF-05</t>
  </si>
  <si>
    <t>22/049MF-10</t>
  </si>
  <si>
    <t>22/049MF-15</t>
  </si>
  <si>
    <t>22/051MR-01</t>
  </si>
  <si>
    <t>22/051MR-02</t>
  </si>
  <si>
    <t>22/051MR-03</t>
  </si>
  <si>
    <t>Amazon.com Services LLC (Amazon Business)</t>
  </si>
  <si>
    <t>22/045KN-01</t>
  </si>
  <si>
    <t>22/045KN-02</t>
  </si>
  <si>
    <t>Mitchell Contracting</t>
  </si>
  <si>
    <t>D3 PAINTING SERVICES, LLC</t>
  </si>
  <si>
    <t>22/049MF-07</t>
  </si>
  <si>
    <t>Ballew Construction, LLC</t>
  </si>
  <si>
    <t>22/049MF-02</t>
  </si>
  <si>
    <t>22/039LS-01</t>
  </si>
  <si>
    <t>22/039LS-02</t>
  </si>
  <si>
    <t>22/049MF-12</t>
  </si>
  <si>
    <t>22/052SG-01</t>
  </si>
  <si>
    <t>23/004LS-03</t>
  </si>
  <si>
    <t>23/004LS-05</t>
  </si>
  <si>
    <t>23/004LS-06</t>
  </si>
  <si>
    <t>23/004LS-08</t>
  </si>
  <si>
    <t>23/004LS-09</t>
  </si>
  <si>
    <t>22/047MR-01</t>
  </si>
  <si>
    <t>Ranger Security Service</t>
  </si>
  <si>
    <t>22/047MR-03</t>
  </si>
  <si>
    <t>Technology and Other Related Products and Services for Food Service</t>
  </si>
  <si>
    <t>23/004LS-10</t>
  </si>
  <si>
    <t>22/041KN-02</t>
  </si>
  <si>
    <t>Birch Cline Technologies, LLC</t>
  </si>
  <si>
    <t>22/042KN-02</t>
  </si>
  <si>
    <t>Burlington English</t>
  </si>
  <si>
    <t>Technology Software</t>
  </si>
  <si>
    <t>22/044KN-01</t>
  </si>
  <si>
    <t>22/044KN-05</t>
  </si>
  <si>
    <t>22/044KN-03</t>
  </si>
  <si>
    <t>22/044KN-04</t>
  </si>
  <si>
    <t>22/044KN-09</t>
  </si>
  <si>
    <t>Technology Supplies</t>
  </si>
  <si>
    <t>KeyWarden Systems Partners, LLP</t>
  </si>
  <si>
    <t>22/043KN-09</t>
  </si>
  <si>
    <t>Mark III Systems</t>
  </si>
  <si>
    <t>22/043KN-10</t>
  </si>
  <si>
    <t>PC Care, Inc. dba Square3</t>
  </si>
  <si>
    <t>22/043KN-13</t>
  </si>
  <si>
    <t>Aspire HR, Inc</t>
  </si>
  <si>
    <t>22/043KN-01</t>
  </si>
  <si>
    <t>Video Surveillance System and Related Items</t>
  </si>
  <si>
    <t>Preferred Technologies, LLC</t>
  </si>
  <si>
    <t>22/043KN-11</t>
  </si>
  <si>
    <t>22/030SG-02</t>
  </si>
  <si>
    <t>Chem-Aqua, Inc</t>
  </si>
  <si>
    <t>Water Treatment Chemicals and Related Items</t>
  </si>
  <si>
    <t>22/029SG-01</t>
  </si>
  <si>
    <t>22/029SG-02</t>
  </si>
  <si>
    <t>22/029SG-04</t>
  </si>
  <si>
    <t>Farrell Roofing</t>
  </si>
  <si>
    <t>Tadco Roofing, LLC</t>
  </si>
  <si>
    <t>Comcast Business</t>
  </si>
  <si>
    <t>07-83</t>
  </si>
  <si>
    <t>07-84</t>
  </si>
  <si>
    <t>01-136</t>
  </si>
  <si>
    <t>01-137</t>
  </si>
  <si>
    <t>07-89</t>
  </si>
  <si>
    <t>02-129</t>
  </si>
  <si>
    <t>05-76</t>
  </si>
  <si>
    <t>07-100</t>
  </si>
  <si>
    <t>04-17</t>
  </si>
  <si>
    <t>07-108</t>
  </si>
  <si>
    <t>07-110</t>
  </si>
  <si>
    <t>01-135</t>
  </si>
  <si>
    <t>07-117</t>
  </si>
  <si>
    <t xml:space="preserve">Sutphen </t>
  </si>
  <si>
    <t>TECTA AMERICA</t>
  </si>
  <si>
    <t>TinkRWorks, Inc</t>
  </si>
  <si>
    <t>Transact Commercial Interiors</t>
  </si>
  <si>
    <t>UNITED DATA TECHNOLOGIES</t>
  </si>
  <si>
    <t>Univ. Of TX at Dallas Callier Center</t>
  </si>
  <si>
    <t>vastmed, llc</t>
  </si>
  <si>
    <t>WAXIE Sanitary Supply</t>
  </si>
  <si>
    <t>R210701</t>
  </si>
  <si>
    <t>Office Supplies and Products</t>
  </si>
  <si>
    <t>PUR-05407</t>
  </si>
  <si>
    <t>Food Products and Distribution (other than School Food Authorities) with Related Supplies, Technology and Services</t>
  </si>
  <si>
    <t>040522 - USF</t>
  </si>
  <si>
    <t>06/03/2026</t>
  </si>
  <si>
    <t>Food Products and Distribution for School Food Authorities with Related Supplies, Technology, and Services</t>
  </si>
  <si>
    <t>111621-USF</t>
  </si>
  <si>
    <t>02/01/2026</t>
  </si>
  <si>
    <t>Total Cloud Solutions and Services</t>
  </si>
  <si>
    <t>R220801</t>
  </si>
  <si>
    <t>R220804</t>
  </si>
  <si>
    <t>HVAC Products, Installation, Labor Based Solutions, and Related Products and Services</t>
  </si>
  <si>
    <t>3341</t>
  </si>
  <si>
    <t>08/31/2027</t>
  </si>
  <si>
    <t>Energy Savings Performance Contracting Services</t>
  </si>
  <si>
    <t>The Home Depot Pro Institutional</t>
  </si>
  <si>
    <t>22-07</t>
  </si>
  <si>
    <t>10/31/2027</t>
  </si>
  <si>
    <t>Rental of Uniforms, Floor Mats, Mops, Towels, and Related Services</t>
  </si>
  <si>
    <t>222886</t>
  </si>
  <si>
    <t>07/14/2025</t>
  </si>
  <si>
    <t>Exterior Surfacing Products, Services, and Paving Solutions</t>
  </si>
  <si>
    <t>R220904</t>
  </si>
  <si>
    <t>04/30/2025</t>
  </si>
  <si>
    <t>11/30/2028</t>
  </si>
  <si>
    <t>Heavy Equipment, Parts, Accessories, Supplies and Related Services</t>
  </si>
  <si>
    <t>212816-01</t>
  </si>
  <si>
    <t>R220803</t>
  </si>
  <si>
    <t>Evident Scientific</t>
  </si>
  <si>
    <t>Microscopes, Related Accessories and Services</t>
  </si>
  <si>
    <t>2022003254</t>
  </si>
  <si>
    <t>12/31/2028</t>
  </si>
  <si>
    <t>Telecommunication Services - Landline category (Cloud VoIP sub-category only)</t>
  </si>
  <si>
    <t>2022003385</t>
  </si>
  <si>
    <t>08/30/2025</t>
  </si>
  <si>
    <t>R220802</t>
  </si>
  <si>
    <t>Scoreboards, Electronic Signs, Installation, Related Products and Services</t>
  </si>
  <si>
    <t>R220601</t>
  </si>
  <si>
    <t>OFS | Carolina</t>
  </si>
  <si>
    <t>R220201</t>
  </si>
  <si>
    <t>Facility Technology Integration &amp; Security System Services</t>
  </si>
  <si>
    <t>R220701</t>
  </si>
  <si>
    <t>Sport Surfaces, Installation, and Related Material</t>
  </si>
  <si>
    <t>R220501</t>
  </si>
  <si>
    <t>Axon</t>
  </si>
  <si>
    <t>Body Worn Cameras and Related Products and Services</t>
  </si>
  <si>
    <t>3544-21-4615</t>
  </si>
  <si>
    <t>BI Incorporated</t>
  </si>
  <si>
    <t>Offender Monitoring Solutions</t>
  </si>
  <si>
    <t>2022118</t>
  </si>
  <si>
    <t>05/03/2027</t>
  </si>
  <si>
    <t>Chrome River Technologies, Inc., part of the Emburse Group</t>
  </si>
  <si>
    <t>Travel Management, Travel Expense Management and Related Services</t>
  </si>
  <si>
    <t>R220101</t>
  </si>
  <si>
    <t>R220702</t>
  </si>
  <si>
    <t>R220401</t>
  </si>
  <si>
    <t>Cabling and Data Management</t>
  </si>
  <si>
    <t>Wall System Solutions</t>
  </si>
  <si>
    <t>R221101</t>
  </si>
  <si>
    <t>Dormlife</t>
  </si>
  <si>
    <t>DOR-SD-21-0901</t>
  </si>
  <si>
    <t>Brightly</t>
  </si>
  <si>
    <t>R210702</t>
  </si>
  <si>
    <t>R220502</t>
  </si>
  <si>
    <t>Ergonomic Workplace Solutions</t>
  </si>
  <si>
    <t>R221001</t>
  </si>
  <si>
    <t>Tractors, Mowers, and Other Equipment, Parts, and Services</t>
  </si>
  <si>
    <t>20469</t>
  </si>
  <si>
    <t>05/14/2025</t>
  </si>
  <si>
    <t>#R210201</t>
  </si>
  <si>
    <t>R220503</t>
  </si>
  <si>
    <t>Fitness &amp; Exercise Solutions</t>
  </si>
  <si>
    <t>2021003169</t>
  </si>
  <si>
    <t>10/09/2026</t>
  </si>
  <si>
    <t>Humanscale</t>
  </si>
  <si>
    <t>R221002</t>
  </si>
  <si>
    <t>Jacobsen</t>
  </si>
  <si>
    <t>20470</t>
  </si>
  <si>
    <t>R221103</t>
  </si>
  <si>
    <t>R221003</t>
  </si>
  <si>
    <t>Life Fitness</t>
  </si>
  <si>
    <t>2021003109</t>
  </si>
  <si>
    <t>R221104</t>
  </si>
  <si>
    <t>R220903</t>
  </si>
  <si>
    <t>R211502</t>
  </si>
  <si>
    <t>PaveConnect</t>
  </si>
  <si>
    <t>R220902</t>
  </si>
  <si>
    <t>R220202</t>
  </si>
  <si>
    <t>R220203</t>
  </si>
  <si>
    <t>06/30/2027</t>
  </si>
  <si>
    <t>222849-06</t>
  </si>
  <si>
    <t>Bureau Veritas North America, Inc.</t>
  </si>
  <si>
    <t>222849-02</t>
  </si>
  <si>
    <t>IBTS</t>
  </si>
  <si>
    <t>222849-03</t>
  </si>
  <si>
    <t>R220402</t>
  </si>
  <si>
    <t>R220703</t>
  </si>
  <si>
    <t>R220504</t>
  </si>
  <si>
    <t>Sysco</t>
  </si>
  <si>
    <t>111621-SYC</t>
  </si>
  <si>
    <t>Food Products and Distribution (other than School Food Authorities) with Related Supplies, Technology, and Services</t>
  </si>
  <si>
    <t>040522</t>
  </si>
  <si>
    <t>TACenergy</t>
  </si>
  <si>
    <t>R220102</t>
  </si>
  <si>
    <t>U.S. Bank</t>
  </si>
  <si>
    <t>Commercial Card Accounts and Related Services</t>
  </si>
  <si>
    <t>UCOP-319</t>
  </si>
  <si>
    <t>LiftNow</t>
  </si>
  <si>
    <t>R221004</t>
  </si>
  <si>
    <t>Workrite Ergonomics</t>
  </si>
  <si>
    <t>R221005</t>
  </si>
  <si>
    <t>911 Supply</t>
  </si>
  <si>
    <t>American Cargo Group</t>
  </si>
  <si>
    <t>ASH North America</t>
  </si>
  <si>
    <t xml:space="preserve">Commercial Kitchen  </t>
  </si>
  <si>
    <t>Bonnell Industries</t>
  </si>
  <si>
    <t>Cimline</t>
  </si>
  <si>
    <t>Holland Pump</t>
  </si>
  <si>
    <t>Ring-O-Matic</t>
  </si>
  <si>
    <t>Trail King</t>
  </si>
  <si>
    <t>Vac-Con, Inc.</t>
  </si>
  <si>
    <t>Vactor Manufacturing</t>
  </si>
  <si>
    <t>090122-911</t>
  </si>
  <si>
    <t>051321-ENV</t>
  </si>
  <si>
    <t>051922-ADV</t>
  </si>
  <si>
    <t>090122-ATS</t>
  </si>
  <si>
    <t>092922-AGO</t>
  </si>
  <si>
    <t>062222-AEB</t>
  </si>
  <si>
    <t>060122-ATE</t>
  </si>
  <si>
    <t>031022-AST</t>
  </si>
  <si>
    <t>031622-AST</t>
  </si>
  <si>
    <t>031622-ATF</t>
  </si>
  <si>
    <t>030122-ARI</t>
  </si>
  <si>
    <t>063022-BRG</t>
  </si>
  <si>
    <t>040522-BEK</t>
  </si>
  <si>
    <t>110822-BSC</t>
  </si>
  <si>
    <t>060122-BAI</t>
  </si>
  <si>
    <t>062222-BNL</t>
  </si>
  <si>
    <t>011822-CAE</t>
  </si>
  <si>
    <t>060122-CAT</t>
  </si>
  <si>
    <t>092222-CAT</t>
  </si>
  <si>
    <t>060122-CMT</t>
  </si>
  <si>
    <t>062222-VCM</t>
  </si>
  <si>
    <t>110822-CSS</t>
  </si>
  <si>
    <t>092222-CMM</t>
  </si>
  <si>
    <t>030122-CVL</t>
  </si>
  <si>
    <t>060122-DYN</t>
  </si>
  <si>
    <t>030122-EFM</t>
  </si>
  <si>
    <t>092922-ETN</t>
  </si>
  <si>
    <t>062222-FAM</t>
  </si>
  <si>
    <t>092922-FTS</t>
  </si>
  <si>
    <t>031622-FTU</t>
  </si>
  <si>
    <t>031022-FTU</t>
  </si>
  <si>
    <t>031022-GER</t>
  </si>
  <si>
    <t>090122-GET</t>
  </si>
  <si>
    <t>092922-GLB</t>
  </si>
  <si>
    <t>111621-GSF</t>
  </si>
  <si>
    <t>101221-GRD</t>
  </si>
  <si>
    <t>080922-WWG</t>
  </si>
  <si>
    <t>090122-WWG</t>
  </si>
  <si>
    <t>080321-GTE</t>
  </si>
  <si>
    <t>031622-H2I</t>
  </si>
  <si>
    <t>051922-HSS</t>
  </si>
  <si>
    <t>031622-HLC</t>
  </si>
  <si>
    <t>110122-HLA</t>
  </si>
  <si>
    <t>012722-HNG</t>
  </si>
  <si>
    <t>062222-JAL</t>
  </si>
  <si>
    <t>092922-JHB</t>
  </si>
  <si>
    <t>092222-KOH</t>
  </si>
  <si>
    <t>062222-KUE</t>
  </si>
  <si>
    <t>090122-LNC</t>
  </si>
  <si>
    <t>011822-LAE</t>
  </si>
  <si>
    <t>060122-VTL</t>
  </si>
  <si>
    <t>011822-LXP</t>
  </si>
  <si>
    <t>051922-LFM</t>
  </si>
  <si>
    <t>011822-LIO</t>
  </si>
  <si>
    <t>062222-LFM</t>
  </si>
  <si>
    <t>092922-MCT</t>
  </si>
  <si>
    <t>022422-MML</t>
  </si>
  <si>
    <t>031622-MUI</t>
  </si>
  <si>
    <t>090122-MES</t>
  </si>
  <si>
    <t>110122-NCH</t>
  </si>
  <si>
    <t>090122-PNA</t>
  </si>
  <si>
    <t>080321-PRK</t>
  </si>
  <si>
    <t>063022-PAS</t>
  </si>
  <si>
    <t>092722-PZR</t>
  </si>
  <si>
    <t>092922-PTT</t>
  </si>
  <si>
    <t>051922-PRL</t>
  </si>
  <si>
    <t>080321-QKT</t>
  </si>
  <si>
    <t>120721-RAU</t>
  </si>
  <si>
    <t>041521-RCS</t>
  </si>
  <si>
    <t>101221-RGO</t>
  </si>
  <si>
    <t>031022-RBI</t>
  </si>
  <si>
    <t>072822-RBZ</t>
  </si>
  <si>
    <t>080922-SAF</t>
  </si>
  <si>
    <t>101221-SCA</t>
  </si>
  <si>
    <t>110122-SWN</t>
  </si>
  <si>
    <t>031622-SNT</t>
  </si>
  <si>
    <t>063022-STF</t>
  </si>
  <si>
    <t>063022-SES</t>
  </si>
  <si>
    <t>101221-SPL</t>
  </si>
  <si>
    <t>113021-SUT</t>
  </si>
  <si>
    <t>040522-SYC</t>
  </si>
  <si>
    <t>080321-TSI</t>
  </si>
  <si>
    <t>092922-TBT</t>
  </si>
  <si>
    <t>051922-TGN</t>
  </si>
  <si>
    <t>072822-TN4</t>
  </si>
  <si>
    <t>101221-TPM</t>
  </si>
  <si>
    <t>092922-MNR</t>
  </si>
  <si>
    <t>092922-TKI</t>
  </si>
  <si>
    <t>031622-TNA</t>
  </si>
  <si>
    <t>040522-USF</t>
  </si>
  <si>
    <t>101221-VAC</t>
  </si>
  <si>
    <t>101221-VTR</t>
  </si>
  <si>
    <t>051922-VRG</t>
  </si>
  <si>
    <t>062222-VHL</t>
  </si>
  <si>
    <t>060122-WLR</t>
  </si>
  <si>
    <t>092922-CER</t>
  </si>
  <si>
    <t>090122-WHL</t>
  </si>
  <si>
    <t>060122-WAI</t>
  </si>
  <si>
    <t>Comprehensive HVAC (JOC)</t>
  </si>
  <si>
    <t>Trades, Labor and Materials (NON-JOC)</t>
  </si>
  <si>
    <t>04/30/2027</t>
  </si>
  <si>
    <t>3 C TECHNOLOGY LLC</t>
  </si>
  <si>
    <t>3form LLC</t>
  </si>
  <si>
    <t>Academic and Educational Goods and Services</t>
  </si>
  <si>
    <t>65th North Group  LLC</t>
  </si>
  <si>
    <t>A&amp;M Environmental</t>
  </si>
  <si>
    <t>07/31/2025</t>
  </si>
  <si>
    <t>AAdvanced Building Products of IN LLC</t>
  </si>
  <si>
    <t>03/31/2027</t>
  </si>
  <si>
    <t>Ace Computers JC Technology Inc</t>
  </si>
  <si>
    <t>Signage (JOC)</t>
  </si>
  <si>
    <t>Activa Products</t>
  </si>
  <si>
    <t>Adira LLC</t>
  </si>
  <si>
    <t>AGiRepair Inc</t>
  </si>
  <si>
    <t>AGM Energy Services LLC</t>
  </si>
  <si>
    <t>AgTac Services LLC</t>
  </si>
  <si>
    <t>Electronics, Appliances and Associated Goods and Services</t>
  </si>
  <si>
    <t>Alpha Pistol Training LLC</t>
  </si>
  <si>
    <t>Amcase Inc</t>
  </si>
  <si>
    <t>AMT Auction Marketing LLC</t>
  </si>
  <si>
    <t>Anuvision Technologies Inc</t>
  </si>
  <si>
    <t>ArchCon LLC</t>
  </si>
  <si>
    <t>Arkansas Filter</t>
  </si>
  <si>
    <t>Arkansas Public Safety Solutions</t>
  </si>
  <si>
    <t>07/31/2027</t>
  </si>
  <si>
    <t>Armoured One LLC</t>
  </si>
  <si>
    <t>Glass, Services, Break Repair, Replacement, and Miscellaneous Glass</t>
  </si>
  <si>
    <t>08/31/2025</t>
  </si>
  <si>
    <t>ATP GOV LLC</t>
  </si>
  <si>
    <t>August Schools Inc</t>
  </si>
  <si>
    <t>Austin Air Systems Ltd</t>
  </si>
  <si>
    <t>Austin Data Logics</t>
  </si>
  <si>
    <t>Axelliant LLC</t>
  </si>
  <si>
    <t>B9Creations LLC</t>
  </si>
  <si>
    <t>Best Flood Barriers LLC</t>
  </si>
  <si>
    <t>Blue Plains Technology LLC</t>
  </si>
  <si>
    <t>BlueVantage LLC</t>
  </si>
  <si>
    <t>Boxley Group LLC</t>
  </si>
  <si>
    <t>BRADY ENVIRONMENTAL SERVICES INC</t>
  </si>
  <si>
    <t>Branch Construction Group LLC</t>
  </si>
  <si>
    <t>Bright White Paper Co</t>
  </si>
  <si>
    <t>BUILD Consulting Group LLC</t>
  </si>
  <si>
    <t>Building Wings LLC</t>
  </si>
  <si>
    <t>Burke Construction Group Inc</t>
  </si>
  <si>
    <t>Bush Hog Inc</t>
  </si>
  <si>
    <t>C and Js Designs and Solutions of East Texas</t>
  </si>
  <si>
    <t>Pumping Equipment Sales, Parts, Service, and Maintenance</t>
  </si>
  <si>
    <t>C R Crawford Construction</t>
  </si>
  <si>
    <t>Calidad Construction LLC</t>
  </si>
  <si>
    <t>Capital Construction Group</t>
  </si>
  <si>
    <t>CCNBI Inc</t>
  </si>
  <si>
    <t>Cell Tech Inc</t>
  </si>
  <si>
    <t>Cellular Data Solutions</t>
  </si>
  <si>
    <t>Center for Effective School Operations LLC</t>
  </si>
  <si>
    <t>CentralSquare Technologies LLC</t>
  </si>
  <si>
    <t>Centre Technologies Inc</t>
  </si>
  <si>
    <t>CertaPro Painters of Central Arkansas</t>
  </si>
  <si>
    <t>CHASE NETWORK SERVICES LLC</t>
  </si>
  <si>
    <t>Chem Aqua Inc</t>
  </si>
  <si>
    <t>Childrens Factory</t>
  </si>
  <si>
    <t>Choosing the Best Publishing LLC</t>
  </si>
  <si>
    <t>circle c mechanical llc</t>
  </si>
  <si>
    <t>Civic Solutions Group LLC</t>
  </si>
  <si>
    <t>CLUTCH SOLUTIONS</t>
  </si>
  <si>
    <t>Columbia Advisory Group LLC</t>
  </si>
  <si>
    <t>Columbia Manufacturing Inc</t>
  </si>
  <si>
    <t>COMPASS SALES GROUP LLC</t>
  </si>
  <si>
    <t>Complete Book and Media Supply LLC</t>
  </si>
  <si>
    <t>Complete Computing Solutions</t>
  </si>
  <si>
    <t>Cook Center for Human Connection</t>
  </si>
  <si>
    <t>CorporateLounge LLC</t>
  </si>
  <si>
    <t>Cowboys Roofing</t>
  </si>
  <si>
    <t>CPI Technologies LLC</t>
  </si>
  <si>
    <t>Creative Learning Collaborative LLC</t>
  </si>
  <si>
    <t>Crestline Specialties Inc</t>
  </si>
  <si>
    <t>Book Fairs, Fundraising Products and Services</t>
  </si>
  <si>
    <t>Crick Software Inc</t>
  </si>
  <si>
    <t>Curriculum Advantage Inc</t>
  </si>
  <si>
    <t>Curtis Stout</t>
  </si>
  <si>
    <t>Dalkia Energy Solutions</t>
  </si>
  <si>
    <t>Data Optics Cable Inc</t>
  </si>
  <si>
    <t>Def Logix Inc</t>
  </si>
  <si>
    <t>Diamond Business Services Inc</t>
  </si>
  <si>
    <t>Digital Scoreboards</t>
  </si>
  <si>
    <t>Digital Technology Solutions</t>
  </si>
  <si>
    <t>Discovery Education Inc.</t>
  </si>
  <si>
    <t>Diversified Roofing Solutions Inc.</t>
  </si>
  <si>
    <t>Diversified Thermal Services</t>
  </si>
  <si>
    <t>Division 7 Specialties</t>
  </si>
  <si>
    <t>Document Logistix</t>
  </si>
  <si>
    <t>Double A Plus Engineering LLC</t>
  </si>
  <si>
    <t>Down To Earth Services Inc</t>
  </si>
  <si>
    <t>Dr. Yacovodonato Educational Consulting LLC</t>
  </si>
  <si>
    <t>Driven Security</t>
  </si>
  <si>
    <t>DYMEC</t>
  </si>
  <si>
    <t>East Texas Truck Systems</t>
  </si>
  <si>
    <t>Ecoroq of Texas LLC</t>
  </si>
  <si>
    <t>Edgeium Inc</t>
  </si>
  <si>
    <t>EDU Specialist</t>
  </si>
  <si>
    <t>eduPARTS LLC</t>
  </si>
  <si>
    <t>Electro Mech Scoreboard Co</t>
  </si>
  <si>
    <t>Electronic Responsible Recyclers LLC</t>
  </si>
  <si>
    <t>Elite Customer Centered Solutions of New Mexico LLC</t>
  </si>
  <si>
    <t>Entegrity Energy Partners</t>
  </si>
  <si>
    <t>ESA Solutions LLC</t>
  </si>
  <si>
    <t>Essential Constructs LLC</t>
  </si>
  <si>
    <t>Evan-Moor Educational Publishers</t>
  </si>
  <si>
    <t>Executone of Central Louisiana Inc</t>
  </si>
  <si>
    <t>Facilities Management eXpress FMX</t>
  </si>
  <si>
    <t>Farmer's Daughter Landscape</t>
  </si>
  <si>
    <t>Farnsworth Group Inc</t>
  </si>
  <si>
    <t>Faye Whitlow Math Consulting</t>
  </si>
  <si>
    <t>Federal Signal Corporation</t>
  </si>
  <si>
    <t>FilteredNet</t>
  </si>
  <si>
    <t>ForeFront Power</t>
  </si>
  <si>
    <t>Fort Worth Electric</t>
  </si>
  <si>
    <t>Fort Worth Window Cleaning Inc</t>
  </si>
  <si>
    <t>Frasch</t>
  </si>
  <si>
    <t>Frontera Consulting Group LLC</t>
  </si>
  <si>
    <t>Frontier Communications</t>
  </si>
  <si>
    <t>Function 4 LLC</t>
  </si>
  <si>
    <t>GB Roofing Sales Inc</t>
  </si>
  <si>
    <t>GBCSTORIESCOM LLC</t>
  </si>
  <si>
    <t>General Datatech LP</t>
  </si>
  <si>
    <t>Gentle Minds Tutoring</t>
  </si>
  <si>
    <t>Geographic Technologies Group Inc</t>
  </si>
  <si>
    <t>GKSeal Consulting LLC</t>
  </si>
  <si>
    <t>GoTo Communications Inc</t>
  </si>
  <si>
    <t>Graco Mechanical Inc</t>
  </si>
  <si>
    <t>Granite Telecommunications LLC</t>
  </si>
  <si>
    <t>Graves Mechanical</t>
  </si>
  <si>
    <t>Grayco Enterprises LLC</t>
  </si>
  <si>
    <t>Great Lakes Roofing Solutions</t>
  </si>
  <si>
    <t>Groggy Dog Sportswear  Graphics Design</t>
  </si>
  <si>
    <t>Guard911</t>
  </si>
  <si>
    <t>Gulf Mechanical Solutions LLC</t>
  </si>
  <si>
    <t>05/31/2028</t>
  </si>
  <si>
    <t>H5 Traffic Safety LLC</t>
  </si>
  <si>
    <t>Harrison Walker and Harper</t>
  </si>
  <si>
    <t>Heartland Business Systems LLC</t>
  </si>
  <si>
    <t>Heat Fusion Welding LLC</t>
  </si>
  <si>
    <t>Hewitt Electric Company Inc</t>
  </si>
  <si>
    <t>HiEd Inc</t>
  </si>
  <si>
    <t>Hillstock and Associates</t>
  </si>
  <si>
    <t>Hinsley and  Associates LLC</t>
  </si>
  <si>
    <t>HJ Staffing</t>
  </si>
  <si>
    <t>Horner and  Associates</t>
  </si>
  <si>
    <t>HPI international</t>
  </si>
  <si>
    <t>Human Active Technology LLC</t>
  </si>
  <si>
    <t>Hyer Office Furniture Inc</t>
  </si>
  <si>
    <t>Hytera US Inc</t>
  </si>
  <si>
    <t>Ident-A-Kid Services of America LLC</t>
  </si>
  <si>
    <t>ieSmart Systems</t>
  </si>
  <si>
    <t>iLearn Collaborative</t>
  </si>
  <si>
    <t>Imagine Learning LLC</t>
  </si>
  <si>
    <t>ImaginX LLC</t>
  </si>
  <si>
    <t>Incident IQ LLC</t>
  </si>
  <si>
    <t>Industrial Education Solutions LLC</t>
  </si>
  <si>
    <t>Innuvo Inc</t>
  </si>
  <si>
    <t>Inscape Inc</t>
  </si>
  <si>
    <t>Integral AV Solutions</t>
  </si>
  <si>
    <t>IoEnergy Inc</t>
  </si>
  <si>
    <t>i-PRO Americas Inc.</t>
  </si>
  <si>
    <t>IT Devices Online Inc</t>
  </si>
  <si>
    <t>J and R Recycling</t>
  </si>
  <si>
    <t>JM TAYLOR CONSTRUCTION LLC</t>
  </si>
  <si>
    <t>JP HARVEY MOTORS INC</t>
  </si>
  <si>
    <t>Just Right Reader Inc</t>
  </si>
  <si>
    <t>Justice Claims Consulting &amp; Disaster Recovery Services LLC</t>
  </si>
  <si>
    <t>Justice Claims LLC</t>
  </si>
  <si>
    <t>K2 SERVICES LLC</t>
  </si>
  <si>
    <t>KAM Technologies</t>
  </si>
  <si>
    <t>KEV Group Inc</t>
  </si>
  <si>
    <t>Keystone Ridge Designs Inc</t>
  </si>
  <si>
    <t>KeyWarden Systems Partners LLP</t>
  </si>
  <si>
    <t>Kickbox Leasing</t>
  </si>
  <si>
    <t>Site and Event Services</t>
  </si>
  <si>
    <t>KickUp</t>
  </si>
  <si>
    <t>kidgrit</t>
  </si>
  <si>
    <t>Kiefer America LLC</t>
  </si>
  <si>
    <t>Kilgore Industries LP</t>
  </si>
  <si>
    <t>Kognity USA Inc</t>
  </si>
  <si>
    <t>KT Black Services LLC</t>
  </si>
  <si>
    <t>KTECH PRODUCTS LLC</t>
  </si>
  <si>
    <t>Kyndryl INC</t>
  </si>
  <si>
    <t>Lake Management Services LP</t>
  </si>
  <si>
    <t>Learning Environments LLC</t>
  </si>
  <si>
    <t>Learning Services</t>
  </si>
  <si>
    <t xml:space="preserve">LearningMate Solutions Inc. </t>
  </si>
  <si>
    <t>LED ARE US LLC</t>
  </si>
  <si>
    <t>Leeder Furniture LLC</t>
  </si>
  <si>
    <t>Library Interiors of Texas LLC</t>
  </si>
  <si>
    <t>Lippert Components Inc</t>
  </si>
  <si>
    <t>Literati Inc</t>
  </si>
  <si>
    <t>LMT and Supply Inc</t>
  </si>
  <si>
    <t>Trades, Labor, and Materials (NON-JOC)</t>
  </si>
  <si>
    <t>04/30/2028</t>
  </si>
  <si>
    <t>Lochridge Priest Inc</t>
  </si>
  <si>
    <t>Longhorn Commercial Roofing</t>
  </si>
  <si>
    <t>Lockers (JOC)</t>
  </si>
  <si>
    <t>Manning Brothers Food Equipment Co Inc</t>
  </si>
  <si>
    <t>Manufacture Direct Inc</t>
  </si>
  <si>
    <t>Marzano Resources LLC</t>
  </si>
  <si>
    <t>MEXZIM Corporation</t>
  </si>
  <si>
    <t>Mid American Research Chemical</t>
  </si>
  <si>
    <t>Retail Electric Power (Texas Only)</t>
  </si>
  <si>
    <t>01/31/2028</t>
  </si>
  <si>
    <t>Midtown Video</t>
  </si>
  <si>
    <t>Midwest Field Solutions</t>
  </si>
  <si>
    <t>Mint Technologies LLC</t>
  </si>
  <si>
    <t>Moore Pest Control Inc</t>
  </si>
  <si>
    <t>MSC Industrial Supply</t>
  </si>
  <si>
    <t>National Works Inc</t>
  </si>
  <si>
    <t xml:space="preserve">Native Construction </t>
  </si>
  <si>
    <t>Navitas LLC</t>
  </si>
  <si>
    <t>Network Craze Technologies</t>
  </si>
  <si>
    <t>Newegg Business Inc</t>
  </si>
  <si>
    <t>Next Level Libraries</t>
  </si>
  <si>
    <t>NTD Mechanical</t>
  </si>
  <si>
    <t>NV5 Consultants</t>
  </si>
  <si>
    <t>Oak Security Group LLC</t>
  </si>
  <si>
    <t>One Diversified LLC</t>
  </si>
  <si>
    <t>One Reef LLC</t>
  </si>
  <si>
    <t>Open Plan Systems LLC</t>
  </si>
  <si>
    <t>OperationsHERO</t>
  </si>
  <si>
    <t>Orange Flood Control LLC</t>
  </si>
  <si>
    <t>Palmieri Furniture</t>
  </si>
  <si>
    <t>Panasonic Connect North America</t>
  </si>
  <si>
    <t>Paper Education America Inc</t>
  </si>
  <si>
    <t>Path Company LLC</t>
  </si>
  <si>
    <t>Patterson Equipment Company</t>
  </si>
  <si>
    <t>Pavement Technologies International Corp</t>
  </si>
  <si>
    <t>PEEQ Technologies Inc</t>
  </si>
  <si>
    <t>Performance Scoring LLC</t>
  </si>
  <si>
    <t>Phil Long Ford of Denver</t>
  </si>
  <si>
    <t>PickUp Patrol LLC</t>
  </si>
  <si>
    <t>PlainView LED</t>
  </si>
  <si>
    <t>PLM Spraying LLC</t>
  </si>
  <si>
    <t>PMCS Services Inc</t>
  </si>
  <si>
    <t>PMR Roofing</t>
  </si>
  <si>
    <t>PPM Company</t>
  </si>
  <si>
    <t>Project Integrity Analyst</t>
  </si>
  <si>
    <t>PROPAC INC</t>
  </si>
  <si>
    <t>Quality Construction Services Inc</t>
  </si>
  <si>
    <t>Ram Air Engineering Inc</t>
  </si>
  <si>
    <t>Ranger Security Solutions</t>
  </si>
  <si>
    <t>Rave Mobile Safety</t>
  </si>
  <si>
    <t>Remedi8 LLC</t>
  </si>
  <si>
    <t>Renewed Lawn and Landscape</t>
  </si>
  <si>
    <t>Rio Elevator Company Inc</t>
  </si>
  <si>
    <t>Roaring Moose LLC</t>
  </si>
  <si>
    <t>Rojas Heavy Equipment LLC</t>
  </si>
  <si>
    <t>Ronco Technology Services LLC</t>
  </si>
  <si>
    <t>Roofcare LLC</t>
  </si>
  <si>
    <t>ROOFING REPRESENTATIVES</t>
  </si>
  <si>
    <t>S3Consulting LLC</t>
  </si>
  <si>
    <t>Samsung Opto Electronics America Inc</t>
  </si>
  <si>
    <t>Satchel Pulse</t>
  </si>
  <si>
    <t>SchoolSAFEid LLC</t>
  </si>
  <si>
    <t>SchoolStatus</t>
  </si>
  <si>
    <t>SEC Snellstrom Electrical Contracting</t>
  </si>
  <si>
    <t>Second Chance Fitness Inc</t>
  </si>
  <si>
    <t>SecureDocs Inc</t>
  </si>
  <si>
    <t>Seesaw Learning Inc</t>
  </si>
  <si>
    <t>Shimadzu Medical Systems</t>
  </si>
  <si>
    <t>SketchforSchools Publishing Inc</t>
  </si>
  <si>
    <t>Skydio Inc</t>
  </si>
  <si>
    <t>Skyline Technology Solutions LLC</t>
  </si>
  <si>
    <t>Sloans technology</t>
  </si>
  <si>
    <t>Smarter Furnishings</t>
  </si>
  <si>
    <t>Sonova USA Inc</t>
  </si>
  <si>
    <t>Southend Asphalt</t>
  </si>
  <si>
    <t>Sparks Office Solutions Inc</t>
  </si>
  <si>
    <t>Specialty Restoration of Texas Inc</t>
  </si>
  <si>
    <t>Specified Sales Inc</t>
  </si>
  <si>
    <t>Spectrum Energy LLC</t>
  </si>
  <si>
    <t>Square Panda</t>
  </si>
  <si>
    <t>STEM Education Works</t>
  </si>
  <si>
    <t>Streamline Fire &amp; Life Safety</t>
  </si>
  <si>
    <t>Stryke Security Inc</t>
  </si>
  <si>
    <t>Summit 360</t>
  </si>
  <si>
    <t>Sunflower Lab LLC</t>
  </si>
  <si>
    <t>SWYE360 LEARNING</t>
  </si>
  <si>
    <t>T E S ENERGY SERVICES  L P</t>
  </si>
  <si>
    <t>Tactura Network Solutions LLC</t>
  </si>
  <si>
    <t>TCB Consulting LLC</t>
  </si>
  <si>
    <t>Teachers Pay Teachers Teacher Synergy llc</t>
  </si>
  <si>
    <t>Tech Reformers LLC</t>
  </si>
  <si>
    <t>Technology Providers Inc</t>
  </si>
  <si>
    <t>Tecta America Corp</t>
  </si>
  <si>
    <t>Tekni-Kut Corporation</t>
  </si>
  <si>
    <t>Teneo Linguistics Company LLC</t>
  </si>
  <si>
    <t>TEXAS AIRSYSTEMS LLC</t>
  </si>
  <si>
    <t>Texas Chiller Systems</t>
  </si>
  <si>
    <t>Texas CPG LLC</t>
  </si>
  <si>
    <t>Texas Custom Commercial Floors</t>
  </si>
  <si>
    <t>Texas Pride Utilities</t>
  </si>
  <si>
    <t>Texas Roof Support LLC</t>
  </si>
  <si>
    <t>Texas Traditions Roofing</t>
  </si>
  <si>
    <t>Texas Yard Pro Inc</t>
  </si>
  <si>
    <t>Textbook Warehouse LLC</t>
  </si>
  <si>
    <t>The KR Group Inc</t>
  </si>
  <si>
    <t>The MacMan LLC</t>
  </si>
  <si>
    <t>The Safeguard System Inc</t>
  </si>
  <si>
    <t>THE TECH GUY</t>
  </si>
  <si>
    <t>ThinkGard LLC</t>
  </si>
  <si>
    <t>Thru Consulting</t>
  </si>
  <si>
    <t>TKABO TECHNICAL SOLUTIONS LLC</t>
  </si>
  <si>
    <t>Tomahawk Strategic Solutions</t>
  </si>
  <si>
    <t>TR Facility Services</t>
  </si>
  <si>
    <t>Track Barn</t>
  </si>
  <si>
    <t>TreeTech LLC</t>
  </si>
  <si>
    <t>Tri Chi TID LLC</t>
  </si>
  <si>
    <t>TS Group LLC</t>
  </si>
  <si>
    <t>Unisys Corporation</t>
  </si>
  <si>
    <t>Unlimited Sports Solutions Inc</t>
  </si>
  <si>
    <t>UR TURN SBC</t>
  </si>
  <si>
    <t>USLED</t>
  </si>
  <si>
    <t>UVC Sanitizing Solutions LLC</t>
  </si>
  <si>
    <t>VALLEYWIDE TREE TRIMMING LLC</t>
  </si>
  <si>
    <t>VECTOR IT SOLUTIONS INC</t>
  </si>
  <si>
    <t>Veoci Inc</t>
  </si>
  <si>
    <t>Veregy LLC</t>
  </si>
  <si>
    <t>Vertical Alliance Group Inc</t>
  </si>
  <si>
    <t>VirtualArmour</t>
  </si>
  <si>
    <t>WM Commercial Roofing LLC</t>
  </si>
  <si>
    <t>Worth Ave Group</t>
  </si>
  <si>
    <t>Zaavya LLC</t>
  </si>
  <si>
    <t>Zephon LLC</t>
  </si>
  <si>
    <t>Zeptive Inc</t>
  </si>
  <si>
    <t>ZeroEyes</t>
  </si>
  <si>
    <t>22-7440</t>
  </si>
  <si>
    <t>A &amp; A Custom Engravers (Carrion Enterprises)</t>
  </si>
  <si>
    <t>22-7442</t>
  </si>
  <si>
    <t>Blue Star Custom Uniforms (Sergio Marrufo)</t>
  </si>
  <si>
    <t>Cheers, Etc., Inc.</t>
  </si>
  <si>
    <t>D Embroidery Corp</t>
  </si>
  <si>
    <t>Intrepid Sportswear, Inc</t>
  </si>
  <si>
    <t>Julieâ€™s Promotional Products (Julia E. Aldaz)</t>
  </si>
  <si>
    <t>Proper Printshop (Proper Printshop Productions LLC)</t>
  </si>
  <si>
    <t>Riddell (Riddell/All American) (All American Sports Corp.)</t>
  </si>
  <si>
    <t>SSR JACKETS (MONK HOLDINGS, LLC)</t>
  </si>
  <si>
    <t>Swim Shops of the Southwest (Adolf Kiefer &amp; Associates) (Kiefer Aquatics, The Lifeguard Store, All American Swim)</t>
  </si>
  <si>
    <t>Texas Motion Sports</t>
  </si>
  <si>
    <t>Full Turn Interior Solutions</t>
  </si>
  <si>
    <t>Alamo Auto Supply (Alamo Industries, Inc)</t>
  </si>
  <si>
    <t>A-Z Bus Texas LLC dba Blue Star Bus Sales</t>
  </si>
  <si>
    <t>Really Great Reading Company, LLC</t>
  </si>
  <si>
    <t>Active Parenting Publishers</t>
  </si>
  <si>
    <t>Beable Education, Inc.</t>
  </si>
  <si>
    <t>Capital Microscope Services, Inc</t>
  </si>
  <si>
    <t>CELEBRATE Successful Early Learning LLC</t>
  </si>
  <si>
    <t>EAI Education (Eric Armin Inc)</t>
  </si>
  <si>
    <t>Harry K. Wong Publications, Inc.</t>
  </si>
  <si>
    <t>Lilliworks Active Learning Foundation</t>
  </si>
  <si>
    <t>Mackin Educational Resources  (Mackin Book Company)</t>
  </si>
  <si>
    <t>News-O-Matic (Press4Kids Inc.)</t>
  </si>
  <si>
    <t>Perma-Bound Books (Hertzberg-New Method, Inc.)</t>
  </si>
  <si>
    <t>Progress Learning, LLC</t>
  </si>
  <si>
    <t>Ripple Effects (Ripple Effects, Inc.)</t>
  </si>
  <si>
    <t>Science Safety Inc.</t>
  </si>
  <si>
    <t>Express Employment Professionals East El Paso (AM Innovations,  Corp. / Express Services Inc.)</t>
  </si>
  <si>
    <t>Axiom Learning, Inc.</t>
  </si>
  <si>
    <t>CareerCraft, LLC (Laura M. Dwiggins)</t>
  </si>
  <si>
    <t>Carol Cooper dba N&amp;C Consulting</t>
  </si>
  <si>
    <t>Christ Chavez (Christ Chavez Photographer)</t>
  </si>
  <si>
    <t>Comprehensive Training Center</t>
  </si>
  <si>
    <t>Crisis Prevention Institute, Inc.</t>
  </si>
  <si>
    <t>CS Educational Services LLC (thinkLaw)</t>
  </si>
  <si>
    <t>FACTS Education Solutions, LLC</t>
  </si>
  <si>
    <t>Lighthouse Therapy LLC (Janet L. Courtney)</t>
  </si>
  <si>
    <t>Pikitin Learning Projects</t>
  </si>
  <si>
    <t>Rigged In Your Favor (Leticia M. Salas)</t>
  </si>
  <si>
    <t>Salas Music (Salas Music Publishing and Production/Angel Music) (Arturo Salas Salas)</t>
  </si>
  <si>
    <t>StratComm Inc.</t>
  </si>
  <si>
    <t>TAG2:The Art of Continuous Growth</t>
  </si>
  <si>
    <t>TCASE Services by Design (C/O Texas Council of Administrators of Special Education)</t>
  </si>
  <si>
    <t>The Forma Group, LLC</t>
  </si>
  <si>
    <t>Fastsigns (Love Ewe Inc.)</t>
  </si>
  <si>
    <t>Terralogic Document Systems, Inc</t>
  </si>
  <si>
    <t>22-7447</t>
  </si>
  <si>
    <t>Fleet Service Solutions (Michael N Keagle)</t>
  </si>
  <si>
    <t>Douglas Equipment (Douglas Food Stores Inc)</t>
  </si>
  <si>
    <t>Shelby Distributions Inc. (Express Office Products)</t>
  </si>
  <si>
    <t>Xerox Business Solutions Southwest (Dahill Office Technology Corporation)</t>
  </si>
  <si>
    <t>22-7434</t>
  </si>
  <si>
    <t>AmeriChoice Construction, LLC</t>
  </si>
  <si>
    <t>Burman Construction, LLC</t>
  </si>
  <si>
    <t>DH Pace (D.H. Pace Company, Inc.)</t>
  </si>
  <si>
    <t>El Paso Tinting 2 LLC (Luis A. Marquez)</t>
  </si>
  <si>
    <t>Holts Mechanical Ltd</t>
  </si>
  <si>
    <t>Ketner Enterprises of El Paso LLC dba Johnstone Supply</t>
  </si>
  <si>
    <t>M Squared Electric</t>
  </si>
  <si>
    <t>MARKS PLUMBING PARTS (John W Gasparini Inc)</t>
  </si>
  <si>
    <t>One Stop Glass</t>
  </si>
  <si>
    <t>The Sherwin-Williams Company</t>
  </si>
  <si>
    <t>THREE O MACHINE SHOP, INC (Felix Sanchez)</t>
  </si>
  <si>
    <t>BTek Holdings LLC</t>
  </si>
  <si>
    <t>22-7446</t>
  </si>
  <si>
    <t>22-7443</t>
  </si>
  <si>
    <t>JGF Built LLC</t>
  </si>
  <si>
    <t>Ricks  Paving &amp; Sealing</t>
  </si>
  <si>
    <t>Synergy Project Contractors, Inc</t>
  </si>
  <si>
    <t>22-7445</t>
  </si>
  <si>
    <t>Artist Touch Design Firm (Knotts, Inc.)</t>
  </si>
  <si>
    <t>Metro Signs (Richard Nacim)</t>
  </si>
  <si>
    <t>PDX Printing (Porfirio Diaz Exit LP)</t>
  </si>
  <si>
    <t>Tovar Printing, Inc.</t>
  </si>
  <si>
    <t>Advertising Specialties of El Paso (Jose Luis Nava)</t>
  </si>
  <si>
    <t>Printing Services, Promotional Supplies and Related- .</t>
  </si>
  <si>
    <t>23-7456</t>
  </si>
  <si>
    <t>Defenz Special Systems LLC</t>
  </si>
  <si>
    <t>Mike Garcia Merchant Security, LLC</t>
  </si>
  <si>
    <t>GoTo Communications, Inc.</t>
  </si>
  <si>
    <t>Calian Corp</t>
  </si>
  <si>
    <t>23-7452</t>
  </si>
  <si>
    <t>Age of Learning, Inc.</t>
  </si>
  <si>
    <t>AGParts Worldwide, Inc.</t>
  </si>
  <si>
    <t>Compu-Cel (Personal Computer Technologies,Inc.)</t>
  </si>
  <si>
    <t>Forward Edge LLC</t>
  </si>
  <si>
    <t>Helios Ed (Mann InfoCom Inc.)</t>
  </si>
  <si>
    <t>iBenzer Inc.</t>
  </si>
  <si>
    <t>InformedK12 (Emics, Inc.)</t>
  </si>
  <si>
    <t>LibraryTrac</t>
  </si>
  <si>
    <t>PCS Revenue Control Systems</t>
  </si>
  <si>
    <t>Securly, Inc.</t>
  </si>
  <si>
    <t>STS Recycling LLC</t>
  </si>
  <si>
    <t>System Liquidation</t>
  </si>
  <si>
    <t>TalkingPoints of Illinois (TalkingPoints)</t>
  </si>
  <si>
    <t>Audio Enhancement, Inc.</t>
  </si>
  <si>
    <t>Net-Tech Consulting LLC</t>
  </si>
  <si>
    <t>Square Technology (David Frisbie)</t>
  </si>
  <si>
    <t>Tek84 Inc.</t>
  </si>
  <si>
    <t>Tools For Schools Inc.</t>
  </si>
  <si>
    <t>22-7448</t>
  </si>
  <si>
    <t>Burnett Specialists (The Burnett Companies Consolidated Inc.)</t>
  </si>
  <si>
    <t>C.A. Community Services, Inc (Campus Adventures Ancillary Services, LLC)</t>
  </si>
  <si>
    <t>Diskriter, Inc.</t>
  </si>
  <si>
    <t>HireQuest, LLC dba Snelling</t>
  </si>
  <si>
    <t>LanceSoft, Inc.</t>
  </si>
  <si>
    <t>Peak Performers (St. Vincent DePaul Rehabilitation Service of Texas, Inc)</t>
  </si>
  <si>
    <t>SearchPros Staffing</t>
  </si>
  <si>
    <t>Sparrow Company (Sparrow Company LLC)</t>
  </si>
  <si>
    <t>The Job Connection, Inc</t>
  </si>
  <si>
    <t>El Paso Disposal (El Paso Disposal, LP)</t>
  </si>
  <si>
    <t>22-7441</t>
  </si>
  <si>
    <t>95 Percent Group Inc.</t>
  </si>
  <si>
    <t>1 GPA</t>
  </si>
  <si>
    <t>Abacus Corporation</t>
  </si>
  <si>
    <t xml:space="preserve">Employee Staffing &amp; Leaseback </t>
  </si>
  <si>
    <t>22-09PV-01</t>
  </si>
  <si>
    <t>Active Internet Technologies, dba Finalsite</t>
  </si>
  <si>
    <t>Web Content and/or Mass Notification System</t>
  </si>
  <si>
    <t>21-11PV-01</t>
  </si>
  <si>
    <t>Altitude Recreation Inc</t>
  </si>
  <si>
    <t>Playground Solutions</t>
  </si>
  <si>
    <t>23-07P-01</t>
  </si>
  <si>
    <t>Fire, Security and Communication System Solutions</t>
  </si>
  <si>
    <t>21-07P-04</t>
  </si>
  <si>
    <t>Applied Economics</t>
  </si>
  <si>
    <t>Professional Consulting Services</t>
  </si>
  <si>
    <t>23-02P-01</t>
  </si>
  <si>
    <t>Furniture Products and Services</t>
  </si>
  <si>
    <t>Technology and Audio/Visual Solutions</t>
  </si>
  <si>
    <t>22-02PV-19</t>
  </si>
  <si>
    <t>22-02PV-05</t>
  </si>
  <si>
    <t>Automotive and Bus Parts, Equipment and Services</t>
  </si>
  <si>
    <t>21-07P-06</t>
  </si>
  <si>
    <t>Building Management/Automation Systems</t>
  </si>
  <si>
    <t xml:space="preserve">Critical Insight, Inc. </t>
  </si>
  <si>
    <t>Cybersecurity Products and Services</t>
  </si>
  <si>
    <t>21-02PV-01</t>
  </si>
  <si>
    <t xml:space="preserve">CW Payne Accounting, LLC </t>
  </si>
  <si>
    <t>23-02P-03</t>
  </si>
  <si>
    <t>DecisionEd Group, Inc.  </t>
  </si>
  <si>
    <t>Business Intelligence &amp; Data Analytic Solutions</t>
  </si>
  <si>
    <t>22-04P-01</t>
  </si>
  <si>
    <t>Delta-T Group Phoenix, Inc.</t>
  </si>
  <si>
    <t>22-09PV-02</t>
  </si>
  <si>
    <t xml:space="preserve">DH Pace Company Inc. </t>
  </si>
  <si>
    <t>Locks, Door Hardware, Related Parts and Services</t>
  </si>
  <si>
    <t>EAR Professional Audio Video</t>
  </si>
  <si>
    <t>22-02PV-06</t>
  </si>
  <si>
    <t>ENA Services LLC</t>
  </si>
  <si>
    <t>21-02PV-03</t>
  </si>
  <si>
    <t>Office and School Supplies</t>
  </si>
  <si>
    <t>Epic Solar Control, LLC</t>
  </si>
  <si>
    <t>Safety &amp; Security Film Applications</t>
  </si>
  <si>
    <t>23-12P-01</t>
  </si>
  <si>
    <t>ESS South Central, LLC</t>
  </si>
  <si>
    <t>22-09PV-04</t>
  </si>
  <si>
    <t xml:space="preserve">Ewing Irrigation Products Inc. </t>
  </si>
  <si>
    <t>Grounds and Irrigation Products and Services</t>
  </si>
  <si>
    <t>23-10DV-02</t>
  </si>
  <si>
    <t>Exerplay Inc.</t>
  </si>
  <si>
    <t>23-07P-04</t>
  </si>
  <si>
    <t>Fieldturf USA Inc.</t>
  </si>
  <si>
    <t>Athletic Surfaces, Appurtenances and Minor Structures</t>
  </si>
  <si>
    <t>23-01DP-01</t>
  </si>
  <si>
    <t>Fisher Scientific Company LLC</t>
  </si>
  <si>
    <t>FlexGround LLC</t>
  </si>
  <si>
    <t>23-07P-05</t>
  </si>
  <si>
    <t>Roofing Services</t>
  </si>
  <si>
    <t>Fusebox, LLC</t>
  </si>
  <si>
    <t>22-04P-04</t>
  </si>
  <si>
    <t>Gaggle.Net Inc.</t>
  </si>
  <si>
    <t>22-02PV-07</t>
  </si>
  <si>
    <t>Gauge Precision Consulting, LLC</t>
  </si>
  <si>
    <t>23-02P-04</t>
  </si>
  <si>
    <t>Janitorial Supplies, Equipment and Services</t>
  </si>
  <si>
    <t>22-04P-05</t>
  </si>
  <si>
    <t>Grant Consulting and Other Research Services</t>
  </si>
  <si>
    <t>20-04P-01</t>
  </si>
  <si>
    <t>Heinfeld, Meech &amp; Co., P.C.</t>
  </si>
  <si>
    <t>23-02P-05</t>
  </si>
  <si>
    <t>Hellas Construction Inc.</t>
  </si>
  <si>
    <t>23-01DP-03</t>
  </si>
  <si>
    <t>Hye Tech Network &amp; Security Solutions LLC</t>
  </si>
  <si>
    <t>21-02PV-05</t>
  </si>
  <si>
    <t>22-02PV-08</t>
  </si>
  <si>
    <t xml:space="preserve">International Alliance Group, LLC </t>
  </si>
  <si>
    <t>22-09PV-05</t>
  </si>
  <si>
    <t>21-11PV-03</t>
  </si>
  <si>
    <t>Medical and Safety Supplies and Equipment</t>
  </si>
  <si>
    <t>22-02PV-10</t>
  </si>
  <si>
    <t>Johnson Controls Fire Protection LP</t>
  </si>
  <si>
    <t>21-07P-12</t>
  </si>
  <si>
    <t>Kidstuff Playsystems Inc.</t>
  </si>
  <si>
    <t>23-07P-06</t>
  </si>
  <si>
    <t>22-10DP-03</t>
  </si>
  <si>
    <t>Kimley-Horn and Associates, Inc.</t>
  </si>
  <si>
    <t>KOI Education</t>
  </si>
  <si>
    <t>Lightspeed Technologies Inc.</t>
  </si>
  <si>
    <t>22-02PV-11</t>
  </si>
  <si>
    <t>Logicalis Inc.</t>
  </si>
  <si>
    <t>21-07P-13</t>
  </si>
  <si>
    <t>22-02PV-12</t>
  </si>
  <si>
    <t>McREL International</t>
  </si>
  <si>
    <t>Midstate Energy LLC. - A Veregy Company</t>
  </si>
  <si>
    <t>Electrical and Lighting Products, EV Charging Stations and Services</t>
  </si>
  <si>
    <t>22-11PV-03</t>
  </si>
  <si>
    <t>22-11PV-04</t>
  </si>
  <si>
    <t>22-02PV-14</t>
  </si>
  <si>
    <t xml:space="preserve">Norcon Industries, Inc. </t>
  </si>
  <si>
    <t>Gymnasium/Athletic Equipment &amp; Spectator Seating</t>
  </si>
  <si>
    <t>23-06P-02</t>
  </si>
  <si>
    <t>23-01DP-04</t>
  </si>
  <si>
    <t>21-11PV-04</t>
  </si>
  <si>
    <t>23-10DV-03</t>
  </si>
  <si>
    <t>Presidio Networked Solutions Group LLC</t>
  </si>
  <si>
    <t>22-02PV-17</t>
  </si>
  <si>
    <t>21-02PV-06</t>
  </si>
  <si>
    <t>Presidio Networked Solutions LLC            </t>
  </si>
  <si>
    <t>22-04P-07</t>
  </si>
  <si>
    <t>Public Knowledge, LLC</t>
  </si>
  <si>
    <t>23-02P-06</t>
  </si>
  <si>
    <t>RNA Facilities Management</t>
  </si>
  <si>
    <t>Robert Cohen Co LLC, dba Sport Surfaces Distributing Inc.</t>
  </si>
  <si>
    <t>23-01DP-05</t>
  </si>
  <si>
    <t>RSI Systems Inc. dba RSI Security</t>
  </si>
  <si>
    <t>21-02PV-07</t>
  </si>
  <si>
    <t>Russell's Educational Consulting</t>
  </si>
  <si>
    <t>23-12P-02</t>
  </si>
  <si>
    <t xml:space="preserve">SEAS Education Inc. </t>
  </si>
  <si>
    <t>Medicaid Reimbursement Services</t>
  </si>
  <si>
    <t>23-03DV-02</t>
  </si>
  <si>
    <t>Sentinel Technologies Inc.</t>
  </si>
  <si>
    <t>21-02PV-08</t>
  </si>
  <si>
    <t>22-02PV-18</t>
  </si>
  <si>
    <t>Shade 'N Net of Arizona Inc.</t>
  </si>
  <si>
    <t>23-07P-09</t>
  </si>
  <si>
    <t>Sivic Solutions Group, LLC (a Solix Company)</t>
  </si>
  <si>
    <t>23-03DV-03</t>
  </si>
  <si>
    <t>22-10DP-04</t>
  </si>
  <si>
    <t>Sunland Asphalt &amp; Construction LLC</t>
  </si>
  <si>
    <t>Asphalt Products and Services</t>
  </si>
  <si>
    <t>22-15P-04</t>
  </si>
  <si>
    <t>Synthetic Turf Resources (STR) dba SYNLawn</t>
  </si>
  <si>
    <t>23-07P-10</t>
  </si>
  <si>
    <t>Third Party Administration Retirement Plan Services</t>
  </si>
  <si>
    <t>Thielsch Engineering, Inc.</t>
  </si>
  <si>
    <t>Thinking Maps Inc.</t>
  </si>
  <si>
    <t>21-02PV-09</t>
  </si>
  <si>
    <t xml:space="preserve">US Omni &amp; TSACG Compliance Services, Inc. </t>
  </si>
  <si>
    <t>Utility Construction Company Inc.</t>
  </si>
  <si>
    <t>22-11PV-07</t>
  </si>
  <si>
    <t>Vector Resources Inc., dba Vector USA</t>
  </si>
  <si>
    <t>21-02PV-10</t>
  </si>
  <si>
    <t>22-11PV-08</t>
  </si>
  <si>
    <t>Visp Group LLC</t>
  </si>
  <si>
    <t>22-02PV-20</t>
  </si>
  <si>
    <t>WestGroup LLC dba WestGroup Research</t>
  </si>
  <si>
    <t>20-04P-02</t>
  </si>
  <si>
    <t>Willdan Energy Solutions</t>
  </si>
  <si>
    <t>Assoc for Supervision and Curriculum Dev (ASCD)</t>
  </si>
  <si>
    <t>Special Education Professional Dev</t>
  </si>
  <si>
    <t>22-06</t>
  </si>
  <si>
    <t>Community Coffee Co</t>
  </si>
  <si>
    <t>Retail Providers</t>
  </si>
  <si>
    <t>2019-2022</t>
  </si>
  <si>
    <t>Fine Arts Supplies, Equipment and Services</t>
  </si>
  <si>
    <t>006-2021-2023</t>
  </si>
  <si>
    <t>Bandmans Company</t>
  </si>
  <si>
    <t>2019-JUL 2019</t>
  </si>
  <si>
    <t>2021-May-91</t>
  </si>
  <si>
    <t>KP Education</t>
  </si>
  <si>
    <t>2022-JUN-116</t>
  </si>
  <si>
    <t>22-67</t>
  </si>
  <si>
    <t>MTS Publications</t>
  </si>
  <si>
    <t>23-04</t>
  </si>
  <si>
    <t>Facilites, Maintenance and Transportation</t>
  </si>
  <si>
    <t>013-22</t>
  </si>
  <si>
    <t>ED311</t>
  </si>
  <si>
    <t>Specialized Supplies and Equipment</t>
  </si>
  <si>
    <t>B2019-2020</t>
  </si>
  <si>
    <t>RVG Mariachi Warehouse</t>
  </si>
  <si>
    <t>Fine Arts Supplies, Equipment, service</t>
  </si>
  <si>
    <t>InCon-trol Water Systems</t>
  </si>
  <si>
    <t>BG-205970</t>
  </si>
  <si>
    <t>Dollamur Sports Surfaces</t>
  </si>
  <si>
    <t>Jones School Supply</t>
  </si>
  <si>
    <t>Awards and Trophies</t>
  </si>
  <si>
    <t>Planners</t>
  </si>
  <si>
    <t>Subsite, LLC</t>
  </si>
  <si>
    <t>2010-16</t>
  </si>
  <si>
    <t>Benchmark Signs (Brooks &amp; Brooks Services)</t>
  </si>
  <si>
    <t>Chaney Electronics</t>
  </si>
  <si>
    <t>1920-004-2025</t>
  </si>
  <si>
    <t>Shoppas</t>
  </si>
  <si>
    <t>Maintenance, Operations and Transporation Supplies</t>
  </si>
  <si>
    <t>2021-002-2025A</t>
  </si>
  <si>
    <t>Operation Supply/Svc</t>
  </si>
  <si>
    <t>817-2022-05-28</t>
  </si>
  <si>
    <t>Bill Doran</t>
  </si>
  <si>
    <t xml:space="preserve">Core Curriculum Supplies and Services </t>
  </si>
  <si>
    <t>803-2021-05-27</t>
  </si>
  <si>
    <t>HOTSY DBA North Texas Sales &amp; Dist</t>
  </si>
  <si>
    <t>801-2021-05-27</t>
  </si>
  <si>
    <t>Maintenace and General Trades Merchandise and Services</t>
  </si>
  <si>
    <t>215-21</t>
  </si>
  <si>
    <t>Brown Industries</t>
  </si>
  <si>
    <t>DFW Waste Oil Services</t>
  </si>
  <si>
    <t>Maintenance, Equiqment, Supplies, Transportation</t>
  </si>
  <si>
    <t>18-06</t>
  </si>
  <si>
    <t>Follett Higher Education Group</t>
  </si>
  <si>
    <t>Visual &amp; Performing Arts Supplies, Equip and Services</t>
  </si>
  <si>
    <t>21-09</t>
  </si>
  <si>
    <t>21-11</t>
  </si>
  <si>
    <t>Hexco Academic</t>
  </si>
  <si>
    <t>2205-20</t>
  </si>
  <si>
    <t xml:space="preserve">Office and School Supplies Products </t>
  </si>
  <si>
    <t>Soliant</t>
  </si>
  <si>
    <t>Professional Services for Speical Programs</t>
  </si>
  <si>
    <t>2202-08</t>
  </si>
  <si>
    <t>Cooking Equipment Specialist</t>
  </si>
  <si>
    <t>Equipment Service</t>
  </si>
  <si>
    <t>PART (A)</t>
  </si>
  <si>
    <t>e-Mail</t>
  </si>
  <si>
    <t>Diamond Kean learning LLC dba SLC</t>
  </si>
  <si>
    <t>PSAT/SAT Seminars, Student Language Arts, Math and Writing Programs &amp; Reading and Remedial Math Program</t>
  </si>
  <si>
    <t xml:space="preserve">Frank Kesh </t>
  </si>
  <si>
    <t>Infinite</t>
  </si>
  <si>
    <t>Abstinece Education, Authors/ Speakers, Bullying Education, Student Drug Alcohol &amp; Tabacco Prevention, Entertainment, Student Motivational Program, Student Reading/Language Arts, Science &amp; Math Program, &amp; Student Services Program.</t>
  </si>
  <si>
    <t xml:space="preserve">Shariah Smith </t>
  </si>
  <si>
    <t xml:space="preserve">contact@cre8infinite.org </t>
  </si>
  <si>
    <t>515-573-0238</t>
  </si>
  <si>
    <t>Abstinence Education, Authors/Speakers, Bullying Education, Student Drug, Alcohol &amp; Tobacco Prevention, Student Motivational Program,Peer-to-Peer Mentoring Program for High School, Staff Development Programming, Mental Health/Bullying/Cyber Safety/Sexual Health</t>
  </si>
  <si>
    <t>C. Weitzel</t>
  </si>
  <si>
    <t>cweitzel@justsayyes.org</t>
  </si>
  <si>
    <t>972-437-0002</t>
  </si>
  <si>
    <t xml:space="preserve">Student Science Programs </t>
  </si>
  <si>
    <t>Ashley Takacs</t>
  </si>
  <si>
    <t>Ldloperations@invent.org</t>
  </si>
  <si>
    <t>800-968-4332</t>
  </si>
  <si>
    <t>PART (B)</t>
  </si>
  <si>
    <r>
      <rPr>
        <b/>
        <sz val="11"/>
        <color theme="1"/>
        <rFont val="Calibri"/>
        <family val="2"/>
        <scheme val="minor"/>
      </rPr>
      <t>Event Decorations</t>
    </r>
    <r>
      <rPr>
        <sz val="11"/>
        <color theme="1"/>
        <rFont val="Calibri"/>
        <family val="2"/>
        <scheme val="minor"/>
      </rPr>
      <t xml:space="preserve">- Props (priced per item), lighting Accents(priced by the foot or item depending on set up), </t>
    </r>
    <r>
      <rPr>
        <b/>
        <sz val="11"/>
        <color theme="1"/>
        <rFont val="Calibri"/>
        <family val="2"/>
        <scheme val="minor"/>
      </rPr>
      <t>Balloons</t>
    </r>
    <r>
      <rPr>
        <sz val="11"/>
        <color theme="1"/>
        <rFont val="Calibri"/>
        <family val="2"/>
        <scheme val="minor"/>
      </rPr>
      <t xml:space="preserve"> (Bouquet w/ (6) 11" latex helium balloons -$25, 8'tall baloon column/tower -$85, 8'tall x 10' wide balloon Arch- $198) , </t>
    </r>
    <r>
      <rPr>
        <b/>
        <sz val="11"/>
        <color theme="1"/>
        <rFont val="Calibri"/>
        <family val="2"/>
        <scheme val="minor"/>
      </rPr>
      <t xml:space="preserve">Canopies </t>
    </r>
    <r>
      <rPr>
        <sz val="11"/>
        <color theme="1"/>
        <rFont val="Calibri"/>
        <family val="2"/>
        <scheme val="minor"/>
      </rPr>
      <t>(priced by the foot), Sets (Balloon/prop design sets for entrances, stages, photo area), etc.</t>
    </r>
  </si>
  <si>
    <r>
      <rPr>
        <b/>
        <sz val="11"/>
        <color theme="1"/>
        <rFont val="Calibri"/>
        <family val="2"/>
        <scheme val="minor"/>
      </rPr>
      <t>Animal Presentations</t>
    </r>
    <r>
      <rPr>
        <sz val="11"/>
        <color theme="1"/>
        <rFont val="Calibri"/>
        <family val="2"/>
        <scheme val="minor"/>
      </rPr>
      <t>- $350 per event</t>
    </r>
  </si>
  <si>
    <t>760-468-1147</t>
  </si>
  <si>
    <t>Barrel of Monkeys</t>
  </si>
  <si>
    <t>Blip N Time (GloCor LLC)</t>
  </si>
  <si>
    <r>
      <rPr>
        <b/>
        <sz val="11"/>
        <color theme="1"/>
        <rFont val="Calibri"/>
        <family val="2"/>
        <scheme val="minor"/>
      </rPr>
      <t>Photo Booth</t>
    </r>
    <r>
      <rPr>
        <sz val="11"/>
        <color theme="1"/>
        <rFont val="Calibri"/>
        <family val="2"/>
        <scheme val="minor"/>
      </rPr>
      <t xml:space="preserve"> $157 per hour $3,000 per day, 350 4x6 prints or 700 2x6 prints $150), back drops; regualr cloth $75, Sequins $175, Floral &amp; Rose Wall $175</t>
    </r>
  </si>
  <si>
    <t>Card My Yard Irving</t>
  </si>
  <si>
    <t>$95 for 24 hour rental, additional $60  each day after the first 24 hours. 30% discount for any sign booked for more than 2 days.</t>
  </si>
  <si>
    <t>Classic Moments 360</t>
  </si>
  <si>
    <t>Country Critters Farm, LLC</t>
  </si>
  <si>
    <t>DJ- A.Ven</t>
  </si>
  <si>
    <t>Vendor did not add her pricing</t>
  </si>
  <si>
    <t>Ashlety Ventura</t>
  </si>
  <si>
    <t>aventrua@irvingisd.net</t>
  </si>
  <si>
    <t>972-900-6000</t>
  </si>
  <si>
    <r>
      <rPr>
        <b/>
        <sz val="11"/>
        <color theme="1"/>
        <rFont val="Calibri"/>
        <family val="2"/>
        <scheme val="minor"/>
      </rPr>
      <t>Train</t>
    </r>
    <r>
      <rPr>
        <sz val="11"/>
        <color theme="1"/>
        <rFont val="Calibri"/>
        <family val="2"/>
        <scheme val="minor"/>
      </rPr>
      <t xml:space="preserve"> $750 per event</t>
    </r>
  </si>
  <si>
    <t>Sandra Gauna</t>
  </si>
  <si>
    <t>Happytrailsrail@yahoo.com</t>
  </si>
  <si>
    <t>817-366-6359     972-877-3801</t>
  </si>
  <si>
    <t>Red Photo Booths</t>
  </si>
  <si>
    <t>Anil (AJ) John</t>
  </si>
  <si>
    <t>Info@redphotobooths.com</t>
  </si>
  <si>
    <t>469-751-7331</t>
  </si>
  <si>
    <r>
      <rPr>
        <b/>
        <sz val="11"/>
        <color theme="1"/>
        <rFont val="Calibri"/>
        <family val="2"/>
        <scheme val="minor"/>
      </rPr>
      <t>Event Photography-</t>
    </r>
    <r>
      <rPr>
        <sz val="11"/>
        <color theme="1"/>
        <rFont val="Calibri"/>
        <family val="2"/>
        <scheme val="minor"/>
      </rPr>
      <t xml:space="preserve"> $200 Max pricing if 2 2 shooters may be needed, includes any editing that may be needed; </t>
    </r>
    <r>
      <rPr>
        <b/>
        <sz val="11"/>
        <color theme="1"/>
        <rFont val="Calibri"/>
        <family val="2"/>
        <scheme val="minor"/>
      </rPr>
      <t>Photo Booth</t>
    </r>
    <r>
      <rPr>
        <sz val="11"/>
        <color theme="1"/>
        <rFont val="Calibri"/>
        <family val="2"/>
        <scheme val="minor"/>
      </rPr>
      <t xml:space="preserve"> $150 per hour includes 100 photos per hour, includes capability to text, email and post to social media.</t>
    </r>
    <r>
      <rPr>
        <b/>
        <sz val="11"/>
        <color theme="1"/>
        <rFont val="Calibri"/>
        <family val="2"/>
        <scheme val="minor"/>
      </rPr>
      <t xml:space="preserve"> Roamer Photo Booth</t>
    </r>
    <r>
      <rPr>
        <sz val="11"/>
        <color theme="1"/>
        <rFont val="Calibri"/>
        <family val="2"/>
        <scheme val="minor"/>
      </rPr>
      <t>, $225 per hour no photos, but includes capability to email, text, post ot social media, customized photo border.</t>
    </r>
  </si>
  <si>
    <t>512-970-6998</t>
  </si>
  <si>
    <t>Spacewalk of North Fort Worth</t>
  </si>
  <si>
    <t>Wholegrooves</t>
  </si>
  <si>
    <t>$200 per hour (max 5 hours) Additional fee of $150 for set up/tear down. Any request beyond 5 hours will require a quote</t>
  </si>
  <si>
    <t>Joseph Rockett</t>
  </si>
  <si>
    <t>joseph.rockett@gmail.com</t>
  </si>
  <si>
    <t>972-265-9794</t>
  </si>
  <si>
    <t>OnSite Campus Instructional Programs</t>
  </si>
  <si>
    <t>22-65-737</t>
  </si>
  <si>
    <t>HVAC Parts and Equipment</t>
  </si>
  <si>
    <t>IISD 20-55-914</t>
  </si>
  <si>
    <t>Bartos</t>
  </si>
  <si>
    <t>CMS</t>
  </si>
  <si>
    <t>360TXC, LLC</t>
  </si>
  <si>
    <t>Carpet, Tile, Wood and other Related Flooring Services</t>
  </si>
  <si>
    <t>IISD 22-68-914</t>
  </si>
  <si>
    <t>Gomez Floor Covering, Inc</t>
  </si>
  <si>
    <t>One Source Commerical Flooring</t>
  </si>
  <si>
    <t>3:16 Embroidery</t>
  </si>
  <si>
    <t>Staff Uniforms</t>
  </si>
  <si>
    <t>IISD 22-82-737</t>
  </si>
  <si>
    <t>Automotive Parts and Related Supplies</t>
  </si>
  <si>
    <t>IISD 23-10-914</t>
  </si>
  <si>
    <t>Aramark</t>
  </si>
  <si>
    <t>Blackmon Mooring</t>
  </si>
  <si>
    <t>Disaster Recovery, Restoration and Related Svcs</t>
  </si>
  <si>
    <t>IISD 22-71-914</t>
  </si>
  <si>
    <t>FIVE STAR CHEVROLET</t>
  </si>
  <si>
    <t>Industrial Power LLC</t>
  </si>
  <si>
    <t>Napa Auto Parts</t>
  </si>
  <si>
    <t>Parts Authority (Dave LaBarre)</t>
  </si>
  <si>
    <t>Romaine Electric Corporation</t>
  </si>
  <si>
    <t>ServPro of N Irving (MBW Serv Corp.)</t>
  </si>
  <si>
    <t>Network Infrastructure Cabling Services</t>
  </si>
  <si>
    <t>23-15-860</t>
  </si>
  <si>
    <t>Avidex Industries</t>
  </si>
  <si>
    <t>Audio Visual Services</t>
  </si>
  <si>
    <t>23-07-860</t>
  </si>
  <si>
    <t>E- Logic IT Solutions</t>
  </si>
  <si>
    <t xml:space="preserve">Infinity Sound </t>
  </si>
  <si>
    <t>MCA Communications</t>
  </si>
  <si>
    <t>Superior Fiber &amp; Data Services</t>
  </si>
  <si>
    <t>Blue Box, LLC</t>
  </si>
  <si>
    <t>Office and Classroom Furniture</t>
  </si>
  <si>
    <t>23-05-914</t>
  </si>
  <si>
    <t>Business Interiors</t>
  </si>
  <si>
    <t>Contrax Furnishings</t>
  </si>
  <si>
    <t>Educators Depot</t>
  </si>
  <si>
    <t>Exser Facility Services</t>
  </si>
  <si>
    <t>Kaplan Early Learning Co</t>
  </si>
  <si>
    <t>Learning Environments</t>
  </si>
  <si>
    <t>LITX, LLC</t>
  </si>
  <si>
    <t>Plano Office Supply</t>
  </si>
  <si>
    <t>Shiffler Equipment Sales</t>
  </si>
  <si>
    <t>School Bus Parts</t>
  </si>
  <si>
    <t>22-99-926</t>
  </si>
  <si>
    <t>Cummins Sales and Service (Cummins Inc)</t>
  </si>
  <si>
    <t xml:space="preserve">Southwest International Truck </t>
  </si>
  <si>
    <t>Green Dream International</t>
  </si>
  <si>
    <t>22-96-916</t>
  </si>
  <si>
    <t>Living Earth (Letco Group Dallas)</t>
  </si>
  <si>
    <t>Acumen Enterprises</t>
  </si>
  <si>
    <t>HVAC Maintenance, Installation and Repair</t>
  </si>
  <si>
    <t>22-83-914</t>
  </si>
  <si>
    <t>Aim Graphics</t>
  </si>
  <si>
    <t>22-84-914</t>
  </si>
  <si>
    <t>Amon Welding Construction</t>
  </si>
  <si>
    <t>Assured Comfort (Innovation HVAC Svcs)</t>
  </si>
  <si>
    <t>Assured Comfort Svc (Innovation HVAC Svcs)</t>
  </si>
  <si>
    <t>ATCO EnviroAir Testing</t>
  </si>
  <si>
    <t>Berger Engineering</t>
  </si>
  <si>
    <t>Cates Construction Svcs</t>
  </si>
  <si>
    <t>Century Mechanical Contractors</t>
  </si>
  <si>
    <t>CMS Mechanical (CBS Mechanical)</t>
  </si>
  <si>
    <t>CMS Mechanical Svc (CBS Mechancial Svs)</t>
  </si>
  <si>
    <t>Colden Hot Services</t>
  </si>
  <si>
    <t>Davis Crane</t>
  </si>
  <si>
    <t>Denali CS</t>
  </si>
  <si>
    <t>Directors Choice</t>
  </si>
  <si>
    <t>Ed Brown Distributors (Signature Services Corp)</t>
  </si>
  <si>
    <t>Evolution Mechancial</t>
  </si>
  <si>
    <t>Exserve Facility Services</t>
  </si>
  <si>
    <t>Eyeful Art</t>
  </si>
  <si>
    <t>Ft Worth Window Cleaning</t>
  </si>
  <si>
    <t>Green Planet</t>
  </si>
  <si>
    <t>HTS Texas</t>
  </si>
  <si>
    <t>Industrial Power</t>
  </si>
  <si>
    <t>JJ Red Commercial Roofing</t>
  </si>
  <si>
    <t>22-95-914</t>
  </si>
  <si>
    <t>Kwik Kar</t>
  </si>
  <si>
    <t>North Texas Crane Service, Inc</t>
  </si>
  <si>
    <t>Pro To Call</t>
  </si>
  <si>
    <t>ProToCall</t>
  </si>
  <si>
    <t>Real Network Services</t>
  </si>
  <si>
    <t>Rent a Crate</t>
  </si>
  <si>
    <t>Rescue Restoration</t>
  </si>
  <si>
    <t>Ricks Car Care</t>
  </si>
  <si>
    <t>Sam Packs Five Star Ford</t>
  </si>
  <si>
    <t>San Jacinto Environmental Supply</t>
  </si>
  <si>
    <t>Sanus Solutions</t>
  </si>
  <si>
    <t>Select Millwork</t>
  </si>
  <si>
    <t>Trane US</t>
  </si>
  <si>
    <t>22-67-914</t>
  </si>
  <si>
    <t>Legendary Services</t>
  </si>
  <si>
    <t>Reeder Concrete</t>
  </si>
  <si>
    <t>22-60-881</t>
  </si>
  <si>
    <t>Groggy Dog Sportswear</t>
  </si>
  <si>
    <t>Just Right Products (FW Promo)</t>
  </si>
  <si>
    <t>Sanitize Now Inc</t>
  </si>
  <si>
    <r>
      <t>WHP Trainingtowers</t>
    </r>
    <r>
      <rPr>
        <b/>
        <sz val="9"/>
        <color theme="5" tint="-0.499984740745262"/>
        <rFont val="Calibri"/>
        <family val="2"/>
      </rPr>
      <t xml:space="preserve"> </t>
    </r>
  </si>
  <si>
    <t>3-C TECHNOLOGY, LLC</t>
  </si>
  <si>
    <t>PPE Supplies, Equipment and Related Products and Services</t>
  </si>
  <si>
    <t>22-48-902</t>
  </si>
  <si>
    <t>abaca lab llc</t>
  </si>
  <si>
    <t>Accurate C&amp;S Services Inc</t>
  </si>
  <si>
    <t>AERUS (ARS Home Solutions)</t>
  </si>
  <si>
    <t>Alterra Medical</t>
  </si>
  <si>
    <t>Brookaire Company, LLC</t>
  </si>
  <si>
    <t>Bttn Technologies, Inc</t>
  </si>
  <si>
    <t>By Love Inc.</t>
  </si>
  <si>
    <t>Carter Health Disposables, LLC</t>
  </si>
  <si>
    <t>Citadel PPE dba Stand Up Stations (Stand Up Stations)</t>
  </si>
  <si>
    <t>COMOROZ INC</t>
  </si>
  <si>
    <t>Complete Supply, Inc</t>
  </si>
  <si>
    <t>Indo Trading LLC</t>
  </si>
  <si>
    <t>Interboro Packaging Corporation</t>
  </si>
  <si>
    <t>ivWatch</t>
  </si>
  <si>
    <t>Kimbell Inc</t>
  </si>
  <si>
    <t>Kits for Kidz</t>
  </si>
  <si>
    <t>Liberty Office Products (Liberty Data Products)</t>
  </si>
  <si>
    <t>LubeMatrix, Inc.</t>
  </si>
  <si>
    <t>Malor Company Inc (MALOR &amp; COMPANY IN)</t>
  </si>
  <si>
    <t>Medzon Health</t>
  </si>
  <si>
    <t>Office Depot, Inc</t>
  </si>
  <si>
    <t>Precision Imaging (L &amp; B Group, LLC)</t>
  </si>
  <si>
    <t>PREMIER MEDICAL DISTRIBUTION</t>
  </si>
  <si>
    <t>PYRAMID SCHOOL PRODUCTS</t>
  </si>
  <si>
    <t>RADG Holdings LLC</t>
  </si>
  <si>
    <t>SMART GROUP SYSTEMS</t>
  </si>
  <si>
    <t>South Texas Solar Systems (Aberration Inc.)</t>
  </si>
  <si>
    <t>Texas MedPlast, LLC</t>
  </si>
  <si>
    <t>THE HOME DEPOT PRO</t>
  </si>
  <si>
    <t>U.S. Health Express Corp.</t>
  </si>
  <si>
    <t>Wedge Supply, LLC</t>
  </si>
  <si>
    <t>22-40-914</t>
  </si>
  <si>
    <t>Special Education Materials</t>
  </si>
  <si>
    <t>22-18-884</t>
  </si>
  <si>
    <t>Learning without Tears</t>
  </si>
  <si>
    <t>Mealtime Partners, Inc</t>
  </si>
  <si>
    <t>Medicaleshop, Inc</t>
  </si>
  <si>
    <t xml:space="preserve">Rifton Equipment </t>
  </si>
  <si>
    <t>Savvas Learning Company, LLC</t>
  </si>
  <si>
    <t>Comet Signs</t>
  </si>
  <si>
    <t>Marquee &amp; Signs</t>
  </si>
  <si>
    <t>22-17-914</t>
  </si>
  <si>
    <t>Complete Signs</t>
  </si>
  <si>
    <t>High Value Signs</t>
  </si>
  <si>
    <t>Metro LED Light &amp; Sign</t>
  </si>
  <si>
    <t>Assoc. for Supervision and Curriculum Development (ASCD)</t>
  </si>
  <si>
    <t>Special Education Professional Development</t>
  </si>
  <si>
    <t>22-16-884</t>
  </si>
  <si>
    <t>Catapult Learning</t>
  </si>
  <si>
    <t>Crisis Prevention Institute, Inc</t>
  </si>
  <si>
    <t>Heather Towell</t>
  </si>
  <si>
    <t>Light Street Special Education Solutions</t>
  </si>
  <si>
    <t>National Traning Network, Inc</t>
  </si>
  <si>
    <t>Rethink Autism, Inc</t>
  </si>
  <si>
    <t>Online Special Education Curriculum Platform</t>
  </si>
  <si>
    <t xml:space="preserve"> 22-12-884</t>
  </si>
  <si>
    <t>N2Y, LLC</t>
  </si>
  <si>
    <t>Read Naturally</t>
  </si>
  <si>
    <t xml:space="preserve">Buck's Wheel &amp; Equipment </t>
  </si>
  <si>
    <t>School Bus Maintenance and Repair</t>
  </si>
  <si>
    <t>22-100-926</t>
  </si>
  <si>
    <t>Southern Tire Mart</t>
  </si>
  <si>
    <t>SOUTHWEST INTERNATIONAL TRUCKS</t>
  </si>
  <si>
    <t>Century Fire Protection</t>
  </si>
  <si>
    <t>Fire Suppression Systems and Related Svcs</t>
  </si>
  <si>
    <t>22-09-914</t>
  </si>
  <si>
    <t>Cintas Education</t>
  </si>
  <si>
    <t>Ideal Fire &amp; Security</t>
  </si>
  <si>
    <t>Quality Sound and Communications</t>
  </si>
  <si>
    <t>22-08-871</t>
  </si>
  <si>
    <t>https://www.eandi.org/</t>
  </si>
  <si>
    <t>https://www.sourcewell-mn.gov/</t>
  </si>
  <si>
    <t>RFP 23-05-914 Office and Classroom Furniture</t>
  </si>
  <si>
    <t>For purchases over $50,000, obtain 3 quotes from awarded vendors</t>
  </si>
  <si>
    <t>Contact Info</t>
  </si>
  <si>
    <t>Niki Ham</t>
  </si>
  <si>
    <t>972-445-9955</t>
  </si>
  <si>
    <t>niki.ham@bybluebox.com</t>
  </si>
  <si>
    <t xml:space="preserve">www.bybluebox.com </t>
  </si>
  <si>
    <t>David Griggs</t>
  </si>
  <si>
    <t>972-979-9665</t>
  </si>
  <si>
    <t>dgriggs@businessinteriors.com</t>
  </si>
  <si>
    <t xml:space="preserve">www.businessinteriors.com </t>
  </si>
  <si>
    <t>Veronica Pohl</t>
  </si>
  <si>
    <t>469-520-6486</t>
  </si>
  <si>
    <t>vpohl@meteoreducation.com</t>
  </si>
  <si>
    <t xml:space="preserve">www.meteoreducation.com </t>
  </si>
  <si>
    <t>203-880-6401</t>
  </si>
  <si>
    <t xml:space="preserve">www.discountschoolsupply.com  </t>
  </si>
  <si>
    <t>Educator's Depot</t>
  </si>
  <si>
    <t>David Jones</t>
  </si>
  <si>
    <t>979-387-3000</t>
  </si>
  <si>
    <t xml:space="preserve">customerservice@educatorsdepot.com </t>
  </si>
  <si>
    <t xml:space="preserve">www.educatorsdepot.com  </t>
  </si>
  <si>
    <t>Exserv Facility Services</t>
  </si>
  <si>
    <t>Octavio Rios</t>
  </si>
  <si>
    <t>214-934-7113</t>
  </si>
  <si>
    <t>rios@exservinc.com</t>
  </si>
  <si>
    <t xml:space="preserve">www.exservinc.com </t>
  </si>
  <si>
    <t>Shawna Tiner</t>
  </si>
  <si>
    <t>800-334-2014 x5290</t>
  </si>
  <si>
    <t>stiner@kaplanco.com</t>
  </si>
  <si>
    <t xml:space="preserve">www.kaplanco.com </t>
  </si>
  <si>
    <t>Joe Sosa</t>
  </si>
  <si>
    <t>214-893-8565</t>
  </si>
  <si>
    <t>jsosa@lakeshorelearning.com</t>
  </si>
  <si>
    <t xml:space="preserve">www.LakeshoreLearning.com </t>
  </si>
  <si>
    <t>Learning Environments, LLC</t>
  </si>
  <si>
    <t>Jeff Renkel</t>
  </si>
  <si>
    <t>832-205-4933</t>
  </si>
  <si>
    <t>jeff@learningenvironments.com</t>
  </si>
  <si>
    <t xml:space="preserve">www.learningenvironments.com </t>
  </si>
  <si>
    <t>Judy Yost</t>
  </si>
  <si>
    <t>888-689-5489 x8</t>
  </si>
  <si>
    <t>judy@li-tx.com</t>
  </si>
  <si>
    <t xml:space="preserve">www.li-tx.com </t>
  </si>
  <si>
    <t>Rhonda Webb</t>
  </si>
  <si>
    <t>214-564-9751</t>
  </si>
  <si>
    <t>rhonda.webb@workspaceinteriorsod.com</t>
  </si>
  <si>
    <t xml:space="preserve">www.hon.com; www.officedepot.com  </t>
  </si>
  <si>
    <t xml:space="preserve">Plano Office Supply </t>
  </si>
  <si>
    <t>Will Watts</t>
  </si>
  <si>
    <t>214-704-5999</t>
  </si>
  <si>
    <t>willw@planoofficesupply.com</t>
  </si>
  <si>
    <t xml:space="preserve">www.planoofficesupply.com </t>
  </si>
  <si>
    <t xml:space="preserve">www.reallygoodstuff.com </t>
  </si>
  <si>
    <t>Vicky Reynolds</t>
  </si>
  <si>
    <t>customer-service@reynoldstx.com</t>
  </si>
  <si>
    <t xml:space="preserve">www.reynoldstx.com </t>
  </si>
  <si>
    <t>Cathy Schirra</t>
  </si>
  <si>
    <t>855-619-7394</t>
  </si>
  <si>
    <t>cathy.schirra@schooloutfitters.com</t>
  </si>
  <si>
    <t xml:space="preserve">www.schooloutfitters.com </t>
  </si>
  <si>
    <t>Kim Gilbert</t>
  </si>
  <si>
    <t>682-277-6895</t>
  </si>
  <si>
    <t>kim.gilbert@schoolspecialty.com</t>
  </si>
  <si>
    <t xml:space="preserve">www.schoolspecialty.com  </t>
  </si>
  <si>
    <t>Kristen Goddard</t>
  </si>
  <si>
    <t>214-336-2375</t>
  </si>
  <si>
    <t>kgoddard@shifflerequip.com</t>
  </si>
  <si>
    <t xml:space="preserve">www.shifflerequip.com </t>
  </si>
  <si>
    <t>Tangram Interiors</t>
  </si>
  <si>
    <t>Vernon Steitz</t>
  </si>
  <si>
    <t>972-922-5151</t>
  </si>
  <si>
    <t>vsteitz@tangraminteriors.com</t>
  </si>
  <si>
    <t xml:space="preserve">www.tangraminteriors.com  </t>
  </si>
  <si>
    <t xml:space="preserve">Virco, Inc. </t>
  </si>
  <si>
    <t>Beth Hudacky</t>
  </si>
  <si>
    <t>800-448-4726</t>
  </si>
  <si>
    <t>bethhudacky@virco.com</t>
  </si>
  <si>
    <t xml:space="preserve">www.virco.com  </t>
  </si>
  <si>
    <t>Mary Steidler</t>
  </si>
  <si>
    <t>507-774-8395</t>
  </si>
  <si>
    <t>mary.steidler@wengercorp.com</t>
  </si>
  <si>
    <t xml:space="preserve">www.wengercorp.com/music-education.php </t>
  </si>
  <si>
    <t xml:space="preserve">Wood Etc. Co. </t>
  </si>
  <si>
    <t>Wolfgang Walther</t>
  </si>
  <si>
    <t>972-255-1935</t>
  </si>
  <si>
    <t>mail@woodetcco.com</t>
  </si>
  <si>
    <t xml:space="preserve">www.woodetcco.com </t>
  </si>
  <si>
    <t>Awarded Vendors by Categories</t>
  </si>
  <si>
    <t>Vendor (Alphabetical)</t>
  </si>
  <si>
    <t>Minimum % Discount Off Catalog/Price List</t>
  </si>
  <si>
    <t>Installation Hourly Labor Rate</t>
  </si>
  <si>
    <t>30-46%</t>
  </si>
  <si>
    <t>www.bybluebox.com</t>
  </si>
  <si>
    <t>www.businessinteriors.com</t>
  </si>
  <si>
    <t>0-67.5%</t>
  </si>
  <si>
    <t>www.meteoreducation.com</t>
  </si>
  <si>
    <t xml:space="preserve">www.discountschoolsupply.com </t>
  </si>
  <si>
    <t>0-50%</t>
  </si>
  <si>
    <t xml:space="preserve">www.educatorsdepot.com </t>
  </si>
  <si>
    <t>5-61%</t>
  </si>
  <si>
    <t>www.learningenvironments.com</t>
  </si>
  <si>
    <t>25-53%</t>
  </si>
  <si>
    <t xml:space="preserve">www.hon.com; www.officedepot.com </t>
  </si>
  <si>
    <t>www.planoofficesupply.com</t>
  </si>
  <si>
    <t>www.reallygoodstuff.com</t>
  </si>
  <si>
    <t>www.schooloutfitters.com</t>
  </si>
  <si>
    <t>14-69%</t>
  </si>
  <si>
    <t xml:space="preserve">www.schoolspecialty.com </t>
  </si>
  <si>
    <t>www.shifflerequip.com</t>
  </si>
  <si>
    <t>30-53%</t>
  </si>
  <si>
    <t xml:space="preserve">www.tangraminteriors.com </t>
  </si>
  <si>
    <t xml:space="preserve">www.virco.com </t>
  </si>
  <si>
    <t>www.educatorsdepot.com</t>
  </si>
  <si>
    <t>www.kaplanco.com</t>
  </si>
  <si>
    <t>www.LakeshoreLearning.com</t>
  </si>
  <si>
    <t>www.reynoldstx.com</t>
  </si>
  <si>
    <t>www.wengercorp.com/music-education.php</t>
  </si>
  <si>
    <t>25-30%</t>
  </si>
  <si>
    <t>www.woodetcco.com</t>
  </si>
  <si>
    <t>Library Furniture</t>
  </si>
  <si>
    <t>www.li-tx.com</t>
  </si>
  <si>
    <t>Science Lab Furniture</t>
  </si>
  <si>
    <t>Technology Lab Furniture</t>
  </si>
  <si>
    <t>Cafeteria Furniture</t>
  </si>
  <si>
    <t>Music Furniture</t>
  </si>
  <si>
    <t>Classroom Manipulatives Furniture</t>
  </si>
  <si>
    <t>Only Installation, Relocation, and/or Removal</t>
  </si>
  <si>
    <t>www.exservinc.com</t>
  </si>
  <si>
    <t>Category</t>
  </si>
  <si>
    <t>Therapy Shoppe</t>
  </si>
  <si>
    <t>Name</t>
  </si>
  <si>
    <t>Awarded bid #</t>
  </si>
  <si>
    <t xml:space="preserve">Expiration </t>
  </si>
  <si>
    <t>Services offered</t>
  </si>
  <si>
    <t>Phone</t>
  </si>
  <si>
    <t>IISD 22-84-914</t>
  </si>
  <si>
    <t>Gary Springer</t>
  </si>
  <si>
    <t>gary@aimgraphicsco.com</t>
  </si>
  <si>
    <t>Welding svc</t>
  </si>
  <si>
    <t>Alejandro Montanez</t>
  </si>
  <si>
    <t>amontanez@amonwc.com</t>
  </si>
  <si>
    <t xml:space="preserve">Plumbing Svc, Welding Svc, </t>
  </si>
  <si>
    <t>Mike Trevino</t>
  </si>
  <si>
    <t>mikejr@innoservice.net</t>
  </si>
  <si>
    <t xml:space="preserve">Brick Laying, Electrician, Painting Svc, Parking Lot Striping, Plumbing, refrigeration repair, Wall Tile Repair, </t>
  </si>
  <si>
    <t>Randy Cates</t>
  </si>
  <si>
    <t>randy.ccservices@yahoo.com</t>
  </si>
  <si>
    <t>Plumbing Svc, Refrigeration Repair, Welding Svc,</t>
  </si>
  <si>
    <t>Diane Mills</t>
  </si>
  <si>
    <t>dmills@centurymech.com</t>
  </si>
  <si>
    <t>Ashley Loggains</t>
  </si>
  <si>
    <t>ashley@cmsmechanicalservices.com</t>
  </si>
  <si>
    <t xml:space="preserve">Applicance Repair, Food Svc  Equip repair, Refrigeration repair, </t>
  </si>
  <si>
    <t>Travis McDonald  and  Marlin Fike</t>
  </si>
  <si>
    <t xml:space="preserve">travismcd100@gmail.com  </t>
  </si>
  <si>
    <t>817-760-6274 Travis         682-298-2253 dispatch</t>
  </si>
  <si>
    <t>Crane Service</t>
  </si>
  <si>
    <t>Tracy Delio</t>
  </si>
  <si>
    <t>Call Dispatch</t>
  </si>
  <si>
    <t xml:space="preserve">Applicane Repair, Electrican, Plumbing, refrigeration Repair, Sheet Metal Fab, </t>
  </si>
  <si>
    <t>Rik Thraikill</t>
  </si>
  <si>
    <t>rik@denalics.com</t>
  </si>
  <si>
    <t>214-350-9555</t>
  </si>
  <si>
    <t>Group Travel</t>
  </si>
  <si>
    <t>Madison Chester</t>
  </si>
  <si>
    <t>806-686-6387</t>
  </si>
  <si>
    <t>Abatement</t>
  </si>
  <si>
    <t>Applicance Repair</t>
  </si>
  <si>
    <t>Jessie Armstrong</t>
  </si>
  <si>
    <t>jessie@edbbrowndistributors.com</t>
  </si>
  <si>
    <t>214-352-9494</t>
  </si>
  <si>
    <t>Office restoration, furniture moving, furniture installation, relocation Services</t>
  </si>
  <si>
    <t>972-490-9900</t>
  </si>
  <si>
    <t>Painting Svc, Parking Lot Striping, Signage</t>
  </si>
  <si>
    <t xml:space="preserve">Liza Carlos </t>
  </si>
  <si>
    <t>info@eyefulart.com</t>
  </si>
  <si>
    <t>Window Cleaning and glass restoration</t>
  </si>
  <si>
    <t>Jessica Garcia</t>
  </si>
  <si>
    <t>jgarcia@fwwc.com</t>
  </si>
  <si>
    <t>817-834-8600</t>
  </si>
  <si>
    <t xml:space="preserve">Fence installation &amp; repair, Painting Svcs, Parking Lot Striping, Wall Tile Repair, </t>
  </si>
  <si>
    <t>Jeff Carter</t>
  </si>
  <si>
    <t>jcarter@gomez.com</t>
  </si>
  <si>
    <t>214-905-1901</t>
  </si>
  <si>
    <t>Hazardous and lab waste removal</t>
  </si>
  <si>
    <t>Virgina Belmore</t>
  </si>
  <si>
    <t>vbelmore@greenplantinc.com</t>
  </si>
  <si>
    <t xml:space="preserve">Automotive Repair, Collison, Bus Mechanic, </t>
  </si>
  <si>
    <t>Bailey Bible</t>
  </si>
  <si>
    <t>baileyb@iptruck.com</t>
  </si>
  <si>
    <t>214-277-1590</t>
  </si>
  <si>
    <t xml:space="preserve">Roofing Repair, Sheet Metal Fab, </t>
  </si>
  <si>
    <t>Robert Edwards</t>
  </si>
  <si>
    <t>redwards@jjredroofing.com</t>
  </si>
  <si>
    <t xml:space="preserve">214-394-0930 </t>
  </si>
  <si>
    <t>Oil Change, Inspections</t>
  </si>
  <si>
    <t>Robert Nanni</t>
  </si>
  <si>
    <t>rob@northtexascrane.com</t>
  </si>
  <si>
    <t>469-223-8036</t>
  </si>
  <si>
    <t>Sarah McGuire</t>
  </si>
  <si>
    <t>admin@protocall.co</t>
  </si>
  <si>
    <t>903-806-1851</t>
  </si>
  <si>
    <t>Electrican, AV, Cabling, Panduit, Commscope</t>
  </si>
  <si>
    <t>Joe Reyes</t>
  </si>
  <si>
    <t>jreyes@real.inc</t>
  </si>
  <si>
    <t>214-475-3065</t>
  </si>
  <si>
    <t>Moving rental equipment, crates, carts, purge bins, relocation services</t>
  </si>
  <si>
    <t>James Hughes</t>
  </si>
  <si>
    <t>jhughes@rentacrate.com</t>
  </si>
  <si>
    <t>214-991-1596</t>
  </si>
  <si>
    <t xml:space="preserve">Painting Svc, Roofing Repair, Wall Tile repair, </t>
  </si>
  <si>
    <t>Grant Bothun</t>
  </si>
  <si>
    <t>admin@callrescue.com</t>
  </si>
  <si>
    <t>972-412-2165</t>
  </si>
  <si>
    <t>Automotive Repair, Oil Change, Vehicle Inspection</t>
  </si>
  <si>
    <t>pleonard@carconcepts.com</t>
  </si>
  <si>
    <t>Bus Washing, Power Washing</t>
  </si>
  <si>
    <t>Chrystopher Persheff</t>
  </si>
  <si>
    <t>cpersheff@sanussolutions.bio</t>
  </si>
  <si>
    <t>214-697-9858</t>
  </si>
  <si>
    <t>Millwork</t>
  </si>
  <si>
    <t>Wolf Jouett</t>
  </si>
  <si>
    <t>wolf@selectmillwork.com</t>
  </si>
  <si>
    <t xml:space="preserve">Star Roofing and Sheet Metal (M &amp; H) </t>
  </si>
  <si>
    <t>Charlie Walton</t>
  </si>
  <si>
    <t>cwalton@starroofingandsheetmetal.com</t>
  </si>
  <si>
    <t>214-475-5014</t>
  </si>
  <si>
    <t xml:space="preserve">Food Svc Equp Repair, Refrigeration Repair, </t>
  </si>
  <si>
    <t>Chuck Taylor</t>
  </si>
  <si>
    <t>chuck.taylor@trimarkusa.com</t>
  </si>
  <si>
    <t>469-240-7253</t>
  </si>
  <si>
    <t>TFP Green Builders</t>
  </si>
  <si>
    <t xml:space="preserve">Millwork, Painting Svc, Plumbing, Roofing Repair, Wall Tile Repair, </t>
  </si>
  <si>
    <t>Carlos Feliciano</t>
  </si>
  <si>
    <t>tfpbuilders@gmail.com</t>
  </si>
  <si>
    <t>214-636-9581</t>
  </si>
  <si>
    <t>Automotive Repair, collison</t>
  </si>
  <si>
    <t>Larry Taylor</t>
  </si>
  <si>
    <t>ltaylor02@vtaig.com</t>
  </si>
  <si>
    <t>817-996-6622</t>
  </si>
  <si>
    <t>Diego E. Olmos</t>
  </si>
  <si>
    <t>dolmos@txmedplast.com</t>
  </si>
  <si>
    <t>Cole Zarcone</t>
  </si>
  <si>
    <t>Cole.zarcone@bttnusa.com</t>
  </si>
  <si>
    <t>James Marino</t>
  </si>
  <si>
    <t>james.marino@ivwatch.com</t>
  </si>
  <si>
    <t>Newport News</t>
  </si>
  <si>
    <t>VA</t>
  </si>
  <si>
    <t>customercare@unipakcorp.net</t>
  </si>
  <si>
    <t>West Long Branch</t>
  </si>
  <si>
    <t>Jianping Liu</t>
  </si>
  <si>
    <t>Jianping.liu@jointown-iintl.com</t>
  </si>
  <si>
    <t>Regina Jones</t>
  </si>
  <si>
    <t>rjones@accuratescreens.com</t>
  </si>
  <si>
    <t>Vivian Huang Secretary</t>
  </si>
  <si>
    <t>Vivihuang@bylovesupplies.com</t>
  </si>
  <si>
    <t>Orange</t>
  </si>
  <si>
    <t>Michael LaPerle</t>
  </si>
  <si>
    <t>Michaelalaperle@gmail.com</t>
  </si>
  <si>
    <t>macgill@macgill.com</t>
  </si>
  <si>
    <t>Miriam Stuhl</t>
  </si>
  <si>
    <t>Abraham@interboropackaging.com</t>
  </si>
  <si>
    <t>Montgomery</t>
  </si>
  <si>
    <t>Colby Bowles</t>
  </si>
  <si>
    <t>colby@standupstations.com</t>
  </si>
  <si>
    <t>Farmers Branch</t>
  </si>
  <si>
    <t>Donald La Sala</t>
  </si>
  <si>
    <t>bidding@tradgroup.com</t>
  </si>
  <si>
    <t>Knoxville</t>
  </si>
  <si>
    <t>Rachel Osmond</t>
  </si>
  <si>
    <t>customerservice@alterramedical.com</t>
  </si>
  <si>
    <t>Salt Lake City</t>
  </si>
  <si>
    <t>Tony Drassiou</t>
  </si>
  <si>
    <t>gsa@vastmed.com</t>
  </si>
  <si>
    <t>grand prairie</t>
  </si>
  <si>
    <t xml:space="preserve"> bids@medicaleshop.com</t>
  </si>
  <si>
    <t>Joe Kimbell</t>
  </si>
  <si>
    <t>joe@kimbellinc.com</t>
  </si>
  <si>
    <t>St Paul</t>
  </si>
  <si>
    <t>Anmole Bhandari</t>
  </si>
  <si>
    <t>info@medmart32.com</t>
  </si>
  <si>
    <t>union</t>
  </si>
  <si>
    <t>maria garcia</t>
  </si>
  <si>
    <t>maria@precisionimaging.net</t>
  </si>
  <si>
    <t>Awfmar Sihotang</t>
  </si>
  <si>
    <t>support@indotradingusa.com</t>
  </si>
  <si>
    <t>Pomona</t>
  </si>
  <si>
    <t>Joseph Caruso</t>
  </si>
  <si>
    <t xml:space="preserve"> jcaruso@schoolnursesupply.com</t>
  </si>
  <si>
    <t>Michael George</t>
  </si>
  <si>
    <t>m.george@kitsforkidz.org</t>
  </si>
  <si>
    <t xml:space="preserve">Bruce Moncrieff </t>
  </si>
  <si>
    <t>bruce@lubematrix.com</t>
  </si>
  <si>
    <t>MILWAUKEE</t>
  </si>
  <si>
    <t>AUDLEY LOGAN SR.</t>
  </si>
  <si>
    <t>ALOGAN@TEAM3C.COM</t>
  </si>
  <si>
    <t>LANCASTER</t>
  </si>
  <si>
    <t>Maklin Ryan</t>
  </si>
  <si>
    <t>maklin@uweport.com</t>
  </si>
  <si>
    <t>Conner Clark</t>
  </si>
  <si>
    <t>conner@pmdistribution.com</t>
  </si>
  <si>
    <t>Draper</t>
  </si>
  <si>
    <t>Lucas Walker</t>
  </si>
  <si>
    <t>lucas@brookaire.com</t>
  </si>
  <si>
    <t>East Rutherford</t>
  </si>
  <si>
    <t>Mike Watson</t>
  </si>
  <si>
    <t>michael.watson@hdsupply.com</t>
  </si>
  <si>
    <t>FORT WORTH</t>
  </si>
  <si>
    <t>Paul Elliott</t>
  </si>
  <si>
    <t>paul@txsolarsystems.com</t>
  </si>
  <si>
    <t>Tommy Knight</t>
  </si>
  <si>
    <t>tknight@schoolhealth.com</t>
  </si>
  <si>
    <t>Janine King</t>
  </si>
  <si>
    <t>Janine@CHDisposables.com</t>
  </si>
  <si>
    <t>TYLER ERVINE</t>
  </si>
  <si>
    <t>TERVINE@C-SUPPLY.COM</t>
  </si>
  <si>
    <t>MICKEY FARUQUE</t>
  </si>
  <si>
    <t>MICKEY@SMGSYSTEMS.NET</t>
  </si>
  <si>
    <t>RICHARDSON</t>
  </si>
  <si>
    <t>Margina Arguello</t>
  </si>
  <si>
    <t>Tampa</t>
  </si>
  <si>
    <t xml:space="preserve"> STANLEY ADIGUN</t>
  </si>
  <si>
    <t>STANLEYADIGUN@COMOROZ.COM</t>
  </si>
  <si>
    <t>AVENTURA</t>
  </si>
  <si>
    <t>Scott Wiland</t>
  </si>
  <si>
    <t>swiland@libertyoffice.com</t>
  </si>
  <si>
    <t>Robin Hunter</t>
  </si>
  <si>
    <t>robinh@vizocom.us</t>
  </si>
  <si>
    <t>El Cajon</t>
  </si>
  <si>
    <t>Medcosalessupport@medcosupply.com</t>
  </si>
  <si>
    <t>Balaji Tammabattula</t>
  </si>
  <si>
    <t>rfp@qyk.us</t>
  </si>
  <si>
    <t>GARDEN GROVE</t>
  </si>
  <si>
    <t>KENNY MILLER</t>
  </si>
  <si>
    <t>BIDDEPT@PYRAMIDSP.COM</t>
  </si>
  <si>
    <t>Alton Dunn</t>
  </si>
  <si>
    <t>Alton@wedgesupply.com</t>
  </si>
  <si>
    <t>Kirsten Teig</t>
  </si>
  <si>
    <t>kteig@medzonhealth.com</t>
  </si>
  <si>
    <t>Anaheim</t>
  </si>
  <si>
    <t>Barbara Gill</t>
  </si>
  <si>
    <t>bgill@gilldigital.com</t>
  </si>
  <si>
    <t>Brian Hall</t>
  </si>
  <si>
    <t>brian.hall@officedepot.com</t>
  </si>
  <si>
    <t>Garly Benoit</t>
  </si>
  <si>
    <t>gmab@redevelopmentconstruction.com</t>
  </si>
  <si>
    <t>Shona Huffman</t>
  </si>
  <si>
    <t>shuffman@friscotexas.gov</t>
  </si>
  <si>
    <t>frisco</t>
  </si>
  <si>
    <t>Trinity Ceramics</t>
  </si>
  <si>
    <t>3/33/2023</t>
  </si>
  <si>
    <t>Sight Reading Factory dba GraceNotes</t>
  </si>
  <si>
    <t>Sunbelt Warehouse Systems (Sunbelt Material Handling)</t>
  </si>
  <si>
    <t>Overhead Door Maintenance, Repair, Parts and Replacement</t>
  </si>
  <si>
    <t>23-22-914</t>
  </si>
  <si>
    <t>Economy Supply</t>
  </si>
  <si>
    <t>Plumbing Parts, Supplies and Related Services</t>
  </si>
  <si>
    <t>MacArthur Gauge</t>
  </si>
  <si>
    <t>Mark's Plumbing Parts</t>
  </si>
  <si>
    <t>Texas Wholesale Plumbing</t>
  </si>
  <si>
    <t>Home Depot Pro</t>
  </si>
  <si>
    <t>CEC Facilities Group</t>
  </si>
  <si>
    <t>Dynamic Systems</t>
  </si>
  <si>
    <t>One Source Plumbing (One Source Media Group)</t>
  </si>
  <si>
    <t>23-26-914</t>
  </si>
  <si>
    <t>21-079</t>
  </si>
  <si>
    <t>General Retail, Groceries, Supplies</t>
  </si>
  <si>
    <t>MOC: EPCNT Dallas ISD RV206900</t>
  </si>
  <si>
    <t>Game Time Transportation</t>
  </si>
  <si>
    <t>JL Tours</t>
  </si>
  <si>
    <t>Durham School Services</t>
  </si>
  <si>
    <t>Imperial Charters LLC</t>
  </si>
  <si>
    <t>RV206900</t>
  </si>
  <si>
    <t>Everdriven Technologies</t>
  </si>
  <si>
    <t>Imperial Charters</t>
  </si>
  <si>
    <t>Game Time Charters</t>
  </si>
  <si>
    <t>Engneered Air Balance Co</t>
  </si>
  <si>
    <t>Professional Engineering Services</t>
  </si>
  <si>
    <t>2022-592</t>
  </si>
  <si>
    <t>J.W. Pepper &amp; Son Inc</t>
  </si>
  <si>
    <t>Glass Equipment, Security Film, Parts and Related Svcs</t>
  </si>
  <si>
    <t>Epic Solar Control- (Kelly Eder)</t>
  </si>
  <si>
    <t>Glass Doctor of N Texas</t>
  </si>
  <si>
    <t>Metro Tint Texas (Bearfish Holdings)</t>
  </si>
  <si>
    <t>Sunsafe Film LLC</t>
  </si>
  <si>
    <t>23-21-914</t>
  </si>
  <si>
    <r>
      <t xml:space="preserve">To ensure the best quality and best value to the district, for orders over </t>
    </r>
    <r>
      <rPr>
        <b/>
        <sz val="11"/>
        <rFont val="Arial"/>
        <family val="2"/>
      </rPr>
      <t>$1,000.00</t>
    </r>
    <r>
      <rPr>
        <b/>
        <sz val="11"/>
        <color rgb="FFFF0000"/>
        <rFont val="Arial"/>
        <family val="2"/>
      </rPr>
      <t xml:space="preserve">, quotes will be REQUIRED from at least three (3) of the ten (10) approved vendors below. You may request quotes from other approved vendors in addition to the three (3) quotes. Add ALL quotes as back up in TCM. Do not share quoted amounts with vendors until the PO is printed and the order is placed. </t>
    </r>
  </si>
  <si>
    <t>Purvis Industries</t>
  </si>
  <si>
    <t>Big Tex Trailer</t>
  </si>
  <si>
    <t>32-18-03</t>
  </si>
  <si>
    <t>EI00233</t>
  </si>
  <si>
    <t>EI00254</t>
  </si>
  <si>
    <t>General Supplies, Groceries, Equipment and Services</t>
  </si>
  <si>
    <t>CTPA Ft Worth ISD</t>
  </si>
  <si>
    <t>2106-21</t>
  </si>
  <si>
    <t>23-42-860</t>
  </si>
  <si>
    <t>United Data Technologies (UDT)</t>
  </si>
  <si>
    <t>EDUPARTS (Mobile Defenders)</t>
  </si>
  <si>
    <t xml:space="preserve">Advanced Proactive Solutions </t>
  </si>
  <si>
    <t>AFFLINK, LLC</t>
  </si>
  <si>
    <t>Facilities Services, Equipment, and Supplies</t>
  </si>
  <si>
    <t>All Traffic Solutions</t>
  </si>
  <si>
    <t>Alpha Building Corporation</t>
  </si>
  <si>
    <t>Job Order Contracting / IDIQ / Best Value Unit-Price -Part 2</t>
  </si>
  <si>
    <t>Aspire HR, Inc.</t>
  </si>
  <si>
    <t>BTCPower Broadband Telcom Power</t>
  </si>
  <si>
    <t>Electric Vehicle Charging Stations, Systems, and Solutions Including Consulting and Planning</t>
  </si>
  <si>
    <t>Camelot Facility &amp; Property Management</t>
  </si>
  <si>
    <t>CAN-AM Wireless LLC</t>
  </si>
  <si>
    <t>Vehicle Fleet Management Services</t>
  </si>
  <si>
    <t>HVAC Equipment and Services</t>
  </si>
  <si>
    <t>Carrier Enterprises</t>
  </si>
  <si>
    <t>Centrica Business Solutions Services, Inc.</t>
  </si>
  <si>
    <t xml:space="preserve">Champion Energy Services LLC a Subsidiary of Calpine Corporation </t>
  </si>
  <si>
    <t>Retail Electric Power</t>
  </si>
  <si>
    <t>Comfort Systems USA Mtech Icon</t>
  </si>
  <si>
    <t>Building and Facility Trade Equipment and Maintenance Services</t>
  </si>
  <si>
    <t>DFW Security MGM Security Services, Inc.</t>
  </si>
  <si>
    <t>Security Products, Equipment, and Services</t>
  </si>
  <si>
    <t>Diamond Drugs, Inc.</t>
  </si>
  <si>
    <t>Jail Inmate Medical and Pharmacy Services</t>
  </si>
  <si>
    <t>Douglas Equipment</t>
  </si>
  <si>
    <t>Element Fleet</t>
  </si>
  <si>
    <t>ERENEWABLE LLC</t>
  </si>
  <si>
    <t>Energy Efficiency Products and Services including Automation, HVAC, Electrical, and Solar</t>
  </si>
  <si>
    <t>Fusion Capital Management</t>
  </si>
  <si>
    <t xml:space="preserve">Gomez Floor Covering </t>
  </si>
  <si>
    <t>Hunton Services</t>
  </si>
  <si>
    <t>IHS Pharmacy</t>
  </si>
  <si>
    <t xml:space="preserve">International Consulting Engineers (ICE) </t>
  </si>
  <si>
    <t>JF Petroleum Group, Inc.</t>
  </si>
  <si>
    <t>JGA Roofing Systems, LLC</t>
  </si>
  <si>
    <t>HVAC Equipment and Services Part 2</t>
  </si>
  <si>
    <t>JonesCo General Contractors LLC.</t>
  </si>
  <si>
    <t xml:space="preserve">KLC Video Security </t>
  </si>
  <si>
    <t>L R Global LLC</t>
  </si>
  <si>
    <t>LB Technology, Inc.</t>
  </si>
  <si>
    <t>NaphCare, Inc.</t>
  </si>
  <si>
    <t>Noble Texas Builders, LLC.</t>
  </si>
  <si>
    <t>PREFERRED FACILITIES GROUP - USA</t>
  </si>
  <si>
    <t>Prodigy Building Solutions, LLC</t>
  </si>
  <si>
    <t>Reliant Energy Retail Services, LLC</t>
  </si>
  <si>
    <t>Stracon Group, Inc.</t>
  </si>
  <si>
    <t>United Data Technologies</t>
  </si>
  <si>
    <t xml:space="preserve">Waterman Construction </t>
  </si>
  <si>
    <t>WAVE, LLC.</t>
  </si>
  <si>
    <t>791 Cooperative</t>
  </si>
  <si>
    <t>Playscripts</t>
  </si>
  <si>
    <t>Scripts</t>
  </si>
  <si>
    <t>Group Dynamix</t>
  </si>
  <si>
    <t>Capps Van &amp; Truck Rental</t>
  </si>
  <si>
    <t>Rentals</t>
  </si>
  <si>
    <t>RV206295</t>
  </si>
  <si>
    <t>School Bus Safety Co</t>
  </si>
  <si>
    <t>20-13-3</t>
  </si>
  <si>
    <t>EPCNT Grapevine Colleyville</t>
  </si>
  <si>
    <t>LessonPix</t>
  </si>
  <si>
    <t>2019-JUN 35</t>
  </si>
  <si>
    <t>F1051-23</t>
  </si>
  <si>
    <t>ODP- Office Depot</t>
  </si>
  <si>
    <t>College Board, The</t>
  </si>
  <si>
    <t>23/017KN-01</t>
  </si>
  <si>
    <t>2301-11</t>
  </si>
  <si>
    <t>Advanced Glass Systems</t>
  </si>
  <si>
    <t>Vehicle Services, Equipment,Parts and Supplies</t>
  </si>
  <si>
    <t xml:space="preserve">Sonic Tools (Effcient Tool Solutions) </t>
  </si>
  <si>
    <t>Vehicle Parts, Supplies, Equipment and Parts</t>
  </si>
  <si>
    <t>23/022MF-01</t>
  </si>
  <si>
    <t>23/016MR-02</t>
  </si>
  <si>
    <t>Commodity Processing of USDA Foods</t>
  </si>
  <si>
    <t>Balfour</t>
  </si>
  <si>
    <t>23/016MR-03</t>
  </si>
  <si>
    <t>23/016MR-04</t>
  </si>
  <si>
    <t>Bear Construction Company</t>
  </si>
  <si>
    <t>23/016MR-05</t>
  </si>
  <si>
    <t>Bluum USA, Inc.</t>
  </si>
  <si>
    <t>23/016MR-07</t>
  </si>
  <si>
    <t>23/017KN-02</t>
  </si>
  <si>
    <t>23/022MF-04</t>
  </si>
  <si>
    <t>Carroll's Discount Office Furniture</t>
  </si>
  <si>
    <t>23/022MF-05</t>
  </si>
  <si>
    <t>23/017KN-03</t>
  </si>
  <si>
    <t>23/022MF-06</t>
  </si>
  <si>
    <t>Dilly Letter Jackets</t>
  </si>
  <si>
    <t>Drug and Alcohol Testing</t>
  </si>
  <si>
    <t>23/016MR-09</t>
  </si>
  <si>
    <t>Dudley Construction, Ltd.</t>
  </si>
  <si>
    <t>23/016MR-10</t>
  </si>
  <si>
    <t>23/016MR-12</t>
  </si>
  <si>
    <t>23/022MF-07</t>
  </si>
  <si>
    <t>F.H. Paschen, S.N. Nielsen &amp; Associates LLC</t>
  </si>
  <si>
    <t>23/016MR-15</t>
  </si>
  <si>
    <t>23/016MR-16</t>
  </si>
  <si>
    <t>23/023SG-03</t>
  </si>
  <si>
    <t>First Class Transportation</t>
  </si>
  <si>
    <t>23/014MR-02</t>
  </si>
  <si>
    <t>23/016MR-17</t>
  </si>
  <si>
    <t>Gerloff Company Inc.</t>
  </si>
  <si>
    <t>Musical Instruments &amp; Related Items</t>
  </si>
  <si>
    <t>HCS Inc.</t>
  </si>
  <si>
    <t>23/016MR-19</t>
  </si>
  <si>
    <t>23/012SG-03</t>
  </si>
  <si>
    <t>23/014MR-03</t>
  </si>
  <si>
    <t>23/016MR-20</t>
  </si>
  <si>
    <t>23/016MR-21</t>
  </si>
  <si>
    <t>23/022MF-08</t>
  </si>
  <si>
    <t>Integrated Food Service</t>
  </si>
  <si>
    <t>23/016MR-23</t>
  </si>
  <si>
    <t>23/012SG-04</t>
  </si>
  <si>
    <t>23/022MF-10</t>
  </si>
  <si>
    <t>23/022MF-11</t>
  </si>
  <si>
    <t>23/017KN-04</t>
  </si>
  <si>
    <t>23/022MF-13</t>
  </si>
  <si>
    <t>23/022MF-14</t>
  </si>
  <si>
    <t>23/016MR-25</t>
  </si>
  <si>
    <t>Majestic Transportation</t>
  </si>
  <si>
    <t>23/014MR-04</t>
  </si>
  <si>
    <t>McCain Foods USA, Inc.</t>
  </si>
  <si>
    <t>23/016MR-26</t>
  </si>
  <si>
    <t xml:space="preserve">MSB School Services, LLC </t>
  </si>
  <si>
    <t>23/016MR-27</t>
  </si>
  <si>
    <t>23/022MF-15</t>
  </si>
  <si>
    <t>Cafeteria Trades</t>
  </si>
  <si>
    <t>Peterson Farms Fresh, Inc</t>
  </si>
  <si>
    <t>23/017KN-05</t>
  </si>
  <si>
    <t>23/012SG-05</t>
  </si>
  <si>
    <t>23/017KN-06</t>
  </si>
  <si>
    <t>Radius Design Works, LLC</t>
  </si>
  <si>
    <t>23/019TP-02</t>
  </si>
  <si>
    <t>Red Gold, LLC</t>
  </si>
  <si>
    <t>Rich Chicks, LLC</t>
  </si>
  <si>
    <t>Rich Products Corporation</t>
  </si>
  <si>
    <t>23/017KN-08</t>
  </si>
  <si>
    <t>Tabatchnick Fine Foods, Inc.</t>
  </si>
  <si>
    <t>23/017KN-09</t>
  </si>
  <si>
    <t>23/022MF-18</t>
  </si>
  <si>
    <t>23/019TP-03</t>
  </si>
  <si>
    <t>23/016MR-31</t>
  </si>
  <si>
    <t>Tyson Prepared Foods, Inc.</t>
  </si>
  <si>
    <t>Velocity Business Products</t>
  </si>
  <si>
    <t>23/022MF-19</t>
  </si>
  <si>
    <t>Walsworth Publishing Company</t>
  </si>
  <si>
    <t>23/012SG-06</t>
  </si>
  <si>
    <t>23/016MR-32</t>
  </si>
  <si>
    <t>3Sixty Integrated</t>
  </si>
  <si>
    <t>525 Technologies</t>
  </si>
  <si>
    <t>5G Security LLC</t>
  </si>
  <si>
    <t>A Sharper Image</t>
  </si>
  <si>
    <t>A.T.G.-Ram Industries LLC</t>
  </si>
  <si>
    <t>AACE Inc</t>
  </si>
  <si>
    <t>AAE ALUMINUM ATHLETIC EQUIPMENT CO</t>
  </si>
  <si>
    <t>Abacus Sports Installations Ltd</t>
  </si>
  <si>
    <t>Adkins &amp; Ellison Investment Group</t>
  </si>
  <si>
    <t>ADVANTAGE USAA INC</t>
  </si>
  <si>
    <t>AeroTech Edu</t>
  </si>
  <si>
    <t>Agati Inc</t>
  </si>
  <si>
    <t>AGC Education</t>
  </si>
  <si>
    <t>Age of Learning Inc</t>
  </si>
  <si>
    <t>Aha Education LLC</t>
  </si>
  <si>
    <t>ALL STAR FENCE CO. LLC</t>
  </si>
  <si>
    <t>Ambit Solutions</t>
  </si>
  <si>
    <t>American Protective Services</t>
  </si>
  <si>
    <t>American Restoration LLC</t>
  </si>
  <si>
    <t>American Signal Corp</t>
  </si>
  <si>
    <t>AMS of Texas LLC</t>
  </si>
  <si>
    <t>Anatomage inc</t>
  </si>
  <si>
    <t>Apex Group LLC</t>
  </si>
  <si>
    <t>Archer Construction &amp; Design Inc.</t>
  </si>
  <si>
    <t>Ardour Consulting LLC</t>
  </si>
  <si>
    <t>Armor Glass International Inc</t>
  </si>
  <si>
    <t>Athlete Intelligence</t>
  </si>
  <si>
    <t>A-Turf Inc.</t>
  </si>
  <si>
    <t>Austen Consultants LLC</t>
  </si>
  <si>
    <t>Avadek Inc</t>
  </si>
  <si>
    <t>Axtion Technology</t>
  </si>
  <si>
    <t>BadgePass</t>
  </si>
  <si>
    <t>Band Today</t>
  </si>
  <si>
    <t>Bentley Mills Inc</t>
  </si>
  <si>
    <t>Biblo XPO Corporation</t>
  </si>
  <si>
    <t>Big Game Sports Inc.</t>
  </si>
  <si>
    <t>Bill Bunton Auto Supply &amp; Machine Inc.</t>
  </si>
  <si>
    <t>Bison Construction Services</t>
  </si>
  <si>
    <t>Biway International Technology Inc</t>
  </si>
  <si>
    <t>Blackswan Cybersecurity</t>
  </si>
  <si>
    <t>Bob Robinson Commercial Flooring Inc</t>
  </si>
  <si>
    <t>Bobby Smallwood Construction Inc</t>
  </si>
  <si>
    <t>Booe Commercial Roofing Inc</t>
  </si>
  <si>
    <t>BridgeNet Communications LLC</t>
  </si>
  <si>
    <t>Bright Light Technologies LLC</t>
  </si>
  <si>
    <t>BRIGHTCENTRA INC</t>
  </si>
  <si>
    <t>BryComm LLC</t>
  </si>
  <si>
    <t>Burman Construction LLC</t>
  </si>
  <si>
    <t>Business Oriented Software Solutions Inc</t>
  </si>
  <si>
    <t>BWI Companies</t>
  </si>
  <si>
    <t>CanTex Roofing &amp; Construction LLC</t>
  </si>
  <si>
    <t>Capital Coating Inc.</t>
  </si>
  <si>
    <t>Capitol Aluminum and Glass Corporation</t>
  </si>
  <si>
    <t>Carefree Janitorial Supply</t>
  </si>
  <si>
    <t>Carson Quality Heat and Air LLC</t>
  </si>
  <si>
    <t>Caruth Protection Services</t>
  </si>
  <si>
    <t>Catalyst Consulting Group</t>
  </si>
  <si>
    <t>Cayuse Commercial Services LLC</t>
  </si>
  <si>
    <t>cb20 Inc</t>
  </si>
  <si>
    <t>CertaPro Painters</t>
  </si>
  <si>
    <t>CF SUPPLY INC</t>
  </si>
  <si>
    <t>Christman Facility Solutions</t>
  </si>
  <si>
    <t>CityZen Energy Services</t>
  </si>
  <si>
    <t>Clark Roofing &amp; Construction</t>
  </si>
  <si>
    <t>ClassTag Inc</t>
  </si>
  <si>
    <t>Clear Fork Roofing Company</t>
  </si>
  <si>
    <t>Clear Touch Interactive</t>
  </si>
  <si>
    <t>Climatec  LLC</t>
  </si>
  <si>
    <t>Coastal Landscape Management and design</t>
  </si>
  <si>
    <t>Commercial Electric Inc.</t>
  </si>
  <si>
    <t>Commercial Restoration Company</t>
  </si>
  <si>
    <t>Commercial Roofing Specialists</t>
  </si>
  <si>
    <t>Comm-Fit Holdings</t>
  </si>
  <si>
    <t>Consolidated Flooring of Chicago LLC</t>
  </si>
  <si>
    <t>Contractors Plus Roofing and Construction LLC</t>
  </si>
  <si>
    <t>ConvergeOne Inc</t>
  </si>
  <si>
    <t>Core Displays LLC</t>
  </si>
  <si>
    <t>Coryell Roofing &amp; Construction Inc.</t>
  </si>
  <si>
    <t>CourTex Construction Inc.</t>
  </si>
  <si>
    <t>Craig Mechanical Inc</t>
  </si>
  <si>
    <t>Crailley Enterprises LLC (Craig Gresham)</t>
  </si>
  <si>
    <t>Critical Response Group Inc</t>
  </si>
  <si>
    <t>CUE Construction Services LLC</t>
  </si>
  <si>
    <t>Custom Draperies &amp; Upholstery Inc</t>
  </si>
  <si>
    <t>Cytek Media Systems Inc</t>
  </si>
  <si>
    <t>Delaneys Restoration Inc.</t>
  </si>
  <si>
    <t>Design Roof Services LLC</t>
  </si>
  <si>
    <t>Dezvia LLC</t>
  </si>
  <si>
    <t>Different Roads to Learning Inc</t>
  </si>
  <si>
    <t>DWR Solutions</t>
  </si>
  <si>
    <t>E D I Communications</t>
  </si>
  <si>
    <t>Eagle Barricade LLC</t>
  </si>
  <si>
    <t>East Texas Lighthouse for the Blind</t>
  </si>
  <si>
    <t>East Texas Sports</t>
  </si>
  <si>
    <t>Edmentum Inc</t>
  </si>
  <si>
    <t>Energy Mechanical Services</t>
  </si>
  <si>
    <t>ESC Brands LLC</t>
  </si>
  <si>
    <t>Exceptional Roofing LLC</t>
  </si>
  <si>
    <t>Facilities Mechanical</t>
  </si>
  <si>
    <t>FacilityForce Inc</t>
  </si>
  <si>
    <t>Fedora Intertech LLC</t>
  </si>
  <si>
    <t>Flip Lok</t>
  </si>
  <si>
    <t>Florico Inc 1611</t>
  </si>
  <si>
    <t>Flynn Midwest LP</t>
  </si>
  <si>
    <t>Frontier Waterproofing Inc.</t>
  </si>
  <si>
    <t>GaggleNet Inc</t>
  </si>
  <si>
    <t>Gallo Mechanical Services LLC</t>
  </si>
  <si>
    <t>GameDay Lighting</t>
  </si>
  <si>
    <t>Gant Industries Inc</t>
  </si>
  <si>
    <t>GarCom Inc</t>
  </si>
  <si>
    <t>Gateway Sight and Sound LLC</t>
  </si>
  <si>
    <t>GHD Services Inc</t>
  </si>
  <si>
    <t>Go Solutions</t>
  </si>
  <si>
    <t>Goodman Construction LLC</t>
  </si>
  <si>
    <t>GreenLand Contracting LLC</t>
  </si>
  <si>
    <t>GreenTech Energy Services Inc</t>
  </si>
  <si>
    <t>Gregory-Edwards Inc</t>
  </si>
  <si>
    <t>GXC Inc</t>
  </si>
  <si>
    <t>Hall Pass</t>
  </si>
  <si>
    <t>Hamm Mechanical LLC</t>
  </si>
  <si>
    <t>Harvest Technology Group Inc</t>
  </si>
  <si>
    <t>HCS Inc. Commercial General Contractor</t>
  </si>
  <si>
    <t>Home Window Tinting and Commercial Tim's Window Tinting Inc</t>
  </si>
  <si>
    <t>Indepth Utility Solutions LLC</t>
  </si>
  <si>
    <t>Infobase Holdings LLC Formally Hoonuit LLC</t>
  </si>
  <si>
    <t>Ink Labs Buffalo LLC</t>
  </si>
  <si>
    <t>Integrated Openings Solutions LLC</t>
  </si>
  <si>
    <t>Intex Electrical Contractors Inc.</t>
  </si>
  <si>
    <t>Invicta PCs</t>
  </si>
  <si>
    <t>IronForge Systems</t>
  </si>
  <si>
    <t>J M Electronic Engineering Inc</t>
  </si>
  <si>
    <t>Jackson Construction Co Inc</t>
  </si>
  <si>
    <t>JDS Networking LLC</t>
  </si>
  <si>
    <t>JLM Contracting LLC</t>
  </si>
  <si>
    <t>K and R Mechanical Services LLC</t>
  </si>
  <si>
    <t>Kami</t>
  </si>
  <si>
    <t>Keeper Goals A Division of Demand and Precision Parts</t>
  </si>
  <si>
    <t>KORNEY BOARD AIDS. INC</t>
  </si>
  <si>
    <t>Krause Service Company Inc</t>
  </si>
  <si>
    <t>Labscape LLC</t>
  </si>
  <si>
    <t>Legacy Rock Corporation</t>
  </si>
  <si>
    <t>Light Corp Inc</t>
  </si>
  <si>
    <t>LINEV Systems US Inc</t>
  </si>
  <si>
    <t>Locke Construction Services LLC</t>
  </si>
  <si>
    <t>LPS GREEN TECHNOLOGIES</t>
  </si>
  <si>
    <t>Mammoth Sports Construction LLC</t>
  </si>
  <si>
    <t>McAllen Roofing LLC</t>
  </si>
  <si>
    <t>Mechanical Service Company</t>
  </si>
  <si>
    <t>Michael Searcy dot com LLC</t>
  </si>
  <si>
    <t>Midas Contractors LLC</t>
  </si>
  <si>
    <t>Mid-Continental Restoration Co. Inc.</t>
  </si>
  <si>
    <t>Midwest Mechanical Solutions</t>
  </si>
  <si>
    <t>Midwest Sporting Goods</t>
  </si>
  <si>
    <t>Mig Equipment LLC</t>
  </si>
  <si>
    <t>MindPlay Education LLC</t>
  </si>
  <si>
    <t>MISSCO INTERIOR CONCEPTS LLC</t>
  </si>
  <si>
    <t>Morlandt Electric Company LLC</t>
  </si>
  <si>
    <t>MP2 Energy Texas LLC</t>
  </si>
  <si>
    <t>MultiLink Security</t>
  </si>
  <si>
    <t>Myriad Roofing &amp; Construction LLC</t>
  </si>
  <si>
    <t>NELCO MEDIA INC</t>
  </si>
  <si>
    <t>Neopart Transit LLC</t>
  </si>
  <si>
    <t>NEWCOM Wireless Services LLC</t>
  </si>
  <si>
    <t>NO RED INK</t>
  </si>
  <si>
    <t>Nomic Networks Inc</t>
  </si>
  <si>
    <t>Nook Pod</t>
  </si>
  <si>
    <t>Nu Idea School Supply Furniture Inc</t>
  </si>
  <si>
    <t>Oasis Waterplaygrounds Inc</t>
  </si>
  <si>
    <t>OEO Energy Solutions</t>
  </si>
  <si>
    <t>Okos Inc</t>
  </si>
  <si>
    <t>Ortiz Construction Group LLC</t>
  </si>
  <si>
    <t>P2 Electric Services LLC</t>
  </si>
  <si>
    <t>ParentSquare Inc</t>
  </si>
  <si>
    <t>PepWear LLC</t>
  </si>
  <si>
    <t>Perdue Acoustics</t>
  </si>
  <si>
    <t>Pinion 91 Contracting LLC</t>
  </si>
  <si>
    <t>Polarity Networks LLC</t>
  </si>
  <si>
    <t>Ponder Company Inc.</t>
  </si>
  <si>
    <t>PRC Roofing Co. Inc.</t>
  </si>
  <si>
    <t>Pritchard Industries</t>
  </si>
  <si>
    <t>Promethean Inc</t>
  </si>
  <si>
    <t>Pump Solutions Inc</t>
  </si>
  <si>
    <t>Purvis Industries LLC</t>
  </si>
  <si>
    <t>Quantum-Mechanical Contractors</t>
  </si>
  <si>
    <t>R and R Distributors</t>
  </si>
  <si>
    <t>R K Bass Electric III LP</t>
  </si>
  <si>
    <t>RAE Security Inc</t>
  </si>
  <si>
    <t>RAM CONCRETE &amp; ASPHALT LLC</t>
  </si>
  <si>
    <t>Ramon Franklin LLC</t>
  </si>
  <si>
    <t>RB Doors and Hardware Inc</t>
  </si>
  <si>
    <t>RDI Mechanical</t>
  </si>
  <si>
    <t>Recon InfoSec</t>
  </si>
  <si>
    <t>RedBird Cleaning Services LLC</t>
  </si>
  <si>
    <t>Reliable Chevrolet</t>
  </si>
  <si>
    <t>Reliable Plant Maintenance Inc.</t>
  </si>
  <si>
    <t>Renown Construction LLC</t>
  </si>
  <si>
    <t>Republic Transport and Install LLC</t>
  </si>
  <si>
    <t>Richardson Fence &amp; Patio Inc.</t>
  </si>
  <si>
    <t>Robertson Mechanical Contractors LLC</t>
  </si>
  <si>
    <t>Ruff Roofing and Sheet Metal Inc.</t>
  </si>
  <si>
    <t>Sandlot Construction LLC</t>
  </si>
  <si>
    <t>SecureTech Systems Inc</t>
  </si>
  <si>
    <t>Security Control Systems</t>
  </si>
  <si>
    <t>Selco Seating and Courts LLC</t>
  </si>
  <si>
    <t>Signs Manufacturing Corporation</t>
  </si>
  <si>
    <t>SkyRider Communications Inc</t>
  </si>
  <si>
    <t>Sonoran Building Products LLC</t>
  </si>
  <si>
    <t>South Western Communications Inc</t>
  </si>
  <si>
    <t>Stansell Construction LLC</t>
  </si>
  <si>
    <t>Stephen Martin Construction LLC</t>
  </si>
  <si>
    <t>Stonhard division of StonCor Group inc.</t>
  </si>
  <si>
    <t>Strong7</t>
  </si>
  <si>
    <t>Stuart and Associates Commercial Flooring Inc</t>
  </si>
  <si>
    <t>TAM Graphics</t>
  </si>
  <si>
    <t>Technisoft Consulting Inc</t>
  </si>
  <si>
    <t>Teinert Construction</t>
  </si>
  <si>
    <t>Terralogic Solutions Inc</t>
  </si>
  <si>
    <t>TEXADIA SYSTEMS LLC</t>
  </si>
  <si>
    <t>Texas Drainage Inc</t>
  </si>
  <si>
    <t>Texas Soft Wash LLC</t>
  </si>
  <si>
    <t>TGS Sports LLC</t>
  </si>
  <si>
    <t>The Demo Company</t>
  </si>
  <si>
    <t>The Lift Doctor LLC</t>
  </si>
  <si>
    <t>The Sensory Path Inc.</t>
  </si>
  <si>
    <t>Toner Quest Inc</t>
  </si>
  <si>
    <t>TriCorps Surveillance</t>
  </si>
  <si>
    <t>Triun LLC</t>
  </si>
  <si>
    <t>Tubbesing Services LLC</t>
  </si>
  <si>
    <t>UEL Solutions LLC</t>
  </si>
  <si>
    <t>Unicorn Magic</t>
  </si>
  <si>
    <t>United Commercial Energy Partners</t>
  </si>
  <si>
    <t>Universal IFM</t>
  </si>
  <si>
    <t>Victory Tracks  Construction LLC.</t>
  </si>
  <si>
    <t>Visceral Illumination Code LLC</t>
  </si>
  <si>
    <t>Ware Fencing LLC</t>
  </si>
  <si>
    <t>wd fencing llc</t>
  </si>
  <si>
    <t>West Texas Refrigeration</t>
  </si>
  <si>
    <t>Wingo Service Company</t>
  </si>
  <si>
    <t>Winkler Waterworks LLC</t>
  </si>
  <si>
    <t>Wolverine Roofing and Solar Inc</t>
  </si>
  <si>
    <t>Wood Air Conditioning LLC</t>
  </si>
  <si>
    <t>XFComputers</t>
  </si>
  <si>
    <t>Xtralight Manufacturing LTD</t>
  </si>
  <si>
    <t>Zyaa Inc</t>
  </si>
  <si>
    <t>Sports, Activity Equipment, and Related Services</t>
  </si>
  <si>
    <t>Synthetic Turf or Natural Sports Fields, Grounds, Courts, and Tracks Goods and Services (NON-JOC)</t>
  </si>
  <si>
    <t>Synthetic Turf or Natural Sports Fields, Grounds, Courts, and Tracks Goods and Services (JOC)</t>
  </si>
  <si>
    <t>Buses and other Transportation Vehicles</t>
  </si>
  <si>
    <t>04/30/2026</t>
  </si>
  <si>
    <t>West-Mark</t>
  </si>
  <si>
    <t>Wille North America</t>
  </si>
  <si>
    <t>020723-ASI</t>
  </si>
  <si>
    <t>110122-ADB</t>
  </si>
  <si>
    <t>011223-ADX</t>
  </si>
  <si>
    <t>111522-APT</t>
  </si>
  <si>
    <t>111522-AEB</t>
  </si>
  <si>
    <t>020223-AVT</t>
  </si>
  <si>
    <t>120122-AVY</t>
  </si>
  <si>
    <t>092722-AXN</t>
  </si>
  <si>
    <t>020223-CEC</t>
  </si>
  <si>
    <t>020923-CEC</t>
  </si>
  <si>
    <t>020723-CBS</t>
  </si>
  <si>
    <t>011223-DTK</t>
  </si>
  <si>
    <t>011223-FLM</t>
  </si>
  <si>
    <t>111522-FTB</t>
  </si>
  <si>
    <t>020923-GNR</t>
  </si>
  <si>
    <t>011723-HTI</t>
  </si>
  <si>
    <t>011723-HCE</t>
  </si>
  <si>
    <t>111522-JAL</t>
  </si>
  <si>
    <t>020223-JCB</t>
  </si>
  <si>
    <t>020923-JCB</t>
  </si>
  <si>
    <t>011723-JDC</t>
  </si>
  <si>
    <t>011723-KBL</t>
  </si>
  <si>
    <t>011723-KOM</t>
  </si>
  <si>
    <t>011723-LIN</t>
  </si>
  <si>
    <t>011723-LIU</t>
  </si>
  <si>
    <t>020223-MAI</t>
  </si>
  <si>
    <t>121522-MNF</t>
  </si>
  <si>
    <t>120822-MMR</t>
  </si>
  <si>
    <t>030923-MBI</t>
  </si>
  <si>
    <t>111522-MUL</t>
  </si>
  <si>
    <t>020923-MTQ</t>
  </si>
  <si>
    <t>020723-NTA</t>
  </si>
  <si>
    <t>120122-NEW</t>
  </si>
  <si>
    <t>020723-PSB</t>
  </si>
  <si>
    <t>120122-PSO</t>
  </si>
  <si>
    <t>020923-PGS</t>
  </si>
  <si>
    <t>120122-RNG</t>
  </si>
  <si>
    <t>011223-RMS</t>
  </si>
  <si>
    <t>030923-RTO</t>
  </si>
  <si>
    <t>011723-SNY</t>
  </si>
  <si>
    <t>121522-SRT</t>
  </si>
  <si>
    <t>020223-TBO</t>
  </si>
  <si>
    <t>121522-TAC</t>
  </si>
  <si>
    <t>111522-TEA</t>
  </si>
  <si>
    <t>020723-TMS</t>
  </si>
  <si>
    <t>120822-TRM</t>
  </si>
  <si>
    <t>111522-TYM</t>
  </si>
  <si>
    <t>011223-UNM</t>
  </si>
  <si>
    <t>011723-GRD</t>
  </si>
  <si>
    <t>011223-VTS</t>
  </si>
  <si>
    <t>111522-WLE</t>
  </si>
  <si>
    <t>020223-XCM</t>
  </si>
  <si>
    <t>Xerox</t>
  </si>
  <si>
    <t>Graybar</t>
  </si>
  <si>
    <t>AWS Marketplace</t>
  </si>
  <si>
    <t>Software Including Cloud Services through a Marketplace</t>
  </si>
  <si>
    <t>Insight Public Sector</t>
  </si>
  <si>
    <t>Acro</t>
  </si>
  <si>
    <t>KONE</t>
  </si>
  <si>
    <t>Mythics, LLC</t>
  </si>
  <si>
    <t>Medline</t>
  </si>
  <si>
    <t>Herc Rentals</t>
  </si>
  <si>
    <t>Orkin</t>
  </si>
  <si>
    <t>EverDriven</t>
  </si>
  <si>
    <t>Staffmark</t>
  </si>
  <si>
    <t>Lowe's</t>
  </si>
  <si>
    <t>KOMPAN</t>
  </si>
  <si>
    <t>Weichert</t>
  </si>
  <si>
    <t>Club Car</t>
  </si>
  <si>
    <t>UKG</t>
  </si>
  <si>
    <t>Konica Minolta Business Solutions</t>
  </si>
  <si>
    <t>Lawson Products</t>
  </si>
  <si>
    <t>Belfor</t>
  </si>
  <si>
    <t>Mobile Computing Solutions</t>
  </si>
  <si>
    <t>Getac</t>
  </si>
  <si>
    <t>Sit On It</t>
  </si>
  <si>
    <t>Job Order Contracting Services In the State of Florida</t>
  </si>
  <si>
    <t>Job Order Contracting Services In the State of New Mexico</t>
  </si>
  <si>
    <t>BWS Architects</t>
  </si>
  <si>
    <t>On-Call Architect Services</t>
  </si>
  <si>
    <t>Acolad</t>
  </si>
  <si>
    <t>Big Truck Rental</t>
  </si>
  <si>
    <t>E-Z-GO</t>
  </si>
  <si>
    <t>Summa Linguae</t>
  </si>
  <si>
    <t>Kyocera</t>
  </si>
  <si>
    <t>Mohawk Industries</t>
  </si>
  <si>
    <t>Premier</t>
  </si>
  <si>
    <t>Puretec Industrial Water</t>
  </si>
  <si>
    <t>Water Filtration</t>
  </si>
  <si>
    <t>ServiceWear Apparel</t>
  </si>
  <si>
    <t>Shred-it</t>
  </si>
  <si>
    <t>Technical Safety Services</t>
  </si>
  <si>
    <t>Woods Equipment Company</t>
  </si>
  <si>
    <t>RH-22-026</t>
  </si>
  <si>
    <t>R221201</t>
  </si>
  <si>
    <t>226017-02</t>
  </si>
  <si>
    <t>226017-01</t>
  </si>
  <si>
    <t>23-909-02700</t>
  </si>
  <si>
    <t>PROJOCA</t>
  </si>
  <si>
    <t>222865-01</t>
  </si>
  <si>
    <t>2022003437</t>
  </si>
  <si>
    <t>2022003438</t>
  </si>
  <si>
    <t>20-6504 (Reference No. 19549)</t>
  </si>
  <si>
    <t>08/13/2027</t>
  </si>
  <si>
    <t>12/31/2027</t>
  </si>
  <si>
    <t>02/28/2026</t>
  </si>
  <si>
    <t>04/13/2025</t>
  </si>
  <si>
    <t>02/15/2026</t>
  </si>
  <si>
    <t>02/05/2028</t>
  </si>
  <si>
    <t>04-14</t>
  </si>
  <si>
    <t>01-154</t>
  </si>
  <si>
    <t>05-80</t>
  </si>
  <si>
    <t>01-158</t>
  </si>
  <si>
    <t>01-155</t>
  </si>
  <si>
    <t>07-102</t>
  </si>
  <si>
    <t>01-162</t>
  </si>
  <si>
    <t>14-14</t>
  </si>
  <si>
    <t>OES Scoreboards</t>
  </si>
  <si>
    <t>08-37</t>
  </si>
  <si>
    <t>05-82</t>
  </si>
  <si>
    <t>07-114</t>
  </si>
  <si>
    <t>The Remi Group</t>
  </si>
  <si>
    <t>HVAC Equipment, Installation, Service and Related Products</t>
  </si>
  <si>
    <t xml:space="preserve">Job Order Contracting </t>
  </si>
  <si>
    <t>04-16</t>
  </si>
  <si>
    <t>TK Elevator (Thyssenkrup)</t>
  </si>
  <si>
    <t>Elevator Equipment, Service, Repair and Related Services</t>
  </si>
  <si>
    <t>Southwest Elevator</t>
  </si>
  <si>
    <t>002-98</t>
  </si>
  <si>
    <t>Glass</t>
  </si>
  <si>
    <t>02-137</t>
  </si>
  <si>
    <t>Colbi</t>
  </si>
  <si>
    <t>Capital Building &amp; Bond Program Management</t>
  </si>
  <si>
    <t>02-131</t>
  </si>
  <si>
    <t>Bond &amp; Bond Auctioneers</t>
  </si>
  <si>
    <t>02-128</t>
  </si>
  <si>
    <t>The Cleaning Guys (CG Environmental)</t>
  </si>
  <si>
    <t>Environmental Spill Response, Secondary Spill Containment Solutions</t>
  </si>
  <si>
    <t>02-135</t>
  </si>
  <si>
    <t>Teal</t>
  </si>
  <si>
    <t>Central Plant as a service</t>
  </si>
  <si>
    <t>02-132</t>
  </si>
  <si>
    <t>Gov Deals (Liquidity Services)</t>
  </si>
  <si>
    <t>02-130</t>
  </si>
  <si>
    <t>On-Site Drapery Cleaners</t>
  </si>
  <si>
    <t>Drapery Restoration Services</t>
  </si>
  <si>
    <t>02-133</t>
  </si>
  <si>
    <t>Y-pers</t>
  </si>
  <si>
    <t>02-136</t>
  </si>
  <si>
    <t>AECOM</t>
  </si>
  <si>
    <t>Software as a Solution for Infrastructure Projects</t>
  </si>
  <si>
    <t>02-141</t>
  </si>
  <si>
    <t>Measurabl</t>
  </si>
  <si>
    <t>Software as a Solution for Infrastructure</t>
  </si>
  <si>
    <t>02-144</t>
  </si>
  <si>
    <t>HKA Tech</t>
  </si>
  <si>
    <t>02-143</t>
  </si>
  <si>
    <t>Aurigo Software Technologies</t>
  </si>
  <si>
    <t>02-142</t>
  </si>
  <si>
    <t>Cannon Design</t>
  </si>
  <si>
    <t>Job Order Contracting Program</t>
  </si>
  <si>
    <t>O &amp; M Resources</t>
  </si>
  <si>
    <t>Triad Mechanical Contractors</t>
  </si>
  <si>
    <t>North American Corp (Waxie)</t>
  </si>
  <si>
    <t>Ferguson Facilites Supply</t>
  </si>
  <si>
    <t>Plumbing Supplies, HVAC Products and Building Supplies</t>
  </si>
  <si>
    <t>02-138</t>
  </si>
  <si>
    <t>Linev Systems US Inc</t>
  </si>
  <si>
    <t>0012 - 14</t>
  </si>
  <si>
    <t>CTS Gunworks</t>
  </si>
  <si>
    <t>Police Gear</t>
  </si>
  <si>
    <t>0012 - 19</t>
  </si>
  <si>
    <t>i-Pro Americas</t>
  </si>
  <si>
    <t>Threat and Weapons Detection Software and Equip</t>
  </si>
  <si>
    <t>13-22</t>
  </si>
  <si>
    <t>14-22</t>
  </si>
  <si>
    <t>BeMotion Inc (Law Enforcement Network)</t>
  </si>
  <si>
    <t>Thread and Weapon Detection Software and Equip</t>
  </si>
  <si>
    <t>14-23</t>
  </si>
  <si>
    <t>Wahsega Labs</t>
  </si>
  <si>
    <t>0012 - 17</t>
  </si>
  <si>
    <t>Collaborative Classrooom</t>
  </si>
  <si>
    <t>0011 - 31</t>
  </si>
  <si>
    <t>Sarah's Spanish School</t>
  </si>
  <si>
    <t>Educational Content Providers and Learning Mgmt Systms</t>
  </si>
  <si>
    <t>0011- 67</t>
  </si>
  <si>
    <t>Go School Box</t>
  </si>
  <si>
    <t>0011-65</t>
  </si>
  <si>
    <t>Locker Pro</t>
  </si>
  <si>
    <t>Lockers, Bleachers, Benches, Seating and Related</t>
  </si>
  <si>
    <t>008 - 36</t>
  </si>
  <si>
    <t>Athletic Equip</t>
  </si>
  <si>
    <t>008 - 34</t>
  </si>
  <si>
    <t>Activa Products, Inc.</t>
  </si>
  <si>
    <t>Back 2 School Texas, L.L.C.</t>
  </si>
  <si>
    <t>Carnegie Learning, Inc</t>
  </si>
  <si>
    <t>Childrenâ€™s Plus Inc.</t>
  </si>
  <si>
    <t>EDpuzzle, Inc.</t>
  </si>
  <si>
    <t>eReflect Inc</t>
  </si>
  <si>
    <t>Just Right Reader, Inc.</t>
  </si>
  <si>
    <t>NS4ed, LLC</t>
  </si>
  <si>
    <t>Ori Learning (SpecialNeedsWare, Inc)</t>
  </si>
  <si>
    <t>Pacific Learning, Inc.</t>
  </si>
  <si>
    <t>ProSolve LLC</t>
  </si>
  <si>
    <t>Black Fire &amp; Security Services LLC</t>
  </si>
  <si>
    <t>23-7457</t>
  </si>
  <si>
    <t>American Refrigeration Supplies Inc (ARS)</t>
  </si>
  <si>
    <t>AMPTX Electric, LP</t>
  </si>
  <si>
    <t>B&amp;M Machinery (B&amp;M Industrial Inc)</t>
  </si>
  <si>
    <t>Bio Remedies (Texas Fannon Enterprises Inc)</t>
  </si>
  <si>
    <t>Clowe &amp; Cowan (Clowe and Cowan of El Paso LLC)</t>
  </si>
  <si>
    <t>Contractors Tiles Plus, Inc.</t>
  </si>
  <si>
    <t>Dale Boren's Service Supply, Inc.</t>
  </si>
  <si>
    <t>El Paso and Juarez Paint Inc.</t>
  </si>
  <si>
    <t>El Paso Rio Electric, Inc.</t>
  </si>
  <si>
    <t>Ferguson Enterprises LLC (Ferguson US Holdings, Inc)</t>
  </si>
  <si>
    <t>Hercules Industries</t>
  </si>
  <si>
    <t>Mentru Enterprises (Olga Mendoza Duran)</t>
  </si>
  <si>
    <t>Sigler Wholesale Distributors (Russell Sigler Inc)</t>
  </si>
  <si>
    <t>Sun City Plumbers, LLC</t>
  </si>
  <si>
    <t>Sunset Carpets (Victor F. Nevarez dba Sunset Carpets)</t>
  </si>
  <si>
    <t>Texas EnviroBlast,LLC</t>
  </si>
  <si>
    <t>Varitec Solutions (Javine WMC) (JVI Arizona LLC)</t>
  </si>
  <si>
    <t>Warrior Xpress Solutions, LLC</t>
  </si>
  <si>
    <t>Western Star Enterprises</t>
  </si>
  <si>
    <t>Woodart Enterprises, LLC</t>
  </si>
  <si>
    <t>Work Wear Safety Shoes (Northern Imports)</t>
  </si>
  <si>
    <t>EI00235</t>
  </si>
  <si>
    <t>EI00239</t>
  </si>
  <si>
    <t>EI00135</t>
  </si>
  <si>
    <t>EI00140</t>
  </si>
  <si>
    <t>Ace Sports</t>
  </si>
  <si>
    <t>Traffic Signal Systems &amp; Safety Barrier Products</t>
  </si>
  <si>
    <t>Angel Armor, LLC</t>
  </si>
  <si>
    <t>Bill Jeter Inc.</t>
  </si>
  <si>
    <t>Waste/Recycling Containers (Residential/Commercial) and Waste Disposal Services</t>
  </si>
  <si>
    <t>CareerCraft</t>
  </si>
  <si>
    <t>Centennial Contractors Enterprises, Inc.</t>
  </si>
  <si>
    <t>Chem-Aqua, Inc.</t>
  </si>
  <si>
    <t>Cloud Unity</t>
  </si>
  <si>
    <t>Background, Fingerprinting, Drug/Diagnostic Testing Services &amp; Products</t>
  </si>
  <si>
    <t>Construction Managers of Southeast Texas, LLC.</t>
  </si>
  <si>
    <t>Currux Vision LLC</t>
  </si>
  <si>
    <t>Dailey and Wells Communications, Inc.</t>
  </si>
  <si>
    <t>Dana Safety Supply, Inc.</t>
  </si>
  <si>
    <t>Defensify, LLC</t>
  </si>
  <si>
    <t>Downtown Decorations, Inc.</t>
  </si>
  <si>
    <t>Elliott Electric Supply</t>
  </si>
  <si>
    <t>For Good Environmental LLC</t>
  </si>
  <si>
    <t>GFC Contracting</t>
  </si>
  <si>
    <t>JAK Environmental, LLC</t>
  </si>
  <si>
    <t>Joe W. Fly Co., Inc.</t>
  </si>
  <si>
    <t>Johnson-Burks Supply Co. Inc.</t>
  </si>
  <si>
    <t>Kettle Creek Corporation</t>
  </si>
  <si>
    <t>Keystone Waste Solutions</t>
  </si>
  <si>
    <t>Link America LLC</t>
  </si>
  <si>
    <t>Living Earth</t>
  </si>
  <si>
    <t>MAL Technologies Fleet, LLC</t>
  </si>
  <si>
    <t>Native Construction</t>
  </si>
  <si>
    <t>Driver Training Simulation Equipment and Services</t>
  </si>
  <si>
    <t>Omega Broadcast and Cinema</t>
  </si>
  <si>
    <t>Parkway Chevrolet, Inc.</t>
  </si>
  <si>
    <t>Possip</t>
  </si>
  <si>
    <t>Radarsign, LLC</t>
  </si>
  <si>
    <t>Ricoh USA, Inc.</t>
  </si>
  <si>
    <t>Siddons Martin Emergency Group, LLC</t>
  </si>
  <si>
    <t>SpawGlass Contractors, Inc.</t>
  </si>
  <si>
    <t>Tommy Klein Construction, Inc.</t>
  </si>
  <si>
    <t>Tuxedo Connect</t>
  </si>
  <si>
    <t>Utilitac Equipment and Upfitting</t>
  </si>
  <si>
    <t>Virage Simulation Inc.</t>
  </si>
  <si>
    <t>08/29/2026</t>
  </si>
  <si>
    <t>Painting Products and Services</t>
  </si>
  <si>
    <t>Amplify Education Inc.</t>
  </si>
  <si>
    <t>Instructional Aids, Materials and Athletic Products</t>
  </si>
  <si>
    <t>Bluum USA, Inc. (FKA: Troxell Communications Inc.)</t>
  </si>
  <si>
    <t>Commerce Bank</t>
  </si>
  <si>
    <t>Procurement Card/Automated Accounts Payable Services</t>
  </si>
  <si>
    <t>Commercial Computer Services</t>
  </si>
  <si>
    <t>CS Educational Services LLC, dba thinkLaw</t>
  </si>
  <si>
    <t>Demco Inc.</t>
  </si>
  <si>
    <t>Early Childhood LLC dba Discount School Supply</t>
  </si>
  <si>
    <t>Fun and Function LLC</t>
  </si>
  <si>
    <t>Graduation Alliance, Inc.</t>
  </si>
  <si>
    <t>Dropout Prevention and Recovery Services</t>
  </si>
  <si>
    <t>Graduation Solutions</t>
  </si>
  <si>
    <t>Imagination Station, Inc. dba Istation</t>
  </si>
  <si>
    <t>Just Right Reader Inc.</t>
  </si>
  <si>
    <t>Lakeshore Learning Materials LLC</t>
  </si>
  <si>
    <t>Rex Academy Inc.</t>
  </si>
  <si>
    <t>STEM Sports LLC</t>
  </si>
  <si>
    <t>Sunny Path Associates, LLC</t>
  </si>
  <si>
    <t>Super Duper Inc., dba Super Duper Publications</t>
  </si>
  <si>
    <t>VWR International LLC (Wards Science Brands &amp; Sargent Welch Brands)</t>
  </si>
  <si>
    <t>Winward Academy Inc.</t>
  </si>
  <si>
    <t>Zoo-phonics Inc.</t>
  </si>
  <si>
    <t>23-13P-01</t>
  </si>
  <si>
    <t>23-13P-02</t>
  </si>
  <si>
    <t>23-13P-04</t>
  </si>
  <si>
    <t>23-13P-05</t>
  </si>
  <si>
    <t>23-13P-06</t>
  </si>
  <si>
    <t>23-05DV-01</t>
  </si>
  <si>
    <t>22-02PV-04</t>
  </si>
  <si>
    <t>23-13P-07</t>
  </si>
  <si>
    <t>23-13P-08</t>
  </si>
  <si>
    <t>23-13P-09</t>
  </si>
  <si>
    <t>23-13P-10</t>
  </si>
  <si>
    <t>23-13P-11</t>
  </si>
  <si>
    <t>23-13P-12</t>
  </si>
  <si>
    <t>23-13P-14</t>
  </si>
  <si>
    <t>23-09P-01</t>
  </si>
  <si>
    <t>23-09P-02</t>
  </si>
  <si>
    <t>23-13P-16</t>
  </si>
  <si>
    <t>23-13P-17</t>
  </si>
  <si>
    <t>23-13P-18</t>
  </si>
  <si>
    <t>23-13P-19</t>
  </si>
  <si>
    <t>23-13P-20</t>
  </si>
  <si>
    <t>23-13P-21</t>
  </si>
  <si>
    <t>23-13P-22</t>
  </si>
  <si>
    <t>23-13P-23</t>
  </si>
  <si>
    <t>23-13P-24</t>
  </si>
  <si>
    <t>23-13P-25</t>
  </si>
  <si>
    <t>23-13P-26</t>
  </si>
  <si>
    <t>23-13P-27</t>
  </si>
  <si>
    <t>23-13P-28</t>
  </si>
  <si>
    <t>23-13P-29</t>
  </si>
  <si>
    <t>23-13P-30</t>
  </si>
  <si>
    <t>23-13P-31</t>
  </si>
  <si>
    <t>23-02P-07</t>
  </si>
  <si>
    <t>23-13P-32</t>
  </si>
  <si>
    <t>23-13P-34</t>
  </si>
  <si>
    <t>23-13P-35</t>
  </si>
  <si>
    <t>23-11PV-07</t>
  </si>
  <si>
    <t>23-14P-01</t>
  </si>
  <si>
    <t>23-13P-36</t>
  </si>
  <si>
    <t>23-13P-37</t>
  </si>
  <si>
    <t>23-13P-38</t>
  </si>
  <si>
    <t>Plumbing Equipment Supplies</t>
  </si>
  <si>
    <t>EI00216</t>
  </si>
  <si>
    <t>Oracle Elevator (EMR Elevator)</t>
  </si>
  <si>
    <t>Swimming Pool Chemicals, Supplies, and Equipment</t>
  </si>
  <si>
    <t>Grounds Maintenance Equipment, Parts, and Supplies</t>
  </si>
  <si>
    <t>Adventure Playground Systems, Inc.</t>
  </si>
  <si>
    <t>Field and Turf Irrigation Products, Landscaping Products, and Specialty Conditioners/Soils</t>
  </si>
  <si>
    <t>Job Order Contracting for Energy Conservation and Efficiency</t>
  </si>
  <si>
    <t>American Signal Company</t>
  </si>
  <si>
    <t>Anderson Fencing And Custom Welding</t>
  </si>
  <si>
    <t>Asphalt Products and Parking/Road Striping Services</t>
  </si>
  <si>
    <t>Cardio Partners, Inc.</t>
  </si>
  <si>
    <t>Ennis-Flint, Inc.</t>
  </si>
  <si>
    <t>Ewing Irrigation Products, Inc.</t>
  </si>
  <si>
    <t>Gulf Highway Equipment, LLC</t>
  </si>
  <si>
    <t>Hayden Paving, Inc.</t>
  </si>
  <si>
    <t>Interspec LLC</t>
  </si>
  <si>
    <t>Kyle Landscaping Services</t>
  </si>
  <si>
    <t>Mountjoy Aquatics, LLC</t>
  </si>
  <si>
    <t>M-Pak, Inc.</t>
  </si>
  <si>
    <t>North American Rescue LLC</t>
  </si>
  <si>
    <t>North Star Editions</t>
  </si>
  <si>
    <t>Otis Elevator Company</t>
  </si>
  <si>
    <t>Texas Band and Orchestra</t>
  </si>
  <si>
    <t>Treasure Bay, Inc.</t>
  </si>
  <si>
    <t>2 90 Sign Systems</t>
  </si>
  <si>
    <t>3BRANCH PRODUCTS INC</t>
  </si>
  <si>
    <t>Aarco Products Inc</t>
  </si>
  <si>
    <t>ABL</t>
  </si>
  <si>
    <t>Alive Studios LLC</t>
  </si>
  <si>
    <t>Arconas Inc</t>
  </si>
  <si>
    <t>Aurora Storage Products Inc</t>
  </si>
  <si>
    <t>Bass Computers Inc.</t>
  </si>
  <si>
    <t>BATTERSON TRUCK EQUIPMENT LLC</t>
  </si>
  <si>
    <t>BCI-Eurobib USA Inc</t>
  </si>
  <si>
    <t>BDO Public Sector LLC</t>
  </si>
  <si>
    <t>benchmark contract furniture</t>
  </si>
  <si>
    <t>Binova LLC</t>
  </si>
  <si>
    <t>Blockhouse Company Inc</t>
  </si>
  <si>
    <t>Child Champ Photogrraphy</t>
  </si>
  <si>
    <t>Colbi Technologies Inc</t>
  </si>
  <si>
    <t>Colecraft Commercial Furnishings</t>
  </si>
  <si>
    <t>COMHOME Technology Solutions LLC</t>
  </si>
  <si>
    <t>Communications Technologies Inc</t>
  </si>
  <si>
    <t>Computer Transition Services Inc</t>
  </si>
  <si>
    <t>Connect Technology Group LLC</t>
  </si>
  <si>
    <t>Core Business Interiors</t>
  </si>
  <si>
    <t>CORE Office Interiors</t>
  </si>
  <si>
    <t>Correct Digital Displays Inc.</t>
  </si>
  <si>
    <t>CortechUSA</t>
  </si>
  <si>
    <t>CounterTrade Products Inc</t>
  </si>
  <si>
    <t>Crossland Construction Company Inc</t>
  </si>
  <si>
    <t>CXtec Inc</t>
  </si>
  <si>
    <t>Cynamics</t>
  </si>
  <si>
    <t>DADE TECHNOLOGY SOLUTIONS LLC</t>
  </si>
  <si>
    <t>DARRAN Furniture</t>
  </si>
  <si>
    <t>Datum Storage Solutions</t>
  </si>
  <si>
    <t>DCS Telecom</t>
  </si>
  <si>
    <t>Deledao Education</t>
  </si>
  <si>
    <t>DFW Drywall Experts LLC</t>
  </si>
  <si>
    <t>Doctums Global LLC</t>
  </si>
  <si>
    <t>Documation Inc</t>
  </si>
  <si>
    <t>Educational Technology Learning</t>
  </si>
  <si>
    <t>eFileCabinet Inc</t>
  </si>
  <si>
    <t>Element Ergo LLC</t>
  </si>
  <si>
    <t>Emmanta Inc</t>
  </si>
  <si>
    <t>Enterprise Technology Solutions Inc</t>
  </si>
  <si>
    <t>ergoCentric Inc</t>
  </si>
  <si>
    <t>Ernie Morris Enterprises Inc</t>
  </si>
  <si>
    <t>Exterior Materials LLC</t>
  </si>
  <si>
    <t>Facilities Resource Inc</t>
  </si>
  <si>
    <t>Facility Armor LLC</t>
  </si>
  <si>
    <t>Fairfield Chair Company</t>
  </si>
  <si>
    <t>Farley's Tech Solutions LLC</t>
  </si>
  <si>
    <t>Fellowes Inc</t>
  </si>
  <si>
    <t>Finalsite</t>
  </si>
  <si>
    <t>Fortinet Inc</t>
  </si>
  <si>
    <t>Frovi North America Inc</t>
  </si>
  <si>
    <t>FSIoffice</t>
  </si>
  <si>
    <t>G&amp;L Installations Inc</t>
  </si>
  <si>
    <t>Gebesa LLC</t>
  </si>
  <si>
    <t>Genesis Consulting Partners LLC</t>
  </si>
  <si>
    <t>Genetec Inc</t>
  </si>
  <si>
    <t>Global Furniture Group</t>
  </si>
  <si>
    <t>Global Intelligence Services LLC</t>
  </si>
  <si>
    <t>GoApron Inc</t>
  </si>
  <si>
    <t>Goldsmith Solutions LLC</t>
  </si>
  <si>
    <t>Green Furniture Concept</t>
  </si>
  <si>
    <t>Gruber Power Services</t>
  </si>
  <si>
    <t>Harris School Solutions</t>
  </si>
  <si>
    <t>Harrison Contracting Company</t>
  </si>
  <si>
    <t>Hello Baru</t>
  </si>
  <si>
    <t>Horizon Consoles</t>
  </si>
  <si>
    <t>IDEX Global Services Inc</t>
  </si>
  <si>
    <t>IES Communications LLC</t>
  </si>
  <si>
    <t>Ilife LLC</t>
  </si>
  <si>
    <t>Inception Lighting Inc</t>
  </si>
  <si>
    <t>Innerplan Office Interiors</t>
  </si>
  <si>
    <t>Innovare</t>
  </si>
  <si>
    <t>Integra Inc</t>
  </si>
  <si>
    <t>ITPartsHelp</t>
  </si>
  <si>
    <t>Jabra</t>
  </si>
  <si>
    <t>JANGA Technology LLC.</t>
  </si>
  <si>
    <t>Jasper Group</t>
  </si>
  <si>
    <t>JC Communications</t>
  </si>
  <si>
    <t>K logix LLC</t>
  </si>
  <si>
    <t>Kaiden Bretal Technologies</t>
  </si>
  <si>
    <t>Keeping Your Kids Safe LLC</t>
  </si>
  <si>
    <t>Kimiko Designs Inc</t>
  </si>
  <si>
    <t>K-Log Inc</t>
  </si>
  <si>
    <t>Krebs Brothers Restaurant Supply Co Inc</t>
  </si>
  <si>
    <t>Learning Beautiful</t>
  </si>
  <si>
    <t>Libra-Tech Corporation</t>
  </si>
  <si>
    <t>Loftwall Inc</t>
  </si>
  <si>
    <t>LogicWing Inc</t>
  </si>
  <si>
    <t>LumenServe Inc</t>
  </si>
  <si>
    <t>M and M Public Safety LLC</t>
  </si>
  <si>
    <t>MajorClarity by Paper Inc</t>
  </si>
  <si>
    <t>Martin Brattrud</t>
  </si>
  <si>
    <t>MD Facilities LLC</t>
  </si>
  <si>
    <t>Merge Labs Inc</t>
  </si>
  <si>
    <t>MeTEOR Education LLC</t>
  </si>
  <si>
    <t>Millennium Communications Group Inc</t>
  </si>
  <si>
    <t>MityBilt Products</t>
  </si>
  <si>
    <t>Montisa</t>
  </si>
  <si>
    <t>MVATION WORLDWIDE INC</t>
  </si>
  <si>
    <t>Nagarro Inc</t>
  </si>
  <si>
    <t>Nightingale Corp</t>
  </si>
  <si>
    <t>NITCO Inc</t>
  </si>
  <si>
    <t>Novel Effect Inc</t>
  </si>
  <si>
    <t>NUMBEROCK LLC</t>
  </si>
  <si>
    <t>Omega Furniture and Design Solutions LLC</t>
  </si>
  <si>
    <t>Onset Technologies LLC</t>
  </si>
  <si>
    <t>Paragon Compliance LLC</t>
  </si>
  <si>
    <t>Pathwayz Communications Inc</t>
  </si>
  <si>
    <t>Periscope Holdings Inc</t>
  </si>
  <si>
    <t>Pineapple Contracts Inc</t>
  </si>
  <si>
    <t>Presentation Solutions Inc</t>
  </si>
  <si>
    <t>Primeway Inc</t>
  </si>
  <si>
    <t>Raynor Marketing ltd</t>
  </si>
  <si>
    <t>Red River Technology LLC</t>
  </si>
  <si>
    <t>Rex Academy</t>
  </si>
  <si>
    <t>Ripple Effects Inc</t>
  </si>
  <si>
    <t>Rise Vision Inc</t>
  </si>
  <si>
    <t>Roof Spec Solutions LLC</t>
  </si>
  <si>
    <t>RoofPro Inc</t>
  </si>
  <si>
    <t>S and L Integrated Systems</t>
  </si>
  <si>
    <t>Safari Micro</t>
  </si>
  <si>
    <t>Sage Integration Holdings LLC</t>
  </si>
  <si>
    <t>SBT Operations LLC</t>
  </si>
  <si>
    <t>Segis-USA</t>
  </si>
  <si>
    <t>Series USA LLC</t>
  </si>
  <si>
    <t>Serverless Solutions LLC</t>
  </si>
  <si>
    <t>Service Ninjas Inc</t>
  </si>
  <si>
    <t>Skyline Design Inc</t>
  </si>
  <si>
    <t>Smart Folks Inc</t>
  </si>
  <si>
    <t>Smart Pro Technologies LLC</t>
  </si>
  <si>
    <t>Smartcom Telephone LLC</t>
  </si>
  <si>
    <t>South Texas Security Systems</t>
  </si>
  <si>
    <t>StarBoard Solution Inc</t>
  </si>
  <si>
    <t>Student Conductor Inc</t>
  </si>
  <si>
    <t>Sunline Office LLC</t>
  </si>
  <si>
    <t>Tascosa Office Machines</t>
  </si>
  <si>
    <t>TCASE Services Inc</t>
  </si>
  <si>
    <t>TechCycle Solutions</t>
  </si>
  <si>
    <t>TechFocus</t>
  </si>
  <si>
    <t>Teltech Communications LLC</t>
  </si>
  <si>
    <t>Tevora Business Solutions Inc</t>
  </si>
  <si>
    <t>TFE Connect</t>
  </si>
  <si>
    <t>The Junkluggers of El Paso</t>
  </si>
  <si>
    <t>Thinkspace Inc</t>
  </si>
  <si>
    <t>TMi-ASG</t>
  </si>
  <si>
    <t>TodoVerde Consulting Ventures LLC</t>
  </si>
  <si>
    <t>Transportant</t>
  </si>
  <si>
    <t>Trilogy NextGen</t>
  </si>
  <si>
    <t>Trinity Furniture Inc</t>
  </si>
  <si>
    <t>UDT</t>
  </si>
  <si>
    <t>Unhinged Commercial Doors &amp; Hardware LLC</t>
  </si>
  <si>
    <t>United Fence and Construction Co Inc</t>
  </si>
  <si>
    <t>Verkada Inc.</t>
  </si>
  <si>
    <t>Via Seating</t>
  </si>
  <si>
    <t>Virtual Technologies Inc</t>
  </si>
  <si>
    <t>Vizipp  Inc</t>
  </si>
  <si>
    <t>Wahsega Labs LLC</t>
  </si>
  <si>
    <t>WeVideo Inc</t>
  </si>
  <si>
    <t>World Wide Technology LLC</t>
  </si>
  <si>
    <t>WYND Technologies Inc</t>
  </si>
  <si>
    <t>Xello Inc</t>
  </si>
  <si>
    <t>XtraMath</t>
  </si>
  <si>
    <t>Information Technology Equipment, Software, and Services</t>
  </si>
  <si>
    <t>07/31/2028</t>
  </si>
  <si>
    <t>Waste Management, Recycling, and Sustainability Solutions</t>
  </si>
  <si>
    <t>Data Center Hosting, Sales, and Service</t>
  </si>
  <si>
    <t>01-164</t>
  </si>
  <si>
    <t>Apple Inc.</t>
  </si>
  <si>
    <t>Computers, Hardware, Technology Devices, Maintenance, and Related Services</t>
  </si>
  <si>
    <t>23/036SG-01</t>
  </si>
  <si>
    <t xml:space="preserve">Conference Technologies Inc. </t>
  </si>
  <si>
    <t>23/036SG-03</t>
  </si>
  <si>
    <t>23/027MF-01</t>
  </si>
  <si>
    <t>23/025SG-01</t>
  </si>
  <si>
    <t>Integrated Solutions Consulting, Corp.</t>
  </si>
  <si>
    <t>23/027MF-03</t>
  </si>
  <si>
    <t>JB's Music School</t>
  </si>
  <si>
    <t>23/036SG-06</t>
  </si>
  <si>
    <t>23/036SG-07</t>
  </si>
  <si>
    <t>23/015MR-01</t>
  </si>
  <si>
    <t>The Mariachi Connection, Inc.</t>
  </si>
  <si>
    <t>23/025SG-04</t>
  </si>
  <si>
    <t>The Sulzer Group, LLC</t>
  </si>
  <si>
    <t>23/027MF-04</t>
  </si>
  <si>
    <t>Waypoint Government Solutions, LLC</t>
  </si>
  <si>
    <t>23/036SG-10</t>
  </si>
  <si>
    <t>23/025SG-05</t>
  </si>
  <si>
    <t>2021-11-046</t>
  </si>
  <si>
    <t>EPCNT New Caney ISD</t>
  </si>
  <si>
    <t>Contracted Professional Development Services</t>
  </si>
  <si>
    <t>149.20 III</t>
  </si>
  <si>
    <t>Cochlear Americas</t>
  </si>
  <si>
    <t>2022-052</t>
  </si>
  <si>
    <t>PT Services</t>
  </si>
  <si>
    <t>22-96-914</t>
  </si>
  <si>
    <t>Eyeful Art Murals and Designs</t>
  </si>
  <si>
    <t>Star Roofing and Sheet Metal Service Inc (M &amp; H Roofiing)</t>
  </si>
  <si>
    <t>Strategic Equipment (Trimark, ISI Commerical)</t>
  </si>
  <si>
    <t>Benchmark Signs</t>
  </si>
  <si>
    <t>BW Collision Repair</t>
  </si>
  <si>
    <t>Whaley Food Service</t>
  </si>
  <si>
    <t>Isikel Medical Supplies</t>
  </si>
  <si>
    <t>Parts Town LLC</t>
  </si>
  <si>
    <t>Fleetpride Inc</t>
  </si>
  <si>
    <t>23-15PV-04</t>
  </si>
  <si>
    <t>23-17PV-03</t>
  </si>
  <si>
    <t>23-17PV-04</t>
  </si>
  <si>
    <t>23-17PV-06</t>
  </si>
  <si>
    <t>23/039MR-01</t>
  </si>
  <si>
    <t>Communications, Creative, Language, and Marketing Services</t>
  </si>
  <si>
    <t>23/035SG-01</t>
  </si>
  <si>
    <t>Waterproofing/Masonry (JOC-IDIQ)</t>
  </si>
  <si>
    <t>BrainBuzzed Tutoring INC</t>
  </si>
  <si>
    <t>23/029SG-03</t>
  </si>
  <si>
    <t>23/029SG-04</t>
  </si>
  <si>
    <t>23/039MR-02</t>
  </si>
  <si>
    <t>Harvest Innovative Solutions</t>
  </si>
  <si>
    <t>23/039MR-03</t>
  </si>
  <si>
    <t>Kaemark</t>
  </si>
  <si>
    <t>23/029SG-07</t>
  </si>
  <si>
    <t>23/029SG-08</t>
  </si>
  <si>
    <t>LECS, Ltd</t>
  </si>
  <si>
    <t>23/039MR-04</t>
  </si>
  <si>
    <t>Letsos Company Mechanical Contractors</t>
  </si>
  <si>
    <t>23/039MR-05</t>
  </si>
  <si>
    <t>23/035SG-03</t>
  </si>
  <si>
    <t>Mechanical Partners</t>
  </si>
  <si>
    <t>23/039MR-06</t>
  </si>
  <si>
    <t>Health, Medical, Veterinary Supplies and Related Items</t>
  </si>
  <si>
    <t>23/029SG-10</t>
  </si>
  <si>
    <t>Outreach Strategists, LLC</t>
  </si>
  <si>
    <t>23/035SG-04</t>
  </si>
  <si>
    <t>23/039MR-07</t>
  </si>
  <si>
    <t>23/026KN-03</t>
  </si>
  <si>
    <t>Satori Marketing, LLC</t>
  </si>
  <si>
    <t>23/035SG-06</t>
  </si>
  <si>
    <t>Star Service, Inc.</t>
  </si>
  <si>
    <t>23/039MR-08</t>
  </si>
  <si>
    <t>STEMfinity LLC</t>
  </si>
  <si>
    <t>23/029SG-14</t>
  </si>
  <si>
    <t>23/029SG-15</t>
  </si>
  <si>
    <t>TRIO Education, LLC</t>
  </si>
  <si>
    <t>23/029SG-17</t>
  </si>
  <si>
    <t>Trio Electric</t>
  </si>
  <si>
    <t>23/039MR-09</t>
  </si>
  <si>
    <t>23/035SG-07</t>
  </si>
  <si>
    <t>020723-EPP</t>
  </si>
  <si>
    <t>020923-TER</t>
  </si>
  <si>
    <t>One Belief Organization</t>
  </si>
  <si>
    <t>Pinagraph</t>
  </si>
  <si>
    <t>Travelin Tom's Coffee of Grapevine</t>
  </si>
  <si>
    <t>Tutorfly Holdings</t>
  </si>
  <si>
    <t>214-997-1219</t>
  </si>
  <si>
    <t>lance.smith@tutorfly.com</t>
  </si>
  <si>
    <t>wreese@kona-ice.com</t>
  </si>
  <si>
    <t>713-962-2523</t>
  </si>
  <si>
    <t>purejoyphotobooth@gmail.com</t>
  </si>
  <si>
    <t>469-262-8699</t>
  </si>
  <si>
    <t>Danny Campbell</t>
  </si>
  <si>
    <t>danny@dannycampbell.com</t>
  </si>
  <si>
    <t>214-986-0686</t>
  </si>
  <si>
    <t>onebelieforganization@gmail.com</t>
  </si>
  <si>
    <t>682-888-9347</t>
  </si>
  <si>
    <t>Travelin Tom's Coffee of Grand Prairie</t>
  </si>
  <si>
    <t>Kona Ice North Grand Priaire</t>
  </si>
  <si>
    <t>Pure Joy Photo Booth</t>
  </si>
  <si>
    <t>22-65-737A</t>
  </si>
  <si>
    <t>21-079B</t>
  </si>
  <si>
    <t>6/31/2026</t>
  </si>
  <si>
    <t>2111-450-272</t>
  </si>
  <si>
    <t>EPCNT Belton ISD</t>
  </si>
  <si>
    <t>Starfall Education</t>
  </si>
  <si>
    <t>2019-SEP-42</t>
  </si>
  <si>
    <t>Acronym</t>
  </si>
  <si>
    <t>Name of Sponsoring Organization</t>
  </si>
  <si>
    <t>Link</t>
  </si>
  <si>
    <t>Expiration/Fees</t>
  </si>
  <si>
    <t>UPDATED INTERLOCAL</t>
  </si>
  <si>
    <t>Edgar Compliance</t>
  </si>
  <si>
    <t>Notes</t>
  </si>
  <si>
    <t>1GPA</t>
  </si>
  <si>
    <t>www.1GPA.org</t>
  </si>
  <si>
    <t>No Expiration/No Fees</t>
  </si>
  <si>
    <t>Current 5/16/2022</t>
  </si>
  <si>
    <t>Yes Attached to Agreement</t>
  </si>
  <si>
    <t xml:space="preserve">2013 Coop </t>
  </si>
  <si>
    <t>ESC 20 and ESC 13</t>
  </si>
  <si>
    <t>https://www.esc20.net/apps/pages/2013-purchasing-cooperative</t>
  </si>
  <si>
    <t>January 2023/$150.00</t>
  </si>
  <si>
    <t>Current 11/22/2019</t>
  </si>
  <si>
    <t>Cannot confirm Edgar Compliance</t>
  </si>
  <si>
    <t>3/3/2023 Email attached to contract in regards to Edgar Compliance</t>
  </si>
  <si>
    <t>791 Coop</t>
  </si>
  <si>
    <t>791 Purchasing Cooperative</t>
  </si>
  <si>
    <t xml:space="preserve">https://www.791coop.org </t>
  </si>
  <si>
    <t>3/3/2023 Email attached to Agreement stating no renewal needed</t>
  </si>
  <si>
    <t>CTPA</t>
  </si>
  <si>
    <t>Central Texas Purchasing Alliance</t>
  </si>
  <si>
    <t>https://www.txctpa.org/</t>
  </si>
  <si>
    <t>3/8/2023 Requested Interlocal Agreement form</t>
  </si>
  <si>
    <t>E&amp;I Cooperative</t>
  </si>
  <si>
    <r>
      <t>Educational and Institutional Cooperative Purchasing through National Association of Educational Procurement</t>
    </r>
    <r>
      <rPr>
        <sz val="11"/>
        <color rgb="FF000000"/>
        <rFont val="Calibri"/>
        <family val="2"/>
        <scheme val="minor"/>
      </rPr>
      <t xml:space="preserve"> (E&amp;I) </t>
    </r>
  </si>
  <si>
    <t>8/1/2023/No Fees This Year</t>
  </si>
  <si>
    <t>Educational Purchasing Cooperative of North Texas</t>
  </si>
  <si>
    <t>http://www.EPCNT.com/</t>
  </si>
  <si>
    <t>Part of ESC 20 Below</t>
  </si>
  <si>
    <t>See Below</t>
  </si>
  <si>
    <t>ESC 11- Fort Worth, TX</t>
  </si>
  <si>
    <t>Texas Educational Technology "Group" Purchasing Consortium (TETPC) through EPCNT</t>
  </si>
  <si>
    <t>https://www.esc11.net/</t>
  </si>
  <si>
    <t>9/1/2023/$1647.00</t>
  </si>
  <si>
    <t>Current 8/29/2022</t>
  </si>
  <si>
    <t>ESC 16 Coop (TXBuy)</t>
  </si>
  <si>
    <t xml:space="preserve">Region 16 ESC Statewide Cooperative Purchasing Program </t>
  </si>
  <si>
    <t>http://www.texbuy.net/</t>
  </si>
  <si>
    <t>New Interlocal being signed.</t>
  </si>
  <si>
    <t>ESC1</t>
  </si>
  <si>
    <t>Region 1 Purchasing Cooperative</t>
  </si>
  <si>
    <t>https://www.esc1.net/Page/2057</t>
  </si>
  <si>
    <t>3/9/2023 Requested Interlocal Agreement form</t>
  </si>
  <si>
    <t>ESC19 ASC</t>
  </si>
  <si>
    <t>Education Svc Center 19 Allied State Cooperative</t>
  </si>
  <si>
    <t>https://www.esc19.net/</t>
  </si>
  <si>
    <t>HCDE/Choice Partners</t>
  </si>
  <si>
    <t>Harris County Department of Education</t>
  </si>
  <si>
    <t>http://www.choicepartners.org/</t>
  </si>
  <si>
    <t>H-GAC</t>
  </si>
  <si>
    <t>Houston-Galveston Area Cooperative</t>
  </si>
  <si>
    <t>https://hgacbuy.org/</t>
  </si>
  <si>
    <t xml:space="preserve">Region 14 Education Service Center and the National Cooperative Purchasing Alliance </t>
  </si>
  <si>
    <t>http://www.ncpa.us/</t>
  </si>
  <si>
    <t>Omnia Partners formerly TCPN &amp; NIPA</t>
  </si>
  <si>
    <t>The Cooperative Purchasing Network
US Communities</t>
  </si>
  <si>
    <t>https://www.omniapartners.com/</t>
  </si>
  <si>
    <t>Part of State of Texas below</t>
  </si>
  <si>
    <t>This is renewed Annually</t>
  </si>
  <si>
    <t>Pace Cooperative</t>
  </si>
  <si>
    <t>ESC 20</t>
  </si>
  <si>
    <t>https://pace.esc20.net/</t>
  </si>
  <si>
    <t>Sourcewell formerly NJPA</t>
  </si>
  <si>
    <t>State of Texas Purchasing Page</t>
  </si>
  <si>
    <t>Texas Smart Buy</t>
  </si>
  <si>
    <t>http://txsmartbuy.com/</t>
  </si>
  <si>
    <t>3/7/2023 sent Email to verify.</t>
  </si>
  <si>
    <t>TASB Buyboard</t>
  </si>
  <si>
    <t>Texas Association of School Boards- Buyboard</t>
  </si>
  <si>
    <t>https://www.buyboard.com/</t>
  </si>
  <si>
    <t>Texas DIR</t>
  </si>
  <si>
    <t>Texas Department of Information Resources</t>
  </si>
  <si>
    <t>http://dir.texas.gov/</t>
  </si>
  <si>
    <t>10/22/2023/$100.00</t>
  </si>
  <si>
    <t>Texas Term Contract</t>
  </si>
  <si>
    <t>State of Texas Term Contract</t>
  </si>
  <si>
    <t>http://www.window.state.tx.us/procurement/cat_page/</t>
  </si>
  <si>
    <t xml:space="preserve">TIPS </t>
  </si>
  <si>
    <t>The Interlocal Purchasing System</t>
  </si>
  <si>
    <t>http://www.tips-usa.com/</t>
  </si>
  <si>
    <t xml:space="preserve">TXMAS </t>
  </si>
  <si>
    <t>Texas Multiple Award Schedule</t>
  </si>
  <si>
    <t>https://Comptroller.Texas.gov/purchasing/contract/TXMAS/</t>
  </si>
  <si>
    <t>10 Year Renewal</t>
  </si>
  <si>
    <t>22-23-06</t>
  </si>
  <si>
    <t xml:space="preserve">Name of Company </t>
  </si>
  <si>
    <r>
      <rPr>
        <b/>
        <sz val="14"/>
        <color theme="1"/>
        <rFont val="Calibri"/>
        <family val="2"/>
        <scheme val="minor"/>
      </rPr>
      <t>Products/Services</t>
    </r>
    <r>
      <rPr>
        <sz val="14"/>
        <color theme="1"/>
        <rFont val="Calibri"/>
        <family val="2"/>
        <scheme val="minor"/>
      </rPr>
      <t xml:space="preserve"> </t>
    </r>
  </si>
  <si>
    <t xml:space="preserve">Contact Person </t>
  </si>
  <si>
    <t xml:space="preserve">e-mail </t>
  </si>
  <si>
    <t xml:space="preserve">One Belief Organization </t>
  </si>
  <si>
    <r>
      <rPr>
        <b/>
        <sz val="11"/>
        <color theme="1"/>
        <rFont val="Calibri"/>
        <family val="2"/>
        <scheme val="minor"/>
      </rPr>
      <t>Mental Health Awareness-</t>
    </r>
    <r>
      <rPr>
        <sz val="11"/>
        <color theme="1"/>
        <rFont val="Calibri"/>
        <family val="2"/>
        <scheme val="minor"/>
      </rPr>
      <t xml:space="preserve"> Curriculum/Professional Development/Speaking /Keynote Speaking and Class Presentations- by grade level range $2250 per session. $3000 per session up to 500 people. Full day (8 Hrs) $6,000. </t>
    </r>
    <r>
      <rPr>
        <b/>
        <sz val="11"/>
        <color theme="1"/>
        <rFont val="Calibri"/>
        <family val="2"/>
        <scheme val="minor"/>
      </rPr>
      <t>Travel Charges</t>
    </r>
    <r>
      <rPr>
        <sz val="11"/>
        <color theme="1"/>
        <rFont val="Calibri"/>
        <family val="2"/>
        <scheme val="minor"/>
      </rPr>
      <t xml:space="preserve"> - $11,500</t>
    </r>
  </si>
  <si>
    <t>Tashina Calhourn</t>
  </si>
  <si>
    <t xml:space="preserve">Pinagraph </t>
  </si>
  <si>
    <r>
      <t xml:space="preserve">Media Production, Photography - </t>
    </r>
    <r>
      <rPr>
        <b/>
        <sz val="11"/>
        <color theme="1"/>
        <rFont val="Calibri"/>
        <family val="2"/>
        <scheme val="minor"/>
      </rPr>
      <t>Event</t>
    </r>
    <r>
      <rPr>
        <sz val="11"/>
        <color theme="1"/>
        <rFont val="Calibri"/>
        <family val="2"/>
        <scheme val="minor"/>
      </rPr>
      <t xml:space="preserve"> $175 per hour, Videography, Photo &amp; Video Editing, Graphic Design, and Podcasts. </t>
    </r>
    <r>
      <rPr>
        <b/>
        <sz val="11"/>
        <color theme="1"/>
        <rFont val="Calibri"/>
        <family val="2"/>
        <scheme val="minor"/>
      </rPr>
      <t xml:space="preserve">Package Items - </t>
    </r>
    <r>
      <rPr>
        <sz val="11"/>
        <color theme="1"/>
        <rFont val="Calibri"/>
        <family val="2"/>
        <scheme val="minor"/>
      </rPr>
      <t>$50 per hour, Half</t>
    </r>
    <r>
      <rPr>
        <b/>
        <sz val="11"/>
        <color theme="1"/>
        <rFont val="Calibri"/>
        <family val="2"/>
        <scheme val="minor"/>
      </rPr>
      <t xml:space="preserve"> </t>
    </r>
    <r>
      <rPr>
        <sz val="11"/>
        <color theme="1"/>
        <rFont val="Calibri"/>
        <family val="2"/>
        <scheme val="minor"/>
      </rPr>
      <t xml:space="preserve">day (4 hours) $200, Full day (8 hours) $400. </t>
    </r>
    <r>
      <rPr>
        <b/>
        <sz val="11"/>
        <color theme="1"/>
        <rFont val="Calibri"/>
        <family val="2"/>
        <scheme val="minor"/>
      </rPr>
      <t>Travel Costs</t>
    </r>
    <r>
      <rPr>
        <sz val="11"/>
        <color theme="1"/>
        <rFont val="Calibri"/>
        <family val="2"/>
        <scheme val="minor"/>
      </rPr>
      <t xml:space="preserve"> - $650</t>
    </r>
  </si>
  <si>
    <t xml:space="preserve">Angel Pina </t>
  </si>
  <si>
    <t>Agadpina@gmail.com</t>
  </si>
  <si>
    <t xml:space="preserve">Tutor Holdings </t>
  </si>
  <si>
    <t>K -12 Tutoring (in person or virtual) for all core subjects: math, reading, ELA, Social Studies, and science</t>
  </si>
  <si>
    <t xml:space="preserve">Lance Smith </t>
  </si>
  <si>
    <t>214-233-6003</t>
  </si>
  <si>
    <r>
      <rPr>
        <b/>
        <sz val="11"/>
        <color theme="1"/>
        <rFont val="Calibri"/>
        <family val="2"/>
        <scheme val="minor"/>
      </rPr>
      <t>Event Photography</t>
    </r>
    <r>
      <rPr>
        <sz val="11"/>
        <color theme="1"/>
        <rFont val="Calibri"/>
        <family val="2"/>
        <scheme val="minor"/>
      </rPr>
      <t xml:space="preserve">- $250 per hour 2 hour minimum per hour. "Shoot and Print" package $350 per hour, 2 hour minimum. </t>
    </r>
    <r>
      <rPr>
        <b/>
        <sz val="11"/>
        <color theme="1"/>
        <rFont val="Calibri"/>
        <family val="2"/>
        <scheme val="minor"/>
      </rPr>
      <t>Photo Booth</t>
    </r>
    <r>
      <rPr>
        <sz val="11"/>
        <color theme="1"/>
        <rFont val="Calibri"/>
        <family val="2"/>
        <scheme val="minor"/>
      </rPr>
      <t xml:space="preserve"> $125 per hour mimnimum of 4 hour per rental. All inclusive of custom design of template, travel delivery and set up, staff on site to assist guests, instant sharing via email or text. Package comes with still photos (4x6 single and 2X6 photo strip) Digital props and filters are also included in the price. </t>
    </r>
    <r>
      <rPr>
        <b/>
        <sz val="11"/>
        <color theme="1"/>
        <rFont val="Calibri"/>
        <family val="2"/>
        <scheme val="minor"/>
      </rPr>
      <t>360 Photo Booth</t>
    </r>
    <r>
      <rPr>
        <sz val="11"/>
        <color theme="1"/>
        <rFont val="Calibri"/>
        <family val="2"/>
        <scheme val="minor"/>
      </rPr>
      <t xml:space="preserve"> $600 per hour minimum of 3 hours</t>
    </r>
  </si>
  <si>
    <t xml:space="preserve">PART (B) </t>
  </si>
  <si>
    <t>e-mail</t>
  </si>
  <si>
    <t xml:space="preserve">Daniel Campbell Photography </t>
  </si>
  <si>
    <r>
      <rPr>
        <b/>
        <sz val="11"/>
        <color theme="1"/>
        <rFont val="Calibri"/>
        <family val="2"/>
        <scheme val="minor"/>
      </rPr>
      <t xml:space="preserve">Event Photography - </t>
    </r>
    <r>
      <rPr>
        <sz val="11"/>
        <color theme="1"/>
        <rFont val="Calibri"/>
        <family val="2"/>
        <scheme val="minor"/>
      </rPr>
      <t>$150 per hour. $1000 Full day rate (8 hours)</t>
    </r>
  </si>
  <si>
    <t xml:space="preserve">Kona Ice North Grand Prairie </t>
  </si>
  <si>
    <r>
      <rPr>
        <b/>
        <sz val="11"/>
        <color theme="1"/>
        <rFont val="Calibri"/>
        <family val="2"/>
        <scheme val="minor"/>
      </rPr>
      <t xml:space="preserve">Snow Cone Food Truck - </t>
    </r>
    <r>
      <rPr>
        <sz val="11"/>
        <color theme="1"/>
        <rFont val="Calibri"/>
        <family val="2"/>
        <scheme val="minor"/>
      </rPr>
      <t>$200 per hour. Cost includes: driver/server, ice, flavors, and truck with a maximum quantity of 67, 12oz cups. Each additional cup is $3.00 each</t>
    </r>
  </si>
  <si>
    <t xml:space="preserve">Wayne or Diana Reese </t>
  </si>
  <si>
    <t>Pure Joy Photography Booth</t>
  </si>
  <si>
    <r>
      <rPr>
        <b/>
        <sz val="11"/>
        <color theme="1"/>
        <rFont val="Calibri"/>
        <family val="2"/>
        <scheme val="minor"/>
      </rPr>
      <t>Photo Booth</t>
    </r>
    <r>
      <rPr>
        <sz val="11"/>
        <color theme="1"/>
        <rFont val="Calibri"/>
        <family val="2"/>
        <scheme val="minor"/>
      </rPr>
      <t xml:space="preserve"> -$175 per hour 3 hour minimum. Pricing includes customized templates for event, setup/breakdown, and your choice of backdrop provided by vendor. </t>
    </r>
    <r>
      <rPr>
        <b/>
        <sz val="11"/>
        <color theme="1"/>
        <rFont val="Calibri"/>
        <family val="2"/>
        <scheme val="minor"/>
      </rPr>
      <t xml:space="preserve">Unlimited Printing - </t>
    </r>
    <r>
      <rPr>
        <sz val="11"/>
        <color theme="1"/>
        <rFont val="Calibri"/>
        <family val="2"/>
        <scheme val="minor"/>
      </rPr>
      <t>$50; Additional charge with minimum of 3 hour photo booth rental</t>
    </r>
  </si>
  <si>
    <t xml:space="preserve">Kimberly Becerra </t>
  </si>
  <si>
    <r>
      <t xml:space="preserve">Mobile Catering Coffee Truck - Minimium order requirement- </t>
    </r>
    <r>
      <rPr>
        <sz val="11"/>
        <color theme="1"/>
        <rFont val="Calibri"/>
        <family val="2"/>
        <scheme val="minor"/>
      </rPr>
      <t>$175 for 30 mintues w/up to 25 servings</t>
    </r>
  </si>
  <si>
    <t>Daniel Campbell Photography</t>
  </si>
  <si>
    <t>VanWey Overhead Doors</t>
  </si>
  <si>
    <t>22-84-914 A</t>
  </si>
  <si>
    <t>4Imprint</t>
  </si>
  <si>
    <t>23/029SG-01</t>
  </si>
  <si>
    <t>23/030TP-02</t>
  </si>
  <si>
    <t>23/041MR-06</t>
  </si>
  <si>
    <t>DSI Medical Services Inc</t>
  </si>
  <si>
    <t>23/023SG-02</t>
  </si>
  <si>
    <t>FieldTurf USA, Inc</t>
  </si>
  <si>
    <t>23/040MR-01</t>
  </si>
  <si>
    <t>23/030TP-03</t>
  </si>
  <si>
    <t>23/041MR-08</t>
  </si>
  <si>
    <t>Parts Town, LLC</t>
  </si>
  <si>
    <t>Protiviti Government Services, Inc.</t>
  </si>
  <si>
    <t>23/035SG-05</t>
  </si>
  <si>
    <t>Rain King Inc.</t>
  </si>
  <si>
    <t>23/040MR-02</t>
  </si>
  <si>
    <t>4imprint (4imprint, Inc.)</t>
  </si>
  <si>
    <t>23-7465</t>
  </si>
  <si>
    <t>Blue Ribbon Promotions dba Calfee Specialties</t>
  </si>
  <si>
    <t>Center for Applied Linguistics</t>
  </si>
  <si>
    <t>Construction Product Marketing (CPM Pipelines)</t>
  </si>
  <si>
    <t>Creative Tantrum LLC (Stephanie Flores)</t>
  </si>
  <si>
    <t>23-7464</t>
  </si>
  <si>
    <t>Dodguidons (915 Synergy LLC)</t>
  </si>
  <si>
    <t>Edward Schultz, PhD LLC</t>
  </si>
  <si>
    <t>Freedom Rhythm, PLLC</t>
  </si>
  <si>
    <t>GSFT - School Safety Certification (Go Strapped Firearms Training LLC)</t>
  </si>
  <si>
    <t>HeyTutor (HeyTutor, Inc.)</t>
  </si>
  <si>
    <t>Innovative Ink Signs &amp; Printing (Innovative Ink EP, L.P.)</t>
  </si>
  <si>
    <t>kid-grit, LLC</t>
  </si>
  <si>
    <t>Library Speakers Consortium (PBC Guru LLC)</t>
  </si>
  <si>
    <t>LumenKind, LLC</t>
  </si>
  <si>
    <t>Performance Graphix Inc. (Celestra)</t>
  </si>
  <si>
    <t>Rubber Ducky Screenprinting (Enchinton Enterprises Inc.)</t>
  </si>
  <si>
    <t>Sign Depot ATX LLC</t>
  </si>
  <si>
    <t>Southwest Sonitrol Inc. (Sonitrol of El Paso)</t>
  </si>
  <si>
    <t>08-42</t>
  </si>
  <si>
    <t>11-72</t>
  </si>
  <si>
    <t>02-146</t>
  </si>
  <si>
    <t>11-74</t>
  </si>
  <si>
    <t>11-77</t>
  </si>
  <si>
    <t>02-147</t>
  </si>
  <si>
    <t>02-149</t>
  </si>
  <si>
    <t>07-130</t>
  </si>
  <si>
    <t>Energy Solutions</t>
  </si>
  <si>
    <t>R221505</t>
  </si>
  <si>
    <t>06/30/2026</t>
  </si>
  <si>
    <t>CDW•G</t>
  </si>
  <si>
    <t>Workplace Solutions</t>
  </si>
  <si>
    <t>001299</t>
  </si>
  <si>
    <t>Industrial MRO Supplies</t>
  </si>
  <si>
    <t>TD SYNNEX</t>
  </si>
  <si>
    <t>2018.000207</t>
  </si>
  <si>
    <t>Lemons Auctioneers &amp; OnlinePros</t>
  </si>
  <si>
    <t>Mansfield Oil</t>
  </si>
  <si>
    <t>Software Products and Services (DLT Solutions)</t>
  </si>
  <si>
    <t>Oracle Products and Services (DLT Solutions)</t>
  </si>
  <si>
    <t>10/13/2027</t>
  </si>
  <si>
    <t>OTIS Elevator</t>
  </si>
  <si>
    <t>MillerKnoll</t>
  </si>
  <si>
    <t>Furniture, Installation and Related Products &amp; Services (Herman Miller)</t>
  </si>
  <si>
    <t>Wurth NSI</t>
  </si>
  <si>
    <t>Wesco Distribution, Inc.</t>
  </si>
  <si>
    <t>Shaw Integrated &amp; Turf Solutions, Inc.</t>
  </si>
  <si>
    <t>Tarkett</t>
  </si>
  <si>
    <t>Kimball International</t>
  </si>
  <si>
    <t>ITC Translation USA, Inc.</t>
  </si>
  <si>
    <t>Honeywell</t>
  </si>
  <si>
    <t>R221502</t>
  </si>
  <si>
    <t>R221503</t>
  </si>
  <si>
    <t>R221504</t>
  </si>
  <si>
    <t>Exmark Manufacturing Company</t>
  </si>
  <si>
    <t>Ingram Micro</t>
  </si>
  <si>
    <t>VARI</t>
  </si>
  <si>
    <t>84 Lumber</t>
  </si>
  <si>
    <t>Ally Energy Solutions, LLC</t>
  </si>
  <si>
    <t>01-142</t>
  </si>
  <si>
    <t>ENGIE Services US Inc</t>
  </si>
  <si>
    <t>R221501</t>
  </si>
  <si>
    <t>Bluum USA, Inc</t>
  </si>
  <si>
    <t>01-150</t>
  </si>
  <si>
    <t>COLBI</t>
  </si>
  <si>
    <t>Capital Building &amp; Bond Program Management Software</t>
  </si>
  <si>
    <t>Comfort Systems USA</t>
  </si>
  <si>
    <t>01-144</t>
  </si>
  <si>
    <t>01-143</t>
  </si>
  <si>
    <t>01-153</t>
  </si>
  <si>
    <t>ECS Imaging</t>
  </si>
  <si>
    <t>01-159</t>
  </si>
  <si>
    <t>HealthEquity</t>
  </si>
  <si>
    <t>HSA, FSA, DCFSA and Other Lifestyle Financial Management Services</t>
  </si>
  <si>
    <t>09-22</t>
  </si>
  <si>
    <t>07-73</t>
  </si>
  <si>
    <t>Agati</t>
  </si>
  <si>
    <t>Privacy Pods and Furniture Booth</t>
  </si>
  <si>
    <t>07-67</t>
  </si>
  <si>
    <t>Integrated Security Technologies and Safety Systems Products and Services</t>
  </si>
  <si>
    <t>12-22</t>
  </si>
  <si>
    <t>07-74</t>
  </si>
  <si>
    <t>Allied</t>
  </si>
  <si>
    <t>07-75</t>
  </si>
  <si>
    <t>07-76</t>
  </si>
  <si>
    <t>Energy Management Consultation and Related Services</t>
  </si>
  <si>
    <t>EVSE LLC</t>
  </si>
  <si>
    <t>Job Order Contracting in Virginia</t>
  </si>
  <si>
    <t>Flowbird (Cale America &amp; Parkeon)</t>
  </si>
  <si>
    <t>Global Solutions Group, Inc</t>
  </si>
  <si>
    <t>01-160</t>
  </si>
  <si>
    <t>Job Order Contracting Services in the State of Maryland and Washington DC</t>
  </si>
  <si>
    <t>23-JH-022</t>
  </si>
  <si>
    <t>Guidehouse</t>
  </si>
  <si>
    <t>ERP Software and Implementation Services</t>
  </si>
  <si>
    <t>01-139</t>
  </si>
  <si>
    <t>09/30/2027</t>
  </si>
  <si>
    <t>14-13</t>
  </si>
  <si>
    <t>Harper Turf Equipment</t>
  </si>
  <si>
    <t>Turf and Grounds Maintenance Equipment, Parts, Accessories, Supplies, Related Equipment and Services</t>
  </si>
  <si>
    <t>HVAC Equipment, Installation, Service, and Related Products</t>
  </si>
  <si>
    <t>Facilities, Janitorial, Groundskeeping, Management Related Products and Services</t>
  </si>
  <si>
    <t>HITT Contracting Inc.</t>
  </si>
  <si>
    <t>Parking Enforcement Software and Equipment</t>
  </si>
  <si>
    <t>05-81</t>
  </si>
  <si>
    <t>Jenne, Inc</t>
  </si>
  <si>
    <t>01-146</t>
  </si>
  <si>
    <t>01-147</t>
  </si>
  <si>
    <t>LINQ</t>
  </si>
  <si>
    <t>01-141</t>
  </si>
  <si>
    <t>Affiliate Compliance Management</t>
  </si>
  <si>
    <t>02-139</t>
  </si>
  <si>
    <t>Lumen</t>
  </si>
  <si>
    <t>01-156</t>
  </si>
  <si>
    <t>MCCi, LLC</t>
  </si>
  <si>
    <t>07-77</t>
  </si>
  <si>
    <t>01-148</t>
  </si>
  <si>
    <t>Arcadia + Encore</t>
  </si>
  <si>
    <t>07-78</t>
  </si>
  <si>
    <t>Automotus</t>
  </si>
  <si>
    <t>Curb Management Technology</t>
  </si>
  <si>
    <t>05-73</t>
  </si>
  <si>
    <t>BDO USA</t>
  </si>
  <si>
    <t>14-11</t>
  </si>
  <si>
    <t>Borgo</t>
  </si>
  <si>
    <t>07-80</t>
  </si>
  <si>
    <t>O'Reilly Auto Parts</t>
  </si>
  <si>
    <t>01-140</t>
  </si>
  <si>
    <t>Rackspace Technology</t>
  </si>
  <si>
    <t>RSI Security</t>
  </si>
  <si>
    <t>01-157</t>
  </si>
  <si>
    <t>SchoolMint</t>
  </si>
  <si>
    <t>Strategic Enrollment Management, Positive Classroom, and Teacher Coaching Solutions</t>
  </si>
  <si>
    <t>02-98</t>
  </si>
  <si>
    <t>The Hill Mechanical Group</t>
  </si>
  <si>
    <t>Thomas Scientific</t>
  </si>
  <si>
    <t>Distribution of General Lab Supplies</t>
  </si>
  <si>
    <t>02-145</t>
  </si>
  <si>
    <t>threeUV</t>
  </si>
  <si>
    <t>BeMotion</t>
  </si>
  <si>
    <t>Threat and Weapons Detection Software and Equipment</t>
  </si>
  <si>
    <t>Timilon Corporation</t>
  </si>
  <si>
    <t>07-79</t>
  </si>
  <si>
    <t>02-99</t>
  </si>
  <si>
    <t>Trafera</t>
  </si>
  <si>
    <t>01-149</t>
  </si>
  <si>
    <t>Boss Design</t>
  </si>
  <si>
    <t>07-69</t>
  </si>
  <si>
    <t>Transact</t>
  </si>
  <si>
    <t>Turnitin</t>
  </si>
  <si>
    <t>01-151</t>
  </si>
  <si>
    <t>UNX Industries</t>
  </si>
  <si>
    <t>USA-CLEAN</t>
  </si>
  <si>
    <t>Waibel Energy Systems</t>
  </si>
  <si>
    <t>WFF Facility Services</t>
  </si>
  <si>
    <t>Zep Sales &amp; Service</t>
  </si>
  <si>
    <t>Zones</t>
  </si>
  <si>
    <t>01-152</t>
  </si>
  <si>
    <t>WEX</t>
  </si>
  <si>
    <t>09-24</t>
  </si>
  <si>
    <t>Westmatic Corporation</t>
  </si>
  <si>
    <t>Digital Healthcare Guidance - Diabetes</t>
  </si>
  <si>
    <t>S-Works Construction</t>
  </si>
  <si>
    <t>02-140</t>
  </si>
  <si>
    <t>Weaver</t>
  </si>
  <si>
    <t>14-17</t>
  </si>
  <si>
    <t>Wayfair Professional</t>
  </si>
  <si>
    <t>Watson</t>
  </si>
  <si>
    <t>07-129</t>
  </si>
  <si>
    <t>Virta Health</t>
  </si>
  <si>
    <t>09-17</t>
  </si>
  <si>
    <t>Via</t>
  </si>
  <si>
    <t>07-128</t>
  </si>
  <si>
    <t>Versteel</t>
  </si>
  <si>
    <t>07-127</t>
  </si>
  <si>
    <t>Unity Surfacing Systems</t>
  </si>
  <si>
    <t>Trinity Furniture</t>
  </si>
  <si>
    <t>07-126</t>
  </si>
  <si>
    <t>Three H Furniture</t>
  </si>
  <si>
    <t>07-124</t>
  </si>
  <si>
    <t>SurfaceWorks</t>
  </si>
  <si>
    <t>07-123</t>
  </si>
  <si>
    <t>Special-T</t>
  </si>
  <si>
    <t>07-122</t>
  </si>
  <si>
    <t>Smith System</t>
  </si>
  <si>
    <t>07-120</t>
  </si>
  <si>
    <t>Digital Healthcare Guidance - Surgical Consulting</t>
  </si>
  <si>
    <t>Businessolver</t>
  </si>
  <si>
    <t>Administrative Management Solutions</t>
  </si>
  <si>
    <t>14-07</t>
  </si>
  <si>
    <t>Educational Carpets and Mats</t>
  </si>
  <si>
    <t>07-81</t>
  </si>
  <si>
    <t>Leland Furniture</t>
  </si>
  <si>
    <t>07-101</t>
  </si>
  <si>
    <t>Loll Designs</t>
  </si>
  <si>
    <t>07-103</t>
  </si>
  <si>
    <t>07-104</t>
  </si>
  <si>
    <t>Mamava</t>
  </si>
  <si>
    <t>07-105</t>
  </si>
  <si>
    <t>Mediatechnologies</t>
  </si>
  <si>
    <t>07-106</t>
  </si>
  <si>
    <t>07-107</t>
  </si>
  <si>
    <t>Norix</t>
  </si>
  <si>
    <t>07-109</t>
  </si>
  <si>
    <t>07-111</t>
  </si>
  <si>
    <t>Paragon Furniture</t>
  </si>
  <si>
    <t>07-112</t>
  </si>
  <si>
    <t>Peter Pepper Products</t>
  </si>
  <si>
    <t>07-113</t>
  </si>
  <si>
    <t>07-115</t>
  </si>
  <si>
    <t>07-116</t>
  </si>
  <si>
    <t>Series Seating</t>
  </si>
  <si>
    <t>SiteScapes</t>
  </si>
  <si>
    <t>07-118</t>
  </si>
  <si>
    <t>07-119</t>
  </si>
  <si>
    <t>07-121</t>
  </si>
  <si>
    <t>ParkMobile</t>
  </si>
  <si>
    <t>DESIGNA</t>
  </si>
  <si>
    <t>07-82</t>
  </si>
  <si>
    <t>Dauphin HumanDesign Group</t>
  </si>
  <si>
    <t>07-85</t>
  </si>
  <si>
    <t>07-86</t>
  </si>
  <si>
    <t>07-87</t>
  </si>
  <si>
    <t>07-88</t>
  </si>
  <si>
    <t>Forms + Surfaces</t>
  </si>
  <si>
    <t>07-90</t>
  </si>
  <si>
    <t>07-91</t>
  </si>
  <si>
    <t>07-92</t>
  </si>
  <si>
    <t>Haskell Education</t>
  </si>
  <si>
    <t>07-93</t>
  </si>
  <si>
    <t>Hightower</t>
  </si>
  <si>
    <t>07-94</t>
  </si>
  <si>
    <t>Homecrest Outdoor Furniture</t>
  </si>
  <si>
    <t>07-95</t>
  </si>
  <si>
    <t>07-96</t>
  </si>
  <si>
    <t>07-97</t>
  </si>
  <si>
    <t>07-99</t>
  </si>
  <si>
    <t>Optum Financial</t>
  </si>
  <si>
    <t>09-23</t>
  </si>
  <si>
    <t>Security Solutions, Products and Services</t>
  </si>
  <si>
    <t>SecureWatch 24</t>
  </si>
  <si>
    <t>Deloitte Consulting LLP</t>
  </si>
  <si>
    <t>14-12</t>
  </si>
  <si>
    <t>McKinsey &amp; Company</t>
  </si>
  <si>
    <t>North Highland</t>
  </si>
  <si>
    <t>14-15</t>
  </si>
  <si>
    <t>Boston Consulting Group</t>
  </si>
  <si>
    <t>14-16</t>
  </si>
  <si>
    <t>Bulk Fuel</t>
  </si>
  <si>
    <t>Crafco</t>
  </si>
  <si>
    <t>Roadway Maintenance Equipment and Supplies</t>
  </si>
  <si>
    <t>05-75</t>
  </si>
  <si>
    <t>Stepp Manufacturing</t>
  </si>
  <si>
    <t>05-77</t>
  </si>
  <si>
    <t>Fixed and Vehicle License Plate Recognition</t>
  </si>
  <si>
    <t>Jenoptik</t>
  </si>
  <si>
    <t>05-69</t>
  </si>
  <si>
    <t>Curator Solutions</t>
  </si>
  <si>
    <t>Educational Content Providers and Learning Management Systems</t>
  </si>
  <si>
    <t>11-64</t>
  </si>
  <si>
    <t>GoSchoolBox</t>
  </si>
  <si>
    <t>11-65</t>
  </si>
  <si>
    <t>11-67</t>
  </si>
  <si>
    <t>Tequipment</t>
  </si>
  <si>
    <t>11-69</t>
  </si>
  <si>
    <t>MyVRSpot</t>
  </si>
  <si>
    <t>11-66</t>
  </si>
  <si>
    <t>Scoreboards and Electronic Signage</t>
  </si>
  <si>
    <t>CTC Gunworks</t>
  </si>
  <si>
    <t>Ammunition, Weapons, and Police Gear</t>
  </si>
  <si>
    <t>12-19</t>
  </si>
  <si>
    <t>08-38</t>
  </si>
  <si>
    <t>Impact Suite</t>
  </si>
  <si>
    <t>Digital Healthcare Guidance - Mental Health</t>
  </si>
  <si>
    <t>09-21</t>
  </si>
  <si>
    <t>07-66</t>
  </si>
  <si>
    <t>Discount Two-Way Radio</t>
  </si>
  <si>
    <t>Athletic Equipment and Uniforms</t>
  </si>
  <si>
    <t>Oasis</t>
  </si>
  <si>
    <t>07-68</t>
  </si>
  <si>
    <t>07-71</t>
  </si>
  <si>
    <t>smartBOX</t>
  </si>
  <si>
    <t>07-72</t>
  </si>
  <si>
    <t>School Transportation for Students with Special Needs</t>
  </si>
  <si>
    <t>05-78</t>
  </si>
  <si>
    <t>07-70</t>
  </si>
  <si>
    <t>i-PRO Americas</t>
  </si>
  <si>
    <t>Sports, Inc</t>
  </si>
  <si>
    <t>08-35</t>
  </si>
  <si>
    <t>TCS</t>
  </si>
  <si>
    <t>Business Process Automation Solutions and Services</t>
  </si>
  <si>
    <t>14-09</t>
  </si>
  <si>
    <t>TCP (TimeClock Plus)</t>
  </si>
  <si>
    <t>Integrated Cloud Payroll, Human Resource, Time &amp; Labor Management, and Employee Scheduling Technology Solutions and Service Support</t>
  </si>
  <si>
    <t>14-10</t>
  </si>
  <si>
    <t>Lockers, Bleachers, Team Benches, Gymnasium Seating and Related Products and Services</t>
  </si>
  <si>
    <t>08-36</t>
  </si>
  <si>
    <t>McKesson Medical-Surgical Government Solutions</t>
  </si>
  <si>
    <t>CannonDesign</t>
  </si>
  <si>
    <t>Job Order Contract Program</t>
  </si>
  <si>
    <t>04-26</t>
  </si>
  <si>
    <t>ImageSoft</t>
  </si>
  <si>
    <t>01-161</t>
  </si>
  <si>
    <t>Softdocs</t>
  </si>
  <si>
    <t>01-163</t>
  </si>
  <si>
    <t>Zum Services Inc.</t>
  </si>
  <si>
    <t>05-79</t>
  </si>
  <si>
    <t>Vertosoft</t>
  </si>
  <si>
    <t>01-165</t>
  </si>
  <si>
    <t>Midwest Technology Products</t>
  </si>
  <si>
    <t>11-76</t>
  </si>
  <si>
    <t>11-75</t>
  </si>
  <si>
    <t>11-71</t>
  </si>
  <si>
    <t>eDynamic Learning</t>
  </si>
  <si>
    <t>11-73</t>
  </si>
  <si>
    <t>Technology Products, Solutions and Related Services</t>
  </si>
  <si>
    <t>23-6692-01</t>
  </si>
  <si>
    <t>23-6692-02</t>
  </si>
  <si>
    <t>23-6692-03</t>
  </si>
  <si>
    <t>11-78</t>
  </si>
  <si>
    <t>23-6692-04</t>
  </si>
  <si>
    <t>Presidio</t>
  </si>
  <si>
    <t>23-6692-05</t>
  </si>
  <si>
    <t>Vasco</t>
  </si>
  <si>
    <t>08-43</t>
  </si>
  <si>
    <t>Nidy</t>
  </si>
  <si>
    <t>Cape &amp; Island</t>
  </si>
  <si>
    <t>ATC</t>
  </si>
  <si>
    <t>08-40</t>
  </si>
  <si>
    <t>Mercury Associates</t>
  </si>
  <si>
    <t>05-84</t>
  </si>
  <si>
    <t>Doering Leasing</t>
  </si>
  <si>
    <t>05-83</t>
  </si>
  <si>
    <t>TransPar Group</t>
  </si>
  <si>
    <t>05-85</t>
  </si>
  <si>
    <t>Flooring and Outdoor Surfaces Solutions</t>
  </si>
  <si>
    <t>Paint and Related Supplies</t>
  </si>
  <si>
    <t>Sierra Container Group</t>
  </si>
  <si>
    <t>Plastic Refuse and Recycling Collection Containers</t>
  </si>
  <si>
    <t>Schafer Plastics North America</t>
  </si>
  <si>
    <t>02-148</t>
  </si>
  <si>
    <t>Cayenta</t>
  </si>
  <si>
    <t>01-138</t>
  </si>
  <si>
    <t>01-145</t>
  </si>
  <si>
    <t>Siemens Industry, Inc.</t>
  </si>
  <si>
    <t>Building Management Services</t>
  </si>
  <si>
    <t>2023003490</t>
  </si>
  <si>
    <t>05/26/2028</t>
  </si>
  <si>
    <t>2023003495</t>
  </si>
  <si>
    <t>06/04/2028</t>
  </si>
  <si>
    <t>Otto Environmental Systems</t>
  </si>
  <si>
    <t>226024-01</t>
  </si>
  <si>
    <t>Refuse &amp; Recycling Container Solutions and Related Products, Equipment &amp; Services</t>
  </si>
  <si>
    <t>226024-02</t>
  </si>
  <si>
    <t>Athletic and Physical Education Supplies, Equipment and Related Products</t>
  </si>
  <si>
    <t>23-SR-020</t>
  </si>
  <si>
    <t>07/31/2026</t>
  </si>
  <si>
    <t>Parking Management Solutions</t>
  </si>
  <si>
    <t>CW18653</t>
  </si>
  <si>
    <t>07/11/2026</t>
  </si>
  <si>
    <t>CW18955</t>
  </si>
  <si>
    <t>08/01/2026</t>
  </si>
  <si>
    <t>Perfect Turf</t>
  </si>
  <si>
    <t>Playground and Recreational Surface Products and Services</t>
  </si>
  <si>
    <t>R230201</t>
  </si>
  <si>
    <t>Robertson Recreational Surfaces</t>
  </si>
  <si>
    <t>R230202</t>
  </si>
  <si>
    <t>EI00221</t>
  </si>
  <si>
    <t>CNR 1441</t>
  </si>
  <si>
    <t>EI00302</t>
  </si>
  <si>
    <t>CNR01522</t>
  </si>
  <si>
    <t>EI00298</t>
  </si>
  <si>
    <t>031423-CGI</t>
  </si>
  <si>
    <t>030223-DAK</t>
  </si>
  <si>
    <t>031423-HPI</t>
  </si>
  <si>
    <t>030923-KMP</t>
  </si>
  <si>
    <t>041123-MSL</t>
  </si>
  <si>
    <t>030223-NVC</t>
  </si>
  <si>
    <t>030923-VRM</t>
  </si>
  <si>
    <t>3DV Corporation</t>
  </si>
  <si>
    <t>4EverGuard Protective Coatings</t>
  </si>
  <si>
    <t>A Tex Restaurant Supply Inc</t>
  </si>
  <si>
    <t>ABC Auto Parts LTD</t>
  </si>
  <si>
    <t>Ace Mart Restaurant Supply Co</t>
  </si>
  <si>
    <t>AdamsFab LLC</t>
  </si>
  <si>
    <t>Aetos LLC</t>
  </si>
  <si>
    <t>AF Services LLC</t>
  </si>
  <si>
    <t>AG EDUCATIONAL SOLUTIONS LLC</t>
  </si>
  <si>
    <t>Anderson Asphalt and Concrete Paving LLC</t>
  </si>
  <si>
    <t>Annapurna Solutions LLC</t>
  </si>
  <si>
    <t>Aspire Technology Partners LLC</t>
  </si>
  <si>
    <t>Base Media</t>
  </si>
  <si>
    <t>Big Country Solar Solutions LLC</t>
  </si>
  <si>
    <t>BookNook Inc</t>
  </si>
  <si>
    <t>Brady Industries of Arkansas LLC</t>
  </si>
  <si>
    <t>Buchanan Pest Management</t>
  </si>
  <si>
    <t>Burgoon Company</t>
  </si>
  <si>
    <t>Busology Tech</t>
  </si>
  <si>
    <t>CANAM Wireless LLC</t>
  </si>
  <si>
    <t>CAVER CONSTRUCTION LLC</t>
  </si>
  <si>
    <t>CoolVu of College Station</t>
  </si>
  <si>
    <t>Corpus Groundworks LLC</t>
  </si>
  <si>
    <t>Crossley Staffing LLC</t>
  </si>
  <si>
    <t>CV INDUSTRIAL HARDWARE LLC</t>
  </si>
  <si>
    <t>DBA University Inc</t>
  </si>
  <si>
    <t>DeltaMath Solutions Inc</t>
  </si>
  <si>
    <t>DFW Concrete Contractor</t>
  </si>
  <si>
    <t>DHMSA Construction LLC</t>
  </si>
  <si>
    <t>DrPowerWasher Inc</t>
  </si>
  <si>
    <t>Effervescent Consulting LLC</t>
  </si>
  <si>
    <t>Ekon-O-Pac LLC</t>
  </si>
  <si>
    <t>El-Ark Electric Company</t>
  </si>
  <si>
    <t>EliteGamingLIVE Inc</t>
  </si>
  <si>
    <t>E-Logic Inc Southlake</t>
  </si>
  <si>
    <t>Empire Paper Company</t>
  </si>
  <si>
    <t>Encyclopaedia Britannica Inc</t>
  </si>
  <si>
    <t>ESS Northeast LLC</t>
  </si>
  <si>
    <t>FiberLight LLC</t>
  </si>
  <si>
    <t>Five Star Landscape Inc.</t>
  </si>
  <si>
    <t>Foodservice Equipment Brokers Inc</t>
  </si>
  <si>
    <t>Fortalice Solutions LLC</t>
  </si>
  <si>
    <t>Genesis Air Inc</t>
  </si>
  <si>
    <t>Hayes eGovernment Resources Inc</t>
  </si>
  <si>
    <t>HB Mechanical Services Inc</t>
  </si>
  <si>
    <t>HD Industries Inc</t>
  </si>
  <si>
    <t>Hope Fire Extinguisher Service</t>
  </si>
  <si>
    <t>Houston Plumbing and Gas LLC</t>
  </si>
  <si>
    <t>Illuminate Education Inc</t>
  </si>
  <si>
    <t>InCharge Energy Inc.</t>
  </si>
  <si>
    <t>Instructure Inc</t>
  </si>
  <si>
    <t>Interstate Battery of Dallas</t>
  </si>
  <si>
    <t>IQS Inc</t>
  </si>
  <si>
    <t>JCS PAVE LLC</t>
  </si>
  <si>
    <t>K and K Clean LLC</t>
  </si>
  <si>
    <t>Link Computer Corp</t>
  </si>
  <si>
    <t>Logistics365 Inc</t>
  </si>
  <si>
    <t>Malek Inc</t>
  </si>
  <si>
    <t>MindShine Technologies Inc</t>
  </si>
  <si>
    <t>MITSTRIKE LLC</t>
  </si>
  <si>
    <t>Morgan Livestock Equipment Sales Inc.</t>
  </si>
  <si>
    <t>NetSupport Incorporated</t>
  </si>
  <si>
    <t>Nightlock</t>
  </si>
  <si>
    <t>Norix Group Inc</t>
  </si>
  <si>
    <t>NovoTRAX</t>
  </si>
  <si>
    <t>NRG Business Services LLC</t>
  </si>
  <si>
    <t>Nucleus Robotics LLC</t>
  </si>
  <si>
    <t>Nutri-Link Technologies Inc</t>
  </si>
  <si>
    <t>On Demand Pest Management</t>
  </si>
  <si>
    <t>Onsite Utility Services Capital LLC</t>
  </si>
  <si>
    <t>Prism Energy Solutions</t>
  </si>
  <si>
    <t>Pro Energy Partners</t>
  </si>
  <si>
    <t>Puremaxx LLC</t>
  </si>
  <si>
    <t>Rapid Technologies LLC</t>
  </si>
  <si>
    <t>REMS AV LLC</t>
  </si>
  <si>
    <t>Renaissance Institute</t>
  </si>
  <si>
    <t>RhinoAg LLC</t>
  </si>
  <si>
    <t>SameGoal Inc</t>
  </si>
  <si>
    <t>Sani Sport</t>
  </si>
  <si>
    <t>School Outfitters LLC</t>
  </si>
  <si>
    <t>Shutterfly Lifetouch LLC</t>
  </si>
  <si>
    <t>Solectrac Inc.</t>
  </si>
  <si>
    <t>Sol's Enterprises Inc.</t>
  </si>
  <si>
    <t>Stripe-A-Zone LLC</t>
  </si>
  <si>
    <t>Tangram</t>
  </si>
  <si>
    <t>TEEMA</t>
  </si>
  <si>
    <t>Tequipment Inc</t>
  </si>
  <si>
    <t>Texas State Billing Services Inc</t>
  </si>
  <si>
    <t>The Cook &amp; Boardman Group</t>
  </si>
  <si>
    <t>Tryggr Roofing &amp; Construction LLC</t>
  </si>
  <si>
    <t>V Group Inc</t>
  </si>
  <si>
    <t>Walker Quality Services</t>
  </si>
  <si>
    <t>WBF Tinting...under the Son</t>
  </si>
  <si>
    <t>WIRED! Technology Partners</t>
  </si>
  <si>
    <t>WURTH USA INC</t>
  </si>
  <si>
    <t>W-W Livestock Systems</t>
  </si>
  <si>
    <t>ZDAAS LLC</t>
  </si>
  <si>
    <t>zSpace Inc</t>
  </si>
  <si>
    <t>Pathogen Removal and Remediation Supplies and Services (Includes PPE, Sanitizers, Pathogen Barriers, and Disinfectants)</t>
  </si>
  <si>
    <t>Food Service Equipment, Chemicals, Supplies, and Services</t>
  </si>
  <si>
    <t>Vehicle Parts, Supplies, Equipment, and Affiliated Services</t>
  </si>
  <si>
    <t>Agricultural and Animal Equipment, Supplies, and Services</t>
  </si>
  <si>
    <t>MRO (Maintenance, Repair and Operations of Facilities and Grounds)</t>
  </si>
  <si>
    <t>Pavement and Other Related Services (NON-JOC)</t>
  </si>
  <si>
    <t>Fire Truck, Ambulances, and Other First Responder Vehicle Parts, Equipment, and Services</t>
  </si>
  <si>
    <t>Fire Trucks, Ambulances, and Other First Responder Vehicles</t>
  </si>
  <si>
    <t>Paint and Coating Supplies, Equipment, and Equipment Repairs</t>
  </si>
  <si>
    <t>Natural Gas Service (Texas Only)</t>
  </si>
  <si>
    <t>08/31/2028</t>
  </si>
  <si>
    <t>EPCNT Granbury ISD</t>
  </si>
  <si>
    <t>Ark Designs (Kerry Minter)</t>
  </si>
  <si>
    <t>017-2022-2024</t>
  </si>
  <si>
    <t>24-06</t>
  </si>
  <si>
    <t>Unchartered Learning NFP</t>
  </si>
  <si>
    <t>2303-01</t>
  </si>
  <si>
    <t>Airco Gases Southwest LLC</t>
  </si>
  <si>
    <t>Misc Serivces and Supplies</t>
  </si>
  <si>
    <t>2306-08</t>
  </si>
  <si>
    <t>712-23</t>
  </si>
  <si>
    <t>709-23</t>
  </si>
  <si>
    <t>Addison Pest Control of Texas</t>
  </si>
  <si>
    <t>711-23</t>
  </si>
  <si>
    <t>AMG Printing &amp; Mailing</t>
  </si>
  <si>
    <t>710-23</t>
  </si>
  <si>
    <t>Antonio Strad Violin, LLC</t>
  </si>
  <si>
    <t>Blades Group LLC</t>
  </si>
  <si>
    <t>708-23</t>
  </si>
  <si>
    <t>Carolyn Nussbaum Music Company, LLC.</t>
  </si>
  <si>
    <t>713-23</t>
  </si>
  <si>
    <t>714-23</t>
  </si>
  <si>
    <t>Denver Percussion LLC dba Dallas Percussion</t>
  </si>
  <si>
    <t>El Valle Pest Control LLC</t>
  </si>
  <si>
    <t>Election Works Inc.</t>
  </si>
  <si>
    <t>EnGoPlanet Energy Solutions, LLC</t>
  </si>
  <si>
    <t>Enlighten Electric Co.</t>
  </si>
  <si>
    <t>Fire-Dex</t>
  </si>
  <si>
    <t>Fleming Musical Instruments and Repair</t>
  </si>
  <si>
    <t>General Truck Body Manufacturing Co.</t>
  </si>
  <si>
    <t>GovDeals (Liquidity Services Operations, LLC)</t>
  </si>
  <si>
    <t>JJ Kane Auctioneers (JJ Kane Associates, Inc.)</t>
  </si>
  <si>
    <t>Lemons Auctioneers, LLP.</t>
  </si>
  <si>
    <t>Lisle Enterprises, LLC dba Lisle Violin Shop</t>
  </si>
  <si>
    <t>Metroplex Piano, Inc.</t>
  </si>
  <si>
    <t xml:space="preserve">Pender's Music Company </t>
  </si>
  <si>
    <t>Rene Bates Auctioneers, Inc.</t>
  </si>
  <si>
    <t>RJW Music USA Corp. dba Bosky Strings</t>
  </si>
  <si>
    <t>Romeo Music LLC</t>
  </si>
  <si>
    <t>Sea-Chord Group, Inc. dba Steinway Piano Gallery</t>
  </si>
  <si>
    <t>Shar Products Company dba Shar Music</t>
  </si>
  <si>
    <t>South Texas Music Mart, Inc.</t>
  </si>
  <si>
    <t>Stadium Creations</t>
  </si>
  <si>
    <t>Steve Weiss Music, Inc.</t>
  </si>
  <si>
    <t>Strait Music Company</t>
  </si>
  <si>
    <t>Sweet Pipes LLC</t>
  </si>
  <si>
    <t>Tatum Music Company, Inc.</t>
  </si>
  <si>
    <t>Techline, Inc</t>
  </si>
  <si>
    <t>Terra Nova Violins LLC</t>
  </si>
  <si>
    <t>The Clavier Group, Inc. dba Steinway Hall Dallas/Ft. Worth/Plano, dba Steinway Piano Gallery Houston</t>
  </si>
  <si>
    <t>The String and Horn Shop, Inc.</t>
  </si>
  <si>
    <t>Universal Melody Services</t>
  </si>
  <si>
    <t>Valley Keyboards</t>
  </si>
  <si>
    <t>Valmont Industries, Inc.</t>
  </si>
  <si>
    <t>Vio Strings Inc dba Katy Violin Shop</t>
  </si>
  <si>
    <t>VR Systems, Inc.</t>
  </si>
  <si>
    <t>Williamson Music 1st / dba / Thorn Music</t>
  </si>
  <si>
    <t>365 Health and Fitness</t>
  </si>
  <si>
    <t>Bliss Products and Services</t>
  </si>
  <si>
    <t>Carolina Gym Supply</t>
  </si>
  <si>
    <t>Crown Trophy of Lewisville</t>
  </si>
  <si>
    <t>Discount Dance</t>
  </si>
  <si>
    <t>Discount Two-Way Radio Corp.</t>
  </si>
  <si>
    <t>Dugout Sports</t>
  </si>
  <si>
    <t>Edwards and Patterson Signs</t>
  </si>
  <si>
    <t>Fairfax and 5th</t>
  </si>
  <si>
    <t>Howies Athletic Tape</t>
  </si>
  <si>
    <t>Innovative Rehab Systems</t>
  </si>
  <si>
    <t>MECA SPORTSWEAR INC</t>
  </si>
  <si>
    <t>Perry Weather Consulting Inc.</t>
  </si>
  <si>
    <t>The Prehab Guys LLC</t>
  </si>
  <si>
    <t>The Soccer Wall Company</t>
  </si>
  <si>
    <t>TOTE UNLIMITED</t>
  </si>
  <si>
    <t>Varsity Spirit Fashions &amp; Supplies, LLC</t>
  </si>
  <si>
    <t>Yoga Ed.</t>
  </si>
  <si>
    <t>21-78-892A</t>
  </si>
  <si>
    <t>Mitchell1 (Mitchell Repair Info)</t>
  </si>
  <si>
    <t>Building &amp; Automotive Maintenance, Repair, Supplies &amp; Equipment</t>
  </si>
  <si>
    <t>2023-002</t>
  </si>
  <si>
    <t>21-08</t>
  </si>
  <si>
    <t>Palco Specialites</t>
  </si>
  <si>
    <t>Indoor Air Quality Equipment and Services</t>
  </si>
  <si>
    <t>Medical Equipment, Supplies, and Services</t>
  </si>
  <si>
    <t>5 L5E  LLC</t>
  </si>
  <si>
    <t>5D Solutions Inc</t>
  </si>
  <si>
    <t>Auditorium, Stadium, Field Seating, Bleachers, and Installation Services Non-JOC</t>
  </si>
  <si>
    <t>A+ Technology and  Security Solutions Inc</t>
  </si>
  <si>
    <t>Adapting Leaders</t>
  </si>
  <si>
    <t>Online Student Registration Equipment and Enrollment Systems</t>
  </si>
  <si>
    <t>AgreeYa Solutions Inc</t>
  </si>
  <si>
    <t>Airborne Athletics Inc</t>
  </si>
  <si>
    <t>Airbox LLC</t>
  </si>
  <si>
    <t>AIRIFY INC</t>
  </si>
  <si>
    <t>All About Animals LLC</t>
  </si>
  <si>
    <t>American Investigations &amp; Security International</t>
  </si>
  <si>
    <t>AmpedUpLearning</t>
  </si>
  <si>
    <t>Angel Medical Supply</t>
  </si>
  <si>
    <t>Ark Infotech LLC</t>
  </si>
  <si>
    <t>Art Plus Artisans Consulting</t>
  </si>
  <si>
    <t>Avant Assessment</t>
  </si>
  <si>
    <t>Avela Inc</t>
  </si>
  <si>
    <t>Azavar Audit Solutions Inc</t>
  </si>
  <si>
    <t>BEPC Incorporated</t>
  </si>
  <si>
    <t>Bey Accounting and Bookkeeping Services</t>
  </si>
  <si>
    <t>Blackmon Mooring of Texas LLC</t>
  </si>
  <si>
    <t>Blenderbox</t>
  </si>
  <si>
    <t>Borel Educational Consulting Services</t>
  </si>
  <si>
    <t>Bracane Company</t>
  </si>
  <si>
    <t>Cbs Dme &amp; Medical Supplies</t>
  </si>
  <si>
    <t>CBZ LLC</t>
  </si>
  <si>
    <t>Centrix Energy Partners LLC</t>
  </si>
  <si>
    <t>Century Air conditioning Supply LLC</t>
  </si>
  <si>
    <t>CEV Multimedia LLC</t>
  </si>
  <si>
    <t>Chatam Group</t>
  </si>
  <si>
    <t>CityFront Innovations LLC</t>
  </si>
  <si>
    <t>Coenseo Education LLC</t>
  </si>
  <si>
    <t>Daystar Filters</t>
  </si>
  <si>
    <t>Auditorium, Stadium, Field Seating, Bleachers, and Installation Services JOC</t>
  </si>
  <si>
    <t>Devopar Consulting</t>
  </si>
  <si>
    <t>Digital Respons-Ability</t>
  </si>
  <si>
    <t>DLZP GROUP LLC</t>
  </si>
  <si>
    <t>DREAMBOX LEARNING INC</t>
  </si>
  <si>
    <t>E&amp;D Specialty Stands</t>
  </si>
  <si>
    <t>Educational Support Services</t>
  </si>
  <si>
    <t>Eedi Ltd</t>
  </si>
  <si>
    <t>Energia</t>
  </si>
  <si>
    <t>Enterprise Global Solution Inc</t>
  </si>
  <si>
    <t>EPS Operations LLC</t>
  </si>
  <si>
    <t>Ewing Irrigation Products Inc</t>
  </si>
  <si>
    <t>FACTS Management Co</t>
  </si>
  <si>
    <t>FireKing International</t>
  </si>
  <si>
    <t>Five Star Technology Solutions</t>
  </si>
  <si>
    <t>Fleming Electric Inc</t>
  </si>
  <si>
    <t>Frenalytics</t>
  </si>
  <si>
    <t>Frontline Source Group Holdings LLC</t>
  </si>
  <si>
    <t>Gifted Healthcare</t>
  </si>
  <si>
    <t>Goodheart Willcox Publisher</t>
  </si>
  <si>
    <t>Griesenbeck Architectural Products Inc</t>
  </si>
  <si>
    <t>GT Grandstands Inc.</t>
  </si>
  <si>
    <t>Guardian PI Inc</t>
  </si>
  <si>
    <t>Harold Beck and  Sons Inc</t>
  </si>
  <si>
    <t>11/30/2026</t>
  </si>
  <si>
    <t>Health Advocates Network Inc</t>
  </si>
  <si>
    <t>HLH Design Build Inc</t>
  </si>
  <si>
    <t>Hughes Environmental</t>
  </si>
  <si>
    <t>IEPand Me</t>
  </si>
  <si>
    <t>IMCS Group Inc</t>
  </si>
  <si>
    <t>J Waite Services  Inc</t>
  </si>
  <si>
    <t>Jaypro Sports</t>
  </si>
  <si>
    <t>JEM Woodworking LLC</t>
  </si>
  <si>
    <t>Kariba Systems Inc</t>
  </si>
  <si>
    <t>La Rocca Literacy LLC</t>
  </si>
  <si>
    <t>Labor On Demand Inc</t>
  </si>
  <si>
    <t>Lafayette Music Co Inc</t>
  </si>
  <si>
    <t>Laprea Education</t>
  </si>
  <si>
    <t>LEARNING ALLY INC</t>
  </si>
  <si>
    <t>Learning Farm LLC</t>
  </si>
  <si>
    <t>Legacy Electric</t>
  </si>
  <si>
    <t>Lerch Bates Inc</t>
  </si>
  <si>
    <t>Little Regina Trucking LLC</t>
  </si>
  <si>
    <t>Longview Lights LLC</t>
  </si>
  <si>
    <t>Marksmen General Contractors LLC</t>
  </si>
  <si>
    <t>MasterCraft Renovation Systems LLC.</t>
  </si>
  <si>
    <t>Math and  Science Cut Ups</t>
  </si>
  <si>
    <t>MEDwheels Inc</t>
  </si>
  <si>
    <t>MSB School Services LLC</t>
  </si>
  <si>
    <t>Mujo Learning Systems</t>
  </si>
  <si>
    <t>National Recreation Systems Inc.</t>
  </si>
  <si>
    <t>Natural Shield Technologies Inc</t>
  </si>
  <si>
    <t>NEDRP LLC</t>
  </si>
  <si>
    <t>Next Steps Inc</t>
  </si>
  <si>
    <t>NL Solutions</t>
  </si>
  <si>
    <t>NMNBCTNetwork</t>
  </si>
  <si>
    <t>ObjectWin Technology Inc</t>
  </si>
  <si>
    <t>Onward Learning</t>
  </si>
  <si>
    <t>Orayaah Consulting</t>
  </si>
  <si>
    <t>Ori Learning</t>
  </si>
  <si>
    <t>OUTDOOR ALUMINUM INC.</t>
  </si>
  <si>
    <t>Pacific Star Corporation</t>
  </si>
  <si>
    <t>Pala Supply Company Inc</t>
  </si>
  <si>
    <t>Paragon Roofing</t>
  </si>
  <si>
    <t>Patterns LLC</t>
  </si>
  <si>
    <t>Pencil Ladies LLC</t>
  </si>
  <si>
    <t>Playlearn USA Inc</t>
  </si>
  <si>
    <t>Preferred Business Solutions</t>
  </si>
  <si>
    <t>Project ARC PBC</t>
  </si>
  <si>
    <t>Proklean Services LLC</t>
  </si>
  <si>
    <t>Protecall LLC</t>
  </si>
  <si>
    <t>PROTRAIN LLC</t>
  </si>
  <si>
    <t>Quality Assured Grant Consulting</t>
  </si>
  <si>
    <t>RAD Furniture LLC</t>
  </si>
  <si>
    <t>Rally Inc</t>
  </si>
  <si>
    <t>Randles &amp; Associates LLC</t>
  </si>
  <si>
    <t>RB Books and Media</t>
  </si>
  <si>
    <t>Ready2STEM LLC</t>
  </si>
  <si>
    <t>Really Great Reading Company LLC</t>
  </si>
  <si>
    <t>Robolink Inc</t>
  </si>
  <si>
    <t>RPM Staffing Professionals Inc</t>
  </si>
  <si>
    <t>SA Smart Solutions</t>
  </si>
  <si>
    <t>Safe Global Services</t>
  </si>
  <si>
    <t>Schlager Group Inc</t>
  </si>
  <si>
    <t>SchoolsPLP</t>
  </si>
  <si>
    <t>ScienceWear</t>
  </si>
  <si>
    <t>SDVOSB Materials Technology and  Supply LLC</t>
  </si>
  <si>
    <t>Siemens Industry Inc</t>
  </si>
  <si>
    <t>Southern Bleacher Company Inc.</t>
  </si>
  <si>
    <t>SPARK IT Services LLC</t>
  </si>
  <si>
    <t>SPECIALTY FLEET SALES LLC</t>
  </si>
  <si>
    <t>SVL Inc</t>
  </si>
  <si>
    <t>System Soft Technologies Inc</t>
  </si>
  <si>
    <t>TCG  Advisory Services LLC</t>
  </si>
  <si>
    <t>Texas AirSystems LLC</t>
  </si>
  <si>
    <t>Texas Book Distribution LLC</t>
  </si>
  <si>
    <t>The Decor Group Inc.</t>
  </si>
  <si>
    <t>The Penworthy Company</t>
  </si>
  <si>
    <t>The Repair Depot LLC</t>
  </si>
  <si>
    <t>The School Planner Company</t>
  </si>
  <si>
    <t>The Teachers Teacher LLC</t>
  </si>
  <si>
    <t>The Translation Company Group LLC</t>
  </si>
  <si>
    <t>Troy and  Banks Inc</t>
  </si>
  <si>
    <t>TUNE IN</t>
  </si>
  <si>
    <t>TX-Star Speech Language Services</t>
  </si>
  <si>
    <t>UnTapped Genius</t>
  </si>
  <si>
    <t>US OXO LLC</t>
  </si>
  <si>
    <t>VIATEQ Corporation</t>
  </si>
  <si>
    <t>VM Cardio Vascular Inc</t>
  </si>
  <si>
    <t>Volvo &amp; Mack Trucks of Waco</t>
  </si>
  <si>
    <t>Voyage Medical Solutions</t>
  </si>
  <si>
    <t>West Mark</t>
  </si>
  <si>
    <t>Zoobean Inc</t>
  </si>
  <si>
    <t>95 Percent Group</t>
  </si>
  <si>
    <t>Age of Learning</t>
  </si>
  <si>
    <t>P00274</t>
  </si>
  <si>
    <t>BrainPOP LLC</t>
  </si>
  <si>
    <t>Audio, Video, Lighting</t>
  </si>
  <si>
    <t>P00278</t>
  </si>
  <si>
    <t>Crisis Prevention Institute Inc</t>
  </si>
  <si>
    <t>Fun &amp; Function LLC</t>
  </si>
  <si>
    <t>iT1 Source</t>
  </si>
  <si>
    <t>Readable English</t>
  </si>
  <si>
    <t>San Antonio Tropicals</t>
  </si>
  <si>
    <t>South Texas Trophies</t>
  </si>
  <si>
    <t>SummitK12</t>
  </si>
  <si>
    <t>The Twig Book Shop</t>
  </si>
  <si>
    <t>23/016MR-01</t>
  </si>
  <si>
    <t>23/014MR-01</t>
  </si>
  <si>
    <t>CPower</t>
  </si>
  <si>
    <t xml:space="preserve">Demand Response Services </t>
  </si>
  <si>
    <t>23/045MF-01</t>
  </si>
  <si>
    <t>DRC Fort Worth, LLC</t>
  </si>
  <si>
    <t>24/002TC-04</t>
  </si>
  <si>
    <t>Holder's Pest Solutions</t>
  </si>
  <si>
    <t>Pest Control Services</t>
  </si>
  <si>
    <t>24/003MR-01</t>
  </si>
  <si>
    <t>JR Jones Roofing</t>
  </si>
  <si>
    <t>24/002TC-07</t>
  </si>
  <si>
    <t>23/026KN-02</t>
  </si>
  <si>
    <t>Omega Furniture &amp; Design Solutions, LLC</t>
  </si>
  <si>
    <t>Rhino Pest Protection LLC</t>
  </si>
  <si>
    <t>24/003MR-02</t>
  </si>
  <si>
    <t>23/037TP-01</t>
  </si>
  <si>
    <t>24/002TC-09</t>
  </si>
  <si>
    <t>WEX Bank (Exxon)</t>
  </si>
  <si>
    <t>23/005SG-01</t>
  </si>
  <si>
    <t>WEX Bank (Shell Fleet Solutions)</t>
  </si>
  <si>
    <t>23/005SG-02</t>
  </si>
  <si>
    <t>El Paso Body Shop (Octavio Soto dba El Paso Auto Sales and Body Shop)</t>
  </si>
  <si>
    <t>Applebee's Neighborhood Grill &amp; Bar (Lone Star Apple, LLC)</t>
  </si>
  <si>
    <t>23-7471</t>
  </si>
  <si>
    <t>Boss Tenders, Dogs &amp; Custard (Boss Restaurants LLC)</t>
  </si>
  <si>
    <t>Chick-fil-A (AJMartinez, LLC)</t>
  </si>
  <si>
    <t>21-7422</t>
  </si>
  <si>
    <t>Chiquis Grandma Cuisine (Movement USA GNT-VAL LLC)</t>
  </si>
  <si>
    <t>Diamond Catering</t>
  </si>
  <si>
    <t>HoneyBaked Ham of El Paso (IRBER Industries, INC.)</t>
  </si>
  <si>
    <t>KONA ICE SOUTHERN EL PASO (EPTX ENTERTAINMENT LLC)</t>
  </si>
  <si>
    <t>Nothingbundt Cakes</t>
  </si>
  <si>
    <t>Off the Grill</t>
  </si>
  <si>
    <t>Organiza Eventos (Marcela G. Pinon)</t>
  </si>
  <si>
    <t>Peter Piper Pizza (Pizza Properties, Inc.)</t>
  </si>
  <si>
    <t>Subway (Lonche, Inc)</t>
  </si>
  <si>
    <t>Super Chef, Inc</t>
  </si>
  <si>
    <t>Texas Taco Cabana, L.P. (Taco Cabana)</t>
  </si>
  <si>
    <t>The Brown Bag Deli (Lori Gabriel)</t>
  </si>
  <si>
    <t>Crowning Point LLC</t>
  </si>
  <si>
    <t>23-7470</t>
  </si>
  <si>
    <t>23-7469</t>
  </si>
  <si>
    <t>Phi-Tech LLC</t>
  </si>
  <si>
    <t>Santech, LLC</t>
  </si>
  <si>
    <t>23-7473</t>
  </si>
  <si>
    <t>Akshar Staffing (Akshar IT Solutions LLC)</t>
  </si>
  <si>
    <t>DatamanUSA, LLC</t>
  </si>
  <si>
    <t>DBA University, Inc.</t>
  </si>
  <si>
    <t>Insight Global LLC</t>
  </si>
  <si>
    <t>InstantServe, LLC</t>
  </si>
  <si>
    <t>Loyal Source Government Services, LLC (Loyal Source Worldwide, Inc.)</t>
  </si>
  <si>
    <t>S4 Global Solutions LLC DBA Hospitality Services Group</t>
  </si>
  <si>
    <t>EI00291</t>
  </si>
  <si>
    <t>22-08</t>
  </si>
  <si>
    <t>23-07-860A</t>
  </si>
  <si>
    <t>Landry's Sound Design</t>
  </si>
  <si>
    <t>Cowtown Timing</t>
  </si>
  <si>
    <t>Instructional, CTE, Fine Arts</t>
  </si>
  <si>
    <t>22-08.01</t>
  </si>
  <si>
    <t>KnowHowKnowledge (KHK Education)</t>
  </si>
  <si>
    <t>RV207148</t>
  </si>
  <si>
    <t>Playaway Products LLC</t>
  </si>
  <si>
    <t>23-77</t>
  </si>
  <si>
    <t>720-23</t>
  </si>
  <si>
    <t>1800 Radiator &amp; A/C #295</t>
  </si>
  <si>
    <t>Automotive Parts, Fluids, Equipment, Maintenance Services</t>
  </si>
  <si>
    <t>715-23</t>
  </si>
  <si>
    <t>A &amp; G Services</t>
  </si>
  <si>
    <t>ABC Home and Commercial Services of Austin</t>
  </si>
  <si>
    <t>Water Utility Meters &amp; Monitoring Systems</t>
  </si>
  <si>
    <t>717-23</t>
  </si>
  <si>
    <t>718-23</t>
  </si>
  <si>
    <t xml:space="preserve">Advance Auto Parts </t>
  </si>
  <si>
    <t>Electric Vehicle &amp; Other Charging Stations</t>
  </si>
  <si>
    <t>719-23</t>
  </si>
  <si>
    <t>Air-Tech Brazos Valley A/C Heating Service, INC.</t>
  </si>
  <si>
    <t>716-23</t>
  </si>
  <si>
    <t xml:space="preserve">Andy's Auto &amp; Bus Air, Inc. </t>
  </si>
  <si>
    <t>722-23</t>
  </si>
  <si>
    <t>ARI Phoenix, Inc.</t>
  </si>
  <si>
    <t>Auto Z Repairs LLC</t>
  </si>
  <si>
    <t>AutoZone Parts, Inc.</t>
  </si>
  <si>
    <t>AV Water Technologies, Inc.</t>
  </si>
  <si>
    <t>A-Z Bus Texas LLC</t>
  </si>
  <si>
    <t>Baker Distributing Company: Scientific Divison</t>
  </si>
  <si>
    <t>BC Solutions LLC / Building Controls &amp; Solutions (BCS)</t>
  </si>
  <si>
    <t>BG Products-Lubrication Specialists, Inc.</t>
  </si>
  <si>
    <t>Bond Equipment Company</t>
  </si>
  <si>
    <t>Medium and Heavy-Duty Trucks, Parts, and Maintenance Repair Services</t>
  </si>
  <si>
    <t>723-23</t>
  </si>
  <si>
    <t>BRINC Drones Inc.</t>
  </si>
  <si>
    <t>Buck's Wheel and Equipment Corp</t>
  </si>
  <si>
    <t>Vehicles, Police Motorcycles, Parts, and Maintenance Repair Services</t>
  </si>
  <si>
    <t>724-23</t>
  </si>
  <si>
    <t>Cameron Country Dodge</t>
  </si>
  <si>
    <t xml:space="preserve">Carlisle Auto Air </t>
  </si>
  <si>
    <t>CD Starter Service, LLC</t>
  </si>
  <si>
    <t>Center Stone Services</t>
  </si>
  <si>
    <t>Chalk's Truck Parts, Inc.</t>
  </si>
  <si>
    <t>Clean Ayr</t>
  </si>
  <si>
    <t>Colliers Engineering &amp; Design, Inc.</t>
  </si>
  <si>
    <t>721-23</t>
  </si>
  <si>
    <t>Control Technologies, Inc.</t>
  </si>
  <si>
    <t>Ferrara's Heating and Air Conditioning</t>
  </si>
  <si>
    <t>Fissco Supply</t>
  </si>
  <si>
    <t>G7 Air</t>
  </si>
  <si>
    <t>Graham International, Inc</t>
  </si>
  <si>
    <t>Granite Defense &amp; Technologies, LLC</t>
  </si>
  <si>
    <t>GRAPEVINE DCJ, LLC</t>
  </si>
  <si>
    <t>Gulf Mechanical Solutions, LLC</t>
  </si>
  <si>
    <t>Gunn Buick, GMC Ltd</t>
  </si>
  <si>
    <t>Hamilton Electric Works, Inc.</t>
  </si>
  <si>
    <t>Heat Transfer Solutions</t>
  </si>
  <si>
    <t>Hunton Distribution</t>
  </si>
  <si>
    <t>Hunton Trane</t>
  </si>
  <si>
    <t>HydroPro Solutions</t>
  </si>
  <si>
    <t>ICS Energy Management Service, LLC</t>
  </si>
  <si>
    <t>INSCO Distributing Inc</t>
  </si>
  <si>
    <t>Interstate Batteries</t>
  </si>
  <si>
    <t>iZone</t>
  </si>
  <si>
    <t>Jasper Engines &amp; Transmissions</t>
  </si>
  <si>
    <t>Jones Enterprises</t>
  </si>
  <si>
    <t>M&amp;D Distributors</t>
  </si>
  <si>
    <t>McMillan James Equipment Company, L.P.</t>
  </si>
  <si>
    <t>Midwest Bus Parts, Inc.</t>
  </si>
  <si>
    <t>MK2 Service and Solutions</t>
  </si>
  <si>
    <t>Model 1 Commercial Vehicles</t>
  </si>
  <si>
    <t xml:space="preserve">NAPA Auto Parts </t>
  </si>
  <si>
    <t>Perry Mechanical Systems, LLC</t>
  </si>
  <si>
    <t>RDI Mechanical, Inc.</t>
  </si>
  <si>
    <t>Robert Madden Ind. - Austin</t>
  </si>
  <si>
    <t>Robert Sanchez / dba / Kill-A-Bug Pest Control</t>
  </si>
  <si>
    <t>Rockdale Country Ford</t>
  </si>
  <si>
    <t>Rush Truck Centers of Texas, L.P.</t>
  </si>
  <si>
    <t>Safety-Kleen Systems, Inc.</t>
  </si>
  <si>
    <t>Sam Pack's Five Star Chevrolet</t>
  </si>
  <si>
    <t>Schaeffer Manufacturing Company</t>
  </si>
  <si>
    <t>Sewell Family of Companies</t>
  </si>
  <si>
    <t>SI Mechanical LLC</t>
  </si>
  <si>
    <t>Sign Champ Inc.</t>
  </si>
  <si>
    <t>Silsbee Ford, Inc.</t>
  </si>
  <si>
    <t>Skydio, Inc.</t>
  </si>
  <si>
    <t>Slate Group</t>
  </si>
  <si>
    <t>South Texas Truck Centers</t>
  </si>
  <si>
    <t>Southwest CDJR, LLC</t>
  </si>
  <si>
    <t>Southwest Equipment Company</t>
  </si>
  <si>
    <t>Southwest International Trucks, Inc.</t>
  </si>
  <si>
    <t>Spring Klein Auto and Truck</t>
  </si>
  <si>
    <t>TDIndustries, Inc</t>
  </si>
  <si>
    <t>Tech Sales LTD</t>
  </si>
  <si>
    <t>Terralogic Document Systems Inc (formerly Professional Document Systems Inc)</t>
  </si>
  <si>
    <t>Texas Enterprises, Inc.</t>
  </si>
  <si>
    <t>Thomas Printworks Inc</t>
  </si>
  <si>
    <t>Tower Engineering Inc.</t>
  </si>
  <si>
    <t>True Upside Consulting</t>
  </si>
  <si>
    <t>United Mechanical</t>
  </si>
  <si>
    <t xml:space="preserve">USA RIMSA LLC </t>
  </si>
  <si>
    <t>Volvo &amp; Mack Trucks of Waco (VED Heritage)</t>
  </si>
  <si>
    <t>Willbanks &amp; Associates, Inc.</t>
  </si>
  <si>
    <t>XL Parts, LLC</t>
  </si>
  <si>
    <t>Zenner USA, Inc.</t>
  </si>
  <si>
    <t>Lincoln Electric Co.</t>
  </si>
  <si>
    <t>23-11-05</t>
  </si>
  <si>
    <t>EPCNT Prosper ISD</t>
  </si>
  <si>
    <t>CTE Supplies, Instructional</t>
  </si>
  <si>
    <t>Norton Metals (JMS Russel Metals)</t>
  </si>
  <si>
    <t>Parks Coffee</t>
  </si>
  <si>
    <t>Coffee Service</t>
  </si>
  <si>
    <t>2020-565</t>
  </si>
  <si>
    <t>Grizzly Industrial</t>
  </si>
  <si>
    <t>1072-23</t>
  </si>
  <si>
    <t>Instrurctional Supplies</t>
  </si>
  <si>
    <t>Chrome Heating and Air Conditioning</t>
  </si>
  <si>
    <t>23-26-914A</t>
  </si>
  <si>
    <t>Ferguson Enterprises</t>
  </si>
  <si>
    <t>Charlie Riggs</t>
  </si>
  <si>
    <t>972-786-4698</t>
  </si>
  <si>
    <t>Waterguy3286@yahoo.com </t>
  </si>
  <si>
    <t>Student Bus Ridership Tracking Software</t>
  </si>
  <si>
    <t>21-49-926</t>
  </si>
  <si>
    <t>Climate Comfort Solutions</t>
  </si>
  <si>
    <t>Maintenace, Repairs, and Operations Supplies and Services</t>
  </si>
  <si>
    <t>22-136D</t>
  </si>
  <si>
    <t>Liberty Source LLC</t>
  </si>
  <si>
    <t>24-7477</t>
  </si>
  <si>
    <t>24-7474</t>
  </si>
  <si>
    <t>24-7475</t>
  </si>
  <si>
    <t>24-7480</t>
  </si>
  <si>
    <t>Brandability</t>
  </si>
  <si>
    <t>AVX (D.W. Collins Inc)</t>
  </si>
  <si>
    <t>1-800 Radiator &amp; A/C of El Paso (JJ RADZ, LLC); (Radiator Fans Unlimited LLC)</t>
  </si>
  <si>
    <t>Border International Trucks (RJ Border International) (RJ Border International, LP)</t>
  </si>
  <si>
    <t>Empire Dent &amp; Body (Automobile Reconditioning Services of Texas, Inc.)</t>
  </si>
  <si>
    <t>Factory Motor Parts (Elliott Auto Supply Co., Inc.)</t>
  </si>
  <si>
    <t>Goodyear Commercial Tire &amp; Service Center (Goodyear Tire &amp; Rubber Company)</t>
  </si>
  <si>
    <t>Midas (Border Services Group) (Midas Auto Repair; Border Services Group, LLC)</t>
  </si>
  <si>
    <t>Sergio Lewis Body Shop (Lewis Body Shop, Inc.)</t>
  </si>
  <si>
    <t>The Eastside Collision 2 Corp</t>
  </si>
  <si>
    <t>4D Works LLC / Mike Desparrois Consulting</t>
  </si>
  <si>
    <t>4QM Teaching</t>
  </si>
  <si>
    <t>Asteria Education, Inc. dba ECS Learning Systems (Asteria Learning Inc)</t>
  </si>
  <si>
    <t>Ballard &amp; Tighe, Publishers (Educational IDEAS, Inc)</t>
  </si>
  <si>
    <t>BattleQuestions.com (Donna McAlonen)</t>
  </si>
  <si>
    <t>BlueWonder Creative</t>
  </si>
  <si>
    <t>BookNook Inc.</t>
  </si>
  <si>
    <t>Braintrust Tutors</t>
  </si>
  <si>
    <t>C/Q International, LLC (Marisa Quintanilla)</t>
  </si>
  <si>
    <t>Care Behavioral Health, LLC</t>
  </si>
  <si>
    <t>Constructive Playthings (U.S. Toy Company, Inc.)</t>
  </si>
  <si>
    <t>Crabtree Coaching Collaborative (Alissa Crabtree)</t>
  </si>
  <si>
    <t>Creative Mathematics (Kimberly Sutton)</t>
  </si>
  <si>
    <t>Dallas Ecological Foundation (Outdoors Tomorrow Foundation)</t>
  </si>
  <si>
    <t>Educational Research Institute (ERI Funding Group, Inc.)</t>
  </si>
  <si>
    <t>Emily Iland Inc</t>
  </si>
  <si>
    <t>EPS Operations, LLC (EEP-EPS Holdings, LLC)</t>
  </si>
  <si>
    <t>Expedited Reports (Alexis Arceo)</t>
  </si>
  <si>
    <t>Filo Edtech (Filo Edtech Inc.)</t>
  </si>
  <si>
    <t>Forethought Essentials LLC (Kimberly Harmon Welch)</t>
  </si>
  <si>
    <t>Frenalytics (Think Group Holdings, Inc.)</t>
  </si>
  <si>
    <t>Garro Behavior Consulting (Joan Marie Rickerl Garro)</t>
  </si>
  <si>
    <t>getpoms.com (Michele Summerall)</t>
  </si>
  <si>
    <t>Gumdrop Books (Central Programs Inc.)</t>
  </si>
  <si>
    <t>Happy and Fun Lifestyle LLC (Lisa Caprelli, Children's Author, Speaker) (Lisa Caprelli Solomon)</t>
  </si>
  <si>
    <t>HMH-NWEA (NWEA, a division of Houghton Mifflin Harcourt Publishing Company)</t>
  </si>
  <si>
    <t>IEP Curriculum and Consulting, LLC (Michael P Soria)</t>
  </si>
  <si>
    <t>ILO Group LLC</t>
  </si>
  <si>
    <t>Instructional Empowerment, Inc. (Learning Services International and The Marzano Evaluation Center)</t>
  </si>
  <si>
    <t>Josh Shipp Productions, LLC (Top Youth Speakers)</t>
  </si>
  <si>
    <t>JROTC Dog Tags, Inc</t>
  </si>
  <si>
    <t>Kajitani Education (Alex Kajitani)</t>
  </si>
  <si>
    <t>Lakeshore Learning Materials, LLC (Lakeshore Parent, LLC)</t>
  </si>
  <si>
    <t>Learner's Edge Consulting (Tara M. Brown)</t>
  </si>
  <si>
    <t>Learning Farm, LLC</t>
  </si>
  <si>
    <t>Loom Consulting</t>
  </si>
  <si>
    <t>Loving Guidance LLC (Conscious Discipline Holdings, LLC)</t>
  </si>
  <si>
    <t>Mamba GaGa, LLC</t>
  </si>
  <si>
    <t>Math &amp; Science Cut Ups (Integral Mathematics, Inc.)</t>
  </si>
  <si>
    <t>Nextec Inc.</t>
  </si>
  <si>
    <t>Onofre &amp; Associates INC.</t>
  </si>
  <si>
    <t>Platinum Consulting Services</t>
  </si>
  <si>
    <t>Playlearn USA Inc.</t>
  </si>
  <si>
    <t>QEP Professional Books (QEP, Inc.)</t>
  </si>
  <si>
    <t>Rainbow Book Company (Rainbow Books, Inc. dba Rainbow Book Company of Illinois)</t>
  </si>
  <si>
    <t>Richards Lindsay &amp; Martin, LLP</t>
  </si>
  <si>
    <t>Russell's Educational Consulting (Hazel Russell)</t>
  </si>
  <si>
    <t>Sandviks HOP, Inc. (Hooked on Phonics)</t>
  </si>
  <si>
    <t>Summit K12 Holdings, Inc</t>
  </si>
  <si>
    <t>TCASE Services by Design (TCASE Services, Inc.)</t>
  </si>
  <si>
    <t>Threads of Love LLC</t>
  </si>
  <si>
    <t>Tutorfly (Tutorfly Holdings Inc.)</t>
  </si>
  <si>
    <t>Uworld, LLC</t>
  </si>
  <si>
    <t>XanEdu Publishing, Inc.</t>
  </si>
  <si>
    <t>Xello Inc.</t>
  </si>
  <si>
    <t>Ztastic Solutions, LLC</t>
  </si>
  <si>
    <t>Alboum Translation Services (Alboum &amp; Associates LLC)</t>
  </si>
  <si>
    <t>Candor Consulting and Diagnostics, LLC</t>
  </si>
  <si>
    <t>Delta-T Group Texas, Inc.</t>
  </si>
  <si>
    <t>Epic Special Education Staffing (TherapyTravelers LLC &amp; 3Chords Inc)</t>
  </si>
  <si>
    <t>GHR Education (General Healthcare Resources, LLC)</t>
  </si>
  <si>
    <t>HealthPRO Pediatrics, LLC</t>
  </si>
  <si>
    <t>Karina Hernandez, LPC-A (Karina Hernandez Counseling &amp; Consulting Services PLLC)</t>
  </si>
  <si>
    <t>New Story IDS LLC</t>
  </si>
  <si>
    <t>Oasis Mental Health Applications Corp</t>
  </si>
  <si>
    <t>Personal Growth and Healing Center, Inc (Maria Paez-Rios)</t>
  </si>
  <si>
    <t>PresenceLearning</t>
  </si>
  <si>
    <t>Serene Life Family Counseling (Sylvia Herrera)</t>
  </si>
  <si>
    <t>Talkspace Provider Network PA</t>
  </si>
  <si>
    <t>TX-STAR Speech Language Services, Corp.</t>
  </si>
  <si>
    <t>Spectrum Technologies (Spectrum Imaging Technologies Inc.)</t>
  </si>
  <si>
    <t>WINSTON WATER COOLER (Winston Water Cooler of Las Cruces, LTD)</t>
  </si>
  <si>
    <t>Winsupply El Paso TX (Winsupply El Paso TX Co.)</t>
  </si>
  <si>
    <t>Winsupply S El Paso TX Co.</t>
  </si>
  <si>
    <t>Texas Custom Embroidery (Hector Medina)</t>
  </si>
  <si>
    <t>Abre.io</t>
  </si>
  <si>
    <t>Automation Arts</t>
  </si>
  <si>
    <t>Cibus Brokerage (Michael &amp; Lourdes Company LLC) (Nerdy Cat Technology)</t>
  </si>
  <si>
    <t>Curipod AS</t>
  </si>
  <si>
    <t>Embark Corporation</t>
  </si>
  <si>
    <t>ERP Analysts, Inc.</t>
  </si>
  <si>
    <t>ESEI (Electro Systems Engineers, Inc.)</t>
  </si>
  <si>
    <t>Gamwell Technologies Inc</t>
  </si>
  <si>
    <t>Hello World CS (HW Tech Studio, Inc)</t>
  </si>
  <si>
    <t>Infrastructure R&amp;D</t>
  </si>
  <si>
    <t>Masser Technologies (The Masser Group Inc.)</t>
  </si>
  <si>
    <t>MobyMax (MobyMax Education, LLC)</t>
  </si>
  <si>
    <t>Mood Texas (Muzicom Inc)</t>
  </si>
  <si>
    <t>Mountain Vector Energy</t>
  </si>
  <si>
    <t>New Tech Solutions, Inc.</t>
  </si>
  <si>
    <t>Precision Solutions, LLC</t>
  </si>
  <si>
    <t>Reflection Sciences, Inc.</t>
  </si>
  <si>
    <t>Softdocs SC LLC</t>
  </si>
  <si>
    <t>Tuatara Consulting Inc.</t>
  </si>
  <si>
    <t>Utility Solutions Partners LLC</t>
  </si>
  <si>
    <t>Yoongli LLC</t>
  </si>
  <si>
    <t>04-27</t>
  </si>
  <si>
    <t>04-28</t>
  </si>
  <si>
    <t>Walmart Business</t>
  </si>
  <si>
    <t>Retail and Wholesale Merchandise Solutions and Services</t>
  </si>
  <si>
    <t>15-02</t>
  </si>
  <si>
    <t>Tremco Roofing/WTI</t>
  </si>
  <si>
    <t>10/14/2029</t>
  </si>
  <si>
    <t>Cyber Security Solutions and Associated Products &amp; Services (TD SYNNEX)</t>
  </si>
  <si>
    <t>The Public Group</t>
  </si>
  <si>
    <t>Online Auction Services</t>
  </si>
  <si>
    <t>161468</t>
  </si>
  <si>
    <t>Systems and Information Management Software (DLT Solutions)</t>
  </si>
  <si>
    <t>Fellowes</t>
  </si>
  <si>
    <t>Irwin Seating</t>
  </si>
  <si>
    <t>03/28/2026</t>
  </si>
  <si>
    <t>Motion</t>
  </si>
  <si>
    <t>12/20/2030</t>
  </si>
  <si>
    <t>Avaya LLC</t>
  </si>
  <si>
    <t>BradyPLUS</t>
  </si>
  <si>
    <t>Ferguson</t>
  </si>
  <si>
    <t>Lion National Corp</t>
  </si>
  <si>
    <t>Skyline Design Glass</t>
  </si>
  <si>
    <t>06/14/2025</t>
  </si>
  <si>
    <t>T2 Systems, A Verra Mobility Company</t>
  </si>
  <si>
    <t>Cardinal Tracking</t>
  </si>
  <si>
    <t>CW18866</t>
  </si>
  <si>
    <t>07/27/2026</t>
  </si>
  <si>
    <t>REPAY</t>
  </si>
  <si>
    <t>Automated Payable Solutions</t>
  </si>
  <si>
    <t>R230103</t>
  </si>
  <si>
    <t>Ramp</t>
  </si>
  <si>
    <t>R230102</t>
  </si>
  <si>
    <t>R230101</t>
  </si>
  <si>
    <t>2023003491</t>
  </si>
  <si>
    <t>Job Ordering Contracting</t>
  </si>
  <si>
    <t>04-29</t>
  </si>
  <si>
    <t>IT Storage, IT Security and Managed Services</t>
  </si>
  <si>
    <t>01-167</t>
  </si>
  <si>
    <t>Four Inc.</t>
  </si>
  <si>
    <t>01-166</t>
  </si>
  <si>
    <t>CW19188</t>
  </si>
  <si>
    <t>09/21/2026</t>
  </si>
  <si>
    <t>Automotive Parts &amp; Accessories for Light, Medium and Heavy Duty Vehicles and Related Products &amp; Services</t>
  </si>
  <si>
    <t>R-LD-23013-01</t>
  </si>
  <si>
    <t>10/31/2028</t>
  </si>
  <si>
    <t>Kitchen and Serving Line Equipment, Smallware, Parts, and design and/or Installation</t>
  </si>
  <si>
    <t>23FS4</t>
  </si>
  <si>
    <t>Chesapeake Marine, LLC</t>
  </si>
  <si>
    <t>Marine Equipment and Supplies</t>
  </si>
  <si>
    <t>R230601</t>
  </si>
  <si>
    <t>West Marine Pro</t>
  </si>
  <si>
    <t>R230602</t>
  </si>
  <si>
    <t>Grounds Maintenance Equipment, Parts, Accessories, Supplies, Related Services and Equipment</t>
  </si>
  <si>
    <t>2023261</t>
  </si>
  <si>
    <t>03/31/2029</t>
  </si>
  <si>
    <t>Citadel Sciences</t>
  </si>
  <si>
    <t>Occupational Safety &amp; Health Compliance</t>
  </si>
  <si>
    <t>R230501</t>
  </si>
  <si>
    <t>Protecall</t>
  </si>
  <si>
    <t>R230502</t>
  </si>
  <si>
    <t>Safety Management Group</t>
  </si>
  <si>
    <t>R230503</t>
  </si>
  <si>
    <t>Educational School Supplies, Instructional Solutions, and Related Products</t>
  </si>
  <si>
    <t>R230302</t>
  </si>
  <si>
    <t>R230304</t>
  </si>
  <si>
    <t>R230301</t>
  </si>
  <si>
    <t>R230305</t>
  </si>
  <si>
    <t>R230303</t>
  </si>
  <si>
    <t>Roofing Products, Services, and Job-Order-Contracting Services</t>
  </si>
  <si>
    <t>R230404</t>
  </si>
  <si>
    <t>R230401</t>
  </si>
  <si>
    <t>R230402</t>
  </si>
  <si>
    <t>R230403</t>
  </si>
  <si>
    <t>Johnson-Lancaster</t>
  </si>
  <si>
    <t>Groundskeeping Materials – Fertilizer, Pesticide, Herbicide, Grass Seed and Related Items</t>
  </si>
  <si>
    <t>RH-23-037</t>
  </si>
  <si>
    <t>Ride1Up</t>
  </si>
  <si>
    <t>eBike Purchase Program</t>
  </si>
  <si>
    <t>2023003918</t>
  </si>
  <si>
    <t>11/01/2029</t>
  </si>
  <si>
    <t>Velopower</t>
  </si>
  <si>
    <t>2023003916</t>
  </si>
  <si>
    <t>Lectric e-Bikes</t>
  </si>
  <si>
    <t>2023003915</t>
  </si>
  <si>
    <t>Dirwin</t>
  </si>
  <si>
    <t>2023003917</t>
  </si>
  <si>
    <t>01-170</t>
  </si>
  <si>
    <t>01-169</t>
  </si>
  <si>
    <t>01-171</t>
  </si>
  <si>
    <t>11-79</t>
  </si>
  <si>
    <t>D&amp;H Distributing</t>
  </si>
  <si>
    <t>01-168</t>
  </si>
  <si>
    <t>02-150</t>
  </si>
  <si>
    <t>Job Order Contracting Services in the State of Michigan</t>
  </si>
  <si>
    <t>RH-23-034</t>
  </si>
  <si>
    <t>8/A Builders LLC</t>
  </si>
  <si>
    <t>01/31/2027</t>
  </si>
  <si>
    <t>Floor Covering, Supplies, and Services (JOC)</t>
  </si>
  <si>
    <t>Civilian-Use Drone Goods and Services (Non-Military)</t>
  </si>
  <si>
    <t>Aero Systems West</t>
  </si>
  <si>
    <t>AeroSync Solutions LLC</t>
  </si>
  <si>
    <t>AISYS ConsultingLLC</t>
  </si>
  <si>
    <t>Uniforms and Promotional Attire, Accessories, and Services</t>
  </si>
  <si>
    <t>Already Gear Inc</t>
  </si>
  <si>
    <t>Ameresco Inc.</t>
  </si>
  <si>
    <t>Anatomy Warehouse</t>
  </si>
  <si>
    <t>Anchorage Medical Equipment &amp; Supplies</t>
  </si>
  <si>
    <t>Associated Food Equipment and Supplies Co</t>
  </si>
  <si>
    <t>Audio Visual Technologies Group Inc</t>
  </si>
  <si>
    <t>BCS INC</t>
  </si>
  <si>
    <t>Energy and Water Efficiency Goods and Services Non-JOC</t>
  </si>
  <si>
    <t>BIS Digital Business Information Systems</t>
  </si>
  <si>
    <t>Bluewater CAS</t>
  </si>
  <si>
    <t>BookPal LLC</t>
  </si>
  <si>
    <t>BOXX Modular Inc.</t>
  </si>
  <si>
    <t>Brewer Educational Resources Inc</t>
  </si>
  <si>
    <t>Brewer-Garrett Company</t>
  </si>
  <si>
    <t>Building Optimization Technologies LLC</t>
  </si>
  <si>
    <t>Built by Grid LLC</t>
  </si>
  <si>
    <t>Champion Awards Inc.</t>
  </si>
  <si>
    <t>CHASTANG ENTERPRISES HOUSTON LLC</t>
  </si>
  <si>
    <t>Cherry Lake Publishing and  Sleeping Bear Press</t>
  </si>
  <si>
    <t>CompuScholar Inc</t>
  </si>
  <si>
    <t>Control Concepts of Ohio LLC.</t>
  </si>
  <si>
    <t>CVAL Innovations LLC</t>
  </si>
  <si>
    <t>Diaz Floors &amp; Interiors Inc.</t>
  </si>
  <si>
    <t>Doggett Freightliner of South Texas LLC</t>
  </si>
  <si>
    <t xml:space="preserve">Douglas Equipment </t>
  </si>
  <si>
    <t>Energy Solutions Professionals LLC</t>
  </si>
  <si>
    <t>Engineered Floors LLC</t>
  </si>
  <si>
    <t>ESESIS Environmental Partners Corp</t>
  </si>
  <si>
    <t>Essential Industries Inc</t>
  </si>
  <si>
    <t>Eurotrend Furniture LLC</t>
  </si>
  <si>
    <t>Everest Trading Corp</t>
  </si>
  <si>
    <t>Fitz Associates LLC</t>
  </si>
  <si>
    <t>Focus Camera</t>
  </si>
  <si>
    <t>Forde-Ferrier LLC</t>
  </si>
  <si>
    <t>Frog Publications Inc</t>
  </si>
  <si>
    <t>Fyre Marketing LLC</t>
  </si>
  <si>
    <t>GBS Group Inc.</t>
  </si>
  <si>
    <t>Genially LLC</t>
  </si>
  <si>
    <t>getpoms.com</t>
  </si>
  <si>
    <t>Grizzly Industrial Inc</t>
  </si>
  <si>
    <t>GT DISTRIBUTORS INC</t>
  </si>
  <si>
    <t>Heggerty</t>
  </si>
  <si>
    <t>Heller LLC</t>
  </si>
  <si>
    <t>Henricksen TN LLC</t>
  </si>
  <si>
    <t>Himmels Architectural Door and  Hardw</t>
  </si>
  <si>
    <t>i2i Technologies</t>
  </si>
  <si>
    <t>ICS Energy Management Service LLC</t>
  </si>
  <si>
    <t>Ideal Impact Inc.</t>
  </si>
  <si>
    <t>Infiniti Communications Technologies Inc</t>
  </si>
  <si>
    <t>Infinity Martial Arts &amp; Fitness LLC</t>
  </si>
  <si>
    <t>Infinity Sound</t>
  </si>
  <si>
    <t>Insignia Software Corporation</t>
  </si>
  <si>
    <t>IRIS Connect</t>
  </si>
  <si>
    <t>Johnnie Max</t>
  </si>
  <si>
    <t>Keystone Books and  Media</t>
  </si>
  <si>
    <t>KFI Furniture LLC</t>
  </si>
  <si>
    <t>Lab Resources Inc</t>
  </si>
  <si>
    <t>Lantek Audio Video and Communications</t>
  </si>
  <si>
    <t>Level 42 Sports</t>
  </si>
  <si>
    <t>LibraryPass Inc</t>
  </si>
  <si>
    <t>Linhdor Inc</t>
  </si>
  <si>
    <t>Longhorn Locker Co LLC</t>
  </si>
  <si>
    <t>Made by Design Tyler</t>
  </si>
  <si>
    <t>Mid Atlantic Crane and  Equipment Co</t>
  </si>
  <si>
    <t>Midway Restaurant Supply</t>
  </si>
  <si>
    <t>MindRise Learning LLC</t>
  </si>
  <si>
    <t>Mobile Modular Management Corp</t>
  </si>
  <si>
    <t>Mohawk Carpet Distribution LLC</t>
  </si>
  <si>
    <t>Moix Carpets &amp; Fans Inc</t>
  </si>
  <si>
    <t>Montgomery Electronics &amp; Communications Services LLC</t>
  </si>
  <si>
    <t>Murti LLC</t>
  </si>
  <si>
    <t>New Tech Solutions Inc</t>
  </si>
  <si>
    <t>Nightingale Intelligent Systems Inc</t>
  </si>
  <si>
    <t>NO EGO INC</t>
  </si>
  <si>
    <t>Nu-Genesis Tech Solutions</t>
  </si>
  <si>
    <t>OneSeventeen Media</t>
  </si>
  <si>
    <t>Outdoorsiness</t>
  </si>
  <si>
    <t>Positive Promotions Inc</t>
  </si>
  <si>
    <t>Power Scoop Utility LLC</t>
  </si>
  <si>
    <t>Purpose Built Drone &amp; Robotic LLC</t>
  </si>
  <si>
    <t>Ram Rod Utilities LLC</t>
  </si>
  <si>
    <t>Reliance Refrigeration and Restaurant Supply LLC</t>
  </si>
  <si>
    <t>REMS Rolling Equipment Management Services LLC</t>
  </si>
  <si>
    <t>Riddell All American Sports</t>
  </si>
  <si>
    <t>RZ Communications Laredo</t>
  </si>
  <si>
    <t>Sargent Welch VWR International LLC</t>
  </si>
  <si>
    <t>Schneider Electric Schneider Electric Buildings Americas Inc</t>
  </si>
  <si>
    <t>Scientific Sales Inc</t>
  </si>
  <si>
    <t>Scrubs 'n Style LLC</t>
  </si>
  <si>
    <t>Seacoast Uniforms</t>
  </si>
  <si>
    <t>Signature Solar LLC</t>
  </si>
  <si>
    <t>SMART VISION BUILDING MATERIALS TRADING LLC</t>
  </si>
  <si>
    <t>SMB GROUP LLC</t>
  </si>
  <si>
    <t>Stanbury Uniforms LLC</t>
  </si>
  <si>
    <t>Standard Textile Co. Inc</t>
  </si>
  <si>
    <t>Storage Equipment Co. Inc.</t>
  </si>
  <si>
    <t>Sydaptic Inc</t>
  </si>
  <si>
    <t>TAG Communications L.P.</t>
  </si>
  <si>
    <t>Tate Computer Systems Inc</t>
  </si>
  <si>
    <t>Texoma Xtreme Roofing and Costruction LLC</t>
  </si>
  <si>
    <t>The Awareness and Compassion Project</t>
  </si>
  <si>
    <t>The Barnyard Tees</t>
  </si>
  <si>
    <t>TopTalent Learning LLC</t>
  </si>
  <si>
    <t>TOTE UNLIMITED HAPPY FEET BOOTS</t>
  </si>
  <si>
    <t>Trails Country Security</t>
  </si>
  <si>
    <t>Trifecta Integrations LLC</t>
  </si>
  <si>
    <t>TSN Visual Communication Solutions LLC</t>
  </si>
  <si>
    <t>Visionality DESIGNS THAT COMPUTE</t>
  </si>
  <si>
    <t>Ward's MediaTech Inc</t>
  </si>
  <si>
    <t>Wards Science VWR International LLC</t>
  </si>
  <si>
    <t>WB Hunt Co Inc</t>
  </si>
  <si>
    <t>Zaner Bloser Inc</t>
  </si>
  <si>
    <t>Smart Group Systems (Beepsmart Communications)</t>
  </si>
  <si>
    <t>HP Technology Products and Services, Printers, Ink &amp; Toners</t>
  </si>
  <si>
    <t>DIR-TSO-4159</t>
  </si>
  <si>
    <t>TX DIR</t>
  </si>
  <si>
    <t>Software Products and Services (SaaS)</t>
  </si>
  <si>
    <t>DIR-TSO-4383</t>
  </si>
  <si>
    <t>Technology Based Recording and Conferencing Products and Related Services</t>
  </si>
  <si>
    <t>DIR-CPO-5077</t>
  </si>
  <si>
    <t>IT Hardware Peripherals, Components, and Related Services</t>
  </si>
  <si>
    <t>DIR-CPO-5096</t>
  </si>
  <si>
    <t>7/31/20227</t>
  </si>
  <si>
    <t>19-022S</t>
  </si>
  <si>
    <t>EPCNT SCUC ISD</t>
  </si>
  <si>
    <t>Hood Boss</t>
  </si>
  <si>
    <t>Maintenance, Operations, Parts, Supplies and Equipment and services</t>
  </si>
  <si>
    <t>22-019S</t>
  </si>
  <si>
    <t>CTPA SCUS ISD</t>
  </si>
  <si>
    <t>Avalon Motor Coaches</t>
  </si>
  <si>
    <t>info@gowynne.com</t>
  </si>
  <si>
    <t>A2Z Limos 4U Inc</t>
  </si>
  <si>
    <t>23-24-03</t>
  </si>
  <si>
    <t>Educational Training, Development and Enrichment</t>
  </si>
  <si>
    <t>Arizona Furnishings</t>
  </si>
  <si>
    <t>Ashlock Consulting, Inc.</t>
  </si>
  <si>
    <t>Associates for Educational Success</t>
  </si>
  <si>
    <t>Axiom Learning, Inc. </t>
  </si>
  <si>
    <t>B&amp;C Constructors, LP</t>
  </si>
  <si>
    <t>Job Order Contracting Services TEXAS</t>
  </si>
  <si>
    <t xml:space="preserve">Basic IDIQ, Inc. </t>
  </si>
  <si>
    <t>Brady Companies LLC</t>
  </si>
  <si>
    <t>Branching Minds</t>
  </si>
  <si>
    <t xml:space="preserve">Floor Covering Products &amp; Services </t>
  </si>
  <si>
    <t>Employee Benefits Broker/Consultant Services</t>
  </si>
  <si>
    <t>Building Materials, Equipment, and Related Services</t>
  </si>
  <si>
    <t>BusPlanner USA Inc.</t>
  </si>
  <si>
    <t>Transportation Routing, Planning and Management Software</t>
  </si>
  <si>
    <t>BusWhere LLC</t>
  </si>
  <si>
    <t>Job Order Contracting for General Contractors</t>
  </si>
  <si>
    <t>CamNet Inc.</t>
  </si>
  <si>
    <t>Carson Dellosa Publishing DBA: Carson Dellosa Education</t>
  </si>
  <si>
    <t>CCS Facility Services</t>
  </si>
  <si>
    <t>Chermack Consulting Group LLC</t>
  </si>
  <si>
    <t>CORE Construction, Inc.</t>
  </si>
  <si>
    <t>Corwin A SAGE Company</t>
  </si>
  <si>
    <t>Coyote School Furnishings</t>
  </si>
  <si>
    <t>DreamBox Learning by Discovery Education Inc (FKA: DreamBox Learning Inc)</t>
  </si>
  <si>
    <t>Education Logistics Inc.</t>
  </si>
  <si>
    <t>Educators Depot, Inc.</t>
  </si>
  <si>
    <t>Elontec LLC</t>
  </si>
  <si>
    <t>Empower Educational Consulting</t>
  </si>
  <si>
    <t>Engage! Learning, LLC., dba engage2learn Proposal</t>
  </si>
  <si>
    <t>Exemplary Educators</t>
  </si>
  <si>
    <t>FCI Constructors</t>
  </si>
  <si>
    <t>GCON Inc</t>
  </si>
  <si>
    <t>Hillyard Inc.</t>
  </si>
  <si>
    <t>HUB International Insurance Services Inc.</t>
  </si>
  <si>
    <t>Institute for Multi-Sensory Education</t>
  </si>
  <si>
    <t>IQ Total Source LLC</t>
  </si>
  <si>
    <t>Kamm Solutions</t>
  </si>
  <si>
    <t>key2ed</t>
  </si>
  <si>
    <t>Keys to Literacy</t>
  </si>
  <si>
    <t>Lindamood-Bell Learning Processes</t>
  </si>
  <si>
    <t>Meteor Education LLC</t>
  </si>
  <si>
    <t>Metro Fire Equipment</t>
  </si>
  <si>
    <t>Network Services Company dba Network Distribution</t>
  </si>
  <si>
    <t>No Teacher Left Behind</t>
  </si>
  <si>
    <t>Norcon Industries, Inc.</t>
  </si>
  <si>
    <t>Peak Fleet LLC</t>
  </si>
  <si>
    <t>PowerSchool Group LLC (FKA: Intrado Interactive Services Corporation)</t>
  </si>
  <si>
    <t>Progressive Services, Inc. dba Progressive Roofing</t>
  </si>
  <si>
    <t>Ribbit Learning Company</t>
  </si>
  <si>
    <t xml:space="preserve">Robert Cohen Co LLC dba Sport Surfaces Distributing, Inc. </t>
  </si>
  <si>
    <t>RS Commercial Construction, LLC</t>
  </si>
  <si>
    <t>RYTAN Construction</t>
  </si>
  <si>
    <t>SDB, Inc.</t>
  </si>
  <si>
    <t>SDB, Inc. dba SDB Contracting Services</t>
  </si>
  <si>
    <t>Solution Tree</t>
  </si>
  <si>
    <t>Spalding Education International</t>
  </si>
  <si>
    <t>TF Harper &amp; Assoc LP</t>
  </si>
  <si>
    <t>The Achievement Network, Ltd.</t>
  </si>
  <si>
    <t>The Flippen Group - Capturing Kids' Hearts</t>
  </si>
  <si>
    <t>The Segal Company (Midwest), Inc. dba Segal</t>
  </si>
  <si>
    <t>The Thrive Designer, LLC</t>
  </si>
  <si>
    <t>TNTP</t>
  </si>
  <si>
    <t>Transact Commerical Interiors</t>
  </si>
  <si>
    <t>Trapeze Software Group Inc (TripSpark Technologies)</t>
  </si>
  <si>
    <t>Tyler Technologies Inc.</t>
  </si>
  <si>
    <t>Vari Sales Corporation</t>
  </si>
  <si>
    <t>Waxie's Enterprises, LLC an Envoy Solutions Company</t>
  </si>
  <si>
    <t>24-04PV-01</t>
  </si>
  <si>
    <t>24-04PV-02</t>
  </si>
  <si>
    <t>23-16PV-01</t>
  </si>
  <si>
    <t>24-04PV-04</t>
  </si>
  <si>
    <t>24-04PV-05</t>
  </si>
  <si>
    <t>24-04PV-06</t>
  </si>
  <si>
    <t>24-06DP-01</t>
  </si>
  <si>
    <t>24-06DP-02</t>
  </si>
  <si>
    <t>23-16PV-03</t>
  </si>
  <si>
    <t>24-07PV-01</t>
  </si>
  <si>
    <t>24-04PV-07</t>
  </si>
  <si>
    <t>23-17PV-01</t>
  </si>
  <si>
    <t>23-17PV-02</t>
  </si>
  <si>
    <t>24-04PV-08</t>
  </si>
  <si>
    <t>24-06DP-03</t>
  </si>
  <si>
    <t>24-04PV-09</t>
  </si>
  <si>
    <t>23-16PV-05</t>
  </si>
  <si>
    <t>24-04PV-10</t>
  </si>
  <si>
    <t>23-16PV-06</t>
  </si>
  <si>
    <t>23-16PV-07</t>
  </si>
  <si>
    <t>24-04PV-12</t>
  </si>
  <si>
    <t>24-04PV-13</t>
  </si>
  <si>
    <t>24-04PV-14</t>
  </si>
  <si>
    <t>24-04PV-15</t>
  </si>
  <si>
    <t>23-15PV-06</t>
  </si>
  <si>
    <t>23-15PV-07</t>
  </si>
  <si>
    <t>24-06DP-04</t>
  </si>
  <si>
    <t>24-07PV-02</t>
  </si>
  <si>
    <t>24-05P-03</t>
  </si>
  <si>
    <t>24-04PV-17</t>
  </si>
  <si>
    <t>24-07PV-03</t>
  </si>
  <si>
    <t>24-04PV-18</t>
  </si>
  <si>
    <t>24-04PV-19</t>
  </si>
  <si>
    <t>23-16PV-09</t>
  </si>
  <si>
    <t>24-04PV-20</t>
  </si>
  <si>
    <t>24-04PV-21</t>
  </si>
  <si>
    <t>23-16PV-10</t>
  </si>
  <si>
    <t>24-04PV-22</t>
  </si>
  <si>
    <t>23-16PV-11</t>
  </si>
  <si>
    <t>24-04PV-23</t>
  </si>
  <si>
    <t>24-02NAU-02</t>
  </si>
  <si>
    <t>24-04PV-24</t>
  </si>
  <si>
    <t>24-04PV-25</t>
  </si>
  <si>
    <t>24-06DP-05</t>
  </si>
  <si>
    <t>24-04PV-26</t>
  </si>
  <si>
    <t>24-04PV-27</t>
  </si>
  <si>
    <t>23-16PV-12</t>
  </si>
  <si>
    <t>21-07P-14</t>
  </si>
  <si>
    <t>24-06DP-06</t>
  </si>
  <si>
    <t>24-07PV-04</t>
  </si>
  <si>
    <t>24-04PV-28</t>
  </si>
  <si>
    <t>23-08PV-05</t>
  </si>
  <si>
    <t>24-04PV-29</t>
  </si>
  <si>
    <t>24-06DP-07</t>
  </si>
  <si>
    <t>24-04PV-31</t>
  </si>
  <si>
    <t>23-08PV-06</t>
  </si>
  <si>
    <t>24-06DP-08</t>
  </si>
  <si>
    <t>23-15PV-11</t>
  </si>
  <si>
    <t>24-04PV-32</t>
  </si>
  <si>
    <t>23-15PV-12</t>
  </si>
  <si>
    <t>24-06DP-09</t>
  </si>
  <si>
    <t>24-04PV-34</t>
  </si>
  <si>
    <t>24-04PV-35</t>
  </si>
  <si>
    <t>24-04PV-36</t>
  </si>
  <si>
    <t>24-06DP-10</t>
  </si>
  <si>
    <t>24-04PV-37</t>
  </si>
  <si>
    <t>24-04PV-38</t>
  </si>
  <si>
    <t>24-05P-04</t>
  </si>
  <si>
    <t>24-04PV-39</t>
  </si>
  <si>
    <t>24-04PV-40</t>
  </si>
  <si>
    <t>24-04PV-41</t>
  </si>
  <si>
    <t>23-16PV-16</t>
  </si>
  <si>
    <t>23-17PV-05</t>
  </si>
  <si>
    <t>23-16PV-17</t>
  </si>
  <si>
    <t>24-07PV-06</t>
  </si>
  <si>
    <t>24-06DP-11</t>
  </si>
  <si>
    <t>24-07PV-07</t>
  </si>
  <si>
    <t>24-04PV-42</t>
  </si>
  <si>
    <t>Security Products, Equipment and Services</t>
  </si>
  <si>
    <t>Consulting Services</t>
  </si>
  <si>
    <t>ALL ABOUT ANIMALS, LLC</t>
  </si>
  <si>
    <t>Technology Products, Equipment and Services</t>
  </si>
  <si>
    <t>Furniture Products, Equipment and Services</t>
  </si>
  <si>
    <t>Apptegy, Inc</t>
  </si>
  <si>
    <t>Austin Air Systems, Ltd</t>
  </si>
  <si>
    <t>Facility Trade Products, Equipment, and Maintenance Services Part 1 (non-JOC)</t>
  </si>
  <si>
    <t>Bass Computers, Inc</t>
  </si>
  <si>
    <t>Facility Trade Services-JOC PART 2</t>
  </si>
  <si>
    <t>Energy Savings Performance</t>
  </si>
  <si>
    <t>Commonwealth Computer Company</t>
  </si>
  <si>
    <t>Discount PC</t>
  </si>
  <si>
    <t>Downtowner Holdings LLC</t>
  </si>
  <si>
    <t>Mobility As A Service and Solutions</t>
  </si>
  <si>
    <t>EDpuzzle, Inc</t>
  </si>
  <si>
    <t>Encore Data Products.com</t>
  </si>
  <si>
    <t>Ener-Tel Services I, LLC.</t>
  </si>
  <si>
    <t>Lighting Products, Equipment and Services</t>
  </si>
  <si>
    <t>FiveStones Safety</t>
  </si>
  <si>
    <t>Galiguer Corporation dba Xtreme Security &amp; Fire</t>
  </si>
  <si>
    <t>Global VIDA</t>
  </si>
  <si>
    <t>GovConnection, Inc</t>
  </si>
  <si>
    <t>Green Light Group Tours</t>
  </si>
  <si>
    <t>iBenzer</t>
  </si>
  <si>
    <t>Kevadiya Inc</t>
  </si>
  <si>
    <t>Kickbox Leasing, LLC</t>
  </si>
  <si>
    <t>LaHarpe's Office Furniture</t>
  </si>
  <si>
    <t>Lakeshore IT Solutions</t>
  </si>
  <si>
    <t xml:space="preserve">Lone Star Learning </t>
  </si>
  <si>
    <t>May Mobility Inc</t>
  </si>
  <si>
    <t>MobyMax Education, LLC</t>
  </si>
  <si>
    <t>NZS Inc. dba OneScreen</t>
  </si>
  <si>
    <t>Parker ISG, LLC</t>
  </si>
  <si>
    <t>Spare Labs</t>
  </si>
  <si>
    <t>Mobility Software and Solutions</t>
  </si>
  <si>
    <t>Trafera, LLC</t>
  </si>
  <si>
    <t>Triple J Roof Solutions LLC</t>
  </si>
  <si>
    <t>UNIFIED SUNERGY SYSTEMS, LLC</t>
  </si>
  <si>
    <t>Uzurv Holdings Inc</t>
  </si>
  <si>
    <t>Via Transportation Inc</t>
  </si>
  <si>
    <t>10/23/2028</t>
  </si>
  <si>
    <t>9/30/2028</t>
  </si>
  <si>
    <t>5-F Mechanical Group Inc.</t>
  </si>
  <si>
    <t>726-24</t>
  </si>
  <si>
    <t>02/28/2027</t>
  </si>
  <si>
    <t>725-24</t>
  </si>
  <si>
    <t>Amstar Inc.</t>
  </si>
  <si>
    <t>Regional Job Order Contracting (Gordian ezIQC)</t>
  </si>
  <si>
    <t>660-21</t>
  </si>
  <si>
    <t>ATI Restoration, LLC. (EzIQC)</t>
  </si>
  <si>
    <t>B&amp;C Constructors L.P.</t>
  </si>
  <si>
    <t>B.A. Green Construction Co., Inc.(EzIQC)</t>
  </si>
  <si>
    <t>Basic IDIQ Inc.</t>
  </si>
  <si>
    <t>Bass Construction Co., Inc. (EzIQC)</t>
  </si>
  <si>
    <t>729-24</t>
  </si>
  <si>
    <t>Broadway Motors (dba Bill Williams Tire Center)</t>
  </si>
  <si>
    <t>Brown &amp; Root Industrial Services, LLC</t>
  </si>
  <si>
    <t>Caleb Daniel Rude /dba/ Bayou City Gym Floors LLC</t>
  </si>
  <si>
    <t>Central Air and Heating Service, Inc</t>
  </si>
  <si>
    <t>Charlie's Plumbing</t>
  </si>
  <si>
    <t>CMS Mechanical Services Inc</t>
  </si>
  <si>
    <t>CPM Design LLC. (EzIQC)</t>
  </si>
  <si>
    <t>Crescent Electric Co.</t>
  </si>
  <si>
    <t>D.L. Bandy Constructors Inc.</t>
  </si>
  <si>
    <t>Decker Mechanical (DMI Corp)</t>
  </si>
  <si>
    <t>Dodson House Moving</t>
  </si>
  <si>
    <t>Duke's Root Control, Inc</t>
  </si>
  <si>
    <t>E Contractors USA, LLC</t>
  </si>
  <si>
    <t>EcoXstream, LLC. (EzIQC)</t>
  </si>
  <si>
    <t>EEC Enviro Service Co.</t>
  </si>
  <si>
    <t>Efficient Facilities International, Inc.</t>
  </si>
  <si>
    <t>Entech Sales and Service LLC</t>
  </si>
  <si>
    <t xml:space="preserve">ERC </t>
  </si>
  <si>
    <t>Freedom Construction (EzIQC)</t>
  </si>
  <si>
    <t>Garcia J. Contractors, Inc</t>
  </si>
  <si>
    <t>Gonzalez Auto Parts</t>
  </si>
  <si>
    <t>Gray Manufacturing Company, Inc</t>
  </si>
  <si>
    <t>H Services, LLC</t>
  </si>
  <si>
    <t>H. D. Snow and Son House Moving, Inc.</t>
  </si>
  <si>
    <t>Henthorn Commercial Construction (EzIQC)</t>
  </si>
  <si>
    <t>Herrcon, LLC</t>
  </si>
  <si>
    <t>Horizon International Group, LLC</t>
  </si>
  <si>
    <t>Humphrey &amp; Associates Inc</t>
  </si>
  <si>
    <t>IQS Inc.</t>
  </si>
  <si>
    <t>Jamail &amp; Smith Construction, LP</t>
  </si>
  <si>
    <t>KingsClean (The King's Southern Division LLC)</t>
  </si>
  <si>
    <t>Kleen Pipe, Inc</t>
  </si>
  <si>
    <t>Lochridge Priest</t>
  </si>
  <si>
    <t>Lone Star Boilers LLC</t>
  </si>
  <si>
    <t>Lubricant Product Supplies LLC</t>
  </si>
  <si>
    <t xml:space="preserve">McCaffety Electric Co. Inc. </t>
  </si>
  <si>
    <t>Millennium Projects Solutions, Inc.</t>
  </si>
  <si>
    <t>Mtech (Mechanical Technical Services, Inc.)</t>
  </si>
  <si>
    <t>Noble Texas Builders</t>
  </si>
  <si>
    <t>Pro Tech Mechanical, Inc.</t>
  </si>
  <si>
    <t xml:space="preserve">REDD TEAM by HYDRO </t>
  </si>
  <si>
    <t>Restoration Specialists, LLC</t>
  </si>
  <si>
    <t>SKE Construction, LLC.</t>
  </si>
  <si>
    <t>T &amp; W Tire</t>
  </si>
  <si>
    <t>Tejas Maintenance /dba/ Dustless Air Filter Company /dba/ American Filtration /dba/ Pan American</t>
  </si>
  <si>
    <t>Tim Payne Painting</t>
  </si>
  <si>
    <t>Vortex Services, LLC</t>
  </si>
  <si>
    <t>Waterman Construction</t>
  </si>
  <si>
    <t xml:space="preserve">Westco Ventures LLC  </t>
  </si>
  <si>
    <t>Youngblood Auto &amp; Tire, LLC</t>
  </si>
  <si>
    <t>CNR01485</t>
  </si>
  <si>
    <t>EI00350</t>
  </si>
  <si>
    <t>Arnold Oil Company of Austin</t>
  </si>
  <si>
    <t>24/016MR-01</t>
  </si>
  <si>
    <t>24/002TC-01</t>
  </si>
  <si>
    <t>Brown and Root Industrial Services, LLC</t>
  </si>
  <si>
    <t>24/002TC-02</t>
  </si>
  <si>
    <t>24/018MR-02</t>
  </si>
  <si>
    <t>24/018MR-03</t>
  </si>
  <si>
    <t>Cotton Commercial USA</t>
  </si>
  <si>
    <t>24/002TC-03</t>
  </si>
  <si>
    <t>Fitz Associates</t>
  </si>
  <si>
    <t>24/018MR-04</t>
  </si>
  <si>
    <t>24/018MR-05</t>
  </si>
  <si>
    <t>FMG Construction Group</t>
  </si>
  <si>
    <t>24/018MR-06</t>
  </si>
  <si>
    <t>Freedom Construction</t>
  </si>
  <si>
    <t>GC Commercial Construction</t>
  </si>
  <si>
    <t>24/018MR-08</t>
  </si>
  <si>
    <t>24/016MR-02</t>
  </si>
  <si>
    <t>Lemons Auctioneers, LLC</t>
  </si>
  <si>
    <t>24/004TC-02</t>
  </si>
  <si>
    <t>Leopardo Companies</t>
  </si>
  <si>
    <t>24/018MR-10</t>
  </si>
  <si>
    <t>24/016MR-03</t>
  </si>
  <si>
    <t>LP Printing</t>
  </si>
  <si>
    <t>Marek Brothers Construction</t>
  </si>
  <si>
    <t>24/018MR-11</t>
  </si>
  <si>
    <t>24/018MR-13</t>
  </si>
  <si>
    <t>24/018MR-14</t>
  </si>
  <si>
    <t>24/016MR-04</t>
  </si>
  <si>
    <t>24/016MR-05</t>
  </si>
  <si>
    <t>24/018MR-19</t>
  </si>
  <si>
    <t>Prestige Building Maintenance</t>
  </si>
  <si>
    <t>24/018MR-16</t>
  </si>
  <si>
    <t>Rio United Builders</t>
  </si>
  <si>
    <t>24/018MR-17</t>
  </si>
  <si>
    <t>24/018MR-20</t>
  </si>
  <si>
    <t>24/018MR-21</t>
  </si>
  <si>
    <t>22nd Century Technologies</t>
  </si>
  <si>
    <t>A3 Communications</t>
  </si>
  <si>
    <t>Across International</t>
  </si>
  <si>
    <t>ADB Safegate</t>
  </si>
  <si>
    <t>Advanta</t>
  </si>
  <si>
    <t>Advexure</t>
  </si>
  <si>
    <t>Agile Fleet</t>
  </si>
  <si>
    <t>Airport Technologies</t>
  </si>
  <si>
    <t>All-American Arena Products</t>
  </si>
  <si>
    <t>Altec Industries</t>
  </si>
  <si>
    <t>Altoz</t>
  </si>
  <si>
    <t>American Ramp Company</t>
  </si>
  <si>
    <t>AmTab Manufacturing</t>
  </si>
  <si>
    <t>AngelTrax</t>
  </si>
  <si>
    <t>Ariens</t>
  </si>
  <si>
    <t>Aries Industries</t>
  </si>
  <si>
    <t>ARI-Hetra</t>
  </si>
  <si>
    <t>Arthur J. Gallagher &amp; Co.</t>
  </si>
  <si>
    <t>Artisan Skateparks</t>
  </si>
  <si>
    <t>ASATI</t>
  </si>
  <si>
    <t>Astec</t>
  </si>
  <si>
    <t>AT&amp;T</t>
  </si>
  <si>
    <t>ATIMS</t>
  </si>
  <si>
    <t>Atlas Greenhouse</t>
  </si>
  <si>
    <t>A-Turf</t>
  </si>
  <si>
    <t>Autocar</t>
  </si>
  <si>
    <t>Avant Tecno</t>
  </si>
  <si>
    <t>Axon Enterprise</t>
  </si>
  <si>
    <t>Bargreen Ellingson</t>
  </si>
  <si>
    <t>BCI Burke</t>
  </si>
  <si>
    <t>Ben E. Keith</t>
  </si>
  <si>
    <t>BendPak Inc.</t>
  </si>
  <si>
    <t>Blauer Manufacturing</t>
  </si>
  <si>
    <t>Blinkay</t>
  </si>
  <si>
    <t>Blue Systems</t>
  </si>
  <si>
    <t>BlueScope Construction</t>
  </si>
  <si>
    <t>BMG Money</t>
  </si>
  <si>
    <t>BOMAG</t>
  </si>
  <si>
    <t>Bomford Turner</t>
  </si>
  <si>
    <t>Box Gang Manufacturing</t>
  </si>
  <si>
    <t>BrightPlan</t>
  </si>
  <si>
    <t>Brindlee Mountain Fire Apparatus</t>
  </si>
  <si>
    <t>Britespan</t>
  </si>
  <si>
    <t>Bucher</t>
  </si>
  <si>
    <t>C.E.T. Fire Pumps</t>
  </si>
  <si>
    <t>Calhoun Super Structures</t>
  </si>
  <si>
    <t>California Skateparks</t>
  </si>
  <si>
    <t>Camion</t>
  </si>
  <si>
    <t>Cascade Engineering</t>
  </si>
  <si>
    <t>Case IH Agriculture</t>
  </si>
  <si>
    <t>CaseCracker by Cardinal Peak Technologies</t>
  </si>
  <si>
    <t>Cemen Tech</t>
  </si>
  <si>
    <t>ChargePoint</t>
  </si>
  <si>
    <t>Cleverciti</t>
  </si>
  <si>
    <t>Colonial Life &amp; Accident Insurance Company</t>
  </si>
  <si>
    <t>Computer Aid, Inc.</t>
  </si>
  <si>
    <t>Connor Sports</t>
  </si>
  <si>
    <t>Cook's Direct</t>
  </si>
  <si>
    <t>Cordant Health Solutions</t>
  </si>
  <si>
    <t>CORT</t>
  </si>
  <si>
    <t>Cummins</t>
  </si>
  <si>
    <t>CurbIQ</t>
  </si>
  <si>
    <t>Curbtender</t>
  </si>
  <si>
    <t>CURTIS Blue Line</t>
  </si>
  <si>
    <t>Custom Fire Apparatus</t>
  </si>
  <si>
    <t>CXT, Inc.</t>
  </si>
  <si>
    <t>Dant Clayton</t>
  </si>
  <si>
    <t>Darby Dental Supply</t>
  </si>
  <si>
    <t>Dasco</t>
  </si>
  <si>
    <t>DeBourgh</t>
  </si>
  <si>
    <t>Deccan</t>
  </si>
  <si>
    <t>Deep Trekker</t>
  </si>
  <si>
    <t>Demers Ambulance</t>
  </si>
  <si>
    <t>Diamond Mowers</t>
  </si>
  <si>
    <t>Digital Ally</t>
  </si>
  <si>
    <t>Ditch Witch</t>
  </si>
  <si>
    <t>Division 9</t>
  </si>
  <si>
    <t>Dover Fueling Solutions</t>
  </si>
  <si>
    <t>Draeger</t>
  </si>
  <si>
    <t>Duncan Parking / CivicSmart</t>
  </si>
  <si>
    <t>Dynapac</t>
  </si>
  <si>
    <t>E.J. Ward</t>
  </si>
  <si>
    <t>EastBanc Technologies</t>
  </si>
  <si>
    <t>Ecopest Inc.</t>
  </si>
  <si>
    <t>Ecoverse</t>
  </si>
  <si>
    <t>EDGE Innovate</t>
  </si>
  <si>
    <t>eleven-x</t>
  </si>
  <si>
    <t>Elgin Sweeper</t>
  </si>
  <si>
    <t>Elliott Equipment Company</t>
  </si>
  <si>
    <t>Envirosight</t>
  </si>
  <si>
    <t>Everest - Alamo Group (USA)</t>
  </si>
  <si>
    <t>Exprolink</t>
  </si>
  <si>
    <t>EZ Dock - PlayPower, Inc.</t>
  </si>
  <si>
    <t>Facility Optimization Solutions</t>
  </si>
  <si>
    <t>Factory Motor Parts</t>
  </si>
  <si>
    <t>Fastenal Company</t>
  </si>
  <si>
    <t>Felling Trailers</t>
  </si>
  <si>
    <t>FERNO</t>
  </si>
  <si>
    <t>Ferrara - REV Group</t>
  </si>
  <si>
    <t>Figueras Seating</t>
  </si>
  <si>
    <t>FINN</t>
  </si>
  <si>
    <t>First Student</t>
  </si>
  <si>
    <t>FLYMOTION</t>
  </si>
  <si>
    <t>Forbo Flooring</t>
  </si>
  <si>
    <t>Ford</t>
  </si>
  <si>
    <t>ForeverLawn</t>
  </si>
  <si>
    <t>Fortbrand Services LLC</t>
  </si>
  <si>
    <t>Forward Thinking Systems</t>
  </si>
  <si>
    <t>GapVax</t>
  </si>
  <si>
    <t>Genasys</t>
  </si>
  <si>
    <t>Generac</t>
  </si>
  <si>
    <t>Geotab</t>
  </si>
  <si>
    <t>Gerflor</t>
  </si>
  <si>
    <t>GiANT by Tobroco</t>
  </si>
  <si>
    <t>Global Environmental Products</t>
  </si>
  <si>
    <t>Global Rental</t>
  </si>
  <si>
    <t>Globe Trailers</t>
  </si>
  <si>
    <t>Gold Star Foods</t>
  </si>
  <si>
    <t>GPS Insight, LLC</t>
  </si>
  <si>
    <t>Gradall Industries - Vacall</t>
  </si>
  <si>
    <t>Gradall Industries, LLC</t>
  </si>
  <si>
    <t>Gravely</t>
  </si>
  <si>
    <t>Green Climber</t>
  </si>
  <si>
    <t>gtechna</t>
  </si>
  <si>
    <t>H2I Group</t>
  </si>
  <si>
    <t>Hatch Associates</t>
  </si>
  <si>
    <t>Hawkeye</t>
  </si>
  <si>
    <t>HealthSource Solutions</t>
  </si>
  <si>
    <t>HighCom Armor</t>
  </si>
  <si>
    <t>Highland Electric Fleets</t>
  </si>
  <si>
    <t>Hi-Lite Airfield Services</t>
  </si>
  <si>
    <t>Hinge Health</t>
  </si>
  <si>
    <t>Hitachi</t>
  </si>
  <si>
    <t>HME</t>
  </si>
  <si>
    <t>Holman</t>
  </si>
  <si>
    <t>Husqvarna</t>
  </si>
  <si>
    <t>Hussey Seating</t>
  </si>
  <si>
    <t>Hyland Software</t>
  </si>
  <si>
    <t>Hyundai</t>
  </si>
  <si>
    <t>IC Bus</t>
  </si>
  <si>
    <t>ICF Resources</t>
  </si>
  <si>
    <t>Icom America</t>
  </si>
  <si>
    <t>Ideal System Solutions</t>
  </si>
  <si>
    <t>Imperial Supplies</t>
  </si>
  <si>
    <t>InCharge Energy</t>
  </si>
  <si>
    <t>INF Associates</t>
  </si>
  <si>
    <t>INRIX</t>
  </si>
  <si>
    <t>International Truck</t>
  </si>
  <si>
    <t>Introba Inc.</t>
  </si>
  <si>
    <t>IP Access</t>
  </si>
  <si>
    <t>J.A. Larue</t>
  </si>
  <si>
    <t>Jasper Holdings Inc.</t>
  </si>
  <si>
    <t>JCB</t>
  </si>
  <si>
    <t>JF Petroleum Group</t>
  </si>
  <si>
    <t>JHB Group</t>
  </si>
  <si>
    <t>Johnson Controls Fire Protection</t>
  </si>
  <si>
    <t>Johnson Controls, Inc.</t>
  </si>
  <si>
    <t>Judge Technical Services</t>
  </si>
  <si>
    <t>Kardex Remstar</t>
  </si>
  <si>
    <t>KI Furniture</t>
  </si>
  <si>
    <t>KME - REV Group</t>
  </si>
  <si>
    <t>Kobelco</t>
  </si>
  <si>
    <t>Kubota</t>
  </si>
  <si>
    <t>Kueper</t>
  </si>
  <si>
    <t>L.N. Curtis</t>
  </si>
  <si>
    <t>L3Harris Technologies</t>
  </si>
  <si>
    <t>Labrie Environmental Group</t>
  </si>
  <si>
    <t>Laerdal Medical</t>
  </si>
  <si>
    <t>Landscape Structures, Inc.</t>
  </si>
  <si>
    <t>LeeBoy, Inc.</t>
  </si>
  <si>
    <t>Liebherr-America</t>
  </si>
  <si>
    <t>Life Fitness LLC</t>
  </si>
  <si>
    <t>Life Safety Services</t>
  </si>
  <si>
    <t>Lifemark</t>
  </si>
  <si>
    <t>LIFTNOW</t>
  </si>
  <si>
    <t>Lincoln Financial Group</t>
  </si>
  <si>
    <t>LION First Responder</t>
  </si>
  <si>
    <t>Little Falls Machine</t>
  </si>
  <si>
    <t>Little Tikes Commercial - PlayPower, Inc.</t>
  </si>
  <si>
    <t>LiuGong</t>
  </si>
  <si>
    <t>Lumen Technologies Group</t>
  </si>
  <si>
    <t>Lytx</t>
  </si>
  <si>
    <t>MAC Trailer</t>
  </si>
  <si>
    <t>MANCON Supply Chain Management</t>
  </si>
  <si>
    <t>Manitou/GEHL</t>
  </si>
  <si>
    <t>Marathon</t>
  </si>
  <si>
    <t>Matter Surfaces</t>
  </si>
  <si>
    <t>Maxi-Metal</t>
  </si>
  <si>
    <t>McKesson Medical-Surgical Government Solutions LLC</t>
  </si>
  <si>
    <t>McNeilus Truck</t>
  </si>
  <si>
    <t>Medefy Health</t>
  </si>
  <si>
    <t>Medix Specialty Vehicles</t>
  </si>
  <si>
    <t>Meyer</t>
  </si>
  <si>
    <t>Michelin</t>
  </si>
  <si>
    <t>Midwest Fire</t>
  </si>
  <si>
    <t>Miracle Recreation - PlayPower, Inc.</t>
  </si>
  <si>
    <t>Mitel Business Systems</t>
  </si>
  <si>
    <t>Mitsubishi Logisnext Americas (Houston)</t>
  </si>
  <si>
    <t>Modern Mechanical Ice Systems</t>
  </si>
  <si>
    <t>Modii</t>
  </si>
  <si>
    <t>Mohawk Carpet Distribution, LLC</t>
  </si>
  <si>
    <t>Mohawk Lifts, LLC</t>
  </si>
  <si>
    <t>Mondo USA, Inc.</t>
  </si>
  <si>
    <t>Monroe</t>
  </si>
  <si>
    <t>Morbark</t>
  </si>
  <si>
    <t>Motion Industries</t>
  </si>
  <si>
    <t>Motorola Solutions</t>
  </si>
  <si>
    <t>mtu – A Rolls-Royce Solution</t>
  </si>
  <si>
    <t>Multihog</t>
  </si>
  <si>
    <t>Multiquip</t>
  </si>
  <si>
    <t>Municipal Emergency Services</t>
  </si>
  <si>
    <t>Nachurs Alpine</t>
  </si>
  <si>
    <t>National Auto Fleet Group</t>
  </si>
  <si>
    <t>National Recreation Systems</t>
  </si>
  <si>
    <t>NCL Government Capital</t>
  </si>
  <si>
    <t>Neta Scientific</t>
  </si>
  <si>
    <t>New Deal Deicing</t>
  </si>
  <si>
    <t>New Holland - Agriculture</t>
  </si>
  <si>
    <t>New Holland-Construction</t>
  </si>
  <si>
    <t>New Way</t>
  </si>
  <si>
    <t>Newcastle Communications</t>
  </si>
  <si>
    <t>Niu Toilet</t>
  </si>
  <si>
    <t>No Fault - PlayPower, Inc.</t>
  </si>
  <si>
    <t>Nuvve</t>
  </si>
  <si>
    <t>Off Duty Management</t>
  </si>
  <si>
    <t>OFS Brands</t>
  </si>
  <si>
    <t>Old Dominion Brush</t>
  </si>
  <si>
    <t>Omada Health</t>
  </si>
  <si>
    <t>OpDecision</t>
  </si>
  <si>
    <t>Oshkosh Airport Products</t>
  </si>
  <si>
    <t>P.L. Custom</t>
  </si>
  <si>
    <t>PA Consulting</t>
  </si>
  <si>
    <t>Palmer Hamilton</t>
  </si>
  <si>
    <t>Panasonic Corp.</t>
  </si>
  <si>
    <t>Pasco Brokerage</t>
  </si>
  <si>
    <t>Passport Labs</t>
  </si>
  <si>
    <t>Patcraft</t>
  </si>
  <si>
    <t>Patterson Dental Supply</t>
  </si>
  <si>
    <t>Paul Revere</t>
  </si>
  <si>
    <t>Peterbilt</t>
  </si>
  <si>
    <t>PhaZZer, LLC</t>
  </si>
  <si>
    <t>Philadelphia Commercial</t>
  </si>
  <si>
    <t>Pitts Enterprises</t>
  </si>
  <si>
    <t>Playworld Systems - PlayPower, Inc.</t>
  </si>
  <si>
    <t>Polaris</t>
  </si>
  <si>
    <t>Populus Technologies</t>
  </si>
  <si>
    <t>Portafloor</t>
  </si>
  <si>
    <t>PositivEnergy</t>
  </si>
  <si>
    <t>Power Technique</t>
  </si>
  <si>
    <t>Precor</t>
  </si>
  <si>
    <t>Progress Solar</t>
  </si>
  <si>
    <t>Propel, Inc.</t>
  </si>
  <si>
    <t>PropertyRoom.com</t>
  </si>
  <si>
    <t>Provident, Underwritten by AXIS Insurance Company</t>
  </si>
  <si>
    <t>Public Restroom Company</t>
  </si>
  <si>
    <t>PURVIS Systems</t>
  </si>
  <si>
    <t>Quadient</t>
  </si>
  <si>
    <t>Quicket Solutions</t>
  </si>
  <si>
    <t>Rain Drop Products, LLC</t>
  </si>
  <si>
    <t>RapidView</t>
  </si>
  <si>
    <t>Rausch Electronics</t>
  </si>
  <si>
    <t>Redwood Toxicology</t>
  </si>
  <si>
    <t>Reliance</t>
  </si>
  <si>
    <t>RG Event Surfaces</t>
  </si>
  <si>
    <t>RMUS</t>
  </si>
  <si>
    <t>Robbins Inc.</t>
  </si>
  <si>
    <t>Romtec</t>
  </si>
  <si>
    <t>Roppe</t>
  </si>
  <si>
    <t>Rosenbauer America</t>
  </si>
  <si>
    <t>Roth IAMS</t>
  </si>
  <si>
    <t>Rotochopper, Inc.</t>
  </si>
  <si>
    <t>Routeware (ReCollect)</t>
  </si>
  <si>
    <t>RPM Tech - Alamo Group (USA)</t>
  </si>
  <si>
    <t>RPM Tech-Alamo Group</t>
  </si>
  <si>
    <t>Samsara</t>
  </si>
  <si>
    <t>SANY</t>
  </si>
  <si>
    <t>SB Manufacturing</t>
  </si>
  <si>
    <t>Schindler</t>
  </si>
  <si>
    <t>School Health</t>
  </si>
  <si>
    <t>Schulte Ind.</t>
  </si>
  <si>
    <t>Schwarze</t>
  </si>
  <si>
    <t>Securitas Technology Corporation</t>
  </si>
  <si>
    <t>Shaw Contract</t>
  </si>
  <si>
    <t>Shaw Integrated and Turf Solutions, Inc.</t>
  </si>
  <si>
    <t>Sherwin-Williams Company</t>
  </si>
  <si>
    <t>SHI International</t>
  </si>
  <si>
    <t>Sia Partners</t>
  </si>
  <si>
    <t>SICO</t>
  </si>
  <si>
    <t>Siemens</t>
  </si>
  <si>
    <t>Skyjack</t>
  </si>
  <si>
    <t>SmartCOP, Inc.</t>
  </si>
  <si>
    <t>Snap-on</t>
  </si>
  <si>
    <t>SofSurfaces, Inc.</t>
  </si>
  <si>
    <t>Soft Play - PlayPower, Inc.</t>
  </si>
  <si>
    <t>Spacefile International</t>
  </si>
  <si>
    <t>Spacesaver</t>
  </si>
  <si>
    <t>Spohn Ranch, Inc.</t>
  </si>
  <si>
    <t>Sport Court</t>
  </si>
  <si>
    <t>SportsArt Inc</t>
  </si>
  <si>
    <t>Sprinturf</t>
  </si>
  <si>
    <t>Stafford-Smith</t>
  </si>
  <si>
    <t>Staples</t>
  </si>
  <si>
    <t>STEM For Kids</t>
  </si>
  <si>
    <t>STEM Supplies</t>
  </si>
  <si>
    <t>Stertil-Koni</t>
  </si>
  <si>
    <t>Stryker</t>
  </si>
  <si>
    <t>Stryker Canada</t>
  </si>
  <si>
    <t>Summer PBC</t>
  </si>
  <si>
    <t>Super Products LLC</t>
  </si>
  <si>
    <t>Sutphen</t>
  </si>
  <si>
    <t>Sweeping Corp. of America (SCA)</t>
  </si>
  <si>
    <t>Swenson Spreader</t>
  </si>
  <si>
    <t>Swisstrax</t>
  </si>
  <si>
    <t>SWORD Health</t>
  </si>
  <si>
    <t>Sysco Corp.</t>
  </si>
  <si>
    <t>T2 Systems</t>
  </si>
  <si>
    <t>Talbert</t>
  </si>
  <si>
    <t>Talkspace, Inc.</t>
  </si>
  <si>
    <t>Team Eagle</t>
  </si>
  <si>
    <t>Techline Sports Lighting</t>
  </si>
  <si>
    <t>Telligen</t>
  </si>
  <si>
    <t>TELUS Health</t>
  </si>
  <si>
    <t>Tenco - Alamo Group (USA)</t>
  </si>
  <si>
    <t>Tenco-Alamo Group</t>
  </si>
  <si>
    <t>Terex</t>
  </si>
  <si>
    <t>Terex/Genie</t>
  </si>
  <si>
    <t>Thomas Built Buses</t>
  </si>
  <si>
    <t>Thompson Pump &amp; Manufacturing Company</t>
  </si>
  <si>
    <t>T-Mobile</t>
  </si>
  <si>
    <t>Towmaster</t>
  </si>
  <si>
    <t>Towmaster Trailers</t>
  </si>
  <si>
    <t>Triumph Modular</t>
  </si>
  <si>
    <t>TRUE Fitness</t>
  </si>
  <si>
    <t>Turf Nation</t>
  </si>
  <si>
    <t>Tyler Technologies</t>
  </si>
  <si>
    <t>TYMCO</t>
  </si>
  <si>
    <t>U.S. Armor</t>
  </si>
  <si>
    <t>Ultra Base</t>
  </si>
  <si>
    <t>Umojo</t>
  </si>
  <si>
    <t>Unmanned Vehicle Technologies</t>
  </si>
  <si>
    <t>UPS</t>
  </si>
  <si>
    <t>Urban Radar</t>
  </si>
  <si>
    <t>Urbiotica</t>
  </si>
  <si>
    <t>VariTech</t>
  </si>
  <si>
    <t>Vector Solutions</t>
  </si>
  <si>
    <t>Ventrac Products - Toro</t>
  </si>
  <si>
    <t>VersaCourt</t>
  </si>
  <si>
    <t>Versalift, A Time Manufacturing Company</t>
  </si>
  <si>
    <t>Viking-Cives</t>
  </si>
  <si>
    <t>Virage Simulation, Inc.</t>
  </si>
  <si>
    <t>Vohl</t>
  </si>
  <si>
    <t>Volatus Aerospace</t>
  </si>
  <si>
    <t>Wabash Valley - PlayPower, Inc.</t>
  </si>
  <si>
    <t>Wastequip</t>
  </si>
  <si>
    <t>Watchfire</t>
  </si>
  <si>
    <t>Waterplay</t>
  </si>
  <si>
    <t>Wausau - Alamo Group (USA)</t>
  </si>
  <si>
    <t>Weiler</t>
  </si>
  <si>
    <t>WESCO</t>
  </si>
  <si>
    <t>Western Global</t>
  </si>
  <si>
    <t>Western Products</t>
  </si>
  <si>
    <t>Westnet</t>
  </si>
  <si>
    <t>Westward Industries</t>
  </si>
  <si>
    <t>WEX Health</t>
  </si>
  <si>
    <t>Whelen Engineering</t>
  </si>
  <si>
    <t>White Cap, LP</t>
  </si>
  <si>
    <t>WHP Trainingtowers</t>
  </si>
  <si>
    <t>Wirtgen</t>
  </si>
  <si>
    <t>XCMG</t>
  </si>
  <si>
    <t>Yeadon Domes</t>
  </si>
  <si>
    <t>Zamboni</t>
  </si>
  <si>
    <t>Zetron, Inc.</t>
  </si>
  <si>
    <t>ZOLL Medical</t>
  </si>
  <si>
    <t>121923-A3C</t>
  </si>
  <si>
    <t>071223-ACS</t>
  </si>
  <si>
    <t>062723-ADT</t>
  </si>
  <si>
    <t>082923-AGCO</t>
  </si>
  <si>
    <t>091423-AMTAB</t>
  </si>
  <si>
    <t>031623-GLG</t>
  </si>
  <si>
    <t>071223-ASA</t>
  </si>
  <si>
    <t>062723-ARS</t>
  </si>
  <si>
    <t>071223-AGR</t>
  </si>
  <si>
    <t>120423-AUTOM</t>
  </si>
  <si>
    <t>101223-AXN</t>
  </si>
  <si>
    <t>121223-BND</t>
  </si>
  <si>
    <t>061323-BPS</t>
  </si>
  <si>
    <t>120423-BLKAY</t>
  </si>
  <si>
    <t>120423-BLUSY</t>
  </si>
  <si>
    <t>031623-BMG</t>
  </si>
  <si>
    <t>120822-BXX</t>
  </si>
  <si>
    <t>031623-BRP</t>
  </si>
  <si>
    <t>031423-BRM</t>
  </si>
  <si>
    <t>071223-BRT</t>
  </si>
  <si>
    <t>071223-CLH</t>
  </si>
  <si>
    <t>031423-EDP</t>
  </si>
  <si>
    <t>011723-CNH-1</t>
  </si>
  <si>
    <t>082923-CNH-1</t>
  </si>
  <si>
    <t>101223-CARD</t>
  </si>
  <si>
    <t>011723-CAT</t>
  </si>
  <si>
    <t>020223-CAT</t>
  </si>
  <si>
    <t>121923-CDW</t>
  </si>
  <si>
    <t>030223-CLT</t>
  </si>
  <si>
    <t>071223-CSS</t>
  </si>
  <si>
    <t>120423-CLVR</t>
  </si>
  <si>
    <t>051623-CLA</t>
  </si>
  <si>
    <t>121923-CAI</t>
  </si>
  <si>
    <t>031022-GER-2</t>
  </si>
  <si>
    <t>063022-COK</t>
  </si>
  <si>
    <t>041123-CPL</t>
  </si>
  <si>
    <t>091423-COR</t>
  </si>
  <si>
    <t>122123-CRR</t>
  </si>
  <si>
    <t>120423-CRBIQ</t>
  </si>
  <si>
    <t>110223-CRB</t>
  </si>
  <si>
    <t>081523-DCT</t>
  </si>
  <si>
    <t>092623-DARBY</t>
  </si>
  <si>
    <t>110923-DASCO</t>
  </si>
  <si>
    <t>110923-DBM</t>
  </si>
  <si>
    <t>082923-DAC</t>
  </si>
  <si>
    <t>121923-DGR</t>
  </si>
  <si>
    <t>101223-ALLY</t>
  </si>
  <si>
    <t>061323-DV9</t>
  </si>
  <si>
    <t>120423-DNCN</t>
  </si>
  <si>
    <t>120423-EASTBA</t>
  </si>
  <si>
    <t>030923-ECV</t>
  </si>
  <si>
    <t>030923-EDG</t>
  </si>
  <si>
    <t>120423-ELVNX</t>
  </si>
  <si>
    <t>111522-AGI-1</t>
  </si>
  <si>
    <t>062222-AGI-1</t>
  </si>
  <si>
    <t>091422-FAS</t>
  </si>
  <si>
    <t>020923-FCC</t>
  </si>
  <si>
    <t>091423-FELL</t>
  </si>
  <si>
    <t>041823-FNO</t>
  </si>
  <si>
    <t>081523-FGS</t>
  </si>
  <si>
    <t>062723-FIR</t>
  </si>
  <si>
    <t>062222-DDY-1</t>
  </si>
  <si>
    <t>061323-FRO</t>
  </si>
  <si>
    <t>031622-FVL</t>
  </si>
  <si>
    <t>121923-FTN</t>
  </si>
  <si>
    <t>092222-GNR</t>
  </si>
  <si>
    <t>091422-WWG</t>
  </si>
  <si>
    <t>051123-GUI</t>
  </si>
  <si>
    <t>051123-HAT</t>
  </si>
  <si>
    <t>071223-HWK</t>
  </si>
  <si>
    <t>091423-HAWRT</t>
  </si>
  <si>
    <t>110223-THC</t>
  </si>
  <si>
    <t>041123-HLC</t>
  </si>
  <si>
    <t>051123-HEF</t>
  </si>
  <si>
    <t>101221-HLD</t>
  </si>
  <si>
    <t>062723-HSD</t>
  </si>
  <si>
    <t>081523-HSC</t>
  </si>
  <si>
    <t>102623-ICB</t>
  </si>
  <si>
    <t>051123-ICF</t>
  </si>
  <si>
    <t>121923-IDL</t>
  </si>
  <si>
    <t>051123-INC</t>
  </si>
  <si>
    <t>051123-INA</t>
  </si>
  <si>
    <t>071321-INF</t>
  </si>
  <si>
    <t>120423-INRIX</t>
  </si>
  <si>
    <t>061323-IFA</t>
  </si>
  <si>
    <t>101223-IPRO</t>
  </si>
  <si>
    <t>120423-IPS</t>
  </si>
  <si>
    <t>110923-KRS</t>
  </si>
  <si>
    <t>091423-KII</t>
  </si>
  <si>
    <t>101223-KON</t>
  </si>
  <si>
    <t>082923-KBA</t>
  </si>
  <si>
    <t>110223-LEG</t>
  </si>
  <si>
    <t>091423-LSH</t>
  </si>
  <si>
    <t>011723-LEB</t>
  </si>
  <si>
    <t>051623-LNG</t>
  </si>
  <si>
    <t>072822-LUM</t>
  </si>
  <si>
    <t>061323-MMI</t>
  </si>
  <si>
    <t>061323-MAT</t>
  </si>
  <si>
    <t>062222-AEB-5</t>
  </si>
  <si>
    <t>041823-MML</t>
  </si>
  <si>
    <t>110223-MCN</t>
  </si>
  <si>
    <t>111623-MEDE</t>
  </si>
  <si>
    <t>122123-MDX</t>
  </si>
  <si>
    <t>062222-AEB-3</t>
  </si>
  <si>
    <t>061323-MAC</t>
  </si>
  <si>
    <t>120122-MBS</t>
  </si>
  <si>
    <t>120423-MODII</t>
  </si>
  <si>
    <t>061323-MCD</t>
  </si>
  <si>
    <t>121223-MRL</t>
  </si>
  <si>
    <t>062222-AEB-1</t>
  </si>
  <si>
    <t>091422-MII</t>
  </si>
  <si>
    <t>101223-MOT</t>
  </si>
  <si>
    <t>091422-MSI</t>
  </si>
  <si>
    <t>092222-RYC</t>
  </si>
  <si>
    <t>081523-NRS</t>
  </si>
  <si>
    <t>031423-NDD</t>
  </si>
  <si>
    <t>082923-CNH-2</t>
  </si>
  <si>
    <t>011723-CNH-2</t>
  </si>
  <si>
    <t>110223-NWY</t>
  </si>
  <si>
    <t>091423-OFS</t>
  </si>
  <si>
    <t>012722-OMA</t>
  </si>
  <si>
    <t>122123-PLC</t>
  </si>
  <si>
    <t>051123-PAC</t>
  </si>
  <si>
    <t>091423-PHL</t>
  </si>
  <si>
    <t>120423-PSPRT</t>
  </si>
  <si>
    <t>061323-SII-1</t>
  </si>
  <si>
    <t>092623-PTRSN</t>
  </si>
  <si>
    <t>051623-CLA-1</t>
  </si>
  <si>
    <t>061323-SII-2</t>
  </si>
  <si>
    <t>120423-POPU</t>
  </si>
  <si>
    <t>031022-GER-1</t>
  </si>
  <si>
    <t>051123-PST</t>
  </si>
  <si>
    <t>020923-PWT</t>
  </si>
  <si>
    <t>091323-PPG</t>
  </si>
  <si>
    <t>030223-PSO</t>
  </si>
  <si>
    <t>051623-AXC</t>
  </si>
  <si>
    <t>051623-RLC</t>
  </si>
  <si>
    <t>031022-REC-3</t>
  </si>
  <si>
    <t>061323-RPP</t>
  </si>
  <si>
    <t>062222-AGI-3</t>
  </si>
  <si>
    <t>111522-AGI-3</t>
  </si>
  <si>
    <t>071223-RBB</t>
  </si>
  <si>
    <t>111522-SBM</t>
  </si>
  <si>
    <t>041823-SHC</t>
  </si>
  <si>
    <t>061323-SII</t>
  </si>
  <si>
    <t>031622-SII</t>
  </si>
  <si>
    <t>091323-SHW</t>
  </si>
  <si>
    <t>121923-SHI</t>
  </si>
  <si>
    <t>051123-SIA</t>
  </si>
  <si>
    <t>081523-SICO</t>
  </si>
  <si>
    <t>091423-SICO</t>
  </si>
  <si>
    <t>020923-SKJ</t>
  </si>
  <si>
    <t>062222-DDY-3</t>
  </si>
  <si>
    <t>110923-SPCFI</t>
  </si>
  <si>
    <t>110923-SPC</t>
  </si>
  <si>
    <t>091423-KII-1</t>
  </si>
  <si>
    <t>031022-GER-3</t>
  </si>
  <si>
    <t>091423-SCC</t>
  </si>
  <si>
    <t>091423-STI</t>
  </si>
  <si>
    <t>121223-SKI</t>
  </si>
  <si>
    <t>041823-STY</t>
  </si>
  <si>
    <t>041823-STK</t>
  </si>
  <si>
    <t>031623-SMR</t>
  </si>
  <si>
    <t>062222-AEB-4</t>
  </si>
  <si>
    <t>031022-REC-1</t>
  </si>
  <si>
    <t>012722-SWD</t>
  </si>
  <si>
    <t>061323-TFU</t>
  </si>
  <si>
    <t>041123-TCE</t>
  </si>
  <si>
    <t>091423-TKN</t>
  </si>
  <si>
    <t>062222-AGI-5</t>
  </si>
  <si>
    <t>111522-AGI-5</t>
  </si>
  <si>
    <t>110421-TER</t>
  </si>
  <si>
    <t>030923-TER</t>
  </si>
  <si>
    <t>102623-TBB</t>
  </si>
  <si>
    <t>062222-AEB-2</t>
  </si>
  <si>
    <t>031022-REC-2</t>
  </si>
  <si>
    <t>120423-UMOJO</t>
  </si>
  <si>
    <t>120423-URBAN</t>
  </si>
  <si>
    <t>120423-URB</t>
  </si>
  <si>
    <t>031423-VAR</t>
  </si>
  <si>
    <t>110421-VRM</t>
  </si>
  <si>
    <t>031022-REC-4</t>
  </si>
  <si>
    <t>011723-VCE</t>
  </si>
  <si>
    <t>030223-WCH</t>
  </si>
  <si>
    <t>062222-AGI-4</t>
  </si>
  <si>
    <t>111522-AGI-4</t>
  </si>
  <si>
    <t>091422-WES</t>
  </si>
  <si>
    <t>062222-DDY-2</t>
  </si>
  <si>
    <t>031623-WXH</t>
  </si>
  <si>
    <t>111623-WXH</t>
  </si>
  <si>
    <t>091422-WCP</t>
  </si>
  <si>
    <t>071223-YEA</t>
  </si>
  <si>
    <t>041823-ZLL</t>
  </si>
  <si>
    <t>3N1 OFFICE PRODUCTS INC</t>
  </si>
  <si>
    <t>Copiers, Fax, Multifunction Machines, and Services</t>
  </si>
  <si>
    <t>ABM Supply Alan B. Mestdagh</t>
  </si>
  <si>
    <t>Emergency Responder Supplies, Equipment, and Services</t>
  </si>
  <si>
    <t>Apple Pavement Services LLC</t>
  </si>
  <si>
    <t>Trades, Labor, and Materials (NON JOC)</t>
  </si>
  <si>
    <t>04/30/2029</t>
  </si>
  <si>
    <t>APS Building Services Inc</t>
  </si>
  <si>
    <t>Central Texas Elevator  LLC</t>
  </si>
  <si>
    <t>Clear K12 INC</t>
  </si>
  <si>
    <t>CMS Communication Inc</t>
  </si>
  <si>
    <t>Collins Communications Company</t>
  </si>
  <si>
    <t>Commercial Industrial Builders</t>
  </si>
  <si>
    <t>Disaster Relief &amp; Innovative Protection Systems LLC</t>
  </si>
  <si>
    <t>Doral Digital Reprographics Corp</t>
  </si>
  <si>
    <t>Dymaptic</t>
  </si>
  <si>
    <t>Technology Solutions, Products, and Services</t>
  </si>
  <si>
    <t>05/31/2029</t>
  </si>
  <si>
    <t>Emerald Paving Company</t>
  </si>
  <si>
    <t>Epic Office Solutions</t>
  </si>
  <si>
    <t>Flores and Associates LLC</t>
  </si>
  <si>
    <t>Four Corner Solutions Inc</t>
  </si>
  <si>
    <t>GroundFORCE Building Systems LLC</t>
  </si>
  <si>
    <t>GRP WEGMAN Company</t>
  </si>
  <si>
    <t>Guerraco</t>
  </si>
  <si>
    <t>Gutter Solutions of Texas LLC</t>
  </si>
  <si>
    <t>HVAC RNTL LLC</t>
  </si>
  <si>
    <t>HVAC USA</t>
  </si>
  <si>
    <t>ImageNet Consulting LLC</t>
  </si>
  <si>
    <t>IML Security Supply</t>
  </si>
  <si>
    <t>INA Alert Inc</t>
  </si>
  <si>
    <t>IntegrityOne Solutions</t>
  </si>
  <si>
    <t>LODE Defense</t>
  </si>
  <si>
    <t>M&amp;H SUPPLY</t>
  </si>
  <si>
    <t>MACE Virtual Labs LLC</t>
  </si>
  <si>
    <t>Main Street Installers</t>
  </si>
  <si>
    <t>Mark One Medical Ltd.</t>
  </si>
  <si>
    <t>MCCi LLC</t>
  </si>
  <si>
    <t>Mechanical Materials LLC</t>
  </si>
  <si>
    <t>MVP Same Day Signs LLC</t>
  </si>
  <si>
    <t>Nadler Mobile LLC</t>
  </si>
  <si>
    <t>NAG Industries INC</t>
  </si>
  <si>
    <t>ON THE GO MEDICAL SUPPLY LLC</t>
  </si>
  <si>
    <t>PC Parts Pros</t>
  </si>
  <si>
    <t>Perry Weather Inc.</t>
  </si>
  <si>
    <t>PGW Solutions</t>
  </si>
  <si>
    <t>Plover General Contractors</t>
  </si>
  <si>
    <t>Portadam Inc.</t>
  </si>
  <si>
    <t>ProActive Air Solutions</t>
  </si>
  <si>
    <t>Pro-Link Inc</t>
  </si>
  <si>
    <t>Ratcliff Recovery Services</t>
  </si>
  <si>
    <t>REC-TXK LLC</t>
  </si>
  <si>
    <t>RevoTRAC LLC</t>
  </si>
  <si>
    <t>Rooftop Media</t>
  </si>
  <si>
    <t>Ruckus Wireless LLC</t>
  </si>
  <si>
    <t>Sabroff Technologies LLC</t>
  </si>
  <si>
    <t>Schumacher Construction Services LLC</t>
  </si>
  <si>
    <t>Shinetoo Lighting USA LLC</t>
  </si>
  <si>
    <t>Shreveport Communications Service LLC</t>
  </si>
  <si>
    <t>SKO Elite Repair LLC</t>
  </si>
  <si>
    <t>Solvere Tech Support</t>
  </si>
  <si>
    <t>Square Technology David Frisbie</t>
  </si>
  <si>
    <t>STRACK INC.</t>
  </si>
  <si>
    <t>T&amp;N Fence Construction</t>
  </si>
  <si>
    <t>Vanco RevTrak</t>
  </si>
  <si>
    <t>W&amp;B Enterprises LLC</t>
  </si>
  <si>
    <t>Wade Garcia &amp; Associates INC</t>
  </si>
  <si>
    <t>White Horse Distribution LLC</t>
  </si>
  <si>
    <t>ShowDay Designs LLC</t>
  </si>
  <si>
    <t>2105-125-259</t>
  </si>
  <si>
    <t>Building Maps</t>
  </si>
  <si>
    <t>Administrative &amp; Academic Consultants</t>
  </si>
  <si>
    <t>1920-012-2025-C</t>
  </si>
  <si>
    <t xml:space="preserve">EPNCT EMS </t>
  </si>
  <si>
    <t>Lowman Education, LLC</t>
  </si>
  <si>
    <t>MGT of America Consulting, LLC (TVG-MGT Holdings, LLC)</t>
  </si>
  <si>
    <t>Mobile Communications America Inc.</t>
  </si>
  <si>
    <t>Roto-Rooter (D &amp; K Plumbing, Inc)</t>
  </si>
  <si>
    <t>24-7484</t>
  </si>
  <si>
    <t>Education Compliance Solutions LLC</t>
  </si>
  <si>
    <t>Enterprise Risk Management LLC (Guadalupe Rodriguez)</t>
  </si>
  <si>
    <t>NURAAMI, LLC (Alberto Hernandez-Bardan)</t>
  </si>
  <si>
    <t>24-7483</t>
  </si>
  <si>
    <t>Born Ready Films</t>
  </si>
  <si>
    <t>From Above Droneworks (Schofield Solutions LLC)</t>
  </si>
  <si>
    <t>Patty Muro Photography (Paula Patricia Cruz)</t>
  </si>
  <si>
    <t>Seer Productions LLC</t>
  </si>
  <si>
    <t>Skyline Photo Booth &amp; Rentals (Julieta Yvette Santiago)</t>
  </si>
  <si>
    <t>All Aboard America! (Industrial Bus Lines Inc.)</t>
  </si>
  <si>
    <t>24-7482</t>
  </si>
  <si>
    <t>24-7486</t>
  </si>
  <si>
    <t>Silver Creek Materials</t>
  </si>
  <si>
    <t>Maintenance, Operations, and Transportation Supplie</t>
  </si>
  <si>
    <t>2023-022</t>
  </si>
  <si>
    <t>Patterson Veterinary (Patterson Dental)</t>
  </si>
  <si>
    <t>Facilites Management-Outside Contracted Services</t>
  </si>
  <si>
    <t>2023-011</t>
  </si>
  <si>
    <t>Overhead Door of Dallas (Miner Ltd)</t>
  </si>
  <si>
    <t>AGiRepair</t>
  </si>
  <si>
    <t>AGiRepair (Asset Genie)</t>
  </si>
  <si>
    <t>RV-207371</t>
  </si>
  <si>
    <t>Office Equipment Maintenace and Repair Services</t>
  </si>
  <si>
    <t>Smart Pass LLC</t>
  </si>
  <si>
    <t>CTPA Frisco ISD</t>
  </si>
  <si>
    <t>A &amp; B Lawn and Garden</t>
  </si>
  <si>
    <t>22-136</t>
  </si>
  <si>
    <t>1-A Fire &amp; Domestic Testing</t>
  </si>
  <si>
    <t>22-136-B</t>
  </si>
  <si>
    <t>A Affordable Auto Upholstery</t>
  </si>
  <si>
    <t>22-136-A</t>
  </si>
  <si>
    <t>A Premier Automotive Services</t>
  </si>
  <si>
    <t>A-1 Freeman North American, Inc.</t>
  </si>
  <si>
    <t>ABC Home and Commercial Services</t>
  </si>
  <si>
    <t>ABC WRECKER</t>
  </si>
  <si>
    <t>22-136-E</t>
  </si>
  <si>
    <t>Action Cleaning Systems INC</t>
  </si>
  <si>
    <t>Adams Welding Co., Inc (DBA Shaw Bros. Welding)</t>
  </si>
  <si>
    <t>22-136-C</t>
  </si>
  <si>
    <t>Advance / CARQUEST Auto Parts</t>
  </si>
  <si>
    <t>Advance / CARQUEST Auto Parts (Advance Stores Company Inc.)</t>
  </si>
  <si>
    <t>22-136-D</t>
  </si>
  <si>
    <t>Advanced Starter Service</t>
  </si>
  <si>
    <t>Advantage Supply</t>
  </si>
  <si>
    <t>Aerowave Technologies, LLC</t>
  </si>
  <si>
    <t>Ahead of the Rest Plumbing</t>
  </si>
  <si>
    <t>Air Flow Solutions Inc</t>
  </si>
  <si>
    <t>Allied Fence of Ft. Worth</t>
  </si>
  <si>
    <t>Alternator Service, Inc.</t>
  </si>
  <si>
    <t>American Elevator Technologies LLC</t>
  </si>
  <si>
    <t>AMS of Texas, LLC</t>
  </si>
  <si>
    <t>ASCO Equipment</t>
  </si>
  <si>
    <t>Ashcraft Company, Inc</t>
  </si>
  <si>
    <t>Atlas International Laundry Equipment LLC</t>
  </si>
  <si>
    <t>ATLAS UTILITY SUPPLY COMPANY</t>
  </si>
  <si>
    <t>Austin Turf &amp; Tractor</t>
  </si>
  <si>
    <t>Auto Plus Auto Parts</t>
  </si>
  <si>
    <t>autonation ford south fort worth</t>
  </si>
  <si>
    <t>BAT Mobile Bus Repair LLC</t>
  </si>
  <si>
    <t>Batteries Plus (B. Garth Co.)</t>
  </si>
  <si>
    <t>Bearing Chain &amp; Supply, Inc.</t>
  </si>
  <si>
    <t>Benbrook Glass</t>
  </si>
  <si>
    <t>BENCHMARK SIGNS (Brooks &amp; Brooks Services Inc)</t>
  </si>
  <si>
    <t>Beta Technology Inc.</t>
  </si>
  <si>
    <t>Big Wheels Body Shop LLC</t>
  </si>
  <si>
    <t>Binswanger Glass (Binswanger Enterprises, LLC)</t>
  </si>
  <si>
    <t>Blend Supply LTD</t>
  </si>
  <si>
    <t>Breaker Broker Inc.</t>
  </si>
  <si>
    <t>Bright's Transmission Service Inc</t>
  </si>
  <si>
    <t>Bruce Lowrie Chevrolet, Inc.</t>
  </si>
  <si>
    <t>BSB Tools, LLC</t>
  </si>
  <si>
    <t>Builders Equipment &amp; Supply Co</t>
  </si>
  <si>
    <t>Burleson Outdoor Power Equipment</t>
  </si>
  <si>
    <t>Buzz Custom Fence</t>
  </si>
  <si>
    <t>Campbell Paper Company</t>
  </si>
  <si>
    <t>Campbell Paper Company (Praetorian Operating Inc.)</t>
  </si>
  <si>
    <t>Capleshaw Ind</t>
  </si>
  <si>
    <t>Car Concepts Commercial, LLC</t>
  </si>
  <si>
    <t>Carrier Enterprise LLC</t>
  </si>
  <si>
    <t>Caststone Solutions Company</t>
  </si>
  <si>
    <t>CATI Striping &amp; Coating (CATI Striping, LLC)</t>
  </si>
  <si>
    <t>CED/Miller Electric</t>
  </si>
  <si>
    <t>Century Mechanical Contractors Inc.</t>
  </si>
  <si>
    <t>Certified Laboratories</t>
  </si>
  <si>
    <t>Circle Saw Builders Supply, Inc</t>
  </si>
  <si>
    <t>Clarity DPF Cleaning Service LLC</t>
  </si>
  <si>
    <t>Climate Comfort Solutions LLC</t>
  </si>
  <si>
    <t>CM Service Pros</t>
  </si>
  <si>
    <t>Cohn &amp; Gregory Supply</t>
  </si>
  <si>
    <t>COLDEN HOT SERVICES</t>
  </si>
  <si>
    <t>Comm-Fit</t>
  </si>
  <si>
    <t>Continental Battery Systems</t>
  </si>
  <si>
    <t>Contractors Plus Roofing &amp; Construction, LLC</t>
  </si>
  <si>
    <t>Core Controls</t>
  </si>
  <si>
    <t>COWSER TIRE AND SERVICE</t>
  </si>
  <si>
    <t>Custom Thread Art</t>
  </si>
  <si>
    <t>D.H. Pace Company Inc</t>
  </si>
  <si>
    <t>Darr Equipment Co</t>
  </si>
  <si>
    <t>DCI AUTO GLASS, LLC</t>
  </si>
  <si>
    <t>DEALERS ELECTRICAL SUPPLY</t>
  </si>
  <si>
    <t>Delegard Tool of Texas</t>
  </si>
  <si>
    <t>Dent Enterprises LLC</t>
  </si>
  <si>
    <t>DFW Drywall Experts, LLC</t>
  </si>
  <si>
    <t>DGJD, Inc</t>
  </si>
  <si>
    <t>Diamond Brothers Construction</t>
  </si>
  <si>
    <t>Diamond Drywall &amp; Painting, LLC</t>
  </si>
  <si>
    <t>Digi Security Systems</t>
  </si>
  <si>
    <t>Double First Medical, LLC</t>
  </si>
  <si>
    <t>E77 LLC (Kristi Mayfield)</t>
  </si>
  <si>
    <t>ECS Transportation Group</t>
  </si>
  <si>
    <t>EE&amp;G, Inc.</t>
  </si>
  <si>
    <t>Elevated Solutions Team LLC (Alonzo Isaiah Hill Jr)</t>
  </si>
  <si>
    <t>Elite Fleet Solutions LLC</t>
  </si>
  <si>
    <t>EP Services (EP Remodeling Services LLC)</t>
  </si>
  <si>
    <t>EPIC SOLAR CONTROL, LLC</t>
  </si>
  <si>
    <t>Equipment Depot</t>
  </si>
  <si>
    <t>Exserv Facility Services, Inc.</t>
  </si>
  <si>
    <t>Facility Response Group</t>
  </si>
  <si>
    <t>FACTORY OUTLET TOOLING</t>
  </si>
  <si>
    <t>FERGUSON FACILITIES SUPPLY</t>
  </si>
  <si>
    <t>Filterbuy Incorporated</t>
  </si>
  <si>
    <t>Final Limit Elevator Inspections, LLC</t>
  </si>
  <si>
    <t>Firemans Paving Contractors</t>
  </si>
  <si>
    <t>FireTron Life Safety Solutions</t>
  </si>
  <si>
    <t>Fish Window Cleaning</t>
  </si>
  <si>
    <t>Five Star Ford of Texes</t>
  </si>
  <si>
    <t>Flip Lok LLC</t>
  </si>
  <si>
    <t>Frank W. Neal &amp; Assoc., Inc.</t>
  </si>
  <si>
    <t>Franks Wheel aligning inc</t>
  </si>
  <si>
    <t>Frigelar North America DBA Fissco Supply</t>
  </si>
  <si>
    <t>Frontier Paint Company</t>
  </si>
  <si>
    <t>FTW Safety</t>
  </si>
  <si>
    <t>Gail's Flags &amp; Golf Course Accessories, Inc.</t>
  </si>
  <si>
    <t>Garratt-Callahan Company</t>
  </si>
  <si>
    <t>Gas and Supply North Texas LLC (Gas and Supply)</t>
  </si>
  <si>
    <t>Genesis Elevator Services LLC</t>
  </si>
  <si>
    <t>Gomez Floor Covering, Inc. dba GFC Contracting</t>
  </si>
  <si>
    <t>Goodson Golf &amp; Utility Vehicles</t>
  </si>
  <si>
    <t>Goolsbee Tire Service Inc.</t>
  </si>
  <si>
    <t>Grand Landscapes, LLC</t>
  </si>
  <si>
    <t>Grayco Enterprises</t>
  </si>
  <si>
    <t>Harper Supply, LLC</t>
  </si>
  <si>
    <t>Helm Paint/dba Texas Paint &amp; Wallpaper Co.</t>
  </si>
  <si>
    <t>Heritage PPG</t>
  </si>
  <si>
    <t>HI-LINE ELECTRIC CO., INC</t>
  </si>
  <si>
    <t>Holt Texas, LTD.</t>
  </si>
  <si>
    <t>HP Envirovision</t>
  </si>
  <si>
    <t>Huckabee</t>
  </si>
  <si>
    <t>HYDRO-MAX JETTER</t>
  </si>
  <si>
    <t>I.V. Tire Service, Inc.</t>
  </si>
  <si>
    <t>ICON Diversified, LLC</t>
  </si>
  <si>
    <t>IDN Acme</t>
  </si>
  <si>
    <t>IEC Fort Worth/Tarrant County (Associated Independent Electrical Contractors of America, Inc. Fort Worth/Tarrant County Chapter)</t>
  </si>
  <si>
    <t>Industrial Power Truck</t>
  </si>
  <si>
    <t>Industrial Power Truck (Industrial Power LLC)</t>
  </si>
  <si>
    <t>Intrepid Security &amp; Protection (Intrepid Protection Services Inc.)</t>
  </si>
  <si>
    <t>ISFLOOR (Indoor Sport Flooring LLC)</t>
  </si>
  <si>
    <t>ISI Commercial Refrigeration, LLC.</t>
  </si>
  <si>
    <t>ISI Commercial Refrigeration, LLC. (Strategic Equipment, LLC)</t>
  </si>
  <si>
    <t>J&amp;J Supply, Inc.</t>
  </si>
  <si>
    <t>J.L. MATTHEWS</t>
  </si>
  <si>
    <t>Jabo's Ace Hardware</t>
  </si>
  <si>
    <t>JBC Commercial Plumbing</t>
  </si>
  <si>
    <t>JDB Towing, LLC</t>
  </si>
  <si>
    <t>Jendco Safety Supply</t>
  </si>
  <si>
    <t>Junk King Fort Worth (BerrCorp LLC)</t>
  </si>
  <si>
    <t>K Post Company</t>
  </si>
  <si>
    <t>KaBOOM!</t>
  </si>
  <si>
    <t>Kimbrough Life Safety LLC</t>
  </si>
  <si>
    <t>Kings III Emergency Communications (Kings III of America)</t>
  </si>
  <si>
    <t>Kirby's Radiator Service</t>
  </si>
  <si>
    <t>KNS, L.L.C.</t>
  </si>
  <si>
    <t>L &amp; D Hot Shot Service LLC</t>
  </si>
  <si>
    <t>Laguna Tools Inc</t>
  </si>
  <si>
    <t>Lawn Patrol Service, Inc</t>
  </si>
  <si>
    <t>Lea Park &amp; Play</t>
  </si>
  <si>
    <t>Lennox Industries Inc.</t>
  </si>
  <si>
    <t>Leonard's Farm &amp; Ranch Store, Inc.</t>
  </si>
  <si>
    <t>Lifetime Quality Roofing, LLC</t>
  </si>
  <si>
    <t>Lift Aids Inc.</t>
  </si>
  <si>
    <t>LiftCrete Solutions (Green Foam Solutions, inc)</t>
  </si>
  <si>
    <t>Logical Solutions, Inc.</t>
  </si>
  <si>
    <t>Longhorn inc</t>
  </si>
  <si>
    <t>Lowery Sand &amp; Gravel Company</t>
  </si>
  <si>
    <t>LSM OUTDOOR  POWER</t>
  </si>
  <si>
    <t>Lux Texas Landscaping</t>
  </si>
  <si>
    <t>M.A.N.S.Distributors, Inc</t>
  </si>
  <si>
    <t>MacArthur Gauge Inc</t>
  </si>
  <si>
    <t>MARKS PLUMBING PARTS</t>
  </si>
  <si>
    <t>Marsh Cable &amp; Connectors</t>
  </si>
  <si>
    <t>MAVICH</t>
  </si>
  <si>
    <t>McMillan James Equipment Company</t>
  </si>
  <si>
    <t>METRO CHEMICALS</t>
  </si>
  <si>
    <t>MICHAELS KEYS</t>
  </si>
  <si>
    <t>Millicare (Omniservices Capital Millicare, LLC)</t>
  </si>
  <si>
    <t>MLD Painting</t>
  </si>
  <si>
    <t>Moody Labs</t>
  </si>
  <si>
    <t>MORRISON SUPPLY #1004</t>
  </si>
  <si>
    <t>Napa AUTO CARE CENTER</t>
  </si>
  <si>
    <t>NAPA Auto Parts</t>
  </si>
  <si>
    <t>NCAELECTRIC LLC</t>
  </si>
  <si>
    <t>Network Cabling Services, Inc.</t>
  </si>
  <si>
    <t>Nitty Gritty Powerwashing</t>
  </si>
  <si>
    <t>Norman Radiator Service, Inc.</t>
  </si>
  <si>
    <t>North Texas Winsupply</t>
  </si>
  <si>
    <t>Norton Metals</t>
  </si>
  <si>
    <t>O.N. Point Pressure Washing</t>
  </si>
  <si>
    <t>O2 Cool Manufacturing, LLC</t>
  </si>
  <si>
    <t>Oilonit Design llc</t>
  </si>
  <si>
    <t>OxyTurf Inc.</t>
  </si>
  <si>
    <t>Parts Authority LLC</t>
  </si>
  <si>
    <t>Patriot Parts &amp; Service Llc</t>
  </si>
  <si>
    <t>PIERCE PUMP COMPANY (FCX PERFORMANCE, INC.)</t>
  </si>
  <si>
    <t>Pinnacle Propane LLC</t>
  </si>
  <si>
    <t>Pioneer Athletics</t>
  </si>
  <si>
    <t>Pirtek Fort Worth</t>
  </si>
  <si>
    <t>Plywood Company of Fort Worth, Inc</t>
  </si>
  <si>
    <t>Post L Group, LLC</t>
  </si>
  <si>
    <t>PPG INDUSTRIES</t>
  </si>
  <si>
    <t>Preferred Mechanical Group LLC</t>
  </si>
  <si>
    <t>Premier Truck Group</t>
  </si>
  <si>
    <t>Proair LLC</t>
  </si>
  <si>
    <t>PROFESSIONAL POLISH, INC.</t>
  </si>
  <si>
    <t>Progressive Roofing</t>
  </si>
  <si>
    <t>Pro-Line Industrial Products, Inc</t>
  </si>
  <si>
    <t>ProToCall, LLC.</t>
  </si>
  <si>
    <t>QUALITY AIR &amp; LIFT</t>
  </si>
  <si>
    <t>Quantum North America (Quantum Mechanical)</t>
  </si>
  <si>
    <t>Real Network Services, Inc.</t>
  </si>
  <si>
    <t>Reliable Parts Inc</t>
  </si>
  <si>
    <t>Rexel</t>
  </si>
  <si>
    <t>Richards Supply</t>
  </si>
  <si>
    <t>Rick's Tire Service, Inc.</t>
  </si>
  <si>
    <t>Ride N Shine</t>
  </si>
  <si>
    <t>RNDI Companies</t>
  </si>
  <si>
    <t>Roto-Rooter Plumbing &amp; Drain</t>
  </si>
  <si>
    <t>RUSH TRUCK CENTER</t>
  </si>
  <si>
    <t>S.T.O.P. of Western Fort Worth (West Tarrant Associates)</t>
  </si>
  <si>
    <t>Scaffolds USA, Inc.</t>
  </si>
  <si>
    <t>School Safety Solution</t>
  </si>
  <si>
    <t>SERVPRO of Dallas Love</t>
  </si>
  <si>
    <t>Servpro of North Fort Worth</t>
  </si>
  <si>
    <t>22-136, 22-136-A</t>
  </si>
  <si>
    <t>Smith Landscape Co.</t>
  </si>
  <si>
    <t>Smith Pump Company</t>
  </si>
  <si>
    <t>SolArm, Inc.</t>
  </si>
  <si>
    <t>Southwest Industrial Services, Inc.</t>
  </si>
  <si>
    <t>Southwest Networks, Inc.</t>
  </si>
  <si>
    <t>spaeth machine shop inc.</t>
  </si>
  <si>
    <t>Storage Equipment Company Inc.</t>
  </si>
  <si>
    <t>STUART HOSE AND PIPE</t>
  </si>
  <si>
    <t>Summit Electric Supply</t>
  </si>
  <si>
    <t>Summit Fire &amp; Security, LLC</t>
  </si>
  <si>
    <t>Sunbelt Industrial Services</t>
  </si>
  <si>
    <t>Superior Industrial Products</t>
  </si>
  <si>
    <t>Swat Plumbing LLC</t>
  </si>
  <si>
    <t>Synergy Environmental Services, LLC</t>
  </si>
  <si>
    <t>Tacony Corporation</t>
  </si>
  <si>
    <t>Taylor's Rental</t>
  </si>
  <si>
    <t>TDI Fleet Services</t>
  </si>
  <si>
    <t>TEAGUE LUMBER COMPANY</t>
  </si>
  <si>
    <t>Temperature Control Systems, Inc.</t>
  </si>
  <si>
    <t>Temporary Wall Systems Fort Worth (Matjac Holdings Incorporated)</t>
  </si>
  <si>
    <t>Texas AirSystems, LLC</t>
  </si>
  <si>
    <t>TEXAS FIRE AND SOUND</t>
  </si>
  <si>
    <t>Texas Overhead Door Company</t>
  </si>
  <si>
    <t>Texas Stucco Supply</t>
  </si>
  <si>
    <t>Texas Towing Wrecker Service</t>
  </si>
  <si>
    <t>Texas Truck A/C Inc.</t>
  </si>
  <si>
    <t>Texas Water Technologies LLC</t>
  </si>
  <si>
    <t>Tex-Sun Shade Specialties, Inc.</t>
  </si>
  <si>
    <t>The Paysage Group dba Smith Lawn and Tree</t>
  </si>
  <si>
    <t>The Sherwin Williams Company</t>
  </si>
  <si>
    <t>Tifco Industries Inc</t>
  </si>
  <si>
    <t>TJ's Professional Painting and Construction, LLC</t>
  </si>
  <si>
    <t>Tradesmen International, LLC</t>
  </si>
  <si>
    <t>Tri-Lam Roofing &amp; Waterproofing, Inc.</t>
  </si>
  <si>
    <t>Triple-C Fence, LLC</t>
  </si>
  <si>
    <t>TRU CHEM SOLUTIONS LLC</t>
  </si>
  <si>
    <t>T-Tech Power Solutions</t>
  </si>
  <si>
    <t>Turf and Soil Management</t>
  </si>
  <si>
    <t>Universal Recycling Technologies, LLC</t>
  </si>
  <si>
    <t>Valiant Chemical</t>
  </si>
  <si>
    <t>Waukesha Pearce Industries</t>
  </si>
  <si>
    <t>Wesley Trujillo llc</t>
  </si>
  <si>
    <t>Western Marketing, Inc a RelaDyne Co</t>
  </si>
  <si>
    <t>Western States Fire Protection Co</t>
  </si>
  <si>
    <t>Whirlix Design Inc</t>
  </si>
  <si>
    <t>Woodcraft Supply</t>
  </si>
  <si>
    <t>Wrangler Roofing, Inc.</t>
  </si>
  <si>
    <t>XL Parts LLC</t>
  </si>
  <si>
    <t>Zenith Roofing</t>
  </si>
  <si>
    <t>Zimmerer Kubota &amp; Equipment, Inc.</t>
  </si>
  <si>
    <t xml:space="preserve">AirGas </t>
  </si>
  <si>
    <t>22-136-F</t>
  </si>
  <si>
    <t>EPCNT FW ISD</t>
  </si>
  <si>
    <t>Maintenance, Repair, and Operations Supplies and Services</t>
  </si>
  <si>
    <t>Assurance Fire Protection</t>
  </si>
  <si>
    <t>Car-Mac Special Systems LLC (Carlos L Macias)</t>
  </si>
  <si>
    <t>Saucedo Lock Company (DACAMA LLC)</t>
  </si>
  <si>
    <t>Technology World LLC (DBA Sentry)</t>
  </si>
  <si>
    <t>Batteriesplusbulbs 442 (Gorman Batteries LLC DBA Batteriesplusbulbs 442) (Batteris Plus)</t>
  </si>
  <si>
    <t>Ranch Restaurants LLC (Cattleman's Steakhouse)</t>
  </si>
  <si>
    <t>Zayas Restaurant Group, Inc. dba Chick-fil-a Rojas/Chick-fil-a Eastlake Marketplace</t>
  </si>
  <si>
    <t>MT Needles Embroidery LLC</t>
  </si>
  <si>
    <t>240 Tutoring, Inc.</t>
  </si>
  <si>
    <t>Adventures in Learning / AIL Products (Gregory Dale Laufer)</t>
  </si>
  <si>
    <t>Air Education, Inc (Xing Zhang)</t>
  </si>
  <si>
    <t>Anissa Moore dba Anissa Moore Educational Consulting (Anissa Moore)</t>
  </si>
  <si>
    <t>Betters-Bubon Consulting (Jennifer Betters-Bubon dba Betters Bubon Educational Consulting)</t>
  </si>
  <si>
    <t>Bookelicious, Inc.</t>
  </si>
  <si>
    <t>Books del Sur LLC</t>
  </si>
  <si>
    <t>CEV Multimedia, LLC</t>
  </si>
  <si>
    <t>CharacterStrong LLC</t>
  </si>
  <si>
    <t>Conquer Consulting Solutions LLC (Eduardo Pizarro)</t>
  </si>
  <si>
    <t>Creative Roar Inc.</t>
  </si>
  <si>
    <t>Didax Educational Resources Inc. (Didax Inc.)</t>
  </si>
  <si>
    <t>Dr Melissa A Reeves LLC</t>
  </si>
  <si>
    <t>Dr. Jose Medina Educational Solutions (Medina)</t>
  </si>
  <si>
    <t>EdFuture (TeachlikeTED) (Rachael Mann)</t>
  </si>
  <si>
    <t>Education Resource Strategies</t>
  </si>
  <si>
    <t>El Paso Office Products (El Paso Office Products, LLC.)</t>
  </si>
  <si>
    <t>Encyclopaedia Britannica, Inc.</t>
  </si>
  <si>
    <t>FEV Tutor (Focus Care, Inc.)</t>
  </si>
  <si>
    <t>Friendzy, INC.</t>
  </si>
  <si>
    <t>Gemas de Vida, LLC (Enrique Lopez-Escalera)</t>
  </si>
  <si>
    <t>Kishmorr Productions, LLC</t>
  </si>
  <si>
    <t>Math-A-Matics Tutoring, LLC</t>
  </si>
  <si>
    <t>Nward Journey (Stanley B. Lewis)</t>
  </si>
  <si>
    <t>Pathful, Inc.</t>
  </si>
  <si>
    <t>Preeminence Professional Consulting Agency LLC</t>
  </si>
  <si>
    <t>Pro-Action, Inc. (Pro Action Emergency Services Institute)</t>
  </si>
  <si>
    <t>PSNI LLC</t>
  </si>
  <si>
    <t>RASADAZZLE, LLC dba Friedrich + Byers</t>
  </si>
  <si>
    <t>Safe and Sound: A Sandy Hook Initiative, Inc.</t>
  </si>
  <si>
    <t>Smekens Education (Smekens Education Solutions, Inc.) (The Literacy Store)</t>
  </si>
  <si>
    <t>STEM Detective, LLC</t>
  </si>
  <si>
    <t>Subject Technologies, Inc</t>
  </si>
  <si>
    <t>Teachstone Inc.</t>
  </si>
  <si>
    <t>TechTerra Education, LLC (TechTerra Education)</t>
  </si>
  <si>
    <t>The Bandmans Company (The Bandmans Company Southwest)</t>
  </si>
  <si>
    <t>The Bridgify Group</t>
  </si>
  <si>
    <t>The PLAY Project (Richard Solomon PLC)</t>
  </si>
  <si>
    <t>U Startups Inc</t>
  </si>
  <si>
    <t>Van Soelen &amp; Associates (Thomas Michael Van Soelen)</t>
  </si>
  <si>
    <t>Wakelet Inc.</t>
  </si>
  <si>
    <t>Your Board Coach, LLC</t>
  </si>
  <si>
    <t>Corpay Technologies Operating Company, LLC dba Fuelman (Corpay, Inc.)</t>
  </si>
  <si>
    <t>Worthington Direct (Worthington Direct Holdings, LLC)</t>
  </si>
  <si>
    <t>Acebo Solutions, LLC</t>
  </si>
  <si>
    <t>ACO Remodeling &amp; Construction, Inc.</t>
  </si>
  <si>
    <t>AO General Contractor, Inc.</t>
  </si>
  <si>
    <t>CORE Construction (CORE Construction Services of Texas, Inc.)</t>
  </si>
  <si>
    <t>EGL Construction Inc.</t>
  </si>
  <si>
    <t>Gracen Engineering &amp; Construction, Inc.</t>
  </si>
  <si>
    <t>HVAC Control Systems Inc</t>
  </si>
  <si>
    <t>J &amp; M Heritage Construction Company LLC</t>
  </si>
  <si>
    <t>United Roofing &amp; Construction (E. Ortiz, Corp.)</t>
  </si>
  <si>
    <t>A&amp;S Renovations (Corina Chavez)</t>
  </si>
  <si>
    <t>AB Powers, LLC</t>
  </si>
  <si>
    <t>Air Compressor Solutions, Inc.</t>
  </si>
  <si>
    <t>All Finishes, LLC</t>
  </si>
  <si>
    <t>Alliance Electrical Contractors (Jorge Loya)</t>
  </si>
  <si>
    <t>Alpha Southwest an Impel Company (Pumptech Holdings LLC)</t>
  </si>
  <si>
    <t>Big Media (EP Big Media, Inc)</t>
  </si>
  <si>
    <t>Capital Pump &amp; Equipment</t>
  </si>
  <si>
    <t>Custom Forest Products (Custom Crates &amp; Pallets, Ltd)</t>
  </si>
  <si>
    <t>El Paso Automated, LLC</t>
  </si>
  <si>
    <t>Glass Doctor of North Texas (Peruna Glass Inc)</t>
  </si>
  <si>
    <t>Guerrero Nuts &amp; Bolts LLC</t>
  </si>
  <si>
    <t>Hand Safety, LLC (Ramon Flanigan)</t>
  </si>
  <si>
    <t>Hennesy Mechanical Sales</t>
  </si>
  <si>
    <t>Industrial Water Engineering</t>
  </si>
  <si>
    <t>K. D. Scholten Co (Ken Scholten)</t>
  </si>
  <si>
    <t>Legacy Construction (Emiliano &amp; Associates LLC)</t>
  </si>
  <si>
    <t>Longhorn Distributing (Loren Hodges &amp; Sons, Inc)</t>
  </si>
  <si>
    <t>Massey Johnson Associates, Inc. (R.W. Johnson Associates, Inc. dba Massey Johnson Associates)</t>
  </si>
  <si>
    <t>Motive Energy of Texas LLC</t>
  </si>
  <si>
    <t>Plumbers Drain Cleaning, Inc</t>
  </si>
  <si>
    <t>Rexel USA, Inc</t>
  </si>
  <si>
    <t>Southwest G.C.E.P., Inc</t>
  </si>
  <si>
    <t>Superior Sign &amp; Lighting (PDN SSL LLC)</t>
  </si>
  <si>
    <t>SW Roofing &amp; Construction LLC</t>
  </si>
  <si>
    <t>Synergy Temperature Control LLC (Coldstone Refrigeration)</t>
  </si>
  <si>
    <t>Vizcarra Plumbing, LLC</t>
  </si>
  <si>
    <t>Angel Medical Supply, LLC</t>
  </si>
  <si>
    <t>Cbs Dme &amp; Medical Supplies (Cbs Medical Supplies, LLC)</t>
  </si>
  <si>
    <t>Bug Out (Rentokil North America Inc)</t>
  </si>
  <si>
    <t>Continental Termite &amp; Pest Control</t>
  </si>
  <si>
    <t>El Paso Mosquito, LLC</t>
  </si>
  <si>
    <t>Local Pest Managers (Michael Pacheco)</t>
  </si>
  <si>
    <t>AQS Jeans LLC (Angel Armando Ramos)</t>
  </si>
  <si>
    <t>Cari Trading Company LLC (Kavita Ahuja)</t>
  </si>
  <si>
    <t>Gandy Ink (G&amp;G Investments Inc.)</t>
  </si>
  <si>
    <t>HMART Uniform and Tactical Supply (Abraham Peinado)</t>
  </si>
  <si>
    <t>Focus School Software, LLC</t>
  </si>
  <si>
    <t>Frontline Education (Frontline Technologies Group LLC)</t>
  </si>
  <si>
    <t>A &amp; Associates</t>
  </si>
  <si>
    <t>24-7488</t>
  </si>
  <si>
    <t>24-7491</t>
  </si>
  <si>
    <t>24-7487</t>
  </si>
  <si>
    <t>24-7494</t>
  </si>
  <si>
    <t>24-7492</t>
  </si>
  <si>
    <t>24-7489</t>
  </si>
  <si>
    <t>24-7499</t>
  </si>
  <si>
    <t>24-7490</t>
  </si>
  <si>
    <t>visit PACE site</t>
  </si>
  <si>
    <t>Computer Hardware, Supplies, Accessories and Services</t>
  </si>
  <si>
    <t>P00282</t>
  </si>
  <si>
    <t>Instructional &amp; Classroom Supplies and Services</t>
  </si>
  <si>
    <t>P00286</t>
  </si>
  <si>
    <t>Community Products, LLC dba Rifton Equipment</t>
  </si>
  <si>
    <t>Eric Armin Inc. dba EAI Education</t>
  </si>
  <si>
    <t>FlipLok</t>
  </si>
  <si>
    <t>Primary Arms LLC</t>
  </si>
  <si>
    <t>Teacher's Discovery</t>
  </si>
  <si>
    <t>Therapro, Inc</t>
  </si>
  <si>
    <t>AEV</t>
  </si>
  <si>
    <t>All Hands Fire Equipment</t>
  </si>
  <si>
    <t>Anchortex Corporation</t>
  </si>
  <si>
    <t>Betacom</t>
  </si>
  <si>
    <t>BlueConduit</t>
  </si>
  <si>
    <t>Collins Bus</t>
  </si>
  <si>
    <t>Communication Technology Services (CTS)</t>
  </si>
  <si>
    <t>Compactor Rentals</t>
  </si>
  <si>
    <t>CopsPlus</t>
  </si>
  <si>
    <t>Dan Enterprises Team</t>
  </si>
  <si>
    <t>Darley</t>
  </si>
  <si>
    <t>Diverse Tech</t>
  </si>
  <si>
    <t>Elevate Healthcare, Inc. (formerly CAE Healthcare, Inc.)</t>
  </si>
  <si>
    <t>Empyrean Benefit Solutions</t>
  </si>
  <si>
    <t>Fair Manufacturing Inc.</t>
  </si>
  <si>
    <t>Global Environmental Consulting (GEC)</t>
  </si>
  <si>
    <t>HAIX North America</t>
  </si>
  <si>
    <t>Horton</t>
  </si>
  <si>
    <t>Interspiro</t>
  </si>
  <si>
    <t>iTAD Solutions</t>
  </si>
  <si>
    <t>Kajeet</t>
  </si>
  <si>
    <t>Leader</t>
  </si>
  <si>
    <t>Logicalis</t>
  </si>
  <si>
    <t>Lube-Tech</t>
  </si>
  <si>
    <t>Mobile Communications (MCA)</t>
  </si>
  <si>
    <t>MSA Safety Sales</t>
  </si>
  <si>
    <t>Nobel Computer Systems</t>
  </si>
  <si>
    <t>Outdoor-Fit Exercise Systems</t>
  </si>
  <si>
    <t>REV Group</t>
  </si>
  <si>
    <t>Ricochet Manufacturing</t>
  </si>
  <si>
    <t>Road Rescue</t>
  </si>
  <si>
    <t>SeaWestern</t>
  </si>
  <si>
    <t>Six Degrees Flooring Surfaces</t>
  </si>
  <si>
    <t>Tempest Technology</t>
  </si>
  <si>
    <t>TPX Communications</t>
  </si>
  <si>
    <t>TriMark USA</t>
  </si>
  <si>
    <t>Trinnex</t>
  </si>
  <si>
    <t>TruePani</t>
  </si>
  <si>
    <t>UniFirst Corporation</t>
  </si>
  <si>
    <t>UScellular</t>
  </si>
  <si>
    <t>Valvoline</t>
  </si>
  <si>
    <t>Vector Fleet Management</t>
  </si>
  <si>
    <t>Vehicle Management Solutions</t>
  </si>
  <si>
    <t>Vestis Services</t>
  </si>
  <si>
    <t>Viably (formerly Komptech Americas)</t>
  </si>
  <si>
    <t>VIKING Life-Saving Equipment</t>
  </si>
  <si>
    <t>VODA.ai</t>
  </si>
  <si>
    <t>Wesco</t>
  </si>
  <si>
    <t>Wheeled Coach</t>
  </si>
  <si>
    <t>WithersRavenel</t>
  </si>
  <si>
    <t>121923-CEN</t>
  </si>
  <si>
    <t>122123-RVG-1</t>
  </si>
  <si>
    <t>010424-ALH</t>
  </si>
  <si>
    <t>020124-ALH</t>
  </si>
  <si>
    <t>011124-ATX</t>
  </si>
  <si>
    <t>020624-BTC</t>
  </si>
  <si>
    <t>011124-BLA</t>
  </si>
  <si>
    <t>012524-ABN</t>
  </si>
  <si>
    <t>020124-CET</t>
  </si>
  <si>
    <t>102623-COLNS</t>
  </si>
  <si>
    <t>020624-CTS</t>
  </si>
  <si>
    <t>040924-CMR</t>
  </si>
  <si>
    <t>121923-GVC</t>
  </si>
  <si>
    <t>011124-CPS</t>
  </si>
  <si>
    <t>010424-DAN</t>
  </si>
  <si>
    <t>011824-DAN</t>
  </si>
  <si>
    <t>020124-WSD</t>
  </si>
  <si>
    <t>122123-DEM</t>
  </si>
  <si>
    <t>121923-DVT</t>
  </si>
  <si>
    <t>011824-DRG</t>
  </si>
  <si>
    <t>111623-EMPY</t>
  </si>
  <si>
    <t>010424-FDX</t>
  </si>
  <si>
    <t>031224-FIR</t>
  </si>
  <si>
    <t>011124-GAL</t>
  </si>
  <si>
    <t>012524-GEC</t>
  </si>
  <si>
    <t>010424-HAX</t>
  </si>
  <si>
    <t>122123-RVG-2</t>
  </si>
  <si>
    <t>011824-INT</t>
  </si>
  <si>
    <t>020624-IAC</t>
  </si>
  <si>
    <t>121923-ITD</t>
  </si>
  <si>
    <t>020624-KAJ</t>
  </si>
  <si>
    <t>011824-LNC</t>
  </si>
  <si>
    <t>010424-LNC</t>
  </si>
  <si>
    <t>020124-LNC</t>
  </si>
  <si>
    <t>020624-LCS</t>
  </si>
  <si>
    <t>122123-RVG-3</t>
  </si>
  <si>
    <t>121223-LFT</t>
  </si>
  <si>
    <t>010424-LIO</t>
  </si>
  <si>
    <t>011124-LIO</t>
  </si>
  <si>
    <t>020624-LOG</t>
  </si>
  <si>
    <t>031224-LUT</t>
  </si>
  <si>
    <t>020624-MCA</t>
  </si>
  <si>
    <t>010424-MNP</t>
  </si>
  <si>
    <t>011824-MSS</t>
  </si>
  <si>
    <t>011824-MES</t>
  </si>
  <si>
    <t>011124-MES</t>
  </si>
  <si>
    <t>010424-MES</t>
  </si>
  <si>
    <t>020124-MES</t>
  </si>
  <si>
    <t>031224-NBL</t>
  </si>
  <si>
    <t>122123-RVG</t>
  </si>
  <si>
    <t>010424-RIC</t>
  </si>
  <si>
    <t>122123-RVG-4</t>
  </si>
  <si>
    <t>011824-SEW</t>
  </si>
  <si>
    <t>020124-SEW</t>
  </si>
  <si>
    <t>061323-RPP-1</t>
  </si>
  <si>
    <t>121223-SNP</t>
  </si>
  <si>
    <t>020624-SYN</t>
  </si>
  <si>
    <t>020124-TEM</t>
  </si>
  <si>
    <t>020624-SPT</t>
  </si>
  <si>
    <t>031924-SPT</t>
  </si>
  <si>
    <t>121923-UST</t>
  </si>
  <si>
    <t>012524-TRX</t>
  </si>
  <si>
    <t>012524-TRP</t>
  </si>
  <si>
    <t>011124-UFC</t>
  </si>
  <si>
    <t>040924-URI</t>
  </si>
  <si>
    <t>031924-USC</t>
  </si>
  <si>
    <t>031224-VAL</t>
  </si>
  <si>
    <t>031224-VEC</t>
  </si>
  <si>
    <t>031224-VMS</t>
  </si>
  <si>
    <t>011124-VST</t>
  </si>
  <si>
    <t>010424-VKN</t>
  </si>
  <si>
    <t>012524-VDA</t>
  </si>
  <si>
    <t>122123-RVG-5</t>
  </si>
  <si>
    <t>012524-WHR</t>
  </si>
  <si>
    <t>Meteor Education</t>
  </si>
  <si>
    <t>09/28/2025</t>
  </si>
  <si>
    <t>05/30/2027</t>
  </si>
  <si>
    <t>09/30/2028</t>
  </si>
  <si>
    <t>08/31/2029</t>
  </si>
  <si>
    <t>02/21/2026</t>
  </si>
  <si>
    <t>04/07/2026</t>
  </si>
  <si>
    <t>Corpay</t>
  </si>
  <si>
    <t>20468-22-6640</t>
  </si>
  <si>
    <t>04-24</t>
  </si>
  <si>
    <t>TADERA</t>
  </si>
  <si>
    <t>Design Brand Partners</t>
  </si>
  <si>
    <t>Athletic Surfacing and Asphalt Maintenance</t>
  </si>
  <si>
    <t>08-41</t>
  </si>
  <si>
    <t>Benmar Group</t>
  </si>
  <si>
    <t>Systemwide IT Consulting Services</t>
  </si>
  <si>
    <t>2023003892</t>
  </si>
  <si>
    <t>Geo-Logic Associates</t>
  </si>
  <si>
    <t>#03-07</t>
  </si>
  <si>
    <t>Clean Harbors</t>
  </si>
  <si>
    <t>Hazardous and Medical Waste</t>
  </si>
  <si>
    <t>2023.003937</t>
  </si>
  <si>
    <t>12/01/2028</t>
  </si>
  <si>
    <t>Environmental Logistics</t>
  </si>
  <si>
    <t>2023.003924</t>
  </si>
  <si>
    <t>Hotel Engine</t>
  </si>
  <si>
    <t>Lodging Services and Booking Tool</t>
  </si>
  <si>
    <t>PRO-IT-000588</t>
  </si>
  <si>
    <t>12/17/2026</t>
  </si>
  <si>
    <t>BJ's Wholesale Club, Inc</t>
  </si>
  <si>
    <t>15-01</t>
  </si>
  <si>
    <t>09/04/2026</t>
  </si>
  <si>
    <t>Hoerr Construction, Inc</t>
  </si>
  <si>
    <t>Trenchless Rehabilitation and Maintenance of Pipeline Infrastructure</t>
  </si>
  <si>
    <t>23-065-PW(3)</t>
  </si>
  <si>
    <t>02/12/2027</t>
  </si>
  <si>
    <t>Insituform Technologies</t>
  </si>
  <si>
    <t>23-065-PW</t>
  </si>
  <si>
    <t>Blink Charging</t>
  </si>
  <si>
    <t>Electric Vehicle Charging Stations</t>
  </si>
  <si>
    <t>3654-55-2517</t>
  </si>
  <si>
    <t>01/31/2030</t>
  </si>
  <si>
    <t>Chemistry, Biology, Physics and Anatomy Instructional Supplies and Services</t>
  </si>
  <si>
    <t>R230701</t>
  </si>
  <si>
    <t>MATHESON</t>
  </si>
  <si>
    <t>Laboratory, Medical, and Industrial Gases, Accessories and Services</t>
  </si>
  <si>
    <t>2023003888</t>
  </si>
  <si>
    <t>10/31/2030</t>
  </si>
  <si>
    <t>Slalom, Inc.</t>
  </si>
  <si>
    <t>2024004018</t>
  </si>
  <si>
    <t>2024004017</t>
  </si>
  <si>
    <t>2023003897</t>
  </si>
  <si>
    <t>12/21/2026</t>
  </si>
  <si>
    <t>Huron</t>
  </si>
  <si>
    <t>2024004019</t>
  </si>
  <si>
    <t>Comprehensive Operational and Janitorial Supplies and Solutions</t>
  </si>
  <si>
    <t>152609</t>
  </si>
  <si>
    <t>152611</t>
  </si>
  <si>
    <t>152610</t>
  </si>
  <si>
    <t>156948</t>
  </si>
  <si>
    <t>Compu-Link</t>
  </si>
  <si>
    <t>152613</t>
  </si>
  <si>
    <t xml:space="preserve">US Communities </t>
  </si>
  <si>
    <t>24-12P-01</t>
  </si>
  <si>
    <t>24-10P-03</t>
  </si>
  <si>
    <t>24-12P-02</t>
  </si>
  <si>
    <t>24-12P-06</t>
  </si>
  <si>
    <t>24-11DV-03</t>
  </si>
  <si>
    <t>25-01PV-02</t>
  </si>
  <si>
    <t>25-04DV-01</t>
  </si>
  <si>
    <t>Food Service Equipment, Parts, Supplies and Services</t>
  </si>
  <si>
    <t>Performing Arts Staging Products and Services</t>
  </si>
  <si>
    <t>24-10P-01</t>
  </si>
  <si>
    <t>Avantor</t>
  </si>
  <si>
    <t>Laboratory Supplies and Services</t>
  </si>
  <si>
    <t>CNR01459</t>
  </si>
  <si>
    <t>Audio Visual Technologies, Solutions and Services</t>
  </si>
  <si>
    <t>Janitorial Cleaning Services</t>
  </si>
  <si>
    <t>24/017MR-01</t>
  </si>
  <si>
    <t>Award Jackets, Apparel, Uniforms, Screen Printing, and Embroidery</t>
  </si>
  <si>
    <t>24/012MF-02</t>
  </si>
  <si>
    <t>Human Resources Support Software and Services</t>
  </si>
  <si>
    <t>24/025SG-01</t>
  </si>
  <si>
    <t>24/017MR-02</t>
  </si>
  <si>
    <t>Ambrit, LLC., dba Gaskets First</t>
  </si>
  <si>
    <t>24/023TC-02</t>
  </si>
  <si>
    <t>Black Board International</t>
  </si>
  <si>
    <t>24/012MF-01</t>
  </si>
  <si>
    <t>Blades Group, LLC.</t>
  </si>
  <si>
    <t>24/023TC-03</t>
  </si>
  <si>
    <t>Insurance and Third Party Administration</t>
  </si>
  <si>
    <t>24/026SG-02</t>
  </si>
  <si>
    <t>Bruckner Truck Sales, Inc.</t>
  </si>
  <si>
    <t>Trucks, Chassis and Trailers</t>
  </si>
  <si>
    <t>24/019TC-01</t>
  </si>
  <si>
    <t>24/023TC-04</t>
  </si>
  <si>
    <t>Caring Commercial Cleaning Inc.</t>
  </si>
  <si>
    <t>24/017MR-03</t>
  </si>
  <si>
    <t>Chefs Corner Foods</t>
  </si>
  <si>
    <t>24/022AK-11</t>
  </si>
  <si>
    <t>Cherry Central Cooperative, In</t>
  </si>
  <si>
    <t>24/022AK-12</t>
  </si>
  <si>
    <t>24/023TC-07</t>
  </si>
  <si>
    <t>Covergame USA Inc.</t>
  </si>
  <si>
    <t>24/026SG-03</t>
  </si>
  <si>
    <t>23/016MR-13</t>
  </si>
  <si>
    <t>23/016MR-14</t>
  </si>
  <si>
    <t>ES Foods_East Side Entrees</t>
  </si>
  <si>
    <t>24/022AK-16</t>
  </si>
  <si>
    <t>24/012MF-03</t>
  </si>
  <si>
    <t>24/026SG-05</t>
  </si>
  <si>
    <t>Flip Lok, LLC.</t>
  </si>
  <si>
    <t>24/023TC-10</t>
  </si>
  <si>
    <t>Gardner, Inc.</t>
  </si>
  <si>
    <t>24/023TC-11</t>
  </si>
  <si>
    <t>Haastech, Inc., dba Heavy Duty HQ</t>
  </si>
  <si>
    <t>24/023TC-12</t>
  </si>
  <si>
    <t>24/023TC-13</t>
  </si>
  <si>
    <t>24/018MR-09</t>
  </si>
  <si>
    <t>24/022AK-22</t>
  </si>
  <si>
    <t>24/022AK-23</t>
  </si>
  <si>
    <t>J.M. Smucker Company_Smucker F</t>
  </si>
  <si>
    <t>24/022AK-24</t>
  </si>
  <si>
    <t>JHouston Holdings, LLC., dba LSM Outdoor Power</t>
  </si>
  <si>
    <t>24/023TC-16</t>
  </si>
  <si>
    <t xml:space="preserve">JR Thomas Group, Inc. </t>
  </si>
  <si>
    <t>23/016MR-24</t>
  </si>
  <si>
    <t>24/022AK-25</t>
  </si>
  <si>
    <t>Kraft Heinz Foods Company</t>
  </si>
  <si>
    <t>24/022AK-26</t>
  </si>
  <si>
    <t>Land Olakes</t>
  </si>
  <si>
    <t>24/022AK-27</t>
  </si>
  <si>
    <t>24/023TC-18</t>
  </si>
  <si>
    <t>24/023TC-20</t>
  </si>
  <si>
    <t>M.C.I. Foods</t>
  </si>
  <si>
    <t>24/022AK-28</t>
  </si>
  <si>
    <t>Mango Languages</t>
  </si>
  <si>
    <t>24/012MF-04</t>
  </si>
  <si>
    <t>24/022AK-29</t>
  </si>
  <si>
    <t>24/026SG-06</t>
  </si>
  <si>
    <t>McLemore Building Maintenance, Inc.</t>
  </si>
  <si>
    <t>24/017MR-06</t>
  </si>
  <si>
    <t>Metroclean Commercial Building Services</t>
  </si>
  <si>
    <t>24/017MR-07</t>
  </si>
  <si>
    <t>Michael Foods Inc.</t>
  </si>
  <si>
    <t>Nardone Bros Baking Co Inc.</t>
  </si>
  <si>
    <t>24/022AK-31</t>
  </si>
  <si>
    <t>24/022AK-32</t>
  </si>
  <si>
    <t>NCH Corporation, dba Chemsearch FE</t>
  </si>
  <si>
    <t>24/023TC-22</t>
  </si>
  <si>
    <t>Next Level Urgent Care</t>
  </si>
  <si>
    <t>Health and Wellness Screening and Related Services</t>
  </si>
  <si>
    <t>24/021SG-01</t>
  </si>
  <si>
    <t>Out of the Shell DBA Yangs 5th</t>
  </si>
  <si>
    <t>24/023TC-23</t>
  </si>
  <si>
    <t>Pelco Parts Corp</t>
  </si>
  <si>
    <t>24/023TC-24</t>
  </si>
  <si>
    <t>24/022AK-34</t>
  </si>
  <si>
    <t>23/029SG-13</t>
  </si>
  <si>
    <t>24/022AK-35</t>
  </si>
  <si>
    <t>24/023TC-27</t>
  </si>
  <si>
    <t>24/022AK-36</t>
  </si>
  <si>
    <t>24/022AK-37</t>
  </si>
  <si>
    <t>Rodriguez Foods LTD</t>
  </si>
  <si>
    <t>24/022AK-38</t>
  </si>
  <si>
    <t>S.A. Piazza &amp; Associates, LLC</t>
  </si>
  <si>
    <t>24/022AK-39</t>
  </si>
  <si>
    <t>Schwans Food Service, Inc.</t>
  </si>
  <si>
    <t>24/022AK-40</t>
  </si>
  <si>
    <t>Signage ONE</t>
  </si>
  <si>
    <t>24/023TC-28</t>
  </si>
  <si>
    <t>24/022AK-41</t>
  </si>
  <si>
    <t>24/022AK-42</t>
  </si>
  <si>
    <t>24/012MF-13</t>
  </si>
  <si>
    <t>The King's Southern Division, LLC</t>
  </si>
  <si>
    <t>24/017MR-05</t>
  </si>
  <si>
    <t>Trident Seafoods</t>
  </si>
  <si>
    <t>24/022AK-43</t>
  </si>
  <si>
    <t>24/022AK-44</t>
  </si>
  <si>
    <t>U.S. Employee Benefits Services Group</t>
  </si>
  <si>
    <t>24/026SG-07</t>
  </si>
  <si>
    <t>Varsity Yearbook</t>
  </si>
  <si>
    <t>23/012SG-03A</t>
  </si>
  <si>
    <t>Zynera</t>
  </si>
  <si>
    <t>24/026SG-08</t>
  </si>
  <si>
    <t>Gabi Pressley</t>
  </si>
  <si>
    <t>irving@cardmyyard.com</t>
  </si>
  <si>
    <t>972-793-3560</t>
  </si>
  <si>
    <r>
      <t xml:space="preserve">RFP #22-65-737B </t>
    </r>
    <r>
      <rPr>
        <sz val="14"/>
        <color theme="1"/>
        <rFont val="Calibri"/>
        <family val="2"/>
        <scheme val="minor"/>
      </rPr>
      <t>Onsite Campus Instuctional Programs (Part A) &amp; Campus Equipment Rentals (Part B)</t>
    </r>
    <r>
      <rPr>
        <b/>
        <sz val="14"/>
        <color rgb="FFC00000"/>
        <rFont val="Calibri"/>
        <family val="2"/>
        <scheme val="minor"/>
      </rPr>
      <t xml:space="preserve"> *NEW*</t>
    </r>
  </si>
  <si>
    <t>Fastsigns Irving (Outstanding Graphics Solutions)</t>
  </si>
  <si>
    <t>Lilys Balloons dba Lilys Decorations The Store</t>
  </si>
  <si>
    <t>Social Films</t>
  </si>
  <si>
    <t>Emerald Educational Services (Dwight Cooley)</t>
  </si>
  <si>
    <t>Feel da Flow Productions</t>
  </si>
  <si>
    <t>In Motion Studios</t>
  </si>
  <si>
    <t>Readers 2 Leaders</t>
  </si>
  <si>
    <t>The Confidence Group</t>
  </si>
  <si>
    <t>Belle Décor Dallas, LLC</t>
  </si>
  <si>
    <r>
      <t xml:space="preserve">RFP #22-65-737A </t>
    </r>
    <r>
      <rPr>
        <sz val="14"/>
        <color theme="1"/>
        <rFont val="Calibri"/>
        <family val="2"/>
        <scheme val="minor"/>
      </rPr>
      <t>Onsite Campus Instuctional Programs (Part A) &amp; Campus Equipment Rentals (Part B)</t>
    </r>
    <r>
      <rPr>
        <b/>
        <sz val="14"/>
        <color rgb="FFC00000"/>
        <rFont val="Calibri"/>
        <family val="2"/>
        <scheme val="minor"/>
      </rPr>
      <t xml:space="preserve"> </t>
    </r>
  </si>
  <si>
    <r>
      <rPr>
        <b/>
        <sz val="14"/>
        <color rgb="FFC00000"/>
        <rFont val="Calibri"/>
        <family val="2"/>
        <scheme val="minor"/>
      </rPr>
      <t>RFP #22-65-737A</t>
    </r>
    <r>
      <rPr>
        <b/>
        <sz val="14"/>
        <color theme="1"/>
        <rFont val="Calibri"/>
        <family val="2"/>
        <scheme val="minor"/>
      </rPr>
      <t xml:space="preserve"> </t>
    </r>
    <r>
      <rPr>
        <sz val="14"/>
        <color theme="1"/>
        <rFont val="Calibri"/>
        <family val="2"/>
        <scheme val="minor"/>
      </rPr>
      <t>Onsite Campus Instuctional Programs (Part A) &amp; Campus Equipment Rentals (Part B)</t>
    </r>
    <r>
      <rPr>
        <b/>
        <sz val="14"/>
        <color theme="1"/>
        <rFont val="Calibri"/>
        <family val="2"/>
        <scheme val="minor"/>
      </rPr>
      <t xml:space="preserve"> </t>
    </r>
  </si>
  <si>
    <r>
      <rPr>
        <b/>
        <sz val="14"/>
        <color rgb="FFC00000"/>
        <rFont val="Calibri"/>
        <family val="2"/>
        <scheme val="minor"/>
      </rPr>
      <t>RFP # 22-65-737</t>
    </r>
    <r>
      <rPr>
        <sz val="14"/>
        <color theme="1"/>
        <rFont val="Calibri"/>
        <family val="2"/>
        <scheme val="minor"/>
      </rPr>
      <t xml:space="preserve"> OnSite Campus Instructional Programs (Part A) &amp; Campus Equipment Rentals (Part B)</t>
    </r>
  </si>
  <si>
    <t>Texas Air Systems</t>
  </si>
  <si>
    <t>1-800 Striper of Central Texas</t>
  </si>
  <si>
    <t>IISD 22-84-914 (B)</t>
  </si>
  <si>
    <t>ABC Commercial Services</t>
  </si>
  <si>
    <t>All Wireless Solutions</t>
  </si>
  <si>
    <t>American Mechanical Services of Texas, LLC (AMS of Texas)</t>
  </si>
  <si>
    <t>C&amp;C Slab Leaks and Plumbing</t>
  </si>
  <si>
    <t>Caruth Facilities Corp</t>
  </si>
  <si>
    <t>DMI Corp dba Decker Mechanical</t>
  </si>
  <si>
    <t>Fastsigns- South Arlington</t>
  </si>
  <si>
    <t>FireWise Texas,LLC</t>
  </si>
  <si>
    <t>Inside Edge Commercial Interiors</t>
  </si>
  <si>
    <t>Interquest Detection Canines of N Tx (Bramdak)</t>
  </si>
  <si>
    <t>Logical Solutions, Inc</t>
  </si>
  <si>
    <t>M&amp;E Plastic Repair</t>
  </si>
  <si>
    <t>Victory Lighting and Electrial Services</t>
  </si>
  <si>
    <t>22-65-737 B</t>
  </si>
  <si>
    <t>4@fastsigns.com</t>
  </si>
  <si>
    <t>Jacob KincerSales Director</t>
  </si>
  <si>
    <t>972-255-2022</t>
  </si>
  <si>
    <t>Manny Hernandez</t>
  </si>
  <si>
    <t>hernandezmanuel91@gmail.com</t>
  </si>
  <si>
    <t>Entertainment</t>
  </si>
  <si>
    <t>Student math program</t>
  </si>
  <si>
    <t>Student Fine Arts Program, Theatre, musical theatre</t>
  </si>
  <si>
    <t>Student reading/language, literacy instructional coaching, professional deveolpment</t>
  </si>
  <si>
    <t>Abstinece Education, Authors/ Speakers, Bullying Education, Student Drug Alcohol &amp; Tabacco Prevention, Entertainment, Musician, PSAT/SAT Seminar, Student Motivational Program, Student Reading/Language Arts, Science &amp; Math Program, Student Services Program, afterschool tutoring program k-12, Student summer programs</t>
  </si>
  <si>
    <t>Funmi Omotayo</t>
  </si>
  <si>
    <t>emeraldedserv@gmail.com</t>
  </si>
  <si>
    <t>Dwight Cooley</t>
  </si>
  <si>
    <t>817/902-4644</t>
  </si>
  <si>
    <t xml:space="preserve">(214) 436 2124, </t>
  </si>
  <si>
    <t>funmi@belledallas.com; myevent@belledallas.com</t>
  </si>
  <si>
    <t>Emily McKinney719-649-5922Emily@inmotion-studios.com</t>
  </si>
  <si>
    <t>Lisa Dickerson214-905-00952800 N. Hampton Road. Suite 120Dallas, TX 75212</t>
  </si>
  <si>
    <t>Michelle Ramirez (469)826-7980 ; Joshua Echeverria (469)236-8886socialfilmsbooth@gmail.com</t>
  </si>
  <si>
    <t>Isaac Barnes 469-261-5328 Ibarnes@theconfidencegroup.com</t>
  </si>
  <si>
    <t>Fernando Flores 214.207.0980 ferny78@aol.com</t>
  </si>
  <si>
    <t>Creative Costuming and Designs</t>
  </si>
  <si>
    <t>016-2022-2024</t>
  </si>
  <si>
    <t>Athletic Supplies and Services</t>
  </si>
  <si>
    <t>Ark Designs ( Kerry Minter)</t>
  </si>
  <si>
    <t>469-426-6995</t>
  </si>
  <si>
    <t xml:space="preserve">Branded 1st </t>
  </si>
  <si>
    <t xml:space="preserve">Derrell Conway </t>
  </si>
  <si>
    <t>https://www.branded1st.com/</t>
  </si>
  <si>
    <t>469-265-8620</t>
  </si>
  <si>
    <t xml:space="preserve">Bull Market Promotions </t>
  </si>
  <si>
    <t>Rudy Ramirez</t>
  </si>
  <si>
    <t>https://www.bullmarketpromotions.com/</t>
  </si>
  <si>
    <t>817-760-7744</t>
  </si>
  <si>
    <t xml:space="preserve">DFW Impressions </t>
  </si>
  <si>
    <t xml:space="preserve">Lil Bikram Thapa </t>
  </si>
  <si>
    <t>mail@dfwimpression.com / lbikramthapa@gmail.com</t>
  </si>
  <si>
    <t>https://dfwimpression.com/</t>
  </si>
  <si>
    <t xml:space="preserve">Educational Products, Inc. </t>
  </si>
  <si>
    <t>Amy Barnett</t>
  </si>
  <si>
    <t>abarnett@educationalproducts.com</t>
  </si>
  <si>
    <t>https://site.educationalproducts.com/</t>
  </si>
  <si>
    <t>817-975-8662</t>
  </si>
  <si>
    <t xml:space="preserve">Gandy Ink </t>
  </si>
  <si>
    <t xml:space="preserve">Cambrey Hardy / Adam Meister </t>
  </si>
  <si>
    <t>cambrey.hardy@gandyink.com / adam.meister@gandyink.com</t>
  </si>
  <si>
    <t>https://www.gandyink.com/</t>
  </si>
  <si>
    <t>800-999-8137</t>
  </si>
  <si>
    <t xml:space="preserve">Yes </t>
  </si>
  <si>
    <t>https://www.companycasuals.com/graphicwearbiz/start.jsp</t>
  </si>
  <si>
    <t>https://groggydogonline.com/</t>
  </si>
  <si>
    <t>https://horizonimprinting.com/</t>
  </si>
  <si>
    <t>972-438-6670</t>
  </si>
  <si>
    <t xml:space="preserve">Lasting Impressions, Inc. </t>
  </si>
  <si>
    <t>Shay Freund</t>
  </si>
  <si>
    <t>info@liteam.com</t>
  </si>
  <si>
    <t>https://www.liteam.com/</t>
  </si>
  <si>
    <t xml:space="preserve"> 888-343-8270</t>
  </si>
  <si>
    <t xml:space="preserve">Vestige International </t>
  </si>
  <si>
    <t>Cedric Washington</t>
  </si>
  <si>
    <t xml:space="preserve">cedric@vestigeinternational.com </t>
  </si>
  <si>
    <t>http://vestigeinternational.com/</t>
  </si>
  <si>
    <t>972-230-5399</t>
  </si>
  <si>
    <r>
      <rPr>
        <b/>
        <sz val="9"/>
        <color theme="1"/>
        <rFont val="Calibri"/>
        <family val="2"/>
        <scheme val="minor"/>
      </rPr>
      <t>Bounce House Rental</t>
    </r>
    <r>
      <rPr>
        <sz val="9"/>
        <color theme="1"/>
        <rFont val="Calibri"/>
        <family val="2"/>
        <scheme val="minor"/>
      </rPr>
      <t xml:space="preserve">- $899 - 1,399, </t>
    </r>
    <r>
      <rPr>
        <b/>
        <sz val="9"/>
        <color theme="1"/>
        <rFont val="Calibri"/>
        <family val="2"/>
        <scheme val="minor"/>
      </rPr>
      <t>Inflatable Movie Screen</t>
    </r>
    <r>
      <rPr>
        <sz val="9"/>
        <color theme="1"/>
        <rFont val="Calibri"/>
        <family val="2"/>
        <scheme val="minor"/>
      </rPr>
      <t xml:space="preserve"> $999, </t>
    </r>
    <r>
      <rPr>
        <b/>
        <sz val="9"/>
        <color theme="1"/>
        <rFont val="Calibri"/>
        <family val="2"/>
        <scheme val="minor"/>
      </rPr>
      <t>DJ</t>
    </r>
    <r>
      <rPr>
        <sz val="9"/>
        <color theme="1"/>
        <rFont val="Calibri"/>
        <family val="2"/>
        <scheme val="minor"/>
      </rPr>
      <t xml:space="preserve"> - $500,</t>
    </r>
    <r>
      <rPr>
        <b/>
        <sz val="9"/>
        <color theme="1"/>
        <rFont val="Calibri"/>
        <family val="2"/>
        <scheme val="minor"/>
      </rPr>
      <t xml:space="preserve"> Event Photography</t>
    </r>
    <r>
      <rPr>
        <sz val="9"/>
        <color theme="1"/>
        <rFont val="Calibri"/>
        <family val="2"/>
        <scheme val="minor"/>
      </rPr>
      <t xml:space="preserve"> - $750, </t>
    </r>
    <r>
      <rPr>
        <b/>
        <sz val="9"/>
        <color theme="1"/>
        <rFont val="Calibri"/>
        <family val="2"/>
        <scheme val="minor"/>
      </rPr>
      <t>Photo Booth</t>
    </r>
    <r>
      <rPr>
        <sz val="9"/>
        <color theme="1"/>
        <rFont val="Calibri"/>
        <family val="2"/>
        <scheme val="minor"/>
      </rPr>
      <t xml:space="preserve"> - $399 per hr, $1299 for 24 hrs, </t>
    </r>
    <r>
      <rPr>
        <b/>
        <sz val="9"/>
        <color theme="1"/>
        <rFont val="Calibri"/>
        <family val="2"/>
        <scheme val="minor"/>
      </rPr>
      <t>Equipment (sound, lighting equipment etc..)</t>
    </r>
    <r>
      <rPr>
        <sz val="9"/>
        <color theme="1"/>
        <rFont val="Calibri"/>
        <family val="2"/>
        <scheme val="minor"/>
      </rPr>
      <t xml:space="preserve"> - $999.</t>
    </r>
    <r>
      <rPr>
        <b/>
        <sz val="9"/>
        <color theme="1"/>
        <rFont val="Calibri"/>
        <family val="2"/>
        <scheme val="minor"/>
      </rPr>
      <t xml:space="preserve"> Popcorn machine</t>
    </r>
    <r>
      <rPr>
        <sz val="9"/>
        <color theme="1"/>
        <rFont val="Calibri"/>
        <family val="2"/>
        <scheme val="minor"/>
      </rPr>
      <t xml:space="preserve"> $299, </t>
    </r>
    <r>
      <rPr>
        <b/>
        <sz val="9"/>
        <color theme="1"/>
        <rFont val="Calibri"/>
        <family val="2"/>
        <scheme val="minor"/>
      </rPr>
      <t xml:space="preserve">Snow Cone machine </t>
    </r>
    <r>
      <rPr>
        <sz val="9"/>
        <color theme="1"/>
        <rFont val="Calibri"/>
        <family val="2"/>
        <scheme val="minor"/>
      </rPr>
      <t xml:space="preserve">$299, </t>
    </r>
    <r>
      <rPr>
        <b/>
        <sz val="9"/>
        <color theme="1"/>
        <rFont val="Calibri"/>
        <family val="2"/>
        <scheme val="minor"/>
      </rPr>
      <t>Cotton</t>
    </r>
    <r>
      <rPr>
        <sz val="9"/>
        <color theme="1"/>
        <rFont val="Calibri"/>
        <family val="2"/>
        <scheme val="minor"/>
      </rPr>
      <t xml:space="preserve"> C</t>
    </r>
    <r>
      <rPr>
        <b/>
        <sz val="9"/>
        <color theme="1"/>
        <rFont val="Calibri"/>
        <family val="2"/>
        <scheme val="minor"/>
      </rPr>
      <t>andy machine</t>
    </r>
    <r>
      <rPr>
        <sz val="9"/>
        <color theme="1"/>
        <rFont val="Calibri"/>
        <family val="2"/>
        <scheme val="minor"/>
      </rPr>
      <t xml:space="preserve"> $299 and tables - </t>
    </r>
    <r>
      <rPr>
        <b/>
        <sz val="9"/>
        <color theme="1"/>
        <rFont val="Calibri"/>
        <family val="2"/>
        <scheme val="minor"/>
      </rPr>
      <t>Folding table</t>
    </r>
    <r>
      <rPr>
        <sz val="9"/>
        <color theme="1"/>
        <rFont val="Calibri"/>
        <family val="2"/>
        <scheme val="minor"/>
      </rPr>
      <t xml:space="preserve"> $47.98, 6'round - $19.99, 60' round - $27.99 and chairs - $6.99. </t>
    </r>
    <r>
      <rPr>
        <b/>
        <sz val="9"/>
        <color theme="1"/>
        <rFont val="Calibri"/>
        <family val="2"/>
        <scheme val="minor"/>
      </rPr>
      <t>Trackless Train</t>
    </r>
    <r>
      <rPr>
        <sz val="9"/>
        <color theme="1"/>
        <rFont val="Calibri"/>
        <family val="2"/>
        <scheme val="minor"/>
      </rPr>
      <t xml:space="preserve"> $1,499, </t>
    </r>
    <r>
      <rPr>
        <b/>
        <sz val="9"/>
        <color theme="1"/>
        <rFont val="Calibri"/>
        <family val="2"/>
        <scheme val="minor"/>
      </rPr>
      <t>Yard games</t>
    </r>
    <r>
      <rPr>
        <sz val="9"/>
        <color theme="1"/>
        <rFont val="Calibri"/>
        <family val="2"/>
        <scheme val="minor"/>
      </rPr>
      <t xml:space="preserve"> $199, </t>
    </r>
    <r>
      <rPr>
        <b/>
        <sz val="9"/>
        <color theme="1"/>
        <rFont val="Calibri"/>
        <family val="2"/>
        <scheme val="minor"/>
      </rPr>
      <t>Balloon air tanks</t>
    </r>
    <r>
      <rPr>
        <sz val="9"/>
        <color theme="1"/>
        <rFont val="Calibri"/>
        <family val="2"/>
        <scheme val="minor"/>
      </rPr>
      <t xml:space="preserve"> - $150 for 24hrs. </t>
    </r>
    <r>
      <rPr>
        <b/>
        <sz val="9"/>
        <color theme="1"/>
        <rFont val="Calibri"/>
        <family val="2"/>
        <scheme val="minor"/>
      </rPr>
      <t xml:space="preserve">Power Generators </t>
    </r>
  </si>
  <si>
    <r>
      <rPr>
        <b/>
        <sz val="11"/>
        <color theme="1"/>
        <rFont val="Calibri"/>
        <family val="2"/>
        <scheme val="minor"/>
      </rPr>
      <t>Exhibits &amp; Displays</t>
    </r>
    <r>
      <rPr>
        <sz val="11"/>
        <color theme="1"/>
        <rFont val="Calibri"/>
        <family val="2"/>
        <scheme val="minor"/>
      </rPr>
      <t xml:space="preserve">, Exterior Signage and Custom Banners, Signs and Graphics, Wall Murals </t>
    </r>
  </si>
  <si>
    <r>
      <rPr>
        <b/>
        <sz val="11"/>
        <color theme="1"/>
        <rFont val="Calibri"/>
        <family val="2"/>
        <scheme val="minor"/>
      </rPr>
      <t>Event Photography -</t>
    </r>
    <r>
      <rPr>
        <sz val="11"/>
        <color theme="1"/>
        <rFont val="Calibri"/>
        <family val="2"/>
        <scheme val="minor"/>
      </rPr>
      <t xml:space="preserve"> $125</t>
    </r>
  </si>
  <si>
    <t>24-45-737</t>
  </si>
  <si>
    <t>Lasting Impressions</t>
  </si>
  <si>
    <t>22-68-914</t>
  </si>
  <si>
    <t>22-71-914</t>
  </si>
  <si>
    <t>22-82-737</t>
  </si>
  <si>
    <t>22-84-914 (B)</t>
  </si>
  <si>
    <t>23-10-914</t>
  </si>
  <si>
    <t>24-36-914</t>
  </si>
  <si>
    <t>Dallas Automatic Gate, Inc</t>
  </si>
  <si>
    <t>Gomez Floor Covering, Inc (GFC)</t>
  </si>
  <si>
    <t>Sav-On Fence, LLC</t>
  </si>
  <si>
    <t>Commercial Fencing and Gates</t>
  </si>
  <si>
    <t>24-57-914</t>
  </si>
  <si>
    <t>DJ / Disk Jockey- $75</t>
  </si>
  <si>
    <r>
      <rPr>
        <b/>
        <sz val="11"/>
        <color theme="1"/>
        <rFont val="Calibri"/>
        <family val="2"/>
        <scheme val="minor"/>
      </rPr>
      <t>DJ/Disk Jockey</t>
    </r>
    <r>
      <rPr>
        <sz val="11"/>
        <color theme="1"/>
        <rFont val="Calibri"/>
        <family val="2"/>
        <scheme val="minor"/>
      </rPr>
      <t xml:space="preserve"> $ 1,000 per hour $50 for travel fee up to 20 mile radius, additional $25 for every 10 miles after 20 mile radius,</t>
    </r>
    <r>
      <rPr>
        <b/>
        <sz val="11"/>
        <color theme="1"/>
        <rFont val="Calibri"/>
        <family val="2"/>
        <scheme val="minor"/>
      </rPr>
      <t xml:space="preserve"> Drone aerial videopgraphy </t>
    </r>
    <r>
      <rPr>
        <sz val="11"/>
        <color theme="1"/>
        <rFont val="Calibri"/>
        <family val="2"/>
        <scheme val="minor"/>
      </rPr>
      <t xml:space="preserve">(1-16 shots and a vide) $250, </t>
    </r>
    <r>
      <rPr>
        <b/>
        <sz val="11"/>
        <color theme="1"/>
        <rFont val="Calibri"/>
        <family val="2"/>
        <scheme val="minor"/>
      </rPr>
      <t>sound equipment</t>
    </r>
    <r>
      <rPr>
        <sz val="11"/>
        <color theme="1"/>
        <rFont val="Calibri"/>
        <family val="2"/>
        <scheme val="minor"/>
      </rPr>
      <t xml:space="preserve"> $650,</t>
    </r>
    <r>
      <rPr>
        <b/>
        <sz val="11"/>
        <color theme="1"/>
        <rFont val="Calibri"/>
        <family val="2"/>
        <scheme val="minor"/>
      </rPr>
      <t xml:space="preserve"> lighting equipment </t>
    </r>
    <r>
      <rPr>
        <sz val="11"/>
        <color theme="1"/>
        <rFont val="Calibri"/>
        <family val="2"/>
        <scheme val="minor"/>
      </rPr>
      <t>per unit $30 , package 8 light $250 24 lights400, moving lights both $300 control 150 -250 depending on the hours</t>
    </r>
  </si>
  <si>
    <t>parking lot striping, sport court/basketball, pickleball courts, warehouse striping</t>
  </si>
  <si>
    <t xml:space="preserve">Melissa Wright </t>
  </si>
  <si>
    <t>centraldallas@1800striper.com</t>
  </si>
  <si>
    <t xml:space="preserve">214/884-3669 </t>
  </si>
  <si>
    <t>Pest Control, Commercial HVAC Service &amp; Installation; Commercial Plumbing Service &amp; Installation</t>
  </si>
  <si>
    <t>Curtis King</t>
  </si>
  <si>
    <t>cking@abcpest.com</t>
  </si>
  <si>
    <t>469-968-9481</t>
  </si>
  <si>
    <t>Electronic device repair. iPads, Macbook Pros, Mobile Devices</t>
  </si>
  <si>
    <t>Juan Orozco</t>
  </si>
  <si>
    <t>support@awsrepairs.com</t>
  </si>
  <si>
    <t>(469)716-9408</t>
  </si>
  <si>
    <t>refrigeration equipment service/repair.  Jetter services. back flow certification.</t>
  </si>
  <si>
    <t xml:space="preserve">Gary Nunez </t>
  </si>
  <si>
    <t>gpnunez@amsofusa.com</t>
  </si>
  <si>
    <t xml:space="preserve">972-702-8674 </t>
  </si>
  <si>
    <t>IISD 22-84-914A</t>
  </si>
  <si>
    <t>Carl Brooks</t>
  </si>
  <si>
    <t>estimating@banchmarksigns.biz</t>
  </si>
  <si>
    <t>817-560-9965</t>
  </si>
  <si>
    <t>Auto body Repair, painting</t>
  </si>
  <si>
    <t>Ricky Harper</t>
  </si>
  <si>
    <t>ricky.harper@bwcollision.com</t>
  </si>
  <si>
    <t>972-438-6766</t>
  </si>
  <si>
    <t>we complete all plumbing as well as storm drain cleaning and repairs</t>
  </si>
  <si>
    <t>shaunna harris</t>
  </si>
  <si>
    <t>shaunna@ccslableaks.com</t>
  </si>
  <si>
    <t>972-287-2354</t>
  </si>
  <si>
    <t>Installation, service, inspection and monitoring of fire alarm, installation, service &amp; inspection of sprinkler &amp; fire extinguishers, kitchen hood inspections, backflows and installation &amp; service of access control, security and surveillance</t>
  </si>
  <si>
    <t>Service</t>
  </si>
  <si>
    <t>service@caruthps.com</t>
  </si>
  <si>
    <t>214-919-2231</t>
  </si>
  <si>
    <t>HVAC and construction MEP work</t>
  </si>
  <si>
    <t xml:space="preserve">Gabrielle Craig </t>
  </si>
  <si>
    <t>gcraig@cecfg.com</t>
  </si>
  <si>
    <t>817-304-7093</t>
  </si>
  <si>
    <t>Doors/Frames/HardwareDrywall/Framing/CeilingsResilient FlooringCarpetToilet AccessoriesToilet PartitionsLaboratory Gases; HVAC/Mechanical Service &amp; Maintenance,Site Furnishings</t>
  </si>
  <si>
    <t>Eric Tolar</t>
  </si>
  <si>
    <t>eric.tolar@christmanfs.com</t>
  </si>
  <si>
    <t>469-501-5535</t>
  </si>
  <si>
    <t>Electrican, Food Svc Equip repair, Plumbing Svc, Refrigeration repair, Geothermal A/C repair</t>
  </si>
  <si>
    <t>Windshield Replacement on any kind of car, bus, truck, heavy equipment, etc.• Rock Chip Repair</t>
  </si>
  <si>
    <t>Diego Munoz Arredondo</t>
  </si>
  <si>
    <t>dciautoglass1@gmail.com</t>
  </si>
  <si>
    <t>817-891-0946</t>
  </si>
  <si>
    <t>Mechanical/HVAC/Boiler/Plumbing installation, maintenance &amp; repair.</t>
  </si>
  <si>
    <t>Wade Decker (President)</t>
  </si>
  <si>
    <t>wdecker@deckermechanical.com</t>
  </si>
  <si>
    <t>972-291-9907 x 111</t>
  </si>
  <si>
    <t>ADA/Braille Signs</t>
  </si>
  <si>
    <t>Tawni Gonzalez</t>
  </si>
  <si>
    <t>tawni.gonzalez@fastsigns.com</t>
  </si>
  <si>
    <t>817-557-1191</t>
  </si>
  <si>
    <t>Fire Alarm- design, install, service, inspectionFire Sprinkler- Design, install, service, and inspectionFire Extinguisher- Install, Sales, Service, InspectionBackflow- Install, Service, and InspectionsKitchen Hood and Suppression Systems- Design, install, service, and inspectionsFire Underground services</t>
  </si>
  <si>
    <t>Brent Allar</t>
  </si>
  <si>
    <t xml:space="preserve"> brent@firewisetx.com</t>
  </si>
  <si>
    <t>682-774-1924</t>
  </si>
  <si>
    <t>Ceiling Tile Restoration</t>
  </si>
  <si>
    <t>Marco Magdaleno</t>
  </si>
  <si>
    <t>mmagdaleno@iecis.com</t>
  </si>
  <si>
    <t>469-748-7824</t>
  </si>
  <si>
    <t>Detection Dog Services</t>
  </si>
  <si>
    <t>Brenda Hayes</t>
  </si>
  <si>
    <t>office@topdogDFW.com</t>
  </si>
  <si>
    <t>817-572-1111</t>
  </si>
  <si>
    <t>ISI Commerical Refrigeration (Strategic Equipement LLC)</t>
  </si>
  <si>
    <t>HVAC Parts &amp; Equipment, Replacement, Repairs and ServiceHVAC Controls, Parts &amp; Equipment, Replacement, Repairs, and Services</t>
  </si>
  <si>
    <t>David Cromer</t>
  </si>
  <si>
    <t>dcromer@lsicontrols.com</t>
  </si>
  <si>
    <t>469-805-0623</t>
  </si>
  <si>
    <t xml:space="preserve">Playground equipment repair, Fiberglass repair, PLASTIC WELDING AND FABRICATION; </t>
  </si>
  <si>
    <t>COLT MONINGER</t>
  </si>
  <si>
    <t>COLT.MONINGER.ME@GMAIL.COM</t>
  </si>
  <si>
    <t xml:space="preserve">712-635-9251 </t>
  </si>
  <si>
    <t xml:space="preserve">Ricks Car Care #2 </t>
  </si>
  <si>
    <t>214.241.3232</t>
  </si>
  <si>
    <t>817-681-6663</t>
  </si>
  <si>
    <t>Cell: 713-204-9328</t>
  </si>
  <si>
    <t>214-948-7396 X 1996</t>
  </si>
  <si>
    <t>830-499-1155</t>
  </si>
  <si>
    <t xml:space="preserve">Trimark, ISI Commercial Refrigeration, Trimark Foodcraft (Strategic Equipment) </t>
  </si>
  <si>
    <t>FoodService Equipment, Service Calls,  Supplies and Design</t>
  </si>
  <si>
    <t xml:space="preserve">Chuck Taylor </t>
  </si>
  <si>
    <t xml:space="preserve">800-777-5070  </t>
  </si>
  <si>
    <t>800-777-5070</t>
  </si>
  <si>
    <t>We are also a lighting distributor and can sell any lighting products, Fluorescents, ballast, led lamps wall pack led, led area lights,</t>
  </si>
  <si>
    <t xml:space="preserve">Sean Walters </t>
  </si>
  <si>
    <t>sean@dlbdweb.com</t>
  </si>
  <si>
    <t xml:space="preserve">972-824-5493 </t>
  </si>
  <si>
    <t>Whaley Foodservice</t>
  </si>
  <si>
    <t>Kitchen Equipment Repair</t>
  </si>
  <si>
    <t>Jeff Young</t>
  </si>
  <si>
    <t>jeff.young@whaleyfoodservice.com</t>
  </si>
  <si>
    <t>SKILLED CRAFTS AND TRADES- IISD 22-84-914</t>
  </si>
  <si>
    <t>Mind Education</t>
  </si>
  <si>
    <t>22-27-12-082</t>
  </si>
  <si>
    <t>CTPA Killeen ISD</t>
  </si>
  <si>
    <t>733-24</t>
  </si>
  <si>
    <t>Time Matters Entertainment</t>
  </si>
  <si>
    <t>2021-Aug-100</t>
  </si>
  <si>
    <t>Fine Arts, Equipment Rental</t>
  </si>
  <si>
    <t>A W Crisp Fire Sprinkler Inc</t>
  </si>
  <si>
    <t>Facilites Management</t>
  </si>
  <si>
    <t>Barsco</t>
  </si>
  <si>
    <t>Carrier Enterprise</t>
  </si>
  <si>
    <t>Filterbuy</t>
  </si>
  <si>
    <t>24/030SG-19</t>
  </si>
  <si>
    <t>24/028SG-01</t>
  </si>
  <si>
    <t>24/028SG-02</t>
  </si>
  <si>
    <t>24/028SG-03</t>
  </si>
  <si>
    <t>24/028SG-04</t>
  </si>
  <si>
    <t>24/028SG-05</t>
  </si>
  <si>
    <t>24/028SG-06</t>
  </si>
  <si>
    <t>24/028SG-07</t>
  </si>
  <si>
    <t>irving@groggydogonline.com</t>
  </si>
  <si>
    <t>Gabii Pressley</t>
  </si>
  <si>
    <t>CRivera@alcschools.com</t>
  </si>
  <si>
    <t>866-999-3371</t>
  </si>
  <si>
    <t>Jife Luxury Car Service</t>
  </si>
  <si>
    <t>info@jifeluxurycarservice.com</t>
  </si>
  <si>
    <t>972-971-6399</t>
  </si>
  <si>
    <t>venus@gametimetransportation.com</t>
  </si>
  <si>
    <t>682-716-9982</t>
  </si>
  <si>
    <t>info@bususa.net</t>
  </si>
  <si>
    <t>214-748-5466</t>
  </si>
  <si>
    <t>Kerrville Bus Company Inc</t>
  </si>
  <si>
    <t>GLORIA.BUTLER@COACHUSA.COM</t>
  </si>
  <si>
    <t>800-256-2757</t>
  </si>
  <si>
    <t>transportespegasos@msn.com</t>
  </si>
  <si>
    <t>214-317-2661</t>
  </si>
  <si>
    <t>jtunstall@imperial-charters.com</t>
  </si>
  <si>
    <t>214-414-9041</t>
  </si>
  <si>
    <t>310-391-6161</t>
  </si>
  <si>
    <t>EXPIRES 10/27/2025</t>
  </si>
  <si>
    <t>MOC: EPCNT GARLAND ISD 68-22-01</t>
  </si>
  <si>
    <t>EXP 1/2/2026</t>
  </si>
  <si>
    <t>972-257-0325</t>
  </si>
  <si>
    <t>23-24-05</t>
  </si>
  <si>
    <t>22-23-07</t>
  </si>
  <si>
    <t>Reid's Floral dba Saleplace</t>
  </si>
  <si>
    <t xml:space="preserve">CTE Supplies </t>
  </si>
  <si>
    <t>2020-AUG-65</t>
  </si>
  <si>
    <t>Readymade Music</t>
  </si>
  <si>
    <t>2403-05</t>
  </si>
  <si>
    <t>2023-10-047</t>
  </si>
  <si>
    <t>EPCNT PLANO ISD</t>
  </si>
  <si>
    <t xml:space="preserve">RhythmBee </t>
  </si>
  <si>
    <t>24-59</t>
  </si>
  <si>
    <t>2105-07</t>
  </si>
  <si>
    <t>A &amp; G Safety Solutions</t>
  </si>
  <si>
    <t>2408-08</t>
  </si>
  <si>
    <t>EPCNT Aledo ISD</t>
  </si>
  <si>
    <t>Electude</t>
  </si>
  <si>
    <t>23-02-4</t>
  </si>
  <si>
    <t>EPCNT Grapevine ISD</t>
  </si>
  <si>
    <t>Belmont Safety Products</t>
  </si>
  <si>
    <t>Products and Services for Facilites, Grounds, and Transportation</t>
  </si>
  <si>
    <t>2408-07</t>
  </si>
  <si>
    <t>2408-13</t>
  </si>
  <si>
    <t>Method Learning</t>
  </si>
  <si>
    <t>Freedom Promotions</t>
  </si>
  <si>
    <t>Apparel, Awards, Promotional Products</t>
  </si>
  <si>
    <t>2408-10</t>
  </si>
  <si>
    <t>743-24</t>
  </si>
  <si>
    <t>2023-APR-131</t>
  </si>
  <si>
    <t>2019-JUL-38</t>
  </si>
  <si>
    <t>2023-APR-130</t>
  </si>
  <si>
    <t>2022-2025</t>
  </si>
  <si>
    <t>2023-0365-S2</t>
  </si>
  <si>
    <t>Triumvirate Environmental Svcs (formerly Green Planet)</t>
  </si>
  <si>
    <t xml:space="preserve">Unit Sets Unlimited </t>
  </si>
  <si>
    <t>20219-560</t>
  </si>
  <si>
    <t>Agile Mind Educational Holdings</t>
  </si>
  <si>
    <t>Amira Learning</t>
  </si>
  <si>
    <t>BrainPOP</t>
  </si>
  <si>
    <t>Capstone (Coughlan Companies, Inc.)</t>
  </si>
  <si>
    <t>Digital Theatre</t>
  </si>
  <si>
    <t>Discovery Education</t>
  </si>
  <si>
    <t xml:space="preserve">Eduphoria!  </t>
  </si>
  <si>
    <t>Engageli</t>
  </si>
  <si>
    <t>Explore Learning</t>
  </si>
  <si>
    <t>Fireplace</t>
  </si>
  <si>
    <t>Houghton Mifflin Harcourt Publishing</t>
  </si>
  <si>
    <t>Imagine Learning</t>
  </si>
  <si>
    <t>Insignia Software</t>
  </si>
  <si>
    <t>Learn Engines</t>
  </si>
  <si>
    <t>Learning A-Z</t>
  </si>
  <si>
    <t>Learning Farm</t>
  </si>
  <si>
    <t>Lexia Learning Systems</t>
  </si>
  <si>
    <t>McGraw Hill</t>
  </si>
  <si>
    <t>MIcroShare</t>
  </si>
  <si>
    <t>Moby Max</t>
  </si>
  <si>
    <t>ORI Learning</t>
  </si>
  <si>
    <t>ProQuest</t>
  </si>
  <si>
    <t>Renaissance Learning</t>
  </si>
  <si>
    <t>Rosetta Stone</t>
  </si>
  <si>
    <t>Savvas Learning Company</t>
  </si>
  <si>
    <t>SMART Technologies</t>
  </si>
  <si>
    <t>Swank K-12 Streaming</t>
  </si>
  <si>
    <t>The Computing Technology Induatry Association</t>
  </si>
  <si>
    <t>Varsity Tutors for Schools</t>
  </si>
  <si>
    <t>Vista Higher Learning</t>
  </si>
  <si>
    <t>K-12 Instructional Software and Learning Management Tools</t>
  </si>
  <si>
    <t>25-02-859</t>
  </si>
  <si>
    <t>Yoyager Sopris Learning</t>
  </si>
  <si>
    <t>Security Product Kits</t>
  </si>
  <si>
    <t>23B-12-600</t>
  </si>
  <si>
    <t xml:space="preserve">Alertus Technologies </t>
  </si>
  <si>
    <t>Security Products-Sensors, Beacons and Related Products</t>
  </si>
  <si>
    <t>23B-13-600</t>
  </si>
  <si>
    <t>25-01-739</t>
  </si>
  <si>
    <t>Safety Footwear</t>
  </si>
  <si>
    <t>Red Wing Shoe Store - Irving</t>
  </si>
  <si>
    <t>Shoes for Crews North American LLC</t>
  </si>
  <si>
    <t>24/043SG-01</t>
  </si>
  <si>
    <t>739-24</t>
  </si>
  <si>
    <t>2021-048</t>
  </si>
  <si>
    <t>2010-17B</t>
  </si>
  <si>
    <t>10story Learning, LLC</t>
  </si>
  <si>
    <t>Curriculum, Instructional Programs, Assessment Materials, and Related Items</t>
  </si>
  <si>
    <t>24/029SG-01</t>
  </si>
  <si>
    <t>A1 Mobil Fleet Wash &amp; Detail</t>
  </si>
  <si>
    <t>Parking Lot and Street Cleaning Services</t>
  </si>
  <si>
    <t>24/049MR-01</t>
  </si>
  <si>
    <t>24/029SG-02</t>
  </si>
  <si>
    <t>24/050MR-01</t>
  </si>
  <si>
    <t>23/038TP-01</t>
  </si>
  <si>
    <t>Digital/Internet Instructional Applications, Platforms, Content, and Related Items</t>
  </si>
  <si>
    <t>24/030SG-01</t>
  </si>
  <si>
    <t>24/050MR-02</t>
  </si>
  <si>
    <t>Debris Removal Service</t>
  </si>
  <si>
    <t>24/048MR-02</t>
  </si>
  <si>
    <t>American Fire Systems, Inc.</t>
  </si>
  <si>
    <t>American General Infrastructure Services Group</t>
  </si>
  <si>
    <t>Landscape and Maintenance Services</t>
  </si>
  <si>
    <t>24/048MR-01</t>
  </si>
  <si>
    <t>American Vending Sales, Inc.</t>
  </si>
  <si>
    <t>23/038TP-02</t>
  </si>
  <si>
    <t>Americlean</t>
  </si>
  <si>
    <t>Building Cleaning, Exterior</t>
  </si>
  <si>
    <t>24/049MR-02</t>
  </si>
  <si>
    <t>ArborTrue, LLC</t>
  </si>
  <si>
    <t>24/048MR-03</t>
  </si>
  <si>
    <t>24/025SG-02</t>
  </si>
  <si>
    <t>24/043SG-02</t>
  </si>
  <si>
    <t>24/048MR-04</t>
  </si>
  <si>
    <t>24/048MR-05</t>
  </si>
  <si>
    <t>23/041MR-03</t>
  </si>
  <si>
    <t>23/038TP-03</t>
  </si>
  <si>
    <t>24/043SG-03</t>
  </si>
  <si>
    <t>24/053TC-01</t>
  </si>
  <si>
    <t>24/043SG-04</t>
  </si>
  <si>
    <t>CELEBRATE Successful Early Learning</t>
  </si>
  <si>
    <t>Textbooks, Library Books, Printed Instructional Resources, and Related Items</t>
  </si>
  <si>
    <t>Central Landscape and Maintenance</t>
  </si>
  <si>
    <t>24/048MR-06</t>
  </si>
  <si>
    <t>23/038TP-04</t>
  </si>
  <si>
    <t>Compass Group USA, Inc., by and through its Canteen Division</t>
  </si>
  <si>
    <t>Vending Machines and Service for Beverages and Snacks</t>
  </si>
  <si>
    <t>24/007AK-01</t>
  </si>
  <si>
    <t>Coolers, Inc.</t>
  </si>
  <si>
    <t>23/038TP-05</t>
  </si>
  <si>
    <t>Design Security Controls, LLC., dba DSC</t>
  </si>
  <si>
    <t>24/023TC-08</t>
  </si>
  <si>
    <t>24/050MR-05</t>
  </si>
  <si>
    <t>24/043SG-05</t>
  </si>
  <si>
    <t>EDU Solutions LLC</t>
  </si>
  <si>
    <t>24/029SG-03</t>
  </si>
  <si>
    <t>24/030SG-05</t>
  </si>
  <si>
    <t>ETC Companies</t>
  </si>
  <si>
    <t>24/051SG-02</t>
  </si>
  <si>
    <t>Exploros, Inc</t>
  </si>
  <si>
    <t>24/030SG-06</t>
  </si>
  <si>
    <t>24/050MR-06</t>
  </si>
  <si>
    <t>FOCALPOINTK12, INC</t>
  </si>
  <si>
    <t>24/030SG-08</t>
  </si>
  <si>
    <t>24/031TP-01</t>
  </si>
  <si>
    <t>Hiveclass Inc</t>
  </si>
  <si>
    <t>24/029SG-04</t>
  </si>
  <si>
    <t>Innoseal Systems</t>
  </si>
  <si>
    <t>23/038TP-06</t>
  </si>
  <si>
    <t>24/029SG-05</t>
  </si>
  <si>
    <t>24/043SG-06</t>
  </si>
  <si>
    <t>23/038TP-08</t>
  </si>
  <si>
    <t>24/029SG-06</t>
  </si>
  <si>
    <t>Kept Companies</t>
  </si>
  <si>
    <t>24/029SG-07</t>
  </si>
  <si>
    <t>Kleen Supply Company</t>
  </si>
  <si>
    <t>24/023TC-05</t>
  </si>
  <si>
    <t>24/031TP-02</t>
  </si>
  <si>
    <t>23/022MF-12</t>
  </si>
  <si>
    <t>23/038TP-09</t>
  </si>
  <si>
    <t>Little STEM Academy</t>
  </si>
  <si>
    <t>24/029SG-08</t>
  </si>
  <si>
    <t>24/043SG-07</t>
  </si>
  <si>
    <t>Metropolitan Landscape Management</t>
  </si>
  <si>
    <t>24/048MR-07</t>
  </si>
  <si>
    <t>23/038TP-10</t>
  </si>
  <si>
    <t>24/030SG-10</t>
  </si>
  <si>
    <t>24/029SG-09</t>
  </si>
  <si>
    <t>Okapi Educational Publishing</t>
  </si>
  <si>
    <t>24/029SG-10</t>
  </si>
  <si>
    <t>24/030SG-11</t>
  </si>
  <si>
    <t>23/038TP-11</t>
  </si>
  <si>
    <t>23/038TP-12</t>
  </si>
  <si>
    <t>24/043SG-09</t>
  </si>
  <si>
    <t>Project Education</t>
  </si>
  <si>
    <t>24/050MR-07</t>
  </si>
  <si>
    <t>RAE Security Inc.</t>
  </si>
  <si>
    <t>24/023TC-26</t>
  </si>
  <si>
    <t>Reliable Commercial Roofing Services, Inc.</t>
  </si>
  <si>
    <t>Rescue Cooling, LLC</t>
  </si>
  <si>
    <t>24/050MR-08</t>
  </si>
  <si>
    <t>24/030SG-12</t>
  </si>
  <si>
    <t>Risas y Sonrisas LLC</t>
  </si>
  <si>
    <t>24/029SG-11</t>
  </si>
  <si>
    <t>23/038TP-13</t>
  </si>
  <si>
    <t>Apparel and Footwear for Food Service</t>
  </si>
  <si>
    <t>Skilled Construction Subs Unlimited</t>
  </si>
  <si>
    <t>24/048MR-08</t>
  </si>
  <si>
    <t>Southern Brothers Properties</t>
  </si>
  <si>
    <t>24/049MR-06</t>
  </si>
  <si>
    <t>Southern Care Sweeping &amp; Paving Company</t>
  </si>
  <si>
    <t>24/049MR-07</t>
  </si>
  <si>
    <t>SR Max</t>
  </si>
  <si>
    <t>24/044TP-02</t>
  </si>
  <si>
    <t>24/029SG-12</t>
  </si>
  <si>
    <t>24/030SG-14</t>
  </si>
  <si>
    <t>24/029SG-13</t>
  </si>
  <si>
    <t>24/029SG-14</t>
  </si>
  <si>
    <t>24/043SG-12</t>
  </si>
  <si>
    <t>Texas Letter Jackets</t>
  </si>
  <si>
    <t>24/043SG-13</t>
  </si>
  <si>
    <t>Texas Power Equipment Inc</t>
  </si>
  <si>
    <t>24/049MR-08</t>
  </si>
  <si>
    <t>24/044TP-03</t>
  </si>
  <si>
    <t>24/030SG-15</t>
  </si>
  <si>
    <t>Frozen and Chilled Beverage Products</t>
  </si>
  <si>
    <t>24/041AK-01</t>
  </si>
  <si>
    <t>23/038TP-07</t>
  </si>
  <si>
    <t>TSN Visual Communication Solutions, LLC</t>
  </si>
  <si>
    <t>24/030SG-17</t>
  </si>
  <si>
    <t>Varsity Tutors for Schools LLC</t>
  </si>
  <si>
    <t>24/030SG-18</t>
  </si>
  <si>
    <t>Willdan Engineering</t>
  </si>
  <si>
    <t>24/053TC-02</t>
  </si>
  <si>
    <t>Wilson Language Training</t>
  </si>
  <si>
    <t>24/029SG-16</t>
  </si>
  <si>
    <t>Xtreme Kleen Pressure Washing</t>
  </si>
  <si>
    <t>24/049MR-09</t>
  </si>
  <si>
    <t>Yellowstone Landscape</t>
  </si>
  <si>
    <t>24/048MR-09</t>
  </si>
  <si>
    <t>Bluum Inc</t>
  </si>
  <si>
    <t>Dewitt Poth &amp; Son LLC</t>
  </si>
  <si>
    <t>Ed Tech Soft Inc</t>
  </si>
  <si>
    <t>MobyMax Education</t>
  </si>
  <si>
    <t>Seamless Advanced Solutions</t>
  </si>
  <si>
    <t>SlateXP</t>
  </si>
  <si>
    <t>Stackleader</t>
  </si>
  <si>
    <t>1st Choice Restaurant Equipment and  Supply LLC</t>
  </si>
  <si>
    <t>1Team Insurance Network LLC</t>
  </si>
  <si>
    <t>Employee Benefits and Insurance Solutions</t>
  </si>
  <si>
    <t>Office and School Supplies, Products, and Services</t>
  </si>
  <si>
    <t>MRO (Maintenance, Repair, and Operations of Facilities and Grounds)</t>
  </si>
  <si>
    <t>07/31/2029</t>
  </si>
  <si>
    <t>Fire, Firearm, and Active Shooter Safety and Security Solutions (NON-JOC)</t>
  </si>
  <si>
    <t>42 Construction LLC</t>
  </si>
  <si>
    <t>Staging, Enclosure, and Riser Products and Services</t>
  </si>
  <si>
    <t>A Brush Above Services LLC</t>
  </si>
  <si>
    <t>ABC Home &amp; Commercial Services</t>
  </si>
  <si>
    <t>Data Analytics, Solutions, and Services</t>
  </si>
  <si>
    <t>Acme Auto Leasing LLC</t>
  </si>
  <si>
    <t>Comprehensive Fleet Leasing and Management</t>
  </si>
  <si>
    <t>Acumen Enterprises Inc.</t>
  </si>
  <si>
    <t>Renewable Energy and Solar Solutions (NON-JOC)</t>
  </si>
  <si>
    <t>Renewable Energy and Solar Solutions (JOC)</t>
  </si>
  <si>
    <t>Lighting Systems, Parts, and Installations (JOC)</t>
  </si>
  <si>
    <t>ADERSA Group LLC</t>
  </si>
  <si>
    <t>Adjuvant Consulting Inc</t>
  </si>
  <si>
    <t>Music Instruments, Sheet Music, and Repair</t>
  </si>
  <si>
    <t>Advanced Construction Testing LLC</t>
  </si>
  <si>
    <t>Advanced Management Group LLC</t>
  </si>
  <si>
    <t>Aerem Environmental Consultants LLC</t>
  </si>
  <si>
    <t>Air Now Heating &amp; Air Conditioning LLC</t>
  </si>
  <si>
    <t>ALL In Learning Inc.</t>
  </si>
  <si>
    <t>All South Flooring LLC</t>
  </si>
  <si>
    <t>Allana Buick &amp; Bers</t>
  </si>
  <si>
    <t>Allied Fire Protection-SA LP</t>
  </si>
  <si>
    <t>Allied Flooring Solutions LLC</t>
  </si>
  <si>
    <t>Alpha Omega Wireless Inc</t>
  </si>
  <si>
    <t>AM&amp;N Electronics LLC</t>
  </si>
  <si>
    <t>Amber Electrical Contractors Inc</t>
  </si>
  <si>
    <t>American AVL</t>
  </si>
  <si>
    <t>American Defense Solutions of Texas LLC</t>
  </si>
  <si>
    <t>AmeriPlay Sports and Recreation</t>
  </si>
  <si>
    <t>Andrews Technology HMS Inc.</t>
  </si>
  <si>
    <t>Anthony Truck Bus and Auto LLC</t>
  </si>
  <si>
    <t>Networking Equipment, Software, and Services</t>
  </si>
  <si>
    <t>AOK Speciallties LLC</t>
  </si>
  <si>
    <t>AOT Recreation LLC</t>
  </si>
  <si>
    <t>App Maisters</t>
  </si>
  <si>
    <t>Apple Books LLC</t>
  </si>
  <si>
    <t>Applied Curiosity Inc</t>
  </si>
  <si>
    <t>Ardham Technologies Inc.</t>
  </si>
  <si>
    <t>Portable Modular Buildings (NON-JOC)</t>
  </si>
  <si>
    <t>Arkansas Office Products Inc</t>
  </si>
  <si>
    <t>Artisan Consulting LLC</t>
  </si>
  <si>
    <t>ASCENDING INC</t>
  </si>
  <si>
    <t>Assessment Intervention Management LLC</t>
  </si>
  <si>
    <t>Assisted Building Solutions</t>
  </si>
  <si>
    <t>Associated Time On Demand</t>
  </si>
  <si>
    <t>Astarr Tech LLC</t>
  </si>
  <si>
    <t>ATCO Structures &amp; Logistics USA</t>
  </si>
  <si>
    <t>Atlantic Construction Sales</t>
  </si>
  <si>
    <t>Auxium Systems Inc</t>
  </si>
  <si>
    <t>AV AIR SOLUTIONS</t>
  </si>
  <si>
    <t>Avantis Education Inc.</t>
  </si>
  <si>
    <t>AVES AUDIO VISUAL SYSTEMS INC.</t>
  </si>
  <si>
    <t>Av-Ology Inc.</t>
  </si>
  <si>
    <t>B&amp;M Construction Inc.</t>
  </si>
  <si>
    <t>Backpack Gear Inc.</t>
  </si>
  <si>
    <t>Bandstar Musical Instruments LLC</t>
  </si>
  <si>
    <t>Barrow Wise Consulting LLC</t>
  </si>
  <si>
    <t>Bass Roofing &amp; Restoration LLC</t>
  </si>
  <si>
    <t>Bayou Electric Inc</t>
  </si>
  <si>
    <t>BB2 Technology Group</t>
  </si>
  <si>
    <t>Beable Education Inc.</t>
  </si>
  <si>
    <t>Beam Professionals</t>
  </si>
  <si>
    <t>BERPL Technologies LLC</t>
  </si>
  <si>
    <t>Black Stone Roofing LLC</t>
  </si>
  <si>
    <t>Blue Rose Consulting Group Inc.</t>
  </si>
  <si>
    <t>Bluebonnet Construction Inc</t>
  </si>
  <si>
    <t>BLUUM USA INC.</t>
  </si>
  <si>
    <t>BMP Rackmount Solutions LLC</t>
  </si>
  <si>
    <t>BMS CAT LLC</t>
  </si>
  <si>
    <t>Bounce Town Inflatables LLC</t>
  </si>
  <si>
    <t>Brad Hulse Plumbing LLC</t>
  </si>
  <si>
    <t>Brandt Electrical</t>
  </si>
  <si>
    <t>Energy Savings Performance Contracting (ESPC and EAAS)</t>
  </si>
  <si>
    <t>Brilled Lighting</t>
  </si>
  <si>
    <t>Brook Mays Music and H&amp;H Music and Fishburn Violin Shop</t>
  </si>
  <si>
    <t>Brothers Moving and Storage</t>
  </si>
  <si>
    <t>Building Controls and Services Inc.</t>
  </si>
  <si>
    <t>Buy-Rite Beauty</t>
  </si>
  <si>
    <t>BYO Recreation LLC</t>
  </si>
  <si>
    <t>C &amp; M Tech Solutions</t>
  </si>
  <si>
    <t>C&amp;P ELECTRICAL SYSTEMS</t>
  </si>
  <si>
    <t>Cabling and Wireless Solutions</t>
  </si>
  <si>
    <t>Campus Safety Products</t>
  </si>
  <si>
    <t>Canopy Management Consulting Group LLC</t>
  </si>
  <si>
    <t>CapsuleTek LLC</t>
  </si>
  <si>
    <t>Carnegie Fabrics LLC</t>
  </si>
  <si>
    <t>Casey Slone Construction</t>
  </si>
  <si>
    <t>Cavalry Construction Company LLC</t>
  </si>
  <si>
    <t>CB Ketsal LLC</t>
  </si>
  <si>
    <t>CBS Roofing Services A Division of CBS Mechanical Inc.</t>
  </si>
  <si>
    <t>CDM7 LLC</t>
  </si>
  <si>
    <t>CDS Micro Systems LLC</t>
  </si>
  <si>
    <t>CELEBRITY GREENS LLC</t>
  </si>
  <si>
    <t>Centex Technologies .</t>
  </si>
  <si>
    <t>CertaPro Painters CPP Indianapolis LLC</t>
  </si>
  <si>
    <t>CFE Services May Enterprises Inc</t>
  </si>
  <si>
    <t>Chalk Talk Solutions Inc.</t>
  </si>
  <si>
    <t>Chamberlin Austin LLC</t>
  </si>
  <si>
    <t>Chamberlin Dallas LLC</t>
  </si>
  <si>
    <t>Chamberlin Houston LLC</t>
  </si>
  <si>
    <t>Champion Construction</t>
  </si>
  <si>
    <t>Chrome Heating &amp; Air Conditioning</t>
  </si>
  <si>
    <t>Cintas Corporation No. 2</t>
  </si>
  <si>
    <t>CIO Consulting Group LLC</t>
  </si>
  <si>
    <t>Circle Industries Inc.</t>
  </si>
  <si>
    <t>Citiri Inc.</t>
  </si>
  <si>
    <t>Clear-Armor LLC</t>
  </si>
  <si>
    <t>ClearSpace Design</t>
  </si>
  <si>
    <t>CM3 Building Solutions Inc</t>
  </si>
  <si>
    <t>CMTA Inc.</t>
  </si>
  <si>
    <t>Coast To Coast Computer Products Inc.</t>
  </si>
  <si>
    <t>Code for America</t>
  </si>
  <si>
    <t>Combined Benefits Group</t>
  </si>
  <si>
    <t>Come and Tech IT LLC</t>
  </si>
  <si>
    <t>Commercial Furniture Group</t>
  </si>
  <si>
    <t>COMPU-DATA INTERNATIONAL LLC</t>
  </si>
  <si>
    <t>ComSource Inc.</t>
  </si>
  <si>
    <t>Concept Facility Services</t>
  </si>
  <si>
    <t>Conductive Electric LLC</t>
  </si>
  <si>
    <t>Corey Construction Commercial Services</t>
  </si>
  <si>
    <t>Coriander Designs and Meyer Wells Ken Boudreau Inc.</t>
  </si>
  <si>
    <t>Corporate Benefit Initiative Inc</t>
  </si>
  <si>
    <t>Cre8Stone DFW LLC</t>
  </si>
  <si>
    <t>Crimson Construction Management LLC</t>
  </si>
  <si>
    <t>critical edge inc.</t>
  </si>
  <si>
    <t>Cross Country Communications Corp.</t>
  </si>
  <si>
    <t>Current Surfaces Inc</t>
  </si>
  <si>
    <t>Cyber Donkey</t>
  </si>
  <si>
    <t>CyberOne</t>
  </si>
  <si>
    <t>Cynergy Technology</t>
  </si>
  <si>
    <t>DakTech</t>
  </si>
  <si>
    <t>Darkhorse Emergency LP</t>
  </si>
  <si>
    <t>Dascom Americas SBI LLC</t>
  </si>
  <si>
    <t>Data Center Warehouse LLC</t>
  </si>
  <si>
    <t>DataDesign Solutions Holdings LLC</t>
  </si>
  <si>
    <t>Deen's Irrigation</t>
  </si>
  <si>
    <t>Design A Sign Inc</t>
  </si>
  <si>
    <t>DFW Mechanical Group LLC</t>
  </si>
  <si>
    <t>DFW Window Film Inc</t>
  </si>
  <si>
    <t>Diamond J Insulation</t>
  </si>
  <si>
    <t>Digital Trusted Identity Services</t>
  </si>
  <si>
    <t>Dilytics Inc</t>
  </si>
  <si>
    <t>DK Haney Roofing Inc.</t>
  </si>
  <si>
    <t>D-Link Systems Inc.</t>
  </si>
  <si>
    <t>DMW Commercial Inc</t>
  </si>
  <si>
    <t>D-N-D Services Inc</t>
  </si>
  <si>
    <t>Dodson House Moving LLC</t>
  </si>
  <si>
    <t>Dreamscapes Artificial grass LLC</t>
  </si>
  <si>
    <t>Drewery Construction Co. Inc.</t>
  </si>
  <si>
    <t>Droplet Solutions Inc.</t>
  </si>
  <si>
    <t>DTurfMeister</t>
  </si>
  <si>
    <t>DYCHE Industrial Services LLC</t>
  </si>
  <si>
    <t>E and J Lopez Roofing LLC</t>
  </si>
  <si>
    <t>E Contractors USA LLC</t>
  </si>
  <si>
    <t>E3 Entegral Solutions Inc.</t>
  </si>
  <si>
    <t>E4 Contracting LLC</t>
  </si>
  <si>
    <t>EAB Global Inc.</t>
  </si>
  <si>
    <t>East Point Consulting PC</t>
  </si>
  <si>
    <t>EcoLite Holdings LLC</t>
  </si>
  <si>
    <t>ecoReach Inc.</t>
  </si>
  <si>
    <t>Educational Networks</t>
  </si>
  <si>
    <t>Educational Research Institute</t>
  </si>
  <si>
    <t>Edukit</t>
  </si>
  <si>
    <t>EKSPERTSOFT LLC</t>
  </si>
  <si>
    <t>Electronic Contracting Company</t>
  </si>
  <si>
    <t>Ellis Air LLC</t>
  </si>
  <si>
    <t>Empyra.com Inc.</t>
  </si>
  <si>
    <t>EMS LINQ LLC</t>
  </si>
  <si>
    <t>emuamericas llc</t>
  </si>
  <si>
    <t>Endur Contractors</t>
  </si>
  <si>
    <t>E-Rate Central Tel/Logic Inc.</t>
  </si>
  <si>
    <t>E-Rate Elite Services Inc.</t>
  </si>
  <si>
    <t>E-RATE FIRST LLC</t>
  </si>
  <si>
    <t>ESI Hosted Services</t>
  </si>
  <si>
    <t>Eskola LLC.</t>
  </si>
  <si>
    <t>Esolvit Inc.</t>
  </si>
  <si>
    <t>Evan Butler</t>
  </si>
  <si>
    <t>Everon LLC</t>
  </si>
  <si>
    <t>Everyonelovesair</t>
  </si>
  <si>
    <t>Evo Business Environments</t>
  </si>
  <si>
    <t>Exceptional Educational Services LLC</t>
  </si>
  <si>
    <t>Exergenics USA Inc.</t>
  </si>
  <si>
    <t>ExServ Facility Services Inc</t>
  </si>
  <si>
    <t>Eyetopia TPA LLC</t>
  </si>
  <si>
    <t>EZ Systems</t>
  </si>
  <si>
    <t>EzyPA</t>
  </si>
  <si>
    <t>FacilitiesCONNECT</t>
  </si>
  <si>
    <t>FEDERAL PROTECTION INC</t>
  </si>
  <si>
    <t>FedTec LLC</t>
  </si>
  <si>
    <t>Field Dots LLC</t>
  </si>
  <si>
    <t>FIELD OPS of North Texas</t>
  </si>
  <si>
    <t>First Line Fire Protection LLC</t>
  </si>
  <si>
    <t>Fleming Network &amp; Security Services Inc.</t>
  </si>
  <si>
    <t>FlexPrint Intermediate LLC</t>
  </si>
  <si>
    <t>Flowers Construction LLC</t>
  </si>
  <si>
    <t>Flynn &amp; Associates LLC</t>
  </si>
  <si>
    <t>Foremost Telecommunications</t>
  </si>
  <si>
    <t>Forge Mobile LLC</t>
  </si>
  <si>
    <t>FORT BEND BATTERY &amp; GOLF CARS LLC</t>
  </si>
  <si>
    <t>FORTCON INC</t>
  </si>
  <si>
    <t>Fortress Elevator LLC</t>
  </si>
  <si>
    <t>Framery Inc</t>
  </si>
  <si>
    <t>FreeDoc</t>
  </si>
  <si>
    <t>FSJ Tactical LLC</t>
  </si>
  <si>
    <t>FTG International LLC</t>
  </si>
  <si>
    <t>Function5 Technology Group</t>
  </si>
  <si>
    <t>Furniture Reuse Solutions Inc</t>
  </si>
  <si>
    <t>GCI Solutions LLC</t>
  </si>
  <si>
    <t>Global Power Telecom Group LLC</t>
  </si>
  <si>
    <t>Go Turf</t>
  </si>
  <si>
    <t>Grand Stands Inc</t>
  </si>
  <si>
    <t>Graystone Concrete Solutions</t>
  </si>
  <si>
    <t>Greenwood Asher &amp; Associates</t>
  </si>
  <si>
    <t>GSFT- School Safety Certification</t>
  </si>
  <si>
    <t>GWB Insurance Group</t>
  </si>
  <si>
    <t>Hall Turf Inc</t>
  </si>
  <si>
    <t>Hargrove Roofing</t>
  </si>
  <si>
    <t>Hart InterCivic Inc</t>
  </si>
  <si>
    <t>Hawkmicro LLC</t>
  </si>
  <si>
    <t>Henderson USA Recreation Equipment Limited</t>
  </si>
  <si>
    <t>Hickory Contract or Hickory Leather Co</t>
  </si>
  <si>
    <t>High Point Furniture Industries Inc</t>
  </si>
  <si>
    <t>Hoar Construction</t>
  </si>
  <si>
    <t>Hodell Window Covering</t>
  </si>
  <si>
    <t>Holistic Utility Solutions</t>
  </si>
  <si>
    <t>HQ Contracting Inc</t>
  </si>
  <si>
    <t>HUNT CONSTRUCTION</t>
  </si>
  <si>
    <t>Hutcherson Construction Inc</t>
  </si>
  <si>
    <t>HVAC CONTROL SYSTEMS INC</t>
  </si>
  <si>
    <t>Hydromax USA LLC</t>
  </si>
  <si>
    <t>I Mark Sports</t>
  </si>
  <si>
    <t>Ideamapper inc.</t>
  </si>
  <si>
    <t>iDocket.com LLC</t>
  </si>
  <si>
    <t>Ikio LED Lighting</t>
  </si>
  <si>
    <t>ImageWorks Commercial Interiors</t>
  </si>
  <si>
    <t>Indeal Inc</t>
  </si>
  <si>
    <t>indigoChart LLC</t>
  </si>
  <si>
    <t>Infinite Talent</t>
  </si>
  <si>
    <t>Innovative Recreation of Louisiana LLC</t>
  </si>
  <si>
    <t>Intech Southwest Services LLC</t>
  </si>
  <si>
    <t>Intelligent Technology Solutions</t>
  </si>
  <si>
    <t>Intermedia.net LLC</t>
  </si>
  <si>
    <t>Interplay Learning</t>
  </si>
  <si>
    <t>Intervene K-12</t>
  </si>
  <si>
    <t>Intrado Life &amp; Safety</t>
  </si>
  <si>
    <t>IOffice</t>
  </si>
  <si>
    <t>Iron Sleek Inc</t>
  </si>
  <si>
    <t>J and H Global LLC</t>
  </si>
  <si>
    <t>James Teleco Inc.</t>
  </si>
  <si>
    <t>JAR Systems</t>
  </si>
  <si>
    <t>Jeff Eubank Roofing Co Inc.</t>
  </si>
  <si>
    <t>Johnson Commercial Solutions</t>
  </si>
  <si>
    <t>Johnson Controls Inc.</t>
  </si>
  <si>
    <t>JPD Government Services</t>
  </si>
  <si>
    <t>JPS Drywall LLC</t>
  </si>
  <si>
    <t>JRJ Enterprise LLC</t>
  </si>
  <si>
    <t>J-Tech Digital Inc.</t>
  </si>
  <si>
    <t>JTS Johnston Technical Services Inc.</t>
  </si>
  <si>
    <t>K12 Repair Parts LLC</t>
  </si>
  <si>
    <t>Kaizenerds LLC</t>
  </si>
  <si>
    <t>Kevin Mitch Group Inc.</t>
  </si>
  <si>
    <t>Keys Contractors LLC</t>
  </si>
  <si>
    <t>Keystone Solutions</t>
  </si>
  <si>
    <t>KH Commercial Roofing</t>
  </si>
  <si>
    <t>Koll Office Interiors</t>
  </si>
  <si>
    <t>KreativDesk Tometys Inc</t>
  </si>
  <si>
    <t>L Wallace Construction Company LLC</t>
  </si>
  <si>
    <t>Lakeview Alarms</t>
  </si>
  <si>
    <t>Landscape Structures Inc.</t>
  </si>
  <si>
    <t>Lateralus Group</t>
  </si>
  <si>
    <t>Latson's Office Solutions Inc.</t>
  </si>
  <si>
    <t>LBK TURF GUYS</t>
  </si>
  <si>
    <t>Lee &amp; Associates - WBE LLC</t>
  </si>
  <si>
    <t>Lee's Heating Air and Electric</t>
  </si>
  <si>
    <t>Legacy Signs of Texas</t>
  </si>
  <si>
    <t>LFA4 Enterprise LLC</t>
  </si>
  <si>
    <t>Liberty Paper DD Office Products Inc.</t>
  </si>
  <si>
    <t>LightStream Networks LLC</t>
  </si>
  <si>
    <t>Lloyd Smith and Associates</t>
  </si>
  <si>
    <t>Logic Mechanical Inc</t>
  </si>
  <si>
    <t>Logos Systems</t>
  </si>
  <si>
    <t>Lone Star Land Enhancement Inc</t>
  </si>
  <si>
    <t>LowCostEarbuds.com</t>
  </si>
  <si>
    <t>Lynk Automation LLC</t>
  </si>
  <si>
    <t>MAF Consultants</t>
  </si>
  <si>
    <t>Magnolia Fisheries</t>
  </si>
  <si>
    <t>Managed Health LLC</t>
  </si>
  <si>
    <t>Mantra Inspired Furniture</t>
  </si>
  <si>
    <t>Marco Group Inc</t>
  </si>
  <si>
    <t>Master Systems</t>
  </si>
  <si>
    <t>Maximum Mosquito Control</t>
  </si>
  <si>
    <t>McClure Company</t>
  </si>
  <si>
    <t>MealManage Inc</t>
  </si>
  <si>
    <t>Mean Green Lawn and Landscape</t>
  </si>
  <si>
    <t>Measuring Effectiveness</t>
  </si>
  <si>
    <t>Mechanical Partners Inc</t>
  </si>
  <si>
    <t>Meerkat Technologies Inc.</t>
  </si>
  <si>
    <t>MidPoint Technology Group LLC</t>
  </si>
  <si>
    <t>Mid-Tex of Midland Inc</t>
  </si>
  <si>
    <t>Miller at Work</t>
  </si>
  <si>
    <t>Minga Solutions Inc.</t>
  </si>
  <si>
    <t>Minntek Solutions Inc.</t>
  </si>
  <si>
    <t>Miracle Method of Austin Nartor Associates Inc.</t>
  </si>
  <si>
    <t>Mitel Business Systems Inc.</t>
  </si>
  <si>
    <t>Modine Manufacturing Company</t>
  </si>
  <si>
    <t>Move Solutions LTD</t>
  </si>
  <si>
    <t>Mutualink Inc.</t>
  </si>
  <si>
    <t>Nash Industries Inc</t>
  </si>
  <si>
    <t>Nation &amp; Co. Management Group LLC</t>
  </si>
  <si>
    <t>National Energy Solutions Inc.</t>
  </si>
  <si>
    <t>National Waterproofing &amp; Roofing</t>
  </si>
  <si>
    <t>Navigate360 LLC</t>
  </si>
  <si>
    <t>Navtex Construction LLC</t>
  </si>
  <si>
    <t>Nemaha Sports Construction LLC.</t>
  </si>
  <si>
    <t>NetZero USA Holdings Inc</t>
  </si>
  <si>
    <t>Nevins LLC</t>
  </si>
  <si>
    <t>NHQS CORP</t>
  </si>
  <si>
    <t>Nitty Gritty Powerwashing LLC.</t>
  </si>
  <si>
    <t>NMH Tech Inc.</t>
  </si>
  <si>
    <t>Nouveau Emerging Solutions</t>
  </si>
  <si>
    <t>Novant LLC</t>
  </si>
  <si>
    <t>Novom Group Inc</t>
  </si>
  <si>
    <t>Numentica LLC</t>
  </si>
  <si>
    <t>Octopus BI Inc</t>
  </si>
  <si>
    <t>Office Furniture Warehouse</t>
  </si>
  <si>
    <t>Ojasam LLC</t>
  </si>
  <si>
    <t>One Source Building Services</t>
  </si>
  <si>
    <t>One Workplace L. Ferrari LLC</t>
  </si>
  <si>
    <t>Open Architects Inc.</t>
  </si>
  <si>
    <t>P.I. Roofing and Home Solutions</t>
  </si>
  <si>
    <t>Paladin Technologies USA Inc.</t>
  </si>
  <si>
    <t>Panorama Education</t>
  </si>
  <si>
    <t>ParentPowered PBC</t>
  </si>
  <si>
    <t>Parker Construction and Fence LLC</t>
  </si>
  <si>
    <t>Pathway Communications Group LLC</t>
  </si>
  <si>
    <t>PC SOLUTIONS &amp; INTEGRATION INC.</t>
  </si>
  <si>
    <t>PCS Telecom Inc.</t>
  </si>
  <si>
    <t>Pearl Street Lighting Systems</t>
  </si>
  <si>
    <t>Pegasus Technology Solutions</t>
  </si>
  <si>
    <t>PEMBA Lighting Electrical Sound</t>
  </si>
  <si>
    <t>PHD COMMUNICATIONS LLC</t>
  </si>
  <si>
    <t>PIC Global</t>
  </si>
  <si>
    <t>Pierotti Corp</t>
  </si>
  <si>
    <t>Play Mart Inc</t>
  </si>
  <si>
    <t>PLAY RGV LLC</t>
  </si>
  <si>
    <t>Playground Boss LLC</t>
  </si>
  <si>
    <t>Playtopia</t>
  </si>
  <si>
    <t>Pocketalk Inc.</t>
  </si>
  <si>
    <t>Powder River inc.</t>
  </si>
  <si>
    <t>Power Curbers Companies</t>
  </si>
  <si>
    <t>Precision Business Machines Inc</t>
  </si>
  <si>
    <t>Precision Fence</t>
  </si>
  <si>
    <t>Precision Retirement Group</t>
  </si>
  <si>
    <t>Precision Solutions LLC</t>
  </si>
  <si>
    <t>Elevators and Servicing (JOC)</t>
  </si>
  <si>
    <t>Pro Buyers LLC</t>
  </si>
  <si>
    <t>Procom Enterprises Ltd.</t>
  </si>
  <si>
    <t>Professional Tree Care Group LLC</t>
  </si>
  <si>
    <t>Progressive Technologies Inc.</t>
  </si>
  <si>
    <t>Progsit LLC</t>
  </si>
  <si>
    <t>ProSolveLLC</t>
  </si>
  <si>
    <t>Prosystems</t>
  </si>
  <si>
    <t>Prudent Technologies &amp; Consulting</t>
  </si>
  <si>
    <t>PureTek Group Inc.</t>
  </si>
  <si>
    <t>QCTV Corp. QC TV Corp.</t>
  </si>
  <si>
    <t>Quality Roofing Contractors of Southeast Missouri</t>
  </si>
  <si>
    <t>R B Hash &amp; Associates Inc</t>
  </si>
  <si>
    <t>R2 Building Group</t>
  </si>
  <si>
    <t>RAB GRoup Inc</t>
  </si>
  <si>
    <t>Radio Engineering Industries (REI)</t>
  </si>
  <si>
    <t>RAM Companies LLC</t>
  </si>
  <si>
    <t>Ramtech Building Systems</t>
  </si>
  <si>
    <t>Raulston Electric LLC</t>
  </si>
  <si>
    <t>RCJ Roofing &amp; Construction</t>
  </si>
  <si>
    <t>ReadWrite Digital LLC</t>
  </si>
  <si>
    <t>Reed Industrial Systems LLC</t>
  </si>
  <si>
    <t>Reneau Roofing &amp; Sheet Metal Inc.</t>
  </si>
  <si>
    <t>Repco Systems</t>
  </si>
  <si>
    <t>Resource Synergy</t>
  </si>
  <si>
    <t>Restoration Nation inc</t>
  </si>
  <si>
    <t>Rethink Ed</t>
  </si>
  <si>
    <t>Riley Harris Construction</t>
  </si>
  <si>
    <t>Rio Grande Roofing Reps LLC</t>
  </si>
  <si>
    <t>RK Consultancy Services Inc.</t>
  </si>
  <si>
    <t>Rockin G Fence Co LLC</t>
  </si>
  <si>
    <t>ROI Energy</t>
  </si>
  <si>
    <t>ROI Telephony</t>
  </si>
  <si>
    <t>Roofing Solutions LLC</t>
  </si>
  <si>
    <t>Rosetta Stone LLC</t>
  </si>
  <si>
    <t>Royal Architectural Products Ltd</t>
  </si>
  <si>
    <t>RT London Company</t>
  </si>
  <si>
    <t>RTB Data &amp; Consulting LLC</t>
  </si>
  <si>
    <t>RTI Scheduler Gammon Applications LLC</t>
  </si>
  <si>
    <t>Rudick Innovation &amp; Technology</t>
  </si>
  <si>
    <t>S &amp; S Services</t>
  </si>
  <si>
    <t>Salient Sales LLC</t>
  </si>
  <si>
    <t>Sanalife</t>
  </si>
  <si>
    <t>SAS SECURITY ALARM SERVICE CO. INC</t>
  </si>
  <si>
    <t>School Webmasters</t>
  </si>
  <si>
    <t>Scott Merriman Inc.</t>
  </si>
  <si>
    <t>Sea-Breeze Roofing Inc</t>
  </si>
  <si>
    <t>Securranty Inc</t>
  </si>
  <si>
    <t>Sentinel Power Services</t>
  </si>
  <si>
    <t>Serenity Roofing &amp; Construction Inc</t>
  </si>
  <si>
    <t>ServiceMaster TRS: Total Restoration Services</t>
  </si>
  <si>
    <t>SERVPRO of Beaumont</t>
  </si>
  <si>
    <t>Sewell Fleet Management LLC</t>
  </si>
  <si>
    <t>Shar Music</t>
  </si>
  <si>
    <t>Shawnee Services LLC</t>
  </si>
  <si>
    <t>Shields and  Associates Inc</t>
  </si>
  <si>
    <t>ShopBot Tools Inc.</t>
  </si>
  <si>
    <t>SIC Midwest</t>
  </si>
  <si>
    <t>Sightline Commercial Solutions LLC</t>
  </si>
  <si>
    <t>Simtronics Corporation</t>
  </si>
  <si>
    <t>SitelogIQ Inc</t>
  </si>
  <si>
    <t>Sixto Garza Jr Enterprises LLC</t>
  </si>
  <si>
    <t>Smith System Manufacturing Company Inc</t>
  </si>
  <si>
    <t>SOAL Technologies LLC</t>
  </si>
  <si>
    <t>SOLON Corporation</t>
  </si>
  <si>
    <t>Solution Mechanical LLC</t>
  </si>
  <si>
    <t>Sonic Tools USA</t>
  </si>
  <si>
    <t>Sorinex Exercise Equipment</t>
  </si>
  <si>
    <t>SoundThinking Inc.</t>
  </si>
  <si>
    <t>Southland Industries</t>
  </si>
  <si>
    <t>Southpaw Enterprises Inc.</t>
  </si>
  <si>
    <t>Sparkle Wash Texarkana</t>
  </si>
  <si>
    <t>SpawGlass Contractors Inc.</t>
  </si>
  <si>
    <t>Specialty Mod Construction</t>
  </si>
  <si>
    <t>SpecPro Inc</t>
  </si>
  <si>
    <t>Spectrum Resource Roofing</t>
  </si>
  <si>
    <t>Sports Fields Inc</t>
  </si>
  <si>
    <t>Staley Technologies</t>
  </si>
  <si>
    <t>Stance Healthcare Inc</t>
  </si>
  <si>
    <t>Standard Roofing Company</t>
  </si>
  <si>
    <t>Starlight Technology</t>
  </si>
  <si>
    <t>State Supply Company</t>
  </si>
  <si>
    <t>SteelSentry</t>
  </si>
  <si>
    <t>STEERus INC</t>
  </si>
  <si>
    <t>Stellar Plumbing Services</t>
  </si>
  <si>
    <t>Stock-Trak Inc.</t>
  </si>
  <si>
    <t>StooC GC</t>
  </si>
  <si>
    <t>StressCrete Inc</t>
  </si>
  <si>
    <t>Stronghold Data</t>
  </si>
  <si>
    <t>STV Construction Inc.</t>
  </si>
  <si>
    <t>Stylex Inc</t>
  </si>
  <si>
    <t>Success Play Inc.</t>
  </si>
  <si>
    <t>Sundance Information Technology</t>
  </si>
  <si>
    <t>Sunon Furniture LLC</t>
  </si>
  <si>
    <t>Supercybex Solutions LLC</t>
  </si>
  <si>
    <t>Superior Broadband Services</t>
  </si>
  <si>
    <t>Superior Environmental Services</t>
  </si>
  <si>
    <t>Synetic Technologies</t>
  </si>
  <si>
    <t>SYSTEM CHEMICAL INC</t>
  </si>
  <si>
    <t>Systematix Inc</t>
  </si>
  <si>
    <t>Tahoe Supply Company</t>
  </si>
  <si>
    <t>Tayco Office Furnishings Inc</t>
  </si>
  <si>
    <t>TDR Technology Solutions LLC</t>
  </si>
  <si>
    <t>Team CPT</t>
  </si>
  <si>
    <t>Tech Solutions Group</t>
  </si>
  <si>
    <t>Technomax LLC</t>
  </si>
  <si>
    <t>TechProtectus</t>
  </si>
  <si>
    <t>Tekton Tradesmen LLC</t>
  </si>
  <si>
    <t>TeleComp</t>
  </si>
  <si>
    <t>Telephonics Unlimited Inc.</t>
  </si>
  <si>
    <t>Teracai Corporation</t>
  </si>
  <si>
    <t>Terry Rose Inc</t>
  </si>
  <si>
    <t>Texas Document Solutions Inc.</t>
  </si>
  <si>
    <t>Tex-Oma Builders Supply Co</t>
  </si>
  <si>
    <t>TF Harper &amp; Associates LP</t>
  </si>
  <si>
    <t>TGR Technologies LLC</t>
  </si>
  <si>
    <t>The Cecilia Global Group</t>
  </si>
  <si>
    <t>The Gate Doctor</t>
  </si>
  <si>
    <t>The LDM Group LLC</t>
  </si>
  <si>
    <t>The Office Center Inc.</t>
  </si>
  <si>
    <t>TheDataFyles</t>
  </si>
  <si>
    <t>Think Beyond Inc</t>
  </si>
  <si>
    <t>Tippett Construction</t>
  </si>
  <si>
    <t>Titan Roofing Services</t>
  </si>
  <si>
    <t>TMA LASER GROUP INC</t>
  </si>
  <si>
    <t>Top Shelf Technologies LLC.</t>
  </si>
  <si>
    <t>Tredent Data Systems Inc</t>
  </si>
  <si>
    <t>Trein Management</t>
  </si>
  <si>
    <t>Trilyon Inc.</t>
  </si>
  <si>
    <t>Tri-State Sales &amp; Construction LLC</t>
  </si>
  <si>
    <t>TriVan Roofing Systems of Oklahoma</t>
  </si>
  <si>
    <t>TriVigil Inc</t>
  </si>
  <si>
    <t>Troy Flooring Center</t>
  </si>
  <si>
    <t>True IP Solutions LLC</t>
  </si>
  <si>
    <t>Truly Green Solutions LLC</t>
  </si>
  <si>
    <t>Tryon Clear View Group LLC</t>
  </si>
  <si>
    <t>Ts EQUIP-IT</t>
  </si>
  <si>
    <t>Turf and Soil Management Contract Services LLC</t>
  </si>
  <si>
    <t>Turf Tank</t>
  </si>
  <si>
    <t>Twilight Bedding Co Inc</t>
  </si>
  <si>
    <t>U.S. Site Services LLC</t>
  </si>
  <si>
    <t>UBF Consulting Inc.</t>
  </si>
  <si>
    <t>United Laboratories Inc.</t>
  </si>
  <si>
    <t>US Imaging Inc.</t>
  </si>
  <si>
    <t>VAL - AIR LLC</t>
  </si>
  <si>
    <t>Vanguard Trailworks LLC</t>
  </si>
  <si>
    <t>Vector Controls LLC</t>
  </si>
  <si>
    <t>VendorPanel</t>
  </si>
  <si>
    <t>VERKPLEYS</t>
  </si>
  <si>
    <t>Vested Networks</t>
  </si>
  <si>
    <t>Veteran Solutions Group LLC</t>
  </si>
  <si>
    <t>Vexus Fiber</t>
  </si>
  <si>
    <t>VIABLE IMAGING</t>
  </si>
  <si>
    <t>Victoria communication Services Inc</t>
  </si>
  <si>
    <t>Virginia TIP LLC.</t>
  </si>
  <si>
    <t>VMRay Inc.</t>
  </si>
  <si>
    <t>Vogler Sheet Metal Co. Inc.</t>
  </si>
  <si>
    <t>WASHINGTON MUSIC SALES CENTER INC</t>
  </si>
  <si>
    <t>Water Play Expressions</t>
  </si>
  <si>
    <t>Water Rock Financial Network</t>
  </si>
  <si>
    <t>Way Engineering Ltd</t>
  </si>
  <si>
    <t>Wendel Construction Inc</t>
  </si>
  <si>
    <t>Wholesale Electric Supply Co. Inc.</t>
  </si>
  <si>
    <t>Winsupply Of McAllen TX CO</t>
  </si>
  <si>
    <t>Winward Academy</t>
  </si>
  <si>
    <t>Wisdom Playgrounds INC</t>
  </si>
  <si>
    <t>Woodall Companies LLC</t>
  </si>
  <si>
    <t>Wyebot Inc</t>
  </si>
  <si>
    <t>Wytec International</t>
  </si>
  <si>
    <t>XSAIL MECHANICAL AC &amp; HEATING</t>
  </si>
  <si>
    <t>Yellowstone Concrete Striping</t>
  </si>
  <si>
    <t>Yondr Inc</t>
  </si>
  <si>
    <t>Your Money Line Advanced Planning Solutions Inc.</t>
  </si>
  <si>
    <t>Jits Automotive LLC (Super 5 Auto Center)</t>
  </si>
  <si>
    <t>LWK Truck Parts - El Paso</t>
  </si>
  <si>
    <t>Fab Lab El Paso (Tech Frontier)</t>
  </si>
  <si>
    <t>Apperson Education Products, Inc.</t>
  </si>
  <si>
    <t>RL Acquisitions Inc (Nearpod LLC)</t>
  </si>
  <si>
    <t>24-7501</t>
  </si>
  <si>
    <t>DRS Imaging Services, LLC (Daida)</t>
  </si>
  <si>
    <t>Edoc Technologies, Inc.</t>
  </si>
  <si>
    <t>MERCURIUS INC</t>
  </si>
  <si>
    <t>Sun City Records Management, Inc. (Mr Tyler Scott Cope); (Sun City Shredding)</t>
  </si>
  <si>
    <t>VRC Companies, LLC dba Vital Records Control (Vital Records Holdings, LLC)</t>
  </si>
  <si>
    <t>Furniture Marketing Group, Inc</t>
  </si>
  <si>
    <t>Serene Life Services</t>
  </si>
  <si>
    <t>DDM Corporation LLC</t>
  </si>
  <si>
    <t>24-7500</t>
  </si>
  <si>
    <t>MFH Environmental Corp.</t>
  </si>
  <si>
    <t>Clear K12, Inc</t>
  </si>
  <si>
    <t>CNR01268</t>
  </si>
  <si>
    <t>CR001224</t>
  </si>
  <si>
    <t>25-02PV-03</t>
  </si>
  <si>
    <t>25-02PV-05</t>
  </si>
  <si>
    <t>040924-ALT</t>
  </si>
  <si>
    <t>032824-CER</t>
  </si>
  <si>
    <t>A Technology &amp; Security</t>
  </si>
  <si>
    <t>Alarm Systems, Hardware and Monitoring Services</t>
  </si>
  <si>
    <t>EI00467</t>
  </si>
  <si>
    <t>EI00470</t>
  </si>
  <si>
    <t xml:space="preserve">Columbia Advisory Group (CAG) </t>
  </si>
  <si>
    <t>Application Consulting &amp; Support Services</t>
  </si>
  <si>
    <t>EI00457</t>
  </si>
  <si>
    <t>Bank Card Processing Services</t>
  </si>
  <si>
    <t>Arrow Payments</t>
  </si>
  <si>
    <t>PaymentWorks</t>
  </si>
  <si>
    <t>EI00185</t>
  </si>
  <si>
    <t>Aarete</t>
  </si>
  <si>
    <t>Abacus</t>
  </si>
  <si>
    <t>Campus Works</t>
  </si>
  <si>
    <t>Civic Initiatives</t>
  </si>
  <si>
    <t>Compu-Vison Consulting</t>
  </si>
  <si>
    <t>D. Stafford &amp; Associates</t>
  </si>
  <si>
    <t>Deloitte</t>
  </si>
  <si>
    <t>Husch Blackwell</t>
  </si>
  <si>
    <t>InfoStride</t>
  </si>
  <si>
    <t>Kennedy &amp; Co</t>
  </si>
  <si>
    <t>LanceSoft Inc</t>
  </si>
  <si>
    <t>RGMA</t>
  </si>
  <si>
    <t>Slalom LLC</t>
  </si>
  <si>
    <t>TNG</t>
  </si>
  <si>
    <t>Consulting</t>
  </si>
  <si>
    <t>EI00415</t>
  </si>
  <si>
    <t>EI00169</t>
  </si>
  <si>
    <t>EI00416</t>
  </si>
  <si>
    <t>EI00170</t>
  </si>
  <si>
    <t>EI00171</t>
  </si>
  <si>
    <t>EI00417</t>
  </si>
  <si>
    <t>EI00401</t>
  </si>
  <si>
    <t>EI00172</t>
  </si>
  <si>
    <t>EI00173</t>
  </si>
  <si>
    <t>EI00402</t>
  </si>
  <si>
    <t>EI00418</t>
  </si>
  <si>
    <t>EI00174</t>
  </si>
  <si>
    <t>EI00414</t>
  </si>
  <si>
    <t>EI00337</t>
  </si>
  <si>
    <t>EI00175</t>
  </si>
  <si>
    <t>EI00403</t>
  </si>
  <si>
    <t>EI00419</t>
  </si>
  <si>
    <t>Cornerstone OnDemand</t>
  </si>
  <si>
    <t>D2L Ltd</t>
  </si>
  <si>
    <t>Proctorio</t>
  </si>
  <si>
    <t>Content Management Software</t>
  </si>
  <si>
    <t>EI00300</t>
  </si>
  <si>
    <t>CNR01520</t>
  </si>
  <si>
    <t>BenMar Group</t>
  </si>
  <si>
    <t>Coro</t>
  </si>
  <si>
    <t>Pondurance</t>
  </si>
  <si>
    <t>Cyber Security</t>
  </si>
  <si>
    <t>EI00456</t>
  </si>
  <si>
    <t>EI00458</t>
  </si>
  <si>
    <t>EI00460</t>
  </si>
  <si>
    <t>747-24</t>
  </si>
  <si>
    <t>F1073A-24</t>
  </si>
  <si>
    <t>050224-SCH</t>
  </si>
  <si>
    <t>TEI Group</t>
  </si>
  <si>
    <t>050224-TRL</t>
  </si>
  <si>
    <t>050224-TKE</t>
  </si>
  <si>
    <t>031224-ELF</t>
  </si>
  <si>
    <t>031924-ATT</t>
  </si>
  <si>
    <t>Ricks Car Care #2 (FastLap LLC)</t>
  </si>
  <si>
    <t>Utility Metering Solutions</t>
  </si>
  <si>
    <t>A&amp;C Welding</t>
  </si>
  <si>
    <t>741-24</t>
  </si>
  <si>
    <t>Ace Flooring Solutions, LLC</t>
  </si>
  <si>
    <t>736-24</t>
  </si>
  <si>
    <t>Acerra Technologies /dba/ Audio Visual Technologies Group, Inc.</t>
  </si>
  <si>
    <t>Acuity Specialty Products Inc dba Zep Sales &amp; Service</t>
  </si>
  <si>
    <t>728-24</t>
  </si>
  <si>
    <t>737-24</t>
  </si>
  <si>
    <t>Advent Systems, Inc. /dba/ Sound Techs</t>
  </si>
  <si>
    <t>AHH Logistics LLC</t>
  </si>
  <si>
    <t>738-24</t>
  </si>
  <si>
    <t>Airtrol Supply Inc /dba/ Johnstone Supply (Corpus Christi)</t>
  </si>
  <si>
    <t>Aladdin Manufacturing Corporation /dba/ Mohawk Carpet Distribution LLC</t>
  </si>
  <si>
    <t>746-24</t>
  </si>
  <si>
    <t>Allen Sports Floors, LLC</t>
  </si>
  <si>
    <t>American Book Company</t>
  </si>
  <si>
    <t>American Eagle Co Inc. dba Teacher's Discovery</t>
  </si>
  <si>
    <t>740-24</t>
  </si>
  <si>
    <t>Arbo's Floor Service, LLC</t>
  </si>
  <si>
    <t>732-24</t>
  </si>
  <si>
    <t>A-Rocket Moving &amp; Delivery, Inc. /dba/ A-Rocket Moving &amp; Storage, Inc.</t>
  </si>
  <si>
    <t>ASI Associates Inc dba Arbor Scientific</t>
  </si>
  <si>
    <t>Asteria Learning LLC dba ECS Learning Systems</t>
  </si>
  <si>
    <t>ATG Sports Industries, Inc.</t>
  </si>
  <si>
    <t xml:space="preserve">Atlas Greenhouse </t>
  </si>
  <si>
    <t>Audio Enhancement Inc.</t>
  </si>
  <si>
    <t>Audio Visual Aids Co.</t>
  </si>
  <si>
    <t>Axis Portable Air</t>
  </si>
  <si>
    <t>Bauer Sport Floors, Inc.</t>
  </si>
  <si>
    <t>Baxter Chemical &amp; Janitorial Supply Company, Inc.</t>
  </si>
  <si>
    <t>BD Holt Co /dba/ Holt Industrial Rentals, LLC</t>
  </si>
  <si>
    <t>BD Holt Co /dba/ Holt Texas LTD</t>
  </si>
  <si>
    <t>BD Holt Co /dba/ Texas First Rentals LLC</t>
  </si>
  <si>
    <t>742-24</t>
  </si>
  <si>
    <t>Beltmann Group Incorporated /dba/ Beltmann Relocation Group</t>
  </si>
  <si>
    <t>Berger Transfer &amp; Storage /dba/ Berger Texas, Inc.</t>
  </si>
  <si>
    <t>Best Buy Stores. L.P.</t>
  </si>
  <si>
    <t>Beynon Sports Surfaces, Inc.</t>
  </si>
  <si>
    <t>Bibliotheca, LLC</t>
  </si>
  <si>
    <t>Biway International Technology, Inc. /dba/ Biway Media</t>
  </si>
  <si>
    <t>Buckeye International Inc dba Buckeye Cleaning Center - Austin</t>
  </si>
  <si>
    <t>Business Flooring Specialists, LP</t>
  </si>
  <si>
    <t>Cambridge Educational Services, Inc</t>
  </si>
  <si>
    <t>Capital Business Machines Inc dba Pure Flow Global</t>
  </si>
  <si>
    <t>Carolina Biological Supply Co</t>
  </si>
  <si>
    <t>735-24</t>
  </si>
  <si>
    <t>CC Distributors, Inc</t>
  </si>
  <si>
    <t>Charles T. Yarbrough /dba/ Wes Grable Company</t>
  </si>
  <si>
    <t>Chastang Enterprises Houston LLC dba Chastang Ford</t>
  </si>
  <si>
    <t>Cheney Electric, LLC</t>
  </si>
  <si>
    <t>Choice Cleaning Supply Inc dba Kim Paper</t>
  </si>
  <si>
    <t>Commercial Vehicle Leasing LLC dba D&amp;M Leasing Commercial</t>
  </si>
  <si>
    <t xml:space="preserve">Vehicle &amp; Bus Fleet Leasing &amp; Management Services </t>
  </si>
  <si>
    <t>744-24</t>
  </si>
  <si>
    <t>Community Products LLC dba Rifton Equipment</t>
  </si>
  <si>
    <t>Conference Technologies, Inc./dba/CTI</t>
  </si>
  <si>
    <t>Corporate Relocators, LLC</t>
  </si>
  <si>
    <t>Custom Truck One Source, L.P. /dba/ CTOS Rentals, LLC</t>
  </si>
  <si>
    <t>Custom Wholesale Supply Co Inc /dba/ Johnstone Supply (Odessa)</t>
  </si>
  <si>
    <t>Decor IQ, LLC</t>
  </si>
  <si>
    <t>Deep South Fire Trucks</t>
  </si>
  <si>
    <t>Dekra-Lite Industries, Inc.</t>
  </si>
  <si>
    <t>Delcom Group LP</t>
  </si>
  <si>
    <t>DeSoto Janitorial Supply, Inc</t>
  </si>
  <si>
    <t>Display Sales Co</t>
  </si>
  <si>
    <t>Diversitech Systems &amp; Sales Group Inc.</t>
  </si>
  <si>
    <t>Dream Ranch LLC dba Dream Ranch Office Supplies</t>
  </si>
  <si>
    <t>Cured in Place (CIPP) for Pipeline Rehabilitation (Thermo-Cured-Products)</t>
  </si>
  <si>
    <t>730-24</t>
  </si>
  <si>
    <t>Cured in Place (CIPP) for Pipeline Rehabilitation (Ultraviolet-Light-Cured-Products)</t>
  </si>
  <si>
    <t>731-24</t>
  </si>
  <si>
    <t>DWN Ventures, LLC /dba/ Newman Sports Flooring</t>
  </si>
  <si>
    <t>Eagle Companies LLC dba Eagle Brush &amp; chemical</t>
  </si>
  <si>
    <t xml:space="preserve">Eagle Maintenance Co Inc </t>
  </si>
  <si>
    <t>Edmentum, Inc.</t>
  </si>
  <si>
    <t>Edpuzzle, Inc.</t>
  </si>
  <si>
    <t>Electra Link, Inc</t>
  </si>
  <si>
    <t>Everlast Epoxy Systems, Inc</t>
  </si>
  <si>
    <t>EVERWhite Corporation</t>
  </si>
  <si>
    <t>Fisher Scientific Co LLC</t>
  </si>
  <si>
    <t>Fitz LLC</t>
  </si>
  <si>
    <t>Flyleaf Publishing, LLC</t>
  </si>
  <si>
    <t>Forbo Flooring Inc. /dba/ Forbo Flooring Systems</t>
  </si>
  <si>
    <t>friEdTechnology LLC</t>
  </si>
  <si>
    <t>Fugro USA Land, Inc.</t>
  </si>
  <si>
    <t>Pavement Assessment Services for Road &amp; Highways</t>
  </si>
  <si>
    <t>734-24</t>
  </si>
  <si>
    <t>GKSEAL Consulting, LLC</t>
  </si>
  <si>
    <t>Glass Geeks LLC</t>
  </si>
  <si>
    <t>Gomez Floor Covering, Inc. /dba/ GFC Contracting</t>
  </si>
  <si>
    <t>Gregory Milton dba Royal Services Group LLC</t>
  </si>
  <si>
    <t>Guitar Center Stores Inc /dba/ Music &amp; Arts</t>
  </si>
  <si>
    <t>H&amp;E Equipment Services, Inc</t>
  </si>
  <si>
    <t>Halbrook and Miller, Inc. /dba/ TM Television</t>
  </si>
  <si>
    <t>hand2mind Inc</t>
  </si>
  <si>
    <t>Hatch Inc</t>
  </si>
  <si>
    <t>Hillyard Inc. dba Hillyard Texas</t>
  </si>
  <si>
    <t>Hohenberger Inc dba CSI:  Lubbock</t>
  </si>
  <si>
    <t>HPS Audio &amp; Video, LLC/dba/HPS-AV</t>
  </si>
  <si>
    <t>HydroPros LLC</t>
  </si>
  <si>
    <t>IES Commercial, Inc./dba/IES Communications, LLC</t>
  </si>
  <si>
    <t>Imperial Bag &amp; Paper Co LLC dba Wagner Supply Company</t>
  </si>
  <si>
    <t>Imperial Bag &amp; Paper Co LLC dba Wedge Supply</t>
  </si>
  <si>
    <t>Inside Edge Commercial Interior Services, LLC</t>
  </si>
  <si>
    <t>Inspirit Group LLC dba STOPit Solutions</t>
  </si>
  <si>
    <t>Jacob Gustainis /dba/ Lynk Automation LLC</t>
  </si>
  <si>
    <t>Kickbox Leasing, LLC /dba/ Kickbox Leasing</t>
  </si>
  <si>
    <t>Knowledge Tree Inc</t>
  </si>
  <si>
    <t>Learn-Ed LLC dba EduSmart</t>
  </si>
  <si>
    <t xml:space="preserve">LEMCO Construction &amp; Materials </t>
  </si>
  <si>
    <t>Lexia Voyager Sopris Inc.</t>
  </si>
  <si>
    <t>Lexia Voyager Sopris Inc. dba Lexia Learning Systems LLC</t>
  </si>
  <si>
    <t>Library Video Company dba SAFARI Montage</t>
  </si>
  <si>
    <t>Lord's Relocation Services, Inc. /dba/ All Points of Texas</t>
  </si>
  <si>
    <t>LVR Commercial Flooring /dba/ LVR Carpet Center)</t>
  </si>
  <si>
    <t>Maker Maven</t>
  </si>
  <si>
    <t>Maneuvering the Middle LLC</t>
  </si>
  <si>
    <t>Mannington Mills, Inc. /dba/ Mannington Commercial</t>
  </si>
  <si>
    <t>Master Audio Visuals Inc.</t>
  </si>
  <si>
    <t>McKenna Moving Company /dba/ The Move Team</t>
  </si>
  <si>
    <t>Milliken Design, Inc. /dba/ Milliken Services, LLC</t>
  </si>
  <si>
    <t>Mindplay Education, LLC</t>
  </si>
  <si>
    <t>MJD Moving, Inc. /dba/ MoveCorp</t>
  </si>
  <si>
    <t>Mondo Gardens /dba/ Thomas Turfgrass</t>
  </si>
  <si>
    <t>Morris Printing Group Inc. dba School Mate</t>
  </si>
  <si>
    <t>Move Solutions, LTD</t>
  </si>
  <si>
    <t>Municipal Fire Apparatus Specialists LLC</t>
  </si>
  <si>
    <t>Music In Motion Inc</t>
  </si>
  <si>
    <t>Navigate360, LLC</t>
  </si>
  <si>
    <t>Network Cabling Services, Inc./dba/NCS</t>
  </si>
  <si>
    <t>NEXCO Highway Solutions of America Inc.</t>
  </si>
  <si>
    <t>No Tears Learning Inc. dba Learning Without Tears</t>
  </si>
  <si>
    <t>Nouveau Emerging Solutions, LLC</t>
  </si>
  <si>
    <t>OneSource Commercial Flooring, LLC</t>
  </si>
  <si>
    <t>Osage Industries Inc dba Osage Ambulances</t>
  </si>
  <si>
    <t>745-24</t>
  </si>
  <si>
    <t>Pacific Northwest Publishing, Inc. dba Ancora Publishing</t>
  </si>
  <si>
    <t>PASCO Scientific</t>
  </si>
  <si>
    <t>Pathway Communications, LTD</t>
  </si>
  <si>
    <t>Perry Weather, Inc.</t>
  </si>
  <si>
    <t>Pioneer Contract Services, Inc.</t>
  </si>
  <si>
    <t>PLAE Vertical</t>
  </si>
  <si>
    <t>Preferred Facilities Group USA</t>
  </si>
  <si>
    <t>Pro Serve Enterprise, Inc.</t>
  </si>
  <si>
    <t>Pro Track and Tennis, Inc. /dba/ Professional Track and Tennis</t>
  </si>
  <si>
    <t>Professional Ambulance Sales &amp; Service LLC dba SERVS</t>
  </si>
  <si>
    <t>Professional Polish, Inc.</t>
  </si>
  <si>
    <t>ProSTAR Industries, Inc. dba ProSTAR</t>
  </si>
  <si>
    <t>Pro-Touch Contractors, Inc.</t>
  </si>
  <si>
    <t>PV Rentals, LLC /dba/ PV Rentals, Leasing and Sales</t>
  </si>
  <si>
    <t>QA Construction Services, Inc.</t>
  </si>
  <si>
    <t>Quality Hardwood Floors, Inc. /dba/ QHF Sports</t>
  </si>
  <si>
    <t>RCS Flooring Services LLC</t>
  </si>
  <si>
    <t>Reinland Corporation dba Reinert Paper &amp; Chemical</t>
  </si>
  <si>
    <t>Rileighs Outdoor, LLC /dba/ Holiday Outdoor Decor</t>
  </si>
  <si>
    <t>Rio Paper and Supply,LLC</t>
  </si>
  <si>
    <t>Roadrunner, LTD /dba/ Roadrunner Moving and Storage</t>
  </si>
  <si>
    <t>Roadway Asset Services, LLC</t>
  </si>
  <si>
    <t>RP Tellone &amp; Company, Inc. /dba/ Avsant</t>
  </si>
  <si>
    <t>Rush Truck Centers of Texas LP /dba/ Rush Bus Centers</t>
  </si>
  <si>
    <t>Ryan Sanders Sports Services, LLC /dba/ RS3 Turf</t>
  </si>
  <si>
    <t>Safeway Supply Inc.</t>
  </si>
  <si>
    <t>Shaw Integrated &amp;Turf Solutions, Inc</t>
  </si>
  <si>
    <t>Sherrariums Co. /dba/ Sherrariums Company</t>
  </si>
  <si>
    <t>Shultz House Moving LLC</t>
  </si>
  <si>
    <t>SitePro Rentals, Inc.</t>
  </si>
  <si>
    <t>Sixto Garza Jr Enterprises LLC /dba/ Six Shooter Softwash</t>
  </si>
  <si>
    <t>Skeeter Emergency Vehicles LLC</t>
  </si>
  <si>
    <t>South Texas Boiler Industries</t>
  </si>
  <si>
    <t>Southern Turf Co. LLC</t>
  </si>
  <si>
    <t>Southwest Courts &amp; Floors, Inc. /dba/ Sport Court Texas</t>
  </si>
  <si>
    <t>Spectra Holdings, Inc. /dba/ Spectra Contract Flooring</t>
  </si>
  <si>
    <t>Sphero Inc</t>
  </si>
  <si>
    <t>STBP, Inc. /dba/ South Texas Building Partners</t>
  </si>
  <si>
    <t>Super Duper, Inc.  dba Super Duper Publications</t>
  </si>
  <si>
    <t>SYDH Dallas, Inc. /dba/ Certified Lighting Pros</t>
  </si>
  <si>
    <t>Symmetry Sports Construction</t>
  </si>
  <si>
    <t>Teacher Created Materials Publishing</t>
  </si>
  <si>
    <t>Tennant Sales and Service Company</t>
  </si>
  <si>
    <t>Texan Floor Service Holdings Inc. /dba/ Texan Floor Service Inc</t>
  </si>
  <si>
    <t>Texas Film Gear, LLC</t>
  </si>
  <si>
    <t>Texas Scenic Company, Inc.</t>
  </si>
  <si>
    <t>TGS Sports, LLC</t>
  </si>
  <si>
    <t>The Black Vault Inc. dba LowCostEarbuds.com</t>
  </si>
  <si>
    <t>The Decor Group, Inc.</t>
  </si>
  <si>
    <t>The Goodheart-Wilcox Company Inc. dba Goodheart-Willcox Publisher</t>
  </si>
  <si>
    <t>The Sutphen Corporation</t>
  </si>
  <si>
    <t>TJ's Professional Painting, LLC</t>
  </si>
  <si>
    <t>TK Sales Inc</t>
  </si>
  <si>
    <t>Travis Cox Plumbing Company, LLC</t>
  </si>
  <si>
    <t xml:space="preserve">TSG Industries, LLC </t>
  </si>
  <si>
    <t>Twin Flooring &amp; Finishes, LLC</t>
  </si>
  <si>
    <t xml:space="preserve">Upside Innovations LLC </t>
  </si>
  <si>
    <t>URETEK USA, Inc.</t>
  </si>
  <si>
    <t>UTJ Holdco Inc. dba Teaching Strategies, LLC</t>
  </si>
  <si>
    <t>V V Construction, LLC /dba/ Victory Tracks</t>
  </si>
  <si>
    <t>Varsity Spirit Fashions &amp; Supplies LLC</t>
  </si>
  <si>
    <t>Vector Concepts Inc</t>
  </si>
  <si>
    <t>W.E. Imhoff &amp; Co., Inc. /dba/ Intertech Flooring</t>
  </si>
  <si>
    <t>Webb Electronics LTD /dba/ Coaches Video, LLC</t>
  </si>
  <si>
    <t>Woods Contract Group, LLC</t>
  </si>
  <si>
    <t>Z Floor Co., Ltd.</t>
  </si>
  <si>
    <t>HD Supply, Formerly Home Depot Pro Institutional</t>
  </si>
  <si>
    <t>01/31/2029</t>
  </si>
  <si>
    <t>11/30/2029</t>
  </si>
  <si>
    <t>08/10/2025</t>
  </si>
  <si>
    <t>VDA</t>
  </si>
  <si>
    <t>09/30/2029</t>
  </si>
  <si>
    <t>3280-20-7210 (01)</t>
  </si>
  <si>
    <t>06/30/2029</t>
  </si>
  <si>
    <t>Everon</t>
  </si>
  <si>
    <t>10/02/2026</t>
  </si>
  <si>
    <t>Job Ordering Contracting Program</t>
  </si>
  <si>
    <t>Schaefer Plastics North America</t>
  </si>
  <si>
    <t>GLHN</t>
  </si>
  <si>
    <t>222865-03</t>
  </si>
  <si>
    <t>DYNAMIC Fitness &amp; Strength</t>
  </si>
  <si>
    <t>152616</t>
  </si>
  <si>
    <t>Johnson Commercial Fitness</t>
  </si>
  <si>
    <t>157521</t>
  </si>
  <si>
    <t>Compulink</t>
  </si>
  <si>
    <t>152614</t>
  </si>
  <si>
    <t>157549</t>
  </si>
  <si>
    <t>SpyGlass</t>
  </si>
  <si>
    <t>157548</t>
  </si>
  <si>
    <t>Information Technology Products and Services</t>
  </si>
  <si>
    <t>2024056-02</t>
  </si>
  <si>
    <t>07/01/2028</t>
  </si>
  <si>
    <t>2024056-01</t>
  </si>
  <si>
    <t>Performing Arts Apparel, Instruments, Equipment and Related Services</t>
  </si>
  <si>
    <t>R230804</t>
  </si>
  <si>
    <t>R230803</t>
  </si>
  <si>
    <t>Kofile</t>
  </si>
  <si>
    <t>Digital Solutions and Records Management</t>
  </si>
  <si>
    <t>R231003</t>
  </si>
  <si>
    <t>Alternative Student Transportation</t>
  </si>
  <si>
    <t>R230901</t>
  </si>
  <si>
    <t>R230902</t>
  </si>
  <si>
    <t>DataBank IMX</t>
  </si>
  <si>
    <t>R231002</t>
  </si>
  <si>
    <t>R231004</t>
  </si>
  <si>
    <t>G2 Performance</t>
  </si>
  <si>
    <t>R230801</t>
  </si>
  <si>
    <t>R230802</t>
  </si>
  <si>
    <t>Wander Maps</t>
  </si>
  <si>
    <t>Interactive Mapping Solutions</t>
  </si>
  <si>
    <t>LS4614</t>
  </si>
  <si>
    <t>LS4611</t>
  </si>
  <si>
    <t>Inframappa</t>
  </si>
  <si>
    <t>LS4615</t>
  </si>
  <si>
    <t>LS4612</t>
  </si>
  <si>
    <t>Neumeric Technologies</t>
  </si>
  <si>
    <t>Ambulance, Emergency Vehicles, Fire Apparatus and Specialty Vehicles, Equipment and Accessories and Related Equipment, Supplies and Services</t>
  </si>
  <si>
    <t>177718</t>
  </si>
  <si>
    <t>07/25/2029</t>
  </si>
  <si>
    <t>LDV</t>
  </si>
  <si>
    <t>177720</t>
  </si>
  <si>
    <t>08/22/2029</t>
  </si>
  <si>
    <t>Campus ID Credential Transaction and Digital Payment Solutions</t>
  </si>
  <si>
    <t>158060</t>
  </si>
  <si>
    <t>09/17/2027</t>
  </si>
  <si>
    <t>Omnia</t>
  </si>
  <si>
    <t>Symonds Flags &amp; Poles Inc</t>
  </si>
  <si>
    <t>2021-581</t>
  </si>
  <si>
    <t>25-15-914</t>
  </si>
  <si>
    <t>Interior/Exterior Door Supplies &amp; Repair</t>
  </si>
  <si>
    <t>Fairway Supply Inc</t>
  </si>
  <si>
    <t>Hans Johnsen Company</t>
  </si>
  <si>
    <t>IML Security Supply (Intermountain Lock Security)</t>
  </si>
  <si>
    <t>3D Molecular Designs</t>
  </si>
  <si>
    <t>EPNCT EMS ISD</t>
  </si>
  <si>
    <t>748-24</t>
  </si>
  <si>
    <t>750-24</t>
  </si>
  <si>
    <t>Central National Gottesman Inc dba Lindenmeyr Munroe (Custodial)</t>
  </si>
  <si>
    <t>Instructional Technology Equipment and Related Services</t>
  </si>
  <si>
    <t>749-24</t>
  </si>
  <si>
    <t>Everbridge, Inc.</t>
  </si>
  <si>
    <t>Kurtz Bros. Inc</t>
  </si>
  <si>
    <t>PopSmart Technologies</t>
  </si>
  <si>
    <t>Tenex Software Solutions, Inc.</t>
  </si>
  <si>
    <t>Transmogrify Custom Designs (General Partnership)</t>
  </si>
  <si>
    <t>CESO Consulting, LLC</t>
  </si>
  <si>
    <t>Strategar LLC</t>
  </si>
  <si>
    <t>The Ward Group, Inc.</t>
  </si>
  <si>
    <t>1708 Media LLC</t>
  </si>
  <si>
    <t>DFWChild Magazines</t>
  </si>
  <si>
    <t>BrandEra, Inc.</t>
  </si>
  <si>
    <t>Fauxcades, Inc.</t>
  </si>
  <si>
    <t>Proscalar LLC</t>
  </si>
  <si>
    <t>Rhodes Branding LLC</t>
  </si>
  <si>
    <t>25-04-922</t>
  </si>
  <si>
    <t>Comprehensive Marketing</t>
  </si>
  <si>
    <t>Translation and Interpretation Network</t>
  </si>
  <si>
    <t>Lakeshore Learning Materials LLC (Lakeshore Parent LLC)</t>
  </si>
  <si>
    <t>Crosswalk Education (TMP Consulting)</t>
  </si>
  <si>
    <t>Y.B.Normal?</t>
  </si>
  <si>
    <t>Light Street Special Education Solutions, LLC</t>
  </si>
  <si>
    <t>DataWORKS Educational Research (DW Educational Research, Inc.)</t>
  </si>
  <si>
    <t>Learning Without Tears (No Tears Learning Inc.)</t>
  </si>
  <si>
    <t>Dionna Latimer-Hearn Speech Pathology &amp; Educational Consulting</t>
  </si>
  <si>
    <t>Axiom Learning</t>
  </si>
  <si>
    <t>Special Education Professional Development Consultant Svcs</t>
  </si>
  <si>
    <t>STAR Autism Support (STAR Autism Support, LLC.)</t>
  </si>
  <si>
    <t>n2y LLC</t>
  </si>
  <si>
    <t>25-12-884</t>
  </si>
  <si>
    <t>25-03-884</t>
  </si>
  <si>
    <t>Bjorem Speech Publications</t>
  </si>
  <si>
    <t>Superior Text, LLC</t>
  </si>
  <si>
    <t>Crossbow Education Corporation</t>
  </si>
  <si>
    <t>Smarty Symbols</t>
  </si>
  <si>
    <t>Barrier Free Lifts of Texas (MGM Lifting Systems of Texas DBA)</t>
  </si>
  <si>
    <t xml:space="preserve">Special Education Instructional Supplies and Materials </t>
  </si>
  <si>
    <t>25-09-884</t>
  </si>
  <si>
    <t>Acer Service Corp</t>
  </si>
  <si>
    <t>21-111-860A</t>
  </si>
  <si>
    <t>240078-01</t>
  </si>
  <si>
    <t>School Bus and Transportation Surveillance</t>
  </si>
  <si>
    <t>A.M. Designs LLC</t>
  </si>
  <si>
    <t>10/31/2029</t>
  </si>
  <si>
    <t>ABDO-Spotlight-Magic Wagon ABDO Publishing Company</t>
  </si>
  <si>
    <t>Advent Tech Inc</t>
  </si>
  <si>
    <t>AeroFrohne</t>
  </si>
  <si>
    <t>Aerohead Group Inc.</t>
  </si>
  <si>
    <t>Alfred Publishing LLC</t>
  </si>
  <si>
    <t>Alpine Education Solutions</t>
  </si>
  <si>
    <t>American Barbell LLC</t>
  </si>
  <si>
    <t>Aqua-Rec Inc.</t>
  </si>
  <si>
    <t>Axiom Learning Inc.</t>
  </si>
  <si>
    <t>Aztec Software LLC</t>
  </si>
  <si>
    <t>BioScan USA</t>
  </si>
  <si>
    <t>Bolt Fitness Supply</t>
  </si>
  <si>
    <t>Boss Office Products (Michalsen)</t>
  </si>
  <si>
    <t>BOUND TO STAY BOUND BOOKS INC.</t>
  </si>
  <si>
    <t>Braintrust Tutors Inc.</t>
  </si>
  <si>
    <t>BSN Sports LLC .</t>
  </si>
  <si>
    <t>Cambridge Educational Services Inc.</t>
  </si>
  <si>
    <t>Car Wrap City</t>
  </si>
  <si>
    <t>Carnegie Learning Inc.</t>
  </si>
  <si>
    <t>ChanceLight Inc.</t>
  </si>
  <si>
    <t>Cleverex Systems Inc.</t>
  </si>
  <si>
    <t>CMS Electracom</t>
  </si>
  <si>
    <t>Code4Kids</t>
  </si>
  <si>
    <t>Crockett Iron Works</t>
  </si>
  <si>
    <t>Curtis Stout A/V</t>
  </si>
  <si>
    <t>Cybersoft Technologies</t>
  </si>
  <si>
    <t>Decoulant Inc</t>
  </si>
  <si>
    <t>Defiant Strength Inc.</t>
  </si>
  <si>
    <t>Didax INC</t>
  </si>
  <si>
    <t>Echo Publishing Company Inc</t>
  </si>
  <si>
    <t>Ecos Systems Inc</t>
  </si>
  <si>
    <t>Edpuzzle inc.</t>
  </si>
  <si>
    <t>Education Graphic Solutions LLC</t>
  </si>
  <si>
    <t>Educentric Inc.</t>
  </si>
  <si>
    <t>EnviroTech Services LLC</t>
  </si>
  <si>
    <t>EOLA POWER LLC</t>
  </si>
  <si>
    <t>Exploros Inc.</t>
  </si>
  <si>
    <t>FASTSIGNS Galveston</t>
  </si>
  <si>
    <t>Felix Construction Company</t>
  </si>
  <si>
    <t>fitGear Solutions LLC</t>
  </si>
  <si>
    <t>Fitness Superstore Inc.</t>
  </si>
  <si>
    <t>Follett Software LLC</t>
  </si>
  <si>
    <t>GAR Construction</t>
  </si>
  <si>
    <t>Glasscock Chevrolet Inc</t>
  </si>
  <si>
    <t>Government Supply Services</t>
  </si>
  <si>
    <t>Green Machines Inc</t>
  </si>
  <si>
    <t>Groggy Dog Sportswear &amp; Graphics Design</t>
  </si>
  <si>
    <t>Hefco Services LLC</t>
  </si>
  <si>
    <t>inBYLT</t>
  </si>
  <si>
    <t>Kodely</t>
  </si>
  <si>
    <t>Learn by Doing Inc.</t>
  </si>
  <si>
    <t>Legends of Learning Inc.</t>
  </si>
  <si>
    <t>Lehrbook LLC</t>
  </si>
  <si>
    <t>MakeMusic Inc.</t>
  </si>
  <si>
    <t>Marshal Stuff Inc</t>
  </si>
  <si>
    <t>Metro Golf Cars Inc.</t>
  </si>
  <si>
    <t>MNI Diesel LLC</t>
  </si>
  <si>
    <t>modsilver</t>
  </si>
  <si>
    <t>Mosa Mack Science Inc</t>
  </si>
  <si>
    <t>Motive Technologies Inc.</t>
  </si>
  <si>
    <t>MoveStrong Functional Fitness Equipment</t>
  </si>
  <si>
    <t>National Retail Solutions</t>
  </si>
  <si>
    <t>PANTHER RODZ LLC</t>
  </si>
  <si>
    <t>Paradise Conversions LLC</t>
  </si>
  <si>
    <t>PaySchools CP-DBSLLC</t>
  </si>
  <si>
    <t>PCS Revenue Control SystemsInc.</t>
  </si>
  <si>
    <t>Petrosoft LLC</t>
  </si>
  <si>
    <t>Practicing Musician</t>
  </si>
  <si>
    <t>Prisms of Reality Inc.</t>
  </si>
  <si>
    <t>PROGRESS LEARNING LLC</t>
  </si>
  <si>
    <t>QuaverEd Inc</t>
  </si>
  <si>
    <t>Realityworks</t>
  </si>
  <si>
    <t>Riverside Insights</t>
  </si>
  <si>
    <t>RushCo Energy Specialists Inc.</t>
  </si>
  <si>
    <t>Sames Bastrop CDJ</t>
  </si>
  <si>
    <t>Sames Bastrop Ford</t>
  </si>
  <si>
    <t>Sames Laredo Chevrolet INC</t>
  </si>
  <si>
    <t>Schutt Sports LLC</t>
  </si>
  <si>
    <t>Seal Tite of Arklahoma  LLC</t>
  </si>
  <si>
    <t>Shine Construction LLC</t>
  </si>
  <si>
    <t>Simply Commercial LLC</t>
  </si>
  <si>
    <t>Simulation Curriculum Corp.</t>
  </si>
  <si>
    <t>Specialty Underwriters LLC</t>
  </si>
  <si>
    <t>Steel Cabinets USA Inc.</t>
  </si>
  <si>
    <t>STEM Detective LLC</t>
  </si>
  <si>
    <t>Stephen Winton</t>
  </si>
  <si>
    <t>Stone Security LLC</t>
  </si>
  <si>
    <t>TekVisionsInc.</t>
  </si>
  <si>
    <t>Texas Fleet Outfitters</t>
  </si>
  <si>
    <t>The Continental Press Inc</t>
  </si>
  <si>
    <t>The Faulk Company</t>
  </si>
  <si>
    <t>Therapro Inc.</t>
  </si>
  <si>
    <t>TinkRworks Inc.</t>
  </si>
  <si>
    <t>Titan Support Systems Inc.</t>
  </si>
  <si>
    <t>TNTP Inc.</t>
  </si>
  <si>
    <t>Together Telehealth PLLC</t>
  </si>
  <si>
    <t>Trekorda</t>
  </si>
  <si>
    <t>U-C Holdings INC</t>
  </si>
  <si>
    <t>Vehicle Maintenance program</t>
  </si>
  <si>
    <t>VEX Robotics INC.</t>
  </si>
  <si>
    <t>Vista School Resources Inc.</t>
  </si>
  <si>
    <t>W.W. Norton &amp; Company Inc.</t>
  </si>
  <si>
    <t>Williams AV</t>
  </si>
  <si>
    <t>Yune Yoga</t>
  </si>
  <si>
    <t>Ztastic Solutions</t>
  </si>
  <si>
    <t>TIPS</t>
  </si>
  <si>
    <t>ODP Business Solutions Office Depot</t>
  </si>
  <si>
    <t>2023-616</t>
  </si>
  <si>
    <t>Refrigerated Specialist Inc (RSI)</t>
  </si>
  <si>
    <t>755-24</t>
  </si>
  <si>
    <t>513 Solutions Group LLC</t>
  </si>
  <si>
    <t>751-24</t>
  </si>
  <si>
    <t>752-24</t>
  </si>
  <si>
    <t>Classroom &amp; Teaching Aids, Supplies, &amp; Equipment</t>
  </si>
  <si>
    <t>Facility Maintenance Equipment and Services</t>
  </si>
  <si>
    <t>757-24</t>
  </si>
  <si>
    <t>Building Maintenance, Repair, and Operations (MRO) Products and Supplies</t>
  </si>
  <si>
    <t>756-24</t>
  </si>
  <si>
    <t>Acme Architectural Hardware Inc</t>
  </si>
  <si>
    <t>Instructional Materials (Non-Adopted) for PK-12, Special Education, &amp; Career and Technology</t>
  </si>
  <si>
    <t>Affiliated Telephone, Inc.</t>
  </si>
  <si>
    <t>Age of Learning, Inc</t>
  </si>
  <si>
    <t>AISYS Consulting LLC</t>
  </si>
  <si>
    <t>Alan Yoder Enterprises Inc dba Superior Alarms</t>
  </si>
  <si>
    <t>Allison Enterprises Inc dba Kleen-Air Filter Service &amp; Sales</t>
  </si>
  <si>
    <t>Altex Electronics LTD dba Altex Computers &amp; Electronics</t>
  </si>
  <si>
    <t>American Mechanical Holdings Inc dba American Mechanical Services of Houston LLC</t>
  </si>
  <si>
    <t>American Welding &amp; Gas Inc dba Coastal Welding Supply</t>
  </si>
  <si>
    <t>Anderson Fencing and Custom Welding</t>
  </si>
  <si>
    <t>Austin Red Cedar Supply Inc dba Johnstone Supply (Austin)</t>
  </si>
  <si>
    <t>AVES Audio Visual Systems Inc</t>
  </si>
  <si>
    <t>AZTECA Designs, Inc dba AZTECA Designs and Construction</t>
  </si>
  <si>
    <t>Barbizon Light of the Rockies Inc dba Barbizon Light</t>
  </si>
  <si>
    <t>Beakerz LLC</t>
  </si>
  <si>
    <t>Benchmark Education Company, LLC</t>
  </si>
  <si>
    <t>Bertelsmann Publishing Group, Inc. dba Playaway Products LLC</t>
  </si>
  <si>
    <t>Best Plumbing Specialties Inc.</t>
  </si>
  <si>
    <t>Big House Sound, Incorporated dba Big House Sound</t>
  </si>
  <si>
    <t>Bilingual Dictionaries, Inc.</t>
  </si>
  <si>
    <t>Binswanger Holding Corp dba Binswanger Enterprises LLC / Binswanger Glass</t>
  </si>
  <si>
    <t>Bluum USA Inc</t>
  </si>
  <si>
    <t>Boat Right Marine Inc</t>
  </si>
  <si>
    <t>753-24</t>
  </si>
  <si>
    <t>Boyer, Inc.</t>
  </si>
  <si>
    <t>Brady Industries of Texas dba Sierra Supply &amp; Packaging</t>
  </si>
  <si>
    <t>Burton Companies LLC</t>
  </si>
  <si>
    <t>Butler Business Products LLC</t>
  </si>
  <si>
    <t>Cape Equipment &amp; Services LLC</t>
  </si>
  <si>
    <t>Carnegie Learning Inc</t>
  </si>
  <si>
    <t>Carolina Covertech Inc dba School Safety Solution</t>
  </si>
  <si>
    <t>CASO LLC dba ECM Today!</t>
  </si>
  <si>
    <t>Charles J Becker &amp; Bro Inc. dba Becker's School Supplies</t>
  </si>
  <si>
    <t>Cielo Office Products LLC</t>
  </si>
  <si>
    <t>City Supply Company Inc</t>
  </si>
  <si>
    <t>CodeHS</t>
  </si>
  <si>
    <t xml:space="preserve">Communicon Inc dba Communication Concepts </t>
  </si>
  <si>
    <t>COMPanion Corporation</t>
  </si>
  <si>
    <t>Computer Technology Link Corp dba CTL</t>
  </si>
  <si>
    <t>Consolidated Electrical Distributors (CED) dba Bush Supply Company (Edinburg)</t>
  </si>
  <si>
    <t>Consolidated Electrical Distributors (CED) dba CED Houston</t>
  </si>
  <si>
    <t>CV Industrial Hardware LLC</t>
  </si>
  <si>
    <t>DC &amp; B Investments LLC dba Aggieland Golf Cars</t>
  </si>
  <si>
    <t>754-24</t>
  </si>
  <si>
    <t>De La Garza Fence Co Inc dba De La Garza Fence &amp; Supply Co</t>
  </si>
  <si>
    <t>Dewitt Poth and Son LLC</t>
  </si>
  <si>
    <t>Diana De Alba dba De Alba Math Center</t>
  </si>
  <si>
    <t>Digital Air Control Inc dba DAC, Inc.</t>
  </si>
  <si>
    <t>DKMarsh Inc. dba Destination Knowledge</t>
  </si>
  <si>
    <t>Edia Learning Inc dba Edia</t>
  </si>
  <si>
    <t>Education 2000</t>
  </si>
  <si>
    <t>Education Associates Inc</t>
  </si>
  <si>
    <t>Electracom Supply Inc.</t>
  </si>
  <si>
    <t>Elliott Electric Supply Inc dba Elliott Electric Supply</t>
  </si>
  <si>
    <t>Endurant Sports LLC dba P2P Rescue</t>
  </si>
  <si>
    <t>Ener-Tel Services I, LLC</t>
  </si>
  <si>
    <t>EPMA Corporation dba Johnstone Supply (Houston)</t>
  </si>
  <si>
    <t>ePrep, Inc.</t>
  </si>
  <si>
    <t>Ereflect Inc</t>
  </si>
  <si>
    <t>FastBall Integration LLC</t>
  </si>
  <si>
    <t>FastBreak LC dba Balco Systems</t>
  </si>
  <si>
    <t>FastLap LLC dba Blagg Tire Wholesale</t>
  </si>
  <si>
    <t>Ferguson US Holdings Inc dba Ferguson Enterprises</t>
  </si>
  <si>
    <t>Fire Safe Protection Services, LP</t>
  </si>
  <si>
    <t>Firetrol Protection Systems, Inc.</t>
  </si>
  <si>
    <t>FireTron, Inc.</t>
  </si>
  <si>
    <t>Flashlight Learning, Inc.</t>
  </si>
  <si>
    <t>Foremost Telecommunications Corporation dba Foremost Telecommunications</t>
  </si>
  <si>
    <t>Fort Worth Window Cleaning, Inc</t>
  </si>
  <si>
    <t>Four Feathers Alarm LLC dba Texas FFA LLC</t>
  </si>
  <si>
    <t>Frontline Technologies Group LLC dba Frontline Education</t>
  </si>
  <si>
    <t>FSS Software Topco LP (formerly Follett School Solutions) dba Follett Software LLC</t>
  </si>
  <si>
    <t>Gateway Printing &amp; Office Supply Inc dba Liberty Office Products</t>
  </si>
  <si>
    <t>GCB Industries LLC dba Gulf Coast Boiler LLC</t>
  </si>
  <si>
    <t>Gemini Stage Lighting and Equipment Co Inc</t>
  </si>
  <si>
    <t>GenServe LLC</t>
  </si>
  <si>
    <t>Global Equipment Company Inc dba Global Industrial</t>
  </si>
  <si>
    <t>Golf Cars of Conroe Inc</t>
  </si>
  <si>
    <t>Gopher Industrial Inc</t>
  </si>
  <si>
    <t>GovConnection Inc dba Connection-Public Sector Solutions</t>
  </si>
  <si>
    <t>Graves Winlectric Co.</t>
  </si>
  <si>
    <t>Greenwood Publishing Group LLC dba Heinemann Publishing</t>
  </si>
  <si>
    <t>Gypsy Queen LLC dba Rose Costumes</t>
  </si>
  <si>
    <t>H&amp;H Golf Carts Inc</t>
  </si>
  <si>
    <t>Hameray Publishing Group, Inc.</t>
  </si>
  <si>
    <t>HD Supply Inc dba HD Supply Facilities Maintenance (FKA The Home Depot Pro)</t>
  </si>
  <si>
    <t>Hermes Trading Co Inc dba Hermes Music</t>
  </si>
  <si>
    <t>Himmel's Architectural Door &amp; Hardware LLC</t>
  </si>
  <si>
    <t>Horizon Telephone Systems Inc dba HTS Voice &amp; Data Systems</t>
  </si>
  <si>
    <t>Howard Industries Inc dba Howard Technology Solutions</t>
  </si>
  <si>
    <t>HURFCO Industries Inc dba Hurricane Fence Company</t>
  </si>
  <si>
    <t>Iconic Sign Group</t>
  </si>
  <si>
    <t>iCopy LLC dba iOffice</t>
  </si>
  <si>
    <t>IDN Global Inc dba IDN Acme Inc</t>
  </si>
  <si>
    <t>Infinity Contractors International Ltd</t>
  </si>
  <si>
    <t>J Services All In One LLC</t>
  </si>
  <si>
    <t>James Stallman dba Imagination Playground LLC</t>
  </si>
  <si>
    <t>JLA Communications LLC</t>
  </si>
  <si>
    <t>John W Gasparini Inc dba Mark's Plumbing Parts</t>
  </si>
  <si>
    <t>Johnson Supply &amp; Equipment Corporation dba Johnson Supply</t>
  </si>
  <si>
    <t>Johnston Technical Services Inc dba JTS</t>
  </si>
  <si>
    <t>K &amp; M Elevator, LLC</t>
  </si>
  <si>
    <t>K Jones Industries Inc dba Pinnacle Dryer Corporation</t>
  </si>
  <si>
    <t>Kajeet Inc</t>
  </si>
  <si>
    <t>Language Lizard,LLC</t>
  </si>
  <si>
    <t>Learning Labs, Inc.</t>
  </si>
  <si>
    <t>Learning Services International Inc</t>
  </si>
  <si>
    <t>Llano River Fence Company LLC</t>
  </si>
  <si>
    <t>M&amp;A Technology Inc</t>
  </si>
  <si>
    <t>Mach B Technologies Inc</t>
  </si>
  <si>
    <t>Magic School, Inc.</t>
  </si>
  <si>
    <t>Managed Methods Inc</t>
  </si>
  <si>
    <t>MarcoPolo Learning Inc</t>
  </si>
  <si>
    <t>Mayfield Paper Company Inc</t>
  </si>
  <si>
    <t>McCoy Corporation dba Mccoy's Building Supply</t>
  </si>
  <si>
    <t>Mechanical Reps, Inc</t>
  </si>
  <si>
    <t>MNJ Technologies Direct Inc</t>
  </si>
  <si>
    <t>MobileMind Technologies Inc</t>
  </si>
  <si>
    <t>Mometrix Media LLC</t>
  </si>
  <si>
    <t>NCH Corporation dba Certified Laboratories</t>
  </si>
  <si>
    <t>NCH Corporation dba Chemsearch FE</t>
  </si>
  <si>
    <t>Norcostco, Inc.</t>
  </si>
  <si>
    <t>NoRedInk Corp.</t>
  </si>
  <si>
    <t>North Texas Winwater Co</t>
  </si>
  <si>
    <t>NorthStar AV LLC dba NSAV Inc</t>
  </si>
  <si>
    <t>NSEC LLC dba National Stage Equipment Company</t>
  </si>
  <si>
    <t>Officewise Furniture and Supply LLC</t>
  </si>
  <si>
    <t>Oracle Elevator Holdco Inc dba Elevated Facility Services Group: EMR Elevator; Oracle Elevator; Premier Elevator</t>
  </si>
  <si>
    <t>OTC Brands Inc. dba Oriental Trading Company</t>
  </si>
  <si>
    <t>Pace Enterprise of Texas LLC dba Pace Protection</t>
  </si>
  <si>
    <t>PAES Productions LLC</t>
  </si>
  <si>
    <t>Palco Specialties Inc</t>
  </si>
  <si>
    <t>Panorama Education Inc</t>
  </si>
  <si>
    <t>Pathful Inc</t>
  </si>
  <si>
    <t>PCS Education Systems Inc. dba PCS Edventures</t>
  </si>
  <si>
    <t>Pearson Education, Inc.</t>
  </si>
  <si>
    <t>Peruna Glass Inc dba Glass Doctor of North Texas</t>
  </si>
  <si>
    <t>Pitney Bowes Inc</t>
  </si>
  <si>
    <t>Planware LLC</t>
  </si>
  <si>
    <t>Plumbmaster Inc</t>
  </si>
  <si>
    <t>Precision Concrete Cutting, Inc.</t>
  </si>
  <si>
    <t>Prestige Elevator Services LLC dba Prestige Elevator Services, LLC.</t>
  </si>
  <si>
    <t>ProComputing LLC dba LockStep Technology Group</t>
  </si>
  <si>
    <t>Progress Learning LLC</t>
  </si>
  <si>
    <t>PureTek Group Inc</t>
  </si>
  <si>
    <t>Quantum Mechanical Services Inc dba Quantum North America</t>
  </si>
  <si>
    <t>Raptor Technologies LLC</t>
  </si>
  <si>
    <t>Red Fox CD Holding Corporation dba SBS Architectural Building Supply / H&amp;H Door</t>
  </si>
  <si>
    <t>Reece Supply LLC dba Reece Plumbing</t>
  </si>
  <si>
    <t>RLS Interests Inc dba Prime Systems</t>
  </si>
  <si>
    <t>RLTW Services LLC dba RLTW Services, LLC</t>
  </si>
  <si>
    <t>Robert Ferrilli LLC dba Ferrilli</t>
  </si>
  <si>
    <t>Robert L. Beyer Enterprises LLC dba Automated Financial Systems Inc</t>
  </si>
  <si>
    <t>Rose Brand Wipers Inc</t>
  </si>
  <si>
    <t>Rudy Rodriguez dba 421 Productions</t>
  </si>
  <si>
    <t>Schuring Enterprises LLC dba Stripe Right</t>
  </si>
  <si>
    <t>Security International Inc</t>
  </si>
  <si>
    <t>Security One Inc.</t>
  </si>
  <si>
    <t>Security Signal Devices Inc dba SSD Alarm</t>
  </si>
  <si>
    <t>ShopBot Tools Inc</t>
  </si>
  <si>
    <t>Sigma Surveillance Inc dba STS360</t>
  </si>
  <si>
    <t>Solid Border Inc</t>
  </si>
  <si>
    <t>SourceBlue, LLC.</t>
  </si>
  <si>
    <t>Stages Learning</t>
  </si>
  <si>
    <t>STEMfinity, LLC</t>
  </si>
  <si>
    <t>Summit Fire &amp; Security LLC dba A1 National Fire Co. LLC</t>
  </si>
  <si>
    <t>Sweetwater Sound Holdings LLC dba Sweetwater Sound</t>
  </si>
  <si>
    <t>T &amp; G Identification Systems Inc</t>
  </si>
  <si>
    <t>Techland Houston dba CostumeWorx</t>
  </si>
  <si>
    <t>Technology Assets LLC dba Global Asset</t>
  </si>
  <si>
    <t>Technology For Education LLC dba TFE</t>
  </si>
  <si>
    <t>Terra Pave International Inc</t>
  </si>
  <si>
    <t>TestEquity, LLC</t>
  </si>
  <si>
    <t>Texas Fire &amp; Sound Inc</t>
  </si>
  <si>
    <t>The Anchor Group Inc</t>
  </si>
  <si>
    <t>The NROC Project</t>
  </si>
  <si>
    <t>The Sensory Path, Inc</t>
  </si>
  <si>
    <t>The University of Texas Health Science Center at Houston</t>
  </si>
  <si>
    <t>Therapro, Inc.</t>
  </si>
  <si>
    <t>Top Shelf Technologies LLC dba TopShelf Imaging</t>
  </si>
  <si>
    <t>Total Fire &amp; Safety Inc</t>
  </si>
  <si>
    <t>Total Maintenance Solutions South dba TMS-South</t>
  </si>
  <si>
    <t>TouchMath Acquisition LLC dba TouchMath</t>
  </si>
  <si>
    <t>Transfr Inc.</t>
  </si>
  <si>
    <t>Varitronics, LLC</t>
  </si>
  <si>
    <t>Vernier Software &amp; Technology Inc</t>
  </si>
  <si>
    <t>VGI Technology Inc</t>
  </si>
  <si>
    <t>Virtucom Inc</t>
  </si>
  <si>
    <t>Visual Techniques Inc</t>
  </si>
  <si>
    <t>VRTKL Inc. dba Fork Farms, LLC</t>
  </si>
  <si>
    <t>VWR Funding, Inc. dba VWR International, LLC dba Ward's Science</t>
  </si>
  <si>
    <t>Warner Communications Inc dba Voceon Digital Radio Communications</t>
  </si>
  <si>
    <t>Waypoint Business Solutions LLC</t>
  </si>
  <si>
    <t>West Texas Fire Extinguisher Inc dba West Texas Fire &amp; Industrial Supply / City Janitorial Supply / West Texas Hotsy</t>
  </si>
  <si>
    <t>Wholesale Electric Supply Co Inc</t>
  </si>
  <si>
    <t>Wilson Language Training Corporation</t>
  </si>
  <si>
    <t>Winston Water Cooler of Jacksonville Ltd</t>
  </si>
  <si>
    <t>Zogo Technolgies LLC dba Zogo Tech</t>
  </si>
  <si>
    <t>25-07P-12</t>
  </si>
  <si>
    <t>25-08PV-03</t>
  </si>
  <si>
    <t>25-06PV-02</t>
  </si>
  <si>
    <t>25-06PV-05</t>
  </si>
  <si>
    <t>Aztec Software</t>
  </si>
  <si>
    <t>Technology Accessories, Software and Security Supplies</t>
  </si>
  <si>
    <t>P00306</t>
  </si>
  <si>
    <t>Christal Vision</t>
  </si>
  <si>
    <t>Cignition, Inc.</t>
  </si>
  <si>
    <t>Ferguson Enterprises LLC dba Ferguson Facilities Supply</t>
  </si>
  <si>
    <t>Game One</t>
  </si>
  <si>
    <t>Globo Language Solutions</t>
  </si>
  <si>
    <t>Gunn Automotive</t>
  </si>
  <si>
    <t>Halo Branded Solutions</t>
  </si>
  <si>
    <t>Higginbotham Public Sector</t>
  </si>
  <si>
    <t>Learn by Doing, Inc.</t>
  </si>
  <si>
    <t>New School Hero (CellockEd)</t>
  </si>
  <si>
    <t>Texas Scottish Rite</t>
  </si>
  <si>
    <t>ESC 19 ASC</t>
  </si>
  <si>
    <t>11-D Marketing, LLC. (Denisse Olivas)</t>
  </si>
  <si>
    <t>25-7510</t>
  </si>
  <si>
    <t>CESO Communications LLC</t>
  </si>
  <si>
    <t>EFO Media (EFO LLC)</t>
  </si>
  <si>
    <t>For The Brand Marketing LLC</t>
  </si>
  <si>
    <t>Fuzzy Red Panda (Patricia Chavarria)</t>
  </si>
  <si>
    <t>KFOX14 (Sinclair Communications, LLC) (Sinclair Television Group, Inc. dba KFOX-TV)</t>
  </si>
  <si>
    <t>KVIA TV (NPG of Texas, LP KVIA TV) (KVIA, NVIA, OVIA, QVIA)</t>
  </si>
  <si>
    <t>Luna Creative, LLC</t>
  </si>
  <si>
    <t>Magnum Opus (Khaleel Artis dba Magnum Opus Strategic Design LLC)</t>
  </si>
  <si>
    <t>Mithoff Burton Partners (Mithoff Advertising, Inc.)</t>
  </si>
  <si>
    <t>Prime Advertising (Lead AD LLC)</t>
  </si>
  <si>
    <t>Stanton Street Technology Group, Inc.</t>
  </si>
  <si>
    <t>True North Inc.</t>
  </si>
  <si>
    <t>Xclaymation (Collaboratorz LLC)</t>
  </si>
  <si>
    <t>AJs Uniforms (AJs Uniforms of Texas, LLC)</t>
  </si>
  <si>
    <t>APIC Solutions Texas LLC</t>
  </si>
  <si>
    <t>EP Trident Fire Protection, LLC</t>
  </si>
  <si>
    <t>25-7507</t>
  </si>
  <si>
    <t>Advanced Starter Service (HaasTech) (Heavy Duty HQ)(Advanced Auto Service)</t>
  </si>
  <si>
    <t>Casa Ford Lincoln (Casa Ford Inc.)</t>
  </si>
  <si>
    <t>Easy Way Safety Services, Inc.</t>
  </si>
  <si>
    <t>El Paso Body works DBA Patriot body shop (Mayra I. Vasquez)</t>
  </si>
  <si>
    <t>Fleetpride Inc.</t>
  </si>
  <si>
    <t>Grease Monkey (Beltran Tx oil one LLC)</t>
  </si>
  <si>
    <t>TE El Paso, LLC (Vernon Gene's Truck &amp; Trailer Supermarket)</t>
  </si>
  <si>
    <t>Wofford Truck Parts (TE El Paso, LLC)</t>
  </si>
  <si>
    <t>24-7505</t>
  </si>
  <si>
    <t>Little Caesars (Sizzling Platter, LLC); (DBA: Sizzler, Red Robin, Little Caesars, Dunkin, Wingstop, Jersey Mikes)</t>
  </si>
  <si>
    <t>The Culinary Studio (Freedman Foundation LLC)</t>
  </si>
  <si>
    <t>25-7509</t>
  </si>
  <si>
    <t>Air Tutors, LLC</t>
  </si>
  <si>
    <t>BeeReaders Inc</t>
  </si>
  <si>
    <t>Behavior Navigators</t>
  </si>
  <si>
    <t>BLMS,LLC DBA Bertie's Music Sales &amp; Repair (Bertie's Music Sales &amp; Repair)</t>
  </si>
  <si>
    <t>BrainPOP (BrainPOP LLC)</t>
  </si>
  <si>
    <t>Brown Dog Gadgets</t>
  </si>
  <si>
    <t>CasasLWP, LLC (Jimmy Casas)</t>
  </si>
  <si>
    <t>Character Matters LLC</t>
  </si>
  <si>
    <t>College Contact (https://www.yourcollegecontact.com/)</t>
  </si>
  <si>
    <t>Cosenza and Associates, LLC</t>
  </si>
  <si>
    <t>Cristina Devereaux Ramirez</t>
  </si>
  <si>
    <t>Dale Carnegie of El Paso (Leadership Training Group, LLC)</t>
  </si>
  <si>
    <t>Denis Sheeran</t>
  </si>
  <si>
    <t>designEDengagement, PBC</t>
  </si>
  <si>
    <t>Educational Products Inc.</t>
  </si>
  <si>
    <t>Human Jolt, LLC (David Valero)</t>
  </si>
  <si>
    <t>HYA Corporation (Hazard, Young, Attea &amp; Associates)</t>
  </si>
  <si>
    <t>Ignite Reading PBC</t>
  </si>
  <si>
    <t>Instruction Partners</t>
  </si>
  <si>
    <t>integratED, LLC (Jacey Erickson)</t>
  </si>
  <si>
    <t>Jennifer DeGraaf</t>
  </si>
  <si>
    <t>Jyutika Mehta</t>
  </si>
  <si>
    <t>KiwiCo Inc.</t>
  </si>
  <si>
    <t>Knowledge Pillars (Knowledge Pillars Education, Inc.)</t>
  </si>
  <si>
    <t>LearningMate Solutions, Inc.</t>
  </si>
  <si>
    <t>Mathnasium (The Math Path LLC)</t>
  </si>
  <si>
    <t>Mindsets Learning</t>
  </si>
  <si>
    <t>MobileMind (MobileMind Technologies, Inc)</t>
  </si>
  <si>
    <t>Nancy Larson Publishers, Inc.</t>
  </si>
  <si>
    <t>National Educational Systems</t>
  </si>
  <si>
    <t>Newsela, Inc.</t>
  </si>
  <si>
    <t>Paul H. Brookes Publishing Co., Inc.</t>
  </si>
  <si>
    <t>Pearson Education INC</t>
  </si>
  <si>
    <t>QuaverEd, Inc.</t>
  </si>
  <si>
    <t>Studiously (Granthropology LLC)</t>
  </si>
  <si>
    <t>SurfWisely, Inc</t>
  </si>
  <si>
    <t>Test Prep Seminars (Design Team, LLC) (Test Prep America)</t>
  </si>
  <si>
    <t>Texas Scholastic Esports Federation</t>
  </si>
  <si>
    <t>The EPC Museum dba La Nube</t>
  </si>
  <si>
    <t>The OSO Consulting Group LLC</t>
  </si>
  <si>
    <t>Tom Mullaney Educational Consulting (Tom Mullaney)</t>
  </si>
  <si>
    <t>Wisconsin Center for Education Products and Services</t>
  </si>
  <si>
    <t>YaizY (21Skills Inc.)</t>
  </si>
  <si>
    <t>Yolanda Moore Global LLC (Yolanda Moore)</t>
  </si>
  <si>
    <t>Discovery Education, Inc.</t>
  </si>
  <si>
    <t>E-Therapy Intermediate Inc</t>
  </si>
  <si>
    <t>Thunder Lightning Protection LLC</t>
  </si>
  <si>
    <t>La Estrella (Aida Campa)</t>
  </si>
  <si>
    <t>FinQuery, LLC</t>
  </si>
  <si>
    <t>Link Imaging, LLC dba LD Products</t>
  </si>
  <si>
    <t>25-7506</t>
  </si>
  <si>
    <t>Sames Bastrop Ford (Sames Bastrop Ford, INC.)</t>
  </si>
  <si>
    <t>24-7504</t>
  </si>
  <si>
    <t>Bazaar Uniforms &amp; Mens Store</t>
  </si>
  <si>
    <t>Commercial Screen Printing, INC</t>
  </si>
  <si>
    <t>La Estrella Screen Printing &amp; Embroidery</t>
  </si>
  <si>
    <t>Shoes For Crews North America, LLC (Shoes for Crews)</t>
  </si>
  <si>
    <t>Early Childhood Supplies and Related Items</t>
  </si>
  <si>
    <t>25/006SG-01</t>
  </si>
  <si>
    <t>25/006SG-03</t>
  </si>
  <si>
    <t>Learning Beyond Paper, Inc</t>
  </si>
  <si>
    <t>25/006SG-06</t>
  </si>
  <si>
    <t>25/006SG-07</t>
  </si>
  <si>
    <t>25/006SG-08</t>
  </si>
  <si>
    <t>25/006SG-09</t>
  </si>
  <si>
    <t>25/006SG-11</t>
  </si>
  <si>
    <t>25/006SG-12</t>
  </si>
  <si>
    <t>AZTECA Designs, Inc., dba Azteca Designs and Construction</t>
  </si>
  <si>
    <t>24/047TC-07</t>
  </si>
  <si>
    <t>Cavalry Construction Company, LLC</t>
  </si>
  <si>
    <t>24/047TC-10</t>
  </si>
  <si>
    <t>QSS, L.C. dba Quality Security Systems</t>
  </si>
  <si>
    <t>24/047TC-23</t>
  </si>
  <si>
    <t>Dynamic Systems, Inc.</t>
  </si>
  <si>
    <t>24/047TC-15</t>
  </si>
  <si>
    <t>Scientific Equipment and Related Items</t>
  </si>
  <si>
    <t>24/052SG-01</t>
  </si>
  <si>
    <t>24/052SG-02</t>
  </si>
  <si>
    <t>24/052SG-03</t>
  </si>
  <si>
    <t>24/047TC-28</t>
  </si>
  <si>
    <t>Cabling (JOC-IDIQ)</t>
  </si>
  <si>
    <t>24/047TC-01</t>
  </si>
  <si>
    <t>Playground Systems (JOC-IDIQ)</t>
  </si>
  <si>
    <t>24/054MF-01</t>
  </si>
  <si>
    <t>Ally Roofing Services, LLC</t>
  </si>
  <si>
    <t>24/047TC-02</t>
  </si>
  <si>
    <t>AMS of Houston, LLC.</t>
  </si>
  <si>
    <t>24/047TC-04</t>
  </si>
  <si>
    <t>Axiom Division 7 Inc.</t>
  </si>
  <si>
    <t>24/047TC-06</t>
  </si>
  <si>
    <t>Binswanger Enterprises, LLC., dba Binswanger Glass</t>
  </si>
  <si>
    <t>24/047TC-09</t>
  </si>
  <si>
    <t>CEC Facilities Group, LLC</t>
  </si>
  <si>
    <t>24/047TC-11</t>
  </si>
  <si>
    <t>Dependable Comfort Air Conditioning &amp; Heating, Inc.</t>
  </si>
  <si>
    <t>24/047TC-13</t>
  </si>
  <si>
    <t>24/054MF-02</t>
  </si>
  <si>
    <t>Ezzi Signs Inc.</t>
  </si>
  <si>
    <t>Signage (JOC-IDIQ)</t>
  </si>
  <si>
    <t>24/047TC-16</t>
  </si>
  <si>
    <t>24/047TC-17</t>
  </si>
  <si>
    <t>Foster Fence Ltd.</t>
  </si>
  <si>
    <t>Fencing Services (JOC-IDIQ)</t>
  </si>
  <si>
    <t>24/047TC-18</t>
  </si>
  <si>
    <t>Harvest Innovative Solutions LLC</t>
  </si>
  <si>
    <t>24/047TC-19</t>
  </si>
  <si>
    <t>Heritage Air Services LLC</t>
  </si>
  <si>
    <t>24/047TC-20</t>
  </si>
  <si>
    <t>Pfeiffer &amp; Son Ltd.</t>
  </si>
  <si>
    <t>24/047TC-22</t>
  </si>
  <si>
    <t>Sea-Breeze Roofing, Inc.</t>
  </si>
  <si>
    <t>24/047TC-24</t>
  </si>
  <si>
    <t>Signs and More, LLC.</t>
  </si>
  <si>
    <t>24/047TC-25</t>
  </si>
  <si>
    <t>Skilled Construction Subs Unlimited, LLC</t>
  </si>
  <si>
    <t>24/047TC-26</t>
  </si>
  <si>
    <t>SpawGlass Construction Corporation</t>
  </si>
  <si>
    <t>24/047TC-27</t>
  </si>
  <si>
    <t>Telephonics Unlimited, Inc</t>
  </si>
  <si>
    <t>24/047TC-29</t>
  </si>
  <si>
    <t>24/054MF-04</t>
  </si>
  <si>
    <t>24/030SG-04</t>
  </si>
  <si>
    <t>Liberty Office Products / Gateway Printing and Office Supply</t>
  </si>
  <si>
    <t>23/016MR-30</t>
  </si>
  <si>
    <t>PrimeroEdge Cybersoft</t>
  </si>
  <si>
    <t>Evans Equipment &amp; Environmental, Inc. (fka Alklean Industries, Inc)</t>
  </si>
  <si>
    <t>Acterra Group</t>
  </si>
  <si>
    <t>081524-ACR</t>
  </si>
  <si>
    <t>ADROIT (Alternative Student Transportation)</t>
  </si>
  <si>
    <t>Adroit Staffing</t>
  </si>
  <si>
    <t>060624-ASL</t>
  </si>
  <si>
    <t>091924-ALH</t>
  </si>
  <si>
    <t>Amergis Healthcare Staffing &amp; Sunburst Workforce Advisors</t>
  </si>
  <si>
    <t>061324-AMH</t>
  </si>
  <si>
    <t>Aquatix</t>
  </si>
  <si>
    <t>Atlas Toyota</t>
  </si>
  <si>
    <t>053024-ATY</t>
  </si>
  <si>
    <t>032824-ATC</t>
  </si>
  <si>
    <t>Battle Motors, Inc.</t>
  </si>
  <si>
    <t>032824-CRN</t>
  </si>
  <si>
    <t>Black Box Safety</t>
  </si>
  <si>
    <t>091924-BBS</t>
  </si>
  <si>
    <t>081524-TAN</t>
  </si>
  <si>
    <t>Claflin Service Company (dba CME Corp)</t>
  </si>
  <si>
    <t>091024-CCR</t>
  </si>
  <si>
    <t>Cogent Infotech Corp.</t>
  </si>
  <si>
    <t>061324-COG</t>
  </si>
  <si>
    <t>Collective Data</t>
  </si>
  <si>
    <t>060624-COL</t>
  </si>
  <si>
    <t>Community Leasing Partners</t>
  </si>
  <si>
    <t>092424-CFB</t>
  </si>
  <si>
    <t>061324-CAI</t>
  </si>
  <si>
    <t>Computrol</t>
  </si>
  <si>
    <t>081524-CUL</t>
  </si>
  <si>
    <t>Core Engineered Solutions</t>
  </si>
  <si>
    <t>081524-CES</t>
  </si>
  <si>
    <t>Crown Equipment</t>
  </si>
  <si>
    <t>053024-CRO</t>
  </si>
  <si>
    <t>091024-JCS-1</t>
  </si>
  <si>
    <t>Daimler Truck North America</t>
  </si>
  <si>
    <t>032824-DAI</t>
  </si>
  <si>
    <t>Defiant Strength</t>
  </si>
  <si>
    <t>050924-DFT</t>
  </si>
  <si>
    <t>053024-DIV</t>
  </si>
  <si>
    <t>Draeger Safety Canada</t>
  </si>
  <si>
    <t>011824-DRA</t>
  </si>
  <si>
    <t>050924-DRP</t>
  </si>
  <si>
    <t>Dynamic Fitness &amp; Strength</t>
  </si>
  <si>
    <t>052324-DYF</t>
  </si>
  <si>
    <t>EGYM</t>
  </si>
  <si>
    <t>052324-EGY</t>
  </si>
  <si>
    <t>Electric Vehicle Choice (EVC)</t>
  </si>
  <si>
    <t>032824-ELV</t>
  </si>
  <si>
    <t>030122-ELE</t>
  </si>
  <si>
    <t>Energy Systems Group</t>
  </si>
  <si>
    <t>071624-ENE</t>
  </si>
  <si>
    <t>Eucast Global</t>
  </si>
  <si>
    <t>020624-EUC</t>
  </si>
  <si>
    <t>Euna Solutions</t>
  </si>
  <si>
    <t>060624-GTH</t>
  </si>
  <si>
    <t>Excellance</t>
  </si>
  <si>
    <t>122123-EXL</t>
  </si>
  <si>
    <t>Federal Contracts Company</t>
  </si>
  <si>
    <t>FedTec</t>
  </si>
  <si>
    <t>061324-FED</t>
  </si>
  <si>
    <t>FirstAlt | First Student</t>
  </si>
  <si>
    <t>Fisher Scientific provided by Possible Missions</t>
  </si>
  <si>
    <t>FuelCloud</t>
  </si>
  <si>
    <t>081524-FUD</t>
  </si>
  <si>
    <t>Gemplers</t>
  </si>
  <si>
    <t>082724-GEM</t>
  </si>
  <si>
    <t>Gill Athletics</t>
  </si>
  <si>
    <t>050924-PTA-1</t>
  </si>
  <si>
    <t>050924-PRO</t>
  </si>
  <si>
    <t>Greenheck Group</t>
  </si>
  <si>
    <t>080824-GRH</t>
  </si>
  <si>
    <t>Henry Schein</t>
  </si>
  <si>
    <t>092623-HENRY</t>
  </si>
  <si>
    <t>040924-HRC</t>
  </si>
  <si>
    <t>080824-HNY</t>
  </si>
  <si>
    <t>060624-HYL</t>
  </si>
  <si>
    <t>Hyster-Yale Group</t>
  </si>
  <si>
    <t>053024-HYS</t>
  </si>
  <si>
    <t>053024-HCE</t>
  </si>
  <si>
    <t>061324-INF</t>
  </si>
  <si>
    <t>061324-IGT</t>
  </si>
  <si>
    <t>International Parts (Navistar)</t>
  </si>
  <si>
    <t>080124-NVS</t>
  </si>
  <si>
    <t>032824-NVS</t>
  </si>
  <si>
    <t>JAPA Equipment</t>
  </si>
  <si>
    <t>040924-JPA</t>
  </si>
  <si>
    <t>050924-JAY</t>
  </si>
  <si>
    <t>Joe Johnson Equipment (Federal Signal Corporation)</t>
  </si>
  <si>
    <t>040924-FSC</t>
  </si>
  <si>
    <t>080824-JHN</t>
  </si>
  <si>
    <t>071624-JHN</t>
  </si>
  <si>
    <t>Kenworth Trucks &amp; Parts</t>
  </si>
  <si>
    <t>032824-KTC</t>
  </si>
  <si>
    <t>052324-LFF</t>
  </si>
  <si>
    <t>032824-MAK</t>
  </si>
  <si>
    <t>090624-MAN</t>
  </si>
  <si>
    <t>Manitou</t>
  </si>
  <si>
    <t>053024-MAI</t>
  </si>
  <si>
    <t>MB Companies - Aebi Schmidt North America</t>
  </si>
  <si>
    <t>071624-MCE</t>
  </si>
  <si>
    <t>MetLife</t>
  </si>
  <si>
    <t>051623-MET</t>
  </si>
  <si>
    <t>060624-MGT</t>
  </si>
  <si>
    <t>053024-MCF</t>
  </si>
  <si>
    <t>Motrec International</t>
  </si>
  <si>
    <t>091024-MTR</t>
  </si>
  <si>
    <t>082724-MSI</t>
  </si>
  <si>
    <t>NAPA Integrated Business Solutions</t>
  </si>
  <si>
    <t>090624-GPC</t>
  </si>
  <si>
    <t>032824-NAF</t>
  </si>
  <si>
    <t>092424-NCL</t>
  </si>
  <si>
    <t>040924-NWY</t>
  </si>
  <si>
    <t>NTT DATA</t>
  </si>
  <si>
    <t>020624-NTT</t>
  </si>
  <si>
    <t>060624-OFF</t>
  </si>
  <si>
    <t>061324-OFF</t>
  </si>
  <si>
    <t>032824-OLA</t>
  </si>
  <si>
    <t>Parts Authority (PAI)</t>
  </si>
  <si>
    <t>080124-PAH</t>
  </si>
  <si>
    <t>032824-PMC</t>
  </si>
  <si>
    <t>Pierson Wireless Corp.</t>
  </si>
  <si>
    <t>020624-PRS</t>
  </si>
  <si>
    <t>091024-PSI</t>
  </si>
  <si>
    <t>050924-PTA</t>
  </si>
  <si>
    <t>060624-PRT</t>
  </si>
  <si>
    <t>052324-PCR</t>
  </si>
  <si>
    <t>PSD Citywide</t>
  </si>
  <si>
    <t>060624-PSD</t>
  </si>
  <si>
    <t>060624-QKT</t>
  </si>
  <si>
    <t>Rehlko (formerly Kohler)</t>
  </si>
  <si>
    <t>Riddell/All American Sports Corp.</t>
  </si>
  <si>
    <t>050924-RIL</t>
  </si>
  <si>
    <t>Roundtrip EV Solutions</t>
  </si>
  <si>
    <t>032824-RDT</t>
  </si>
  <si>
    <t>Rush Trucks</t>
  </si>
  <si>
    <t>032824-RTG</t>
  </si>
  <si>
    <t>Rynse</t>
  </si>
  <si>
    <t>031224-RYN</t>
  </si>
  <si>
    <t>050924-SHC</t>
  </si>
  <si>
    <t>061324-SPS</t>
  </si>
  <si>
    <t>SkyWays</t>
  </si>
  <si>
    <t>031022-GER-4</t>
  </si>
  <si>
    <t>052324-SPA</t>
  </si>
  <si>
    <t>STEMfinity</t>
  </si>
  <si>
    <t>050924-STN</t>
  </si>
  <si>
    <t>Tartan Oil LLC</t>
  </si>
  <si>
    <t>091024-JCS</t>
  </si>
  <si>
    <t>TMA Systems</t>
  </si>
  <si>
    <t>060624-TMA</t>
  </si>
  <si>
    <t>032824-TRK</t>
  </si>
  <si>
    <t>052324-TRU</t>
  </si>
  <si>
    <t>Tryfacta</t>
  </si>
  <si>
    <t>061324-TRY</t>
  </si>
  <si>
    <t>091924-URM</t>
  </si>
  <si>
    <t>071624-VER</t>
  </si>
  <si>
    <t>Veritiv</t>
  </si>
  <si>
    <t>082724-VET</t>
  </si>
  <si>
    <t>060624-VTO</t>
  </si>
  <si>
    <t>Waev</t>
  </si>
  <si>
    <t>091024-WVE</t>
  </si>
  <si>
    <t>Wausau - Alamo Group</t>
  </si>
  <si>
    <t>081524-WST</t>
  </si>
  <si>
    <t>091024-WWI</t>
  </si>
  <si>
    <t>Workhorse Technologies</t>
  </si>
  <si>
    <t>032824-WKH</t>
  </si>
  <si>
    <t>Yamaha</t>
  </si>
  <si>
    <t>091024-YGC</t>
  </si>
  <si>
    <t>ODP Business Solutions</t>
  </si>
  <si>
    <t>06/30/2028</t>
  </si>
  <si>
    <t>05/31/2030</t>
  </si>
  <si>
    <t>Canon</t>
  </si>
  <si>
    <t>SHI</t>
  </si>
  <si>
    <t>11/30/2030</t>
  </si>
  <si>
    <t>12/31/2030</t>
  </si>
  <si>
    <t>12/22/2025</t>
  </si>
  <si>
    <t>05/14/2027</t>
  </si>
  <si>
    <t>02/27/2027</t>
  </si>
  <si>
    <t>MGT Impact Solutions</t>
  </si>
  <si>
    <t>LS4613</t>
  </si>
  <si>
    <t>158057</t>
  </si>
  <si>
    <t>158058</t>
  </si>
  <si>
    <t>Background and Drug Screening, Related Products and Services</t>
  </si>
  <si>
    <t>R240504</t>
  </si>
  <si>
    <t>R240501</t>
  </si>
  <si>
    <t>Hire Honest</t>
  </si>
  <si>
    <t>R240502</t>
  </si>
  <si>
    <t>JD Palatine</t>
  </si>
  <si>
    <t>R240503</t>
  </si>
  <si>
    <t>Maintenance Repair and Operations (MRO) Supplies, Parts, Equipment, and Materials</t>
  </si>
  <si>
    <t>Tencate Grass</t>
  </si>
  <si>
    <t>Sport Surfaces, Installation &amp; Related Products &amp; Services</t>
  </si>
  <si>
    <t>158070</t>
  </si>
  <si>
    <t>Consolidus</t>
  </si>
  <si>
    <t>Promotional Products and Services</t>
  </si>
  <si>
    <t>2024004236</t>
  </si>
  <si>
    <t>Club Colors</t>
  </si>
  <si>
    <t>2024004237</t>
  </si>
  <si>
    <t>Manhattan Stitching</t>
  </si>
  <si>
    <t>2024004231</t>
  </si>
  <si>
    <t>Gorilla Marketing</t>
  </si>
  <si>
    <t>2024004232</t>
  </si>
  <si>
    <t>I.D. ME Promotions, LLC</t>
  </si>
  <si>
    <t>2024004235</t>
  </si>
  <si>
    <t>Companion Data Services</t>
  </si>
  <si>
    <t>R231001</t>
  </si>
  <si>
    <t>Automotive Parts and Solutions</t>
  </si>
  <si>
    <t>158963</t>
  </si>
  <si>
    <t>Comprehensive Energy Consulting and Management Services, Building and Other Energy Solutions and Related Products and Services</t>
  </si>
  <si>
    <t>158962</t>
  </si>
  <si>
    <t>158961</t>
  </si>
  <si>
    <t>Parking Meters, Software, Systems and Related Products and Services</t>
  </si>
  <si>
    <t>158972</t>
  </si>
  <si>
    <t>158973</t>
  </si>
  <si>
    <t>158974</t>
  </si>
  <si>
    <t>158971</t>
  </si>
  <si>
    <t>158975</t>
  </si>
  <si>
    <t>Maintenance, Repair and Operations (MRO) Supplies, Equipment, and Related Products and Services</t>
  </si>
  <si>
    <t>R240802</t>
  </si>
  <si>
    <t>R240804</t>
  </si>
  <si>
    <t>R240806</t>
  </si>
  <si>
    <t>R240808</t>
  </si>
  <si>
    <t>R240809</t>
  </si>
  <si>
    <t>R240807</t>
  </si>
  <si>
    <t>R240805</t>
  </si>
  <si>
    <t>R240803</t>
  </si>
  <si>
    <t>Arbill Industries</t>
  </si>
  <si>
    <t>R240801</t>
  </si>
  <si>
    <t>Fleet Maintenance and Related Products and Services</t>
  </si>
  <si>
    <t>4412</t>
  </si>
  <si>
    <t>Furniture, Installation, and Related Services</t>
  </si>
  <si>
    <t>R240120</t>
  </si>
  <si>
    <t>Identity Group</t>
  </si>
  <si>
    <t>R240105</t>
  </si>
  <si>
    <t>Acutrans Accurate Language BureauInc.</t>
  </si>
  <si>
    <t>Aeries Education Solutions LLC</t>
  </si>
  <si>
    <t>Agape Therapies &amp; Educational Services</t>
  </si>
  <si>
    <t>Americhoice Construction LLC</t>
  </si>
  <si>
    <t>AnKa Global Inc</t>
  </si>
  <si>
    <t>Armoured One Glass LLC</t>
  </si>
  <si>
    <t>Gym Floors, Repairs, Replacements, and Services</t>
  </si>
  <si>
    <t>Bailey Neon &amp; Signs</t>
  </si>
  <si>
    <t>Blue Mantis Inc</t>
  </si>
  <si>
    <t>Bold Hispanic Marketing Agency</t>
  </si>
  <si>
    <t>Bromberg &amp; Associates</t>
  </si>
  <si>
    <t>Catapult Learning LLC</t>
  </si>
  <si>
    <t>Centex Carpet and Interiors</t>
  </si>
  <si>
    <t>Climate Solutions</t>
  </si>
  <si>
    <t>CM3 Roofing LLC</t>
  </si>
  <si>
    <t>COE Distributing</t>
  </si>
  <si>
    <t>Complete Contract Consulting</t>
  </si>
  <si>
    <t>Doggett Auto Group LLC</t>
  </si>
  <si>
    <t>EAG Ford Mt Pleasant Cypress Ford Lincoln Mercury</t>
  </si>
  <si>
    <t>Electronic Risks Consultants Inc.</t>
  </si>
  <si>
    <t>EPIC Translations LLC</t>
  </si>
  <si>
    <t>Findmeavan.com LLC</t>
  </si>
  <si>
    <t>Fox Translation Services</t>
  </si>
  <si>
    <t>Gracefully Global Group</t>
  </si>
  <si>
    <t>Harbor Freight</t>
  </si>
  <si>
    <t>Helfman Ford</t>
  </si>
  <si>
    <t>Idea Language ServicesLLC</t>
  </si>
  <si>
    <t>IDW (Plasco LLC)</t>
  </si>
  <si>
    <t>Impact Pipe Inspection</t>
  </si>
  <si>
    <t>IPS PowerServe National Field Services</t>
  </si>
  <si>
    <t>JOHNSTON FORD LP</t>
  </si>
  <si>
    <t>JS Waltz Construction LLC</t>
  </si>
  <si>
    <t>KTL Communications LLC</t>
  </si>
  <si>
    <t>Latino Bridge</t>
  </si>
  <si>
    <t>Lit for Life LLC</t>
  </si>
  <si>
    <t>LND TECHNICAL SERVICES LLC</t>
  </si>
  <si>
    <t>Locus Diagnostics LLC</t>
  </si>
  <si>
    <t>Maverick Chevrolet LLC</t>
  </si>
  <si>
    <t>Minchew Brothers Construction</t>
  </si>
  <si>
    <t>Mobile Enterprises Inc</t>
  </si>
  <si>
    <t>National HVAC Service</t>
  </si>
  <si>
    <t>New In Blue</t>
  </si>
  <si>
    <t>Olathe Ford Sales Inc.</t>
  </si>
  <si>
    <t>Pacific LearningInc.</t>
  </si>
  <si>
    <t>PIPPEN MOTOR COMPANY</t>
  </si>
  <si>
    <t>PowerlingInc.</t>
  </si>
  <si>
    <t>Premier Courts</t>
  </si>
  <si>
    <t>Procor Play and Recreation</t>
  </si>
  <si>
    <t>ResQ Plumbers</t>
  </si>
  <si>
    <t>RFS Sports</t>
  </si>
  <si>
    <t>SAI Language Solutions LLC</t>
  </si>
  <si>
    <t>School Rewards Me LLC</t>
  </si>
  <si>
    <t>Sport Court of Texas</t>
  </si>
  <si>
    <t>Starr Janitorial Inc.</t>
  </si>
  <si>
    <t>Storer Services LTD</t>
  </si>
  <si>
    <t>Stringer Construction Management Services LLC</t>
  </si>
  <si>
    <t>TaikaTranslations</t>
  </si>
  <si>
    <t>UMD Energy Solutions</t>
  </si>
  <si>
    <t>Universe Technical Translation</t>
  </si>
  <si>
    <t>Visual Language Professionals</t>
  </si>
  <si>
    <t>Wapiti Services LLC</t>
  </si>
  <si>
    <t>WhyTry LLC</t>
  </si>
  <si>
    <t>24-23</t>
  </si>
  <si>
    <t>Online Books and Instructional Materials for Gifted and Talented</t>
  </si>
  <si>
    <t>22-19-882</t>
  </si>
  <si>
    <t>Dynos Inc</t>
  </si>
  <si>
    <t>Perfection Learning Corp</t>
  </si>
  <si>
    <t>Newslea</t>
  </si>
  <si>
    <t>CPA</t>
  </si>
  <si>
    <t>975-C1</t>
  </si>
  <si>
    <t>Positive Proof</t>
  </si>
  <si>
    <t xml:space="preserve">School Safety Products and Services </t>
  </si>
  <si>
    <t>2023-103-39</t>
  </si>
  <si>
    <t>CTPA Humble ISD</t>
  </si>
  <si>
    <t>Ameriband</t>
  </si>
  <si>
    <t>Condor 2Way Radio LLC</t>
  </si>
  <si>
    <r>
      <t xml:space="preserve">Use Awarded Vendors in this order when a vendor has multiple choices: </t>
    </r>
    <r>
      <rPr>
        <b/>
        <sz val="12"/>
        <color theme="1"/>
        <rFont val="Calibri"/>
        <family val="2"/>
      </rPr>
      <t xml:space="preserve"> </t>
    </r>
    <r>
      <rPr>
        <b/>
        <sz val="12"/>
        <color rgb="FFFF0000"/>
        <rFont val="Calibri"/>
        <family val="2"/>
      </rPr>
      <t>1st: Irving ISD Awards</t>
    </r>
    <r>
      <rPr>
        <b/>
        <sz val="11"/>
        <color theme="1"/>
        <rFont val="Calibri"/>
        <family val="2"/>
      </rPr>
      <t>, 2nd: Cooperatives (HCDE Choice Partners, Buyboard, TIPS, etc) , LAST: EPCNT District Awards</t>
    </r>
  </si>
  <si>
    <t>HCDE Choice Partners</t>
  </si>
  <si>
    <t>Great Minds PBC</t>
  </si>
  <si>
    <t>24-29-03-041</t>
  </si>
  <si>
    <t>2425-003-2029</t>
  </si>
  <si>
    <t>CTPA EMS ISD</t>
  </si>
  <si>
    <t>Secured Mobility, LLC. (Smart Tag)</t>
  </si>
  <si>
    <t>Music is Elementary</t>
  </si>
  <si>
    <t>Sheet Music and Music Supplies</t>
  </si>
  <si>
    <t>2024-05-024</t>
  </si>
  <si>
    <t xml:space="preserve">Metro Graphic Services </t>
  </si>
  <si>
    <t>860-2024-05-30</t>
  </si>
  <si>
    <t>Non-Professional Service Providers</t>
  </si>
  <si>
    <t>Si Bilingual Books</t>
  </si>
  <si>
    <t>World Languages and Professional Learning</t>
  </si>
  <si>
    <t>VB207207</t>
  </si>
  <si>
    <t>RFP #25-29-872 Professional Training &amp;  Consulting Services</t>
  </si>
  <si>
    <t>Professional Training &amp;  Consulting Services</t>
  </si>
  <si>
    <t>25-29-872</t>
  </si>
  <si>
    <t>Applewhite Nutrition, LLC</t>
  </si>
  <si>
    <t>Array Education (Teach Like a Champion)</t>
  </si>
  <si>
    <t>Array Education, Inc. (dba Lit)</t>
  </si>
  <si>
    <t>Association for Supervision and Curriculum Development</t>
  </si>
  <si>
    <t>BAAS</t>
  </si>
  <si>
    <t>Be GLAD LLC</t>
  </si>
  <si>
    <t>Caissa Public Strategy</t>
  </si>
  <si>
    <t>CAPS Intervention Academy</t>
  </si>
  <si>
    <t>Capturing Kids' Hearts</t>
  </si>
  <si>
    <t>Carl Hess</t>
  </si>
  <si>
    <t>Embi Tec</t>
  </si>
  <si>
    <t>Free To Do Me Foundation, LLC</t>
  </si>
  <si>
    <t>Group Dynamix, LLC</t>
  </si>
  <si>
    <t>HOUSTON EDUCATION LEADERSHIP PARTNERS</t>
  </si>
  <si>
    <t>K12 Coalition</t>
  </si>
  <si>
    <t>K-12 Leadership Diagnostics, LLC</t>
  </si>
  <si>
    <t>Knowsys Educational Services</t>
  </si>
  <si>
    <t>Live Free Mindfully</t>
  </si>
  <si>
    <t>Monumental Learning Consulting, LLC</t>
  </si>
  <si>
    <t>Noahs Art Acting</t>
  </si>
  <si>
    <t>Organizational Wellness &amp; Learning Systems</t>
  </si>
  <si>
    <t>Rachel Fuller</t>
  </si>
  <si>
    <t>Relego LLC DBA Pivotn</t>
  </si>
  <si>
    <t>Richwood International</t>
  </si>
  <si>
    <t>The Southport CoLAB</t>
  </si>
  <si>
    <t>ThinkCERCA.com, Inc.</t>
  </si>
  <si>
    <t>Trevor Muir</t>
  </si>
  <si>
    <t>Uncharted Learning, NFP</t>
  </si>
  <si>
    <t>UTJ Holdco, Inc. DBA Teaching Strategies, LLC</t>
  </si>
  <si>
    <t>Professional Training &amp; Consultant Services &amp; Speakers</t>
  </si>
  <si>
    <t>Between the Lines Sports Striping, LLC</t>
  </si>
  <si>
    <t>Tennis Express (Tennis Express, LP)</t>
  </si>
  <si>
    <t>ABI Digital Solutions / Digital Performance Gear (Airbrush Images Inc)</t>
  </si>
  <si>
    <t>Advanced Muscle Mechanics LLC</t>
  </si>
  <si>
    <t>Anchorage Medical Equipment &amp; Supplies, LLC</t>
  </si>
  <si>
    <t>AOK Specialties, LLC</t>
  </si>
  <si>
    <t>Big Hit Creative Group (Big Hit Productions)</t>
  </si>
  <si>
    <t>EST Promo (Sweely)</t>
  </si>
  <si>
    <t>GameBreaker</t>
  </si>
  <si>
    <t>QUILL CORPORATION</t>
  </si>
  <si>
    <t>Speed Stacks, Inc</t>
  </si>
  <si>
    <t>Sports Imports Inc</t>
  </si>
  <si>
    <t>Varsity Spirit Fashions &amp; Supplies, LLC (Varsity Brands Holding Co., Inc)</t>
  </si>
  <si>
    <t xml:space="preserve">Fitness Superstore, Inc. </t>
  </si>
  <si>
    <t>Advanced Healthstyles Fitness Equipment Inc.</t>
  </si>
  <si>
    <t>Allied Scoring Tables Inc</t>
  </si>
  <si>
    <t>Big Game Sports, Inc</t>
  </si>
  <si>
    <t>Bliss Products and Services, Inc</t>
  </si>
  <si>
    <t>Prehab Guys, LLC</t>
  </si>
  <si>
    <t>TOTE Unlimited</t>
  </si>
  <si>
    <t>21-78-892B</t>
  </si>
  <si>
    <t>11 Straight Graphics</t>
  </si>
  <si>
    <t>ATHLETIC SUPPLIES, EQUIP., SPORTING GOODS</t>
  </si>
  <si>
    <t>FOOD SERVICE EQUIPMENT/PARTS, SERVICE, SUPPLIES</t>
  </si>
  <si>
    <t>2Kreeks</t>
  </si>
  <si>
    <t>CUSTOM CLOTHING</t>
  </si>
  <si>
    <t>CONSULTING AND RELATED SERVICES</t>
  </si>
  <si>
    <t>3-C Technology , LLC</t>
  </si>
  <si>
    <t>AUDIO VISUAL EQUIPMENT, SUPPLIES, SERVICE</t>
  </si>
  <si>
    <t>3-C Technology, LLC</t>
  </si>
  <si>
    <t>CTE - EQUIPMENT, SUPPLIES, SERVICE</t>
  </si>
  <si>
    <t>PROMOTIONAL PRODUCTS</t>
  </si>
  <si>
    <t>AWARDS AND TROPHIES</t>
  </si>
  <si>
    <t>TECHNOLOGY SOLUTIONS &amp; SERVICES</t>
  </si>
  <si>
    <t>COMPUTER HARDWARE, SOFTWARE, SERVICES AND SUPPLIES</t>
  </si>
  <si>
    <t>A&amp;W Ironworks</t>
  </si>
  <si>
    <t>MRO SUPPLIES, EQUIPMENT, TOOL RENTAL, SALES &amp; SERVICES</t>
  </si>
  <si>
    <t>A New Creation in Him</t>
  </si>
  <si>
    <t>UNIFORMS - SALES, SERVICE, RENTALS</t>
  </si>
  <si>
    <t>SECURITY - SYSTEMS, SUPPLIES, SERVICE</t>
  </si>
  <si>
    <t>BUILDING MATERIALS, HARDWARE, SERVICES</t>
  </si>
  <si>
    <t>BOOKS - LIBRARY, TEXT, PUBLICATIONS</t>
  </si>
  <si>
    <t>INSTRUCTIONAL SUPPLIES - ACADEMIC CURRICULUM, MATERIALS, EQUIPMENT</t>
  </si>
  <si>
    <t>Able Glass and Mirror Co. Inc.</t>
  </si>
  <si>
    <t>GLASS - SUPPLIES, SERVICES, REPAIRS &amp; MISC.</t>
  </si>
  <si>
    <t>Accelerate Learning, Inc.</t>
  </si>
  <si>
    <t>Accelerated Solutions LLC</t>
  </si>
  <si>
    <t>ACCO Brands USA LLC</t>
  </si>
  <si>
    <t>AccuCut</t>
  </si>
  <si>
    <t>INSTRUCTIONAL SUPPLIES, MATERIALS &amp; EQUIPMENT FOR THE CLASSROOM</t>
  </si>
  <si>
    <t>OFFICE SUPPLIES, OFFICE FURNITURE &amp; SERVICES</t>
  </si>
  <si>
    <t>FLORAL &amp; CRAFTS SUPPLIES, EQUIPMENT AND RELATED SERVICES</t>
  </si>
  <si>
    <t>SCHOOL FURNITURE &amp; SERVICES</t>
  </si>
  <si>
    <t>Action Wear Plus</t>
  </si>
  <si>
    <t>AWARDS AND TROPHIES, FLAGS, BANNERS</t>
  </si>
  <si>
    <t>ACTIVA Products Inc.</t>
  </si>
  <si>
    <t>SPECIAL EDUCATION SUPPLIES, TEACHING AIDS, EQUIPMENT</t>
  </si>
  <si>
    <t>ADA Technologies</t>
  </si>
  <si>
    <t>ADS Custom Signs</t>
  </si>
  <si>
    <t>SIGNAGE - SIGNS, BANNERS, FLAGS, ACCESSORIES &amp; SERVICES</t>
  </si>
  <si>
    <t>SPECIAL EDUCATION SUPPLIES, TEACHING AIDS, EQUIPMENT, SERVICES</t>
  </si>
  <si>
    <t>MEDICAL AND FIRST AID SUPPLIES &amp; EQUIPMENT AND SAFETY EQUIPMENT</t>
  </si>
  <si>
    <t>Affiliated Communications</t>
  </si>
  <si>
    <t>Aftermath Disaster Recovery</t>
  </si>
  <si>
    <t>DISASTER RESTORATION AND EMEGENCY RECOVERY GOODS &amp; SERVICES</t>
  </si>
  <si>
    <t xml:space="preserve">AGAS Mfg. </t>
  </si>
  <si>
    <t>Aimgraphics</t>
  </si>
  <si>
    <t>MUSICAL INSTRUMENTS, SHEET MUSIC, SUPPLIES, REPAIRS</t>
  </si>
  <si>
    <t>Alert Services, Inc.</t>
  </si>
  <si>
    <t>MEDICAL AND FIRST AID SUPPLIES, EQUIPMENT, SERVICES</t>
  </si>
  <si>
    <t>Alfred Music</t>
  </si>
  <si>
    <t>All American Flags and Banners</t>
  </si>
  <si>
    <t>All Creative Promotional Plus</t>
  </si>
  <si>
    <t>All Out Graphics</t>
  </si>
  <si>
    <t>Allendorph Specialties, Inc.</t>
  </si>
  <si>
    <t>JANITORIAL -  EQUIPMENT, SUPPLIES, SERVICES</t>
  </si>
  <si>
    <t>ELECTRICAL PARTS, SUPPLIES &amp; SERVICE</t>
  </si>
  <si>
    <t>HVAC PARTS, SUPPLIES, SERVICES</t>
  </si>
  <si>
    <t>GROUNDS / TURF MAINTENANCE SUPPLIES, EQUIPMENT, SERVICES</t>
  </si>
  <si>
    <t>PLUMBING PARTS, SUPPLIES, SERVICES</t>
  </si>
  <si>
    <t>ROOFING MATERIALS, SUPPLIES, SERVICES</t>
  </si>
  <si>
    <t>VEHICLE PARTS &amp; SERVICES - MAINTENANCE/REPAIR, TIRES, WASHING</t>
  </si>
  <si>
    <t>AllTex Welding Supply, Inc.</t>
  </si>
  <si>
    <t>AMC Music, LLC</t>
  </si>
  <si>
    <t>MUSICAL INSTRUMENTS, SHEET MUSIC, SUPPLIES, SERVICES</t>
  </si>
  <si>
    <t>American Glass &amp; Mirror</t>
  </si>
  <si>
    <t>VEHICLE SERVICES - MAINTENANCE/REPAIR, TIRES, WASHING</t>
  </si>
  <si>
    <t>American Screen Graphics</t>
  </si>
  <si>
    <t>American Vending</t>
  </si>
  <si>
    <t>Ameriplay Sports and Recreation</t>
  </si>
  <si>
    <t>AMN Allied Services, LLC</t>
  </si>
  <si>
    <t>Astro Fence Company</t>
  </si>
  <si>
    <t>ASW Enterprises, LLC</t>
  </si>
  <si>
    <t>A-Tex Resturant Supply</t>
  </si>
  <si>
    <t>Au Concepts &amp; Designs</t>
  </si>
  <si>
    <t>Audio Resource Group, Inc.</t>
  </si>
  <si>
    <t>AVES Audio Visual Systems Inc.</t>
  </si>
  <si>
    <t>AVES Audio Visual Systems, Inc.</t>
  </si>
  <si>
    <t>Awards of Distinction</t>
  </si>
  <si>
    <t>B &amp; H Photo &amp; Electronics Corp.</t>
  </si>
  <si>
    <t>Ballard &amp; Tighe Publishers (Educational IDEAS, Inc.)</t>
  </si>
  <si>
    <t>UNIFORMS &amp; ACCESSORIES SALES, RENTAL, SERVICES</t>
  </si>
  <si>
    <t>Bandmans</t>
  </si>
  <si>
    <t>PERFORMING ARTS SUPPLIES, EQUIPMENT, SERVICES</t>
  </si>
  <si>
    <t>Batteries Plus Bulbs #428</t>
  </si>
  <si>
    <t>Beable</t>
  </si>
  <si>
    <t>Beast Up Sportswear</t>
  </si>
  <si>
    <t>Bittick Services LLC</t>
  </si>
  <si>
    <t>Blacksmith Blades</t>
  </si>
  <si>
    <t>Blue Ribbon Styles</t>
  </si>
  <si>
    <t>Bluum</t>
  </si>
  <si>
    <t>OFFICE SUPPLIES &amp; FURNITURE</t>
  </si>
  <si>
    <t>FURNITURE - SCHOOL CLASSROOM, LIBRARY, CAFETERIA</t>
  </si>
  <si>
    <t>Bookelicious, LLC</t>
  </si>
  <si>
    <t>Bo's Promos</t>
  </si>
  <si>
    <t>Brainstorm</t>
  </si>
  <si>
    <t>Branding Iron Productions</t>
  </si>
  <si>
    <t xml:space="preserve">Braun's </t>
  </si>
  <si>
    <t>Brentwood Marketing, LLC</t>
  </si>
  <si>
    <t>Brook Mays Music</t>
  </si>
  <si>
    <t>PERFORMING ARTS SUPPLIES &amp; SERVICES</t>
  </si>
  <si>
    <t>COPY PAPER</t>
  </si>
  <si>
    <t>BuzzClan, LLC</t>
  </si>
  <si>
    <t>Bytespeed</t>
  </si>
  <si>
    <t>Calfee Specialties</t>
  </si>
  <si>
    <t>California Creative Solutions Inc.</t>
  </si>
  <si>
    <t>Canopy Management Consulting Group</t>
  </si>
  <si>
    <t>Cape Equipment &amp; Services, LLC</t>
  </si>
  <si>
    <t>Capital Filtrations Inc.</t>
  </si>
  <si>
    <t>CAPP Inc.</t>
  </si>
  <si>
    <t>Career Solutions Publishing (Career Solutions, Inc.)</t>
  </si>
  <si>
    <t>Careers By the People (Answer Press LLC)</t>
  </si>
  <si>
    <t>Cari Trading Company LLC</t>
  </si>
  <si>
    <t>Carson Dellosa Publishing</t>
  </si>
  <si>
    <t>Casiday's Creations</t>
  </si>
  <si>
    <t xml:space="preserve">Cavendish Square </t>
  </si>
  <si>
    <t>CC Creations</t>
  </si>
  <si>
    <t>Ceramic Store of Houston, LLC</t>
  </si>
  <si>
    <t>ChalkTalk Solutions</t>
  </si>
  <si>
    <t>Champion Teamwear (GTM Sportswear)</t>
  </si>
  <si>
    <t>Changing Lives Together LLC</t>
  </si>
  <si>
    <t>Chase Network Services, LLC</t>
  </si>
  <si>
    <t>Cheerleading Company</t>
  </si>
  <si>
    <t>Cherry Lake Publishing</t>
  </si>
  <si>
    <t>Circle P Feed</t>
  </si>
  <si>
    <t>ClarusTec, Inc.</t>
  </si>
  <si>
    <t>Clear Ridge Hardware (Burhani Enterprises Inc.)</t>
  </si>
  <si>
    <t>Clutch Solutions</t>
  </si>
  <si>
    <t>Coaches Video</t>
  </si>
  <si>
    <t>Coastal Welding Supply</t>
  </si>
  <si>
    <t>Coburn Supply Company, Inc.</t>
  </si>
  <si>
    <t>CompleteBook &amp; Media Supply, LLC</t>
  </si>
  <si>
    <t>Constructive Playthings (US Toy Co. Inc.)</t>
  </si>
  <si>
    <t>Contract Paper Group Inc.</t>
  </si>
  <si>
    <t>Convergint Technologies LLC (Ballou Fire Systems)</t>
  </si>
  <si>
    <t>LAW ENFORCEMENT &amp; FIRE EQUIPMENT, SUPPLIES, SERVICES</t>
  </si>
  <si>
    <t>Corporate Incentives Inc.</t>
  </si>
  <si>
    <t>Cover Zero</t>
  </si>
  <si>
    <t>Creative Costuming &amp; Design, Inc.</t>
  </si>
  <si>
    <t>Creative Costuming &amp; Designs, Inc.</t>
  </si>
  <si>
    <t>Crisis Prevention Institute</t>
  </si>
  <si>
    <t>Crown Trophy (JM Awards, LLC)</t>
  </si>
  <si>
    <t>CST Corp.</t>
  </si>
  <si>
    <t>Custom Built Awards</t>
  </si>
  <si>
    <t>Custom Graphix Signworks, LLC</t>
  </si>
  <si>
    <t>Cynosure Educational Supports, LLC</t>
  </si>
  <si>
    <t>D&amp;J Sports</t>
  </si>
  <si>
    <t>LAW ENFORCEMENT &amp; FIRE &amp; SAFETY EQUIPMENT, SUPPLIES, SERVICES</t>
  </si>
  <si>
    <t>Dance Sopisticates</t>
  </si>
  <si>
    <t>Data Projections, Inc</t>
  </si>
  <si>
    <t>Delta T Equipment</t>
  </si>
  <si>
    <t>DEMCO, Inc.</t>
  </si>
  <si>
    <t>Design Security Controls LLC</t>
  </si>
  <si>
    <t>Destination Athlete</t>
  </si>
  <si>
    <t>Dick Pond Athletics, Inc.</t>
  </si>
  <si>
    <t>Didax Inc.</t>
  </si>
  <si>
    <t>Discount PC (Evergreen Electronics, Inc)</t>
  </si>
  <si>
    <t>Diversified Woodcrafts</t>
  </si>
  <si>
    <t>Dowley Security Systems, Inc</t>
  </si>
  <si>
    <t>Down South Printing Company</t>
  </si>
  <si>
    <t>Dragon A/C &amp; Heating Co.</t>
  </si>
  <si>
    <t>DreamBox By Discovery Education</t>
  </si>
  <si>
    <t>East Texas T-Shirts &amp; More</t>
  </si>
  <si>
    <t>ECS Texas, LLP</t>
  </si>
  <si>
    <t>Edpact LLC</t>
  </si>
  <si>
    <t>Education Resource Strategies, Inc.</t>
  </si>
  <si>
    <t>Educational Innovations, Inc.</t>
  </si>
  <si>
    <t>Educator‘s Depot, Inc.</t>
  </si>
  <si>
    <t>eDynamic Learning ULC</t>
  </si>
  <si>
    <t>Electric Bluebird Printing</t>
  </si>
  <si>
    <t>Elevator Transportation Services, Inc.</t>
  </si>
  <si>
    <t>Elevators of Beaumont</t>
  </si>
  <si>
    <t>ELITE Promotions</t>
  </si>
  <si>
    <t>Elite Swag Promotional Products</t>
  </si>
  <si>
    <t>E-Logic, Inc.</t>
  </si>
  <si>
    <t>EMS for Kids</t>
  </si>
  <si>
    <t>Enhanced Laser Products (Double M Laser Products Inc.)</t>
  </si>
  <si>
    <t>Entourage Yearbooks</t>
  </si>
  <si>
    <t>GRADUATION ITEMS, YEARBOOKS &amp; COMMEMORATIVE ITEMS</t>
  </si>
  <si>
    <t>Envirotech Mechanical Systems</t>
  </si>
  <si>
    <t>eReflect Inc.</t>
  </si>
  <si>
    <t>eSpecial Needs</t>
  </si>
  <si>
    <t>Exploros, Inc.</t>
  </si>
  <si>
    <t>EZ Flex, LLC (EZ Flex Sport Mats)</t>
  </si>
  <si>
    <t>Fab Signs Inc.</t>
  </si>
  <si>
    <t>Fastsigns Conroe</t>
  </si>
  <si>
    <t>Fibertown Holdings, LLC</t>
  </si>
  <si>
    <t>Fields In Grass LLC</t>
  </si>
  <si>
    <t>First Choice Educational Solutions</t>
  </si>
  <si>
    <t>Fitness Superstore, Inc.</t>
  </si>
  <si>
    <t>Flatt Stationers, Inc.</t>
  </si>
  <si>
    <t>Flip Flop Bling</t>
  </si>
  <si>
    <t>Flying Ace Ink, LLC</t>
  </si>
  <si>
    <t>Focus on the Student (Daniel Fair)</t>
  </si>
  <si>
    <t>Follett Software, LLC</t>
  </si>
  <si>
    <t>Forrest Signs &amp; Graphics</t>
  </si>
  <si>
    <t>Fort Bend Music Center</t>
  </si>
  <si>
    <t>FTG International, LLC</t>
  </si>
  <si>
    <t>Fueling Brains</t>
  </si>
  <si>
    <t>Fully Promoted-Conroe (JR Enterprise)</t>
  </si>
  <si>
    <t>Gateway Printing &amp; Office Supply</t>
  </si>
  <si>
    <t>GeM Educational Assessment Consulting Services</t>
  </si>
  <si>
    <t>Get More Math</t>
  </si>
  <si>
    <t>GetPoms.com</t>
  </si>
  <si>
    <t>Glendale Parade Store, LLC</t>
  </si>
  <si>
    <t xml:space="preserve">GOAT Athletix, Inc. </t>
  </si>
  <si>
    <t>SPORTS FACILITIES &amp;  SURFACES - EQUIPMENT, SUPPLIES, INSTALLATION, SERVICES</t>
  </si>
  <si>
    <t>Goodheart-Wilcox Publisher</t>
  </si>
  <si>
    <t>GPR Ventures, LLC</t>
  </si>
  <si>
    <t>GraduationSource (Graduation Solutions LLC)</t>
  </si>
  <si>
    <t>Grady's Foodservice (Pueblo Hotel Supply)</t>
  </si>
  <si>
    <t>Guardian Repair &amp; Parts (Scrubber Doctor LLC)</t>
  </si>
  <si>
    <t>Gynzy</t>
  </si>
  <si>
    <t>Hand2mind</t>
  </si>
  <si>
    <t>HB Mechanical Services</t>
  </si>
  <si>
    <t>HBI Office Solutions, Inc.</t>
  </si>
  <si>
    <t>Herff Jones (Graduate Sales &amp; Recognition, LLC)</t>
  </si>
  <si>
    <t xml:space="preserve">Herff Jones LLC </t>
  </si>
  <si>
    <t>Hermann Alarm and Home Services</t>
  </si>
  <si>
    <t>High Performance Construction LLC</t>
  </si>
  <si>
    <t>Highpoint Signs &amp; Apparel (Tough Shirts)</t>
  </si>
  <si>
    <t>Houston Truck Wash &amp; Lube, Inc.</t>
  </si>
  <si>
    <t>Humble Elevator Services, Inc.</t>
  </si>
  <si>
    <t>Hydrotex</t>
  </si>
  <si>
    <t>iBenzer, Inc.</t>
  </si>
  <si>
    <t>Image Printing Co. Inc.</t>
  </si>
  <si>
    <t>PRINTING SOLUTIONS - GOODS &amp; RELATED SERVICES</t>
  </si>
  <si>
    <t>Imagination's Designs (id Screen Print, LLC)</t>
  </si>
  <si>
    <t>Imperial Utilities &amp; Sustainability, Inc.</t>
  </si>
  <si>
    <t>Impressable Promotional Products</t>
  </si>
  <si>
    <t>Independent Living Aids, LLC</t>
  </si>
  <si>
    <t>Infobase, Infobase Learning, Films Media Group</t>
  </si>
  <si>
    <t>Ink Slingers Custom T-Shirts</t>
  </si>
  <si>
    <t>Integrity Awards &amp; Trophies (Honor Trophies)</t>
  </si>
  <si>
    <t>Intentional Change LLC</t>
  </si>
  <si>
    <t>Intrepid Sportswear</t>
  </si>
  <si>
    <t>Inventia Scientific Corporation</t>
  </si>
  <si>
    <t>Inzer Advance Designs</t>
  </si>
  <si>
    <t>IRC Team Sports</t>
  </si>
  <si>
    <t>J Harding &amp; Co.</t>
  </si>
  <si>
    <t>J&amp;L Technology Group, LLC</t>
  </si>
  <si>
    <t>J. R., INC.</t>
  </si>
  <si>
    <t>Jackson Electric</t>
  </si>
  <si>
    <t>Jaco Roofing &amp; Construction, Inc.</t>
  </si>
  <si>
    <t xml:space="preserve">JourneyEd.com, Inc. </t>
  </si>
  <si>
    <t>Justin Seed Co. (Tally)</t>
  </si>
  <si>
    <t>Kaemark Salon Furnishings</t>
  </si>
  <si>
    <t>Kaleidoscope Learning, Inc.</t>
  </si>
  <si>
    <t>Katy Violin Shop</t>
  </si>
  <si>
    <t>KBO Solutions</t>
  </si>
  <si>
    <t>Kelly's Tees</t>
  </si>
  <si>
    <t>Kilgore Mechanical</t>
  </si>
  <si>
    <t>Kingwood Screen Graphics (MVP Athletics Inc.)</t>
  </si>
  <si>
    <t>KLC Video Security (KLC Custom Electronics, LLC)</t>
  </si>
  <si>
    <t>L&amp;R Graphics</t>
  </si>
  <si>
    <t xml:space="preserve">Lab Resources, Inc. </t>
  </si>
  <si>
    <t>Lakeshore IT Solutions Inc.</t>
  </si>
  <si>
    <t>Lakeview (Lerner Publishing Group Inc)</t>
  </si>
  <si>
    <t>Leapin' Leotards, Inc.</t>
  </si>
  <si>
    <t>Learning Enviroments LLC</t>
  </si>
  <si>
    <t>Learning Zone (Kimco Educational Products)</t>
  </si>
  <si>
    <t>LearnSafe</t>
  </si>
  <si>
    <t>Lehmans Pipe and Steel Inc.</t>
  </si>
  <si>
    <t>LehrBook, LLC</t>
  </si>
  <si>
    <t>Lessco Roof Systems (Texas Signature Roofing)</t>
  </si>
  <si>
    <t>Liberty Office Products</t>
  </si>
  <si>
    <t>Liberty Paper (DD Office Products)</t>
  </si>
  <si>
    <t>PAPER - FOR OFFICE, SCHOOL, AND PRINT SHOP USE</t>
  </si>
  <si>
    <t>Liberty Source, LP</t>
  </si>
  <si>
    <t>Lisco Sports</t>
  </si>
  <si>
    <t>Lisle Violin Shop</t>
  </si>
  <si>
    <t>Lone Star A/C</t>
  </si>
  <si>
    <t>Lowman Education LLC</t>
  </si>
  <si>
    <t>M&amp;A Technology, Inc.</t>
  </si>
  <si>
    <t>Magazine Subscription PTP</t>
  </si>
  <si>
    <t>Magazine Subscription Service Agency</t>
  </si>
  <si>
    <t>Magnolia Awards, LLC</t>
  </si>
  <si>
    <t>Magnum Air Inc.</t>
  </si>
  <si>
    <t>Marco Learning</t>
  </si>
  <si>
    <t>Marker Learning</t>
  </si>
  <si>
    <t>Mars Hill T-Shirt Company</t>
  </si>
  <si>
    <t>Math &amp; Science Cut Outs</t>
  </si>
  <si>
    <t>MatterHackers Inc.</t>
  </si>
  <si>
    <t>Maxiaids</t>
  </si>
  <si>
    <t>McGriff Insurance Services, Inc.</t>
  </si>
  <si>
    <t>PLAYGROUND - EQUIPMENT, INSTALLATION, SERVICE</t>
  </si>
  <si>
    <t>McKinney Office Supply, Inc.</t>
  </si>
  <si>
    <t>Measured Moments Music Therapy, LLC</t>
  </si>
  <si>
    <t>Medco Sports Medicine Inc</t>
  </si>
  <si>
    <t>Medical Wholesale Inc.</t>
  </si>
  <si>
    <t>Medwheels Inc.</t>
  </si>
  <si>
    <t>Metrasens, Inc.</t>
  </si>
  <si>
    <t>Mighty Music Publishing (Mollie Gregory Tower, LLC)</t>
  </si>
  <si>
    <t>MJM Uniforms</t>
  </si>
  <si>
    <t>Mountain Math/Language, LLC</t>
  </si>
  <si>
    <t>MPS (Macmillian Holdings, LLC)</t>
  </si>
  <si>
    <t>MSL Pro Services LLC</t>
  </si>
  <si>
    <t>Multi-Health Systems Inc.</t>
  </si>
  <si>
    <t xml:space="preserve">Music &amp; Arts Centers </t>
  </si>
  <si>
    <t>MyVRSpot, LLC</t>
  </si>
  <si>
    <t>Nasco LLC</t>
  </si>
  <si>
    <t>National Glazing Solutions, LLC</t>
  </si>
  <si>
    <t>NEDRP, LLC</t>
  </si>
  <si>
    <t>Nerdy Cat Technology</t>
  </si>
  <si>
    <t>New Readers Press</t>
  </si>
  <si>
    <t>NextWaveSTEM</t>
  </si>
  <si>
    <t>Noble OTC</t>
  </si>
  <si>
    <t>North Houston Athletics</t>
  </si>
  <si>
    <t>Northern Tool &amp; Equipment Co., Inc.</t>
  </si>
  <si>
    <t>Nucleus Robotics, LLC</t>
  </si>
  <si>
    <t>NW Digital Works, LLC</t>
  </si>
  <si>
    <t>Nylynn Cosmetics</t>
  </si>
  <si>
    <t>ODP Business Solutions (Office Depot)</t>
  </si>
  <si>
    <t>OEM Systems &amp; Services, Inc.</t>
  </si>
  <si>
    <t>On The Go Medical Supply</t>
  </si>
  <si>
    <t>One Screen (NZS Inc.)</t>
  </si>
  <si>
    <t>Osprey Industries Corporation</t>
  </si>
  <si>
    <t>Oticon Inc</t>
  </si>
  <si>
    <t>Otter Graphics Inc.</t>
  </si>
  <si>
    <t>Overhead Door Co. of The Woodlands</t>
  </si>
  <si>
    <t>Ozobot</t>
  </si>
  <si>
    <t>Panther City Industrial Supply, LLC</t>
  </si>
  <si>
    <t>PAR, Inc.</t>
  </si>
  <si>
    <t>Pathway Communications, Ltd.</t>
  </si>
  <si>
    <t xml:space="preserve">PC Services </t>
  </si>
  <si>
    <t>Pediatric Developmental Services</t>
  </si>
  <si>
    <t>PepWear, LLC</t>
  </si>
  <si>
    <t>Performing Arts Supply Company, Inc.</t>
  </si>
  <si>
    <t>Pioneer Project Management &amp; Investment LLC</t>
  </si>
  <si>
    <t>FLOORING - MATERIALS, SUPPLIES AND RELATED SERVICES</t>
  </si>
  <si>
    <t xml:space="preserve">Pioneer Steel and Pipe Co. </t>
  </si>
  <si>
    <t>Piraino Consulting, Inc.</t>
  </si>
  <si>
    <t>Plano Office Supply Co.</t>
  </si>
  <si>
    <t>Pollock Investments Inc.</t>
  </si>
  <si>
    <t>Positive Promotions Inc.</t>
  </si>
  <si>
    <t>Positive Proof LLC</t>
  </si>
  <si>
    <t>PRC-Saltillo</t>
  </si>
  <si>
    <t>Press4Kids Inc. (news-o-matic)</t>
  </si>
  <si>
    <t>Printing Supplies USA</t>
  </si>
  <si>
    <t>Proforma Horizon Total Source</t>
  </si>
  <si>
    <t>Progress Learning (USA Testprep LLC)</t>
  </si>
  <si>
    <t>Promentum Group</t>
  </si>
  <si>
    <t xml:space="preserve">Pyramid School Products </t>
  </si>
  <si>
    <t>QC TV Corp</t>
  </si>
  <si>
    <t>Quill, LLC</t>
  </si>
  <si>
    <t>Read Naturally, Inc.</t>
  </si>
  <si>
    <t>Ready Bodies, Learning Minds, LLC</t>
  </si>
  <si>
    <t>Recruiting Source International, LLC</t>
  </si>
  <si>
    <t>Redtail Rental</t>
  </si>
  <si>
    <t>Respondus, Inc.</t>
  </si>
  <si>
    <t>RevoTRAC, LLC</t>
  </si>
  <si>
    <t>Rex Academy, Inc.</t>
  </si>
  <si>
    <t>Roessler Equipment Company</t>
  </si>
  <si>
    <t>Ron's Laser Service Inc.</t>
  </si>
  <si>
    <t>Ron's Trophys</t>
  </si>
  <si>
    <t>Rosen Publishing Group</t>
  </si>
  <si>
    <t>Roy Brothers of Texas LLC</t>
  </si>
  <si>
    <t>RTA Fleet</t>
  </si>
  <si>
    <t>Rubin Educational Services, LLC</t>
  </si>
  <si>
    <t>Salter Services</t>
  </si>
  <si>
    <t xml:space="preserve">Scholastic Inc. </t>
  </si>
  <si>
    <t>School Life, a division of imagestuff.com, inc</t>
  </si>
  <si>
    <t>SchoolLinks</t>
  </si>
  <si>
    <t>SCHOOLSin</t>
  </si>
  <si>
    <t>Sea Cool</t>
  </si>
  <si>
    <t>Seon Design (USA) Corp. dba Safe Fleet.</t>
  </si>
  <si>
    <t>Separation Systems Consultants, Inc. (SSCI)</t>
  </si>
  <si>
    <t>Servpro of Pflugerville, Round Rock, Georgetown</t>
  </si>
  <si>
    <t>Shiffler Equipment Sales Inc.</t>
  </si>
  <si>
    <t>Shop Team Golf</t>
  </si>
  <si>
    <t>Sign Solutions, Inc.</t>
  </si>
  <si>
    <t>Signs Simple, LLC</t>
  </si>
  <si>
    <t>Silicon Mountain Memory</t>
  </si>
  <si>
    <t>Simeon | Supportive Hearing Systems</t>
  </si>
  <si>
    <t>Smockers by Bexar Mfg. Co.</t>
  </si>
  <si>
    <t xml:space="preserve">Sonova USA Inc. (Phonak) </t>
  </si>
  <si>
    <t>SOS: Strategic Out-Source Services</t>
  </si>
  <si>
    <t>South County Signs</t>
  </si>
  <si>
    <t>Southwest Binding &amp; Laminating</t>
  </si>
  <si>
    <t>Sown To Grow, Inc.</t>
  </si>
  <si>
    <t>SPARKLE</t>
  </si>
  <si>
    <t>SpawGlass Construction Corp.</t>
  </si>
  <si>
    <t>Speed Printing of Conroe, Inc.</t>
  </si>
  <si>
    <t>Square Technology</t>
  </si>
  <si>
    <t xml:space="preserve">SSR Jackets </t>
  </si>
  <si>
    <t>Star Tech Group</t>
  </si>
  <si>
    <t>stsrecycle.com</t>
  </si>
  <si>
    <t>Student Conductor, Inc.</t>
  </si>
  <si>
    <t>Studies Weekly, Inc.</t>
  </si>
  <si>
    <t>STX Roofing</t>
  </si>
  <si>
    <t>Subject Technologies, Inc.</t>
  </si>
  <si>
    <t>Superior Trophies</t>
  </si>
  <si>
    <t>Sweetwater Sound</t>
  </si>
  <si>
    <t>Swicegood Music Company</t>
  </si>
  <si>
    <t>T Shirt Time LLC</t>
  </si>
  <si>
    <t>TAG Communications, LP</t>
  </si>
  <si>
    <t>TagleRock Technologies</t>
  </si>
  <si>
    <t>Tangent Signs LLC</t>
  </si>
  <si>
    <t>Teach Town (Jigsaw Learning LLC)</t>
  </si>
  <si>
    <t xml:space="preserve">Teachers Discovery </t>
  </si>
  <si>
    <t>TechTerra Education, LLC</t>
  </si>
  <si>
    <t>Tex Air Filters</t>
  </si>
  <si>
    <t>Texas Art Supply Company</t>
  </si>
  <si>
    <t>Texas Book Distribution, LLC</t>
  </si>
  <si>
    <t>Texas Letter Jackets / Balfour</t>
  </si>
  <si>
    <t>Texas Public Safety and Investigations</t>
  </si>
  <si>
    <t>Texas RealiTees</t>
  </si>
  <si>
    <t>Textbook Warehouse, LLC</t>
  </si>
  <si>
    <t>TFD Unlimited, LLC (TFD Supplies)</t>
  </si>
  <si>
    <t>The Booster Banner Store, Inc.</t>
  </si>
  <si>
    <t>The Burmax Company</t>
  </si>
  <si>
    <t>The Child‘s World, Inc.</t>
  </si>
  <si>
    <t>The Costume Closet</t>
  </si>
  <si>
    <t>The Master Teacher, Inc</t>
  </si>
  <si>
    <t>The Next Step, Inc.</t>
  </si>
  <si>
    <t>The School Planner (Mimeo.com, Inc.)</t>
  </si>
  <si>
    <t>The Shirt Off My Back</t>
  </si>
  <si>
    <t>The String and Horn Shop Inc</t>
  </si>
  <si>
    <t>The T-Shirt Guy (Alfred Lopez)</t>
  </si>
  <si>
    <t xml:space="preserve">Theatrefolk Ltd. </t>
  </si>
  <si>
    <t>TinkRworks, Inc.</t>
  </si>
  <si>
    <t>Tobii Dynavox</t>
  </si>
  <si>
    <t>Tough Shirts</t>
  </si>
  <si>
    <t>Tourbillon Enterprises LLC (Batteries Plus)</t>
  </si>
  <si>
    <t>Trophy House Texas</t>
  </si>
  <si>
    <t>T-Shirts Plus</t>
  </si>
  <si>
    <t>Twisted Tech</t>
  </si>
  <si>
    <t>Uncharted Territory LLC</t>
  </si>
  <si>
    <t>Varsity Spirit Fashion</t>
  </si>
  <si>
    <t>Vector Solutions (Scenario Learning)</t>
  </si>
  <si>
    <t>Virtucom, Inc</t>
  </si>
  <si>
    <t>Vista Higher Learning, Inc.</t>
  </si>
  <si>
    <t>Visual Communication Services</t>
  </si>
  <si>
    <t>Visual Techniques Inc.</t>
  </si>
  <si>
    <t>Vivo Technology</t>
  </si>
  <si>
    <t>Vizocom</t>
  </si>
  <si>
    <t>Voss Lighting (Voss Electric Company)</t>
  </si>
  <si>
    <t>W.T. Cox Information Services</t>
  </si>
  <si>
    <t>Ward Furniture &amp; Flooring</t>
  </si>
  <si>
    <t>Waterford Institute</t>
  </si>
  <si>
    <t>WB Manufacturing</t>
  </si>
  <si>
    <t>Webb's Uniforms LLC</t>
  </si>
  <si>
    <t>Webb's Uniforms, LLC</t>
  </si>
  <si>
    <t>Westcom Wireless Inc.</t>
  </si>
  <si>
    <t>Whitestone Printing, LLC</t>
  </si>
  <si>
    <t>Wildcat Mfg. Inc.</t>
  </si>
  <si>
    <t>Willow Creek Golf Shop</t>
  </si>
  <si>
    <t>Wilson Fire Equipment and Service Co. Inc.</t>
  </si>
  <si>
    <t>Wilton‘s OfficeWorks Ltd.</t>
  </si>
  <si>
    <t>Woodlands Screen Printing / Threads of Fun</t>
  </si>
  <si>
    <t>Woodlands Trophies &amp; Awards</t>
  </si>
  <si>
    <t>Work On Learning (TeacherMade)</t>
  </si>
  <si>
    <t>Worldwide Fitness Products</t>
  </si>
  <si>
    <t>Xplosive Ink</t>
  </si>
  <si>
    <t>Xtreme Swim, Inc.</t>
  </si>
  <si>
    <t>YaizY</t>
  </si>
  <si>
    <t>You Name It</t>
  </si>
  <si>
    <t>YouScience, LLC</t>
  </si>
  <si>
    <t>ZenTek Consultants</t>
  </si>
  <si>
    <t>ZenTek Cosultants</t>
  </si>
  <si>
    <t>EPIC 6</t>
  </si>
  <si>
    <t>11 Series Energy Inc.</t>
  </si>
  <si>
    <t>03/31/2028</t>
  </si>
  <si>
    <t>11400 LLC</t>
  </si>
  <si>
    <t>2B Builders</t>
  </si>
  <si>
    <t>02/29/2028</t>
  </si>
  <si>
    <t>Wireless and Radio Communication Goods and Services</t>
  </si>
  <si>
    <t>3C Mechanical Technologies</t>
  </si>
  <si>
    <t>4 STAR GENERAL CONTRACTING INC</t>
  </si>
  <si>
    <t>9 Square in the Air</t>
  </si>
  <si>
    <t>A Plus Heating &amp; Air Conditioning &amp; Sheet Metal Inc.</t>
  </si>
  <si>
    <t>A&amp;A Villa Construction LLC</t>
  </si>
  <si>
    <t>A&amp;S Air Conditioning LLC</t>
  </si>
  <si>
    <t>A.I.N. Mechanical</t>
  </si>
  <si>
    <t>A/C TECHNICAL SERVICES LLC (A-C TECHNICAL SERVICES LLC)</t>
  </si>
  <si>
    <t>AAA State of Play</t>
  </si>
  <si>
    <t>04/30/2030</t>
  </si>
  <si>
    <t>Absolute Business Consulting Group</t>
  </si>
  <si>
    <t>Absolute Communications &amp; Network Inc.</t>
  </si>
  <si>
    <t>Absolute Facility Solutions LLC</t>
  </si>
  <si>
    <t>Absolute Security Force LLC</t>
  </si>
  <si>
    <t>Abundans Information Technology LLC</t>
  </si>
  <si>
    <t>ABX Industries LLC</t>
  </si>
  <si>
    <t>AC Language School</t>
  </si>
  <si>
    <t>AC TOWER LLC</t>
  </si>
  <si>
    <t>ACADEMIA FURNITURE INDUSTRIES</t>
  </si>
  <si>
    <t>Academic Technologies Inc</t>
  </si>
  <si>
    <t>Academy Security Group</t>
  </si>
  <si>
    <t>AccuCut LLC</t>
  </si>
  <si>
    <t>Accur8 Software Solutions LLC</t>
  </si>
  <si>
    <t>Accurate Air Solutions LLC</t>
  </si>
  <si>
    <t>Accurate Utility Supply LLC</t>
  </si>
  <si>
    <t>AccuSourceHR Inc.</t>
  </si>
  <si>
    <t>ACE CO</t>
  </si>
  <si>
    <t>Acrylic Source+</t>
  </si>
  <si>
    <t>Advanced Temperature Control LLC</t>
  </si>
  <si>
    <t>Aedile Plumbing LLC</t>
  </si>
  <si>
    <t>Agility Heating &amp; Air LLC</t>
  </si>
  <si>
    <t>Air Comm Corporation</t>
  </si>
  <si>
    <t>Air Flow Filter Service Ltd</t>
  </si>
  <si>
    <t>Air Texas Mechanical LLC</t>
  </si>
  <si>
    <t>Alford Air (Alford Air Conditioning and Heating)</t>
  </si>
  <si>
    <t>All Elements Heating &amp; Air</t>
  </si>
  <si>
    <t>AMBERCREST CONSTRUCTION</t>
  </si>
  <si>
    <t>Amplio Learning Technologies Inc</t>
  </si>
  <si>
    <t>Amstar Inc</t>
  </si>
  <si>
    <t>ANDERSON FENCING AND CUSTOM WELDING</t>
  </si>
  <si>
    <t>AP Supply LLC</t>
  </si>
  <si>
    <t>APCA AC and Heating Repair (APCA GROUP LLC)</t>
  </si>
  <si>
    <t>Arlos Group LLC</t>
  </si>
  <si>
    <t>ASSETWORKS</t>
  </si>
  <si>
    <t>Automated Building Solutions</t>
  </si>
  <si>
    <t>B and H Foto Electronics Corp</t>
  </si>
  <si>
    <t>B&amp;E MEDICAL SUPPLY AND EQUIPMENT LLC (B&amp;E MEDICAL SUPPLY AND EQUIPMENT)</t>
  </si>
  <si>
    <t>Ballard &amp; Tighe Publishers</t>
  </si>
  <si>
    <t>Batjer Service LLC.</t>
  </si>
  <si>
    <t>Beam Polish LLC</t>
  </si>
  <si>
    <t>BearCom (BearCom Operating LLC)</t>
  </si>
  <si>
    <t>Belknap Plumbing Systems Inc</t>
  </si>
  <si>
    <t>Bella Luna Engineering &amp; Building Maintenance</t>
  </si>
  <si>
    <t>Benken's Sign Company LLC</t>
  </si>
  <si>
    <t>Best Buy Stores L.P.</t>
  </si>
  <si>
    <t>BobTack LLC</t>
  </si>
  <si>
    <t>Branded Essentials</t>
  </si>
  <si>
    <t>BRANDED1st.com</t>
  </si>
  <si>
    <t>Brown &amp; Root Industrial Services LLC</t>
  </si>
  <si>
    <t>BusPatrol America LLC</t>
  </si>
  <si>
    <t>C and R Seating Inc</t>
  </si>
  <si>
    <t>C E MARLER &amp; ASSOCIATES INC</t>
  </si>
  <si>
    <t>Camfil USA Inc</t>
  </si>
  <si>
    <t>Capital Typing Office Motive Inc.</t>
  </si>
  <si>
    <t>Cat Simulators</t>
  </si>
  <si>
    <t>Catawba Lighting Solutions LLC</t>
  </si>
  <si>
    <t>CCE Business Solutions LLC</t>
  </si>
  <si>
    <t>Centennial Contractors Enterprises Inc</t>
  </si>
  <si>
    <t>Cen-Tex fire and Security</t>
  </si>
  <si>
    <t>CES/Way Ltd.</t>
  </si>
  <si>
    <t>Champions Choice Coffee Company</t>
  </si>
  <si>
    <t>Charlie Williams Painting Charles Williams</t>
  </si>
  <si>
    <t>Clark Contractors LLC</t>
  </si>
  <si>
    <t>Clear NRG Solutions</t>
  </si>
  <si>
    <t>Collier Construction</t>
  </si>
  <si>
    <t>Construction Managers of Southeast Texas LLC</t>
  </si>
  <si>
    <t>CoreRecon LLC</t>
  </si>
  <si>
    <t>Corvus Communications LLC</t>
  </si>
  <si>
    <t>CoxJones</t>
  </si>
  <si>
    <t>CPM DESIGN LLC</t>
  </si>
  <si>
    <t>Cross Electric LLC</t>
  </si>
  <si>
    <t>Crunched Inc.</t>
  </si>
  <si>
    <t>CT Electric</t>
  </si>
  <si>
    <t>Custom Works Plumbing</t>
  </si>
  <si>
    <t>Daffodil Culinary LLC</t>
  </si>
  <si>
    <t>Catering- Food and Non-Alcoholic Drink</t>
  </si>
  <si>
    <t>Daikin Applied Americas Inc</t>
  </si>
  <si>
    <t>Dallas Harmony Construction LLC</t>
  </si>
  <si>
    <t>Dallas Mechanical Group</t>
  </si>
  <si>
    <t>Davis-Houk Mechanical</t>
  </si>
  <si>
    <t>Dennard Construction</t>
  </si>
  <si>
    <t>Derryberrys Mechanical</t>
  </si>
  <si>
    <t>DFW Painting Experts LLC</t>
  </si>
  <si>
    <t>Display Services Inc</t>
  </si>
  <si>
    <t>DITTA ENTERPRISES INC</t>
  </si>
  <si>
    <t>DL Plumbing &amp; Heating LLC</t>
  </si>
  <si>
    <t>Dodson Development Group LLC</t>
  </si>
  <si>
    <t>Domino's</t>
  </si>
  <si>
    <t>DP Solutions Inc.</t>
  </si>
  <si>
    <t>DUBB CRETE LLC</t>
  </si>
  <si>
    <t>DUF Independent Contractor</t>
  </si>
  <si>
    <t>duratex apparel</t>
  </si>
  <si>
    <t>Dynaten Corporation a division of Comfort SystemsUSA</t>
  </si>
  <si>
    <t>East Texas Canopy Inc</t>
  </si>
  <si>
    <t>ECBuild LLC</t>
  </si>
  <si>
    <t>Education Advanced Inc.</t>
  </si>
  <si>
    <t>ElstonAire Inc.</t>
  </si>
  <si>
    <t>Energy Systems Group(Yearout Energy Services Company LLC)</t>
  </si>
  <si>
    <t>Engaged Systems of TN</t>
  </si>
  <si>
    <t>ENVIRODREDGE LLC</t>
  </si>
  <si>
    <t>EveryDay Labs</t>
  </si>
  <si>
    <t>Evolution Mechanical</t>
  </si>
  <si>
    <t>Evress Analytics (GoSchoolBox Inc)</t>
  </si>
  <si>
    <t>Express Booksellers LLC</t>
  </si>
  <si>
    <t>Facilitex LLC</t>
  </si>
  <si>
    <t>Federal Eastern International LLC</t>
  </si>
  <si>
    <t>FloorsEliteDFW LLC</t>
  </si>
  <si>
    <t>Fort Worth Combatives (Sudo Dynamics LLC)</t>
  </si>
  <si>
    <t>Fujitec America Inc</t>
  </si>
  <si>
    <t>Futra-Vest Construction LLC</t>
  </si>
  <si>
    <t>G2 Construction Services Inc</t>
  </si>
  <si>
    <t>Garrett Metal Detectors (Garrett Electronics Inc)</t>
  </si>
  <si>
    <t>Gary's Dallas Performance Cleaning</t>
  </si>
  <si>
    <t>General Iron Works LLC</t>
  </si>
  <si>
    <t>Ghise Associates Inc</t>
  </si>
  <si>
    <t>GK Contractors</t>
  </si>
  <si>
    <t>GonLED</t>
  </si>
  <si>
    <t>Grand River Maintenance and Services LLC</t>
  </si>
  <si>
    <t>Graves Construction Consulting LLC</t>
  </si>
  <si>
    <t>Groundworks Commercial</t>
  </si>
  <si>
    <t>H&amp;H Air Specialties LLC</t>
  </si>
  <si>
    <t>Hallmark Mitigation &amp; Construction LLC</t>
  </si>
  <si>
    <t>Hanna's Mechanical Contractors Inc</t>
  </si>
  <si>
    <t>Harrison Energy Partners (William A. Harrison Inc.)</t>
  </si>
  <si>
    <t>HDL PROMOS LLC</t>
  </si>
  <si>
    <t>Heartland Essentials LLC.</t>
  </si>
  <si>
    <t>HJD Capital Electric Inc</t>
  </si>
  <si>
    <t>HNAC Services (Brenda Torgan Inc)</t>
  </si>
  <si>
    <t>Homeland Safety Systems</t>
  </si>
  <si>
    <t>Honesty Construction Group</t>
  </si>
  <si>
    <t>Hydronics Piping &amp; Welding Specialty</t>
  </si>
  <si>
    <t>I Fix Pipe LLC</t>
  </si>
  <si>
    <t>IA Facilities Solutions Corp</t>
  </si>
  <si>
    <t>INFINITY HVAC SERVICE</t>
  </si>
  <si>
    <t>Integra Premier Construction</t>
  </si>
  <si>
    <t>Interquest Detection Canines of North Texas (Bramdak  Inc)</t>
  </si>
  <si>
    <t>IRIS Ltd. Inc.</t>
  </si>
  <si>
    <t>JAG Electric (El Paso J.A.G. Inc.)</t>
  </si>
  <si>
    <t>Jmar Wellness Solutions Inc.</t>
  </si>
  <si>
    <t>Johnson Laux Construction</t>
  </si>
  <si>
    <t>JS Electric Inc</t>
  </si>
  <si>
    <t>JS Mechanical Inc (Jay Simon)</t>
  </si>
  <si>
    <t>JSR Construction &amp; Remodeling LLC</t>
  </si>
  <si>
    <t>Kearney Electrical Systems &amp; Service LLC</t>
  </si>
  <si>
    <t>Kingdom Fire Pros</t>
  </si>
  <si>
    <t>KLC Video Security</t>
  </si>
  <si>
    <t>Language Line Services Inc.</t>
  </si>
  <si>
    <t>LANRover Network Services Inc</t>
  </si>
  <si>
    <t>Legefy Roofing LLC</t>
  </si>
  <si>
    <t>Leomar Construction LLC</t>
  </si>
  <si>
    <t>Level 3 Audio Visual LLC</t>
  </si>
  <si>
    <t>Liongate Builders LLC</t>
  </si>
  <si>
    <t>Little Rock Filter Service (National Filter Solutions Inc.)</t>
  </si>
  <si>
    <t>Mc T-shirts LLC</t>
  </si>
  <si>
    <t>Mechanical &amp; Plumbing Systems LLC</t>
  </si>
  <si>
    <t>Mechanical Concepts</t>
  </si>
  <si>
    <t>MICHAEL'S KEYS INC</t>
  </si>
  <si>
    <t>Middleton Heat and Air (Middleton Inc)</t>
  </si>
  <si>
    <t>Midwest Netting Solutions LLC</t>
  </si>
  <si>
    <t>Mimbleball Inc.</t>
  </si>
  <si>
    <t>MLEDTECH LLC</t>
  </si>
  <si>
    <t>MPAK Construction Inc</t>
  </si>
  <si>
    <t>MTI Greenhouse Solutions LLC</t>
  </si>
  <si>
    <t>NAE Contracting NAE Enterprises Inc</t>
  </si>
  <si>
    <t>Negawatt Partners LLC</t>
  </si>
  <si>
    <t>Nelson Elevator LLC.</t>
  </si>
  <si>
    <t>Next LED Signs</t>
  </si>
  <si>
    <t>Noble Building &amp; Development LLC</t>
  </si>
  <si>
    <t>Nooter Construction Company LLC</t>
  </si>
  <si>
    <t>NTG Properties LLC</t>
  </si>
  <si>
    <t>NW Digital Works LLC</t>
  </si>
  <si>
    <t>OCOP Express</t>
  </si>
  <si>
    <t>One Planet</t>
  </si>
  <si>
    <t>Paris Air Conditioning Co.</t>
  </si>
  <si>
    <t>Pecos Construction and Fencing LLC</t>
  </si>
  <si>
    <t>Perry Mechanical Service LLC</t>
  </si>
  <si>
    <t>Perry Mechanical Systems (Perry Mechanical Systems LLC)</t>
  </si>
  <si>
    <t>Power Products Unlimited LLC</t>
  </si>
  <si>
    <t>Powers of Arkansas (Mechanical Service Company)</t>
  </si>
  <si>
    <t>Preferred Technologies LLC.</t>
  </si>
  <si>
    <t>Prime Building Solutions LLC (Mahurin)</t>
  </si>
  <si>
    <t>PRO VISION Video Systems (PRO-VISION Solutions LLC)</t>
  </si>
  <si>
    <t>PROCESSMAKER INC</t>
  </si>
  <si>
    <t>ProTec</t>
  </si>
  <si>
    <t>PyroCom Systems Inc</t>
  </si>
  <si>
    <t>Ramirez Heating &amp; Cooling LLC</t>
  </si>
  <si>
    <t>RBO Technology LLC</t>
  </si>
  <si>
    <t>Red River Outdoor Living Inc</t>
  </si>
  <si>
    <t>RedZone Robotics Inc.</t>
  </si>
  <si>
    <t>RHOADS CO</t>
  </si>
  <si>
    <t>Riverside Technologies Inc.</t>
  </si>
  <si>
    <t>Riverview Systems Group Inc</t>
  </si>
  <si>
    <t>RNDI Companies Inc</t>
  </si>
  <si>
    <t>Robert Madden industries</t>
  </si>
  <si>
    <t>Roberts Air Conditioning</t>
  </si>
  <si>
    <t>RR Multiservices LLC</t>
  </si>
  <si>
    <t>RT&amp;E Rural Water</t>
  </si>
  <si>
    <t>RW Construction &amp; Associates LLC</t>
  </si>
  <si>
    <t>Rymar Construction Inc</t>
  </si>
  <si>
    <t>S&amp;S HVAC Equipment</t>
  </si>
  <si>
    <t>S&amp;W Integrated Safety Solutions</t>
  </si>
  <si>
    <t>Saenz Brothers Construction LLC</t>
  </si>
  <si>
    <t>Safe Haven Defense US LLC</t>
  </si>
  <si>
    <t>Safe Solutions Global Inc</t>
  </si>
  <si>
    <t>Salem Press Product Line</t>
  </si>
  <si>
    <t>SANDS BUSINESS EQUIPMENT &amp; SUPPLIES LLC</t>
  </si>
  <si>
    <t>School AI Inc</t>
  </si>
  <si>
    <t>Scoreboard Screen Printing and Embroidery LLC</t>
  </si>
  <si>
    <t>Secured Mobility LLC.</t>
  </si>
  <si>
    <t>Segra</t>
  </si>
  <si>
    <t>Service First Janitorial</t>
  </si>
  <si>
    <t>Service Plus Telecommunications Inc</t>
  </si>
  <si>
    <t>Shades of Texas LLC</t>
  </si>
  <si>
    <t>Signage One</t>
  </si>
  <si>
    <t>Sign-Tech of Paragould LLC</t>
  </si>
  <si>
    <t>Simple Solutions</t>
  </si>
  <si>
    <t>SITE AND FIELD ENTERPRISES LLC</t>
  </si>
  <si>
    <t>Siteco Lighting US Inc.</t>
  </si>
  <si>
    <t>Skill Struck Inc.</t>
  </si>
  <si>
    <t>Skyline Roofing Inc.</t>
  </si>
  <si>
    <t>Slone Construction Co</t>
  </si>
  <si>
    <t>SmartWAVE Technologies</t>
  </si>
  <si>
    <t>Solis Contractors Inc</t>
  </si>
  <si>
    <t>SolTyr Technologies</t>
  </si>
  <si>
    <t>Southern Sustainability</t>
  </si>
  <si>
    <t>Spectra Contract Flooring</t>
  </si>
  <si>
    <t>Sports Netting Systems LLC</t>
  </si>
  <si>
    <t>Stearman Roofing &amp; Sheet Metal LLC</t>
  </si>
  <si>
    <t>Stewart Signs</t>
  </si>
  <si>
    <t>STR Constructors LLC</t>
  </si>
  <si>
    <t>Structured Construction LLC</t>
  </si>
  <si>
    <t>STS Brand LLC</t>
  </si>
  <si>
    <t>Stuppy Inc</t>
  </si>
  <si>
    <t>Sun Tech Glass Tinting LLC</t>
  </si>
  <si>
    <t>Sunsational Solutions (Ten Twenty-Four Industries LLC.)</t>
  </si>
  <si>
    <t>Swinerton Builders</t>
  </si>
  <si>
    <t>Sycamore Life Sciences</t>
  </si>
  <si>
    <t>SYNERGY TELCOM INC</t>
  </si>
  <si>
    <t>T&amp;G Chemical and Supply (T&amp;G Chemical and Supply Co Inc)</t>
  </si>
  <si>
    <t>Table Rock Alerting Systems LLC</t>
  </si>
  <si>
    <t>Tacos 4 Life</t>
  </si>
  <si>
    <t>TDS Computers LLC</t>
  </si>
  <si>
    <t>TEACHTOWN</t>
  </si>
  <si>
    <t>Team Mechanical of Texas LLC</t>
  </si>
  <si>
    <t>Tech Advisor Services</t>
  </si>
  <si>
    <t>Tempset Controls Inc.</t>
  </si>
  <si>
    <t>Tessera Technology Group</t>
  </si>
  <si>
    <t>Texas Air Maintenance &amp; Service LLC</t>
  </si>
  <si>
    <t>Texas Air Products</t>
  </si>
  <si>
    <t>Texas Artificial Turf &amp; Design LLC</t>
  </si>
  <si>
    <t>The Little Sign Company</t>
  </si>
  <si>
    <t>The ORTUS LLC</t>
  </si>
  <si>
    <t>The RhysIvy Company</t>
  </si>
  <si>
    <t>ThinkCERCA</t>
  </si>
  <si>
    <t>Thomas Hicks Construction Inc</t>
  </si>
  <si>
    <t>Tiger Roofing LLC</t>
  </si>
  <si>
    <t>Titan Fence &amp; Supply Company</t>
  </si>
  <si>
    <t>Toepperwein Air Conditioning and Refrigeration</t>
  </si>
  <si>
    <t>TOP FLIGHT DESIGN &amp; PROPERTIESLLC</t>
  </si>
  <si>
    <t>Trautwein-GEOTAC</t>
  </si>
  <si>
    <t>Trimad Consultants LLC</t>
  </si>
  <si>
    <t>Trinity2819</t>
  </si>
  <si>
    <t>Triple Crown Roofing &amp; Construction Inc</t>
  </si>
  <si>
    <t>TUCON LLC</t>
  </si>
  <si>
    <t>Ventris Learning LLC</t>
  </si>
  <si>
    <t>VirtualGuarding.com</t>
  </si>
  <si>
    <t>VOIICE Solutions</t>
  </si>
  <si>
    <t>Wade's Heating Air Conditioning &amp; Electric (Murphree Family Investments)</t>
  </si>
  <si>
    <t>Watson Roofing &amp; Associates LLC</t>
  </si>
  <si>
    <t>Way Companies (Way Service Ltd)</t>
  </si>
  <si>
    <t>Wedge Supply (Imperial Bag &amp; Paper Co LLC)</t>
  </si>
  <si>
    <t>Weruche Living LLC</t>
  </si>
  <si>
    <t>Westco Ventures LLC</t>
  </si>
  <si>
    <t>Western BRW  Bosworth  OVOL USA</t>
  </si>
  <si>
    <t>Western Specialty Contractors of America</t>
  </si>
  <si>
    <t>Willbanks Inc. Willbanks Contractor Support LLC (Willbanks &amp; Associates Inc)</t>
  </si>
  <si>
    <t>Window Film Depot Inc.</t>
  </si>
  <si>
    <t>Windsor Electrical Service Inc</t>
  </si>
  <si>
    <t>XPEL Inc.</t>
  </si>
  <si>
    <t>Yoder Bridge LLC</t>
  </si>
  <si>
    <t>Z Floor Co Ltd</t>
  </si>
  <si>
    <t>Zamco Services LLC</t>
  </si>
  <si>
    <t>ZapStand (ZapStand LLC)</t>
  </si>
  <si>
    <t>Zeitgeist Wellness Group</t>
  </si>
  <si>
    <t>ZH Commissioning (Zerhusen Holten Commissioning)</t>
  </si>
  <si>
    <t>https://www.esc6.net/277695_2</t>
  </si>
  <si>
    <t>Region 6 Purchasing Cooperative</t>
  </si>
  <si>
    <t>323Link Inc</t>
  </si>
  <si>
    <t>Technology: Hardware Equipment and Products</t>
  </si>
  <si>
    <t>760-25</t>
  </si>
  <si>
    <t>759-25</t>
  </si>
  <si>
    <t>A. Bargas &amp; Associates LLC</t>
  </si>
  <si>
    <t>Academic Learning Company LLC dba Velazquez Press LLC</t>
  </si>
  <si>
    <t>ACCO Brands Corporation dba ACCO Brands USA LLC</t>
  </si>
  <si>
    <t>Accu Aire Mechanical LLC</t>
  </si>
  <si>
    <t>Accurate Utility Supply, LLC</t>
  </si>
  <si>
    <t>Ace Audio Communications, Inc.</t>
  </si>
  <si>
    <t>Advanced Healthstyles Fitness Equipment Inc dba Advanced Exercise</t>
  </si>
  <si>
    <t>Telecommunication Products and Services</t>
  </si>
  <si>
    <t>758-25</t>
  </si>
  <si>
    <t>Affordable Computer Products Inc. dba ACP Direct</t>
  </si>
  <si>
    <t>AFMA Inc. dba Core Office Interiors</t>
  </si>
  <si>
    <t>AGParts Worldwide Inc dba AGParts Education</t>
  </si>
  <si>
    <t>Alchemy Technology Group LLC</t>
  </si>
  <si>
    <t>All American Sports Corp dba Riddell All American Sports</t>
  </si>
  <si>
    <t>APS Building Services</t>
  </si>
  <si>
    <t>Blick Art Materials LLC dba Blick Art Materials</t>
  </si>
  <si>
    <t>BSN Sports LLC dba US Games</t>
  </si>
  <si>
    <t>BTA Asset Holdings Inc dba Buck Terrell Athletics Inc</t>
  </si>
  <si>
    <t>Capitol Blind &amp; Drapery Company Inc.</t>
  </si>
  <si>
    <t>Cloud Ingenuity LLC</t>
  </si>
  <si>
    <t>CNB Computers USA Inc dba System Liquidation</t>
  </si>
  <si>
    <t>Comm-Fit Holdings LLC</t>
  </si>
  <si>
    <t>Community Products LLC dba Community Playthings</t>
  </si>
  <si>
    <t>Component Fabricators Inc dba Legend Fitness</t>
  </si>
  <si>
    <t>Consolidated Communications of Texas Company dba Consolidated Communications</t>
  </si>
  <si>
    <t>Dan Carey Sporting Goods Ltd dba Carey's Sporting Goods</t>
  </si>
  <si>
    <t>Demco Inc</t>
  </si>
  <si>
    <t>Dynamic Fitness &amp; Strength LLC</t>
  </si>
  <si>
    <t>Engin Kocabas dba Pexbo LLC</t>
  </si>
  <si>
    <t>Exemplis LLC dba SitOnIt Seating</t>
  </si>
  <si>
    <t>First Assistance Sports of South Texas dba FASST Sports LLC</t>
  </si>
  <si>
    <t>Fit Supply LLC</t>
  </si>
  <si>
    <t>FTTF Holdings dba First to the Finish</t>
  </si>
  <si>
    <t>Game Court Services Inc</t>
  </si>
  <si>
    <t>GD Roberts &amp; Company Inc dba PowerGistics</t>
  </si>
  <si>
    <t>Green Dog Inc. dba My Unique Office</t>
  </si>
  <si>
    <t>Heart Zones Inc</t>
  </si>
  <si>
    <t>Indeco Sales Inc</t>
  </si>
  <si>
    <t>Insane Impact</t>
  </si>
  <si>
    <t>JAF III Technologies Inc dba Global Technologies</t>
  </si>
  <si>
    <t>Jasper Seating Company Inc. dba Jasper Group-JSI</t>
  </si>
  <si>
    <t>Jellison Inc dba Jelco</t>
  </si>
  <si>
    <t>Johnson Health Tech North America Inc. dba Matrix Fitness</t>
  </si>
  <si>
    <t>Johnson Health Tech Retail Inc dba Johnson Fitness &amp; Wellness</t>
  </si>
  <si>
    <t>Key Installations, LLC</t>
  </si>
  <si>
    <t>Knuckle Bean Inc dba Westgate Computers</t>
  </si>
  <si>
    <t>Korney Board Aids Inc</t>
  </si>
  <si>
    <t>Lakeshore Parent LLC dba Lakeshore Learning Materials LLC</t>
  </si>
  <si>
    <t>Lavaca County Office Supply Inc dba South Texas School Furniture-Prestige Office Products</t>
  </si>
  <si>
    <t>Library Design Systems Inc</t>
  </si>
  <si>
    <t>LISCO Sports LLC</t>
  </si>
  <si>
    <t>MainMicro Technologies Corporation</t>
  </si>
  <si>
    <t>Marty Gilman Inc. dba Gilman Gear</t>
  </si>
  <si>
    <t>MFAC LLC dba M-F Athletic / Perform Better</t>
  </si>
  <si>
    <t>Monk Holdings LLC dba SSR Jackets</t>
  </si>
  <si>
    <t>MooreCo Inc</t>
  </si>
  <si>
    <t>National Scoreboard &amp; Display Services LLC</t>
  </si>
  <si>
    <t>Officewise Commercial Interiors LLC</t>
  </si>
  <si>
    <t>Orthotech Sports Medical Equipment Inc. dba Intek Strength</t>
  </si>
  <si>
    <t>Paul A. Dickerson dba Dickerson PK Properties-The Orange Stationer</t>
  </si>
  <si>
    <t>PC Parts Plus LLC dba ChromebookParts.com</t>
  </si>
  <si>
    <t>Peripole Inc dba Peripole Music</t>
  </si>
  <si>
    <t>Ponder Company Inc</t>
  </si>
  <si>
    <t>Power Lift Acquisition Inc dba Power Lift</t>
  </si>
  <si>
    <t>PS Lightwave LLC dba Pure Speed Lightwave</t>
  </si>
  <si>
    <t>Rack Performance Inc dba RackCoach</t>
  </si>
  <si>
    <t>Randy Risher Fitness dba Risher Fitness Equipment</t>
  </si>
  <si>
    <t>Reliable Network Solutions Inc</t>
  </si>
  <si>
    <t>Richey &amp; Son Inc dba Richey Athletics</t>
  </si>
  <si>
    <t>Rockytech Inc</t>
  </si>
  <si>
    <t>Rubber Flooring Systems dba RFS Sports</t>
  </si>
  <si>
    <t>S &amp; S Worldwide Inc</t>
  </si>
  <si>
    <t>Sachi Tech Inc dba PikMyKid</t>
  </si>
  <si>
    <t>Sansi North America LLC dba SNA Displays</t>
  </si>
  <si>
    <t>Sauder Manufacturing Co</t>
  </si>
  <si>
    <t>School Specialty LLC (Furniture)</t>
  </si>
  <si>
    <t>SICO America Inc</t>
  </si>
  <si>
    <t>Simply Innovative Unified Communications LLC dba SynovativeUC</t>
  </si>
  <si>
    <t>Smith System Manufacturing Company Inc.</t>
  </si>
  <si>
    <t>South Coast Promotions Inc dba 8554MYLOGO.com</t>
  </si>
  <si>
    <t>SpecSeats Int'l Corp</t>
  </si>
  <si>
    <t>Staples Contract &amp; Commercial LLC dba Staples Business Advantage</t>
  </si>
  <si>
    <t>Steelcase Inc.</t>
  </si>
  <si>
    <t>Stone Road Ventures LLC dba Game Day Rejuvenation</t>
  </si>
  <si>
    <t>Takkt America Holding Inc. dba National Business Furniture LLC</t>
  </si>
  <si>
    <t>Team Marathon Fitness Inc. dba Marathon Fitness</t>
  </si>
  <si>
    <t>Tesco Industries LLC dba Tesco Learning Environments</t>
  </si>
  <si>
    <t>TestForce USA Inc</t>
  </si>
  <si>
    <t>The HON Company LLC</t>
  </si>
  <si>
    <t>The Prophet Corporation dba Gopher Sport</t>
  </si>
  <si>
    <t>Timothy Owen Linley dba Cadenza Strategy Group LLC</t>
  </si>
  <si>
    <t>Titan Support Systems Inc</t>
  </si>
  <si>
    <t>Trafera Holdings LLC dba Trafera LLC</t>
  </si>
  <si>
    <t>Unistar-Sparco Computers Inc</t>
  </si>
  <si>
    <t>W.W. Grainger Inc dba Grainger</t>
  </si>
  <si>
    <t>Web Resource LLC dba Schooloutlet.com</t>
  </si>
  <si>
    <t>Westcom Wireless Inc</t>
  </si>
  <si>
    <t>Wildcat Mfg Company of Texas dba Wildcat Mfg</t>
  </si>
  <si>
    <t>Worthington Contract Furniture LP</t>
  </si>
  <si>
    <t>Worthington Direct Holdings LLC dba Worthington Direct</t>
  </si>
  <si>
    <t>WynnPro LLC dba Promaxima Manufacturing</t>
  </si>
  <si>
    <t>Accelerate Learning Inc. (STEMScopes)</t>
  </si>
  <si>
    <t>Accutek Technologies, Inc.</t>
  </si>
  <si>
    <t>25/012MF-01</t>
  </si>
  <si>
    <t>Grease Trap/Vent Hood Cleaning</t>
  </si>
  <si>
    <t>Fine Paper and Related Items</t>
  </si>
  <si>
    <t>25/010SG-01</t>
  </si>
  <si>
    <t>25/010SG-02</t>
  </si>
  <si>
    <t>Documation (fka: PopSmart Technologies, LLC)</t>
  </si>
  <si>
    <t>FCS Services, LLC., dba AD2 Construction Services</t>
  </si>
  <si>
    <t>Focus School Software LLC</t>
  </si>
  <si>
    <t>25/012MF-03</t>
  </si>
  <si>
    <t>Freezing Point LLC (Frazil) fka Trident Beverage, Inc.</t>
  </si>
  <si>
    <t>FundView Software</t>
  </si>
  <si>
    <t>25/012MF-04</t>
  </si>
  <si>
    <t>25/006SG-05</t>
  </si>
  <si>
    <t>25/011MR-02</t>
  </si>
  <si>
    <t>McGriff, a Marsh &amp; McClennan Agency LLC Company</t>
  </si>
  <si>
    <t>Play with a Purpose</t>
  </si>
  <si>
    <t>Reliant Elevator Inspections &amp; Consulting, Inc.</t>
  </si>
  <si>
    <t>25/006SG-10</t>
  </si>
  <si>
    <t>Southwaste Disposal LLC</t>
  </si>
  <si>
    <t>25/011MR-03</t>
  </si>
  <si>
    <t>ST Sanitation LLC</t>
  </si>
  <si>
    <t>25/011MR-04</t>
  </si>
  <si>
    <t>TriMark USA (Strategic Equipment)</t>
  </si>
  <si>
    <t>AHI Industrial</t>
  </si>
  <si>
    <t xml:space="preserve">Armstrong Mechanical </t>
  </si>
  <si>
    <t>Essendant</t>
  </si>
  <si>
    <t>TDI Industries</t>
  </si>
  <si>
    <t>Telecommunications, Data, Network, Security, equipment, Services and Supplies</t>
  </si>
  <si>
    <t>CDW-G</t>
  </si>
  <si>
    <t xml:space="preserve">Electronic Computing Products </t>
  </si>
  <si>
    <t xml:space="preserve">SHI Government Solutions </t>
  </si>
  <si>
    <t>Outdoor, Scoreboard, Furniture</t>
  </si>
  <si>
    <t>Adorama</t>
  </si>
  <si>
    <t>AHI Med LLC</t>
  </si>
  <si>
    <t>First Aid &amp; Medical Supplies and Equipment</t>
  </si>
  <si>
    <t>Brook Mays</t>
  </si>
  <si>
    <t>Chuck Levin's Washington Music</t>
  </si>
  <si>
    <t>Discount School Supplies</t>
  </si>
  <si>
    <t>Instructionsal &amp; Classroom Supplies</t>
  </si>
  <si>
    <t>Lennox</t>
  </si>
  <si>
    <t>MaxiAids</t>
  </si>
  <si>
    <t>MedicleShop</t>
  </si>
  <si>
    <t>Mtech</t>
  </si>
  <si>
    <t>Music &amp; Art</t>
  </si>
  <si>
    <t>Teachers Discovery</t>
  </si>
  <si>
    <t>Apple</t>
  </si>
  <si>
    <t>Computer Hardware, Supplies and Servicces</t>
  </si>
  <si>
    <t>Disaster Recovery</t>
  </si>
  <si>
    <t>Caqpstone</t>
  </si>
  <si>
    <t>AVL</t>
  </si>
  <si>
    <t>Complete Book &amp; Media Supplies</t>
  </si>
  <si>
    <t>Domtar/Western Paper Company</t>
  </si>
  <si>
    <t>ECM Today !</t>
  </si>
  <si>
    <t>ESA Construction</t>
  </si>
  <si>
    <t>G2 General Constracots</t>
  </si>
  <si>
    <t>Gordian Group</t>
  </si>
  <si>
    <t>P00214</t>
  </si>
  <si>
    <t>Henthorn Commercial Construction</t>
  </si>
  <si>
    <t>Novium Group</t>
  </si>
  <si>
    <t>Sams Club</t>
  </si>
  <si>
    <t>SpawGlass Contractors</t>
  </si>
  <si>
    <t>Wayfair Inc</t>
  </si>
  <si>
    <t>Copier</t>
  </si>
  <si>
    <t>Security and Access Supplies &amp; Equipment</t>
  </si>
  <si>
    <t>Primary Arms</t>
  </si>
  <si>
    <t>PACE</t>
  </si>
  <si>
    <t>Uniforms Today</t>
  </si>
  <si>
    <t xml:space="preserve">Uniforms </t>
  </si>
  <si>
    <t>EI00330</t>
  </si>
  <si>
    <t>Occumed</t>
  </si>
  <si>
    <t>Professional Medical Services</t>
  </si>
  <si>
    <t>690-2021-08-29</t>
  </si>
  <si>
    <t>21-26-07-202</t>
  </si>
  <si>
    <t>EPCNT Killeen ISD</t>
  </si>
  <si>
    <t>RFP #25-31-883 CTE Programs, Services &amp; Instructional Supplies</t>
  </si>
  <si>
    <t>AC Supply (Midwest Model &amp; Supply Co)</t>
  </si>
  <si>
    <t>BAAS (Edmond Endeavors, LLC)</t>
  </si>
  <si>
    <t>Barnes &amp; Noble Booksellers, Inc</t>
  </si>
  <si>
    <t>BLICK ART MATERIALS LLC</t>
  </si>
  <si>
    <t>Carolina Biological Supply</t>
  </si>
  <si>
    <t>CIRCLE SAW BUILDERS SUPPLY</t>
  </si>
  <si>
    <t>Coherent Cyber Education, LLC</t>
  </si>
  <si>
    <t>Competitive Cameras LTD.</t>
  </si>
  <si>
    <t>FireWise Texas LLC</t>
  </si>
  <si>
    <t>General Assembly Space, Inc</t>
  </si>
  <si>
    <t>Hats &amp; Ladders</t>
  </si>
  <si>
    <t>Innov8 TX (Parachute RGV LLC)</t>
  </si>
  <si>
    <t>JoyLabz LLC</t>
  </si>
  <si>
    <t>Junior Library Guild (MT Library Services, Inc.)</t>
  </si>
  <si>
    <t xml:space="preserve">LEGO Education </t>
  </si>
  <si>
    <t>Lincoln Technical Institute, Inc.</t>
  </si>
  <si>
    <t>LowCostEarbuds.com (The Black Vault, Inc.)</t>
  </si>
  <si>
    <t xml:space="preserve">NCS Pearson, Inc., through its Clinical Assessment </t>
  </si>
  <si>
    <t>SolidProfessor (SP Applications Holdings LLC)</t>
  </si>
  <si>
    <t>Southwest Equipment (DL ALBERTS INC)</t>
  </si>
  <si>
    <t>Toolkit Technologies, Inc.</t>
  </si>
  <si>
    <t>Trinity Ceramic Supply, Inc.</t>
  </si>
  <si>
    <t>VEX ROBOTICS INC.</t>
  </si>
  <si>
    <t>Virtucom, Inc.</t>
  </si>
  <si>
    <t>Career and Technical Education (CTE) Programs, Services and Inst Supplies</t>
  </si>
  <si>
    <t>25-31-883</t>
  </si>
  <si>
    <t>Mascot Junction</t>
  </si>
  <si>
    <t>2024-06-626</t>
  </si>
  <si>
    <t>Instructional &amp; Extra Curricular Catalog/Discount</t>
  </si>
  <si>
    <t>763-25</t>
  </si>
  <si>
    <r>
      <t xml:space="preserve">This bid </t>
    </r>
    <r>
      <rPr>
        <b/>
        <sz val="14"/>
        <color theme="1"/>
        <rFont val="Calibri"/>
        <family val="2"/>
        <scheme val="minor"/>
      </rPr>
      <t xml:space="preserve">DOES NOT </t>
    </r>
    <r>
      <rPr>
        <sz val="14"/>
        <color theme="1"/>
        <rFont val="Calibri"/>
        <family val="2"/>
        <scheme val="minor"/>
      </rPr>
      <t>apply to Printed Apparel as Irving ISD has a separate bid award for Custom &amp; Printed Apparel (See RFP #24-45-737 Printed Apparel).</t>
    </r>
  </si>
  <si>
    <t>25-7511</t>
  </si>
  <si>
    <t>Allovus Creative Services (Allovus Design, Inc)</t>
  </si>
  <si>
    <t>Rapid Fire Safety &amp; Security LLC</t>
  </si>
  <si>
    <t>The Cable Source (The Cable Source Ltd.Co.)</t>
  </si>
  <si>
    <t>C&amp;A Hydraulic Performance (Enrique Espino)</t>
  </si>
  <si>
    <t>Accelerated Solutions LLC (Terri Cofer)</t>
  </si>
  <si>
    <t>CoolSpeak, LLC</t>
  </si>
  <si>
    <t>Immigr8 Inc. (Sandra D. Benavidez-Perez)</t>
  </si>
  <si>
    <t>Learners Edge, LLC (K12 Coalition)</t>
  </si>
  <si>
    <t>Capital Typing (Officemotive, Inc.)</t>
  </si>
  <si>
    <t>4 Gen Therapy Services LLC (Audrey Alba)</t>
  </si>
  <si>
    <t>25-7514</t>
  </si>
  <si>
    <t>AB Staffing Solutions</t>
  </si>
  <si>
    <t>Assessment Intervention Management, LLC</t>
  </si>
  <si>
    <t>Beyond Therapy Educational Solutions</t>
  </si>
  <si>
    <t>CareStaff Partners LLC</t>
  </si>
  <si>
    <t>Cell Staff, LLC</t>
  </si>
  <si>
    <t>CRA Therapy (Community Rehab Associates, Inc.)</t>
  </si>
  <si>
    <t>Desert Star Therapy LLC (Valerie Solis)</t>
  </si>
  <si>
    <t>EDU Healthcare, LLC</t>
  </si>
  <si>
    <t>Junction of Function, Inc.</t>
  </si>
  <si>
    <t>Parallel Learning Behavioral Health P.C.</t>
  </si>
  <si>
    <t>Pediatric Developmental Services (The Therapy Spot LLC)</t>
  </si>
  <si>
    <t>Speaking of Speech and Language Therapy</t>
  </si>
  <si>
    <t>TeleHelp 24/7 (Tele-Help, Inc)</t>
  </si>
  <si>
    <t>Texas Speech and More (Happy Speech and Language Services, LLC)</t>
  </si>
  <si>
    <t>Therapy Source, Inc.</t>
  </si>
  <si>
    <t>TinyEYE Therapy Services (TinyEYE Technologies Corporation)</t>
  </si>
  <si>
    <t>TrueCare24, Inc.</t>
  </si>
  <si>
    <t>Access Communications Group, LLC</t>
  </si>
  <si>
    <t>Accents and Accessories dba Accent Interiors</t>
  </si>
  <si>
    <t>Ketner Enterprises of Las Cruces LLC dba Johnstone Supply</t>
  </si>
  <si>
    <t>UniFirst First Aid Corp (UniFirst First Aid + Safety)</t>
  </si>
  <si>
    <t>United Sales USA Corp</t>
  </si>
  <si>
    <t>PestMaster of El Paso (Aetna &amp; Elliot Enterprise Inc.)</t>
  </si>
  <si>
    <t>Accur8 Software Solutions LLC (Accur8 Software LLP)</t>
  </si>
  <si>
    <t>ADA Technologies (Asterisk Dot Asterisk Technologies LLC)</t>
  </si>
  <si>
    <t>B &amp; H Foto &amp; Electronics Corp.</t>
  </si>
  <si>
    <t>Blue Heron Consulting Corporation</t>
  </si>
  <si>
    <t>BMS Digital Tech LCC</t>
  </si>
  <si>
    <t>Buildtech Automation Inc LLC</t>
  </si>
  <si>
    <t>Calian Corp.</t>
  </si>
  <si>
    <t>CDW Government, LLC</t>
  </si>
  <si>
    <t>Chromebookparts.com (PC Parts Plus LLC)</t>
  </si>
  <si>
    <t>Citygovapp Inc</t>
  </si>
  <si>
    <t>CompanyMileage.com LLC</t>
  </si>
  <si>
    <t>Conterra Ultra Broadband LLC (Conterra Ultra Broadband Holdings, Inc.)</t>
  </si>
  <si>
    <t>Coquina (Coquina Labs Inc.)</t>
  </si>
  <si>
    <t>Cut Time LLC</t>
  </si>
  <si>
    <t>Cyber Watch Systems, LLC</t>
  </si>
  <si>
    <t>eDynamic LP (eDynamic Holdings LP)</t>
  </si>
  <si>
    <t>EP Technology Group (Luciano LLC)</t>
  </si>
  <si>
    <t>Finalsite (Active Internet Technologies, LLC)</t>
  </si>
  <si>
    <t>GameSalad, Inc.</t>
  </si>
  <si>
    <t>GLOBAL CELLUTIONS DISTRIBUTORS INC</t>
  </si>
  <si>
    <t>Howard Technology Solutions (Howard Industries, Inc.)</t>
  </si>
  <si>
    <t>Info-Solutions Inc</t>
  </si>
  <si>
    <t>JMT Associates (Educational Business Services PC)</t>
  </si>
  <si>
    <t>Mvation Worldwide Inc.</t>
  </si>
  <si>
    <t>New In Blue, Inc.</t>
  </si>
  <si>
    <t>OneScreen (NZS Inc.)</t>
  </si>
  <si>
    <t>Onward Learning (Texas Special Education Software Solutions LLC)</t>
  </si>
  <si>
    <t>Pixton Comics Inc.</t>
  </si>
  <si>
    <t>PolicyMap Inc</t>
  </si>
  <si>
    <t>PowerSchool Holdings LLC dba PowerSchool Group LLC</t>
  </si>
  <si>
    <t>Presidio Networked Solutions (Presidio Networked Solutions Group, LLC) (Presidio Holdings Inc.)</t>
  </si>
  <si>
    <t>Rank One (AllPlayers Network, Inc.)</t>
  </si>
  <si>
    <t>Rockytech, Inc.</t>
  </si>
  <si>
    <t>Rosetta Stone, LLC</t>
  </si>
  <si>
    <t>School Technology Associates</t>
  </si>
  <si>
    <t>SDLC Advisors (Office Support Professionals, LLC)</t>
  </si>
  <si>
    <t>Seesaw Learning, Inc. (Seesaw)</t>
  </si>
  <si>
    <t>Silicon Mountain Memory (WTK, LLC)</t>
  </si>
  <si>
    <t>SLP Toolkit LLC</t>
  </si>
  <si>
    <t>Software Information Resource</t>
  </si>
  <si>
    <t>SRB Consulting &amp; Design LLC (SRB Pro)</t>
  </si>
  <si>
    <t>SWYE360 Learning</t>
  </si>
  <si>
    <t>The Rosen Publishing Group, Inc. (Rosen Classroom OR Rosen Digital OR PowerKids Press OR Jackdaw Publications OR Norwood House Press)</t>
  </si>
  <si>
    <t>Trafera LLC (Trafera Holdings, LLC)</t>
  </si>
  <si>
    <t>Troxell Web Design, LLC (Jeremy Troxell)</t>
  </si>
  <si>
    <t>V3 Cybersecurity, Inc.</t>
  </si>
  <si>
    <t>Western BRW Paper Co Inc dba Baxter</t>
  </si>
  <si>
    <t>Copier and Color Paper</t>
  </si>
  <si>
    <t>F1077-24</t>
  </si>
  <si>
    <t>A-1 Fire &amp; Safety</t>
  </si>
  <si>
    <t>Accu-Aire Mechanical, LLC</t>
  </si>
  <si>
    <t>Acme Safe &amp; Lock Co</t>
  </si>
  <si>
    <t>Alamo Filter Co. Inc.</t>
  </si>
  <si>
    <t>Alamo Iron Works</t>
  </si>
  <si>
    <t>Amistad Floral &amp; Crafts LLC</t>
  </si>
  <si>
    <t>Carolina Covertech, Inc. dba School Safety Solution</t>
  </si>
  <si>
    <t>Central Electric</t>
  </si>
  <si>
    <t>Coastal Welding Supply &amp; Specialty Gas</t>
  </si>
  <si>
    <t>Cochran &amp; Cochran Ent Inc. dba Fort Bend Music Center</t>
  </si>
  <si>
    <t>Dragonfly Apparel &amp; Branding LLC</t>
  </si>
  <si>
    <t>EP Moore Services LLC dba ProGreen Arbor Care</t>
  </si>
  <si>
    <t>Filters4Air, LLC</t>
  </si>
  <si>
    <t>Henna Raja dba Gemini Office Products / Frio Dollar</t>
  </si>
  <si>
    <t>JRF Industries LLC dba JR Uniforms &amp; Accessories</t>
  </si>
  <si>
    <t>Lemoine Disaster Recovery, LLC</t>
  </si>
  <si>
    <t>Litho Press</t>
  </si>
  <si>
    <t>Mexico Tipico Costumes and More</t>
  </si>
  <si>
    <t>Monk Holdings, LLC dba SSR Jackets</t>
  </si>
  <si>
    <t>MooreCo, Inc.</t>
  </si>
  <si>
    <t>Musical Instrument Service LLC</t>
  </si>
  <si>
    <t>myMRPlace Inc</t>
  </si>
  <si>
    <t>Poster-Pros.com LLC</t>
  </si>
  <si>
    <t>Pure Tone Diagnostics</t>
  </si>
  <si>
    <t>Quick Aid Medical Supply Inc</t>
  </si>
  <si>
    <t>RG Commercial Doors &amp; Hardware LLC</t>
  </si>
  <si>
    <t>Sheenko Engineering LLC</t>
  </si>
  <si>
    <t>Signs and More LLC</t>
  </si>
  <si>
    <t>StructureTone</t>
  </si>
  <si>
    <t>Sweet Pipes</t>
  </si>
  <si>
    <t>Terranight Studio</t>
  </si>
  <si>
    <t>US Toy Company, Inc dba Constructive Playthings</t>
  </si>
  <si>
    <t>Wick Floor Machine Co, Inc.</t>
  </si>
  <si>
    <t>P00294</t>
  </si>
  <si>
    <t>P00298</t>
  </si>
  <si>
    <t>P00302</t>
  </si>
  <si>
    <t>24/023TC-01</t>
  </si>
  <si>
    <t>Landscape and Maintenance Services_x000D_ Tree Trimming</t>
  </si>
  <si>
    <t>OVOL, FKA Bosworth Papers</t>
  </si>
  <si>
    <t>Quad-Tex Construction, Inc.</t>
  </si>
  <si>
    <t>Virtue Construction Partners LLC</t>
  </si>
  <si>
    <t>1st FP Waco LLC</t>
  </si>
  <si>
    <t>365 Builders llc</t>
  </si>
  <si>
    <t>A &amp; A Electric Industrial LLC</t>
  </si>
  <si>
    <t>A&amp;B Taping Bedding Painting Co</t>
  </si>
  <si>
    <t>ABF Commercial Roofing and Foam Inc</t>
  </si>
  <si>
    <t>Adventus Materials Strategies LLC</t>
  </si>
  <si>
    <t>Aeon Electrical LLC</t>
  </si>
  <si>
    <t>AK Sales and Consulting Inc</t>
  </si>
  <si>
    <t>All Star Roofing</t>
  </si>
  <si>
    <t>Allegion Access Technologies LLC</t>
  </si>
  <si>
    <t>Alliance Electrical Group LLC</t>
  </si>
  <si>
    <t>Amira Learning Inc.</t>
  </si>
  <si>
    <t>AMS of Houston LLC</t>
  </si>
  <si>
    <t>Anthony Mechanical Inc</t>
  </si>
  <si>
    <t>Anthony Mechanical Services Inc</t>
  </si>
  <si>
    <t>A-Precision Tint</t>
  </si>
  <si>
    <t>Asay &amp; Sons Commercial</t>
  </si>
  <si>
    <t>A-Squared Water Treatment LLC</t>
  </si>
  <si>
    <t>Associated Controls + Design LLC</t>
  </si>
  <si>
    <t>Atlas Safe Rooms</t>
  </si>
  <si>
    <t>Atlas Sign Services Inc</t>
  </si>
  <si>
    <t>Barco Products LLC</t>
  </si>
  <si>
    <t>Benchmark Building &amp; Construction LLC</t>
  </si>
  <si>
    <t>Big Little Cooling Co</t>
  </si>
  <si>
    <t>Big Sun Solar</t>
  </si>
  <si>
    <t>Build Tactical LLC</t>
  </si>
  <si>
    <t>Bush Sports Turf</t>
  </si>
  <si>
    <t>C4 Asphalt Solution</t>
  </si>
  <si>
    <t>Cactus Abatement &amp; Demolition LLC</t>
  </si>
  <si>
    <t>Casteel &amp; Associates Inc</t>
  </si>
  <si>
    <t>Centrica Business Solutions Services Inc</t>
  </si>
  <si>
    <t>Cherry Coatings</t>
  </si>
  <si>
    <t>Cogent Commissioning</t>
  </si>
  <si>
    <t>Comfort Systems USA-Central Texas</t>
  </si>
  <si>
    <t>Coogan and Coogan Inc</t>
  </si>
  <si>
    <t>CPMR HOUSTON INC</t>
  </si>
  <si>
    <t>CSI Renovations &amp; Roofing llc</t>
  </si>
  <si>
    <t>Cybernut</t>
  </si>
  <si>
    <t>DA MID SOUTH</t>
  </si>
  <si>
    <t>Delta innovative services</t>
  </si>
  <si>
    <t>Delta T Equipment LP</t>
  </si>
  <si>
    <t>Distinct Services LLC</t>
  </si>
  <si>
    <t>Diversified Construction &amp; Design LLC</t>
  </si>
  <si>
    <t>DT Commercial Roofing Systems LLC</t>
  </si>
  <si>
    <t>Eduready360</t>
  </si>
  <si>
    <t>E-MC Electrical Services</t>
  </si>
  <si>
    <t>ENECON Corporation</t>
  </si>
  <si>
    <t>Essex Electrical &amp; Construction Inc</t>
  </si>
  <si>
    <t>ETEX Electric LLC</t>
  </si>
  <si>
    <t>Euna Solutions Inc</t>
  </si>
  <si>
    <t>Fogel-Anderson Construction Co</t>
  </si>
  <si>
    <t>Force Services LLC</t>
  </si>
  <si>
    <t>Fraley Roofing Inc</t>
  </si>
  <si>
    <t>Francis Excavating LLC</t>
  </si>
  <si>
    <t>GC Legacy Construction LLC</t>
  </si>
  <si>
    <t>General Commercial Solutions LLC</t>
  </si>
  <si>
    <t>GeoSurfaces Inc</t>
  </si>
  <si>
    <t>Heroes Lawn Care</t>
  </si>
  <si>
    <t>Highland Resource Group</t>
  </si>
  <si>
    <t>Horseshoe Construction Inc</t>
  </si>
  <si>
    <t>Impact Sport Lighting</t>
  </si>
  <si>
    <t>Infinity Contractors International LTD</t>
  </si>
  <si>
    <t>InventoryID LLC</t>
  </si>
  <si>
    <t>IQP CANOPIES LLC</t>
  </si>
  <si>
    <t>J&amp;N KING INC</t>
  </si>
  <si>
    <t>Jackson Agrobuilders LLC</t>
  </si>
  <si>
    <t>Jones Lang LaSalle Americans Inc</t>
  </si>
  <si>
    <t>Jonesboro Winair Co</t>
  </si>
  <si>
    <t>K. Scribner Integrity Construction LLC</t>
  </si>
  <si>
    <t>Katalism Technology Inc.</t>
  </si>
  <si>
    <t>Keeley Construction Group Inc</t>
  </si>
  <si>
    <t>Knight Restoration</t>
  </si>
  <si>
    <t>KPost Company</t>
  </si>
  <si>
    <t>KPTFC Corp</t>
  </si>
  <si>
    <t>L J Design &amp; Construction</t>
  </si>
  <si>
    <t>Land Rite Enterprises LLC</t>
  </si>
  <si>
    <t>Langford Roofing and Construction LLC</t>
  </si>
  <si>
    <t>Lanwire Systems</t>
  </si>
  <si>
    <t>Levata</t>
  </si>
  <si>
    <t>LeWolf Professional Services LLC</t>
  </si>
  <si>
    <t>Lighting Services Inc</t>
  </si>
  <si>
    <t>Logistical Maintenance</t>
  </si>
  <si>
    <t>Lone star Chiller Systems</t>
  </si>
  <si>
    <t>Lone Star Project Management LLC</t>
  </si>
  <si>
    <t>LUNA GLASS LLC</t>
  </si>
  <si>
    <t>M &amp; S Tree Service LLC</t>
  </si>
  <si>
    <t>Majestic Services Inc</t>
  </si>
  <si>
    <t>Mattco Commercial Services LLC</t>
  </si>
  <si>
    <t>Max Electric</t>
  </si>
  <si>
    <t>May's Lone Star Flooring</t>
  </si>
  <si>
    <t>McMahan Turf and Agronomics LLC</t>
  </si>
  <si>
    <t>McMillan James Equipment Company LLC</t>
  </si>
  <si>
    <t>MD Doyne Construction</t>
  </si>
  <si>
    <t>Metro Elevator Central Texas Inc</t>
  </si>
  <si>
    <t>Metro Elevator DFW Inc</t>
  </si>
  <si>
    <t>Metro Elevator Houston Inc</t>
  </si>
  <si>
    <t>Metro Elevator Waco Inc</t>
  </si>
  <si>
    <t>Miner LTD.</t>
  </si>
  <si>
    <t>Morales Construction Services Inc</t>
  </si>
  <si>
    <t>Multi Craft Contractors Inc</t>
  </si>
  <si>
    <t>Natural State Putting Greens</t>
  </si>
  <si>
    <t>Newman Regency Group</t>
  </si>
  <si>
    <t>Next Level Flooring</t>
  </si>
  <si>
    <t>Nortex Concrete Lift and Stabilization</t>
  </si>
  <si>
    <t>North East Air Conditioning Heating &amp; Plumbing Services Inc</t>
  </si>
  <si>
    <t>PaperPie</t>
  </si>
  <si>
    <t>Pearson Farm &amp; Fence</t>
  </si>
  <si>
    <t>PSG ENERGY SERVICES LLC</t>
  </si>
  <si>
    <t>Quick Roofing LLC</t>
  </si>
  <si>
    <t>RA Teal Construction LLC</t>
  </si>
  <si>
    <t>Raven Mechanical LP</t>
  </si>
  <si>
    <t>RCI Concrete Construction LLC</t>
  </si>
  <si>
    <t>Reelstrong LLC</t>
  </si>
  <si>
    <t>Robinson Benat Construction Inc</t>
  </si>
  <si>
    <t>Ronald D Hicks</t>
  </si>
  <si>
    <t>RYCARS Construction LLC</t>
  </si>
  <si>
    <t>Sharpline Coatings LLC</t>
  </si>
  <si>
    <t>Simple Reliable Supply LLC</t>
  </si>
  <si>
    <t>Snorkel International</t>
  </si>
  <si>
    <t>Southern Landscape and Irrigation LLC</t>
  </si>
  <si>
    <t>Sterling Services Inc</t>
  </si>
  <si>
    <t>Sterling Services of Arizona</t>
  </si>
  <si>
    <t>Sterling Services of Texas LLC</t>
  </si>
  <si>
    <t>Syntergy EMS LLC</t>
  </si>
  <si>
    <t>Talbert Rodd LLC</t>
  </si>
  <si>
    <t>Terralogic Document Systems Inc</t>
  </si>
  <si>
    <t>TEXAS METER AND DEVICE COMPANY LLC</t>
  </si>
  <si>
    <t>Texas Music Festivals Enterprise Inc</t>
  </si>
  <si>
    <t>Texas Refrigeration Inc</t>
  </si>
  <si>
    <t>The Brass Effect Incorporated</t>
  </si>
  <si>
    <t>The Playground Consultants LLC</t>
  </si>
  <si>
    <t>Thiel Bros. Roofing</t>
  </si>
  <si>
    <t>TMD Integration LLC</t>
  </si>
  <si>
    <t>Trusted General Contracting LLC</t>
  </si>
  <si>
    <t>Veeya (Veeya LLC)</t>
  </si>
  <si>
    <t>Work On Learning Inc. (Classwork.com)</t>
  </si>
  <si>
    <t>WRL General Contractors</t>
  </si>
  <si>
    <t>Xtreme Manufacturing</t>
  </si>
  <si>
    <t>ZED SECURITY LLC</t>
  </si>
  <si>
    <t>ZeroEnergy LLC</t>
  </si>
  <si>
    <t>Z-NON ELECTRIC INC</t>
  </si>
  <si>
    <t>Commercial Grade/Heavy Duty Equipment and Related Accessories</t>
  </si>
  <si>
    <t>764-25</t>
  </si>
  <si>
    <t>Gymnasium &amp; Outdoor Sport Field Equipment and Supplies</t>
  </si>
  <si>
    <t>765-25</t>
  </si>
  <si>
    <t>767-25</t>
  </si>
  <si>
    <t>766-25</t>
  </si>
  <si>
    <t>ASB Sports Acquisition, Inc. dba Game One</t>
  </si>
  <si>
    <t>762-25</t>
  </si>
  <si>
    <t>Water Storage Tank Maintenance &amp; Rehabilitation, Trenchless Pipe Repair Systems</t>
  </si>
  <si>
    <t>761-25</t>
  </si>
  <si>
    <t>Central Texas Recognition Inc dba CenTex Recognition, a div of Herff Jones</t>
  </si>
  <si>
    <t>Commemorative Brands Inc. dba Balfour &amp; Co</t>
  </si>
  <si>
    <t>Covermaster Inc.</t>
  </si>
  <si>
    <t>Defiant Strength Inc</t>
  </si>
  <si>
    <t>Dhanirama LLC dba Career Uniforms</t>
  </si>
  <si>
    <t>Facilitech Inc. dba Business Interiors</t>
  </si>
  <si>
    <t>Facility Interiors Inc</t>
  </si>
  <si>
    <t>Ferguson Enterprises LLC /dba/ Ferguson Waterworks</t>
  </si>
  <si>
    <t>Fidelity Security Operations LLC</t>
  </si>
  <si>
    <t>Security Officer (Contracted) Services and Solutions</t>
  </si>
  <si>
    <t>768-25</t>
  </si>
  <si>
    <t>GameBreaker Inc</t>
  </si>
  <si>
    <t>Hanson Grant LLC dba Think Board</t>
  </si>
  <si>
    <t>Hanson's Installations Inc. dba The Hanson Group</t>
  </si>
  <si>
    <t>Hercules Achievement LLC dba Varsity Yearbook</t>
  </si>
  <si>
    <t>Houston Graduation Center, Inc dba Herff Jones</t>
  </si>
  <si>
    <t>HSSSSH LLC dba Fast Pro Blinds</t>
  </si>
  <si>
    <t>Intelligent Interiors Inc.</t>
  </si>
  <si>
    <t>Invengo American Corp. dba FE Technologies</t>
  </si>
  <si>
    <t>JJW Inc dba The Fitness Superstore</t>
  </si>
  <si>
    <t>K &amp; J Woodworks LLC dba K &amp; J Woodworks</t>
  </si>
  <si>
    <t>Marc Daniel Enterprises Inc. dba Buy-Rite Beauty</t>
  </si>
  <si>
    <t>Mays Lab Sales LLC</t>
  </si>
  <si>
    <t>Omega Furniture &amp; Design Services LLC</t>
  </si>
  <si>
    <t>Paxton-Patterson LLC</t>
  </si>
  <si>
    <t>Schauer Family Innovations LLC dba HangSafe Hooks</t>
  </si>
  <si>
    <t>SimpliFaster LLC</t>
  </si>
  <si>
    <t>Supportive Hearing Systems, Inc.</t>
  </si>
  <si>
    <t>Synced Up Products dba Synced Up Designs</t>
  </si>
  <si>
    <t>The Suddath Companies dba Suddath Relocation Systems of Texas Inc.</t>
  </si>
  <si>
    <t>TinyMobileRobots US LLC</t>
  </si>
  <si>
    <t>TrackBarn LLC</t>
  </si>
  <si>
    <t>United Canvas &amp; Sling dba UCS Inc</t>
  </si>
  <si>
    <t>Unity One East, Inc.</t>
  </si>
  <si>
    <t>Viking Industrial Painting dba Viking Industrial Painting LLC</t>
  </si>
  <si>
    <t>Western-BRW Paper Co Inc dba Baxter</t>
  </si>
  <si>
    <t>Wilson Bauhaus Interiors LLC</t>
  </si>
  <si>
    <t>WYT Enterprises Inc dba QuarterFour</t>
  </si>
  <si>
    <t>Xtech Protective Equipment LLC</t>
  </si>
  <si>
    <t>Xtreme Swim Inc</t>
  </si>
  <si>
    <t>Avalon Motor Coach</t>
  </si>
  <si>
    <t>R240115</t>
  </si>
  <si>
    <t>827-2022-10-27</t>
  </si>
  <si>
    <t>Vent Hood Inspection</t>
  </si>
  <si>
    <t>25-06-916</t>
  </si>
  <si>
    <t>Briggs Equipment</t>
  </si>
  <si>
    <t>Lift Maintenance and Repair</t>
  </si>
  <si>
    <t>IISD 25-41-914</t>
  </si>
  <si>
    <t>Sunbelt Material Handling</t>
  </si>
  <si>
    <t>Shoppa's Material Handling</t>
  </si>
  <si>
    <t>NJ Malin &amp; Associates</t>
  </si>
  <si>
    <t>Elite Material Handling</t>
  </si>
  <si>
    <t>Vent Hood Cleaning and Inspections</t>
  </si>
  <si>
    <t>IISD 25-06-916</t>
  </si>
  <si>
    <t>Rhino Shine</t>
  </si>
  <si>
    <t>Kept</t>
  </si>
  <si>
    <t>MTI Production (Music Theatre International)</t>
  </si>
  <si>
    <t>Big Rock Educational Services</t>
  </si>
  <si>
    <t>24-057</t>
  </si>
  <si>
    <t>Academic/Educational Consultants</t>
  </si>
  <si>
    <t>21-083C</t>
  </si>
  <si>
    <t>Trotec Laser Inc</t>
  </si>
  <si>
    <t>MRO</t>
  </si>
  <si>
    <t>2024-May 149</t>
  </si>
  <si>
    <t>National Restaurant Association</t>
  </si>
  <si>
    <t>General Retail Merchandise, Groceries, Supplies, Equipment and Services</t>
  </si>
  <si>
    <t>21-085-C</t>
  </si>
  <si>
    <t>773-25</t>
  </si>
  <si>
    <t>082724-SCC</t>
  </si>
  <si>
    <t>070924-SCC</t>
  </si>
  <si>
    <t>Island Teine Boutique</t>
  </si>
  <si>
    <t>Lasting Impressions, Inc.</t>
  </si>
  <si>
    <t>Champion Teamwear (It's Greek To Me, INC)</t>
  </si>
  <si>
    <t>EST Promo (Sweely)*</t>
  </si>
  <si>
    <t>Fundraiser Blankets (Birdy Boutique LLC)</t>
  </si>
  <si>
    <t>Gandy Ink (RECEIVABLE)</t>
  </si>
  <si>
    <t>Oriental Trading Company (OTC Direct Inc)*</t>
  </si>
  <si>
    <t>Stan Miller &amp; Associates, LLC</t>
  </si>
  <si>
    <t>The Master Teacher (The Master Teacher, Inc.)*</t>
  </si>
  <si>
    <t>School Life (imagestuff)*</t>
  </si>
  <si>
    <t>Legends Athletic Supply</t>
  </si>
  <si>
    <t>MTM Recognition d/b/a Jostens Awards*</t>
  </si>
  <si>
    <t>4imprint (4imprint, Inc.)*</t>
  </si>
  <si>
    <t>IMPACT PRINTING AND GRAPHICS LTD</t>
  </si>
  <si>
    <t>Horizon Imprinting LLC*</t>
  </si>
  <si>
    <t>The Design Lab (5 STONES CREATIVE)</t>
  </si>
  <si>
    <t>Proforma A-Z Specialties (A-Z Specialties, Inc.)</t>
  </si>
  <si>
    <t>Blue Ribbon Awards (The Weyrens Group, Inc)</t>
  </si>
  <si>
    <t>Versa Printing Inc.</t>
  </si>
  <si>
    <t>Herff Jones</t>
  </si>
  <si>
    <t>Leapin' Leotards (NS Leotards LLC.)</t>
  </si>
  <si>
    <t>Fastsigns South Arlington</t>
  </si>
  <si>
    <t>RFP #25-62-737 AWARDS, TROPHIES &amp; PROMOTIONAL PRODUCTS</t>
  </si>
  <si>
    <t>Awards, Trophy and Promotional Items</t>
  </si>
  <si>
    <t>25-62-737</t>
  </si>
  <si>
    <t>Small Wares, Preventative Maintenance and Repairs for Food Service</t>
  </si>
  <si>
    <t>24/027AK-01</t>
  </si>
  <si>
    <t>25/025SG-01</t>
  </si>
  <si>
    <t>24/027AK-04</t>
  </si>
  <si>
    <t>24/027AK-02</t>
  </si>
  <si>
    <t>Action Wear Plus, Inc.</t>
  </si>
  <si>
    <t>25/025SG-02</t>
  </si>
  <si>
    <t>24/047TC-03</t>
  </si>
  <si>
    <t>Amira Learning, Inc., fka Istation</t>
  </si>
  <si>
    <t>Arnold Refrigeration Inc</t>
  </si>
  <si>
    <t>24/027AK-03</t>
  </si>
  <si>
    <t>25/025SG-03</t>
  </si>
  <si>
    <t>Roofing &amp; Waterproofing_x000D_ Roofing (JOC-IDIQ)</t>
  </si>
  <si>
    <t>Brazos Urethane, Inc</t>
  </si>
  <si>
    <t>22/049MF-03</t>
  </si>
  <si>
    <t>25/025SG-04</t>
  </si>
  <si>
    <t>25/025SG-05</t>
  </si>
  <si>
    <t>Colorado Time Systems</t>
  </si>
  <si>
    <t>25/016SG-01</t>
  </si>
  <si>
    <t>24/027AK-05</t>
  </si>
  <si>
    <t>Compass Group USA, Inc. by and through its Canteen Division</t>
  </si>
  <si>
    <t>Coffee, Tea and Related Goods and Services</t>
  </si>
  <si>
    <t>25/024AK-01</t>
  </si>
  <si>
    <t>Diadem Sports LLC</t>
  </si>
  <si>
    <t>25/016SG-02</t>
  </si>
  <si>
    <t>25/016SG-03</t>
  </si>
  <si>
    <t>25/018MF-21</t>
  </si>
  <si>
    <t>25/016SG-04</t>
  </si>
  <si>
    <t>23/016MR-18</t>
  </si>
  <si>
    <t>Automotive Equipment, Tires, Parts, Supplies, Services, and Related Items</t>
  </si>
  <si>
    <t>25/021SG-01</t>
  </si>
  <si>
    <t>Hobart Service</t>
  </si>
  <si>
    <t>24/027AK-06</t>
  </si>
  <si>
    <t>Identity Plus LLC</t>
  </si>
  <si>
    <t>25/025SG-06</t>
  </si>
  <si>
    <t>24/027AK-08</t>
  </si>
  <si>
    <t>25/018MF-35</t>
  </si>
  <si>
    <t>24/027AK-09</t>
  </si>
  <si>
    <t>25/018MF-36</t>
  </si>
  <si>
    <t>25/025SG-08</t>
  </si>
  <si>
    <t>Move &amp; Store, LLC., dba Motivated Movers</t>
  </si>
  <si>
    <t>Moving and Storage Services, Packaging Supplies, Boxes and Related Items</t>
  </si>
  <si>
    <t>25/017TC-04</t>
  </si>
  <si>
    <t>23/018SG-01</t>
  </si>
  <si>
    <t>25/016SG-05</t>
  </si>
  <si>
    <t>Pan American Auto, LLC</t>
  </si>
  <si>
    <t>25/021SG-03</t>
  </si>
  <si>
    <t>24/027AK-10</t>
  </si>
  <si>
    <t>Precision Packouts, LLC.</t>
  </si>
  <si>
    <t>25/017TC-06</t>
  </si>
  <si>
    <t>Printed Promotionals</t>
  </si>
  <si>
    <t>25/025SG-09</t>
  </si>
  <si>
    <t>25/021SG-04</t>
  </si>
  <si>
    <t>25/016SG-06</t>
  </si>
  <si>
    <t>25/016SG-07</t>
  </si>
  <si>
    <t>24/027AK-07</t>
  </si>
  <si>
    <t>25/017TC-09</t>
  </si>
  <si>
    <t>25/018MF-79</t>
  </si>
  <si>
    <t>3:5 Group, LLC dba Da Mid South</t>
  </si>
  <si>
    <t>25-7521</t>
  </si>
  <si>
    <t>Essential Fire Protection Systems, Inc.</t>
  </si>
  <si>
    <t>HPS Audio &amp; Video</t>
  </si>
  <si>
    <t>Integrated Internet of Things LLC (Integrated Internet of Things)</t>
  </si>
  <si>
    <t>Matrix Special Systems, Inc.</t>
  </si>
  <si>
    <t>Network Resources (EP Network Resources LLC)</t>
  </si>
  <si>
    <t>Amira Learning, Inc.</t>
  </si>
  <si>
    <t>Stukent, Inc</t>
  </si>
  <si>
    <t>Adaptability Learning (Twin Entreprises LLC)</t>
  </si>
  <si>
    <t>25-7524</t>
  </si>
  <si>
    <t>AnLar LLC</t>
  </si>
  <si>
    <t>Array Education, Inc. (dba Lit) (Array Education, Inc.)</t>
  </si>
  <si>
    <t>B.E.L.I.E.V.E.! LLC</t>
  </si>
  <si>
    <t>Center for Community Empowerment Systems</t>
  </si>
  <si>
    <t>ChalkTalk (Chalk Talk Solutions, Inc)</t>
  </si>
  <si>
    <t>Chrissy Beltran (Buzzing with Ms. B)</t>
  </si>
  <si>
    <t>Dr. Mike's Test Prep (Davio Group LLC)</t>
  </si>
  <si>
    <t>EDU Specialist, LLC</t>
  </si>
  <si>
    <t>ETA hand2mind (hand2mind, Inc.)</t>
  </si>
  <si>
    <t>EyeClick, inc.</t>
  </si>
  <si>
    <t>Frog Publications, Inc</t>
  </si>
  <si>
    <t>Gerry Brooks (Gerald A. Brooks Jr.)</t>
  </si>
  <si>
    <t>Hamilton Consultants</t>
  </si>
  <si>
    <t>Indigo Education Company</t>
  </si>
  <si>
    <t>Insights to Behavior (Briton Education LLC)</t>
  </si>
  <si>
    <t>Inspiring Leaders LLC (Donna Vallese)</t>
  </si>
  <si>
    <t>Ivy Bound Tutors (Firm Connections, LLC) (Aspire Academy)</t>
  </si>
  <si>
    <t>Labtopia Inc. (EM2 Management Solutions, Inc.)</t>
  </si>
  <si>
    <t>Learning A-Z, LLC (LAZEL, Inc.)</t>
  </si>
  <si>
    <t>Lingco Language Labs, Inc.</t>
  </si>
  <si>
    <t>Littera Education Inc</t>
  </si>
  <si>
    <t>Marching365, LLC (Clayton H Harris)</t>
  </si>
  <si>
    <t>Meagan Schurr</t>
  </si>
  <si>
    <t>Mrs. Nelson's Book Company</t>
  </si>
  <si>
    <t>Muse Art Studio (Pat Vazquez)</t>
  </si>
  <si>
    <t>National Inventors Hall of Fame, Inc.</t>
  </si>
  <si>
    <t>Paloma Learning Inc.</t>
  </si>
  <si>
    <t>Paper Education America Inc.</t>
  </si>
  <si>
    <t>Pearl (Trilogy Mentors Inc)</t>
  </si>
  <si>
    <t>Psychological Assessment Resources, Inc (PAR, Inc.)</t>
  </si>
  <si>
    <t>ReadTheory Education Services Inc.</t>
  </si>
  <si>
    <t>Spark Innovations</t>
  </si>
  <si>
    <t>Strive Now</t>
  </si>
  <si>
    <t>The DBQ Project (The DBQ Company)</t>
  </si>
  <si>
    <t>The EDMAT Company (EDMAT Inc)</t>
  </si>
  <si>
    <t>The Leading Edge (The Leading Edge Group, Inc)</t>
  </si>
  <si>
    <t>The Sensory Path, Inc.</t>
  </si>
  <si>
    <t>The Southport CoLAB (The Southport School, Inc.)</t>
  </si>
  <si>
    <t>Thriving Students Collective Inc.</t>
  </si>
  <si>
    <t>Valley Speech Language and Learning Center L.C.</t>
  </si>
  <si>
    <t>Vision Educational Solutions, LLC</t>
  </si>
  <si>
    <t>CompTIA. Inc.</t>
  </si>
  <si>
    <t>Laun-Dry Supply Co. Inc.</t>
  </si>
  <si>
    <t>25-7525</t>
  </si>
  <si>
    <t>First Financial Group of America</t>
  </si>
  <si>
    <t>Higginbotham Public Sector, LLC (FBS)</t>
  </si>
  <si>
    <t>Invictus Group Benefits (Show Me Health Solutions LLC)</t>
  </si>
  <si>
    <t>McGriff, a Marsh &amp; McLennan Agency LLC Company (Marsh &amp; McLennan Companies, Inc.)</t>
  </si>
  <si>
    <t>Robinson Brokerage Firm (Shana Robinson)</t>
  </si>
  <si>
    <t>TEB (TEB Benefits Group Inc.)</t>
  </si>
  <si>
    <t>USI Southwest, Inc. (USI Insurance Services Southwest)</t>
  </si>
  <si>
    <t>A. M. Refrigeration (A.I.M. Enterprises Inc.)</t>
  </si>
  <si>
    <t>25-7517</t>
  </si>
  <si>
    <t>Apex HVAC and Refrigeration</t>
  </si>
  <si>
    <t>Carolina Premier Window Films</t>
  </si>
  <si>
    <t>Crescent Electric Supply Company</t>
  </si>
  <si>
    <t>Delta Air (Omar Medina)</t>
  </si>
  <si>
    <t>DOZZ DESIGN &amp; MANUFACTURING LLC</t>
  </si>
  <si>
    <t>Dream Ranch Office Supplies (Dream Ranch LLC)</t>
  </si>
  <si>
    <t>El Paso Bearing and Hydraulic Service (Miranda Enterprises LLC)</t>
  </si>
  <si>
    <t>El Paso Tinting (Fernando Marquez)</t>
  </si>
  <si>
    <t>Elliott Electric Supply Inc</t>
  </si>
  <si>
    <t>IML Security Supply (Intermountain Lock &amp; Security Supply Co)</t>
  </si>
  <si>
    <t>Industrial Water Services (El Paso Water Industrial Services, Inc.)</t>
  </si>
  <si>
    <t>JAN Construction (Jose Luis Medina Sr.)</t>
  </si>
  <si>
    <t>Knight Safety and Industrial (Knight Safety and Industrial, LLC)</t>
  </si>
  <si>
    <t>Medley Material Handling Company</t>
  </si>
  <si>
    <t>Miner, Ltd</t>
  </si>
  <si>
    <t>MOBINSA TRADING LLC</t>
  </si>
  <si>
    <t>Mountain Lift dba Towlift (dba TOWLIFT)</t>
  </si>
  <si>
    <t>MSC Industrial Supply Co. (SID Tool Co., Inc.)</t>
  </si>
  <si>
    <t>Mural Technologies dba CIMA Technologies</t>
  </si>
  <si>
    <t>Poly Air Systems (Hector Alvarado)</t>
  </si>
  <si>
    <t>Rain for Rent (Western Oilfields Supply Company dba Rain for Rent)</t>
  </si>
  <si>
    <t>S&amp;M Primero Express LLC</t>
  </si>
  <si>
    <t>S&amp;T Refrigeration LLC (Anastacio Villanueva Jr.)</t>
  </si>
  <si>
    <t>Saenz Material &amp; Handling of El Paso Inc.</t>
  </si>
  <si>
    <t>Safety Instruments EP (JORGE EDUARDO LEAL)</t>
  </si>
  <si>
    <t>Sun City Eco Wash LLC</t>
  </si>
  <si>
    <t>Texas State Insulation, Inc.</t>
  </si>
  <si>
    <t>The Sprinkler Guy (Santa Badillo DBA The Sprinkler Guy)</t>
  </si>
  <si>
    <t>Turbine Electric LLC (Ernesto Ceballos)</t>
  </si>
  <si>
    <t>V M INDUSTRIAL AND SAFETY SOLUTIONS LLC (Claudia Romero)</t>
  </si>
  <si>
    <t>VEGA Americas, Inc</t>
  </si>
  <si>
    <t>Vertical 1 Communications</t>
  </si>
  <si>
    <t>West Texas Industrial Contractors LLC (Marco A. Lopez)</t>
  </si>
  <si>
    <t>CED-El Paso (Consolidated Electrical Distributors)</t>
  </si>
  <si>
    <t>25-7522</t>
  </si>
  <si>
    <t>Electro Medical Analysis</t>
  </si>
  <si>
    <t>eSpecial Needs (Carrie A. Kouri)</t>
  </si>
  <si>
    <t>Mac Converting Inc. (Mac Converting)</t>
  </si>
  <si>
    <t>Medicaleshop, Inc.</t>
  </si>
  <si>
    <t>Quick Aid Medical Supply (Quick Aid Medical Supply, Inc.)</t>
  </si>
  <si>
    <t>Adams Consulting Tower</t>
  </si>
  <si>
    <t>25-7516</t>
  </si>
  <si>
    <t>Avaap (Avaap U.S.A. LLC)</t>
  </si>
  <si>
    <t>BNX Financial Solutions, LLC DBA BNX Business Advisors</t>
  </si>
  <si>
    <t>Kellogg &amp; Sovereign Consulting (Sigma Technology Fund); Sigma Technology Fund, LLC. dba Kellogg &amp; Sovereign Consulting</t>
  </si>
  <si>
    <t>The Gordian Group; The Gordian Group Inc.</t>
  </si>
  <si>
    <t>Turner &amp; Townsend Heery, LLC</t>
  </si>
  <si>
    <t>YIIU (Kristal Eley LLC)</t>
  </si>
  <si>
    <t>25-7520</t>
  </si>
  <si>
    <t>LexisNexisVitalChek Network Inc.</t>
  </si>
  <si>
    <t>PayGen, LLC</t>
  </si>
  <si>
    <t>Paymentus Group,  Inc.</t>
  </si>
  <si>
    <t>AmeriGas (AmeriGas Propane, L.P.)</t>
  </si>
  <si>
    <t>25-7518</t>
  </si>
  <si>
    <t>All Aboard Tours &amp; Travel LLC</t>
  </si>
  <si>
    <t>25-7519</t>
  </si>
  <si>
    <t>ByzTrav Consultants Inc (Candida Ross)</t>
  </si>
  <si>
    <t>Dumonde Travel (Dumonde Group LLC)</t>
  </si>
  <si>
    <t>1 Stop Tees &amp; Signs</t>
  </si>
  <si>
    <t xml:space="preserve">22nd Century Technologies Inc. </t>
  </si>
  <si>
    <t>AUDIO VISUAL - EQUIPMENT, SUPPLIES, SERVICE</t>
  </si>
  <si>
    <t>A Bargas and Associates</t>
  </si>
  <si>
    <t xml:space="preserve">ABI Digital Solutions </t>
  </si>
  <si>
    <t>AC Supply</t>
  </si>
  <si>
    <t>BUILDING MATERIALS - EQUIPMENT, SUPPLIES, HARDWARE, SERVICES</t>
  </si>
  <si>
    <t>Active Campus, LLC</t>
  </si>
  <si>
    <t>LAW ENFORCEMENT &amp; FIRE - EQUIPMENT, SUPPLIES, SERVICES</t>
  </si>
  <si>
    <t>Adandy Cabling</t>
  </si>
  <si>
    <t>Advantage Imaging Supply, Inc.</t>
  </si>
  <si>
    <t>MEDICAL &amp; FIRST AID SUPPLIES, EQUIPMENT, SERVICES</t>
  </si>
  <si>
    <t>Aeterna Enviromental LLC</t>
  </si>
  <si>
    <t>GROUNDS / TURF MAINTENANCE - SUPPLIES, EQUIPMENT, SERVICES</t>
  </si>
  <si>
    <t xml:space="preserve">AGiRepair, Inc. </t>
  </si>
  <si>
    <t>COMPUTER HARDWARE &amp; SOFTWARE - EQUIPMENT, SERVICES AND SUPPLIES</t>
  </si>
  <si>
    <t>Aim Therapy, PLLC</t>
  </si>
  <si>
    <t>ELECTRICAL - PARTS, EQUIPMENT, SUPPLIES &amp; SERVICE</t>
  </si>
  <si>
    <t>HVAC - PARTS, SUPPLIES, EQUIPMENT, SERVICES</t>
  </si>
  <si>
    <t>ROOFING - MATERIALS, SUPPLIES, SERVICES</t>
  </si>
  <si>
    <t>American Unit Inc.</t>
  </si>
  <si>
    <t xml:space="preserve">Amira Learning, Inc. </t>
  </si>
  <si>
    <t xml:space="preserve">Ancora Publishing </t>
  </si>
  <si>
    <t>Arcotype Bows</t>
  </si>
  <si>
    <t>PERFORMING ARTS - SUPPLIES, EQUIPMENT, SERVICES</t>
  </si>
  <si>
    <t>Arrowhead Electric, Inc.</t>
  </si>
  <si>
    <t xml:space="preserve">Baker's Safe &amp; Lock Co. </t>
  </si>
  <si>
    <t>Balfour &amp; Co. (American Achievement Corp.)</t>
  </si>
  <si>
    <t>Barbizon Light</t>
  </si>
  <si>
    <t>Barranco Educational Assessment, Counseling &amp; Consulting Services</t>
  </si>
  <si>
    <t>Bax Integration</t>
  </si>
  <si>
    <t>Bear AC LLC</t>
  </si>
  <si>
    <t>Bee and K Designs</t>
  </si>
  <si>
    <t>Bio Corporation (Bio Company Inc.)</t>
  </si>
  <si>
    <t>Burlington English, Inc.</t>
  </si>
  <si>
    <t>Campus Communications Services</t>
  </si>
  <si>
    <t>Cardinal Construction</t>
  </si>
  <si>
    <t>SCHOOL FURNITURE &amp; RELATED SERVICES</t>
  </si>
  <si>
    <t>CC Assessment Services</t>
  </si>
  <si>
    <t>Centering on Children</t>
  </si>
  <si>
    <t xml:space="preserve">ChromeBookparts.com </t>
  </si>
  <si>
    <t xml:space="preserve">Cignition, Inc. </t>
  </si>
  <si>
    <t>Coherent Cyber Education</t>
  </si>
  <si>
    <t xml:space="preserve">Colonial Roofing and Construction </t>
  </si>
  <si>
    <t>Conroe Truck &amp; Trailer</t>
  </si>
  <si>
    <t>Consultadd Inc.</t>
  </si>
  <si>
    <t>CustomInsight</t>
  </si>
  <si>
    <t>DASH12</t>
  </si>
  <si>
    <t>Data Recognition Corporation</t>
  </si>
  <si>
    <t xml:space="preserve">Davis Publications, Inc. </t>
  </si>
  <si>
    <t>Destination Knowledge</t>
  </si>
  <si>
    <t>Diadem Sports</t>
  </si>
  <si>
    <t>Digital Pro Installation, LLC</t>
  </si>
  <si>
    <t>Discount Magazines LLC</t>
  </si>
  <si>
    <t>Discovery Toys</t>
  </si>
  <si>
    <t>DJO Global (Enovis)</t>
  </si>
  <si>
    <t>Dogus USA LLC</t>
  </si>
  <si>
    <t>Dr. Q Consulting</t>
  </si>
  <si>
    <t>Elevation Healthcare LLC</t>
  </si>
  <si>
    <t>ELITE Promtions</t>
  </si>
  <si>
    <t xml:space="preserve">Encore Data Products Inc. </t>
  </si>
  <si>
    <t>Entry Shield</t>
  </si>
  <si>
    <t>Explore Interactive</t>
  </si>
  <si>
    <t>EyeClick, Inc.</t>
  </si>
  <si>
    <t>Firefly Professional Service Providers LLC</t>
  </si>
  <si>
    <t>Fisher Science Education</t>
  </si>
  <si>
    <t>Flexxform Designs</t>
  </si>
  <si>
    <t>Focus Camera, LLC</t>
  </si>
  <si>
    <t>Foundations In Teaching</t>
  </si>
  <si>
    <t>Fred J. Miler Inc.</t>
  </si>
  <si>
    <t xml:space="preserve">Frog Publications, Inc. </t>
  </si>
  <si>
    <t>Hands On Task</t>
  </si>
  <si>
    <t>Hatch Early Learning</t>
  </si>
  <si>
    <t>Helios Ed</t>
  </si>
  <si>
    <t>HOKALI</t>
  </si>
  <si>
    <t>IDEA Reimagined Coaching and Consulting LLC</t>
  </si>
  <si>
    <t>ILO Group</t>
  </si>
  <si>
    <t>Infostride, Inc.</t>
  </si>
  <si>
    <t>J. Brandt Recognition</t>
  </si>
  <si>
    <t>Jubilee Communication Therapy</t>
  </si>
  <si>
    <t>K12savings</t>
  </si>
  <si>
    <t>Kaduceus Inc.</t>
  </si>
  <si>
    <t>Kap 7 International Inc.</t>
  </si>
  <si>
    <t>Kiddom</t>
  </si>
  <si>
    <t>Klett World Languages, Inc.</t>
  </si>
  <si>
    <t>Lansdowne Moody (Ewald Kubota)</t>
  </si>
  <si>
    <t>Libraria (Children's Plus, Inc.)</t>
  </si>
  <si>
    <t>Literacy For Texas</t>
  </si>
  <si>
    <t>LOL Resources</t>
  </si>
  <si>
    <t>LSPS Solutions LLC</t>
  </si>
  <si>
    <t xml:space="preserve">M&amp;A Technology, Inc. </t>
  </si>
  <si>
    <t>M&amp;M Apparel</t>
  </si>
  <si>
    <t>Mersoft Technology LLC</t>
  </si>
  <si>
    <t>Meteor Education, LLC</t>
  </si>
  <si>
    <t>Mold Testing Houston</t>
  </si>
  <si>
    <t>Mosaic Instructional Planning</t>
  </si>
  <si>
    <t>MP Healthcare Medical Supply</t>
  </si>
  <si>
    <t>MVS360, LLC</t>
  </si>
  <si>
    <t>One-By-One Solutions</t>
  </si>
  <si>
    <t>Onux Global Networks (BlueNet Technologies, Inc.)</t>
  </si>
  <si>
    <t>ORIGO Education</t>
  </si>
  <si>
    <t>Ovol USA (JP Gould, Bosworth Papers, High Point)</t>
  </si>
  <si>
    <t xml:space="preserve">Paddle Tramps Mfg. Co. </t>
  </si>
  <si>
    <t>Paratum Solutions</t>
  </si>
  <si>
    <t>Parts-People.com Inc.</t>
  </si>
  <si>
    <t>Paxton/Patterson LLC</t>
  </si>
  <si>
    <t>Photo Texas Photography</t>
  </si>
  <si>
    <t>Plank Road Publishing</t>
  </si>
  <si>
    <t>Precision Business Machines (Advanced Graphics)</t>
  </si>
  <si>
    <t>Rae's Riviera</t>
  </si>
  <si>
    <t>Region Equipment</t>
  </si>
  <si>
    <t>Rotation Software Inc.</t>
  </si>
  <si>
    <t>Safe Fleet (Seon)</t>
  </si>
  <si>
    <t>Salem Press (Grey House Publishing)</t>
  </si>
  <si>
    <t>SAM Labs Inc</t>
  </si>
  <si>
    <t>SaRi's Creations</t>
  </si>
  <si>
    <t>School Safety and Preparedness Consulting, LLC</t>
  </si>
  <si>
    <t>Scinary Cybersecurity, LLC</t>
  </si>
  <si>
    <t xml:space="preserve">Scoot Education Inc. </t>
  </si>
  <si>
    <t>Seaside Companies LLC</t>
  </si>
  <si>
    <t>SenoPro, LLC</t>
  </si>
  <si>
    <t>Sevn Workforce Solutions, LLC</t>
  </si>
  <si>
    <t>Spring Glass &amp; Mirror</t>
  </si>
  <si>
    <t>St. Nick's Christmas Lighting &amp; Decor</t>
  </si>
  <si>
    <t>Studiously</t>
  </si>
  <si>
    <t>Sunsational Solutions</t>
  </si>
  <si>
    <t>Supporting Success for Children with Hearing Loss</t>
  </si>
  <si>
    <t>Swag Solutions (PrintGlobe LLC)</t>
  </si>
  <si>
    <t>Switch Safety</t>
  </si>
  <si>
    <t xml:space="preserve">T&amp;R Mechanical, Inc. </t>
  </si>
  <si>
    <t>Taika Translations, LLC</t>
  </si>
  <si>
    <t>Tall City Cyber LLC</t>
  </si>
  <si>
    <t>Tennis Express</t>
  </si>
  <si>
    <t>Texas School Neuropsychology</t>
  </si>
  <si>
    <t>The EDMAT Company</t>
  </si>
  <si>
    <t xml:space="preserve">ThinkCERCA.com, Inc. </t>
  </si>
  <si>
    <t>TMF</t>
  </si>
  <si>
    <t>Tourbillion Enterprises LLC (Batteries Plus)</t>
  </si>
  <si>
    <t>Traci Ferris</t>
  </si>
  <si>
    <t>Tri State Camera</t>
  </si>
  <si>
    <t>TurtleNeck Technology</t>
  </si>
  <si>
    <t xml:space="preserve">Twin City Hardware Company, Inc. </t>
  </si>
  <si>
    <t>USI Insurance Services</t>
  </si>
  <si>
    <t>VEX Robotics, Inc.</t>
  </si>
  <si>
    <t>Viviana Hall, LLC</t>
  </si>
  <si>
    <t>Wholesale Electric Supply Co. of Houston, Inc.</t>
  </si>
  <si>
    <t>Wiesner Inc. Huntsville</t>
  </si>
  <si>
    <t>110724-CEN</t>
  </si>
  <si>
    <t>ABM Building Solutions, LLC</t>
  </si>
  <si>
    <t>080824-ABL</t>
  </si>
  <si>
    <t>Accruent</t>
  </si>
  <si>
    <t>102424-ACN</t>
  </si>
  <si>
    <t>Accubrine</t>
  </si>
  <si>
    <t>Accu-Steel, Inc.</t>
  </si>
  <si>
    <t>Acrisure</t>
  </si>
  <si>
    <t>012125-ACS</t>
  </si>
  <si>
    <t>ADS, Inc</t>
  </si>
  <si>
    <t>011822-ADS</t>
  </si>
  <si>
    <t>ADS, Inc.</t>
  </si>
  <si>
    <t>091924-ADS</t>
  </si>
  <si>
    <t>090122-ADS</t>
  </si>
  <si>
    <t>020124-ADS</t>
  </si>
  <si>
    <t>102924-AAC</t>
  </si>
  <si>
    <t>Alamo Group Ag Americas — Bush Hog</t>
  </si>
  <si>
    <t>032525-ALO-1</t>
  </si>
  <si>
    <t>Alamo Group Ag Americas — Dixie Chopper</t>
  </si>
  <si>
    <t>032525-ALO-2</t>
  </si>
  <si>
    <t>Alamo Group Ag Americas — RhinoAg</t>
  </si>
  <si>
    <t>032525-ALO-3</t>
  </si>
  <si>
    <t>Alliant Insurance</t>
  </si>
  <si>
    <t>012125-AIS</t>
  </si>
  <si>
    <t>ALPHA Facilities</t>
  </si>
  <si>
    <t>102424-ALP</t>
  </si>
  <si>
    <t>071624-AMC</t>
  </si>
  <si>
    <t>102924-IVS</t>
  </si>
  <si>
    <t>Aon Risk Services</t>
  </si>
  <si>
    <t>012125-AON</t>
  </si>
  <si>
    <t>APi</t>
  </si>
  <si>
    <t>121024-API</t>
  </si>
  <si>
    <t>112624-ACO</t>
  </si>
  <si>
    <t>121223-ARP</t>
  </si>
  <si>
    <t>Ascendum Solutions</t>
  </si>
  <si>
    <t>110724-ASCEN</t>
  </si>
  <si>
    <t>ATMAX Equipment</t>
  </si>
  <si>
    <t>032525-AMX</t>
  </si>
  <si>
    <t>ATSR</t>
  </si>
  <si>
    <t>102424-ATR</t>
  </si>
  <si>
    <t>Auctions International</t>
  </si>
  <si>
    <t>111424-AUC</t>
  </si>
  <si>
    <t>100124-AUZ</t>
  </si>
  <si>
    <t>Bandit Industries</t>
  </si>
  <si>
    <t>010925-BAN</t>
  </si>
  <si>
    <t>Beonic</t>
  </si>
  <si>
    <t>022525-BEO</t>
  </si>
  <si>
    <t>Blue1 / SPATCO</t>
  </si>
  <si>
    <t>112624-CEC</t>
  </si>
  <si>
    <t>BOSS Snow Plows- Toro</t>
  </si>
  <si>
    <t>112624-TTC-1</t>
  </si>
  <si>
    <t>010825-BXG</t>
  </si>
  <si>
    <t>BrainStorm STEM Education</t>
  </si>
  <si>
    <t>010725-BRS</t>
  </si>
  <si>
    <t>Brine Technologies</t>
  </si>
  <si>
    <t>Buckled In</t>
  </si>
  <si>
    <t>Cadence Solutions</t>
  </si>
  <si>
    <t>110724-CADEN</t>
  </si>
  <si>
    <t>Canon USA</t>
  </si>
  <si>
    <t>112124-CAN</t>
  </si>
  <si>
    <t>010725-CBS</t>
  </si>
  <si>
    <t>080824-CAR</t>
  </si>
  <si>
    <t>120324-CEI</t>
  </si>
  <si>
    <t>040924-CAT</t>
  </si>
  <si>
    <t>CompassCom</t>
  </si>
  <si>
    <t>102924-CMP</t>
  </si>
  <si>
    <t>Consumer Capital Group</t>
  </si>
  <si>
    <t>012125-CNC</t>
  </si>
  <si>
    <t>121024-CTL</t>
  </si>
  <si>
    <t>050625-CFC</t>
  </si>
  <si>
    <t>Cub Cadet</t>
  </si>
  <si>
    <t>112624-MTD</t>
  </si>
  <si>
    <t>052725-CXT</t>
  </si>
  <si>
    <t>080824-DIN</t>
  </si>
  <si>
    <t>112624-DAC</t>
  </si>
  <si>
    <t>DeWalt</t>
  </si>
  <si>
    <t>112624-MTD-1</t>
  </si>
  <si>
    <t>032525-DMM</t>
  </si>
  <si>
    <t>081524-DVR</t>
  </si>
  <si>
    <t>081524-EJW</t>
  </si>
  <si>
    <t>ECHO Inc.</t>
  </si>
  <si>
    <t>112624-ECHO</t>
  </si>
  <si>
    <t>012825-ECO</t>
  </si>
  <si>
    <t>Embross</t>
  </si>
  <si>
    <t>022525-EBS</t>
  </si>
  <si>
    <t>032525-EGN</t>
  </si>
  <si>
    <t>050625-ETN</t>
  </si>
  <si>
    <t>121024-EVER</t>
  </si>
  <si>
    <t>102424-FOS</t>
  </si>
  <si>
    <t>FAE Inc.</t>
  </si>
  <si>
    <t>032525-FAE</t>
  </si>
  <si>
    <t>010925-FAE</t>
  </si>
  <si>
    <t>Falcon Road Maintenance Equipment</t>
  </si>
  <si>
    <t>050625-FRM</t>
  </si>
  <si>
    <t>Fecon</t>
  </si>
  <si>
    <t>010925-FECON</t>
  </si>
  <si>
    <t>First Services | First Student</t>
  </si>
  <si>
    <t>Flexco</t>
  </si>
  <si>
    <t>061323-RPP-2</t>
  </si>
  <si>
    <t>080124-FMC</t>
  </si>
  <si>
    <t>102924-FWD</t>
  </si>
  <si>
    <t>091924-GAL</t>
  </si>
  <si>
    <t>Gasboy, Veeder-Root, ANGI, Teletrac Navman &amp; Konect (Vontier Companies)</t>
  </si>
  <si>
    <t>081524-GVR</t>
  </si>
  <si>
    <t>112624-GNR</t>
  </si>
  <si>
    <t>General Motors (GM)</t>
  </si>
  <si>
    <t>080124-GNL</t>
  </si>
  <si>
    <t>102924-GEO</t>
  </si>
  <si>
    <t>GH Armor Systems</t>
  </si>
  <si>
    <t>091924-GHA</t>
  </si>
  <si>
    <t>Global Cloud Fleet</t>
  </si>
  <si>
    <t>102924-GCF</t>
  </si>
  <si>
    <t>Global Tracking/GPS Trackit</t>
  </si>
  <si>
    <t>102924-GPS</t>
  </si>
  <si>
    <t>102424-GGI</t>
  </si>
  <si>
    <t>GovDeals/Bid4Assets</t>
  </si>
  <si>
    <t>111424-GDI</t>
  </si>
  <si>
    <t>102924-GPI</t>
  </si>
  <si>
    <t>112624-ACO-1</t>
  </si>
  <si>
    <t>Great Water Tech</t>
  </si>
  <si>
    <t>091724-GRWT</t>
  </si>
  <si>
    <t>032525-GCL</t>
  </si>
  <si>
    <t>GRP Mechanical</t>
  </si>
  <si>
    <t>071624-GRP</t>
  </si>
  <si>
    <t>010725-H2I</t>
  </si>
  <si>
    <t>091924-HCM</t>
  </si>
  <si>
    <t>010825-HMC</t>
  </si>
  <si>
    <t>071624-HNY</t>
  </si>
  <si>
    <t>121024-HNY</t>
  </si>
  <si>
    <t>112124-HPC</t>
  </si>
  <si>
    <t>112624-HSQ</t>
  </si>
  <si>
    <t>Hustler Turf Equipment</t>
  </si>
  <si>
    <t>112624-HTE</t>
  </si>
  <si>
    <t>100124-IMP</t>
  </si>
  <si>
    <t>Infinite Computing Systems</t>
  </si>
  <si>
    <t>061324-ICS</t>
  </si>
  <si>
    <t>Infodev</t>
  </si>
  <si>
    <t>022525-IFD</t>
  </si>
  <si>
    <t>110724-INF</t>
  </si>
  <si>
    <t>112624-JCS</t>
  </si>
  <si>
    <t>081524-JFA</t>
  </si>
  <si>
    <t>JJ Kane Auctions</t>
  </si>
  <si>
    <t>111424-JJK</t>
  </si>
  <si>
    <t>121024-JHN</t>
  </si>
  <si>
    <t>Kaizen Laboratories</t>
  </si>
  <si>
    <t>022525-KZN</t>
  </si>
  <si>
    <t>060624-KON</t>
  </si>
  <si>
    <t>112124-KON</t>
  </si>
  <si>
    <t>Kress/Positec Commercial</t>
  </si>
  <si>
    <t>112624-POSC</t>
  </si>
  <si>
    <t>112624-KBA</t>
  </si>
  <si>
    <t>010725-LSH</t>
  </si>
  <si>
    <t>032525-LPI</t>
  </si>
  <si>
    <t>Legence Holdings</t>
  </si>
  <si>
    <t>102424-ICC</t>
  </si>
  <si>
    <t>Lexmark International</t>
  </si>
  <si>
    <t>112124-LEX</t>
  </si>
  <si>
    <t>031125-LSS</t>
  </si>
  <si>
    <t>MACQUEEN</t>
  </si>
  <si>
    <t>ManpowerGroup</t>
  </si>
  <si>
    <t>061324-MPG</t>
  </si>
  <si>
    <t>Max-R (Prestwick Group, LLC)</t>
  </si>
  <si>
    <t>120324-PSW</t>
  </si>
  <si>
    <t>102424-MCK</t>
  </si>
  <si>
    <t>Mender</t>
  </si>
  <si>
    <t>Merchants Fleet</t>
  </si>
  <si>
    <t>030122-MAG</t>
  </si>
  <si>
    <t>Montage Enterprises</t>
  </si>
  <si>
    <t>032525-MNT</t>
  </si>
  <si>
    <t>010925-MBI</t>
  </si>
  <si>
    <t>Motive Technologies</t>
  </si>
  <si>
    <t>102924-MTV</t>
  </si>
  <si>
    <t>091724-NACH</t>
  </si>
  <si>
    <t>100124-GPC</t>
  </si>
  <si>
    <t>Nasco Education</t>
  </si>
  <si>
    <t>010725-NAS</t>
  </si>
  <si>
    <t>NewGen Cleaning Services</t>
  </si>
  <si>
    <t>031125-NEWG</t>
  </si>
  <si>
    <t>112624-ODB</t>
  </si>
  <si>
    <t>100124-ORA</t>
  </si>
  <si>
    <t>012825-ORK</t>
  </si>
  <si>
    <t>Orkin Canada</t>
  </si>
  <si>
    <t>012825-ORKN</t>
  </si>
  <si>
    <t>Outlook Insight</t>
  </si>
  <si>
    <t>110724-OUTLK</t>
  </si>
  <si>
    <t>PACCAR</t>
  </si>
  <si>
    <t>080124-PCP</t>
  </si>
  <si>
    <t>010725-PHL</t>
  </si>
  <si>
    <t>050625-PBL</t>
  </si>
  <si>
    <t>Personify Health</t>
  </si>
  <si>
    <t>Petersen Industries, Inc.</t>
  </si>
  <si>
    <t>010825-PII</t>
  </si>
  <si>
    <t>030923-TER-1</t>
  </si>
  <si>
    <t>111424-PRC</t>
  </si>
  <si>
    <t>112624-EMB</t>
  </si>
  <si>
    <t>120324-REH</t>
  </si>
  <si>
    <t>112124-RCH</t>
  </si>
  <si>
    <t>RISO</t>
  </si>
  <si>
    <t>112124-RSO</t>
  </si>
  <si>
    <t>052725-RMT</t>
  </si>
  <si>
    <t>102424-RTH</t>
  </si>
  <si>
    <t>102924-RTA</t>
  </si>
  <si>
    <t>102924-SAM</t>
  </si>
  <si>
    <t>112624-SCG</t>
  </si>
  <si>
    <t>Schaefer Plastics</t>
  </si>
  <si>
    <t>120324-SFR</t>
  </si>
  <si>
    <t>121024-SCS</t>
  </si>
  <si>
    <t>Sharp</t>
  </si>
  <si>
    <t>112124-SEC</t>
  </si>
  <si>
    <t>Sherwin Industries</t>
  </si>
  <si>
    <t>110724-SIA</t>
  </si>
  <si>
    <t>080824-SIE</t>
  </si>
  <si>
    <t>071624-SIE</t>
  </si>
  <si>
    <t>121024-SIE</t>
  </si>
  <si>
    <t>110724-SLALM</t>
  </si>
  <si>
    <t>010725-SFK</t>
  </si>
  <si>
    <t>010725-STM</t>
  </si>
  <si>
    <t>010725-STN</t>
  </si>
  <si>
    <t>Stepp Manufacturing Company, Inc.</t>
  </si>
  <si>
    <t>050625-SMC</t>
  </si>
  <si>
    <t>STIHL</t>
  </si>
  <si>
    <t>112624-STIHL</t>
  </si>
  <si>
    <t>040924-SNB</t>
  </si>
  <si>
    <t>Syntech / FuelMaster</t>
  </si>
  <si>
    <t>081524-SYS</t>
  </si>
  <si>
    <t>TELUS Communications / Skyhawk Telematics</t>
  </si>
  <si>
    <t>102924-SKY</t>
  </si>
  <si>
    <t>Teq</t>
  </si>
  <si>
    <t>010725-TEQ</t>
  </si>
  <si>
    <t>102424-TRC</t>
  </si>
  <si>
    <t>Tessera</t>
  </si>
  <si>
    <t>031125-SKOO</t>
  </si>
  <si>
    <t>Tetra Tech</t>
  </si>
  <si>
    <t>102424-TTT</t>
  </si>
  <si>
    <t>The ActOne Group</t>
  </si>
  <si>
    <t>061324-TAO</t>
  </si>
  <si>
    <t>The Pittsburgh Paints Company</t>
  </si>
  <si>
    <t>112624-TTC</t>
  </si>
  <si>
    <t>112124-TOS</t>
  </si>
  <si>
    <t>120324-TOT</t>
  </si>
  <si>
    <t>Tradesmen International</t>
  </si>
  <si>
    <t>031125-TRSM</t>
  </si>
  <si>
    <t>TrafFix Devices</t>
  </si>
  <si>
    <t>042225-TFX</t>
  </si>
  <si>
    <t>010925-TRK</t>
  </si>
  <si>
    <t>060624-TTI</t>
  </si>
  <si>
    <t>Urban Solar</t>
  </si>
  <si>
    <t>022525-URS</t>
  </si>
  <si>
    <t>USCellular / USCC Services</t>
  </si>
  <si>
    <t>102924-USC</t>
  </si>
  <si>
    <t>Valvoline Instant Oil Change</t>
  </si>
  <si>
    <t>112124-VCO</t>
  </si>
  <si>
    <t>Vemoco</t>
  </si>
  <si>
    <t>102924-VEM</t>
  </si>
  <si>
    <t>112624-TTC-2</t>
  </si>
  <si>
    <t>102924-NWF</t>
  </si>
  <si>
    <t>010925-VRM</t>
  </si>
  <si>
    <t>VIDIZMO</t>
  </si>
  <si>
    <t>110724-VIDIZ</t>
  </si>
  <si>
    <t>Walker Manufacturing</t>
  </si>
  <si>
    <t>112624-WKR</t>
  </si>
  <si>
    <t>010825-WQI</t>
  </si>
  <si>
    <t>WHA Insurance Agency</t>
  </si>
  <si>
    <t>012125-WHA</t>
  </si>
  <si>
    <t>110724-WWTEC</t>
  </si>
  <si>
    <t>Wright Mfg.</t>
  </si>
  <si>
    <t>112624-WRT</t>
  </si>
  <si>
    <t>112124-XOX</t>
  </si>
  <si>
    <t>Xovis</t>
  </si>
  <si>
    <t>022525-XOV</t>
  </si>
  <si>
    <t>Xylem Vue</t>
  </si>
  <si>
    <t>091724-XYLE</t>
  </si>
  <si>
    <t>ZenduiT</t>
  </si>
  <si>
    <t>102924-ZEN</t>
  </si>
  <si>
    <t>102924-ZSI</t>
  </si>
  <si>
    <t>07/13/2027</t>
  </si>
  <si>
    <t>R240111</t>
  </si>
  <si>
    <t>09/17/2025</t>
  </si>
  <si>
    <t>HVAC and Building Control Systems, Equipment, Installation, and Related Products and Services</t>
  </si>
  <si>
    <t>159053</t>
  </si>
  <si>
    <t>DLT Solutions</t>
  </si>
  <si>
    <t>2020000604</t>
  </si>
  <si>
    <t>04/01/2027</t>
  </si>
  <si>
    <t>11/09/2027</t>
  </si>
  <si>
    <t>04/22/2029</t>
  </si>
  <si>
    <t>04/14/2027</t>
  </si>
  <si>
    <t>Rentokil</t>
  </si>
  <si>
    <t>Propio</t>
  </si>
  <si>
    <t>02/01/2027</t>
  </si>
  <si>
    <t>05/14/2026</t>
  </si>
  <si>
    <t>ACCO Engineered Systems</t>
  </si>
  <si>
    <t>Aon Cyber Solutions</t>
  </si>
  <si>
    <t>Sentinel Supply</t>
  </si>
  <si>
    <t>02-1445</t>
  </si>
  <si>
    <t>06/14/2026</t>
  </si>
  <si>
    <t>Accenture</t>
  </si>
  <si>
    <t>152615</t>
  </si>
  <si>
    <t>Accurate</t>
  </si>
  <si>
    <t>158071</t>
  </si>
  <si>
    <t>Auctioneer Services and Related Products and Services</t>
  </si>
  <si>
    <t>R240602</t>
  </si>
  <si>
    <t>R240601</t>
  </si>
  <si>
    <t>R240603</t>
  </si>
  <si>
    <t>Purple Wave</t>
  </si>
  <si>
    <t>R240604</t>
  </si>
  <si>
    <t>159051</t>
  </si>
  <si>
    <t>159052</t>
  </si>
  <si>
    <t>R240119</t>
  </si>
  <si>
    <t>R240101</t>
  </si>
  <si>
    <t>R240114</t>
  </si>
  <si>
    <t>R240113</t>
  </si>
  <si>
    <t>R240103</t>
  </si>
  <si>
    <t>R240104</t>
  </si>
  <si>
    <t>R240102</t>
  </si>
  <si>
    <t>Ambassador Program and Related Products and Services</t>
  </si>
  <si>
    <t>159074</t>
  </si>
  <si>
    <t>Block by Block</t>
  </si>
  <si>
    <t>159076</t>
  </si>
  <si>
    <t>R240309</t>
  </si>
  <si>
    <t>Ardham Technologies</t>
  </si>
  <si>
    <t>R240302</t>
  </si>
  <si>
    <t>R240303</t>
  </si>
  <si>
    <t>R240304</t>
  </si>
  <si>
    <t>R240305</t>
  </si>
  <si>
    <t>Hyland Software, Inc.</t>
  </si>
  <si>
    <t>R240307</t>
  </si>
  <si>
    <t>Hypersign</t>
  </si>
  <si>
    <t>R240308</t>
  </si>
  <si>
    <t>R240106</t>
  </si>
  <si>
    <t>R240117</t>
  </si>
  <si>
    <t>R240107</t>
  </si>
  <si>
    <t>R240118</t>
  </si>
  <si>
    <t>R240202</t>
  </si>
  <si>
    <t>159072</t>
  </si>
  <si>
    <t>01/05/2028</t>
  </si>
  <si>
    <t>R240110</t>
  </si>
  <si>
    <t>R240109</t>
  </si>
  <si>
    <t>R240112</t>
  </si>
  <si>
    <t>HVAC Solutions, Related Products and Services</t>
  </si>
  <si>
    <t>R240901</t>
  </si>
  <si>
    <t>R240903</t>
  </si>
  <si>
    <t>Parts Town</t>
  </si>
  <si>
    <t>R240902</t>
  </si>
  <si>
    <t>R240201</t>
  </si>
  <si>
    <t>R240116</t>
  </si>
  <si>
    <t>Chemistry, Biology, Physics, and Anatomy Instructional Supplies (Supplemental)</t>
  </si>
  <si>
    <t>R241001</t>
  </si>
  <si>
    <t>R241002</t>
  </si>
  <si>
    <t>R240301</t>
  </si>
  <si>
    <t>R240108</t>
  </si>
  <si>
    <t>IronBrick Associates</t>
  </si>
  <si>
    <t>Cloud Solutions for HR, Finance and Planning</t>
  </si>
  <si>
    <t>159124</t>
  </si>
  <si>
    <t>R240306</t>
  </si>
  <si>
    <t>Digital Workspace Solutions</t>
  </si>
  <si>
    <t>R241203</t>
  </si>
  <si>
    <t>R241204</t>
  </si>
  <si>
    <t>R241202</t>
  </si>
  <si>
    <t>R241205</t>
  </si>
  <si>
    <t>Weapons and Threat Detection Equipment, Services, and Other Solutions</t>
  </si>
  <si>
    <t>R250205</t>
  </si>
  <si>
    <t>Flock Safety</t>
  </si>
  <si>
    <t>R250203</t>
  </si>
  <si>
    <t>Verkada</t>
  </si>
  <si>
    <t>R250206</t>
  </si>
  <si>
    <t>R250202</t>
  </si>
  <si>
    <t>R241607</t>
  </si>
  <si>
    <t>R241602</t>
  </si>
  <si>
    <t>R241605</t>
  </si>
  <si>
    <t>R241604</t>
  </si>
  <si>
    <t>R241603</t>
  </si>
  <si>
    <t>Oracle</t>
  </si>
  <si>
    <t>R240203</t>
  </si>
  <si>
    <t>Dex Imaging</t>
  </si>
  <si>
    <t>R241201</t>
  </si>
  <si>
    <t>Dayforce</t>
  </si>
  <si>
    <t>159162</t>
  </si>
  <si>
    <t>Athena</t>
  </si>
  <si>
    <t>R250201</t>
  </si>
  <si>
    <t>Genetec</t>
  </si>
  <si>
    <t>R250204</t>
  </si>
  <si>
    <t>R241608</t>
  </si>
  <si>
    <t>R241601</t>
  </si>
  <si>
    <t>Preferred Facilities Group</t>
  </si>
  <si>
    <t>R241606</t>
  </si>
  <si>
    <t>Hertz</t>
  </si>
  <si>
    <t>Car Rental and Carshare (UC-Wide)</t>
  </si>
  <si>
    <t>2025004487</t>
  </si>
  <si>
    <t>03/31/2030</t>
  </si>
  <si>
    <t>Inmate and Detention Supplies and Solutions</t>
  </si>
  <si>
    <t>Keefe Supply Company</t>
  </si>
  <si>
    <t>WA000046788</t>
  </si>
  <si>
    <t>Daniels Sharpsmart</t>
  </si>
  <si>
    <t>2023.003936</t>
  </si>
  <si>
    <t>K16 Solutions</t>
  </si>
  <si>
    <t>Data Integration Exchange</t>
  </si>
  <si>
    <t>2025004518</t>
  </si>
  <si>
    <t>04/06/2030</t>
  </si>
  <si>
    <t>Victory Supply</t>
  </si>
  <si>
    <t>WA00046785</t>
  </si>
  <si>
    <t>05/05/2030</t>
  </si>
  <si>
    <t>LS4680</t>
  </si>
  <si>
    <t>Compunnel</t>
  </si>
  <si>
    <t>2025004532</t>
  </si>
  <si>
    <t>04/13/2030</t>
  </si>
  <si>
    <t>R250101</t>
  </si>
  <si>
    <t>R250102</t>
  </si>
  <si>
    <t>R250103</t>
  </si>
  <si>
    <t>R250104</t>
  </si>
  <si>
    <t>R250105</t>
  </si>
  <si>
    <t>Cleaning Supplies, Equipment, and Custodial Related Products, Services, and Solutions</t>
  </si>
  <si>
    <t>25-JH-011</t>
  </si>
  <si>
    <t>R241502</t>
  </si>
  <si>
    <t>R241501</t>
  </si>
  <si>
    <t>Consolidated Communications</t>
  </si>
  <si>
    <t>Telecommunications - Wireline, Wireless, IoT, Unified Communications &amp; Data Communications</t>
  </si>
  <si>
    <t>R241101</t>
  </si>
  <si>
    <t>R241103</t>
  </si>
  <si>
    <t>R241104</t>
  </si>
  <si>
    <t>Mac Business Solutions</t>
  </si>
  <si>
    <t>Apple Computer Products and Services</t>
  </si>
  <si>
    <t>R241702</t>
  </si>
  <si>
    <t>Motor and Aviation Fuels, Bulk Fuels, and Related Products and Services</t>
  </si>
  <si>
    <t>159331</t>
  </si>
  <si>
    <t>159332</t>
  </si>
  <si>
    <t>3 Phase Elevator</t>
  </si>
  <si>
    <t>Elevator, Escalator, and Lift Industry Equipment and Related Products and Services</t>
  </si>
  <si>
    <t>R250701</t>
  </si>
  <si>
    <t>R250702</t>
  </si>
  <si>
    <t>R250703</t>
  </si>
  <si>
    <t>R250704</t>
  </si>
  <si>
    <t>Risk/Insurance Management Solutions</t>
  </si>
  <si>
    <t>159337</t>
  </si>
  <si>
    <t>06/15/2028</t>
  </si>
  <si>
    <t>159338</t>
  </si>
  <si>
    <t>250048-01</t>
  </si>
  <si>
    <t>240240-01</t>
  </si>
  <si>
    <t>06/29/2028</t>
  </si>
  <si>
    <t>20-SHE-20</t>
  </si>
  <si>
    <t>CNR01388</t>
  </si>
  <si>
    <t>Lawton Commercial Services</t>
  </si>
  <si>
    <t>Fort Worth Electric, LP</t>
  </si>
  <si>
    <t>Facility Solutions Group</t>
  </si>
  <si>
    <t>CEC facilities group</t>
  </si>
  <si>
    <t>Vondrick Electric LLC (Vondrick Electric)</t>
  </si>
  <si>
    <t>Victory Lighting and Electrical Services</t>
  </si>
  <si>
    <t>Dalworth Lighting &amp; Electrical Services</t>
  </si>
  <si>
    <t>Electrical Services</t>
  </si>
  <si>
    <t>25-60-914</t>
  </si>
  <si>
    <t>2505-13</t>
  </si>
  <si>
    <t>5 Stones Creative Lab dba The Design Lab</t>
  </si>
  <si>
    <t>Bienali Promotions</t>
  </si>
  <si>
    <t>Concept Uniform Co</t>
  </si>
  <si>
    <t xml:space="preserve">EST Promo </t>
  </si>
  <si>
    <t>Just Right Products (fwpromo.com)</t>
  </si>
  <si>
    <t>Leapin Leotards (NS Leotards)</t>
  </si>
  <si>
    <t>22-82-737A</t>
  </si>
  <si>
    <t>22-136-G</t>
  </si>
  <si>
    <t>Zimmerer Kubota &amp; Equipment, Inc. (Ft Worth)</t>
  </si>
  <si>
    <t>22-136C</t>
  </si>
  <si>
    <t xml:space="preserve">Energy Savings Performance Contract (ESCO) Texas </t>
  </si>
  <si>
    <t>ABM Education Services LLC</t>
  </si>
  <si>
    <t>Custodial, Grounds and Facility Maintenance Services</t>
  </si>
  <si>
    <t>Advanced Network Management, Inc. dba ANM Inc.</t>
  </si>
  <si>
    <t>Internal Connections (E-Rate Category 2)</t>
  </si>
  <si>
    <t>AGN Glass LLC dba Auto Glass Now (Driven Brands Holdings Inc.)</t>
  </si>
  <si>
    <t>Glass Replacement &amp; Repair Services (Structure &amp; Auto)</t>
  </si>
  <si>
    <t>Safety and Security Products, Services and Systems</t>
  </si>
  <si>
    <t>Computerized Maintenance Management System</t>
  </si>
  <si>
    <t>Anese &amp; Associates LLC</t>
  </si>
  <si>
    <t xml:space="preserve">Applied Business Communications of Arizona LLC </t>
  </si>
  <si>
    <t>Arcadis US Inc.</t>
  </si>
  <si>
    <t>Project Management and Related Services</t>
  </si>
  <si>
    <t>Scoreboards, Signs and Related Products</t>
  </si>
  <si>
    <t>AtomAI Solutions Inc.</t>
  </si>
  <si>
    <t>Baker Tilly Advisory Group LP</t>
  </si>
  <si>
    <t>Executive Coaching and Team Facilitation Services</t>
  </si>
  <si>
    <t>Benson Systems Inc.</t>
  </si>
  <si>
    <t>Tutoring, Mentoring and Teaching Services</t>
  </si>
  <si>
    <t>CENTEGIX (34 ED LLC)</t>
  </si>
  <si>
    <t>ConvergeOne Inc.</t>
  </si>
  <si>
    <t>Cook's Direct Inc.</t>
  </si>
  <si>
    <t xml:space="preserve">CounterTrade Products Inc. </t>
  </si>
  <si>
    <t>Data Transfer Solutions, LLC, a subsidiary of AtkinsRéalis USA Inc.</t>
  </si>
  <si>
    <t>DH Pace Company Inc.</t>
  </si>
  <si>
    <t>Dr. Maria Church International LLC dba Government Leadership Solutions</t>
  </si>
  <si>
    <t>Duncor LLC dba Summit West Signs</t>
  </si>
  <si>
    <t>E&amp;M Rigging Inc</t>
  </si>
  <si>
    <t>EAPC Architects Engineers</t>
  </si>
  <si>
    <t>EdBlox Inc dba Elevate K12</t>
  </si>
  <si>
    <t>Elevating Leadership LLC</t>
  </si>
  <si>
    <t>Turf, Tracks, Courts, and Other Surfaces</t>
  </si>
  <si>
    <t>EstimatingPlus LLC DBA myFacilities</t>
  </si>
  <si>
    <t xml:space="preserve">E-Therapy Intermediate Inc. </t>
  </si>
  <si>
    <t>Facilities Management Express, LLC (FMX)</t>
  </si>
  <si>
    <t>Facility Management Group LLC</t>
  </si>
  <si>
    <t>FlowPath Corporation, Inc.</t>
  </si>
  <si>
    <t>Global Market Innovators Inc.</t>
  </si>
  <si>
    <t>Gnosis IQ, LLC</t>
  </si>
  <si>
    <t>GrantSmiths</t>
  </si>
  <si>
    <t>Guitar Center DBA Music &amp; Arts</t>
  </si>
  <si>
    <t>Band and Music Instruments, Supplies, Sheet Music and Services</t>
  </si>
  <si>
    <t>Guitar Center Stores</t>
  </si>
  <si>
    <t>Human Capital Management &amp; Financial Data Reporting Applications</t>
  </si>
  <si>
    <t>HES Facilities Management</t>
  </si>
  <si>
    <t>Honeywell International Inc.</t>
  </si>
  <si>
    <t>Houghton Horns LLC</t>
  </si>
  <si>
    <t>iGrad</t>
  </si>
  <si>
    <t>Student Financial Educational Programs</t>
  </si>
  <si>
    <t xml:space="preserve">Job Order Contracting for Plumbing Services </t>
  </si>
  <si>
    <t>Innovative Funding Partners</t>
  </si>
  <si>
    <t>Intermountain Lock and Security Supply dba IML Security Supply</t>
  </si>
  <si>
    <t>ivelah LLC</t>
  </si>
  <si>
    <t>JS Waltz Construction dba Waltz</t>
  </si>
  <si>
    <t>Lance Strategies LLC</t>
  </si>
  <si>
    <t>Lead Strong Inc.</t>
  </si>
  <si>
    <t>Linton Milano Music LLC</t>
  </si>
  <si>
    <t>MasterCorp Commercial Services</t>
  </si>
  <si>
    <t>McLemore Building Maintenance Inc.</t>
  </si>
  <si>
    <t>Medefy Health Inc.</t>
  </si>
  <si>
    <t>MERP Systems, Inc.</t>
  </si>
  <si>
    <t>Midwest Motor Supply Co Inc.</t>
  </si>
  <si>
    <t xml:space="preserve">Milano Music Center </t>
  </si>
  <si>
    <t>Monad Solutions, Inc.</t>
  </si>
  <si>
    <t>MSM Global Consulting LLC</t>
  </si>
  <si>
    <t>Nabors Coaching Group LLC</t>
  </si>
  <si>
    <t>Nations Group LLC</t>
  </si>
  <si>
    <t>NAVIGATE Building Solutions LLC</t>
  </si>
  <si>
    <t xml:space="preserve">Network Distribution </t>
  </si>
  <si>
    <t>Nextgen People</t>
  </si>
  <si>
    <t>NGSB LLC</t>
  </si>
  <si>
    <t>Oculens LLC</t>
  </si>
  <si>
    <t>ODP Business Solutions LLC</t>
  </si>
  <si>
    <t>One on One Learning Corp</t>
  </si>
  <si>
    <t>Paladin Technologies (USA) Inc.</t>
  </si>
  <si>
    <t>PC Solutions &amp;  Integration Inc.</t>
  </si>
  <si>
    <t>Polyloom Corporation of America dba TenCate Grass N.A.</t>
  </si>
  <si>
    <t>Premise One LLC</t>
  </si>
  <si>
    <t>Sealant, Caulking, Waterproofing &amp; Other Related Services</t>
  </si>
  <si>
    <t>Public Health Management Corporation</t>
  </si>
  <si>
    <t>Pueblo Mechanical &amp; Controls LLC</t>
  </si>
  <si>
    <t>Qualia Inc.</t>
  </si>
  <si>
    <t>Red Tree Consulting</t>
  </si>
  <si>
    <t>Robert Cohen Co LLC dba Sport Surfaces Distributing, Inc.</t>
  </si>
  <si>
    <t>Ron Turley Associates, Inc.</t>
  </si>
  <si>
    <t xml:space="preserve">Safe Haven Defense US, LLC </t>
  </si>
  <si>
    <t>Safe Visitor Solutions</t>
  </si>
  <si>
    <t>Safer School Solutions Inc.</t>
  </si>
  <si>
    <t>Schoolhouse Construction Services LLC</t>
  </si>
  <si>
    <t>Sikich LLC</t>
  </si>
  <si>
    <t>SitelogIQ Inc.</t>
  </si>
  <si>
    <t>Smart Care Equipment Solutions</t>
  </si>
  <si>
    <t>Smith Bagley Inc. dba Sunstate Technology Group</t>
  </si>
  <si>
    <t>Southwest Integrated Solutions</t>
  </si>
  <si>
    <t>SSC Services for Education</t>
  </si>
  <si>
    <t>StudentNest Inc</t>
  </si>
  <si>
    <t>Students of Wealth dba Goalsetter</t>
  </si>
  <si>
    <t>Sweetwater Sound, LLC</t>
  </si>
  <si>
    <t>Tech24</t>
  </si>
  <si>
    <t>Telgian Engineering &amp; Consulting LLC</t>
  </si>
  <si>
    <t>The Ferguson Group LLC (TFG)</t>
  </si>
  <si>
    <t>The H2 Group LLC</t>
  </si>
  <si>
    <t>The Hanover Research Council LLC</t>
  </si>
  <si>
    <t>The United Group</t>
  </si>
  <si>
    <t>Tiffany Ignites LLC dba The Wheelhouse Impact</t>
  </si>
  <si>
    <t>Total Resource Management</t>
  </si>
  <si>
    <t>Trane US Inc.</t>
  </si>
  <si>
    <t>US Metro Group Inc.</t>
  </si>
  <si>
    <t>Varitec Controls and Service Solutions</t>
  </si>
  <si>
    <t>Vector Resources Inc. dba VectorUSA</t>
  </si>
  <si>
    <t>Veregy West LLC</t>
  </si>
  <si>
    <t>Veregy </t>
  </si>
  <si>
    <t>Vidl Solutions Inc. dba Vidl Work</t>
  </si>
  <si>
    <t>Wekeza Holdings, Inc.</t>
  </si>
  <si>
    <t>Witt O'Brien's LLC</t>
  </si>
  <si>
    <t>22-13DP-01</t>
  </si>
  <si>
    <t>25-10PV-01</t>
  </si>
  <si>
    <t>25-09PV-01</t>
  </si>
  <si>
    <t>25-07P-01</t>
  </si>
  <si>
    <t>22-13DP-02</t>
  </si>
  <si>
    <t>25-11P-01</t>
  </si>
  <si>
    <t>25-14P-01</t>
  </si>
  <si>
    <t>25-07P-04</t>
  </si>
  <si>
    <t>25-11P-02</t>
  </si>
  <si>
    <t>25-15PV-01</t>
  </si>
  <si>
    <t>25-07P-06</t>
  </si>
  <si>
    <t>25-07P-07</t>
  </si>
  <si>
    <t>25-10PV-02</t>
  </si>
  <si>
    <t>25-07P-09</t>
  </si>
  <si>
    <t>25-07P-10</t>
  </si>
  <si>
    <t>25-07P-11</t>
  </si>
  <si>
    <t>25-09PV-02</t>
  </si>
  <si>
    <t>24-11DV-02</t>
  </si>
  <si>
    <t>25-09PV-03</t>
  </si>
  <si>
    <t>25-11P-03</t>
  </si>
  <si>
    <t>25-15PV-02</t>
  </si>
  <si>
    <t>25-05P-02</t>
  </si>
  <si>
    <t>24-01DV-04</t>
  </si>
  <si>
    <t>25-07P-13</t>
  </si>
  <si>
    <t>25-15PV-03</t>
  </si>
  <si>
    <t>25-06PV-01</t>
  </si>
  <si>
    <t>25-11P-04</t>
  </si>
  <si>
    <t>25-11P-05</t>
  </si>
  <si>
    <t>24-12P-04</t>
  </si>
  <si>
    <t>25-11P-06</t>
  </si>
  <si>
    <t>25-09PV-04</t>
  </si>
  <si>
    <t>25-14P-02</t>
  </si>
  <si>
    <t>24-14DV-01</t>
  </si>
  <si>
    <t>24-14DV-02</t>
  </si>
  <si>
    <t>25-10PV-03</t>
  </si>
  <si>
    <t>24-14DV-03</t>
  </si>
  <si>
    <t>25-12P-01</t>
  </si>
  <si>
    <t>25-14P-04</t>
  </si>
  <si>
    <t>25-08PV-04</t>
  </si>
  <si>
    <t>25-07P-19</t>
  </si>
  <si>
    <t>24-12P-12</t>
  </si>
  <si>
    <t>25-06PV-03</t>
  </si>
  <si>
    <t>25-15PV-04</t>
  </si>
  <si>
    <t>25-15PV-05</t>
  </si>
  <si>
    <t>24-14DV-05</t>
  </si>
  <si>
    <t>25-07P-20</t>
  </si>
  <si>
    <t>25-09PV-05</t>
  </si>
  <si>
    <t>25-10PV-04</t>
  </si>
  <si>
    <t>25-10PV-05</t>
  </si>
  <si>
    <t>24-09P-02</t>
  </si>
  <si>
    <t>24-09P-03</t>
  </si>
  <si>
    <t>24-14DV-06</t>
  </si>
  <si>
    <t>24-09P-04</t>
  </si>
  <si>
    <t>25-15PV-06</t>
  </si>
  <si>
    <t>25-15PV-07</t>
  </si>
  <si>
    <t>24-12P-07</t>
  </si>
  <si>
    <t>25-15PV-08</t>
  </si>
  <si>
    <t>24-09P-05</t>
  </si>
  <si>
    <t>25-05P-03</t>
  </si>
  <si>
    <t>25-08PV-06</t>
  </si>
  <si>
    <t>25-07P-22</t>
  </si>
  <si>
    <t>25-01PV-01</t>
  </si>
  <si>
    <t>24-10P-04</t>
  </si>
  <si>
    <t>25-07P-23</t>
  </si>
  <si>
    <t>25-09PV-06</t>
  </si>
  <si>
    <t>25-06PV-04</t>
  </si>
  <si>
    <t>25-07P-24</t>
  </si>
  <si>
    <t>25-03NAU-01</t>
  </si>
  <si>
    <t>25-14P-05</t>
  </si>
  <si>
    <t>24-13P-03</t>
  </si>
  <si>
    <t>25-15PV-09</t>
  </si>
  <si>
    <t>24-11DV-04</t>
  </si>
  <si>
    <t>25-07P-25</t>
  </si>
  <si>
    <t>24-12P-08</t>
  </si>
  <si>
    <t>25-10PV-06</t>
  </si>
  <si>
    <t>25-11P-07</t>
  </si>
  <si>
    <t>25-07P-27</t>
  </si>
  <si>
    <t>25-07P-26</t>
  </si>
  <si>
    <t>25-01PV-03</t>
  </si>
  <si>
    <t>24-12P-09</t>
  </si>
  <si>
    <t>25-09PV-07</t>
  </si>
  <si>
    <t>25-14P-06</t>
  </si>
  <si>
    <t>24-12P-10</t>
  </si>
  <si>
    <t>24-11DV-05</t>
  </si>
  <si>
    <t>25-09PV-08</t>
  </si>
  <si>
    <t>25-07P-28</t>
  </si>
  <si>
    <t>25-10PV-07</t>
  </si>
  <si>
    <t>24-14DV-08</t>
  </si>
  <si>
    <t>24-10P-05</t>
  </si>
  <si>
    <t>25-12P-02</t>
  </si>
  <si>
    <t>25-07P-29</t>
  </si>
  <si>
    <t>24-14DV-09</t>
  </si>
  <si>
    <t>24-11DV-07</t>
  </si>
  <si>
    <t>25-07P-30</t>
  </si>
  <si>
    <t>25-14P-07</t>
  </si>
  <si>
    <t>24-12P-11</t>
  </si>
  <si>
    <t>25-14P-03</t>
  </si>
  <si>
    <t>24-11DV-08</t>
  </si>
  <si>
    <t>22-13DP-04</t>
  </si>
  <si>
    <t>25-15PV-11</t>
  </si>
  <si>
    <t>25-11P-08</t>
  </si>
  <si>
    <t>22-13DP-05</t>
  </si>
  <si>
    <t>25-02PV-08</t>
  </si>
  <si>
    <t>25-10PV-08</t>
  </si>
  <si>
    <t>25-02PV-09</t>
  </si>
  <si>
    <t>25-09PV-09</t>
  </si>
  <si>
    <t>22-13DP-06</t>
  </si>
  <si>
    <t>25-02PV-10</t>
  </si>
  <si>
    <t>25-11P-09</t>
  </si>
  <si>
    <t>25-15PV-12</t>
  </si>
  <si>
    <t>25-09PV-10</t>
  </si>
  <si>
    <t>25-12P-03</t>
  </si>
  <si>
    <t>24-14DV-10</t>
  </si>
  <si>
    <t>22-13DP-07</t>
  </si>
  <si>
    <t>25-14P-08</t>
  </si>
  <si>
    <t>25-10PV-09</t>
  </si>
  <si>
    <t>22nd Century Technologies Inc.</t>
  </si>
  <si>
    <t>25/032SG-01</t>
  </si>
  <si>
    <t>25/018MF-01</t>
  </si>
  <si>
    <t>25/032SG-02</t>
  </si>
  <si>
    <t>A-Rocket Moving &amp; Storage, Inc.</t>
  </si>
  <si>
    <t>25/017TC-02</t>
  </si>
  <si>
    <t>25/032SG-03</t>
  </si>
  <si>
    <t xml:space="preserve">ACCO Brands USA </t>
  </si>
  <si>
    <t>25/018MF-02</t>
  </si>
  <si>
    <t>22/027MR-01</t>
  </si>
  <si>
    <t>Action Staffing of Georgia, Inc.</t>
  </si>
  <si>
    <t>25/032SG-04</t>
  </si>
  <si>
    <t>25/018MF-03</t>
  </si>
  <si>
    <t>Advanced Digital Solutions LLC</t>
  </si>
  <si>
    <t>25/018MF-04</t>
  </si>
  <si>
    <t>25/018MF-05</t>
  </si>
  <si>
    <t>25/018MF-06</t>
  </si>
  <si>
    <t>25/017TC-01</t>
  </si>
  <si>
    <t>Allied Facility Partners LLC</t>
  </si>
  <si>
    <t>25/033MR-01</t>
  </si>
  <si>
    <t>ALOIS LLC</t>
  </si>
  <si>
    <t>25/032SG-05</t>
  </si>
  <si>
    <t xml:space="preserve">Alpha Foods Co. </t>
  </si>
  <si>
    <t>24/022AK-02</t>
  </si>
  <si>
    <t>24/050MR-03</t>
  </si>
  <si>
    <t>American Technology Consulting, LLC</t>
  </si>
  <si>
    <t>25/018MF-07</t>
  </si>
  <si>
    <t>25/032SG-06</t>
  </si>
  <si>
    <t>25/033MR-02</t>
  </si>
  <si>
    <t>Argio Roofing &amp; Construction</t>
  </si>
  <si>
    <t>23/041MR-02</t>
  </si>
  <si>
    <t>Armstrong Repair Center, Inc.</t>
  </si>
  <si>
    <t>22/037TP-01</t>
  </si>
  <si>
    <t xml:space="preserve">Asian Food Solutions </t>
  </si>
  <si>
    <t>24/022AK-03</t>
  </si>
  <si>
    <t>Authorium, Inc.</t>
  </si>
  <si>
    <t>25/039MF-01</t>
  </si>
  <si>
    <t>Automated Logic Contracting Services, Inc.</t>
  </si>
  <si>
    <t>Building Controls (JOC-IDIQ)</t>
  </si>
  <si>
    <t>24/047TC-05</t>
  </si>
  <si>
    <t>Bake Crafters Food Company</t>
  </si>
  <si>
    <t>24/022AK-04</t>
  </si>
  <si>
    <t>Basic American Foods</t>
  </si>
  <si>
    <t>24/022AK-05</t>
  </si>
  <si>
    <t>25/033MR-03</t>
  </si>
  <si>
    <t>BE Staffing Solutions</t>
  </si>
  <si>
    <t>25/032SG-07</t>
  </si>
  <si>
    <t>24/047TC-08</t>
  </si>
  <si>
    <t>25/033MR-04</t>
  </si>
  <si>
    <t>Biddingo</t>
  </si>
  <si>
    <t>25/039MF-02</t>
  </si>
  <si>
    <t>25/033MR-06</t>
  </si>
  <si>
    <t>Blue Triton Brands, Inc.</t>
  </si>
  <si>
    <t>Bottled Drinking Water, Coolers and Other Beverage Related Products</t>
  </si>
  <si>
    <t>25/020AK-01</t>
  </si>
  <si>
    <t>BMS HOLDINGS III CORP, dba BMS CAT, LLC</t>
  </si>
  <si>
    <t>25/033MR-05</t>
  </si>
  <si>
    <t>Bongards' Creameries</t>
  </si>
  <si>
    <t>24/022AK-06</t>
  </si>
  <si>
    <t>25/018MF-09</t>
  </si>
  <si>
    <t>Brookwood Farms Inc</t>
  </si>
  <si>
    <t>24/022AK-07</t>
  </si>
  <si>
    <t xml:space="preserve">Brothers Food Service </t>
  </si>
  <si>
    <t>23/030TP-01</t>
  </si>
  <si>
    <t>25/033MR-07</t>
  </si>
  <si>
    <t>25/032SG-08</t>
  </si>
  <si>
    <t>Butterball</t>
  </si>
  <si>
    <t>24/022AK-09</t>
  </si>
  <si>
    <t>25/032SG-09</t>
  </si>
  <si>
    <t>25/018MF-10</t>
  </si>
  <si>
    <t>Cargill Kitchen Solutions</t>
  </si>
  <si>
    <t>24/022AK-10</t>
  </si>
  <si>
    <t>CCS Global Tech</t>
  </si>
  <si>
    <t>25/018MF-11</t>
  </si>
  <si>
    <t>CDW Government</t>
  </si>
  <si>
    <t>25/018MF-12</t>
  </si>
  <si>
    <t>Certified Simple</t>
  </si>
  <si>
    <t>25/018MF-13</t>
  </si>
  <si>
    <t>Challenge Office Products</t>
  </si>
  <si>
    <t>25/018MF-14</t>
  </si>
  <si>
    <t>Champion Energy Services</t>
  </si>
  <si>
    <t>Retail Energy Purchase</t>
  </si>
  <si>
    <t>25/038TC-01</t>
  </si>
  <si>
    <t>25/018MF-15</t>
  </si>
  <si>
    <t>Chromebookparts.com</t>
  </si>
  <si>
    <t>25/018MF-48</t>
  </si>
  <si>
    <t>Clearbrook Farms</t>
  </si>
  <si>
    <t>25/023TP-01</t>
  </si>
  <si>
    <t>Clever Inc.</t>
  </si>
  <si>
    <t>25/018MF-16</t>
  </si>
  <si>
    <t>Cogent Infotech Corporation</t>
  </si>
  <si>
    <t>25/032SG-11</t>
  </si>
  <si>
    <t>24/023TC-06</t>
  </si>
  <si>
    <t>Compunnel, Inc.</t>
  </si>
  <si>
    <t>25/032SG-12</t>
  </si>
  <si>
    <t>ConAgra Foods, Inc.</t>
  </si>
  <si>
    <t>24/022AK-13</t>
  </si>
  <si>
    <t>Concourse Tech Inc. (fka: Coquina Labs Inc.)</t>
  </si>
  <si>
    <t>25/018MF-17</t>
  </si>
  <si>
    <t>CornerStone Staffing</t>
  </si>
  <si>
    <t>25/032SG-13</t>
  </si>
  <si>
    <t>CPS HR Consulting</t>
  </si>
  <si>
    <t>25/032SG-14</t>
  </si>
  <si>
    <t>Critical Infrastructure Solutions (CIS) LLC</t>
  </si>
  <si>
    <t>25/018MF-18</t>
  </si>
  <si>
    <t>Cross Country Healthcare Staffing Services</t>
  </si>
  <si>
    <t>25/032SG-15</t>
  </si>
  <si>
    <t>Crowned Eagle Construction</t>
  </si>
  <si>
    <t>25/033MR-08</t>
  </si>
  <si>
    <t>23/041MR-05</t>
  </si>
  <si>
    <t>Cy-Fair Tire (FKA Goolsbee Tire Service Inc)</t>
  </si>
  <si>
    <t>Fleet Leasing and Management</t>
  </si>
  <si>
    <t>24/005MR-01</t>
  </si>
  <si>
    <t>Deirdre Orr Consulting, LLC.</t>
  </si>
  <si>
    <t>25/032SG-16</t>
  </si>
  <si>
    <t>Del Monte Foods, Inc.</t>
  </si>
  <si>
    <t>24/022AK-14</t>
  </si>
  <si>
    <t>24/050MR-04</t>
  </si>
  <si>
    <t>Digi Security Systems, LLC</t>
  </si>
  <si>
    <t>25/018MF-19</t>
  </si>
  <si>
    <t>24/047TC-14</t>
  </si>
  <si>
    <t>25/033MR-09</t>
  </si>
  <si>
    <t>25/018MF-20</t>
  </si>
  <si>
    <t xml:space="preserve">Don Lee Farms </t>
  </si>
  <si>
    <t>24/022AK-15</t>
  </si>
  <si>
    <t>Dunhill Development and Construction</t>
  </si>
  <si>
    <t>25/033MR-10</t>
  </si>
  <si>
    <t>25/033MR-11</t>
  </si>
  <si>
    <t>E-Solutions</t>
  </si>
  <si>
    <t>25/032SG-21</t>
  </si>
  <si>
    <t>E7Strategies Inc</t>
  </si>
  <si>
    <t>25/032SG-17</t>
  </si>
  <si>
    <t>Eagle Mountain Flag and Flagpole</t>
  </si>
  <si>
    <t>24/023TC-09</t>
  </si>
  <si>
    <t>25/017TC-03</t>
  </si>
  <si>
    <t>EcoXstream, LLC</t>
  </si>
  <si>
    <t>25/033MR-12</t>
  </si>
  <si>
    <t>Elegant Enterprise-Wide Solutions, Inc.</t>
  </si>
  <si>
    <t>25/032SG-18</t>
  </si>
  <si>
    <t>Elite Solution LLC</t>
  </si>
  <si>
    <t>25/032SG-19</t>
  </si>
  <si>
    <t>25/033MR-13</t>
  </si>
  <si>
    <t>eNcloud Services LLC</t>
  </si>
  <si>
    <t>25/032SG-20</t>
  </si>
  <si>
    <t>24/002TC-05</t>
  </si>
  <si>
    <t>25/033MR-14</t>
  </si>
  <si>
    <t>Euna Solutions, Inc.</t>
  </si>
  <si>
    <t>25/039MF-04</t>
  </si>
  <si>
    <t>Evolve Holdings Inc</t>
  </si>
  <si>
    <t>25/018MF-22</t>
  </si>
  <si>
    <t>25/033MR-15</t>
  </si>
  <si>
    <t>25/033MR-16</t>
  </si>
  <si>
    <t>Electrical Contractor Services (JOC-IDIQ)_x000D_ Plumbing Services (JOC-IDIQ)</t>
  </si>
  <si>
    <t>25/033MR-17</t>
  </si>
  <si>
    <t>25/033MR-18</t>
  </si>
  <si>
    <t>Ferrilli</t>
  </si>
  <si>
    <t>25/012MF-02</t>
  </si>
  <si>
    <t>25/018MF-23</t>
  </si>
  <si>
    <t>25/033MR-19</t>
  </si>
  <si>
    <t>25/033MR-20</t>
  </si>
  <si>
    <t>Food Handler Solutions</t>
  </si>
  <si>
    <t>25/018MF-24</t>
  </si>
  <si>
    <t>Foster Farms</t>
  </si>
  <si>
    <t>24/022AK-17</t>
  </si>
  <si>
    <t>25/018MF-25</t>
  </si>
  <si>
    <t>25/033MR-21</t>
  </si>
  <si>
    <t>25/033MR-22</t>
  </si>
  <si>
    <t>General Commercial Solutions, LLC</t>
  </si>
  <si>
    <t>25/033MR-23</t>
  </si>
  <si>
    <t>25/033MR-24</t>
  </si>
  <si>
    <t>25/033MR-25</t>
  </si>
  <si>
    <t>Gold Creek Foods, LLC</t>
  </si>
  <si>
    <t>24/022AK-18</t>
  </si>
  <si>
    <t>Goldkist, A Pilgrims Pride Corp</t>
  </si>
  <si>
    <t>24/022AK-33</t>
  </si>
  <si>
    <t>GovConnection, Inc.</t>
  </si>
  <si>
    <t>25/018MF-26</t>
  </si>
  <si>
    <t>Gyrus Systems</t>
  </si>
  <si>
    <t>25/018MF-27</t>
  </si>
  <si>
    <t>25/018MF-28</t>
  </si>
  <si>
    <t>HiEd, Inc.</t>
  </si>
  <si>
    <t>25/018MF-29</t>
  </si>
  <si>
    <t>High Liner Foods</t>
  </si>
  <si>
    <t>24/022AK-19</t>
  </si>
  <si>
    <t>25/023TP-02</t>
  </si>
  <si>
    <t>Hireteq Solutions Inc.</t>
  </si>
  <si>
    <t>25/032SG-22</t>
  </si>
  <si>
    <t>25/032SG-23</t>
  </si>
  <si>
    <t>25/033MR-26</t>
  </si>
  <si>
    <t>Hormel Food Sales, LLC</t>
  </si>
  <si>
    <t>24/022AK-20</t>
  </si>
  <si>
    <t>Houston Communications</t>
  </si>
  <si>
    <t>25/018MF-30</t>
  </si>
  <si>
    <t>25/033MR-27</t>
  </si>
  <si>
    <t>Idahoan Foods, LLC</t>
  </si>
  <si>
    <t>24/022AK-21</t>
  </si>
  <si>
    <t>In-Telecom Consulting, LLC (fka: Lantana Communications)</t>
  </si>
  <si>
    <t>25/018MF-31</t>
  </si>
  <si>
    <t>Indi Construction Partners LLC (fka: A Status Construction LLC)</t>
  </si>
  <si>
    <t>25/033MR-28</t>
  </si>
  <si>
    <t>Infojini Inc.</t>
  </si>
  <si>
    <t>25/032SG-24</t>
  </si>
  <si>
    <t>Innovative Technologies by Design, Inc</t>
  </si>
  <si>
    <t>Wireless Temperature Monitoring Systems and Other Related Products</t>
  </si>
  <si>
    <t>25/029TP-01</t>
  </si>
  <si>
    <t>InstantServe Limited Liability Company</t>
  </si>
  <si>
    <t>25/032SG-25</t>
  </si>
  <si>
    <t>25/033MR-29</t>
  </si>
  <si>
    <t>25/033MR-51</t>
  </si>
  <si>
    <t>JJ Flores Roofing</t>
  </si>
  <si>
    <t>23/041MR-07</t>
  </si>
  <si>
    <t>Jonahten, LLC</t>
  </si>
  <si>
    <t>25/018MF-32</t>
  </si>
  <si>
    <t>JonesCo General Contractors LLC</t>
  </si>
  <si>
    <t>25/033MR-30</t>
  </si>
  <si>
    <t>25/033MR-31</t>
  </si>
  <si>
    <t>24/049MR-04</t>
  </si>
  <si>
    <t>Knight Office Solutions, Inc.</t>
  </si>
  <si>
    <t>25/018MF-33</t>
  </si>
  <si>
    <t>La Costenita Distribuidor Inc.</t>
  </si>
  <si>
    <t>25/027AK-01</t>
  </si>
  <si>
    <t>22/038SG-17</t>
  </si>
  <si>
    <t>25/018MF-34</t>
  </si>
  <si>
    <t>25/032SG-26</t>
  </si>
  <si>
    <t>25/032SG-27</t>
  </si>
  <si>
    <t>25/033MR-32</t>
  </si>
  <si>
    <t>25/033MR-33</t>
  </si>
  <si>
    <t>Lone Star Security Shield Inc.</t>
  </si>
  <si>
    <t>25/018MF-37</t>
  </si>
  <si>
    <t>25/018MF-38</t>
  </si>
  <si>
    <t>Marathon Staffing Group, Inc.</t>
  </si>
  <si>
    <t>25/032SG-28</t>
  </si>
  <si>
    <t>METCO Engineering, Inc.</t>
  </si>
  <si>
    <t>25/033MR-34</t>
  </si>
  <si>
    <t>Millennium Project Solutions, Inc</t>
  </si>
  <si>
    <t>25/033MR-35</t>
  </si>
  <si>
    <t>Mohawk Lifts LLC</t>
  </si>
  <si>
    <t>25/021SG-02</t>
  </si>
  <si>
    <t>MSys, Inc.</t>
  </si>
  <si>
    <t>25/032SG-29</t>
  </si>
  <si>
    <t>25/033MR-36</t>
  </si>
  <si>
    <t>National Food Group, Inc</t>
  </si>
  <si>
    <t>24/022AK-30</t>
  </si>
  <si>
    <t>New Horizons (fka: United Training)</t>
  </si>
  <si>
    <t>25/018MF-39</t>
  </si>
  <si>
    <t>25/018MF-40</t>
  </si>
  <si>
    <t>25/018MF-41</t>
  </si>
  <si>
    <t>25/033MR-37</t>
  </si>
  <si>
    <t>NoodleTools, Inc.</t>
  </si>
  <si>
    <t>25/018MF-42</t>
  </si>
  <si>
    <t>NW Radio</t>
  </si>
  <si>
    <t>25/018MF-43</t>
  </si>
  <si>
    <t>NWN Corporation</t>
  </si>
  <si>
    <t>25/018MF-44</t>
  </si>
  <si>
    <t>ObjectWin Technology, Inc.</t>
  </si>
  <si>
    <t>25/032SG-30</t>
  </si>
  <si>
    <t>25/032SG-31</t>
  </si>
  <si>
    <t>Openwork, LLC</t>
  </si>
  <si>
    <t>25/032SG-32</t>
  </si>
  <si>
    <t>Panorama Education, Inc.</t>
  </si>
  <si>
    <t>25/018MF-45</t>
  </si>
  <si>
    <t>Paragon Micro, Inc.</t>
  </si>
  <si>
    <t>25/018MF-46</t>
  </si>
  <si>
    <t>Paratum Solutions, LLC</t>
  </si>
  <si>
    <t>25/018MF-47</t>
  </si>
  <si>
    <t>25/018MF-49</t>
  </si>
  <si>
    <t>PCs2U, Inc.</t>
  </si>
  <si>
    <t>25/018MF-50</t>
  </si>
  <si>
    <t>25/018MF-51</t>
  </si>
  <si>
    <t>Performance Scoring, LLC</t>
  </si>
  <si>
    <t>25/018MF-52</t>
  </si>
  <si>
    <t>Phoenix Business Consulting</t>
  </si>
  <si>
    <t>25/018MF-53</t>
  </si>
  <si>
    <t>25/017TC-05</t>
  </si>
  <si>
    <t>22/038SG-28</t>
  </si>
  <si>
    <t>25/018MF-54</t>
  </si>
  <si>
    <t>25/033MR-44</t>
  </si>
  <si>
    <t>Premise One, LLC</t>
  </si>
  <si>
    <t>25/018MF-55</t>
  </si>
  <si>
    <t>25/033MR-38</t>
  </si>
  <si>
    <t>Prime Systems / Directron</t>
  </si>
  <si>
    <t>25/018MF-56</t>
  </si>
  <si>
    <t>PROLIM Global Corporation</t>
  </si>
  <si>
    <t>25/032SG-33</t>
  </si>
  <si>
    <t>25/032SG-34</t>
  </si>
  <si>
    <t>Protouch Staffing</t>
  </si>
  <si>
    <t>25/032SG-35</t>
  </si>
  <si>
    <t>PS Lightwave LLC</t>
  </si>
  <si>
    <t>25/018MF-57</t>
  </si>
  <si>
    <t>25/018MF-58</t>
  </si>
  <si>
    <t>25/033MR-39</t>
  </si>
  <si>
    <t>Quasar Data Center, Ltd.</t>
  </si>
  <si>
    <t>25/018MF-59</t>
  </si>
  <si>
    <t>R3 Collaboratives Inc</t>
  </si>
  <si>
    <t>25/018MF-60</t>
  </si>
  <si>
    <t>RADgov, Inc.</t>
  </si>
  <si>
    <t>25/032SG-36</t>
  </si>
  <si>
    <t>23/041MR-09</t>
  </si>
  <si>
    <t>Raindrop Systems, Inc.</t>
  </si>
  <si>
    <t>25/039MF-05</t>
  </si>
  <si>
    <t>Rang Technologies Inc.</t>
  </si>
  <si>
    <t>25/032SG-37</t>
  </si>
  <si>
    <t>Redline Builders LLC</t>
  </si>
  <si>
    <t>25/033MR-41</t>
  </si>
  <si>
    <t>Reliant Business Products</t>
  </si>
  <si>
    <t>25/018MF-61</t>
  </si>
  <si>
    <t>Revolution Data Systems, LLC</t>
  </si>
  <si>
    <t>25/018MF-62</t>
  </si>
  <si>
    <t>25/033MR-42</t>
  </si>
  <si>
    <t>25/017TC-07</t>
  </si>
  <si>
    <t>25/032SG-38</t>
  </si>
  <si>
    <t>S2integrators LLC</t>
  </si>
  <si>
    <t>25/039MF-06</t>
  </si>
  <si>
    <t>School Nurse Supply, Inc</t>
  </si>
  <si>
    <t>23/026KN-04</t>
  </si>
  <si>
    <t>24/018MR-18</t>
  </si>
  <si>
    <t>25/033MR-43</t>
  </si>
  <si>
    <t>Shipcom Federal Solutions, LLC</t>
  </si>
  <si>
    <t>25/029TP-02</t>
  </si>
  <si>
    <t>Shoes for Crews, LLC</t>
  </si>
  <si>
    <t>24/044TP-01</t>
  </si>
  <si>
    <t>25/033MR-45</t>
  </si>
  <si>
    <t>25/018MF-63</t>
  </si>
  <si>
    <t>SKO Elite</t>
  </si>
  <si>
    <t>25/033MR-46</t>
  </si>
  <si>
    <t>25/037AK-01</t>
  </si>
  <si>
    <t>SmartSense by Digi</t>
  </si>
  <si>
    <t>25/029TP-03</t>
  </si>
  <si>
    <t>25/033MR-47</t>
  </si>
  <si>
    <t>25/033MR-48</t>
  </si>
  <si>
    <t>Sphere Superior Services LLC</t>
  </si>
  <si>
    <t>25/033MR-49</t>
  </si>
  <si>
    <t>25/033MR-50</t>
  </si>
  <si>
    <t>25/033MR-52</t>
  </si>
  <si>
    <t>Suddath Workplace Solutions</t>
  </si>
  <si>
    <t>25/017TC-08</t>
  </si>
  <si>
    <t>25/033MR-53</t>
  </si>
  <si>
    <t>Swan Solutions, LLC</t>
  </si>
  <si>
    <t>25/018MF-64</t>
  </si>
  <si>
    <t>Swing Education, Inc.</t>
  </si>
  <si>
    <t>25/032SG-39</t>
  </si>
  <si>
    <t>Synergy Staffing Inc</t>
  </si>
  <si>
    <t>25/032SG-40</t>
  </si>
  <si>
    <t>Sysintellects LLC</t>
  </si>
  <si>
    <t>25/039MF-07</t>
  </si>
  <si>
    <t>Talosys Inc.</t>
  </si>
  <si>
    <t>25/029TP-04</t>
  </si>
  <si>
    <t>TapeWorks Texas, Inc.</t>
  </si>
  <si>
    <t>25/018MF-72</t>
  </si>
  <si>
    <t>Tech Fest Live</t>
  </si>
  <si>
    <t>25/018MF-65</t>
  </si>
  <si>
    <t>25/018MF-66</t>
  </si>
  <si>
    <t>Tekvisions, Inc.</t>
  </si>
  <si>
    <t>23/004LS-11</t>
  </si>
  <si>
    <t>Telephonics Unlimited, Inc.</t>
  </si>
  <si>
    <t>25/018MF-67</t>
  </si>
  <si>
    <t>25/018MF-68</t>
  </si>
  <si>
    <t>25/033MR-55</t>
  </si>
  <si>
    <t>25/018MF-69</t>
  </si>
  <si>
    <t>The Masters Distribution Systems Company, Inc.</t>
  </si>
  <si>
    <t>25/020AK-02</t>
  </si>
  <si>
    <t>The Reserves Network, Inc.</t>
  </si>
  <si>
    <t>25/032SG-41</t>
  </si>
  <si>
    <t>25/032SG-42</t>
  </si>
  <si>
    <t>25/018MF-70</t>
  </si>
  <si>
    <t>Trace3, LLC (fka: Set Solutions)</t>
  </si>
  <si>
    <t>25/018MF-71</t>
  </si>
  <si>
    <t>Triton Design and Construction</t>
  </si>
  <si>
    <t>25/033MR-56</t>
  </si>
  <si>
    <t>Tryfacta, Inc.</t>
  </si>
  <si>
    <t>25/032SG-43</t>
  </si>
  <si>
    <t>TXU Energy Retail Company LLC</t>
  </si>
  <si>
    <t>25/038TC-02</t>
  </si>
  <si>
    <t>25/018MF-73</t>
  </si>
  <si>
    <t>Urbego, Inc.</t>
  </si>
  <si>
    <t>25/018MF-74</t>
  </si>
  <si>
    <t>Valla Construction, Inc</t>
  </si>
  <si>
    <t>25/033MR-57</t>
  </si>
  <si>
    <t>25/033MR-58</t>
  </si>
  <si>
    <t>VolunteerNow</t>
  </si>
  <si>
    <t>25/018MF-75</t>
  </si>
  <si>
    <t>23/036SG-09</t>
  </si>
  <si>
    <t>WebRevelation, Inc</t>
  </si>
  <si>
    <t>25/018MF-76</t>
  </si>
  <si>
    <t>25/033MR-59</t>
  </si>
  <si>
    <t>WeVideo, Inc.</t>
  </si>
  <si>
    <t>25/018MF-77</t>
  </si>
  <si>
    <t>Wyebot, Inc.</t>
  </si>
  <si>
    <t>25/018MF-78</t>
  </si>
  <si>
    <t>Yumi Ice Cream Co., Inc.</t>
  </si>
  <si>
    <t>25/027AK-02</t>
  </si>
  <si>
    <t>Zion Cloud Solutions LLC</t>
  </si>
  <si>
    <t>25/032SG-44</t>
  </si>
  <si>
    <t>IT managed services and staff augmentation provider</t>
  </si>
  <si>
    <t>Security, cloud, network, and data services</t>
  </si>
  <si>
    <t>AI Strategy, Implementation &amp; Support Services</t>
  </si>
  <si>
    <t>Law enforcement equipment *available only in Canada</t>
  </si>
  <si>
    <t>Full-service systems integrator</t>
  </si>
  <si>
    <t>HVAC (mechanical) systems with related products and services</t>
  </si>
  <si>
    <t>Facility assessment</t>
  </si>
  <si>
    <t>Salt and brine</t>
  </si>
  <si>
    <t>Fabric-covered buildings</t>
  </si>
  <si>
    <t>Public entity insurance solutions</t>
  </si>
  <si>
    <t>Material processing and medical laboratory equipment</t>
  </si>
  <si>
    <t>Aboveground storage tank equipment &amp; service</t>
  </si>
  <si>
    <t>Airport runway materials</t>
  </si>
  <si>
    <t>Alternative student transportation solutions</t>
  </si>
  <si>
    <t>Public sector and education administration software solutions</t>
  </si>
  <si>
    <t>Public safety training equipment</t>
  </si>
  <si>
    <t>Law enforcement equipment</t>
  </si>
  <si>
    <t>Ballistic safety equipment supporting government officials</t>
  </si>
  <si>
    <t>Firefighting equipment and solutions</t>
  </si>
  <si>
    <t>Wellness engagement program</t>
  </si>
  <si>
    <t>Advantage One Technology</t>
  </si>
  <si>
    <t>Public works route management software</t>
  </si>
  <si>
    <t>102924-ADO</t>
  </si>
  <si>
    <t>Unmanned vehicle systems</t>
  </si>
  <si>
    <t>AEV: Emergency Vehicle Excellence</t>
  </si>
  <si>
    <t>Agricultural tractors</t>
  </si>
  <si>
    <t>Fleet management and motor pool automation</t>
  </si>
  <si>
    <t>Airport runway equipment</t>
  </si>
  <si>
    <t>Road right-of-way equipment</t>
  </si>
  <si>
    <t>Road right-of-way maintenance equipment</t>
  </si>
  <si>
    <t>Body armor with related accessories, equipment, and services</t>
  </si>
  <si>
    <t>Firefighting PPE and Cleaning</t>
  </si>
  <si>
    <t>Firefighter equipment and rescue tools</t>
  </si>
  <si>
    <t>Insurance broker and consulting services</t>
  </si>
  <si>
    <t>Facility assessment and planning</t>
  </si>
  <si>
    <t>Digger derricks, bucket trucks, and utility equipment</t>
  </si>
  <si>
    <t>Energy savings performance contracts</t>
  </si>
  <si>
    <t>Healthcare and educational staffing services. Sunburst MSP services</t>
  </si>
  <si>
    <t>Trailers</t>
  </si>
  <si>
    <t>Furniture and signage</t>
  </si>
  <si>
    <t>Uniforms, tactical gear, and detention supplies</t>
  </si>
  <si>
    <t>In-vehicle HD video surveillance and tracking</t>
  </si>
  <si>
    <t>Risk management</t>
  </si>
  <si>
    <t>Facility security</t>
  </si>
  <si>
    <t>Aquatix aqua play is for everyone everywhere</t>
  </si>
  <si>
    <t>Snow removal, landscape, and grounds equipment</t>
  </si>
  <si>
    <t>Pipeline video inspection/rehabilitation equipment</t>
  </si>
  <si>
    <t>Heavy-duty vehicle maintenance equipment</t>
  </si>
  <si>
    <t>Employee financial wellness</t>
  </si>
  <si>
    <t>Fabric air structures</t>
  </si>
  <si>
    <t>AI development and custom digital solutions</t>
  </si>
  <si>
    <t>Snow and ice equipment</t>
  </si>
  <si>
    <t>Road paving and construction equipment</t>
  </si>
  <si>
    <t>Artificial turf</t>
  </si>
  <si>
    <t>Athletic surfaces</t>
  </si>
  <si>
    <t>Wireless services: public safety and education</t>
  </si>
  <si>
    <t>Ice arena and sports facility products</t>
  </si>
  <si>
    <t>JMS, OMS, and inmate management/tracking software</t>
  </si>
  <si>
    <t>Fabric structure and greenhouse manufacturer</t>
  </si>
  <si>
    <t>Forklifts</t>
  </si>
  <si>
    <t>ATS Traffic | AGS</t>
  </si>
  <si>
    <t>Safety and traffic equipment</t>
  </si>
  <si>
    <t>042225-ATST</t>
  </si>
  <si>
    <t>Synthetic turf fields</t>
  </si>
  <si>
    <t>Online surplus auction services</t>
  </si>
  <si>
    <t>Automated curb management for safer streets</t>
  </si>
  <si>
    <t>Automotive replacement parts</t>
  </si>
  <si>
    <t>Medium-duty construction equipment</t>
  </si>
  <si>
    <t>Integrated communications experiences</t>
  </si>
  <si>
    <t>Conducted energy weapons</t>
  </si>
  <si>
    <t>Public safety video surveillance</t>
  </si>
  <si>
    <t>Tree care and wood waste recycling</t>
  </si>
  <si>
    <t>Kitchen equipment and foodservice supplies</t>
  </si>
  <si>
    <t>Class 6, 7, and 8 chassis</t>
  </si>
  <si>
    <t>Playground equipment</t>
  </si>
  <si>
    <t>Ice rink and arena equipment</t>
  </si>
  <si>
    <t>Food service supplies and equipment</t>
  </si>
  <si>
    <t>Vehicle lifts, wheel service &amp; shop equipment</t>
  </si>
  <si>
    <t>Passenger and crowd flow</t>
  </si>
  <si>
    <t>Private wireless</t>
  </si>
  <si>
    <t>Public safety communications solutions</t>
  </si>
  <si>
    <t>020625-BKT</t>
  </si>
  <si>
    <t>High-performance body armor solutions</t>
  </si>
  <si>
    <t>Uniforms and Related Accessories</t>
  </si>
  <si>
    <t>Electric vehicle equipment</t>
  </si>
  <si>
    <t>Complete parking control solution</t>
  </si>
  <si>
    <t>School buses</t>
  </si>
  <si>
    <t>Curb and mobility management data platform</t>
  </si>
  <si>
    <t>Above-ground fuel storage and dispensing equipment</t>
  </si>
  <si>
    <t>Lead service line inventory solutions</t>
  </si>
  <si>
    <t>Pre-engineered buildings</t>
  </si>
  <si>
    <t>Employee financial wellness - LoansAtWork</t>
  </si>
  <si>
    <t>Portable construction equipment</t>
  </si>
  <si>
    <t>Grounds maintenance</t>
  </si>
  <si>
    <t>Soil and Asphalt Rollers, Pavers, Landfill and Refuse Compactors</t>
  </si>
  <si>
    <t>032525-BFD</t>
  </si>
  <si>
    <t>Snow and Ice removal equipment</t>
  </si>
  <si>
    <t>Waste and recycling equipment and containers</t>
  </si>
  <si>
    <t>Relocatable building solutions</t>
  </si>
  <si>
    <t>Hands-on STEM products for the classroom</t>
  </si>
  <si>
    <t>BRINC Drones</t>
  </si>
  <si>
    <t>020625-BRNC</t>
  </si>
  <si>
    <t>Fabric structures</t>
  </si>
  <si>
    <t>Street sweepers</t>
  </si>
  <si>
    <t>Alternative student transportation</t>
  </si>
  <si>
    <t>Fire suppression and pumping systems for fixed and mobile firefighting</t>
  </si>
  <si>
    <t>AI readiness and M365 support services</t>
  </si>
  <si>
    <t>Design/build skate parks, bike parks, and pump tracks</t>
  </si>
  <si>
    <t>Copiers, printers, MFDs, and related solutions</t>
  </si>
  <si>
    <t>Educational materials and supplies</t>
  </si>
  <si>
    <t>Educational science products</t>
  </si>
  <si>
    <t>HVAC systems</t>
  </si>
  <si>
    <t>Custom sport solutions for ice hockey and MAC sports</t>
  </si>
  <si>
    <t>Heavy construction equipment</t>
  </si>
  <si>
    <t>Record, store, search, share important interviews</t>
  </si>
  <si>
    <t>Rental equipment</t>
  </si>
  <si>
    <t>Roadway paving</t>
  </si>
  <si>
    <t>Electrical energy power generation equipment</t>
  </si>
  <si>
    <t>Waste recycling equipment</t>
  </si>
  <si>
    <t>Managed services and staff augmentation</t>
  </si>
  <si>
    <t>Technology products and services</t>
  </si>
  <si>
    <t>CentralSquare Technologies</t>
  </si>
  <si>
    <t>030425-CNSQ</t>
  </si>
  <si>
    <t>Pavement maintenance and repair equipment</t>
  </si>
  <si>
    <t>050625-CME</t>
  </si>
  <si>
    <t>Healthcare equipment sales, installation, and biomed/repairs supplier</t>
  </si>
  <si>
    <t>Interactive technology</t>
  </si>
  <si>
    <t>Engineered fabric buildings</t>
  </si>
  <si>
    <t>Integrated parking intelligence solutions</t>
  </si>
  <si>
    <t>Utility and transportation vehicles</t>
  </si>
  <si>
    <t>CMTA</t>
  </si>
  <si>
    <t>Energy savings performance contracting</t>
  </si>
  <si>
    <t>071624-CMA</t>
  </si>
  <si>
    <t>Governance, staffing, training, labor, and compliance services</t>
  </si>
  <si>
    <t>Asset management software solutions</t>
  </si>
  <si>
    <t>Bus manufacturer for student transportation.</t>
  </si>
  <si>
    <t>Group employee benefits</t>
  </si>
  <si>
    <t>National compactor and baler rental provider</t>
  </si>
  <si>
    <t>GIS-based fleet GPS tracking solutions</t>
  </si>
  <si>
    <t>Compusult Systems</t>
  </si>
  <si>
    <t>Incident command/emergency management software</t>
  </si>
  <si>
    <t>030425-CMPS</t>
  </si>
  <si>
    <t>Managed services provider (MSP): T&amp;M and project-based staffing</t>
  </si>
  <si>
    <t>Managed service provider (MSP) for information technology</t>
  </si>
  <si>
    <t>Security, cloud, network and data services and IT lifecycle services</t>
  </si>
  <si>
    <t>Fuel management cardlocks &amp; software</t>
  </si>
  <si>
    <t>Comprehensive insurance and benefits solutions</t>
  </si>
  <si>
    <t>Food service equipment, small wares, and supplies</t>
  </si>
  <si>
    <t>Sports lighting</t>
  </si>
  <si>
    <t>Public safety and military gear and equipment</t>
  </si>
  <si>
    <t>Laboratory and instant device drug testing services</t>
  </si>
  <si>
    <t>Aboveground fuel and fluid storage</t>
  </si>
  <si>
    <t>Home and office furniture rental services</t>
  </si>
  <si>
    <t>Roadway maintenance equipment</t>
  </si>
  <si>
    <t>Lawn, grounds, and snow removal equipment</t>
  </si>
  <si>
    <t>Digital curb management solutions</t>
  </si>
  <si>
    <t>Refuse collection trucks (front-, rear-, and side-loading)</t>
  </si>
  <si>
    <t>Utility, transport, golf and recreation vehicles</t>
  </si>
  <si>
    <t>Firefighting apparatus</t>
  </si>
  <si>
    <t>Precast concrete buildings</t>
  </si>
  <si>
    <t>Leasing and fleet management</t>
  </si>
  <si>
    <t>Freightliner &amp; Western Star Class 6-8 Trucks</t>
  </si>
  <si>
    <t>Scoreboards</t>
  </si>
  <si>
    <t>High-tech firefighter gear and protection equipment</t>
  </si>
  <si>
    <t>Interspiro self-contained breathing app. (SCBA)</t>
  </si>
  <si>
    <t>Event seating</t>
  </si>
  <si>
    <t>Dental supplies</t>
  </si>
  <si>
    <t>Firefighting and rescue equipment</t>
  </si>
  <si>
    <t>Secure military, police, and school storage</t>
  </si>
  <si>
    <t>Physical storage</t>
  </si>
  <si>
    <t>Public safety software</t>
  </si>
  <si>
    <t>030425-DEC</t>
  </si>
  <si>
    <t>Weight room and fitness equipment</t>
  </si>
  <si>
    <t>Battery outdoor power equipment</t>
  </si>
  <si>
    <t>Vehicle and body cameras with cloud service</t>
  </si>
  <si>
    <t>Dimonoff</t>
  </si>
  <si>
    <t>Smart lighting and control systems</t>
  </si>
  <si>
    <t>041525-DIMN</t>
  </si>
  <si>
    <t>Underground utility and landscape grounds equipment</t>
  </si>
  <si>
    <t>Flooring and related services</t>
  </si>
  <si>
    <t>Fleet fuel management systems and software</t>
  </si>
  <si>
    <t>Self-Contained Breathing Apparatus (SCBA) &amp; Related Equipment</t>
  </si>
  <si>
    <t>Firefighting equipment *available only in Canada*</t>
  </si>
  <si>
    <t>Indoor and outdoor athletic equipment</t>
  </si>
  <si>
    <t>AI-based automated curb management</t>
  </si>
  <si>
    <t>Fitness equipment</t>
  </si>
  <si>
    <t>Soil and asphalt rollers, compact equipment, and pavers</t>
  </si>
  <si>
    <t>E.F. Johnson Company</t>
  </si>
  <si>
    <t>Public safety communications</t>
  </si>
  <si>
    <t>020625-EFJ</t>
  </si>
  <si>
    <t>Fuel, EV &amp; telematics management</t>
  </si>
  <si>
    <t>Cloud-based business intelligence platform</t>
  </si>
  <si>
    <t>Eastern Communications</t>
  </si>
  <si>
    <t>Mission critical public safety radio networks</t>
  </si>
  <si>
    <t>020625-EAC</t>
  </si>
  <si>
    <t>Echo Data Analytics</t>
  </si>
  <si>
    <t>Public safety data analytics platform</t>
  </si>
  <si>
    <t>030425-EDA</t>
  </si>
  <si>
    <t>Outdoor power equipment and autonomous mowers</t>
  </si>
  <si>
    <t>Pest control</t>
  </si>
  <si>
    <t>Cutting edge environmental processing equipment</t>
  </si>
  <si>
    <t>EIS</t>
  </si>
  <si>
    <t>Integrated Public Safety Software Solutions</t>
  </si>
  <si>
    <t>030425-EIS</t>
  </si>
  <si>
    <t>Electric vehicles &amp; related equipment/services</t>
  </si>
  <si>
    <t>Tailored fleet management solutions</t>
  </si>
  <si>
    <t>Fleet management solutions</t>
  </si>
  <si>
    <t>Parking and curb management solutions</t>
  </si>
  <si>
    <t>Public utility equipment and services</t>
  </si>
  <si>
    <t>Queue management and self-service kiosks</t>
  </si>
  <si>
    <t>Emergent</t>
  </si>
  <si>
    <t>Purpose-built software solutions for public safety</t>
  </si>
  <si>
    <t>030425-EMR</t>
  </si>
  <si>
    <t>Employee benefits</t>
  </si>
  <si>
    <t>Energy savings</t>
  </si>
  <si>
    <t>Fleet management</t>
  </si>
  <si>
    <t>Enterprise Mobility</t>
  </si>
  <si>
    <t>Near-new vehicle purchasing</t>
  </si>
  <si>
    <t>050125-ENH</t>
  </si>
  <si>
    <t>Sewer inspection and maintenance equipment</t>
  </si>
  <si>
    <t>Lab equipment, instruments, and consumables</t>
  </si>
  <si>
    <t>4G/5G private cellular</t>
  </si>
  <si>
    <t>Purpose-built software for the public sector</t>
  </si>
  <si>
    <t>Emergency vehicle manufacturer</t>
  </si>
  <si>
    <t>Government, commercial, and industrial waterfront solutions</t>
  </si>
  <si>
    <t>Pavement marking vehicles and removal equipment solutions</t>
  </si>
  <si>
    <t>050625-EZL</t>
  </si>
  <si>
    <t>Program management consulting services</t>
  </si>
  <si>
    <t>Light and medium automotive aftermarket parts</t>
  </si>
  <si>
    <t>Tree and land maintenance equipment attachments and accessories</t>
  </si>
  <si>
    <t>Road right of way maintenance equipment</t>
  </si>
  <si>
    <t>MRO equipment, supplies, and related services</t>
  </si>
  <si>
    <t>Vegetation management mulching attachments and tractors</t>
  </si>
  <si>
    <t>Integrated workforce and management solutions</t>
  </si>
  <si>
    <t>Workspace products, ergonomic accessories, and modular walls</t>
  </si>
  <si>
    <t>EMS equipment</t>
  </si>
  <si>
    <t>Sports surfacing solutions</t>
  </si>
  <si>
    <t>Seating solutions for collectives</t>
  </si>
  <si>
    <t>Firefighting PPE</t>
  </si>
  <si>
    <t>Fleet maintenance and procurement</t>
  </si>
  <si>
    <t>Alternative transportation services</t>
  </si>
  <si>
    <t>Lab and science equipment</t>
  </si>
  <si>
    <t>Resilient flooring, wall base, stair treads and installation products</t>
  </si>
  <si>
    <t>Automotive parts, service, and supplies</t>
  </si>
  <si>
    <t>Synthetic grass solutions and maintenance</t>
  </si>
  <si>
    <t>Security, Cloud, Network, and Data Services</t>
  </si>
  <si>
    <t>Fleet and asset tracking solutions, GPS/AVL, AI dashcams</t>
  </si>
  <si>
    <t>Bulk fuel monitoring and management</t>
  </si>
  <si>
    <t>Body armor</t>
  </si>
  <si>
    <t>Public safety uniforms</t>
  </si>
  <si>
    <t>Sewer cleaning and hydro excavation equipment</t>
  </si>
  <si>
    <t>Fleet fueling, management and GPS solutions</t>
  </si>
  <si>
    <t>Janitorial supplies</t>
  </si>
  <si>
    <t>Public safety alert and secure messaging tools</t>
  </si>
  <si>
    <t>030425-GYS</t>
  </si>
  <si>
    <t>Automotive parts and supplies</t>
  </si>
  <si>
    <t>Advanced ballistic and tactical armor</t>
  </si>
  <si>
    <t>Athletic equipment</t>
  </si>
  <si>
    <t>GPS fleet management and asset tracking</t>
  </si>
  <si>
    <t>Software &amp; consulting to state water programs</t>
  </si>
  <si>
    <t>Rental equipment and used equipment sales</t>
  </si>
  <si>
    <t>Fleet telematics, management and efficiency</t>
  </si>
  <si>
    <t>School nutrition service provider for K-12</t>
  </si>
  <si>
    <t>Physical education, athletic, and fitness equipment</t>
  </si>
  <si>
    <t>Building/infrastructure repairs, alterations, and restoration services</t>
  </si>
  <si>
    <t>Auction services</t>
  </si>
  <si>
    <t>End-to-end fleet and field service management platform</t>
  </si>
  <si>
    <t>Sewer vacuum</t>
  </si>
  <si>
    <t>Heavy and medium construction equipment</t>
  </si>
  <si>
    <t>Facility MRO</t>
  </si>
  <si>
    <t>Public safety and emergency management</t>
  </si>
  <si>
    <t>Landscape and grounds equipment and UTVs</t>
  </si>
  <si>
    <t>Waste water and drinking water treatment</t>
  </si>
  <si>
    <t>Outdoor fitness equipment</t>
  </si>
  <si>
    <t>Energy savings performance contracting with related services</t>
  </si>
  <si>
    <t>Citation enforcement solutions</t>
  </si>
  <si>
    <t>Fleet assessment, fleet electrification services, change management</t>
  </si>
  <si>
    <t>Artificial turf, track surfacing, and associated equipment</t>
  </si>
  <si>
    <t>STEM, CTE, and lab equipment solutions</t>
  </si>
  <si>
    <t>Commercial playground manufacturer</t>
  </si>
  <si>
    <t>Station, structural, and wildland fire boots</t>
  </si>
  <si>
    <t>Sustainable transportation services</t>
  </si>
  <si>
    <t>Span-Tech: Sand, salt, and military fabric structures</t>
  </si>
  <si>
    <t>Office furniture, seating, and movable walls</t>
  </si>
  <si>
    <t>Mobile refuse collection vehicles</t>
  </si>
  <si>
    <t>Indoor and outdoor athletic surfaces</t>
  </si>
  <si>
    <t>Dental supplies, equipment and service</t>
  </si>
  <si>
    <t>Turnkey Fleet Electrification incl Vehicles/Chargers/Related Services</t>
  </si>
  <si>
    <t>Public utility and airport equipment</t>
  </si>
  <si>
    <t>Digital health products</t>
  </si>
  <si>
    <t>Hog Technologies - FS</t>
  </si>
  <si>
    <t>050625-MAR-2</t>
  </si>
  <si>
    <t>Sewer lift station bypass and portable dewatering pumps</t>
  </si>
  <si>
    <t>Bulk solid waste and recycling</t>
  </si>
  <si>
    <t>Ambulances and emergency vehicles</t>
  </si>
  <si>
    <t>Copiers, MFD, printers, scanners, and service solutions</t>
  </si>
  <si>
    <t>Facilities maintenance</t>
  </si>
  <si>
    <t>031125-LSS-3</t>
  </si>
  <si>
    <t>Grounds Maintenance and Landscaping Equipment</t>
  </si>
  <si>
    <t>Software solutions and Related Services</t>
  </si>
  <si>
    <t>Material Handling Equipment and Solutions</t>
  </si>
  <si>
    <t>Fleet electrification solutions</t>
  </si>
  <si>
    <t>Quality Wireless Communication Solutions</t>
  </si>
  <si>
    <t>020625-ICM</t>
  </si>
  <si>
    <t>Fleet maintenance, repair, and operation supplies</t>
  </si>
  <si>
    <t>Indigetech Software</t>
  </si>
  <si>
    <t>Regulatory compliance and software solutions</t>
  </si>
  <si>
    <t>030425-INDG</t>
  </si>
  <si>
    <t>Turnkey energy solutions integrator</t>
  </si>
  <si>
    <t>Minority Owned Staffing &amp; Workforce Solutions</t>
  </si>
  <si>
    <t>Automatic passenger and people counting</t>
  </si>
  <si>
    <t>Staffing services</t>
  </si>
  <si>
    <t>AI consulting and automation services</t>
  </si>
  <si>
    <t>IT professional services and IT staff augmentation</t>
  </si>
  <si>
    <t>Multimodal mobility intelligence solutions</t>
  </si>
  <si>
    <t>Staffing solutions and professional services</t>
  </si>
  <si>
    <t>Carbon neutral modular carpet tile, LVT, rubber flooring, and services</t>
  </si>
  <si>
    <t>International parts purchasing program</t>
  </si>
  <si>
    <t>Class 4-8 chassis with related equipment</t>
  </si>
  <si>
    <t>Self-contained breathing apparatus and accessories</t>
  </si>
  <si>
    <t>Interwest Safety Supply</t>
  </si>
  <si>
    <t>042225-INW</t>
  </si>
  <si>
    <t>Information technology consulting services</t>
  </si>
  <si>
    <t>Private wireless solutions with 4G/5G &amp; CBRS</t>
  </si>
  <si>
    <t>Public safety surveillance</t>
  </si>
  <si>
    <t>Parking and curbside management solutions</t>
  </si>
  <si>
    <t>ITS Plus</t>
  </si>
  <si>
    <t>Vehicle detection products</t>
  </si>
  <si>
    <t>041525-ITS</t>
  </si>
  <si>
    <t>Mowers and turf equipment</t>
  </si>
  <si>
    <t>OEM powertrain replacement products and automotive supplies</t>
  </si>
  <si>
    <t>Sports Facilities Equipment Manufacturer</t>
  </si>
  <si>
    <t>Fuels and fluids storage, management, and dispensing systems</t>
  </si>
  <si>
    <t>Public works municipal equipment rentals</t>
  </si>
  <si>
    <t>Facility security systems</t>
  </si>
  <si>
    <t>IT managed service and staff augmentation</t>
  </si>
  <si>
    <t>Private wireless and neutral host networks</t>
  </si>
  <si>
    <t>High Density Automated Storage, Lockers, &amp; Shelving</t>
  </si>
  <si>
    <t>050625-KMI</t>
  </si>
  <si>
    <t>Class 5-8 chassis with related equipment</t>
  </si>
  <si>
    <t>Intelligent information and workflow management</t>
  </si>
  <si>
    <t>Commercial outdoor power equipment and robotic mowers</t>
  </si>
  <si>
    <t>Ground maintenance equipment and solutions</t>
  </si>
  <si>
    <t>Firefighter protective gear-equipment</t>
  </si>
  <si>
    <t>SCBA, respiratory, air quality</t>
  </si>
  <si>
    <t>Firefighting equipment, rescue tools, and accessories</t>
  </si>
  <si>
    <t>Waste collection vehicles</t>
  </si>
  <si>
    <t>K-12 Classroom furniture and materials</t>
  </si>
  <si>
    <t>STEM curriculum solutions</t>
  </si>
  <si>
    <t>Private network solutions and services</t>
  </si>
  <si>
    <t>Tractor and skid-steer mounted maintenance equipment</t>
  </si>
  <si>
    <t>Playground, shade, and splash play equipment for parks</t>
  </si>
  <si>
    <t>Emergency solutions</t>
  </si>
  <si>
    <t>050625-VTL</t>
  </si>
  <si>
    <t>Copiers</t>
  </si>
  <si>
    <t>Exercise and Fitness Equipment</t>
  </si>
  <si>
    <t>031125-LSS-2</t>
  </si>
  <si>
    <t>Fire safety training tools</t>
  </si>
  <si>
    <t>Uniforms for law enforcement, fire, and EMS</t>
  </si>
  <si>
    <t>Private 4G/5G wireless products and services</t>
  </si>
  <si>
    <t>Equipment installation, maintenance, services and lubricants</t>
  </si>
  <si>
    <t>Communications technology services</t>
  </si>
  <si>
    <t>Class 6-7 medium-duty, class 8 heavy-duty, diesel and battery electric</t>
  </si>
  <si>
    <t>Ambulance remounts</t>
  </si>
  <si>
    <t>Fleet and facilities parts storeroom management</t>
  </si>
  <si>
    <t>Carpet, vinyl, rubber, and hardwood flooring</t>
  </si>
  <si>
    <t>Supply and delivery of fuel and fuel-related services</t>
  </si>
  <si>
    <t>032525-AGI-3</t>
  </si>
  <si>
    <t>010825-MEC</t>
  </si>
  <si>
    <t>Mark Rite Lines - FS</t>
  </si>
  <si>
    <t>Road marking and removal equipment solutions</t>
  </si>
  <si>
    <t>050625-MAR-1</t>
  </si>
  <si>
    <t>Sustainable flooring and matting solutions</t>
  </si>
  <si>
    <t>Waste and recycling bins with/without technology</t>
  </si>
  <si>
    <t>050625-MBC</t>
  </si>
  <si>
    <t>Med, pharmaceutical, laboratory distribution for critical care</t>
  </si>
  <si>
    <t>Medical supplies, healthcare solutions, distribution and resources</t>
  </si>
  <si>
    <t>Facility and infrastructure consulting, assessment and planning</t>
  </si>
  <si>
    <t>Refuse collection vehicles</t>
  </si>
  <si>
    <t>Medical supplies and equipment</t>
  </si>
  <si>
    <t>IT lifecycle services</t>
  </si>
  <si>
    <t>Fleet solutions</t>
  </si>
  <si>
    <t>Software solutions and services for public sector &amp; education</t>
  </si>
  <si>
    <t>Tires with related equipment</t>
  </si>
  <si>
    <t>Miovision Technologies</t>
  </si>
  <si>
    <t>030425-MIO</t>
  </si>
  <si>
    <t>Commercial playground and fitness manufacturer</t>
  </si>
  <si>
    <t>Unified communications</t>
  </si>
  <si>
    <t>Data-led parking operations and guidance</t>
  </si>
  <si>
    <t>Hard- and soft-surface commercial flooring with installation services</t>
  </si>
  <si>
    <t>Vehicle lifts</t>
  </si>
  <si>
    <t>Roadside mowing equipment and parts</t>
  </si>
  <si>
    <t>Tree maintenance</t>
  </si>
  <si>
    <t>Tree maintenance equipment</t>
  </si>
  <si>
    <t>Recycling and repurposing equipment</t>
  </si>
  <si>
    <t>Personal protective equipment for firefighters</t>
  </si>
  <si>
    <t>Fleet management and AI dashcams</t>
  </si>
  <si>
    <t>Utility transport vehicles</t>
  </si>
  <si>
    <t>Safety and personal protection equipment</t>
  </si>
  <si>
    <t>Supplier of MRO products</t>
  </si>
  <si>
    <t>Emergency power-generation equipment</t>
  </si>
  <si>
    <t>Uniforms, tailoring, and fitting services</t>
  </si>
  <si>
    <t>Firefighting equipment</t>
  </si>
  <si>
    <t>Water treatment</t>
  </si>
  <si>
    <t>Aftermarket vehicle parts</t>
  </si>
  <si>
    <t>Customized fleet and single source supply chain management</t>
  </si>
  <si>
    <t>Learning materials for K-12 classrooms</t>
  </si>
  <si>
    <t>Tax-exempt municipal leasing and financing</t>
  </si>
  <si>
    <t>Refuse trucks</t>
  </si>
  <si>
    <t>Garbage truck rentals</t>
  </si>
  <si>
    <t>NEWCOM</t>
  </si>
  <si>
    <t>Public safety technology</t>
  </si>
  <si>
    <t>030425-NEWCM</t>
  </si>
  <si>
    <t>Janitorial and facility maintenance</t>
  </si>
  <si>
    <t>Washroom, other trailer solutions &amp; prefab structures</t>
  </si>
  <si>
    <t>Playground safety surface products</t>
  </si>
  <si>
    <t>Optimal fleet and impound solutions</t>
  </si>
  <si>
    <t>NTT America</t>
  </si>
  <si>
    <t>Innovative smart infrastructure solutions</t>
  </si>
  <si>
    <t>041525-NTTA</t>
  </si>
  <si>
    <t>Private cellular network solutions and services</t>
  </si>
  <si>
    <t>nureal.ai</t>
  </si>
  <si>
    <t>Smart city solutions, outdoor sensors, AI software and pro. services</t>
  </si>
  <si>
    <t>041525-NURL</t>
  </si>
  <si>
    <t>Management of off-duty work for public safety professionals</t>
  </si>
  <si>
    <t>Software solutions - school safety officers</t>
  </si>
  <si>
    <t>Furniture and related services</t>
  </si>
  <si>
    <t>Fleet chassis dealership</t>
  </si>
  <si>
    <t>Mobility expense management</t>
  </si>
  <si>
    <t>Aftermarket automotive parts</t>
  </si>
  <si>
    <t>Manufacturer of unique outdoor fitness equipment</t>
  </si>
  <si>
    <t>Outdoorlink</t>
  </si>
  <si>
    <t>041525-OUTD</t>
  </si>
  <si>
    <t>Agency AI documentation discovery solutions</t>
  </si>
  <si>
    <t>Manufacturer of Emergency Vehicles</t>
  </si>
  <si>
    <t>Fleet decarbonization strategy and operations</t>
  </si>
  <si>
    <t>STEM products, furniture, and design services</t>
  </si>
  <si>
    <t>Furnishings and design</t>
  </si>
  <si>
    <t>Parking management systems</t>
  </si>
  <si>
    <t>Auto and truck parts, supplies and equipment</t>
  </si>
  <si>
    <t>Commercial kitchen</t>
  </si>
  <si>
    <t>Unified parking and curb management</t>
  </si>
  <si>
    <t>Carpet and floor covering</t>
  </si>
  <si>
    <t>Dental supplies, equipment, and related services</t>
  </si>
  <si>
    <t>PEAKE</t>
  </si>
  <si>
    <t>Public safety connectivity and technology</t>
  </si>
  <si>
    <t>020625-PEAK</t>
  </si>
  <si>
    <t>Cab and chassis, vocational and medium-duty trucks, class 6, 7, and 8</t>
  </si>
  <si>
    <t>Bulk waste collection equipment</t>
  </si>
  <si>
    <t>Commercial flooring</t>
  </si>
  <si>
    <t>Turnkey telecommunications solutions</t>
  </si>
  <si>
    <t>Mailing and shipping software and solutions</t>
  </si>
  <si>
    <t>PMY ETS</t>
  </si>
  <si>
    <t>Real-time analysis of crowd movement and behavior</t>
  </si>
  <si>
    <t>022525-PMY</t>
  </si>
  <si>
    <t>Off-road vehicles, UTVs, ATVs, Snowmobiles</t>
  </si>
  <si>
    <t>Open air structures</t>
  </si>
  <si>
    <t>Curb and mobility management systems</t>
  </si>
  <si>
    <t>Turnkey EV charging solutions</t>
  </si>
  <si>
    <t>Workday SaaS subscription, implementation, and consulting services</t>
  </si>
  <si>
    <t>Audio, video, and digital solutions</t>
  </si>
  <si>
    <t>Digital services and solutions</t>
  </si>
  <si>
    <t>Online auction services: vehicles, property, evidence, and firearms</t>
  </si>
  <si>
    <t>Cloud-based EAM, PP&amp;L, GIS, &amp; Budget Software</t>
  </si>
  <si>
    <t>Restroom and shower facility</t>
  </si>
  <si>
    <t>052725-PRM</t>
  </si>
  <si>
    <t>Intelligent software and hardware solutions</t>
  </si>
  <si>
    <t>Cloud-based parking management software</t>
  </si>
  <si>
    <t>Cloud-based ERP, Case Management, and Workflow Automation Software</t>
  </si>
  <si>
    <t>Fire and EMS: MDC, FSA, networking, and integration</t>
  </si>
  <si>
    <t>Underground infrastructure</t>
  </si>
  <si>
    <t>Remote-operated robotic slope mowers and autonomous mowing robots</t>
  </si>
  <si>
    <t>Container and technology recycling and waste solutions</t>
  </si>
  <si>
    <t>Modular athletic surfacing and rentals</t>
  </si>
  <si>
    <t>Firefighting PPE and related equipment and cleaning</t>
  </si>
  <si>
    <t>Office equipment/software and services</t>
  </si>
  <si>
    <t>Sales &amp; Reconditioning of Athletic Equipment</t>
  </si>
  <si>
    <t>Unified communications and contact center solutions</t>
  </si>
  <si>
    <t>Inkjet Printers and Digital Duplicators</t>
  </si>
  <si>
    <t>Road Rescue: Ambulance Excellence</t>
  </si>
  <si>
    <t>RoadFlex</t>
  </si>
  <si>
    <t>Fleet cards and fleet payments</t>
  </si>
  <si>
    <t>030625-RDFX</t>
  </si>
  <si>
    <t>Recycling and repurposing processing equipment</t>
  </si>
  <si>
    <t>Electric trucks and charging infrastructure for municipalities</t>
  </si>
  <si>
    <t>Public works communications technology</t>
  </si>
  <si>
    <t>Snow and ice equipment removal equipment and accessories</t>
  </si>
  <si>
    <t>Commercial truck sales, parts, and service</t>
  </si>
  <si>
    <t>Car washes and preventative maintenance for fleets</t>
  </si>
  <si>
    <t>SaferWatch</t>
  </si>
  <si>
    <t>030425-SFRW</t>
  </si>
  <si>
    <t>Public Safety Catalog Solutions</t>
  </si>
  <si>
    <t>Grounds and landscape equipment for lawn, turf, and debris</t>
  </si>
  <si>
    <t>Injection-molded rollout carts</t>
  </si>
  <si>
    <t>Elevators</t>
  </si>
  <si>
    <t>Athletic and physical education equipment with related supplies</t>
  </si>
  <si>
    <t>Medical supply solutions</t>
  </si>
  <si>
    <t>Emergency medical and supplies</t>
  </si>
  <si>
    <t>032525-SCI</t>
  </si>
  <si>
    <t>Workforce management solutions</t>
  </si>
  <si>
    <t>3M Scott SCBAs &amp; Bauer Compressors</t>
  </si>
  <si>
    <t>Copiers, printers, multifunction devices and managed print services</t>
  </si>
  <si>
    <t>Commercial flooring and accessories</t>
  </si>
  <si>
    <t>Turnkey turf surfacing</t>
  </si>
  <si>
    <t>Paint</t>
  </si>
  <si>
    <t>Management consulting on energy, environment, and data science</t>
  </si>
  <si>
    <t>Mobile furniture and design services</t>
  </si>
  <si>
    <t>Mobile folding stages, risers, and design services</t>
  </si>
  <si>
    <t>Facility security, fire, and building automation systems</t>
  </si>
  <si>
    <t>USA Made Luxury Vinyl Tile, Plank and Stair Treads</t>
  </si>
  <si>
    <t>Experience cool with SkyWays® shade products</t>
  </si>
  <si>
    <t>Slalom Inc.</t>
  </si>
  <si>
    <t>Artificial Intelligence (AI) Services</t>
  </si>
  <si>
    <t>Software Solutions for Public Safety</t>
  </si>
  <si>
    <t>030425-SMT</t>
  </si>
  <si>
    <t>Garage and fleet maintenance equipment and vehicle lifts</t>
  </si>
  <si>
    <t>Contained playgrounds, play sculptures, and indoor play areas</t>
  </si>
  <si>
    <t>SoundThinking</t>
  </si>
  <si>
    <t>Public safety solutions</t>
  </si>
  <si>
    <t>030425-SND</t>
  </si>
  <si>
    <t>High-density mobile storage shelving solutions</t>
  </si>
  <si>
    <t>High-quality, efficient storage solutions</t>
  </si>
  <si>
    <t>Skate parks, pump tracks, and wheel sports facilities</t>
  </si>
  <si>
    <t>Exercise, fitness and rehabilitation equipment</t>
  </si>
  <si>
    <t>Synthetic turf manufacturer and installer</t>
  </si>
  <si>
    <t>Commercial food service equipment</t>
  </si>
  <si>
    <t>Office and education furniture</t>
  </si>
  <si>
    <t>Janitorial and facilities supplies</t>
  </si>
  <si>
    <t>Office supplies and workplace solutions</t>
  </si>
  <si>
    <t>Office, hospital, and classroom furniture</t>
  </si>
  <si>
    <t>STEM lessons, training, workbooks, classes</t>
  </si>
  <si>
    <t>STEM, STEAM, and makerspace equipment</t>
  </si>
  <si>
    <t>STEM resources for PreK-12+ schools &amp; home use</t>
  </si>
  <si>
    <t>Esports</t>
  </si>
  <si>
    <t>Outdoor power and grounds maintenance equipment</t>
  </si>
  <si>
    <t>Strategic Communications</t>
  </si>
  <si>
    <t>Public safety technology solutions</t>
  </si>
  <si>
    <t>030425-STRC</t>
  </si>
  <si>
    <t>Vacuum trucks for sewer cleaning and excavation</t>
  </si>
  <si>
    <t>Facilities maintenance services</t>
  </si>
  <si>
    <t>Modular athletic surfacing</t>
  </si>
  <si>
    <t>Fuel &amp; fluid storage</t>
  </si>
  <si>
    <t>Food products</t>
  </si>
  <si>
    <t>Food products for schools</t>
  </si>
  <si>
    <t>Fuel supplier: sales, management, and delivery</t>
  </si>
  <si>
    <t>Tait Communications</t>
  </si>
  <si>
    <t>Critical communications products and services</t>
  </si>
  <si>
    <t>020625-TAIT</t>
  </si>
  <si>
    <t>Solution SPECtrum Flooring</t>
  </si>
  <si>
    <t>Bulk fuel supply</t>
  </si>
  <si>
    <t>LED sports lighting solutions</t>
  </si>
  <si>
    <t>Public sector and education furnishings</t>
  </si>
  <si>
    <t>Remote fleet and asset management solutions</t>
  </si>
  <si>
    <t>Heavy-duty snow and ice removal truck equipment</t>
  </si>
  <si>
    <t>Educational technology, STEAM, PBL, and PD</t>
  </si>
  <si>
    <t>Aerial work-platforms and digger derricks, advanced mixers</t>
  </si>
  <si>
    <t>032525-AGI-2</t>
  </si>
  <si>
    <t>Facilities maintenance and management</t>
  </si>
  <si>
    <t>Utility, transport, golf, and recreation vehicles</t>
  </si>
  <si>
    <t>Comprehensive staffing and workforce solutions</t>
  </si>
  <si>
    <t>Paint and wallcoverings</t>
  </si>
  <si>
    <t>Laboratory, life science, equipment, and safety distribution</t>
  </si>
  <si>
    <t>ThorWorks Industries - SealMaster</t>
  </si>
  <si>
    <t>050625-TWK</t>
  </si>
  <si>
    <t>032525-AGI-1</t>
  </si>
  <si>
    <t>Software solutions</t>
  </si>
  <si>
    <t>Private wireless and hybrid wireless networking solutions</t>
  </si>
  <si>
    <t>Wireless voice and data services, equipment, solutions</t>
  </si>
  <si>
    <t>Landscape and grounds maintenance equipment</t>
  </si>
  <si>
    <t>Copiers, printers, document services, and signage</t>
  </si>
  <si>
    <t>Waste and recycling collection solutions</t>
  </si>
  <si>
    <t>Technology products</t>
  </si>
  <si>
    <t>Trackless Vehicles - FS</t>
  </si>
  <si>
    <t>Municipal tractor</t>
  </si>
  <si>
    <t>050625-MAR-3</t>
  </si>
  <si>
    <t>Facilities maintenance staffing</t>
  </si>
  <si>
    <t>Traffic Logix</t>
  </si>
  <si>
    <t>Traffic safety, analytics, and enforcement</t>
  </si>
  <si>
    <t>042225-LGX</t>
  </si>
  <si>
    <t>Lead Service Line Inventory Software and Services</t>
  </si>
  <si>
    <t>Class 4-8 chassis</t>
  </si>
  <si>
    <t>Fitness, rehab, and wellness equipment</t>
  </si>
  <si>
    <t>Environmental Consulting, Safe Drinking Water</t>
  </si>
  <si>
    <t>Staffing with related services and solutions</t>
  </si>
  <si>
    <t>Software and services for government and schools</t>
  </si>
  <si>
    <t>Fleet payment</t>
  </si>
  <si>
    <t>030625-USB</t>
  </si>
  <si>
    <t>Base solutions for athletic surfacing</t>
  </si>
  <si>
    <t>End-to-end, dynamic curb inventory management</t>
  </si>
  <si>
    <t>Uniforms</t>
  </si>
  <si>
    <t>Express courier and ground delivery</t>
  </si>
  <si>
    <t>Curb management, visualization, and analytics</t>
  </si>
  <si>
    <t>Off-grid bus stop amenities</t>
  </si>
  <si>
    <t>Curb management and parking solutions</t>
  </si>
  <si>
    <t>Food service distribution for government and higher education</t>
  </si>
  <si>
    <t>Food service distribution for K-12</t>
  </si>
  <si>
    <t>Design/build fabric shade structure manufacturer</t>
  </si>
  <si>
    <t>Sewer cleaning, hydro-excavation, industrial vacuum equipment</t>
  </si>
  <si>
    <t>Preventive maintenance for fleet vehicles</t>
  </si>
  <si>
    <t>Copiers, printers, scanners, toners, and accessories</t>
  </si>
  <si>
    <t>Fleet Maintenance and Parts Management Programs</t>
  </si>
  <si>
    <t>Technology to train, prepare, and retain your people</t>
  </si>
  <si>
    <t>Dispatch and vehicle management</t>
  </si>
  <si>
    <t>Fleet telematics and field automation</t>
  </si>
  <si>
    <t>Telematics devices and services for fleet management</t>
  </si>
  <si>
    <t>Public utility equipment</t>
  </si>
  <si>
    <t>Grinders, trommel screens, compost turners, tree chippers and mulchers</t>
  </si>
  <si>
    <t>Modular athletic surfacing and accessories</t>
  </si>
  <si>
    <t>Bucket trucks, digger derricks, cable placers, and aerial lifts</t>
  </si>
  <si>
    <t>Software distributor/reseller</t>
  </si>
  <si>
    <t>Uniform and workplace supply provider</t>
  </si>
  <si>
    <t>Waste and recycling equipment and systems</t>
  </si>
  <si>
    <t>AI readiness, development, and AI solutions</t>
  </si>
  <si>
    <t>030425-VIDIZ</t>
  </si>
  <si>
    <t>Firefighter protective gear</t>
  </si>
  <si>
    <t>AI software for water utilities</t>
  </si>
  <si>
    <t>Snowblowers</t>
  </si>
  <si>
    <t>Professional mowing/maintenance equipment</t>
  </si>
  <si>
    <t>Outdoor and indoor aquatic play equipment and site amenities</t>
  </si>
  <si>
    <t>Snow, ice, and roadway maintenance equipment</t>
  </si>
  <si>
    <t>Road construction and asphalt paving equipment</t>
  </si>
  <si>
    <t>Wesco distribution, Wesco-Canada, Anixter, Wesco Energy Solutions</t>
  </si>
  <si>
    <t>Fuel storage, transport tanks, and dispensing equipment</t>
  </si>
  <si>
    <t>Specialized, compact, fleet utility vehicles</t>
  </si>
  <si>
    <t>Fleet card and related services</t>
  </si>
  <si>
    <t>030625-WEX</t>
  </si>
  <si>
    <t>Facility MRO, Construction Supplies and related Equipment</t>
  </si>
  <si>
    <t>Lifecycle Modeling, Asset Management, and Engineering Services</t>
  </si>
  <si>
    <t>Class 4-6 battery electric vehicles</t>
  </si>
  <si>
    <t>Artificial intelligence (AI) readiness, implementation, and support</t>
  </si>
  <si>
    <t>Commercial lawn mowers</t>
  </si>
  <si>
    <t>Multifunction devices, printers, and managed print services</t>
  </si>
  <si>
    <t>Water/sewer utility software &amp; analytics platform</t>
  </si>
  <si>
    <t>Custom air-supported domes</t>
  </si>
  <si>
    <t>Telematics, dashcams &amp; fleet software</t>
  </si>
  <si>
    <t>Critical communications solutions that save lives</t>
  </si>
  <si>
    <t>020625-ZET</t>
  </si>
  <si>
    <t>Medical devices</t>
  </si>
  <si>
    <t>25-7529</t>
  </si>
  <si>
    <t>Alpha Paving (Alpha Asphalt and Parking Lot Contractors LLC)</t>
  </si>
  <si>
    <t>Black Stallion Contractors, Inc.</t>
  </si>
  <si>
    <t>El Paso Trench Safety, Inc.</t>
  </si>
  <si>
    <t>Smith &amp; Aguirre Construction Company, Inc. (Smith &amp; Aguirre Construction Co., Inc.)</t>
  </si>
  <si>
    <t>25-7530</t>
  </si>
  <si>
    <t>A&amp;M Signs (A&amp;M Printing and Signs)</t>
  </si>
  <si>
    <t>Discount Banners and Signs Inc</t>
  </si>
  <si>
    <t>Field Dots</t>
  </si>
  <si>
    <t>Gail's Flags</t>
  </si>
  <si>
    <t>Jarvis Press (RRD)</t>
  </si>
  <si>
    <t>Kronbergs Flags and Flagpoles (Associated Builders Specialties)</t>
  </si>
  <si>
    <t>Lone Star Banners and Flags (ABC Flag Acquistion)</t>
  </si>
  <si>
    <t>McCormick's Group</t>
  </si>
  <si>
    <t>MGM Printing Service</t>
  </si>
  <si>
    <t>SignsAreUs</t>
  </si>
  <si>
    <t>Texas Music Festivals Enterprise</t>
  </si>
  <si>
    <t>Trophy Arts Inc</t>
  </si>
  <si>
    <t>The Sub Station</t>
  </si>
  <si>
    <t>The Print Genies</t>
  </si>
  <si>
    <t>Signs, Flags, Banners, Monuments and Related Services</t>
  </si>
  <si>
    <t>2408-09</t>
  </si>
  <si>
    <t>Compass ( Parks Coffee)</t>
  </si>
  <si>
    <t>2025-05-642</t>
  </si>
  <si>
    <t>Airgas USA</t>
  </si>
  <si>
    <t>2425-002-2029</t>
  </si>
  <si>
    <t>2505-03</t>
  </si>
  <si>
    <t>Allied Fence Company</t>
  </si>
  <si>
    <t>Repair Trade Services for Facilities, Grounds and Transportation</t>
  </si>
  <si>
    <t>771-25</t>
  </si>
  <si>
    <t>4B Recreation Group LLC dba Playgrounds Etc.</t>
  </si>
  <si>
    <t>ABM Industries, Inc. dba ABM Industry Groups,LLC</t>
  </si>
  <si>
    <t>Ace Signs of Arkansas LLC</t>
  </si>
  <si>
    <t>AirCo Mechanical, Ltd.</t>
  </si>
  <si>
    <t>All Play, Inc.</t>
  </si>
  <si>
    <t>Alsco Inc.  dba Alsco Uniforms</t>
  </si>
  <si>
    <t>America Team Sports LLC  dba America Team Sports</t>
  </si>
  <si>
    <t>American Textile Systems</t>
  </si>
  <si>
    <t>Arch Staffing &amp; Consulting LLC</t>
  </si>
  <si>
    <t>ASquared Promotions, LLC</t>
  </si>
  <si>
    <t>Bankson Group LTD dba Alamo Tees &amp; Advertising</t>
  </si>
  <si>
    <t>Bartholow Rental Company, Inc. dba Barco Pump</t>
  </si>
  <si>
    <t>BCK Interests, LLC dba Fuel Control Solutions</t>
  </si>
  <si>
    <t>BD Holt Co.,  dba Holt Truck Centers</t>
  </si>
  <si>
    <t>BELFOR USA Group, Inc.</t>
  </si>
  <si>
    <t>BenMark Supply Company, Inc</t>
  </si>
  <si>
    <t>Brian Cole dba Cole's Screen Printing</t>
  </si>
  <si>
    <t>BTE Body Company, Inc.</t>
  </si>
  <si>
    <t>Bucephalus Buyer, LLC dba Briggs &amp; Stratton, LLC</t>
  </si>
  <si>
    <t>C &amp; G Sporting Goods, LLC dba Barefoot Athletics, Barefoot Campus Outfitter</t>
  </si>
  <si>
    <t>Carpet Tech</t>
  </si>
  <si>
    <t>CEIA USA Ltd.</t>
  </si>
  <si>
    <t>Centex Laser Engraving &amp; Embroidery</t>
  </si>
  <si>
    <t>Charm-Tex Inc</t>
  </si>
  <si>
    <t>Cloud Consulting Services Inc</t>
  </si>
  <si>
    <t>Coastal Pump Services, Inc</t>
  </si>
  <si>
    <t>Codex Corp. dba Guardian RFID</t>
  </si>
  <si>
    <t>Collins Awards, Inc. dba Crown Trophy of LaGrange Park</t>
  </si>
  <si>
    <t>Colombian Specialties by RAKI LLC</t>
  </si>
  <si>
    <t>Compunnel Software Group, Inc. dba Compunnel, Inc.</t>
  </si>
  <si>
    <t>Con10gency Consulting LLC</t>
  </si>
  <si>
    <t>Concourse Team Express LLC</t>
  </si>
  <si>
    <t>Core and Main, LP  dba Green Equipment Company</t>
  </si>
  <si>
    <t>Cousin's Uniforms &amp; Tux, LLC  dba Cousin's Concert Attire</t>
  </si>
  <si>
    <t>CTBook Holdings LLC dba Bulk BookStore</t>
  </si>
  <si>
    <t>Daktronics, Inc.</t>
  </si>
  <si>
    <t>Deanna Patterson dba Down Patt</t>
  </si>
  <si>
    <t>Donalson-Hiner Automotive Group Inc dba Silsbee Toyota</t>
  </si>
  <si>
    <t>Dynamo Industries Inc.</t>
  </si>
  <si>
    <t>Eaasy US Holdco LLC dba ENFRA MCC LLC (formerly Bernhard MCC, LLC)</t>
  </si>
  <si>
    <t>eDynamic Holdings LP dba eDynamic LP</t>
  </si>
  <si>
    <t>EKC Enterprise Inc (formerly Videotex Systems)</t>
  </si>
  <si>
    <t>Employee Risk Management Co. LLC dba All Temps Personnel Services</t>
  </si>
  <si>
    <t>Everlast Climbing Industries, Inc. dba Colorado Time Systems</t>
  </si>
  <si>
    <t>Everway Holdco LLC (formerly Texthelp, Inc) dba Everway LLC</t>
  </si>
  <si>
    <t>ExerPlay, Inc</t>
  </si>
  <si>
    <t>EZ Dock of Texas LP</t>
  </si>
  <si>
    <t xml:space="preserve">FCX Performance Inc dba Pierce Pump Company </t>
  </si>
  <si>
    <t>Federal Eastern International, LLC</t>
  </si>
  <si>
    <t>Floyette Originals, Inc.</t>
  </si>
  <si>
    <t>Forms and Surfaces, Inc</t>
  </si>
  <si>
    <t>fun abounds,Inc.</t>
  </si>
  <si>
    <t>GapVax Inc.</t>
  </si>
  <si>
    <t>Geneologie, LLC dba Cyan Creative</t>
  </si>
  <si>
    <t>Genius Road, LLC dba Genius Road</t>
  </si>
  <si>
    <t>Green Flush Technologies LLC dba Green Flush Restrooms</t>
  </si>
  <si>
    <t>Greenfields Outdoor Fitness, Inc.</t>
  </si>
  <si>
    <t>Groves Electrical Service, Inc.</t>
  </si>
  <si>
    <t>Guitar Center Stores Inc dba Woodwind &amp; Brasswind</t>
  </si>
  <si>
    <t>Gulf Coast Trophies LLC dba Awards by Gulf Coast Trophies</t>
  </si>
  <si>
    <t>GWG Wood Group Inc.</t>
  </si>
  <si>
    <t>H&amp;H Electrical Contractors, Inc.</t>
  </si>
  <si>
    <t>HAIX North America Inc.</t>
  </si>
  <si>
    <t>Hamilton's Theatrical LLC</t>
  </si>
  <si>
    <t>Hasty Awards</t>
  </si>
  <si>
    <t>Health Advocates Network, Inc. dba Staff Today</t>
  </si>
  <si>
    <t>Hi-Lite Airfield Services, LLC</t>
  </si>
  <si>
    <t>HMH Education Company (formerly Houghton Mifflin Harcourt Publishing Company)</t>
  </si>
  <si>
    <t>Huntington Sky Production LTD dba FASTSIGNS</t>
  </si>
  <si>
    <t>Hydromax USA</t>
  </si>
  <si>
    <t>Impact Marketing</t>
  </si>
  <si>
    <t>Impact Promotional Services dba Got You Covered Work Wear and Uniforms</t>
  </si>
  <si>
    <t>Infostride</t>
  </si>
  <si>
    <t>Innovation HVAC Services dba Assured Comfort Services</t>
  </si>
  <si>
    <t>InstantServe LLC</t>
  </si>
  <si>
    <t>International Solution Sources Inc. dba InterSources Inc.</t>
  </si>
  <si>
    <t>Interstate Restoration, LLC dba First Onsite Property Restoration</t>
  </si>
  <si>
    <t>It's Greek to Me, Inc.  dba Champion Teamwear</t>
  </si>
  <si>
    <t>J. Brandt Recognition Ltd.</t>
  </si>
  <si>
    <t>J.A.K. Printwear, Inc. dba Ace T-Shirts</t>
  </si>
  <si>
    <t>James T Stephens dba Redmont Sign LLC dba Stewart Signs</t>
  </si>
  <si>
    <t>JM Awards LLC dba Crown Trophy #135</t>
  </si>
  <si>
    <t>JSJ Rodriguez Inc. dba Telepro Communications</t>
  </si>
  <si>
    <t>Jurgensen Pump LLC</t>
  </si>
  <si>
    <t>K. Hanes, Incorporated dba BJ's Park &amp; Recreation Products</t>
  </si>
  <si>
    <t>Keith Barton Kouba dba DBS Texas - Houston</t>
  </si>
  <si>
    <t>Kinloch Equipment &amp; Supply, Inc.</t>
  </si>
  <si>
    <t>Kraftsman LP dba Kraftsman Commercial Playgrounds &amp; Water Parks</t>
  </si>
  <si>
    <t>Labor On Demand Inc. dba LOD Staffing</t>
  </si>
  <si>
    <t>LED OEM Partners LLC dba LED Partners</t>
  </si>
  <si>
    <t>Lewis Electric Motors, inc.</t>
  </si>
  <si>
    <t>LINEV System US, Inc.</t>
  </si>
  <si>
    <t>Lone Star Recreation of Texas, LLC</t>
  </si>
  <si>
    <t>Lonestar Armature LLC</t>
  </si>
  <si>
    <t>Lonestar Municipal Equipment LLC</t>
  </si>
  <si>
    <t>Madi Kay Designs</t>
  </si>
  <si>
    <t>Mansfield Oil Company of Gainesville, Inc.</t>
  </si>
  <si>
    <t>Manuel Delgado dba Delgado Guitars LLC</t>
  </si>
  <si>
    <t>Marchmaster Inc.</t>
  </si>
  <si>
    <t>Marine Services LLC dba Northstar Industries</t>
  </si>
  <si>
    <t>May Recreation Equipment &amp; Design, LP</t>
  </si>
  <si>
    <t>M-B Co, Inc. dba M-B Companies Inc.</t>
  </si>
  <si>
    <t>McKenna Contracting</t>
  </si>
  <si>
    <t>Metrasens Inc.</t>
  </si>
  <si>
    <t>Michele Summerall dba getpoms.com</t>
  </si>
  <si>
    <t>Mobile Modular Management Corporation</t>
  </si>
  <si>
    <t>Mooring Recovery Services, Inc. dba Mooring USA</t>
  </si>
  <si>
    <t>Musco Corporation dba Musco Sports Lighting, LLC</t>
  </si>
  <si>
    <t>Nevco Sports LLC</t>
  </si>
  <si>
    <t>North America Fire Equipment Co., Inc. dba NAFECO</t>
  </si>
  <si>
    <t>North Houston Athletics, LLC</t>
  </si>
  <si>
    <t>Oasis Waterplaygrounds Inc.</t>
  </si>
  <si>
    <t>Octagon Staffing, LLC</t>
  </si>
  <si>
    <t xml:space="preserve">Olen Williams Inc. </t>
  </si>
  <si>
    <t>One Print Solutions Inc.</t>
  </si>
  <si>
    <t>Openwork LLC</t>
  </si>
  <si>
    <t>Panhandle Steel Buildings, Inc</t>
  </si>
  <si>
    <t>Park Place Recreation Designs, Inc.</t>
  </si>
  <si>
    <t>Paul E. Allen Company, Inc.</t>
  </si>
  <si>
    <t>Pearison, Incorporated  dba Band Shoppe, Superior Cheer, Superior Team</t>
  </si>
  <si>
    <t>Pedigo Staffing Services, LLC</t>
  </si>
  <si>
    <t>Perry Office Products, Inc. dba Perry</t>
  </si>
  <si>
    <t>Playcore Group, Inc dba PS Commercial Play dba Play and Park Structures</t>
  </si>
  <si>
    <t>PlayCore Wisconsin, Inc. dba GameTime</t>
  </si>
  <si>
    <t>PlayPower LT Farmington, Inc</t>
  </si>
  <si>
    <t>Pollock Investments Inc. dba Veritiv Pollock</t>
  </si>
  <si>
    <t>Project Iceman Holdings, LLC dba Fortbrand Services LLC</t>
  </si>
  <si>
    <t>PSI JF Petroleum Group Inc. dba JF Petroleum Group</t>
  </si>
  <si>
    <t>Pump Mechanical Technical Service LLC</t>
  </si>
  <si>
    <t>RAIN DECK, LLC.</t>
  </si>
  <si>
    <t>Rain Ponchos Plus</t>
  </si>
  <si>
    <t>Red Sun Technology</t>
  </si>
  <si>
    <t>Restroom Facilities Ltd.</t>
  </si>
  <si>
    <t>Robertson Industries Inc. dba Robertson Recreational Surfaces</t>
  </si>
  <si>
    <t xml:space="preserve">Romtec Utilities, Inc. </t>
  </si>
  <si>
    <t>RS Equity Holdco, LLC dba Dalworth Restoration</t>
  </si>
  <si>
    <t>Sabas Lopez Jr. dba SRS Advertising</t>
  </si>
  <si>
    <t>Schultz Industries, Inc dba Sturdisteel Company</t>
  </si>
  <si>
    <t>SDI Innovations, Inc. dba School Datebooks</t>
  </si>
  <si>
    <t>Shade Structures Inc. dba USA Shade &amp; Fabric Structures</t>
  </si>
  <si>
    <t>ShadePro, L.L.C.</t>
  </si>
  <si>
    <t>Shane Jefferys dba The Playground, Shade and Surfacing Depot LLC</t>
  </si>
  <si>
    <t>Sign Depot USA, LLC</t>
  </si>
  <si>
    <t>Smiling Cactus Gifts, LLC</t>
  </si>
  <si>
    <t>Soil Express, Ltd.</t>
  </si>
  <si>
    <t>Southeastern Career Apparel, Inc. dba Southeastern Performance Apparel</t>
  </si>
  <si>
    <t>Southern Bleacher Company, Inc.</t>
  </si>
  <si>
    <t>Spark Lighting LLC</t>
  </si>
  <si>
    <t>Sports Netting Systems, LLC.</t>
  </si>
  <si>
    <t>Stability Staffing and Consulting</t>
  </si>
  <si>
    <t>Stovall Commercial Contractors LLC</t>
  </si>
  <si>
    <t>Sunbelt Pools, Inc</t>
  </si>
  <si>
    <t>Superior International Industries dba Superior Recreational Products</t>
  </si>
  <si>
    <t>Syn-Tech Systems Inc.</t>
  </si>
  <si>
    <t>T.F. Harper &amp; Associates dba Harper Smith &amp; Associates</t>
  </si>
  <si>
    <t>T9 Sports</t>
  </si>
  <si>
    <t>Teamleader Inc  dba Teamleader</t>
  </si>
  <si>
    <t>Tech Smart Solutions LLC</t>
  </si>
  <si>
    <t>Techline Sports Lighting, LLC</t>
  </si>
  <si>
    <t>Tek84, Inc.</t>
  </si>
  <si>
    <t>TekWings LLC</t>
  </si>
  <si>
    <t>Tenzo McAllen, LLC.</t>
  </si>
  <si>
    <t>Texas Municipal Equipment LLC</t>
  </si>
  <si>
    <t>Texas Underground, Inc.  dba Underground, Inc.</t>
  </si>
  <si>
    <t>The Bandmans Company, Southwest</t>
  </si>
  <si>
    <t>The Community Wellness Project LLC dba The Wellness Project LLC</t>
  </si>
  <si>
    <t>The Public Restroom Company</t>
  </si>
  <si>
    <t>The Steam Team Inc.</t>
  </si>
  <si>
    <t>The Urban Circle</t>
  </si>
  <si>
    <t>Tote Inc. dba Tote Unlimited, Happy Feet Boots</t>
  </si>
  <si>
    <t>Tredell Washington  dba Vestige International</t>
  </si>
  <si>
    <t>Tuxedo Connect LLC dba Tuxedo Connect</t>
  </si>
  <si>
    <t>TX Citywide Professional Services, Corp</t>
  </si>
  <si>
    <t>UniFirst Holding, Inc.</t>
  </si>
  <si>
    <t>Uniforms Today, LLC</t>
  </si>
  <si>
    <t>United Tactical Systems LLC dba PepperBall</t>
  </si>
  <si>
    <t>Vera Environmental Solutions</t>
  </si>
  <si>
    <t>Versasport, LLC dba Actively Play</t>
  </si>
  <si>
    <t>Victor Stanley, LLC</t>
  </si>
  <si>
    <t>Victory Supply LLC</t>
  </si>
  <si>
    <t>Vitosha Inc.</t>
  </si>
  <si>
    <t>Volitiion IIT Inc.</t>
  </si>
  <si>
    <t>Voluble Systems LLC</t>
  </si>
  <si>
    <t>vTech Solution Inc.</t>
  </si>
  <si>
    <t>Watchfire Enterprises, Inc. dba Watchfire Signs, LLC</t>
  </si>
  <si>
    <t>Weissman's Theatrical Supplies Inc dba Weissman</t>
  </si>
  <si>
    <t>Wicked Stinger Media LLC</t>
  </si>
  <si>
    <t>Winston PRT Ltd dba Pump Repair of Texas</t>
  </si>
  <si>
    <t>YNIS, Inc dba You Name It Specialties</t>
  </si>
  <si>
    <t>Zone Industries, LLC</t>
  </si>
  <si>
    <t>Z-Wear Inc dba Deep South Athletic Pads</t>
  </si>
  <si>
    <t>770-25</t>
  </si>
  <si>
    <t xml:space="preserve">Athletic &amp; Physical Education Supplies &amp; Equipment </t>
  </si>
  <si>
    <t>774-25</t>
  </si>
  <si>
    <t>769-25</t>
  </si>
  <si>
    <t>772-25</t>
  </si>
  <si>
    <t xml:space="preserve"> Airport Runway Equipment, Products, and Related Services</t>
  </si>
  <si>
    <t>775-25</t>
  </si>
  <si>
    <t>CCS Construction Staffing</t>
  </si>
  <si>
    <t>Printing Services, Awards/Recognition Items and Promotional/Spirit Items</t>
  </si>
  <si>
    <t>2024-617</t>
  </si>
  <si>
    <t>B &amp; H Foto &amp; Electronics Corp</t>
  </si>
  <si>
    <t>776-25</t>
  </si>
  <si>
    <t>26-03-737</t>
  </si>
  <si>
    <t>Champion Teamwear dba It's Greek to Me</t>
  </si>
  <si>
    <t>Groomer Supply Depot LLC</t>
  </si>
  <si>
    <t>Maverick Emerging Technologies Inc</t>
  </si>
  <si>
    <t>Mr Lukas LLC</t>
  </si>
  <si>
    <t>Oriental Trading Co OTC</t>
  </si>
  <si>
    <t>Positive Promotions</t>
  </si>
  <si>
    <t>Juice Plus, The dba Towergarden</t>
  </si>
  <si>
    <t>LoveGreen Co, The</t>
  </si>
  <si>
    <t>Fine Arts Insruments &amp; Equipment</t>
  </si>
  <si>
    <t>25B-04-897</t>
  </si>
  <si>
    <t>Dallas Percussion</t>
  </si>
  <si>
    <t>26B-03-600</t>
  </si>
  <si>
    <t>Moving and Relocation Services</t>
  </si>
  <si>
    <t>Davis Moving &amp; Cleaning LLC</t>
  </si>
  <si>
    <t>All My Sons Moving and Storage</t>
  </si>
  <si>
    <t>DWD Moving &amp; Logistics</t>
  </si>
  <si>
    <t>Exxerv Facility Services Inc</t>
  </si>
  <si>
    <t>Priority Resources &amp; Solutions</t>
  </si>
  <si>
    <t>E-Logic Inc</t>
  </si>
  <si>
    <t>Soccer Post (formerly The Soccer Corner)</t>
  </si>
  <si>
    <t>Farmer Environmental Group</t>
  </si>
  <si>
    <t>Environmental Consulting Services for Indoor Air Quality</t>
  </si>
  <si>
    <t>020-25</t>
  </si>
  <si>
    <t>2021-005</t>
  </si>
  <si>
    <t>EPCNT Humble ISD</t>
  </si>
  <si>
    <t>Aadvantage Panels and Fence, Inc. dba MyTCoat</t>
  </si>
  <si>
    <t>Allen Teinert Construction Co.,Inc. dba Teinert Construction</t>
  </si>
  <si>
    <t>American Restoration New Mexico LLC dba American Restoration Water and Fire</t>
  </si>
  <si>
    <t>Aoka LLC</t>
  </si>
  <si>
    <t>Archer Electrical Contracting Co.</t>
  </si>
  <si>
    <t>Aria Contracting Sales &amp; Services, Inc.</t>
  </si>
  <si>
    <t>A-Z Specialties, Inc. dba Proforma A-Z Specialties</t>
  </si>
  <si>
    <t>B&amp;H Foto &amp; Electronics Corp</t>
  </si>
  <si>
    <t>Barrett Contracting Group, LLC</t>
  </si>
  <si>
    <t>Bayne Development Group LLC</t>
  </si>
  <si>
    <t>BenQ America Corp.</t>
  </si>
  <si>
    <t>BLMR Disaster Recovery LLC dba Servpro of West El Paso</t>
  </si>
  <si>
    <t>BNtelligence, Inc.</t>
  </si>
  <si>
    <t>BYO Recreation, LLC</t>
  </si>
  <si>
    <t>Caldwell Country Chevrolet II LLC</t>
  </si>
  <si>
    <t>Capital Shade LLC</t>
  </si>
  <si>
    <t>Casteel &amp;  Associates, Inc.</t>
  </si>
  <si>
    <t>CCGMG LLC Series B</t>
  </si>
  <si>
    <t>CTX1 Restoration, LLC dba SERVPRO of Downtown San Antonio</t>
  </si>
  <si>
    <t>D&amp;D Retail LLC dba D&amp;D Trailers</t>
  </si>
  <si>
    <t>Dependable Docks LLC</t>
  </si>
  <si>
    <t>DLMR Group, LLC dba Servpro of Corpus Christi East</t>
  </si>
  <si>
    <t>East Gate Industrial Services, LLC</t>
  </si>
  <si>
    <t>Edge AI Solutions Inc.</t>
  </si>
  <si>
    <t>Elegant Construction Inc</t>
  </si>
  <si>
    <t>Engineering Services and Products Company dba FarmTek</t>
  </si>
  <si>
    <t>Facilities Contracting Company, LLC</t>
  </si>
  <si>
    <t>Fazzone Builders, Inc. dba Southwest Monument &amp; Sign</t>
  </si>
  <si>
    <t>Florida Recreational Products, LLC</t>
  </si>
  <si>
    <t>Goric Marketing Group USA, Inc.</t>
  </si>
  <si>
    <t>H2O Terra, LLC</t>
  </si>
  <si>
    <t>HJD Capital Electric, Inc.</t>
  </si>
  <si>
    <t>Horizon Branding LLC dba Fastsigns of San Angelo</t>
  </si>
  <si>
    <t>Horseshoe Construction, Inc.</t>
  </si>
  <si>
    <t>Hurco Technologies, Inc.</t>
  </si>
  <si>
    <t>Hydro Works Restoration Services of TX</t>
  </si>
  <si>
    <t>International Property Developments, LLC dba The Signature Group</t>
  </si>
  <si>
    <t>ITpipes Opco LLC</t>
  </si>
  <si>
    <t>Jenkins Services, Inc dba Jenkins Restorations</t>
  </si>
  <si>
    <t>JL Flooring LLC</t>
  </si>
  <si>
    <t>JMar Mitigation Solutions LLC dba SERVPRO of East El Paso</t>
  </si>
  <si>
    <t>JNA Painting &amp; Contracting Company, Inc.</t>
  </si>
  <si>
    <t>JOC Construction, LLC</t>
  </si>
  <si>
    <t>Johnson-Laux Construction, LLC</t>
  </si>
  <si>
    <t>Jrew Enterprises LLC  dba Texas Tooling</t>
  </si>
  <si>
    <t>JSJ Fire Inc. dba Safeguard Fire</t>
  </si>
  <si>
    <t>Julio C Paez &amp; Sylvia L Paez dba Dos Hermanos Construction, LLC</t>
  </si>
  <si>
    <t>Katherine Simmerman-Morgan dba Benchmark Building &amp; Construction LLC</t>
  </si>
  <si>
    <t>Knight Restoration, LLC</t>
  </si>
  <si>
    <t>Kompan, Inc.</t>
  </si>
  <si>
    <t>LAWS-Systems, LLC.</t>
  </si>
  <si>
    <t>Lee Construction and Maintenance Company dba LMC Corporation</t>
  </si>
  <si>
    <t>Lemoine Disaster Recovery, L.L.C.</t>
  </si>
  <si>
    <t>Lichty Commercial Construction, Inc.</t>
  </si>
  <si>
    <t>LRMB Group LLC dba SERVPRO Hyde Park &amp; Central Austin</t>
  </si>
  <si>
    <t>M. Kaser &amp; Associates, Inc.</t>
  </si>
  <si>
    <t>Mackone Development Inc</t>
  </si>
  <si>
    <t>Marsh Waterproofing, Inc.</t>
  </si>
  <si>
    <t>Mascot Holdings LLC dba KMI Sports Construction</t>
  </si>
  <si>
    <t>Maverick SML LLC</t>
  </si>
  <si>
    <t>McCune Electrical Services LLC</t>
  </si>
  <si>
    <t>Mega Sign Inc. dba Mega LED Technology</t>
  </si>
  <si>
    <t>Midas Contractors, LLC</t>
  </si>
  <si>
    <t>National LED LLC</t>
  </si>
  <si>
    <t>Nelson Media and Technology Group, LLC dba Nelco Media, LLC</t>
  </si>
  <si>
    <t>Ostos, LLC dba Proforma Diversified Corporate Solutions</t>
  </si>
  <si>
    <t>Ots Legacy Signs, Inc dba Legacy Signs of Texas</t>
  </si>
  <si>
    <t>Outdoor Aluminum, Inc.</t>
  </si>
  <si>
    <t>Ovation Construction Company, LLC</t>
  </si>
  <si>
    <t>Paryani Real Estate LLC dba Paryani Construction</t>
  </si>
  <si>
    <t>Patterson Equipment Company, LLC</t>
  </si>
  <si>
    <t>Playcore Group, Inc dba Highland Products Group, LLC dba The Park Catalog</t>
  </si>
  <si>
    <t>Playworks, Inc.</t>
  </si>
  <si>
    <t>PRRH, LP dba Five Oak Construction</t>
  </si>
  <si>
    <t>R.L. Rohde General Contracting, Inc.l</t>
  </si>
  <si>
    <t>RCP Shelters, Inc.</t>
  </si>
  <si>
    <t>RNDI Companies, Inc</t>
  </si>
  <si>
    <t>Roadrunner Restoration Operations, LLC dba Roadrunner Restoration</t>
  </si>
  <si>
    <t>Rubio and Son Interiors, Inc.</t>
  </si>
  <si>
    <t>SAFEbuilt Texas, LLC</t>
  </si>
  <si>
    <t>Scherr, Inc. dba Advanced Electrical Solutions</t>
  </si>
  <si>
    <t>Shade 'N Net of Arizona, Inc.</t>
  </si>
  <si>
    <t>Shade Systems, Inc.</t>
  </si>
  <si>
    <t>Signs Plus, New Ideas-New Technology, Inc. dba Signs Plus</t>
  </si>
  <si>
    <t>Siteco Lighting US, Inc.</t>
  </si>
  <si>
    <t>Skanska USA Building Inc.</t>
  </si>
  <si>
    <t>SLR Building Contractors, LLC</t>
  </si>
  <si>
    <t>SPADA Tractor Imports, LLC</t>
  </si>
  <si>
    <t>Splashtacular, LLC</t>
  </si>
  <si>
    <t>Steven E Teas dba ENTECH Associates</t>
  </si>
  <si>
    <t>Sun Capital Enterprises, LLC dba ExoFit Outdoor Fitness</t>
  </si>
  <si>
    <t>Surfacing Specialties LLC dba Vitriturf</t>
  </si>
  <si>
    <t>The Pittsburgh Paints Co / dba / PPG Architectural Finishes Inc dba PPG Paints</t>
  </si>
  <si>
    <t>The Wright Venture Company, LLC dba Three Sixty Health &amp; Safety</t>
  </si>
  <si>
    <t>TriActive USA Fitness Equipment Corp.</t>
  </si>
  <si>
    <t>Ultra Play Systems, Inc.</t>
  </si>
  <si>
    <t>Unified Board Operations, LLC dba Visua</t>
  </si>
  <si>
    <t>Unified Sunergy Systems LLC</t>
  </si>
  <si>
    <t>Vak-Pak, Inc.</t>
  </si>
  <si>
    <t>Valla Construction, Inc.</t>
  </si>
  <si>
    <t>Vantedge Disaster Group LLC dba ServiceMaster CDR</t>
  </si>
  <si>
    <t>Vestre Inc</t>
  </si>
  <si>
    <t>Vortex Construction</t>
  </si>
  <si>
    <t>Vortex USA INC</t>
  </si>
  <si>
    <t>Wabash Valley Manufacturing, Inc.</t>
  </si>
  <si>
    <t>Westhill Paving, Inc.</t>
  </si>
  <si>
    <t>Wilson Recon DRT, LLC dba SERVPRO Team Wilson</t>
  </si>
  <si>
    <t>Wisconsin Lighting Lab, Inc. dba Will, NAFCO, Lightpoleplus.com</t>
  </si>
  <si>
    <t>XGrass, LLC</t>
  </si>
  <si>
    <t>Xpress Restoration, LLC dba Servpro Team Shaw</t>
  </si>
  <si>
    <t>Zeus Restoration, LLC</t>
  </si>
  <si>
    <t>Zitro Electric LLC</t>
  </si>
  <si>
    <t>781-25</t>
  </si>
  <si>
    <t>Technology:  Software and Services</t>
  </si>
  <si>
    <t xml:space="preserve">Job Order Contracting (JOC) RSMeans for Trades </t>
  </si>
  <si>
    <t>783-25</t>
  </si>
  <si>
    <t>777-25</t>
  </si>
  <si>
    <t>780-25</t>
  </si>
  <si>
    <t xml:space="preserve">Building Plan Review, Inspection, &amp; Code Compliance Services </t>
  </si>
  <si>
    <t>782-25</t>
  </si>
  <si>
    <t>779-25</t>
  </si>
  <si>
    <t>778-25</t>
  </si>
  <si>
    <t>09/30/2030</t>
  </si>
  <si>
    <t>Jayroe Printing (Jayroe Litho, Inc)</t>
  </si>
  <si>
    <t>Custom Printing Services</t>
  </si>
  <si>
    <t>2022-01-002</t>
  </si>
  <si>
    <t>Shoppa's</t>
  </si>
  <si>
    <t>C &amp; S Trailers (Kirby Honeycutt)</t>
  </si>
  <si>
    <t>Vehicle Services, Equipment, Parts and Supplies</t>
  </si>
  <si>
    <t>2025-JUN-166</t>
  </si>
  <si>
    <t>National Seating and Mobility</t>
  </si>
  <si>
    <t>Products and Services for Facilites, Grounds, Transporation and District Operations</t>
  </si>
  <si>
    <t>2048-07</t>
  </si>
  <si>
    <t>Special Education Supplies, Materials, Equipment, Software, Repair Svcs</t>
  </si>
  <si>
    <t>2410-14</t>
  </si>
  <si>
    <t>orders@nascoeducation.com</t>
  </si>
  <si>
    <t>800-558-9595 x 1</t>
  </si>
  <si>
    <t>HP EnviroVision (formerly E Logic Inc)</t>
  </si>
  <si>
    <t>ECHO AFC Transportation (Echo Tours &amp; Charters LP)</t>
  </si>
  <si>
    <t>EPCNT FT WORTH ISD 22-113A</t>
  </si>
  <si>
    <t>SALES@ECHOAFC.COM</t>
  </si>
  <si>
    <t>EXPIRES</t>
  </si>
  <si>
    <t>1st FP Extinguishers LLC</t>
  </si>
  <si>
    <t>07/31/2030</t>
  </si>
  <si>
    <t>08/31/2030</t>
  </si>
  <si>
    <t>360 Practical Leadership LLC</t>
  </si>
  <si>
    <t>Job Order Contracting (eConverge JOC)</t>
  </si>
  <si>
    <t>3P Learning  Inc</t>
  </si>
  <si>
    <t>4MATIV Technologies Inc</t>
  </si>
  <si>
    <t>513 Solutions Group  LLC</t>
  </si>
  <si>
    <t>Grounds Maintenance Goods and Services</t>
  </si>
  <si>
    <t>Disaster Restoration and Emergency Recovery Services</t>
  </si>
  <si>
    <t>Disaster Restoration and Emergency Recovery Services (JOC)</t>
  </si>
  <si>
    <t>AAR Incorporated</t>
  </si>
  <si>
    <t>ABI Digital Solutions/Digital Performance Gear</t>
  </si>
  <si>
    <t>Fleet Fueling and Charging Equipment Facilities</t>
  </si>
  <si>
    <t>Fleet Fueling and Charging Equipment Facilities (JOC)</t>
  </si>
  <si>
    <t>Accelerate Education</t>
  </si>
  <si>
    <t>AccountabilIT</t>
  </si>
  <si>
    <t>AchillionSports LLC</t>
  </si>
  <si>
    <t>Action Based Learning LLC</t>
  </si>
  <si>
    <t>Action Cleaning Systems Inc</t>
  </si>
  <si>
    <t>Advantage Consulting and Solutions LLC</t>
  </si>
  <si>
    <t>Aeterna Environmental LLC</t>
  </si>
  <si>
    <t>Affiliated  Telephone Inc</t>
  </si>
  <si>
    <t>AGELIX CONSULTING LLC</t>
  </si>
  <si>
    <t>AHM Developments</t>
  </si>
  <si>
    <t>Air Master Systems</t>
  </si>
  <si>
    <t>Airwavz Solutions  Inc</t>
  </si>
  <si>
    <t>AKKO LLC</t>
  </si>
  <si>
    <t>Alarm Systems  Inc</t>
  </si>
  <si>
    <t>Alegra Learning Inc.</t>
  </si>
  <si>
    <t>All State Manufacturing</t>
  </si>
  <si>
    <t>Vending Machines and Related Supplies and Services</t>
  </si>
  <si>
    <t>All States Concrete LLC</t>
  </si>
  <si>
    <t>Goods, Supplies and Services for Facility and Site ADA Compliance (Non-Public Work Construction Only)</t>
  </si>
  <si>
    <t>AlmsTravel LLC</t>
  </si>
  <si>
    <t>Alpha Paving Industries</t>
  </si>
  <si>
    <t>Alpha Tango  LLC</t>
  </si>
  <si>
    <t>AL'S FURNITURE</t>
  </si>
  <si>
    <t>Altex Power Systems and Controls LLC</t>
  </si>
  <si>
    <t>Amarok Defense Company</t>
  </si>
  <si>
    <t>Amaze Puzzles Inc</t>
  </si>
  <si>
    <t>AMG Technology Investment Group  LLC</t>
  </si>
  <si>
    <t>Ammon Consulting Group LLC</t>
  </si>
  <si>
    <t>Amrize Building Envelope LLC</t>
  </si>
  <si>
    <t>Online Auction Systems and/or Auctioneer Services</t>
  </si>
  <si>
    <t>Angel Protection System  LLC</t>
  </si>
  <si>
    <t>APC Scientific Consultants &amp; Associates LLC</t>
  </si>
  <si>
    <t>APIC Solutions LLC</t>
  </si>
  <si>
    <t>APT Communications Inc</t>
  </si>
  <si>
    <t>AquaDesign Mfg</t>
  </si>
  <si>
    <t>Aquatic Interactive LLC</t>
  </si>
  <si>
    <t>Archivalock  LLC</t>
  </si>
  <si>
    <t>AREDi Enterprises LLC</t>
  </si>
  <si>
    <t>Array Education Inc</t>
  </si>
  <si>
    <t>ASCEND LEARNING HOLDINGS LLC</t>
  </si>
  <si>
    <t>ASE Construction LLC</t>
  </si>
  <si>
    <t>Ask Marj LLC</t>
  </si>
  <si>
    <t>Auctions International Inc</t>
  </si>
  <si>
    <t>Avive Solutions Inc</t>
  </si>
  <si>
    <t>B2G VICTORY</t>
  </si>
  <si>
    <t>Baker &amp; Petsche Publishing LLC</t>
  </si>
  <si>
    <t>Baketivity Kids LLC</t>
  </si>
  <si>
    <t>BannerVantage LLC</t>
  </si>
  <si>
    <t>Barnes and Noble Booksellers Inc</t>
  </si>
  <si>
    <t>Job Order Contracting (eConverge JOC) (CJP Accreditation)</t>
  </si>
  <si>
    <t>Beacon Administrative Consulting</t>
  </si>
  <si>
    <t>Bear Creek Glass</t>
  </si>
  <si>
    <t>BenQ America Corp</t>
  </si>
  <si>
    <t>Bensberg Technologies</t>
  </si>
  <si>
    <t>Best Care Cleaning Service</t>
  </si>
  <si>
    <t>Big Books By George!</t>
  </si>
  <si>
    <t>Bilingual Speech Services LLC</t>
  </si>
  <si>
    <t>Blu Avo Group LLC</t>
  </si>
  <si>
    <t>Blue Streak Strategies</t>
  </si>
  <si>
    <t>Bodemuller the Printer</t>
  </si>
  <si>
    <t>Body Interact Inc</t>
  </si>
  <si>
    <t>Boo G Photo Booth</t>
  </si>
  <si>
    <t>Bookelicious Inc</t>
  </si>
  <si>
    <t>Bosanna llc</t>
  </si>
  <si>
    <t>Bright World Technologies Inc</t>
  </si>
  <si>
    <t>Brisk Labs Corp</t>
  </si>
  <si>
    <t>Brother International Corporation</t>
  </si>
  <si>
    <t>Bush Industries Inc.</t>
  </si>
  <si>
    <t>C AND P PUMP SERVICES INC</t>
  </si>
  <si>
    <t>C2 Communications LCC</t>
  </si>
  <si>
    <t>Calculated Hire</t>
  </si>
  <si>
    <t>Callmasters Inc</t>
  </si>
  <si>
    <t>Candor Consulting &amp; Diagnostics LLC</t>
  </si>
  <si>
    <t>Cascade Engineering Inc</t>
  </si>
  <si>
    <t>Charles E Black Jr &amp; Assoc Inc</t>
  </si>
  <si>
    <t>Chemonics International Inc</t>
  </si>
  <si>
    <t>Chicago Power and Light LLC</t>
  </si>
  <si>
    <t>Cignition Inc</t>
  </si>
  <si>
    <t>Cinga Technologies  LLC</t>
  </si>
  <si>
    <t>Claritics LLC</t>
  </si>
  <si>
    <t>Class Creator</t>
  </si>
  <si>
    <t>Classbridgek12 Inc</t>
  </si>
  <si>
    <t>ClassCloud Inc</t>
  </si>
  <si>
    <t>Classic Landscapes and Maintenance</t>
  </si>
  <si>
    <t>Clear Winds Technologies  Inc</t>
  </si>
  <si>
    <t>ClearSpan Fabric Structures International Inc</t>
  </si>
  <si>
    <t>Clever Inc</t>
  </si>
  <si>
    <t>Clevr</t>
  </si>
  <si>
    <t>Columbia Contracting Inc</t>
  </si>
  <si>
    <t>Command GoBag</t>
  </si>
  <si>
    <t>Courier, Mail, Freight, Shipping and Delivery Services</t>
  </si>
  <si>
    <t>Computer Solutions (Great South Texas Corp)</t>
  </si>
  <si>
    <t>Computer Store 1</t>
  </si>
  <si>
    <t>Concourse Tech Inc.</t>
  </si>
  <si>
    <t>Connexionz Ltd</t>
  </si>
  <si>
    <t>Containers On Demand LLC</t>
  </si>
  <si>
    <t>Contract Paper Group Inc</t>
  </si>
  <si>
    <t>Conway Fence Inc</t>
  </si>
  <si>
    <t>CoolVu of NW Arkansas / ArmorVu</t>
  </si>
  <si>
    <t>craving for a change foundation inc</t>
  </si>
  <si>
    <t>Crayon Software Experts LLC</t>
  </si>
  <si>
    <t>CSI (A3 Communications Inc)</t>
  </si>
  <si>
    <t>CTS Mobility Ltd</t>
  </si>
  <si>
    <t>cubicles.com</t>
  </si>
  <si>
    <t>Culture to Color LLC</t>
  </si>
  <si>
    <t>Cummings Electrical</t>
  </si>
  <si>
    <t>Curipod Inc</t>
  </si>
  <si>
    <t>Custom Case Pros LLC</t>
  </si>
  <si>
    <t>DB3 Roofing</t>
  </si>
  <si>
    <t>DBISP  LLC</t>
  </si>
  <si>
    <t>DCO Energy LLC</t>
  </si>
  <si>
    <t>deko LLC</t>
  </si>
  <si>
    <t>Delaney Quality Consultants</t>
  </si>
  <si>
    <t>DeskMakers / Peter Pepper Products</t>
  </si>
  <si>
    <t>Dewinne Equipment Company</t>
  </si>
  <si>
    <t>DHE Computer Systems</t>
  </si>
  <si>
    <t>Diamondback Landscaping &amp; Lawn Care Inc</t>
  </si>
  <si>
    <t>District Fleet LLC</t>
  </si>
  <si>
    <t>DLMR Group LLC</t>
  </si>
  <si>
    <t>Don Smith Concrete</t>
  </si>
  <si>
    <t>DoorCheck LLC</t>
  </si>
  <si>
    <t>Double Eagle Plumbing LLC</t>
  </si>
  <si>
    <t>DroneBlocks LLC</t>
  </si>
  <si>
    <t>EarthWalk Communications  Inc</t>
  </si>
  <si>
    <t>East Gate Industrial Services LLC</t>
  </si>
  <si>
    <t>ECS Southwest LLP</t>
  </si>
  <si>
    <t>Edia Learning Inc</t>
  </si>
  <si>
    <t>Education Shed</t>
  </si>
  <si>
    <t>EGSW LLC</t>
  </si>
  <si>
    <t>Element451</t>
  </si>
  <si>
    <t>Elijah P. Israel LLC</t>
  </si>
  <si>
    <t>Elkins Campus Security Consulting LLC</t>
  </si>
  <si>
    <t>EMCOR Service Scalise Industries</t>
  </si>
  <si>
    <t>Empowering Business Solutions LLC</t>
  </si>
  <si>
    <t>Entech Engineering Inc</t>
  </si>
  <si>
    <t>Enteranet LLC</t>
  </si>
  <si>
    <t>Epson America  Inc</t>
  </si>
  <si>
    <t>ERG INTERNATIONAL / WEST COAST INDUSTRIES</t>
  </si>
  <si>
    <t>eSpark Inc</t>
  </si>
  <si>
    <t>Essential Business Solutions LLC</t>
  </si>
  <si>
    <t>ETX OUTDOOR CONNECTIONS LLC</t>
  </si>
  <si>
    <t>EVenergi LLC</t>
  </si>
  <si>
    <t>Everblue Training Institute</t>
  </si>
  <si>
    <t>Excel roofing LLC</t>
  </si>
  <si>
    <t>Extreme Water LLC</t>
  </si>
  <si>
    <t>F&amp;H Cleaning Services</t>
  </si>
  <si>
    <t>Facility Concepts Inc</t>
  </si>
  <si>
    <t>FACTS Education Solutions</t>
  </si>
  <si>
    <t>Ferguson Learning Company LC</t>
  </si>
  <si>
    <t>FILLERB CO</t>
  </si>
  <si>
    <t>Filter Technology Company Inc</t>
  </si>
  <si>
    <t>Fire Ant Professinals LLC</t>
  </si>
  <si>
    <t>Flint Avenue LLC</t>
  </si>
  <si>
    <t>FlutterBee Education Group</t>
  </si>
  <si>
    <t>FOH Productions  LLC</t>
  </si>
  <si>
    <t>ForeverLawn Central Texas</t>
  </si>
  <si>
    <t>Formetco Inc</t>
  </si>
  <si>
    <t>FORTE (AVI Systems Inc)</t>
  </si>
  <si>
    <t>FS2 Industries Inc</t>
  </si>
  <si>
    <t>FSR LLC</t>
  </si>
  <si>
    <t>Future Tek Inc</t>
  </si>
  <si>
    <t>G&amp;M Mechanical Engineering LLC</t>
  </si>
  <si>
    <t>Garrison Systems LLC</t>
  </si>
  <si>
    <t>Gateway Printing and office Supply Inc</t>
  </si>
  <si>
    <t>Ghent</t>
  </si>
  <si>
    <t>Global Computer Sales  Inc</t>
  </si>
  <si>
    <t>Global Vending Group</t>
  </si>
  <si>
    <t>GoReact</t>
  </si>
  <si>
    <t>Gray Mechanical Contractors LLC</t>
  </si>
  <si>
    <t>Greene Manufacturing Inc.</t>
  </si>
  <si>
    <t>Grounds Guys of University Park</t>
  </si>
  <si>
    <t>Gulf Coast Flooring &amp; Services</t>
  </si>
  <si>
    <t>GXC LLC</t>
  </si>
  <si>
    <t>H3 Restoration LLC</t>
  </si>
  <si>
    <t>H5 Auction and Realty</t>
  </si>
  <si>
    <t>Hardin Consulting LLC</t>
  </si>
  <si>
    <t>Hatch  Inc</t>
  </si>
  <si>
    <t>Helm Services (Mechanical Inc)</t>
  </si>
  <si>
    <t>HeyTutor Inc</t>
  </si>
  <si>
    <t>High Point Networks</t>
  </si>
  <si>
    <t>Hill &amp; Wilkinson General Contractors</t>
  </si>
  <si>
    <t>Horizon AVL System Integrator</t>
  </si>
  <si>
    <t>Hot Dog Marketing LLC</t>
  </si>
  <si>
    <t>HOT ROD MECHANICAL INC</t>
  </si>
  <si>
    <t>Houston Tents &amp; Events</t>
  </si>
  <si>
    <t>HubbleIQ Inc</t>
  </si>
  <si>
    <t>Huddlbox  LLC</t>
  </si>
  <si>
    <t>Huntington Learning Corporation</t>
  </si>
  <si>
    <t>i2 Visual Inc</t>
  </si>
  <si>
    <t>i5 Industries</t>
  </si>
  <si>
    <t>Identity Automation  LP</t>
  </si>
  <si>
    <t>Imaging Spectrum  Inc</t>
  </si>
  <si>
    <t>Immersive Vision Technology Inc</t>
  </si>
  <si>
    <t>In Depth Events Inc</t>
  </si>
  <si>
    <t>Indoff LLC</t>
  </si>
  <si>
    <t>Industrial Water Treatment</t>
  </si>
  <si>
    <t>Ingram Technologies  LLC</t>
  </si>
  <si>
    <t>Innovative Logics LLC</t>
  </si>
  <si>
    <t>In-Pipe Technology</t>
  </si>
  <si>
    <t>Inspira Enterprise Inc</t>
  </si>
  <si>
    <t>Inspirit Learning Inc</t>
  </si>
  <si>
    <t>Intellectyx  Inc</t>
  </si>
  <si>
    <t>Interior Finish Systems LLC</t>
  </si>
  <si>
    <t>Intermountain Slurry Seal Inc</t>
  </si>
  <si>
    <t>International Responder Systems</t>
  </si>
  <si>
    <t>InTouch Receipting Integrated Register Systems Inc</t>
  </si>
  <si>
    <t>iResQ</t>
  </si>
  <si>
    <t>J Poole Group</t>
  </si>
  <si>
    <t>J W Pepper and Son Inc</t>
  </si>
  <si>
    <t>Janitorial Manager LLC</t>
  </si>
  <si>
    <t>Jan-Worx</t>
  </si>
  <si>
    <t>Jazzy Js LLC</t>
  </si>
  <si>
    <t>JB Cannon Construction LLC</t>
  </si>
  <si>
    <t>Johnson HVAC Services LLC</t>
  </si>
  <si>
    <t>JonesCo General Contractors llc</t>
  </si>
  <si>
    <t>Jonti-Craft Inc</t>
  </si>
  <si>
    <t>JR Thomas Group Inc</t>
  </si>
  <si>
    <t>JS&amp;A Control Systems</t>
  </si>
  <si>
    <t>Jubilee Decor LLC</t>
  </si>
  <si>
    <t>K12 Computers</t>
  </si>
  <si>
    <t>Kadera</t>
  </si>
  <si>
    <t>Kai's Education</t>
  </si>
  <si>
    <t>Kambrian Corporation</t>
  </si>
  <si>
    <t>KC Enterprises</t>
  </si>
  <si>
    <t>Kellogg &amp; Sovereign Consulting</t>
  </si>
  <si>
    <t>Ken Parker Service Inc</t>
  </si>
  <si>
    <t>Kenmark Interiors</t>
  </si>
  <si>
    <t>KHR Construction and Consulting LLC</t>
  </si>
  <si>
    <t>KickStart Enterprises</t>
  </si>
  <si>
    <t>KIDaccount LLC</t>
  </si>
  <si>
    <t>Kingdom Roofing &amp; Konstruction</t>
  </si>
  <si>
    <t>KIOTI Tractor Corp</t>
  </si>
  <si>
    <t>KK Landscape Services</t>
  </si>
  <si>
    <t>Klett World Languages Inc</t>
  </si>
  <si>
    <t>Knight Restoration LLC</t>
  </si>
  <si>
    <t>L4 Enterprise Consulting LLC</t>
  </si>
  <si>
    <t>LAN-TEL Communications LLC</t>
  </si>
  <si>
    <t>Learning Beyond Paper  Inc</t>
  </si>
  <si>
    <t>Learning Source LLC</t>
  </si>
  <si>
    <t>Learn-It Systems LLC</t>
  </si>
  <si>
    <t>LED Partners LLC</t>
  </si>
  <si>
    <t>LEK Technology Group LLC</t>
  </si>
  <si>
    <t>LENA</t>
  </si>
  <si>
    <t>Leon's Signs Inc</t>
  </si>
  <si>
    <t>LETSGOLEARN INC</t>
  </si>
  <si>
    <t>LetzChat  Inc</t>
  </si>
  <si>
    <t>LevelOne Technology</t>
  </si>
  <si>
    <t>Lingco Language Labs Inc</t>
  </si>
  <si>
    <t>LinkSource Systems</t>
  </si>
  <si>
    <t>List Industries</t>
  </si>
  <si>
    <t>London Consulting Group</t>
  </si>
  <si>
    <t>Lone Star Hazmat Response LLC</t>
  </si>
  <si>
    <t>Loodor LLC</t>
  </si>
  <si>
    <t>LRMB Group LLC</t>
  </si>
  <si>
    <t>MaddBurt Innovations</t>
  </si>
  <si>
    <t>Magic School Inc</t>
  </si>
  <si>
    <t>MAL Technologies Fleet  LLC</t>
  </si>
  <si>
    <t>MANDO TECHNOLOGIES INC</t>
  </si>
  <si>
    <t>Martin's Office Supply Inc</t>
  </si>
  <si>
    <t>Masabi LLC</t>
  </si>
  <si>
    <t>Maumee Bay Turf LLC</t>
  </si>
  <si>
    <t>MD Health Pathways Inc</t>
  </si>
  <si>
    <t>Mensch Mill &amp; Lumber Corp</t>
  </si>
  <si>
    <t>Merit Roofing Systems Inc</t>
  </si>
  <si>
    <t>Method CM LLC</t>
  </si>
  <si>
    <t>MGT FILMS Strong Glass Systems</t>
  </si>
  <si>
    <t>Milam Land Management LLC</t>
  </si>
  <si>
    <t>Mission Electronics Inc</t>
  </si>
  <si>
    <t>Money MGMT LLC</t>
  </si>
  <si>
    <t>Moridge Manufacturing Inc</t>
  </si>
  <si>
    <t>MOSER CORPORATION</t>
  </si>
  <si>
    <t>MPS</t>
  </si>
  <si>
    <t>MRI Builders</t>
  </si>
  <si>
    <t>Multi seal Corp</t>
  </si>
  <si>
    <t>Multimedia Led Inc</t>
  </si>
  <si>
    <t>MURCOM INC</t>
  </si>
  <si>
    <t>Music in Motion Inc</t>
  </si>
  <si>
    <t>MVS360 LLC</t>
  </si>
  <si>
    <t>N1 Critical Technologies</t>
  </si>
  <si>
    <t>National Center on Education and Economy</t>
  </si>
  <si>
    <t>National Inventors Hall of Fame Inc</t>
  </si>
  <si>
    <t>Nationwide Sports Construction</t>
  </si>
  <si>
    <t>NCRI KC</t>
  </si>
  <si>
    <t>New Life Computer Services LLC</t>
  </si>
  <si>
    <t>Nextgen Furniture Inc</t>
  </si>
  <si>
    <t>Nextiva Inc</t>
  </si>
  <si>
    <t>Nexus AI</t>
  </si>
  <si>
    <t>Noble Alliance Construction LLC</t>
  </si>
  <si>
    <t>Nomad Coatings</t>
  </si>
  <si>
    <t>NORTHEAST TEXAS LAWN AND AG</t>
  </si>
  <si>
    <t>Northstar K12 Inc</t>
  </si>
  <si>
    <t>Nouveau Construction</t>
  </si>
  <si>
    <t>Novotx LLC</t>
  </si>
  <si>
    <t>NRI(Core BTS  Inc)</t>
  </si>
  <si>
    <t>NSAV Solutions</t>
  </si>
  <si>
    <t>Ntiva Inc</t>
  </si>
  <si>
    <t>Nutty Brown Press</t>
  </si>
  <si>
    <t>OculusIT LLC</t>
  </si>
  <si>
    <t>Ohana Lawn Care LLC</t>
  </si>
  <si>
    <t>OpenTeams Inc</t>
  </si>
  <si>
    <t>OPTERRA Energy Services LLC</t>
  </si>
  <si>
    <t>Optoma Technology Inc</t>
  </si>
  <si>
    <t>Orbus LLC</t>
  </si>
  <si>
    <t>Osmo</t>
  </si>
  <si>
    <t>Outlaws BBQ</t>
  </si>
  <si>
    <t>PACIFIC ERGONOMICS INC</t>
  </si>
  <si>
    <t>Palm Valley Construction LLC</t>
  </si>
  <si>
    <t>Parafour Innovations LLC</t>
  </si>
  <si>
    <t>Paragon Micro Inc</t>
  </si>
  <si>
    <t>Paralleltek</t>
  </si>
  <si>
    <t>Partners In Education Solutions LLC</t>
  </si>
  <si>
    <t>Pathway Communications LTD</t>
  </si>
  <si>
    <t>PCLiquidations</t>
  </si>
  <si>
    <t>PCs2U  Inc</t>
  </si>
  <si>
    <t>Physics Classroom LLC</t>
  </si>
  <si>
    <t>Piedmont Global LLC</t>
  </si>
  <si>
    <t>Pinnacle Coatings Group</t>
  </si>
  <si>
    <t>Pipeworx Plumbing</t>
  </si>
  <si>
    <t>Piros Signs Inc.</t>
  </si>
  <si>
    <t>Pixton Comics Inc</t>
  </si>
  <si>
    <t>Play Piper LLC</t>
  </si>
  <si>
    <t>Pocket Coach Academy</t>
  </si>
  <si>
    <t>Powerhouse (Parrish-Hare Supply LLC)</t>
  </si>
  <si>
    <t>Precision Construction &amp; Contracting</t>
  </si>
  <si>
    <t>Premier Contractors LLC</t>
  </si>
  <si>
    <t>Presentation Concepts Corporation</t>
  </si>
  <si>
    <t>Prestige Innovation Technology  LLC</t>
  </si>
  <si>
    <t>PRO AIR MECHANICAL LLC</t>
  </si>
  <si>
    <t>Pro Tech Service Co LLC</t>
  </si>
  <si>
    <t>Pro-Shield Commercial Roofing LLC</t>
  </si>
  <si>
    <t>PSI Roofing</t>
  </si>
  <si>
    <t>Pumps Motors &amp; Controls Inc</t>
  </si>
  <si>
    <t>PuroClean of Southlake</t>
  </si>
  <si>
    <t>PurOptima Inc</t>
  </si>
  <si>
    <t>PWP Construction</t>
  </si>
  <si>
    <t>QuickStart Learning Inc</t>
  </si>
  <si>
    <t>R J HARRIS GROUP LLC</t>
  </si>
  <si>
    <t>R Zero Systems Inc</t>
  </si>
  <si>
    <t>Recon Technical Solutions Inc</t>
  </si>
  <si>
    <t>Recourse Communications Inc</t>
  </si>
  <si>
    <t>Red Oak Construction</t>
  </si>
  <si>
    <t>Red Siege LLC</t>
  </si>
  <si>
    <t>Resolution Bandwidth LLC</t>
  </si>
  <si>
    <t>Restoration 1 Lone Star</t>
  </si>
  <si>
    <t>Revolution Data Systems</t>
  </si>
  <si>
    <t>RGV Site Services LLC</t>
  </si>
  <si>
    <t>RGV Vocational Services</t>
  </si>
  <si>
    <t>Roberts McNutt Inc</t>
  </si>
  <si>
    <t>Rockstart</t>
  </si>
  <si>
    <t>Roof Technology Partners</t>
  </si>
  <si>
    <t>Rose Alan Real Estate</t>
  </si>
  <si>
    <t>Rowe Group LLC</t>
  </si>
  <si>
    <t>Royal Auction Group Inc</t>
  </si>
  <si>
    <t>Rubin Educational Services LLC</t>
  </si>
  <si>
    <t>S&amp;M Cleaning Services</t>
  </si>
  <si>
    <t>S3 Construction Services</t>
  </si>
  <si>
    <t>SAFFE Furniture Corp</t>
  </si>
  <si>
    <t>Sandia Construction Inc</t>
  </si>
  <si>
    <t>Sanford Hess Consulting Inc</t>
  </si>
  <si>
    <t>SanJae Educational Resources Inc</t>
  </si>
  <si>
    <t>Save Watt Technologies LLC</t>
  </si>
  <si>
    <t>School Yard Rap LLC</t>
  </si>
  <si>
    <t>SDF Inc</t>
  </si>
  <si>
    <t>Sentinel Information Security LLC</t>
  </si>
  <si>
    <t>ServiceMaster by Quality Restoration</t>
  </si>
  <si>
    <t>SERVPRO of Brazos Valley SERVPRO of Temple &amp; Belton</t>
  </si>
  <si>
    <t>Servpro of Lee's Summit Overland Park E Kansas City Harrisonville</t>
  </si>
  <si>
    <t>Shepherd’s Painting LLC</t>
  </si>
  <si>
    <t>Simii Design LLC</t>
  </si>
  <si>
    <t>Simpledu LLC</t>
  </si>
  <si>
    <t>Simplify Learning</t>
  </si>
  <si>
    <t>Simulation Curriculum Corp</t>
  </si>
  <si>
    <t>SISSCORP (SaaS Implementation and Support Services)</t>
  </si>
  <si>
    <t>Sistema Technologies Inc</t>
  </si>
  <si>
    <t>SmartStart Education LLC</t>
  </si>
  <si>
    <t>Solar Tech</t>
  </si>
  <si>
    <t>Sophisticated Real-Life Publications LLC</t>
  </si>
  <si>
    <t>Sound Productions Inc</t>
  </si>
  <si>
    <t>South East Texas Pumps</t>
  </si>
  <si>
    <t>Stage Corps LLC</t>
  </si>
  <si>
    <t>Staples Contract &amp; Commercial LLC</t>
  </si>
  <si>
    <t>STARMOR</t>
  </si>
  <si>
    <t>Stats Medic LLC</t>
  </si>
  <si>
    <t>Storage Scholars LLC</t>
  </si>
  <si>
    <t>Storyshares</t>
  </si>
  <si>
    <t>Stratatech Education Group</t>
  </si>
  <si>
    <t>STX Fiber</t>
  </si>
  <si>
    <t>Sun City Party Rentals</t>
  </si>
  <si>
    <t>Sunburst Digital Inc</t>
  </si>
  <si>
    <t>Supply Chimp</t>
  </si>
  <si>
    <t>Supportive Hearing Systems Inc</t>
  </si>
  <si>
    <t>SurePrime Technologies LLC</t>
  </si>
  <si>
    <t>S-Works Construction Corporation</t>
  </si>
  <si>
    <t>Symmetry Sports LLC</t>
  </si>
  <si>
    <t>Synergy Environmental Services LLC</t>
  </si>
  <si>
    <t>TAMZ Renovations LLC</t>
  </si>
  <si>
    <t>Taproot Solutions Inc</t>
  </si>
  <si>
    <t>Target River</t>
  </si>
  <si>
    <t>TCS Mechanical LLC</t>
  </si>
  <si>
    <t>Tech Advanced Computers</t>
  </si>
  <si>
    <t>Tech My School</t>
  </si>
  <si>
    <t>Tech Sourced Solutions</t>
  </si>
  <si>
    <t>Techline Roofing and Restoration LLC</t>
  </si>
  <si>
    <t>TechnoLogyx Inc</t>
  </si>
  <si>
    <t>Temporary Staffing Professionals ED CO</t>
  </si>
  <si>
    <t>Texas Computer Education Association</t>
  </si>
  <si>
    <t>Texas Energy Aggregation LLC</t>
  </si>
  <si>
    <t>The Academy of MotivAction</t>
  </si>
  <si>
    <t>The Borrego Establishment LLC</t>
  </si>
  <si>
    <t>The CoBuilders LLC</t>
  </si>
  <si>
    <t>The Discovery Source</t>
  </si>
  <si>
    <t>The Douglas Stewart Company Inc</t>
  </si>
  <si>
    <t>The Manhattan Strategy Group LLC</t>
  </si>
  <si>
    <t>The Mattri Group LLC</t>
  </si>
  <si>
    <t>The Prestwick Group</t>
  </si>
  <si>
    <t>The RISE Group Inc</t>
  </si>
  <si>
    <t>The Steam Team</t>
  </si>
  <si>
    <t>The Uthe Group LLC</t>
  </si>
  <si>
    <t>Thrive Operations LLC</t>
  </si>
  <si>
    <t>Thriving Students Collective Inc</t>
  </si>
  <si>
    <t>Tiger Supplies</t>
  </si>
  <si>
    <t>Tino LLC</t>
  </si>
  <si>
    <t>TintMaster Plus</t>
  </si>
  <si>
    <t>Trebron Security LLC</t>
  </si>
  <si>
    <t>Tree Shepherds LLC</t>
  </si>
  <si>
    <t>TRIM TECH LLC</t>
  </si>
  <si>
    <t>Triton Design &amp; Construction LLC</t>
  </si>
  <si>
    <t>TSSC ENTERPRISES METAL ROOFING &amp; CONSTRUCTION</t>
  </si>
  <si>
    <t>Turn-Key Security Solutions LLC</t>
  </si>
  <si>
    <t>Tutored by Teachers</t>
  </si>
  <si>
    <t>Twin City Hardware Company Inc</t>
  </si>
  <si>
    <t>Twins and Teaching Culinary and FACS</t>
  </si>
  <si>
    <t>TX One Source</t>
  </si>
  <si>
    <t>U S Flood Control Corp</t>
  </si>
  <si>
    <t>United Ford LLC</t>
  </si>
  <si>
    <t>Upchurch Services LLC</t>
  </si>
  <si>
    <t>URBEGO INC</t>
  </si>
  <si>
    <t>Valley Athletics</t>
  </si>
  <si>
    <t>Valley Precision Grading Inc</t>
  </si>
  <si>
    <t>Vantage Point Disposition LLC</t>
  </si>
  <si>
    <t>Viridi Parente Inc</t>
  </si>
  <si>
    <t>Vision Works Consulting</t>
  </si>
  <si>
    <t>Vitosha Inc</t>
  </si>
  <si>
    <t>Vivi LLC</t>
  </si>
  <si>
    <t>Vocera Communications Inc</t>
  </si>
  <si>
    <t>Voltus Inc</t>
  </si>
  <si>
    <t>VOSS Lighting Inc</t>
  </si>
  <si>
    <t>VRC Companies LLC</t>
  </si>
  <si>
    <t>Wacebo USA</t>
  </si>
  <si>
    <t>Water Company of America</t>
  </si>
  <si>
    <t>Watermaster Irrigation Supply</t>
  </si>
  <si>
    <t>Wayground</t>
  </si>
  <si>
    <t>Westhill Paving Inc</t>
  </si>
  <si>
    <t>White Sign Company inc</t>
  </si>
  <si>
    <t>Whole Phonics Inc</t>
  </si>
  <si>
    <t>Williams Mechanical Services</t>
  </si>
  <si>
    <t>Win Elements LLC</t>
  </si>
  <si>
    <t>Winn-Marion Barber LLC</t>
  </si>
  <si>
    <t>Workspace48 Inc</t>
  </si>
  <si>
    <t>Xcite Audiovisuals LLC</t>
  </si>
  <si>
    <t>Xerox IT Solutions</t>
  </si>
  <si>
    <t>xFact Inc</t>
  </si>
  <si>
    <t>Yates Company LLC</t>
  </si>
  <si>
    <t>YBNormal?</t>
  </si>
  <si>
    <t>Zayo Education Inc</t>
  </si>
  <si>
    <t>Zelvin Security</t>
  </si>
  <si>
    <t>ZeroLogic Systems LLC</t>
  </si>
  <si>
    <t>ARTIFICIAL INTELLEGENCE (AI) SOLUTIONS &amp; SERVICES</t>
  </si>
  <si>
    <t>CTE - CURRICULUM, EQUIPMENT, SUPPLIES, SERVICE</t>
  </si>
  <si>
    <t>Advanced Learning Partnerships, Inc.</t>
  </si>
  <si>
    <t xml:space="preserve">Alamo Iron Works </t>
  </si>
  <si>
    <t>App Maisters Inc.</t>
  </si>
  <si>
    <t xml:space="preserve">Arcotype Bows </t>
  </si>
  <si>
    <t>Bargreen (Bargreen Ellingson Inc.)</t>
  </si>
  <si>
    <t>Bayinfotech LLC</t>
  </si>
  <si>
    <t>Central Point Group</t>
  </si>
  <si>
    <t>Cognitive BI, Inc.</t>
  </si>
  <si>
    <t>CS Global Tech LLC</t>
  </si>
  <si>
    <t>Culinary Depot (Chefs Depot Inc.)</t>
  </si>
  <si>
    <t>Cyber Workforce (Coherent Cyber Education, LLC)</t>
  </si>
  <si>
    <t>DA Mid South Integrated Security Systems (3:5 Group, LLC)</t>
  </si>
  <si>
    <t>Def-Logix, Inc.</t>
  </si>
  <si>
    <t xml:space="preserve">Digital Performance Gear </t>
  </si>
  <si>
    <t>Divine Janitorial</t>
  </si>
  <si>
    <t>Electronic Security Service</t>
  </si>
  <si>
    <t>ELEVATOR / ESCALATOR - EQUIPMENT, INSTALLATION, SERVICES</t>
  </si>
  <si>
    <t>Entry Sheild (Entry Shield Security LCC)</t>
  </si>
  <si>
    <t>Esolvit Government Solutions LLC</t>
  </si>
  <si>
    <t>Expediteinfo Tech, Inc.</t>
  </si>
  <si>
    <t>Flutterbee Education Group (Bellwether Media)</t>
  </si>
  <si>
    <t>FriEd Technology, LLC</t>
  </si>
  <si>
    <t>GOV AI Inc.</t>
  </si>
  <si>
    <t>Grizzly Industrial, Inc.</t>
  </si>
  <si>
    <t>Gulf Coast Trophies, LLC</t>
  </si>
  <si>
    <t>HALO Branded Solutions</t>
  </si>
  <si>
    <t xml:space="preserve">J.W. Pepper &amp; Son, Inc. </t>
  </si>
  <si>
    <t>Kevadiya Inc.</t>
  </si>
  <si>
    <t>Kings Sports &amp; Awards</t>
  </si>
  <si>
    <t>PLAYGROUND / PARK - EQUIPMENT, INSTALLATION, SERVICE</t>
  </si>
  <si>
    <t>Kira Learning, Inc.</t>
  </si>
  <si>
    <t>Legacy Transfers (Ligons Legacy Group, LLC)</t>
  </si>
  <si>
    <t>LeWolf Window Tint and Film Solutions</t>
  </si>
  <si>
    <t>Logical Front, LLC</t>
  </si>
  <si>
    <t>MacGill &amp; Co.</t>
  </si>
  <si>
    <t>MegaMinds</t>
  </si>
  <si>
    <t>Metal Toad Media Inc.</t>
  </si>
  <si>
    <t>Modlee, Inc.</t>
  </si>
  <si>
    <t>Open Teams, Inc.</t>
  </si>
  <si>
    <t>Proforma Promotions Group (PPG Enterprises, Inc.)</t>
  </si>
  <si>
    <t>Regency Security Group</t>
  </si>
  <si>
    <t>Science L.E.A.F</t>
  </si>
  <si>
    <t xml:space="preserve">Scribedoc.com Inc. </t>
  </si>
  <si>
    <t>Seer Solutions Inc.</t>
  </si>
  <si>
    <t>Skill Struck, Inc.</t>
  </si>
  <si>
    <t>SPRUCE Home Inc.</t>
  </si>
  <si>
    <t>Stan Miller &amp; Associates</t>
  </si>
  <si>
    <t>Still Struck, Inc.</t>
  </si>
  <si>
    <t>Symmetry Sports Construction (Symmetry Turf Installations LLC)</t>
  </si>
  <si>
    <t>Symosis Security</t>
  </si>
  <si>
    <t>Synkriom Inc.</t>
  </si>
  <si>
    <t>Technology Management Corporation</t>
  </si>
  <si>
    <t>Techsec Corporation</t>
  </si>
  <si>
    <t>Texas Top Cop Shop</t>
  </si>
  <si>
    <t>The Digital Decision (LeGrande Technical and Social Services LLC)</t>
  </si>
  <si>
    <t>The Filter Man, LLC</t>
  </si>
  <si>
    <t>Thunkable Inc.</t>
  </si>
  <si>
    <t>Van Robotics Inc.</t>
  </si>
  <si>
    <t>Work On Learning (Classwork.com)</t>
  </si>
  <si>
    <t>Borderline Creative LLC, dba CultureSpan Marketing + Digital</t>
  </si>
  <si>
    <t>Team Express (Concourse Team Express LLC)</t>
  </si>
  <si>
    <t>Renegade Tire Supply LLC</t>
  </si>
  <si>
    <t>Zano LLC dba Hurts Donut Company</t>
  </si>
  <si>
    <t>25-7536</t>
  </si>
  <si>
    <t>Everway LLC (Everway Holdco, LLC)</t>
  </si>
  <si>
    <t>MasteryPrep, LLC (Sirius Education Solutions)</t>
  </si>
  <si>
    <t>Ivan's Site Service Inc (DBA Ivan's Portable Jons, DBA Ivan's Fencing Division &amp; DBA Ivan's Disposal Services)</t>
  </si>
  <si>
    <t>Soliant Health LLC</t>
  </si>
  <si>
    <t>RBC Industrial LLC (Liber Holdings LLC)</t>
  </si>
  <si>
    <t>Mission Linen Supply (Mission Linen and Uniform Service)</t>
  </si>
  <si>
    <t>Prudential Overall Supply (dba Prudential Cleanroom Services)</t>
  </si>
  <si>
    <t>Austin Logistics LLC (Austin Hill)</t>
  </si>
  <si>
    <t>25-7532</t>
  </si>
  <si>
    <t>Brunson Pump Service (Brunson Investment LLC)</t>
  </si>
  <si>
    <t>Sarabia's Portable Jons and Blue Sanitation (FusionSite Texas LLC)</t>
  </si>
  <si>
    <t>Bienali Promotions, LLC</t>
  </si>
  <si>
    <t>25-7531</t>
  </si>
  <si>
    <t>CandB Marketing Solutions (C&amp;B Printing Co)</t>
  </si>
  <si>
    <t>Chuco Relic LLC</t>
  </si>
  <si>
    <t>Display Services, Inc.</t>
  </si>
  <si>
    <t>Everest Trading Corporation</t>
  </si>
  <si>
    <t>Mercury Promotions &amp; Fulfillment, Inc. (Mercury P&amp;F; Mercury Fulfillment Systems, Inc.)</t>
  </si>
  <si>
    <t>Rol-N Enterprise, Inc.</t>
  </si>
  <si>
    <t>Terry in Texas (Teresita Ramirez)</t>
  </si>
  <si>
    <t>CNB Computers USA, Inc (System Liquidation)</t>
  </si>
  <si>
    <t>Red Arc Environmental Inc</t>
  </si>
  <si>
    <t>Building &amp; Grounds Maintenance Services</t>
  </si>
  <si>
    <t>2023-11-067-S4</t>
  </si>
  <si>
    <t>789-25</t>
  </si>
  <si>
    <t>MityLite Inc</t>
  </si>
  <si>
    <t>2022-10-033</t>
  </si>
  <si>
    <t>Administrative, Educational Consultants, &amp; Prof Dev Svcs</t>
  </si>
  <si>
    <t>4/31/2026</t>
  </si>
  <si>
    <t>GraceNotes, LLC (Sight Reading Factory)</t>
  </si>
  <si>
    <t>785-25</t>
  </si>
  <si>
    <t>787-25</t>
  </si>
  <si>
    <t>788-25</t>
  </si>
  <si>
    <t>4 Rivers Equipment | MDD for John Deere Shared Services LLC</t>
  </si>
  <si>
    <t>Aadvantage Laundry Systems dba Aadvantage Laundry</t>
  </si>
  <si>
    <t>Adventus Material Strategies LLC</t>
  </si>
  <si>
    <t>AEG Petroleum LLC (formerly Dixie Oil Company)</t>
  </si>
  <si>
    <t>Alliance Distribution Holdings Inc. dba Alliance Laundry Systems Distribution Llc</t>
  </si>
  <si>
    <t>Anderson Crane &amp; Bridge Technologies, LLC dba Anderson UnderBridge</t>
  </si>
  <si>
    <t>Anderson Hydra Platforms, LLC dba Anderson UnderBridge</t>
  </si>
  <si>
    <t>Anderson Machinery Company Inc</t>
  </si>
  <si>
    <t>Associated Supply Company, Inc. dba ASCO, ASCO Equipment, ASCO Rentals</t>
  </si>
  <si>
    <t>A-Tex Restaurant Supply, Inc</t>
  </si>
  <si>
    <t>Authentic Sport Specialty Inc (formerly The Soccer Corner) dba Soccer Post</t>
  </si>
  <si>
    <t>Bargreen Ellingson Inc.</t>
  </si>
  <si>
    <t>BD Holt Co dba Holt Cat, Ltd</t>
  </si>
  <si>
    <t>Bosch Building Technologies LLC (formerly Climatec, LLC)</t>
  </si>
  <si>
    <t>Brazos Trailer Manufacturing, Llc</t>
  </si>
  <si>
    <t>Briggs Industrial Solutions, Inc. dba Briggs Equipment</t>
  </si>
  <si>
    <t>Central Texas Heavy Equipment Co dba Central Texas Equipment</t>
  </si>
  <si>
    <t>Chefs Depot Inc dba Culinary Depot Inc</t>
  </si>
  <si>
    <t>Closner Equipment Co., Inc.</t>
  </si>
  <si>
    <t>Cook's Direct, Inc.</t>
  </si>
  <si>
    <t xml:space="preserve">Crazy Cousins, Inc. dba Shepherd Food Equipment </t>
  </si>
  <si>
    <t>Cybersoft Technologies, Inc.</t>
  </si>
  <si>
    <t>D&amp;H Equipment, Ltd.</t>
  </si>
  <si>
    <t>Dance Investments LLC dba The Lawn Shoppe @ Almighty Rentals</t>
  </si>
  <si>
    <t>Darr Equipment LP dba Darr Equipment Co.</t>
  </si>
  <si>
    <t>Doggett Heavy Machinery Services | MDD for John Deere Shared Services LLC</t>
  </si>
  <si>
    <t>Doggett Machinery Services LA | MDD for John Deere Shared Services LLC</t>
  </si>
  <si>
    <t>Doosan Bobcat North America, Inc. dba Bobcat Company</t>
  </si>
  <si>
    <t>EAS EducAide Software Inc. dba EducAide Software</t>
  </si>
  <si>
    <t>Edward Don &amp; Company Holdings, LLC</t>
  </si>
  <si>
    <t>Energreen America Inc.</t>
  </si>
  <si>
    <t>Excell Environmental LLC dba Excell Fueling Systems</t>
  </si>
  <si>
    <t>Falcon Equipment Holdings LLC dba Falcon Road Maintenance Equipment, LLC</t>
  </si>
  <si>
    <t>Fayat, Inc dba Dynapac North America, LLC</t>
  </si>
  <si>
    <t>Field Towers LLC dba Educational Steel Products</t>
  </si>
  <si>
    <t>Gator Chef Inc.</t>
  </si>
  <si>
    <t>General Engines Co. Inc. dba Eager Beaver Trailers</t>
  </si>
  <si>
    <t>Global Payments Inc. dba Heartland Payment Systems, LLC dba Heartland School Solutions</t>
  </si>
  <si>
    <t>Greenwich LLC dba Commercial Kitchen Parts and Service</t>
  </si>
  <si>
    <t>H.D. Industries, Inc.</t>
  </si>
  <si>
    <t>HD Hyundai Infracore North America LLC dba Develon</t>
  </si>
  <si>
    <t>Holt Truck Centers Of Texas Llc dba Holt Truck Centers</t>
  </si>
  <si>
    <t>Houston Heavy Machinery LLC</t>
  </si>
  <si>
    <t>Illinois Tool Works dba E.H. Wachs</t>
  </si>
  <si>
    <t>JCB, Inc.</t>
  </si>
  <si>
    <t>JHouston Holdings LLC dba LSM Outdoor Power</t>
  </si>
  <si>
    <t>John Deere Shared Services LLC</t>
  </si>
  <si>
    <t>Karcher Municipal North America Corp dba Karcher Municipal</t>
  </si>
  <si>
    <t>Kesco Supply Inc</t>
  </si>
  <si>
    <t>King Ranch Ag &amp; Turf | MDD for John Deere Shared Services LLC</t>
  </si>
  <si>
    <t>Kubota Tractor Corporation</t>
  </si>
  <si>
    <t>LG Delta LLC  dba Delta T LLC /dba/ Big Ass Fans</t>
  </si>
  <si>
    <t>Loftness Specialized Farm Equipment, Inc.</t>
  </si>
  <si>
    <t>Magnum Custom Trailer Manufacturer Co., Inc. dba Magnum Custom Trailers</t>
  </si>
  <si>
    <t>Mustang Acquisition, Ltd. dba Mustang Enterprises, Ltd.</t>
  </si>
  <si>
    <t>Mustang Machinery Company, LLC dba Mustang Cat</t>
  </si>
  <si>
    <t>National Trailer Source</t>
  </si>
  <si>
    <t>Nortex Concrete Lift and Stabilization Inc.</t>
  </si>
  <si>
    <t>North Texas Trailers Llc dba North Texas Trailers</t>
  </si>
  <si>
    <t>Nueces Farm Center, Inc. dba Nueces Power Equipment</t>
  </si>
  <si>
    <t>ODRA, LLC</t>
  </si>
  <si>
    <t>Pakmor, Ltd.</t>
  </si>
  <si>
    <t>Pasco Brokerage. Inc.</t>
  </si>
  <si>
    <t>Pellerin Laundry Machinery Sales Company, Inc.</t>
  </si>
  <si>
    <t>PlayLearn USA Inc</t>
  </si>
  <si>
    <t>Profile Systems Inc (formerly PrintCube Inc) dba Magnum Print Solutions</t>
  </si>
  <si>
    <t>R.B. Everett and Company dba R.B Everett &amp; Co.</t>
  </si>
  <si>
    <t>R.D. Offutt Company dba RDO Equipment</t>
  </si>
  <si>
    <t>R.D. Offutt Company dba RDO Equipment | MDD for John Deere Shared Services LLC</t>
  </si>
  <si>
    <t>Readymade Music, LLC</t>
  </si>
  <si>
    <t>Reliance Enviromental Truck Sales, LLC dba Reliance Truck &amp; Equipment</t>
  </si>
  <si>
    <t>Rentacrate Enterprises, LLC</t>
  </si>
  <si>
    <t>Rentaltyme Ice Machines, LLC</t>
  </si>
  <si>
    <t>Robert Contreras dba A+ Fabrication</t>
  </si>
  <si>
    <t>Roll-Offs Of America, Inc dba Roll-Offs Usa</t>
  </si>
  <si>
    <t>ROMCO, Inc. dba ROMCO Equipment Co, LLC</t>
  </si>
  <si>
    <t>Salon &amp; Spa Design Services Inc. dba Salon Equipment USA</t>
  </si>
  <si>
    <t>Scott Equipment LLC</t>
  </si>
  <si>
    <t>Scranton Manufacturing Co., Inc. dba New Way Trucks</t>
  </si>
  <si>
    <t>Shoppa's Farm Supply Inc | MDD for John Deere Shared Services LLC</t>
  </si>
  <si>
    <t>Skyline Equipment LLC</t>
  </si>
  <si>
    <t>Snorkel International dba SNORKEL</t>
  </si>
  <si>
    <t>South Plains Implement LTD | MDD for John Deere Shared Services LLC</t>
  </si>
  <si>
    <t>Southland Industries (formerly The Brandt Companies LLC)</t>
  </si>
  <si>
    <t>Southwest Texas Equipment Distributors, Inc dba Mission Restaurant Supply</t>
  </si>
  <si>
    <t>Standard Equipment, LLC</t>
  </si>
  <si>
    <t>Sunstate Equipment Co., LLC</t>
  </si>
  <si>
    <t>Supreme Custom Fabricators, Inc dba Supreme Fixture Company, Inc</t>
  </si>
  <si>
    <t>TAKKT America Holding, Inc. dba Hubert Company</t>
  </si>
  <si>
    <t>TARI Inc. dba Jean’s Restaurant Supply</t>
  </si>
  <si>
    <t>TekVisions, Inc.</t>
  </si>
  <si>
    <t>Tellus Equipment Solutions | MDD for John Deere Shared Services LLC</t>
  </si>
  <si>
    <t>Terry Woodard Enterprise Inc. dba Kommercial Kitchens</t>
  </si>
  <si>
    <t>Texan Waste Equipment Inc. dba Heil of Texas</t>
  </si>
  <si>
    <t>Texas Custom Trailers, LP</t>
  </si>
  <si>
    <t>Texas Packer And Loader Sales, Inc. dba Texas Pack And Load</t>
  </si>
  <si>
    <t>Texas Pneudraulic Inc. dba Southwestern Equipment Company</t>
  </si>
  <si>
    <t>Texas Restaurant Equipment Exchange dba Trex Inc.</t>
  </si>
  <si>
    <t>Thermo-Lay Manufacturing LLC</t>
  </si>
  <si>
    <t>TriMark USA, LLC</t>
  </si>
  <si>
    <t>Vermeer Equipment of Texas LLC dba Vermeer Texas - Louisiana</t>
  </si>
  <si>
    <t>Vogel Traffic Services, Inc. dba EZ Liner</t>
  </si>
  <si>
    <t>Waco Hotel Supply, Inc dba Waco Restaurant Supply</t>
  </si>
  <si>
    <t>Warren Power &amp; Machinery, Inc dba Warren Cat</t>
  </si>
  <si>
    <t>Warren Power Attachments</t>
  </si>
  <si>
    <t>Western Equipment LLC | MDD for John Deere Shared Services LLC</t>
  </si>
  <si>
    <t>Wilkens Industries Inc.</t>
  </si>
  <si>
    <t>Worth Trailer Parts, Inc.  dba Worth Trailer</t>
  </si>
  <si>
    <t>Xtreme Manufacturing LLC</t>
  </si>
  <si>
    <t>Yellowhouse Machinery Co. | MDD for John Deere Shared Services LLC</t>
  </si>
  <si>
    <t>784-25</t>
  </si>
  <si>
    <t>786-25</t>
  </si>
  <si>
    <t>Hired Hands</t>
  </si>
  <si>
    <t>20-054</t>
  </si>
  <si>
    <t>6/30/206</t>
  </si>
  <si>
    <t>2410-450-372</t>
  </si>
  <si>
    <t>CTPA Belton ISD</t>
  </si>
  <si>
    <t>Richie Auto Service</t>
  </si>
  <si>
    <t>Auto Repairs and Service</t>
  </si>
  <si>
    <t>877-2025-05-31</t>
  </si>
  <si>
    <t>A-1 Personnel of Houston Inc.</t>
  </si>
  <si>
    <t>ABC Restoration, Inc.</t>
  </si>
  <si>
    <t>Disaster and Non-Disaster Remediation, Restoration and Related Services Component, with Build Back / Job Order Contracting (JOC-IDIQ)</t>
  </si>
  <si>
    <t>25/044TC-01</t>
  </si>
  <si>
    <t>Adept Facilities &amp; Design</t>
  </si>
  <si>
    <t>25/044TC-02</t>
  </si>
  <si>
    <t>Aeon Electrical, LLC</t>
  </si>
  <si>
    <t>Electrical Contractor Services (JOC-IDIQ)</t>
  </si>
  <si>
    <t>25/035MR-01</t>
  </si>
  <si>
    <t>Alamo Environmental, Inc., dba Alamo1</t>
  </si>
  <si>
    <t>25/044TC-03</t>
  </si>
  <si>
    <t>25/035MR-02</t>
  </si>
  <si>
    <t>Athletic and Physical Education Supplies and Related Items_x000D_ Automotive Equipment, Tires, Parts, Supplies, Services, and Related Items_x000D_ Bottled Drinking Water, Coolers and Other Beverage Related Products_x000D_ Boxes, Packaging Supplies, Freight Services, and Related Items_x000D_ Cash Counting Systems_x000D_ Communication/Phone Systems (VoIP)_x000D_ Custodial Supplies and Services_x000D_ Direct Delivery of Snacks and Beverages_x000D_ Early Childhood Supplies_x000D_ Educational Materials and Related Items_x000D_ Fine Paper and Related Items_x000D_ Flags and Flag Poles_x000D_ Food Equipment, Parts, Repair, Installation, Maintenance, and Small Wares_x000D_ Furniture, Fixtures, Equipment (FFE) and Related Items_x000D_ Graduation Items, Yearbooks &amp; Commemorative Items_x000D_ Health, Medical, Veterinary Supplies and Related Items_x000D_ Janitorial Supplies and Related Items_x000D_ M&amp;O Parts and Equipment_x000D_ Musical Instruments &amp; Related Items_x000D_ Office Supplies and Related Items_x000D_ Online Marketplace_x000D_ Promotional and Commemorative Items_x000D_ Safety Supplies and Equipment_x000D_ Scientific Equipment and Related Items_x000D_ Technology Supplies_x000D_ Textbooks and Library Books_x000D_ Toner and Ink Cartridges_x000D_ Uniforms_x000D_ Water Treatment Chemicals and Related Items</t>
  </si>
  <si>
    <t>American Contracting USA, Inc.</t>
  </si>
  <si>
    <t>25/035MR-03</t>
  </si>
  <si>
    <t>25/035MR-04</t>
  </si>
  <si>
    <t>25/035MR-05</t>
  </si>
  <si>
    <t>ASA Builders, Inc</t>
  </si>
  <si>
    <t>Canopies and Awnings</t>
  </si>
  <si>
    <t>25/035MR-06</t>
  </si>
  <si>
    <t>Industrial Equipment (Rent, Lease or Purchase)</t>
  </si>
  <si>
    <t>25/035MR-07</t>
  </si>
  <si>
    <t>Batson-Cook Texas LLC</t>
  </si>
  <si>
    <t>25/035MR-08</t>
  </si>
  <si>
    <t>25/035MR-09</t>
  </si>
  <si>
    <t>Bluesteel Construction</t>
  </si>
  <si>
    <t>25/035MR-11</t>
  </si>
  <si>
    <t>Bluesteel Construction LLC</t>
  </si>
  <si>
    <t>Road Products and Equipment (Construction Materials, Chemicals, Asphalt, Gravel, Concrete, and Related Items)</t>
  </si>
  <si>
    <t>25/054LL-01</t>
  </si>
  <si>
    <t>BMS CAT, LLC. (fka Blackmon Mooring of Texas, LLC)</t>
  </si>
  <si>
    <t>25/035MR-10</t>
  </si>
  <si>
    <t>25/044TC-04</t>
  </si>
  <si>
    <t>Branching Minds, LLC</t>
  </si>
  <si>
    <t>25/035MR-12</t>
  </si>
  <si>
    <t>Burnett Specialists</t>
  </si>
  <si>
    <t>Athletic and Physical Education Supplies and Related Items_x000D_ Custodial Supplies and Services_x000D_ Early Childhood Supplies and Related Items_x000D_ Educational Materials and Related Items_x000D_ Fine Paper and Related Items_x000D_ Furniture, Fixtures, Equipment (FFE) and Related Items_x000D_ Medical and First Aid Supplies_x000D_ Office Supplies and Related Items_x000D_ Online Marketplace_x000D_ Paper_x000D_ Safety Supplies and Equipment_x000D_ Technology Products and Services_x000D_ Toner and Ink Cartridges_x000D_ Uniforms</t>
  </si>
  <si>
    <t>Printing, Copying, &amp; RI</t>
  </si>
  <si>
    <t>25/052TC-01</t>
  </si>
  <si>
    <t>Buyers Barricades, Inc.</t>
  </si>
  <si>
    <t>Highway Safety, Traffic Control Products and Related Services</t>
  </si>
  <si>
    <t>25/050LL-01</t>
  </si>
  <si>
    <t>Capsuletek, LLC</t>
  </si>
  <si>
    <t>Card Integrity</t>
  </si>
  <si>
    <t>Payables Solutions, Purchasing Card Programs, and Related Services</t>
  </si>
  <si>
    <t>25/041SG-02</t>
  </si>
  <si>
    <t>25/035MR-13</t>
  </si>
  <si>
    <t>25/035MR-14</t>
  </si>
  <si>
    <t>Chamberlin Roofing and Waterproofing</t>
  </si>
  <si>
    <t>25/035MR-15</t>
  </si>
  <si>
    <t>CobbleStone Software</t>
  </si>
  <si>
    <t>25/039MF-03</t>
  </si>
  <si>
    <t>Color One Systems, Inc.</t>
  </si>
  <si>
    <t>25/052TC-07</t>
  </si>
  <si>
    <t>25/035MR-16</t>
  </si>
  <si>
    <t>25/041SG-01</t>
  </si>
  <si>
    <t>25/044TC-05</t>
  </si>
  <si>
    <t>CRC</t>
  </si>
  <si>
    <t>Technology Asset Solutions</t>
  </si>
  <si>
    <t>25/049MF-02</t>
  </si>
  <si>
    <t>25/035MR-17</t>
  </si>
  <si>
    <t>25/035MR-19</t>
  </si>
  <si>
    <t>25/035MR-20</t>
  </si>
  <si>
    <t>25/035MR-21</t>
  </si>
  <si>
    <t>Design Controls LLC (Chemdac Solutions)</t>
  </si>
  <si>
    <t>25/035MR-18</t>
  </si>
  <si>
    <t>Dominus Gray, LLC</t>
  </si>
  <si>
    <t>25/035MR-22</t>
  </si>
  <si>
    <t>Flags and Flag Poles_x000D_ M&amp;O Parts and Equipment</t>
  </si>
  <si>
    <t>Efurb</t>
  </si>
  <si>
    <t>Technology Recycling</t>
  </si>
  <si>
    <t>25/048MF-01</t>
  </si>
  <si>
    <t>25/035MR-23</t>
  </si>
  <si>
    <t>Envirotech Mechanical Systems LLC</t>
  </si>
  <si>
    <t>25/035MR-24</t>
  </si>
  <si>
    <t>25/035MR-25</t>
  </si>
  <si>
    <t>EWaste Pro Inc.</t>
  </si>
  <si>
    <t>25/048MF-02</t>
  </si>
  <si>
    <t>25/035MR-26</t>
  </si>
  <si>
    <t>25/035MR-28</t>
  </si>
  <si>
    <t>FedTec, LLC</t>
  </si>
  <si>
    <t>25/035MR-29</t>
  </si>
  <si>
    <t>FM: Systems Group, LLC</t>
  </si>
  <si>
    <t>Event Space Scheduling System</t>
  </si>
  <si>
    <t>24/038MF-01</t>
  </si>
  <si>
    <t>Fork Farms</t>
  </si>
  <si>
    <t>Hydroponic Farm</t>
  </si>
  <si>
    <t>25/040AK-02</t>
  </si>
  <si>
    <t>FW Walton Inc</t>
  </si>
  <si>
    <t>25/035MR-27</t>
  </si>
  <si>
    <t>G Owens Enterprises, Inc. dba SERVPRO of Brazos Valley / SERVPRO of Temple Belton</t>
  </si>
  <si>
    <t>25/044TC-07</t>
  </si>
  <si>
    <t>Gardyn, Inc.</t>
  </si>
  <si>
    <t>25/040AK-01</t>
  </si>
  <si>
    <t>Genesis Consulting Partners, LLC</t>
  </si>
  <si>
    <t>25/041SG-03</t>
  </si>
  <si>
    <t>Glass Doctor of Greater South Houston</t>
  </si>
  <si>
    <t>25/035MR-31</t>
  </si>
  <si>
    <t>Gomez Floor Covering Inc DBA GFC Contracting</t>
  </si>
  <si>
    <t>25/035MR-30</t>
  </si>
  <si>
    <t>25/035MR-32</t>
  </si>
  <si>
    <t>25/044TC-08</t>
  </si>
  <si>
    <t>25/035MR-33</t>
  </si>
  <si>
    <t>Hurricane Fence Company</t>
  </si>
  <si>
    <t>25/035MR-34</t>
  </si>
  <si>
    <t>Husam Qassis dba Rapid Response Remediation</t>
  </si>
  <si>
    <t>25/044TC-09</t>
  </si>
  <si>
    <t>J C M Squared LLC</t>
  </si>
  <si>
    <t>25/035MR-35</t>
  </si>
  <si>
    <t>JGA Roofing Systems LLC</t>
  </si>
  <si>
    <t>25/035MR-36</t>
  </si>
  <si>
    <t>25/035MR-37</t>
  </si>
  <si>
    <t>K12 Computers  Ltd.</t>
  </si>
  <si>
    <t>25/048MF-03</t>
  </si>
  <si>
    <t>25/035MR-38</t>
  </si>
  <si>
    <t>25/049MF-03</t>
  </si>
  <si>
    <t>LaneStaffing Inc.</t>
  </si>
  <si>
    <t>Lemoine Services Holdings, LP dba Lemoine Disaster Recovery, LLC</t>
  </si>
  <si>
    <t>25/044TC-11</t>
  </si>
  <si>
    <t>Commercial Printing, Copying Services and Related Items_x000D_ Printing, Copying, &amp; RI</t>
  </si>
  <si>
    <t>25/052TC-02</t>
  </si>
  <si>
    <t>25/035MR-59</t>
  </si>
  <si>
    <t>25/035MR-39</t>
  </si>
  <si>
    <t>25/044TC-10</t>
  </si>
  <si>
    <t>25/049MF-04</t>
  </si>
  <si>
    <t>25/052TC-03</t>
  </si>
  <si>
    <t>LyncVerse Technologies, Inc.</t>
  </si>
  <si>
    <t>Marine Connection Services Inc DBA Power Field Services</t>
  </si>
  <si>
    <t>Generator Power Equipment</t>
  </si>
  <si>
    <t>25/035MR-43</t>
  </si>
  <si>
    <t>Marsden South LLC (fka: 1 Stone Solutions, LLC)</t>
  </si>
  <si>
    <t>McCune Electrical Service LLC</t>
  </si>
  <si>
    <t>25/035MR-40</t>
  </si>
  <si>
    <t>Michelin Connected Fleet (FKA NexTraq LLC)</t>
  </si>
  <si>
    <t>Mooring Recovery Services, LLC, dba Mooring USA</t>
  </si>
  <si>
    <t>25/044TC-12</t>
  </si>
  <si>
    <t>Musigraphics</t>
  </si>
  <si>
    <t>25/052TC-04</t>
  </si>
  <si>
    <t>Notia Tech LLC</t>
  </si>
  <si>
    <t>NTXP LLC</t>
  </si>
  <si>
    <t>25/035MR-41</t>
  </si>
  <si>
    <t>NWEA, a division of HMH Education Company</t>
  </si>
  <si>
    <t>25/049MF-05</t>
  </si>
  <si>
    <t>Olson Restoration LLC dba Servpro Disaster Response Team</t>
  </si>
  <si>
    <t>25/044TC-13</t>
  </si>
  <si>
    <t>Omm Inc.</t>
  </si>
  <si>
    <t>PedalPoint EvTerra Recycling, LLC</t>
  </si>
  <si>
    <t>25/048MF-04</t>
  </si>
  <si>
    <t>25/035MR-42</t>
  </si>
  <si>
    <t>Preferred Facilities Group-USA</t>
  </si>
  <si>
    <t>25/035MR-44</t>
  </si>
  <si>
    <t>25/035MR-45</t>
  </si>
  <si>
    <t>Procare Software, LLC (ChildPlus Software)</t>
  </si>
  <si>
    <t>Quality Security Systems</t>
  </si>
  <si>
    <t>25/035MR-46</t>
  </si>
  <si>
    <t>25/033MR-40</t>
  </si>
  <si>
    <t>25/035MR-47</t>
  </si>
  <si>
    <t>25/052TC-05</t>
  </si>
  <si>
    <t>25/044TC-14</t>
  </si>
  <si>
    <t>Richmond Printing, LLC</t>
  </si>
  <si>
    <t>25/052TC-06</t>
  </si>
  <si>
    <t>Roadrunner Ltd dba Roadrunner Moving &amp; Storage</t>
  </si>
  <si>
    <t>25/044TC-15</t>
  </si>
  <si>
    <t>Robert Half, Inc.</t>
  </si>
  <si>
    <t>Rockit Consulting llc</t>
  </si>
  <si>
    <t>25/035MR-48</t>
  </si>
  <si>
    <t>25/044TC-16</t>
  </si>
  <si>
    <t>25/035MR-49</t>
  </si>
  <si>
    <t>SERVPRO of North Fort Worth</t>
  </si>
  <si>
    <t>25/044TC-06</t>
  </si>
  <si>
    <t>25/035MR-50</t>
  </si>
  <si>
    <t>Southland Industries, fka The Brandt Companies</t>
  </si>
  <si>
    <t>25/035MR-60</t>
  </si>
  <si>
    <t>25/035MR-51</t>
  </si>
  <si>
    <t>Spring Glass and Mirror</t>
  </si>
  <si>
    <t>25/035MR-52</t>
  </si>
  <si>
    <t>25/035MR-53</t>
  </si>
  <si>
    <t>Stewart Builders, Inc.</t>
  </si>
  <si>
    <t>25/035MR-54</t>
  </si>
  <si>
    <t>25/035MR-55</t>
  </si>
  <si>
    <t>25/035MR-56</t>
  </si>
  <si>
    <t>25/035MR-57</t>
  </si>
  <si>
    <t>Tellepsen Builders</t>
  </si>
  <si>
    <t>25/033MR-54</t>
  </si>
  <si>
    <t>25/035MR-58</t>
  </si>
  <si>
    <t>25/044TC-17</t>
  </si>
  <si>
    <t>Tidypro</t>
  </si>
  <si>
    <t>25/035MR-61</t>
  </si>
  <si>
    <t>25/035MR-62</t>
  </si>
  <si>
    <t>Unique Digital Technology, LLC</t>
  </si>
  <si>
    <t>United Rentals (North America)</t>
  </si>
  <si>
    <t>US Electronics Recycling Center Inc.</t>
  </si>
  <si>
    <t>25/048MF-05</t>
  </si>
  <si>
    <t>Vantage Point ITAD</t>
  </si>
  <si>
    <t>25/048MF-06</t>
  </si>
  <si>
    <t>25/049MF-07</t>
  </si>
  <si>
    <t>ZipGrow Inc.</t>
  </si>
  <si>
    <t>25/040AK-03</t>
  </si>
  <si>
    <t>HB Pro Sound (H.B. ELECTRONICS, INC.)</t>
  </si>
  <si>
    <t>Auto scan+ (Auto Scan + LLC)</t>
  </si>
  <si>
    <t>26-7541</t>
  </si>
  <si>
    <t>Border Tire (Border Recapping LLC)</t>
  </si>
  <si>
    <t>Collision Expertz &amp; Fleet Service LLC</t>
  </si>
  <si>
    <t>Cummins Sales and Service (Cummins Southern Plains LLC)</t>
  </si>
  <si>
    <t>Drive Auto Collision East LLC</t>
  </si>
  <si>
    <t>Hammer Performance (Hammer Performance LLC)</t>
  </si>
  <si>
    <t>Innovative Collision Center, Inc.</t>
  </si>
  <si>
    <t>Just Like New Automotive LLC</t>
  </si>
  <si>
    <t>Mango Automotive (Four Squared LLC)</t>
  </si>
  <si>
    <t>Mango Automotive (Seven Squared LLC)</t>
  </si>
  <si>
    <t>MTST Distribution LLC</t>
  </si>
  <si>
    <t>Pronto Body Shop, Inc</t>
  </si>
  <si>
    <t>2Partner Mathematics Consulting LLC</t>
  </si>
  <si>
    <t>26-7543</t>
  </si>
  <si>
    <t>915 Gypsy LLC</t>
  </si>
  <si>
    <t>Alliance for a Healthier Generation</t>
  </si>
  <si>
    <t>Always Food Safe (The Always Food Safe Company)</t>
  </si>
  <si>
    <t>Baxter Educational (Jamie Goodwin)</t>
  </si>
  <si>
    <t>Be Heard Education (FRB Educational Consulting LLC)</t>
  </si>
  <si>
    <t>Brainspring (Reading and Language Arts Centers Inc)</t>
  </si>
  <si>
    <t>Carlene Thomas Consulting LLC (Carlene Thomas)</t>
  </si>
  <si>
    <t>Catapult Learning (Catapult Learning, LLC)</t>
  </si>
  <si>
    <t>ClickView</t>
  </si>
  <si>
    <t>Coaching Excellence in Organization</t>
  </si>
  <si>
    <t>Conover Company (Oakwood Solutions, LLC)</t>
  </si>
  <si>
    <t>Consortium On Reaching Excellence in Education, Inc. (CORE, Inc.)</t>
  </si>
  <si>
    <t>Creative Leadership Solutions LLC</t>
  </si>
  <si>
    <t>Dr. Jerry Wallace, LLC (Jerry Lewis Wallace Jr.)</t>
  </si>
  <si>
    <t>Dr. Zelaya  Educational Consulting LLC</t>
  </si>
  <si>
    <t>EdConnective</t>
  </si>
  <si>
    <t>eLearning District (eLearning District LLC)</t>
  </si>
  <si>
    <t>INNOV8 TX (Parachute RGV LLC)</t>
  </si>
  <si>
    <t>K12 Tutoring, Inc.</t>
  </si>
  <si>
    <t>Mother Daughter ISH (Aungelique Roberts)</t>
  </si>
  <si>
    <t>MYJOVE Corporation (JoVE)</t>
  </si>
  <si>
    <t>National Professional Resources (JeL Sales &amp; Marketing, LLC)</t>
  </si>
  <si>
    <t>NeuraPoints</t>
  </si>
  <si>
    <t>NO RED INK (NoRedInk Corporation)</t>
  </si>
  <si>
    <t>Off2Class (Global Online Language Services US Inc.)</t>
  </si>
  <si>
    <t>Padlet (Wallwisher, Inc. DBA Padlet)</t>
  </si>
  <si>
    <t>Passage Preparation (Quad C LE Holdings LLC)</t>
  </si>
  <si>
    <t>Pender's Music Company (Pender's Music Company, LLC)</t>
  </si>
  <si>
    <t>Purple Apple Ed (Livian M Baity)</t>
  </si>
  <si>
    <t>Rescue Simulation Products (Rescue Safety Products, LLC)</t>
  </si>
  <si>
    <t>Robert Tinajero (Dr. Robert Tinajero, LLC)</t>
  </si>
  <si>
    <t>Stacer Group LLC</t>
  </si>
  <si>
    <t>STEDI.org (STEDI LLC)</t>
  </si>
  <si>
    <t>Sterling Literacy Consulting</t>
  </si>
  <si>
    <t>Teach Us Texas (Versidi Inc.)</t>
  </si>
  <si>
    <t>Texas EdTech Review (Francisca Garcia)</t>
  </si>
  <si>
    <t>The Princeton Review (TPR Education, LLC)</t>
  </si>
  <si>
    <t>Thunkable Inc</t>
  </si>
  <si>
    <t>Tumbleweed Publishing</t>
  </si>
  <si>
    <t>Vaughn Gage Center (Vaughn Gage Adult Wellness Center)</t>
  </si>
  <si>
    <t>Whole Phonics, Inc.</t>
  </si>
  <si>
    <t>Zoila the Zebra, LLC (Juana Q Gandara)</t>
  </si>
  <si>
    <t>Quill Corporation (Quill LLC; Staples, Inc.)</t>
  </si>
  <si>
    <t>26-7545</t>
  </si>
  <si>
    <t>Brady Industries of Texas LLC (Brady Companies LLC); (BradyPLUS of Texas)</t>
  </si>
  <si>
    <t>Chemsearch, a division of NCH Corporation (Chemsearch FE)</t>
  </si>
  <si>
    <t>Ferguson Enterprises (Ferguson Enterprises, LLC; Ferguson US Holdings, Inc.)</t>
  </si>
  <si>
    <t>Progressive Pools LLC</t>
  </si>
  <si>
    <t>Southland Organics (Southland Organics Company; Southland Industrial)</t>
  </si>
  <si>
    <t>United Laboratories, Inc.</t>
  </si>
  <si>
    <t>26-7550</t>
  </si>
  <si>
    <t>Global Maven Enterprises, LLC</t>
  </si>
  <si>
    <t>HF IRONWORKS &amp; FENCE LLC</t>
  </si>
  <si>
    <t>26-7539</t>
  </si>
  <si>
    <t>United Uptime Services Inc.</t>
  </si>
  <si>
    <t>Advance Plus Therapy Services, LLC</t>
  </si>
  <si>
    <t>26-7549</t>
  </si>
  <si>
    <t>American Medical Staffing, Inc.</t>
  </si>
  <si>
    <t>AMN Allied Services, LLC.</t>
  </si>
  <si>
    <t>Angels of Care Pediatric Home Health</t>
  </si>
  <si>
    <t>Career Links</t>
  </si>
  <si>
    <t>Connected Health Care, LLC</t>
  </si>
  <si>
    <t>eLuma, LLC</t>
  </si>
  <si>
    <t>Gloria Macias-DeFrance</t>
  </si>
  <si>
    <t>IDR Healthcare, LLC</t>
  </si>
  <si>
    <t>Inter American Interpreting Services, LLC</t>
  </si>
  <si>
    <t>Lango LLC</t>
  </si>
  <si>
    <t>Love Occupational Therapy Services, LLC (Love Therapy Services)</t>
  </si>
  <si>
    <t>McHur Management (McHur Care); (McHur Holdings LLC)</t>
  </si>
  <si>
    <t>Mind &amp; Faith PLLC</t>
  </si>
  <si>
    <t>Novo Staffing LLC</t>
  </si>
  <si>
    <t>Psychiatry of Texas, PLLC (PsychPlus); (PsychPlus Associates)</t>
  </si>
  <si>
    <t>TactStaff (The Tact Corporation of NYC)</t>
  </si>
  <si>
    <t>The Krystal Clear Group, INC</t>
  </si>
  <si>
    <t>The Lincoln Center for Family and Youth</t>
  </si>
  <si>
    <t>26-7551</t>
  </si>
  <si>
    <t>Prime Pump Service LLC</t>
  </si>
  <si>
    <t>Wastewater Solutions LLC</t>
  </si>
  <si>
    <t>One Industrial Works Inc.</t>
  </si>
  <si>
    <t>Allegiant Generator Services NA</t>
  </si>
  <si>
    <t>C &amp; C Industrial Solutions LLC</t>
  </si>
  <si>
    <t>Walsh Gallegos Kyle Robinson &amp; De Los Santos P.C.</t>
  </si>
  <si>
    <t>BZ Defense LLC</t>
  </si>
  <si>
    <t>26-7548</t>
  </si>
  <si>
    <t>26-7547</t>
  </si>
  <si>
    <t>Complete Office Technologies Inc (Complete Office (Texas) Technologies Inc)</t>
  </si>
  <si>
    <t>Toshiba Business Solutions, a division of Toshiba America Business Solutions, Inc.</t>
  </si>
  <si>
    <t>Badgeworks Plus LLC</t>
  </si>
  <si>
    <t>Amergis Healthcare Staffing, Inc.</t>
  </si>
  <si>
    <t>26-7546</t>
  </si>
  <si>
    <t>Attain Therapy, LLC</t>
  </si>
  <si>
    <t>Attainment Company, Inc. (Attainment Co. Inc.)</t>
  </si>
  <si>
    <t>Onward Search LLC</t>
  </si>
  <si>
    <t>Point Quest (Point Quest Therapeudic Services, LLC)</t>
  </si>
  <si>
    <t>Salazar VI Independent Contracting</t>
  </si>
  <si>
    <t>Scoot Education Inc</t>
  </si>
  <si>
    <t>The Digital SLP (The Digital SLP, LLC)</t>
  </si>
  <si>
    <t>Tutor Doctor Glen Allen (Richmond Tutoring, Inc.)</t>
  </si>
  <si>
    <t>xSPEDite School Services</t>
  </si>
  <si>
    <t>26-7544</t>
  </si>
  <si>
    <t>3P Learning</t>
  </si>
  <si>
    <t>AGiRepair, Inc.</t>
  </si>
  <si>
    <t>Alchemy Technology Group</t>
  </si>
  <si>
    <t>Aloe Software Group LLC</t>
  </si>
  <si>
    <t>Alpha Technologies USA Inc.</t>
  </si>
  <si>
    <t>Axis Global Technologies, LLC</t>
  </si>
  <si>
    <t>Better Speech LLC</t>
  </si>
  <si>
    <t>Blue360 Media LLC</t>
  </si>
  <si>
    <t>CodeStream Studios LLC</t>
  </si>
  <si>
    <t>CoGrader (CoGrader, Co)</t>
  </si>
  <si>
    <t>Cyproteck Inc (Cyproteck Technologies Inc.)</t>
  </si>
  <si>
    <t>DOCUmation of West Texas (DOCUmation,inc)</t>
  </si>
  <si>
    <t>Embrace Education (Brecht's Database Solutions, LLC) (New Symbol Buyer, LLC)</t>
  </si>
  <si>
    <t>Exhibit Inc. (Exhibit Incorporation, LLC)</t>
  </si>
  <si>
    <t>GTS Technology Solutions, Inc.</t>
  </si>
  <si>
    <t>Hapara, a business unit of Cordance Operations LLC (Cordance Operations LLC)</t>
  </si>
  <si>
    <t>HB Stage Productions (EABDBL, LP)</t>
  </si>
  <si>
    <t>HPI International Inc</t>
  </si>
  <si>
    <t>iDismiss, LLC</t>
  </si>
  <si>
    <t>Imaging Spectrum</t>
  </si>
  <si>
    <t>IntegrateUs LLC</t>
  </si>
  <si>
    <t>MANTA AI (Casually AI, Inc.)</t>
  </si>
  <si>
    <t>Mazevo (Peck)</t>
  </si>
  <si>
    <t>Millennium Info Tech Inc</t>
  </si>
  <si>
    <t>Money Mystery Detectives LLC (Derreka Walkup)</t>
  </si>
  <si>
    <t>Novatech Systems LLC</t>
  </si>
  <si>
    <t>Paratum Solutions (Paratum Solutions, LLC) (Christopher James Akin)</t>
  </si>
  <si>
    <t>Play Versus Inc</t>
  </si>
  <si>
    <t>PMCS Services</t>
  </si>
  <si>
    <t>Procare Software, LLC (Genesis Acquisition Co.)</t>
  </si>
  <si>
    <t>Recite Me NA LLC</t>
  </si>
  <si>
    <t>Sequel Data Systems, Inc.</t>
  </si>
  <si>
    <t>Telo AI Inc.</t>
  </si>
  <si>
    <t>U.S. Electronics Recycling Center Inc. (Isaac Sunday)</t>
  </si>
  <si>
    <t>H.G. Arias &amp; Associates LLC</t>
  </si>
  <si>
    <t>Public safety and law enforcement software solutions</t>
  </si>
  <si>
    <t>365Labs</t>
  </si>
  <si>
    <t>Public safety software (CAD, RMS, JMS and prosecution)</t>
  </si>
  <si>
    <t>3AM Innovations</t>
  </si>
  <si>
    <t>FLORIAN app, team tracking, and APL</t>
  </si>
  <si>
    <t>Accurate Language Services</t>
  </si>
  <si>
    <t>Foreign language interpreting and translation services</t>
  </si>
  <si>
    <t>Action Target</t>
  </si>
  <si>
    <t>Shooting range design, equipment, and services</t>
  </si>
  <si>
    <t>Alamo Group (USA) Inc.</t>
  </si>
  <si>
    <t>Alamo Group Texas LLC | Mantis</t>
  </si>
  <si>
    <t>Alamo Group Texas LLC | Terrain King</t>
  </si>
  <si>
    <t>Alamo Group Texas LLC | Tiger</t>
  </si>
  <si>
    <t>Alexis Fire Equipment Company</t>
  </si>
  <si>
    <t>Custom fire apparatus manufacturing solutions</t>
  </si>
  <si>
    <t>Public safety training and simulation equipment</t>
  </si>
  <si>
    <t>Boats and watercraft solutions with related equipment and services</t>
  </si>
  <si>
    <t>Roadway work zone traffic safety equipment</t>
  </si>
  <si>
    <t>Ice arena products and services</t>
  </si>
  <si>
    <t>American Expediting</t>
  </si>
  <si>
    <t>Same-day courier services for sensitive items</t>
  </si>
  <si>
    <t>Action sports park design and construction</t>
  </si>
  <si>
    <t>AMN Allied Services</t>
  </si>
  <si>
    <t>Virtual and onsite K-12 school clinical staffing</t>
  </si>
  <si>
    <t>APS Firehouse Alerting</t>
  </si>
  <si>
    <t>Fire and rescue station alerting</t>
  </si>
  <si>
    <t>Insurance Brokerage and Consulting</t>
  </si>
  <si>
    <t>Skateparks, BMX parks, pump tracks and sports facilities</t>
  </si>
  <si>
    <t>ASH North America — Aebi Schmidt North America</t>
  </si>
  <si>
    <t>AssetGenie</t>
  </si>
  <si>
    <t>Battery energy storage systems (BESS)</t>
  </si>
  <si>
    <t>Athletica Sport Systems</t>
  </si>
  <si>
    <t>Micro sensors and detection devices</t>
  </si>
  <si>
    <t>Class 6-8 chassis with related equipment</t>
  </si>
  <si>
    <t>Averhealth</t>
  </si>
  <si>
    <t>Best practice drug screening products and services</t>
  </si>
  <si>
    <t>Azuria Water Solutions</t>
  </si>
  <si>
    <t>Trenchless rehabilitation and maintenance of pipeline infrastructure</t>
  </si>
  <si>
    <t>Barco Products</t>
  </si>
  <si>
    <t>Outdoor furnishings and traffic safety products</t>
  </si>
  <si>
    <t>Beam Global</t>
  </si>
  <si>
    <t>Sustainable off-grid energy solutions</t>
  </si>
  <si>
    <t>BeaverFit</t>
  </si>
  <si>
    <t>Outdoor, indoor, and mobile fitness solutions</t>
  </si>
  <si>
    <t>Becker Arena Products</t>
  </si>
  <si>
    <t>Blink Network (Blink Charging)</t>
  </si>
  <si>
    <t>Blue Whale</t>
  </si>
  <si>
    <t>EVSE design, installation and maintenance services</t>
  </si>
  <si>
    <t>BlueCrest</t>
  </si>
  <si>
    <t>Print production and mail automation solutions</t>
  </si>
  <si>
    <t>BME Fire Trucks</t>
  </si>
  <si>
    <t>Firefighting apparatus manufacturing and sales</t>
  </si>
  <si>
    <t>Bobcat Company - Grounds Maintenance</t>
  </si>
  <si>
    <t>Bobcat Company - Material Handling</t>
  </si>
  <si>
    <t>Bobcat Company - Medium Construction</t>
  </si>
  <si>
    <t>Bobcat Company - Portable Power</t>
  </si>
  <si>
    <t>Bridgestone Tires</t>
  </si>
  <si>
    <t>Tires and tire-related services</t>
  </si>
  <si>
    <t>Us-built public safety drone programs</t>
  </si>
  <si>
    <t>Buy, sell, fix, refurbish, and lease used fire apparatus</t>
  </si>
  <si>
    <t>Language, accessibility, and technology solutions</t>
  </si>
  <si>
    <t>Bryx</t>
  </si>
  <si>
    <t>Fire station alerting</t>
  </si>
  <si>
    <t>Fire and rescue vehicles</t>
  </si>
  <si>
    <t>Carbyne</t>
  </si>
  <si>
    <t>Cloud-native 911 communications platform</t>
  </si>
  <si>
    <t>Carolina® Science</t>
  </si>
  <si>
    <t>Plastic refuse and recycling containers</t>
  </si>
  <si>
    <t>Flood barriers and water control products</t>
  </si>
  <si>
    <t>Cascade Fire Equipment</t>
  </si>
  <si>
    <t>Wildland brush trucks and slip-on units</t>
  </si>
  <si>
    <t>Cascadia Sport Systems</t>
  </si>
  <si>
    <t>CCI Group</t>
  </si>
  <si>
    <t>Translation, interpretation, and global language solutions</t>
  </si>
  <si>
    <t>Public safety software solutions</t>
  </si>
  <si>
    <t>Electric vehicle charging solutions</t>
  </si>
  <si>
    <t>ChargerCrew</t>
  </si>
  <si>
    <t>EV charger supply and installation services</t>
  </si>
  <si>
    <t>CIMCO Refrigeration, a division of Toromont Industries Ltd.</t>
  </si>
  <si>
    <t>Clauger Canada</t>
  </si>
  <si>
    <t>Industrial refrigeration, ice rink, and services</t>
  </si>
  <si>
    <t>Clovity</t>
  </si>
  <si>
    <t>Staffing, Software Solutions, IoT, AI/ML, Atlassian, Cloud Migration</t>
  </si>
  <si>
    <t>Commercial Energy Specialists an Aquafinity Company</t>
  </si>
  <si>
    <t>Pool and spa chemicals and equipment</t>
  </si>
  <si>
    <t>Tax exempt leasing and lease purchase financing</t>
  </si>
  <si>
    <t>Smart lighting and controls solutions</t>
  </si>
  <si>
    <t>Core and Main</t>
  </si>
  <si>
    <t>Water, sewer, storm, and AMI infrastructure solutions</t>
  </si>
  <si>
    <t>Cushman</t>
  </si>
  <si>
    <t>Firefighting apparatus and service</t>
  </si>
  <si>
    <t>Davey Coach Sales</t>
  </si>
  <si>
    <t>Shuttle bus sales and service</t>
  </si>
  <si>
    <t>DD DANNAR</t>
  </si>
  <si>
    <t>Mobile and self-propelled battery power storage</t>
  </si>
  <si>
    <t>Dependable Emergency Vehicles</t>
  </si>
  <si>
    <t>Used fire vehicles - Canadian built</t>
  </si>
  <si>
    <t>Fire apparatus - in-stock and custom-built units available</t>
  </si>
  <si>
    <t>DiaMedical USA Equipment</t>
  </si>
  <si>
    <t>Simulation medical supply solutions</t>
  </si>
  <si>
    <t>digiTICKET by Saltus Technologies</t>
  </si>
  <si>
    <t>Citation software and hardware for public safety</t>
  </si>
  <si>
    <t>District Fleet e-Mobility</t>
  </si>
  <si>
    <t>EVSE sales, installation, products, and services</t>
  </si>
  <si>
    <t>Dog-ON-It Parks</t>
  </si>
  <si>
    <t>Dog park equipment and solutions</t>
  </si>
  <si>
    <t>Doron Precision Systems</t>
  </si>
  <si>
    <t>Driving and operational training simulator systems</t>
  </si>
  <si>
    <t>Driver Training Solutions</t>
  </si>
  <si>
    <t>Professional driving simulators &amp; training services</t>
  </si>
  <si>
    <t>Education Logistics (Edulog)</t>
  </si>
  <si>
    <t>Student transportation management systems</t>
  </si>
  <si>
    <t>eLuma</t>
  </si>
  <si>
    <t>K12 special education and counseling staffing</t>
  </si>
  <si>
    <t>E-ONE - REV Group</t>
  </si>
  <si>
    <t>Firefighting apparatus and services</t>
  </si>
  <si>
    <t>Etnyre International</t>
  </si>
  <si>
    <t>Roadway maintenance preservation equipment</t>
  </si>
  <si>
    <t>EVReady Energy</t>
  </si>
  <si>
    <t>Energy management and EV charging solutions</t>
  </si>
  <si>
    <t>EZ Liner - Arrow</t>
  </si>
  <si>
    <t>FastLane Emergency Vehicles</t>
  </si>
  <si>
    <t>Emergency response vehicles</t>
  </si>
  <si>
    <t>FAYAT Cleantech America</t>
  </si>
  <si>
    <t>Fire Engineering Training</t>
  </si>
  <si>
    <t>Fire and rescue training management platform</t>
  </si>
  <si>
    <t>First Due</t>
  </si>
  <si>
    <t>First Responders Resilience Network</t>
  </si>
  <si>
    <t>Virtual health therapy</t>
  </si>
  <si>
    <t>Fleetforce LLC</t>
  </si>
  <si>
    <t>Flowbird (Cale America, Parkeon)</t>
  </si>
  <si>
    <t>Fonroche Lighting</t>
  </si>
  <si>
    <t>Reliable solar lighting solutions</t>
  </si>
  <si>
    <t>Telematics and fleet management</t>
  </si>
  <si>
    <t>Fleet electrification, solar and energy storage systems</t>
  </si>
  <si>
    <t>Fort Garry Fire Trucks</t>
  </si>
  <si>
    <t>Custom and commercial firefighting apparatus</t>
  </si>
  <si>
    <t>Fouts Bros</t>
  </si>
  <si>
    <t>Frontline™ Communications</t>
  </si>
  <si>
    <t>Command units</t>
  </si>
  <si>
    <t>Garrison Flood Control Systems</t>
  </si>
  <si>
    <t>Flood control barriers and stormwater solutions</t>
  </si>
  <si>
    <t>GeoComm</t>
  </si>
  <si>
    <t>Public safety GIS solutions</t>
  </si>
  <si>
    <t>Gilbarco Konect</t>
  </si>
  <si>
    <t>EV charging hardware, software, and services</t>
  </si>
  <si>
    <t>GlobalMed</t>
  </si>
  <si>
    <t>Telehealth software and hardware</t>
  </si>
  <si>
    <t>Goodyear</t>
  </si>
  <si>
    <t>Tires, retreads, and fleet services</t>
  </si>
  <si>
    <t>Guardian RFID</t>
  </si>
  <si>
    <t>RFID mobile inmate tracking system</t>
  </si>
  <si>
    <t>Hendrick Automotive Group</t>
  </si>
  <si>
    <t>Cars, vans, SUVs, trucks, cab chassis, and other vehicles</t>
  </si>
  <si>
    <t>Medical Supplies, Lab, Pharma &amp; Emergency Kits</t>
  </si>
  <si>
    <t>Highland Electric</t>
  </si>
  <si>
    <t>Fleet electrification and charge/energy systems</t>
  </si>
  <si>
    <t>Custom and Commercial Firefighting apparatus</t>
  </si>
  <si>
    <t>Holz Motors</t>
  </si>
  <si>
    <t>Automobiles, vans, light trucks, and upfits</t>
  </si>
  <si>
    <t>School transportation solution</t>
  </si>
  <si>
    <t>Hub Fire Engines &amp; Equipment</t>
  </si>
  <si>
    <t>Custom fire apparatus manufacturing</t>
  </si>
  <si>
    <t>Hybrid Lynx</t>
  </si>
  <si>
    <t>Language translation, interpretation, and accessibility solutions</t>
  </si>
  <si>
    <t>ICON Shelter Systems</t>
  </si>
  <si>
    <t>Standard and custom commercial shelter solutions</t>
  </si>
  <si>
    <t>ImageTrend</t>
  </si>
  <si>
    <t>EMS, Fire, and hospital software</t>
  </si>
  <si>
    <t>EV charging, service support, and energy management</t>
  </si>
  <si>
    <t>Turnkey EV fleet charging, service support, and energy management</t>
  </si>
  <si>
    <t>Electric vehicle charging and microgrids</t>
  </si>
  <si>
    <t>International Language Center</t>
  </si>
  <si>
    <t>Translation, interpretation, and language services</t>
  </si>
  <si>
    <t>International Public Safety Data Institute (IPSDI)</t>
  </si>
  <si>
    <t>Public safety analytics and planning solutions</t>
  </si>
  <si>
    <t>Traffic safety signs, supplies, and roadway solutions</t>
  </si>
  <si>
    <t>Blended LTE, LEO, and GEO connectivity</t>
  </si>
  <si>
    <t>ITURRI America</t>
  </si>
  <si>
    <t>Wildland and firefighting apparatus</t>
  </si>
  <si>
    <t>Fire safety education and training solutions</t>
  </si>
  <si>
    <t>Commercial Site Furnishings &amp; Site Amenities</t>
  </si>
  <si>
    <t>Kompan</t>
  </si>
  <si>
    <t>Playgrounds and outdoor fitness solutions</t>
  </si>
  <si>
    <t>Video surveillance solutions, equipment, software, and accessories</t>
  </si>
  <si>
    <t>Multifunction devices, copiers, printers, services, software solutions</t>
  </si>
  <si>
    <t>Public safety communications products and services</t>
  </si>
  <si>
    <t>Language Testing International</t>
  </si>
  <si>
    <t>Language proficiency assessments</t>
  </si>
  <si>
    <t>Latitude Prime</t>
  </si>
  <si>
    <t>Comprehensive language solutions</t>
  </si>
  <si>
    <t>Lavi Industries</t>
  </si>
  <si>
    <t>LDV Inc.</t>
  </si>
  <si>
    <t>Emergency response vehicles and trailers</t>
  </si>
  <si>
    <t>Vehicle lifts and garage equipment</t>
  </si>
  <si>
    <t>Lighthouse Therapy</t>
  </si>
  <si>
    <t>Lynkwell</t>
  </si>
  <si>
    <t>Electric vehicle equipment and management</t>
  </si>
  <si>
    <t>Video telematics and safety solutions</t>
  </si>
  <si>
    <t>Mark43</t>
  </si>
  <si>
    <t>Canadian-built custom and commercial fire apparatus</t>
  </si>
  <si>
    <t>Medical-surgical supplies and equipment</t>
  </si>
  <si>
    <t>MGT Impact Solutions, LLC</t>
  </si>
  <si>
    <t>MIDL Technology</t>
  </si>
  <si>
    <t>Unified safety and security software</t>
  </si>
  <si>
    <t>Firefighting apparatus &amp; fire service vehicles</t>
  </si>
  <si>
    <t>Minicam</t>
  </si>
  <si>
    <t>Restroom and shower facility solutions</t>
  </si>
  <si>
    <t>Mobile and power storage</t>
  </si>
  <si>
    <t>Vehicles, work trucks, vans, upfitting, and parts</t>
  </si>
  <si>
    <t>Ice rink equipment</t>
  </si>
  <si>
    <t>Morning Pride</t>
  </si>
  <si>
    <t>Communications equipment and services</t>
  </si>
  <si>
    <t>MSS</t>
  </si>
  <si>
    <t>Multilingual Connections</t>
  </si>
  <si>
    <t>Translation and interpretation</t>
  </si>
  <si>
    <t>National Car Charging</t>
  </si>
  <si>
    <t>EV charging infrastructure reseller</t>
  </si>
  <si>
    <t>NEOGOV, NEOED, and PowerDMS</t>
  </si>
  <si>
    <t>Workforce management software for government</t>
  </si>
  <si>
    <t>New Line Skateparks</t>
  </si>
  <si>
    <t>Skateparks, Pump Tracks, Bike Parks &amp; All-Wheel Parks</t>
  </si>
  <si>
    <t>NOMAD Power</t>
  </si>
  <si>
    <t>Mobile battery energy storage systems</t>
  </si>
  <si>
    <t>NueGOV by Navjoy</t>
  </si>
  <si>
    <t>Scalable software platform for assets, staff, training, and incidents</t>
  </si>
  <si>
    <t>ODRA Road Sweepers</t>
  </si>
  <si>
    <t>Chassis mounted mechanical street sweepers</t>
  </si>
  <si>
    <t>Olathe Fleet</t>
  </si>
  <si>
    <t>Turnkey fleet vehicles</t>
  </si>
  <si>
    <t>ARFF Vehicles</t>
  </si>
  <si>
    <t>Cellular-based power control systems</t>
  </si>
  <si>
    <t>OEM and aftermarket vehicle parts and supplies</t>
  </si>
  <si>
    <t>Pac-Mac (Hol-Mac)</t>
  </si>
  <si>
    <t>Pierce Manufacturing Inc.</t>
  </si>
  <si>
    <t>Fire apparatus</t>
  </si>
  <si>
    <t>pi-lit</t>
  </si>
  <si>
    <t>Smart infrastructure</t>
  </si>
  <si>
    <t>Pitney Bowes Inc.</t>
  </si>
  <si>
    <t>Pritchard Companies (PNI Holdco)</t>
  </si>
  <si>
    <t>Cars, trucks, vans, SUVs, cab chassis, fleet, and upfit</t>
  </si>
  <si>
    <t>Protocall Services</t>
  </si>
  <si>
    <t>PSTrax</t>
  </si>
  <si>
    <t>Public safety inventory management software</t>
  </si>
  <si>
    <t>Automated dispatch, fire and EMS alerting solutions</t>
  </si>
  <si>
    <t>Unified justice platform for law enforcement and courts</t>
  </si>
  <si>
    <t>Radarsign</t>
  </si>
  <si>
    <t>Spraypark/splashpad features and equipment</t>
  </si>
  <si>
    <t>RCP Shelters</t>
  </si>
  <si>
    <t>Open air shelters and structures</t>
  </si>
  <si>
    <t>Drugs of abuse testing products and laboratory services</t>
  </si>
  <si>
    <t>Rescue 42</t>
  </si>
  <si>
    <t>Rapid deployable communications</t>
  </si>
  <si>
    <t>River Raptor Jetboats</t>
  </si>
  <si>
    <t>Public service watercraft solutions</t>
  </si>
  <si>
    <t>Rivian</t>
  </si>
  <si>
    <t>Electric vans, trucks, and SUVs</t>
  </si>
  <si>
    <t>Firefighting apparatus solutions</t>
  </si>
  <si>
    <t>SAFE Boats</t>
  </si>
  <si>
    <t>Custom welded aluminum public safety boats</t>
  </si>
  <si>
    <t>Public safety software and panic buttons</t>
  </si>
  <si>
    <t>First Aid, medical supplies and equipment</t>
  </si>
  <si>
    <t>Senzary</t>
  </si>
  <si>
    <t>Wireless IoT and AI automation solutions</t>
  </si>
  <si>
    <t>High-pressure jetting, vacuum, hydro-excavating, and recycling</t>
  </si>
  <si>
    <t>Shade Structures - PlayPower, Inc.</t>
  </si>
  <si>
    <t>Data and AI consulting services</t>
  </si>
  <si>
    <t>Signify North America</t>
  </si>
  <si>
    <t>Smart infrastructure products and software</t>
  </si>
  <si>
    <t>SnapSports</t>
  </si>
  <si>
    <t>Playground Safety Surfaces</t>
  </si>
  <si>
    <t>SOS International</t>
  </si>
  <si>
    <t>Language access and interpreting services</t>
  </si>
  <si>
    <t>Spartan Emergency Response - REV Group</t>
  </si>
  <si>
    <t>Sport Resource Group</t>
  </si>
  <si>
    <t>Portable sports containment solutions</t>
  </si>
  <si>
    <t>Super Vacuum Manufacturing</t>
  </si>
  <si>
    <t>Firefighting apparatus and fire service vehicles</t>
  </si>
  <si>
    <t>Superior Recreational Products</t>
  </si>
  <si>
    <t>Playgrounds-Pavilions-Shades-Site Furnishings</t>
  </si>
  <si>
    <t>SupplyCore</t>
  </si>
  <si>
    <t>Public safety, fire, EMS, tactical equipment and training</t>
  </si>
  <si>
    <t>Sutton Ford</t>
  </si>
  <si>
    <t>Autos, SUVs, vans, and trucks</t>
  </si>
  <si>
    <t>Symtech Fire</t>
  </si>
  <si>
    <t>Live fire training facilities and simulators</t>
  </si>
  <si>
    <t>Synnex Corporation</t>
  </si>
  <si>
    <t>TacMed Solutions</t>
  </si>
  <si>
    <t>Human and K9 simulators, first aid kits, and blood coolers</t>
  </si>
  <si>
    <t>TALOSYS</t>
  </si>
  <si>
    <t>TBL Systems</t>
  </si>
  <si>
    <t>RMS, CAD, eCitation, eCrash, manage evidence, and ALPR</t>
  </si>
  <si>
    <t>Telex Radio Dispatch by Bosch</t>
  </si>
  <si>
    <t>Critical radio dispatch communication</t>
  </si>
  <si>
    <t>Professional firefighting and ventilation tools</t>
  </si>
  <si>
    <t>Terex/CBI &amp; Ecotec</t>
  </si>
  <si>
    <t>Terex/EvoQuip</t>
  </si>
  <si>
    <t>Terex/Green-Tec</t>
  </si>
  <si>
    <t>Vegetation and tree care solutions</t>
  </si>
  <si>
    <t>Terex/Powerscreen</t>
  </si>
  <si>
    <t>Terrabilt</t>
  </si>
  <si>
    <t>Trailhead kiosks, signs, and wayfinding systems</t>
  </si>
  <si>
    <t>Tesla</t>
  </si>
  <si>
    <t>Electric cars, SUVs, trucks, and EVSE</t>
  </si>
  <si>
    <t>Tessco</t>
  </si>
  <si>
    <t>Wireless communications products and services</t>
  </si>
  <si>
    <t>The Mobility House</t>
  </si>
  <si>
    <t>Fleet charging and energy management solutions</t>
  </si>
  <si>
    <t>Custom park site furnishings and furniture</t>
  </si>
  <si>
    <t>Ti Training LE dba Table Mountain Group</t>
  </si>
  <si>
    <t>Immersive simulation training systems</t>
  </si>
  <si>
    <t>Transnet Logistics</t>
  </si>
  <si>
    <t>Logistics, freight, and delivery services</t>
  </si>
  <si>
    <t>TruckCorp</t>
  </si>
  <si>
    <t>TXAT</t>
  </si>
  <si>
    <t>Emergency call handling solutions</t>
  </si>
  <si>
    <t>Street, road, and pavement cleaning sweepers</t>
  </si>
  <si>
    <t>Express courier</t>
  </si>
  <si>
    <t>Verdek</t>
  </si>
  <si>
    <t>EVSE sales, installation, products &amp; services</t>
  </si>
  <si>
    <t>AI digital evidence, video, and redaction tools</t>
  </si>
  <si>
    <t>Public safety training and simulation solutions</t>
  </si>
  <si>
    <t>Vortex Aquatic Structures International</t>
  </si>
  <si>
    <t>Aquatic Play Solutions and Cooling Solutions</t>
  </si>
  <si>
    <t>W.S. Darley</t>
  </si>
  <si>
    <t>Fire apparatus manufacturing and related services</t>
  </si>
  <si>
    <t>Indoor and outdoor recreation, and playground equipment</t>
  </si>
  <si>
    <t>GEM electric LSV, Taylor-Dunn, Tiger, and Fusion</t>
  </si>
  <si>
    <t>Ward Apparatus</t>
  </si>
  <si>
    <t>Fire and rescue apparatus solutions for all hazards</t>
  </si>
  <si>
    <t>Water Splash</t>
  </si>
  <si>
    <t>Design-build splash pad equipment and services</t>
  </si>
  <si>
    <t>Public safety alerting technologies</t>
  </si>
  <si>
    <t>Insurance and risk mgmt services for public entities</t>
  </si>
  <si>
    <t>Public safety training Equipment</t>
  </si>
  <si>
    <t>Xos Trucks</t>
  </si>
  <si>
    <t>Mobile energy storage systems and EV charging</t>
  </si>
  <si>
    <t>030425-CEN</t>
  </si>
  <si>
    <t>030425-365L</t>
  </si>
  <si>
    <t>030425-3AM</t>
  </si>
  <si>
    <t>081225-ACL</t>
  </si>
  <si>
    <t>102325-ATG</t>
  </si>
  <si>
    <t>032525-AGI</t>
  </si>
  <si>
    <t>082025-ALX</t>
  </si>
  <si>
    <t>102325-ALH</t>
  </si>
  <si>
    <t>092525-ALH</t>
  </si>
  <si>
    <t>042225-ATS</t>
  </si>
  <si>
    <t>081425-ALL</t>
  </si>
  <si>
    <t>111325-AEX</t>
  </si>
  <si>
    <t>090425-ARC</t>
  </si>
  <si>
    <t>072225-AMN</t>
  </si>
  <si>
    <t>020625-APS</t>
  </si>
  <si>
    <t>101625-LSI-1</t>
  </si>
  <si>
    <t>080525-ARS</t>
  </si>
  <si>
    <t>012125-GLG</t>
  </si>
  <si>
    <t>090425-ART</t>
  </si>
  <si>
    <t>062425-AEB</t>
  </si>
  <si>
    <t>062625-ASTG</t>
  </si>
  <si>
    <t>081425-BAP-1</t>
  </si>
  <si>
    <t>041525-ATST</t>
  </si>
  <si>
    <t>101425-AVH</t>
  </si>
  <si>
    <t>040825-AZU</t>
  </si>
  <si>
    <t>101625-BCO</t>
  </si>
  <si>
    <t>101625-BUR</t>
  </si>
  <si>
    <t>021825-BML</t>
  </si>
  <si>
    <t>101625-BFT</t>
  </si>
  <si>
    <t>081425-BAP</t>
  </si>
  <si>
    <t>021825-BLN</t>
  </si>
  <si>
    <t>021825-BWL</t>
  </si>
  <si>
    <t>070125-BLCR</t>
  </si>
  <si>
    <t>082025-BME</t>
  </si>
  <si>
    <t>051525-BRDG</t>
  </si>
  <si>
    <t>101525-BLE</t>
  </si>
  <si>
    <t>081225-BBG</t>
  </si>
  <si>
    <t>030425-BRYX</t>
  </si>
  <si>
    <t>062425-BUC</t>
  </si>
  <si>
    <t>082025-CET</t>
  </si>
  <si>
    <t>090425-CAS</t>
  </si>
  <si>
    <t>030425-CRBN</t>
  </si>
  <si>
    <t>040825-CEI</t>
  </si>
  <si>
    <t>082025-CFR</t>
  </si>
  <si>
    <t>081425-BAP-2</t>
  </si>
  <si>
    <t>081225-IDY</t>
  </si>
  <si>
    <t>021825-CPI</t>
  </si>
  <si>
    <t>021825-CCW</t>
  </si>
  <si>
    <t>081425-CIM</t>
  </si>
  <si>
    <t>090925-CLF</t>
  </si>
  <si>
    <t>081425-CLU</t>
  </si>
  <si>
    <t>041525-CLVY</t>
  </si>
  <si>
    <t>012226-AQUA</t>
  </si>
  <si>
    <t>041525-CPL</t>
  </si>
  <si>
    <t>101425-CDT</t>
  </si>
  <si>
    <t>040825-CAM</t>
  </si>
  <si>
    <t>062425-CRB</t>
  </si>
  <si>
    <t>082025-CSM</t>
  </si>
  <si>
    <t>081325-DAV</t>
  </si>
  <si>
    <t>021825-DDD</t>
  </si>
  <si>
    <t>062625-DDD</t>
  </si>
  <si>
    <t>101525-DEP</t>
  </si>
  <si>
    <t>082025-DEP</t>
  </si>
  <si>
    <t>090925-DIA</t>
  </si>
  <si>
    <t>030425-SLTS</t>
  </si>
  <si>
    <t>021825-DSF</t>
  </si>
  <si>
    <t>101625-DOG</t>
  </si>
  <si>
    <t>102325-DRN</t>
  </si>
  <si>
    <t>102325-DRT</t>
  </si>
  <si>
    <t>102924-EDL</t>
  </si>
  <si>
    <t>062425-ELG</t>
  </si>
  <si>
    <t>072225-ELA</t>
  </si>
  <si>
    <t>080525-EVS</t>
  </si>
  <si>
    <t>082025-RVG-1</t>
  </si>
  <si>
    <t>041525-EVRY</t>
  </si>
  <si>
    <t>062425-EXP</t>
  </si>
  <si>
    <t>101625-PLP-2</t>
  </si>
  <si>
    <t>082025-AFT</t>
  </si>
  <si>
    <t>062425-FAY</t>
  </si>
  <si>
    <t>082025-RVG-2</t>
  </si>
  <si>
    <t>102325-CLN</t>
  </si>
  <si>
    <t>030425-LME</t>
  </si>
  <si>
    <t>072225-FRR</t>
  </si>
  <si>
    <t>041525-FNR</t>
  </si>
  <si>
    <t>102924-FMC</t>
  </si>
  <si>
    <t>021825-FFP</t>
  </si>
  <si>
    <t>082025-FTG</t>
  </si>
  <si>
    <t>082025-FBR</t>
  </si>
  <si>
    <t>082025-PMI-1</t>
  </si>
  <si>
    <t>040825-GAR</t>
  </si>
  <si>
    <t>030425-GEOC</t>
  </si>
  <si>
    <t>021825-GVR</t>
  </si>
  <si>
    <t>062425-GEP</t>
  </si>
  <si>
    <t>090925-GLM</t>
  </si>
  <si>
    <t>051525-GTC</t>
  </si>
  <si>
    <t>010626-GGI</t>
  </si>
  <si>
    <t>101625-GRN</t>
  </si>
  <si>
    <t>030425-CDX</t>
  </si>
  <si>
    <t>081325-HND</t>
  </si>
  <si>
    <t>090925-HENRY</t>
  </si>
  <si>
    <t>021825-HEF</t>
  </si>
  <si>
    <t>082025-HME</t>
  </si>
  <si>
    <t>081325-HLZ</t>
  </si>
  <si>
    <t>082025-HUB</t>
  </si>
  <si>
    <t>081225-HBL</t>
  </si>
  <si>
    <t>092325-ICON</t>
  </si>
  <si>
    <t>030425-IMG</t>
  </si>
  <si>
    <t>021825-INC</t>
  </si>
  <si>
    <t>021825-INA</t>
  </si>
  <si>
    <t>081225-ILC</t>
  </si>
  <si>
    <t>030425-IPSDI</t>
  </si>
  <si>
    <t>020625-IAC</t>
  </si>
  <si>
    <t>082025-ITI</t>
  </si>
  <si>
    <t>102325-JHB</t>
  </si>
  <si>
    <t>101625-KEY</t>
  </si>
  <si>
    <t>082025-RVG-3</t>
  </si>
  <si>
    <t>101625-KPN</t>
  </si>
  <si>
    <t>020625-L3H</t>
  </si>
  <si>
    <t>102325-LAE</t>
  </si>
  <si>
    <t>101625-LSI</t>
  </si>
  <si>
    <t>081225-LTG</t>
  </si>
  <si>
    <t>081225-LTP</t>
  </si>
  <si>
    <t>122325-LAVI</t>
  </si>
  <si>
    <t>082025-LDV</t>
  </si>
  <si>
    <t>072225-LGT</t>
  </si>
  <si>
    <t>101625-PLP-4</t>
  </si>
  <si>
    <t>021825-LIV</t>
  </si>
  <si>
    <t>102924-LYX</t>
  </si>
  <si>
    <t>030425-MR43</t>
  </si>
  <si>
    <t>082025-MAX</t>
  </si>
  <si>
    <t>090925-MML</t>
  </si>
  <si>
    <t>090925-MDL</t>
  </si>
  <si>
    <t>051525-MLN</t>
  </si>
  <si>
    <t>030425-MIDL</t>
  </si>
  <si>
    <t>082025-RCK</t>
  </si>
  <si>
    <t>080525-MNC</t>
  </si>
  <si>
    <t>101625-PLP-3</t>
  </si>
  <si>
    <t>052725-MMR</t>
  </si>
  <si>
    <t>062625-MMR</t>
  </si>
  <si>
    <t>081325-CRE</t>
  </si>
  <si>
    <t>081425-AMR</t>
  </si>
  <si>
    <t>030425-MOT</t>
  </si>
  <si>
    <t>020625-MOT</t>
  </si>
  <si>
    <t>090925-MSSL</t>
  </si>
  <si>
    <t>081225-MLC</t>
  </si>
  <si>
    <t>081325-NAF</t>
  </si>
  <si>
    <t>021825-NCC</t>
  </si>
  <si>
    <t>030425-PDMS</t>
  </si>
  <si>
    <t>090425-NLS</t>
  </si>
  <si>
    <t>101625-PLP-1</t>
  </si>
  <si>
    <t>062625-NOMD</t>
  </si>
  <si>
    <t>030425-NAV</t>
  </si>
  <si>
    <t>021825-NUV</t>
  </si>
  <si>
    <t>062425-ODRA</t>
  </si>
  <si>
    <t>030425-OFF</t>
  </si>
  <si>
    <t>081325-OLA</t>
  </si>
  <si>
    <t>082025-PMI-2</t>
  </si>
  <si>
    <t>101625-ODR</t>
  </si>
  <si>
    <t>082025-PLC</t>
  </si>
  <si>
    <t>082025-PMI</t>
  </si>
  <si>
    <t>041525-PIV</t>
  </si>
  <si>
    <t>070125-PIT</t>
  </si>
  <si>
    <t>101625-PLP-8</t>
  </si>
  <si>
    <t>092325-PPC</t>
  </si>
  <si>
    <t>072225-PSL</t>
  </si>
  <si>
    <t>081325-PNI</t>
  </si>
  <si>
    <t>072225-PLL</t>
  </si>
  <si>
    <t>030425-SAU</t>
  </si>
  <si>
    <t>020625-PUR</t>
  </si>
  <si>
    <t>070125-QDT</t>
  </si>
  <si>
    <t>030425-QKT</t>
  </si>
  <si>
    <t>122325-RDRS</t>
  </si>
  <si>
    <t>020625-RDO</t>
  </si>
  <si>
    <t>101625-RDP</t>
  </si>
  <si>
    <t>080525-RVL</t>
  </si>
  <si>
    <t>092325-RCP</t>
  </si>
  <si>
    <t>101425-RTL</t>
  </si>
  <si>
    <t>020625-R42</t>
  </si>
  <si>
    <t>092525-RAP</t>
  </si>
  <si>
    <t>081325-RVN</t>
  </si>
  <si>
    <t>092325-RMT</t>
  </si>
  <si>
    <t>082025-RSD</t>
  </si>
  <si>
    <t>092525-SAFE</t>
  </si>
  <si>
    <t>090925-SHC</t>
  </si>
  <si>
    <t>090925-SNS</t>
  </si>
  <si>
    <t>062425-SWZ</t>
  </si>
  <si>
    <t>041525-SENZ</t>
  </si>
  <si>
    <t>101625-PLP-6</t>
  </si>
  <si>
    <t>021825-SIE</t>
  </si>
  <si>
    <t>041525-SINF</t>
  </si>
  <si>
    <t>101625-LSI-2</t>
  </si>
  <si>
    <t>101625-SFS</t>
  </si>
  <si>
    <t>101625-PLP-7</t>
  </si>
  <si>
    <t>081225-SOS</t>
  </si>
  <si>
    <t>082025-RVG-4</t>
  </si>
  <si>
    <t>090425-SRI</t>
  </si>
  <si>
    <t>081425-SRG</t>
  </si>
  <si>
    <t>082025-SVM</t>
  </si>
  <si>
    <t>101625-SPR</t>
  </si>
  <si>
    <t>102325-SPY</t>
  </si>
  <si>
    <t>082025-SUT</t>
  </si>
  <si>
    <t>081325-SNF</t>
  </si>
  <si>
    <t>102325-SYM</t>
  </si>
  <si>
    <t>030425-SYN</t>
  </si>
  <si>
    <t>102325-TMD</t>
  </si>
  <si>
    <t>072225-TKS</t>
  </si>
  <si>
    <t>041525-TALO</t>
  </si>
  <si>
    <t>030425-TBL</t>
  </si>
  <si>
    <t>020625-BOS</t>
  </si>
  <si>
    <t>072225-LFW</t>
  </si>
  <si>
    <t>030923-TER-2</t>
  </si>
  <si>
    <t>030923-TER-4</t>
  </si>
  <si>
    <t>122325-TEBT</t>
  </si>
  <si>
    <t>081325-TES</t>
  </si>
  <si>
    <t>020625-TESS</t>
  </si>
  <si>
    <t>021825-MBH</t>
  </si>
  <si>
    <t>101625-PSW</t>
  </si>
  <si>
    <t>102325-TITR</t>
  </si>
  <si>
    <t>111325-TRT</t>
  </si>
  <si>
    <t>062425-TRK</t>
  </si>
  <si>
    <t>030425-TXAT</t>
  </si>
  <si>
    <t>062425-TYM</t>
  </si>
  <si>
    <t>111325-UPS</t>
  </si>
  <si>
    <t>030425-ENV</t>
  </si>
  <si>
    <t>021825-VRK</t>
  </si>
  <si>
    <t>102325-VIR</t>
  </si>
  <si>
    <t>101625-VOR</t>
  </si>
  <si>
    <t>082025-WSD</t>
  </si>
  <si>
    <t>101625-PLP-5</t>
  </si>
  <si>
    <t>082025-WRD</t>
  </si>
  <si>
    <t>101625-WTS</t>
  </si>
  <si>
    <t>101625-WTR</t>
  </si>
  <si>
    <t>020625-WNT</t>
  </si>
  <si>
    <t>102325-JHK</t>
  </si>
  <si>
    <t>062625-XOS</t>
  </si>
  <si>
    <t>081425-FZC</t>
  </si>
  <si>
    <t>22nd Century Technologies, Inc</t>
  </si>
  <si>
    <t>3Duxdesign</t>
  </si>
  <si>
    <t>Advanced Calculations, LLC dba Surveillance Analytics</t>
  </si>
  <si>
    <t>Amira Learning, Inc. (formerly Istation)</t>
  </si>
  <si>
    <t>Ashley Festa Writing</t>
  </si>
  <si>
    <t>Beacon Hill Solutions Group LLC</t>
  </si>
  <si>
    <t>Bedford, Freeman, &amp; Worth Publishing Group LLC</t>
  </si>
  <si>
    <t>Bellwether Media LLC dba Flutterbee Education Group</t>
  </si>
  <si>
    <t>Braintrust Tutoring</t>
  </si>
  <si>
    <t>BT0-1, Inc dba Express Employment Professionals</t>
  </si>
  <si>
    <t>Casa Verde Farms, Inc</t>
  </si>
  <si>
    <t>Centegix</t>
  </si>
  <si>
    <t>Central Technologies Inc</t>
  </si>
  <si>
    <t>Cignition, Inc</t>
  </si>
  <si>
    <t>Coastal Office Solutions, Inc</t>
  </si>
  <si>
    <t>Core Electrical Group</t>
  </si>
  <si>
    <t>Corwin Press</t>
  </si>
  <si>
    <t>Country Club Cleaners Inc., dba Country Club OnSite</t>
  </si>
  <si>
    <t>Creative Awards &amp; Trophies</t>
  </si>
  <si>
    <t>Delta-T Group Texas Inc</t>
  </si>
  <si>
    <t>EDUStaff, LLC</t>
  </si>
  <si>
    <t>Express Employment Professionals Northwest</t>
  </si>
  <si>
    <t>Fintique</t>
  </si>
  <si>
    <t>Gonzalez and Olympia Associates LLC</t>
  </si>
  <si>
    <t>Grand Fund, Inc dba Green Light Group Tours</t>
  </si>
  <si>
    <t>HMH Education</t>
  </si>
  <si>
    <t>Imperial Dade LLC dba Gulf Coast Paper</t>
  </si>
  <si>
    <t>JW Pepper &amp; Son Inc</t>
  </si>
  <si>
    <t>Knight Officee Solutions</t>
  </si>
  <si>
    <t>Lehr Book</t>
  </si>
  <si>
    <t>Lingco Language Labs</t>
  </si>
  <si>
    <t>Math &amp; Science Cut Ups</t>
  </si>
  <si>
    <t>MT Library Services Inc. dba Junior Library Guild</t>
  </si>
  <si>
    <t>Nationwide Pharmaceutical, LLC dba Medical Wholesale</t>
  </si>
  <si>
    <t>Netsynk Inc</t>
  </si>
  <si>
    <t>Nexus Horizons LLC dba Express Employment Professionals</t>
  </si>
  <si>
    <t>OVOL USA/Bosworth/Western BRW</t>
  </si>
  <si>
    <t>Papaya Tutoring Services</t>
  </si>
  <si>
    <t>Pearson Education Inc</t>
  </si>
  <si>
    <t>Precision Landscaping &amp; Irrigation LLC</t>
  </si>
  <si>
    <t>Printglobe LLC dba Swag Solutions</t>
  </si>
  <si>
    <t>Stitch Monkeys</t>
  </si>
  <si>
    <t>Texas Solutions Security and Patrol</t>
  </si>
  <si>
    <t>The IMG Studio</t>
  </si>
  <si>
    <t>The OrganWise Guys</t>
  </si>
  <si>
    <t>The Overall Graduation Office</t>
  </si>
  <si>
    <t>Touch Math Acquisition</t>
  </si>
  <si>
    <t>Trinity Staffing Services</t>
  </si>
  <si>
    <t>US Games A Division of BSN Sports LLC</t>
  </si>
  <si>
    <t>Valley Grocers LLC</t>
  </si>
  <si>
    <t>Vocera Communications Inc (a Stryker company)</t>
  </si>
  <si>
    <t>Temporary Labor Services</t>
  </si>
  <si>
    <t>Office Supply, Furniture, Technology, Jan San, Food Service Supplies and Equipment</t>
  </si>
  <si>
    <t>Floorcare Products</t>
  </si>
  <si>
    <t>23022B</t>
  </si>
  <si>
    <t>P00402</t>
  </si>
  <si>
    <t>P00307</t>
  </si>
  <si>
    <t>CNR01452</t>
  </si>
  <si>
    <t>CR001423</t>
  </si>
  <si>
    <t>CNR01309</t>
  </si>
  <si>
    <t>CNR01502</t>
  </si>
  <si>
    <t>Medical Surgical Products, Sports Medicine Products</t>
  </si>
  <si>
    <t>CR001453</t>
  </si>
  <si>
    <t>Source to Pay</t>
  </si>
  <si>
    <t>CR001497</t>
  </si>
  <si>
    <t>CR001320</t>
  </si>
  <si>
    <t>7//31/2030</t>
  </si>
  <si>
    <t>Chromebookparts.com (formerly Eduparts/Mobile defenders)</t>
  </si>
  <si>
    <t>Midwest Bioservice</t>
  </si>
  <si>
    <t>21-071B</t>
  </si>
  <si>
    <t>2022-21</t>
  </si>
  <si>
    <t>Locke Supply Co</t>
  </si>
  <si>
    <t>22-136G</t>
  </si>
  <si>
    <t>Albros Construction Group</t>
  </si>
  <si>
    <t>Concrete Patching, paving &amp; Curbs</t>
  </si>
  <si>
    <t>IISD 26-13-914</t>
  </si>
  <si>
    <t>CT4 Construction</t>
  </si>
  <si>
    <t>DFW Concrete Contractor, LLC</t>
  </si>
  <si>
    <t>H &amp; H Concrete</t>
  </si>
  <si>
    <t>Potere Construction LLC</t>
  </si>
  <si>
    <t>26-13-914</t>
  </si>
  <si>
    <t>Equipment,Supplies/Services for Maintenance/facilites/transportation</t>
  </si>
  <si>
    <t>23-01</t>
  </si>
  <si>
    <t>Kubota of Dallas (Irving)</t>
  </si>
  <si>
    <t>798-26</t>
  </si>
  <si>
    <t>Alamo Building Maintenance</t>
  </si>
  <si>
    <t>American Welding &amp; Gas</t>
  </si>
  <si>
    <t>Bucks Wheel &amp; Equipment</t>
  </si>
  <si>
    <t>Central Technology</t>
  </si>
  <si>
    <t>Clampitt Paper Company</t>
  </si>
  <si>
    <t>Clear Visions</t>
  </si>
  <si>
    <t>Coastal Office Solutions</t>
  </si>
  <si>
    <t>EMC Communications, Inc.</t>
  </si>
  <si>
    <t>Ferguson Facilities</t>
  </si>
  <si>
    <t>Flowater</t>
  </si>
  <si>
    <t>HV Tees Screen Printing</t>
  </si>
  <si>
    <t>New School hero</t>
  </si>
  <si>
    <t>On Par Golf Apparel</t>
  </si>
  <si>
    <t>Primo Plumbing</t>
  </si>
  <si>
    <t>Pure Air Filter Co</t>
  </si>
  <si>
    <t>Realityworks Inc</t>
  </si>
  <si>
    <t>Silver Lining Learning</t>
  </si>
  <si>
    <t>Snoco Team Sales</t>
  </si>
  <si>
    <t>Strongs Unlimited</t>
  </si>
  <si>
    <t>Tessera Technology Group LLC</t>
  </si>
  <si>
    <t>Texas Custom Signs</t>
  </si>
  <si>
    <t>Waste Water Solutions</t>
  </si>
  <si>
    <t>Networking, Classroom Tech, Security Tech and Supplies</t>
  </si>
  <si>
    <t>Water Filtration Services and Supplies</t>
  </si>
  <si>
    <t>Energy Efficiency Solutions</t>
  </si>
  <si>
    <t>24027B</t>
  </si>
  <si>
    <t>P00416</t>
  </si>
  <si>
    <t>P00418</t>
  </si>
  <si>
    <t>P00422</t>
  </si>
  <si>
    <t>P00410</t>
  </si>
  <si>
    <t>Amazon Business</t>
  </si>
  <si>
    <t>Online Marketplace for the Purchase of Products and Services</t>
  </si>
  <si>
    <t>Roofing and Related Products and Services</t>
  </si>
  <si>
    <t>ProctorU Inc. dba Meazure Learning</t>
  </si>
  <si>
    <t>Amplexor, Inc. by Acolad Inc.</t>
  </si>
  <si>
    <t>OPTERRA Energy Services</t>
  </si>
  <si>
    <t>The Boston Consulting Group, Inc.</t>
  </si>
  <si>
    <t>MyVideoSpot</t>
  </si>
  <si>
    <t>Wander App</t>
  </si>
  <si>
    <t>Amazon.com</t>
  </si>
  <si>
    <t>Retail Automation (Just Walk Out)</t>
  </si>
  <si>
    <t>Fidium Business</t>
  </si>
  <si>
    <t>PeopleOne Health</t>
  </si>
  <si>
    <t>Enhanced Primary Care and Related Services</t>
  </si>
  <si>
    <t>Via Transportation</t>
  </si>
  <si>
    <t>On-Demand Transportation (Rideshare), Meals, and Logistics Solutions</t>
  </si>
  <si>
    <t>Cyber Security Solutions &amp; Services</t>
  </si>
  <si>
    <t>Blackwood</t>
  </si>
  <si>
    <t>Human Resource Systems and Related Products and Services</t>
  </si>
  <si>
    <t>Uber Technologies</t>
  </si>
  <si>
    <t>Advent</t>
  </si>
  <si>
    <t>Digital Immersion and Marketing Solutions</t>
  </si>
  <si>
    <t>rusd solutions</t>
  </si>
  <si>
    <t>West Coast Arborists</t>
  </si>
  <si>
    <t>Tree Trimming Services, and/or Related Products</t>
  </si>
  <si>
    <t>D2L</t>
  </si>
  <si>
    <t>Meridian Knowledge Solutions</t>
  </si>
  <si>
    <t>Storyland Studios</t>
  </si>
  <si>
    <t>MPMTeam</t>
  </si>
  <si>
    <t>Software &amp; SaaS Solutions</t>
  </si>
  <si>
    <t>Direct Purchase of Apparel, Uniforms, Accessories, Products and Services</t>
  </si>
  <si>
    <t>GALLS</t>
  </si>
  <si>
    <t>Insparisk</t>
  </si>
  <si>
    <t>Elevator Product Inspection Services and Other Solutions</t>
  </si>
  <si>
    <t>Elevated Technologies Inc. dba Metro Elevator</t>
  </si>
  <si>
    <t>Waterworks Materials, Services, Operations and Related Solutions</t>
  </si>
  <si>
    <t>Vortex Services</t>
  </si>
  <si>
    <t>Azuria Water Solutions, Inc.</t>
  </si>
  <si>
    <t>Lynch Motor Vehicle Group</t>
  </si>
  <si>
    <t>Fleet Solutions: Light to Heavy Duty Vehicles and Related Products and Services</t>
  </si>
  <si>
    <t>Staples Business</t>
  </si>
  <si>
    <t>Audio Visual Solutions &amp; Services</t>
  </si>
  <si>
    <t>B&amp;H Photo</t>
  </si>
  <si>
    <t>Conference Technologies</t>
  </si>
  <si>
    <t>FORTÉ</t>
  </si>
  <si>
    <t>Optiv Security</t>
  </si>
  <si>
    <t>Job Order Contracting Services In the State of Oregon</t>
  </si>
  <si>
    <t>CalAmp Wireless Networks Corporation</t>
  </si>
  <si>
    <t>Flagship</t>
  </si>
  <si>
    <t>Lab Equipment Preventive Maintenance and Repair Services</t>
  </si>
  <si>
    <t>Euna</t>
  </si>
  <si>
    <t>Element Fleet Management Corp</t>
  </si>
  <si>
    <t>NEOGOV</t>
  </si>
  <si>
    <t>Human Capital Management Systems and Business Management Solutions</t>
  </si>
  <si>
    <t>Staffmark Group</t>
  </si>
  <si>
    <t>Telecommunications - Wireline, Wireless, IoT, Unified Comm &amp; Data Comm</t>
  </si>
  <si>
    <t>Debt and Lease Management and Consulting Services</t>
  </si>
  <si>
    <t>Excelsoft</t>
  </si>
  <si>
    <t>Online Proctoring Solutions</t>
  </si>
  <si>
    <t>FocalPoint Education</t>
  </si>
  <si>
    <t>Education Analytics</t>
  </si>
  <si>
    <t>06/03/2027</t>
  </si>
  <si>
    <t>01/18/2028</t>
  </si>
  <si>
    <t>12/30/2026</t>
  </si>
  <si>
    <t>01/25/2031</t>
  </si>
  <si>
    <t>11/24/2030</t>
  </si>
  <si>
    <t>12/15/2026</t>
  </si>
  <si>
    <t>04/13/2027</t>
  </si>
  <si>
    <t>07/01/2026</t>
  </si>
  <si>
    <t>01/07/2031</t>
  </si>
  <si>
    <t>05/21/2026</t>
  </si>
  <si>
    <t>07/04/2026</t>
  </si>
  <si>
    <t>04/08/2029</t>
  </si>
  <si>
    <t>08/05/2029</t>
  </si>
  <si>
    <t>08/31/2031</t>
  </si>
  <si>
    <t>06/14/2027</t>
  </si>
  <si>
    <t>12/03/2026</t>
  </si>
  <si>
    <t>02/20/2030</t>
  </si>
  <si>
    <t>04/03/2027</t>
  </si>
  <si>
    <t>07/13/2029</t>
  </si>
  <si>
    <t>10/02/2028</t>
  </si>
  <si>
    <t>09/18/2030</t>
  </si>
  <si>
    <t>12/31/2029</t>
  </si>
  <si>
    <t>02/18/2029</t>
  </si>
  <si>
    <t>02/10/2031</t>
  </si>
  <si>
    <t>02/28/2029</t>
  </si>
  <si>
    <t>R-TC-17006</t>
  </si>
  <si>
    <t>FY250005-01</t>
  </si>
  <si>
    <t>2019.001568</t>
  </si>
  <si>
    <t>2021.003053</t>
  </si>
  <si>
    <t>2023.003935</t>
  </si>
  <si>
    <t>2025004494</t>
  </si>
  <si>
    <t>WA00046786</t>
  </si>
  <si>
    <t>LS4679</t>
  </si>
  <si>
    <t>159335</t>
  </si>
  <si>
    <t>R241701</t>
  </si>
  <si>
    <t>R250802</t>
  </si>
  <si>
    <t>R250302</t>
  </si>
  <si>
    <t>R250304</t>
  </si>
  <si>
    <t>R250307</t>
  </si>
  <si>
    <t>R250301</t>
  </si>
  <si>
    <t>R250303</t>
  </si>
  <si>
    <t>24-6833</t>
  </si>
  <si>
    <t>R250801</t>
  </si>
  <si>
    <t>2025004656</t>
  </si>
  <si>
    <t>R250306</t>
  </si>
  <si>
    <t>PM-25-13</t>
  </si>
  <si>
    <t>R250501</t>
  </si>
  <si>
    <t>R250502</t>
  </si>
  <si>
    <t>R250503</t>
  </si>
  <si>
    <t>2025004655</t>
  </si>
  <si>
    <t>2025004657</t>
  </si>
  <si>
    <t>159573</t>
  </si>
  <si>
    <t>159574</t>
  </si>
  <si>
    <t>159571</t>
  </si>
  <si>
    <t>159572</t>
  </si>
  <si>
    <t>FY250005</t>
  </si>
  <si>
    <t>R251002</t>
  </si>
  <si>
    <t>R251001</t>
  </si>
  <si>
    <t>159579</t>
  </si>
  <si>
    <t>159584</t>
  </si>
  <si>
    <t>159582</t>
  </si>
  <si>
    <t>159587</t>
  </si>
  <si>
    <t>159580</t>
  </si>
  <si>
    <t>159885</t>
  </si>
  <si>
    <t>159583</t>
  </si>
  <si>
    <t>159586</t>
  </si>
  <si>
    <t>159596</t>
  </si>
  <si>
    <t>159581</t>
  </si>
  <si>
    <t>159570</t>
  </si>
  <si>
    <t>159575</t>
  </si>
  <si>
    <t>159595</t>
  </si>
  <si>
    <t>159594</t>
  </si>
  <si>
    <t>159592</t>
  </si>
  <si>
    <t>159593</t>
  </si>
  <si>
    <t>159567</t>
  </si>
  <si>
    <t>159566</t>
  </si>
  <si>
    <t>4863</t>
  </si>
  <si>
    <t>R250405</t>
  </si>
  <si>
    <t>R250402</t>
  </si>
  <si>
    <t>R250401</t>
  </si>
  <si>
    <t>R250404</t>
  </si>
  <si>
    <t>R250406</t>
  </si>
  <si>
    <t>R250305</t>
  </si>
  <si>
    <t>2026-019</t>
  </si>
  <si>
    <t>R250407</t>
  </si>
  <si>
    <t>159569</t>
  </si>
  <si>
    <t>R250403</t>
  </si>
  <si>
    <t>2025004593</t>
  </si>
  <si>
    <t>159688</t>
  </si>
  <si>
    <t>159568</t>
  </si>
  <si>
    <t>159698</t>
  </si>
  <si>
    <t>R250901</t>
  </si>
  <si>
    <t>R250903</t>
  </si>
  <si>
    <t>R250902</t>
  </si>
  <si>
    <t>159701</t>
  </si>
  <si>
    <t>R241102</t>
  </si>
  <si>
    <t>159768</t>
  </si>
  <si>
    <t>159796</t>
  </si>
  <si>
    <t>159797</t>
  </si>
  <si>
    <t>159808</t>
  </si>
  <si>
    <t>CW33250</t>
  </si>
  <si>
    <t>CW33432</t>
  </si>
  <si>
    <t>260006-01</t>
  </si>
  <si>
    <t>260006-02</t>
  </si>
  <si>
    <t>260006-03</t>
  </si>
  <si>
    <t>CW33116</t>
  </si>
  <si>
    <t>R250610</t>
  </si>
  <si>
    <t>R250608</t>
  </si>
  <si>
    <t>R250605</t>
  </si>
  <si>
    <t>R250609</t>
  </si>
  <si>
    <t>R250607</t>
  </si>
  <si>
    <t>R250603</t>
  </si>
  <si>
    <t>CW33228</t>
  </si>
  <si>
    <t>R250601</t>
  </si>
  <si>
    <t>R250606</t>
  </si>
  <si>
    <t>OMNIA</t>
  </si>
  <si>
    <t>71/2026</t>
  </si>
  <si>
    <t>Gaumard Scientific Company, Inc.</t>
  </si>
  <si>
    <t>Commercial Printing, Copying Services and Related Items</t>
  </si>
  <si>
    <t>Neotrack US</t>
  </si>
  <si>
    <t>Bus Fleet Modifications, Upgrades, and Related Items</t>
  </si>
  <si>
    <t>Thomas Bus Gulf Coast/ Thomas Bus Texas</t>
  </si>
  <si>
    <t>25/006SG-02</t>
  </si>
  <si>
    <t>UDT Financial Services</t>
  </si>
  <si>
    <t>25/049MF-06</t>
  </si>
  <si>
    <t>101VOICE ITM CX</t>
  </si>
  <si>
    <t>Comprehensive HVAC</t>
  </si>
  <si>
    <t>1st Photo</t>
  </si>
  <si>
    <t>1Touch Communications</t>
  </si>
  <si>
    <t>1Vision</t>
  </si>
  <si>
    <t>22nd Century Technologies Inc</t>
  </si>
  <si>
    <t>2M Business Products</t>
  </si>
  <si>
    <t>2NDGEAR LLC</t>
  </si>
  <si>
    <t>3 Oaks Resource Group International</t>
  </si>
  <si>
    <t>04/30/2031</t>
  </si>
  <si>
    <t>365 Equipment and Supply</t>
  </si>
  <si>
    <t>3DCapture Services</t>
  </si>
  <si>
    <t>3i Construction Management LLC</t>
  </si>
  <si>
    <t>Security Systems, Products, and Services</t>
  </si>
  <si>
    <t>4Crawfords Legacy Texas LLC</t>
  </si>
  <si>
    <t>Synthetic Turf or Natural Sports Fields, Grounds, Courts, and Tracks Goods and Services</t>
  </si>
  <si>
    <t>512 Refrigeration Services</t>
  </si>
  <si>
    <t>7M Services</t>
  </si>
  <si>
    <t>Floor Covering, Supplies, and Services</t>
  </si>
  <si>
    <t>A and F Construction LLC</t>
  </si>
  <si>
    <t>A Lert Roof Systems</t>
  </si>
  <si>
    <t>A N Systems</t>
  </si>
  <si>
    <t>A Plus Janitorial and Mowing Service</t>
  </si>
  <si>
    <t>A-1 LED LLC</t>
  </si>
  <si>
    <t>A-Z Bus Sales</t>
  </si>
  <si>
    <t>Bus and other Transportation Vehicles Parts and Service</t>
  </si>
  <si>
    <t>A&amp;C AIRWORKS</t>
  </si>
  <si>
    <t>Asbestos and other Hazardous Contaminant Abatement and Disposal Services</t>
  </si>
  <si>
    <t>A+ Playgrounds</t>
  </si>
  <si>
    <t>A1 Facility Services</t>
  </si>
  <si>
    <t>AAA Plumbers Inc.</t>
  </si>
  <si>
    <t>Aacer Sports Flooring</t>
  </si>
  <si>
    <t>aadval</t>
  </si>
  <si>
    <t>AAMECC</t>
  </si>
  <si>
    <t>ABC Bus, Inc.</t>
  </si>
  <si>
    <t>ABC Restoration Inc</t>
  </si>
  <si>
    <t>ABF USA LTD</t>
  </si>
  <si>
    <t>ABM Industry Groups LLC</t>
  </si>
  <si>
    <t>Renewable Energy and Solar Solutions and Services</t>
  </si>
  <si>
    <t>Absorbent Specialty Products</t>
  </si>
  <si>
    <t>ACG</t>
  </si>
  <si>
    <t>ACIS Team Services</t>
  </si>
  <si>
    <t>Acorn Naturalists</t>
  </si>
  <si>
    <t>ACR Engineering Inc</t>
  </si>
  <si>
    <t>ACT Construction</t>
  </si>
  <si>
    <t>Act Global LLC</t>
  </si>
  <si>
    <t>Active Defender</t>
  </si>
  <si>
    <t>Lighting Systems, Parts, and Installations</t>
  </si>
  <si>
    <t>Adaptive Technology Systems</t>
  </si>
  <si>
    <t>ADI</t>
  </si>
  <si>
    <t>Adonis Solutions Group</t>
  </si>
  <si>
    <t>Advanced Networks of Texas</t>
  </si>
  <si>
    <t>Advanced Roofing</t>
  </si>
  <si>
    <t>AED One-Stop Shop</t>
  </si>
  <si>
    <t>Aerus Electrolux</t>
  </si>
  <si>
    <t>Affiliated Electric Group LLC</t>
  </si>
  <si>
    <t>Affiliated Marketing LLC</t>
  </si>
  <si>
    <t>Ag Electric Services LLC</t>
  </si>
  <si>
    <t>Agilicus</t>
  </si>
  <si>
    <t>AGIS</t>
  </si>
  <si>
    <t>AGParts Worldwide Inc.</t>
  </si>
  <si>
    <t>Air Tutors LLC</t>
  </si>
  <si>
    <t>Aire Frezco LLC</t>
  </si>
  <si>
    <t>AJ3 Construction LLC</t>
  </si>
  <si>
    <t>AKJ Education</t>
  </si>
  <si>
    <t>Akshar Staffing</t>
  </si>
  <si>
    <t>Aladdin's Flooring</t>
  </si>
  <si>
    <t>Alamo Classroom  Solutions</t>
  </si>
  <si>
    <t>Playground Equipment and Installation Services</t>
  </si>
  <si>
    <t>ALARM MASTERS</t>
  </si>
  <si>
    <t>ALBO Construction LLC</t>
  </si>
  <si>
    <t>All Audio Visual Services</t>
  </si>
  <si>
    <t>All Dry Services of Metro South</t>
  </si>
  <si>
    <t>Pipe Bursting</t>
  </si>
  <si>
    <t>All Star Exteriors</t>
  </si>
  <si>
    <t>All Star Inflatables Inc</t>
  </si>
  <si>
    <t>ALL-C LLC</t>
  </si>
  <si>
    <t>Allen's Electric Motor Service Inc.</t>
  </si>
  <si>
    <t>Allermuir</t>
  </si>
  <si>
    <t>Alliance Technology Group</t>
  </si>
  <si>
    <t>Allied Electric Services Inc.</t>
  </si>
  <si>
    <t>02/28/2028</t>
  </si>
  <si>
    <t>Sports Facility Lighting</t>
  </si>
  <si>
    <t>Allison Corp</t>
  </si>
  <si>
    <t>Allseating Corporation</t>
  </si>
  <si>
    <t>Allstar Business Concepts</t>
  </si>
  <si>
    <t>Alpha Electrical Solutions LLC</t>
  </si>
  <si>
    <t>ALPHA Facilities Solutions  LLC</t>
  </si>
  <si>
    <t>Alterman</t>
  </si>
  <si>
    <t>ALTIUS Graphics</t>
  </si>
  <si>
    <t>Alumni Educational Solutions</t>
  </si>
  <si>
    <t>AMA Roof Solutions LLC</t>
  </si>
  <si>
    <t>Amergis Healthcare Staffing Inc.</t>
  </si>
  <si>
    <t>American Industrial Mechanical LLC</t>
  </si>
  <si>
    <t>American Interstate Signcrafters LLC</t>
  </si>
  <si>
    <t>American Parks Company</t>
  </si>
  <si>
    <t>American Sentinel LLC</t>
  </si>
  <si>
    <t>Amitrace</t>
  </si>
  <si>
    <t>Amusi LLC</t>
  </si>
  <si>
    <t>Anchor Roofing Systems</t>
  </si>
  <si>
    <t>Anderson LED Signs</t>
  </si>
  <si>
    <t>Anderson Paving Inc</t>
  </si>
  <si>
    <t>Andreu World America</t>
  </si>
  <si>
    <t>Anthony Bryan Construction</t>
  </si>
  <si>
    <t>AnyWay Technologies</t>
  </si>
  <si>
    <t>AOM</t>
  </si>
  <si>
    <t>APCO Signs</t>
  </si>
  <si>
    <t>Apollo Information Systems Corp</t>
  </si>
  <si>
    <t>Apollo Office Systems LLC</t>
  </si>
  <si>
    <t>Apperson Education Products Inc.</t>
  </si>
  <si>
    <t>Applied Climate Solutions</t>
  </si>
  <si>
    <t>Applied Practice</t>
  </si>
  <si>
    <t>Archway Graphic Designs</t>
  </si>
  <si>
    <t>Arey Jones Educational Solutions</t>
  </si>
  <si>
    <t>ARGIO Roofing &amp; Construction LLC</t>
  </si>
  <si>
    <t>Aria Contracting Sales &amp; Services</t>
  </si>
  <si>
    <t>ARLU Security Solutions LLC</t>
  </si>
  <si>
    <t>Armour Industries Inc.</t>
  </si>
  <si>
    <t>Armstrong Plumbing Air Electric</t>
  </si>
  <si>
    <t>Array Web Development LLc</t>
  </si>
  <si>
    <t>Artcom Associates Inc</t>
  </si>
  <si>
    <t>ArTex Dirtworks</t>
  </si>
  <si>
    <t>Artex Truck Center Inc</t>
  </si>
  <si>
    <t>ASAP Roofing</t>
  </si>
  <si>
    <t>ASI Signage Innovations</t>
  </si>
  <si>
    <t>ASSA ABLOY Entrance Systems US Inc.</t>
  </si>
  <si>
    <t>ATHLETIC FIELD SERVICES OF ARKASNAS</t>
  </si>
  <si>
    <t>Atlas Commercial Renovations</t>
  </si>
  <si>
    <t>Atlas Consulting</t>
  </si>
  <si>
    <t>Attune</t>
  </si>
  <si>
    <t>Austin Drone Wash</t>
  </si>
  <si>
    <t>Austin Structured Cabling LLC</t>
  </si>
  <si>
    <t>AVCO Commercial LLC</t>
  </si>
  <si>
    <t>AVSANT</t>
  </si>
  <si>
    <t>Azteca Designs and Construction</t>
  </si>
  <si>
    <t>B&amp;J Welding Supply</t>
  </si>
  <si>
    <t>B2Z Builders LLC</t>
  </si>
  <si>
    <t>Bachner Electro USA</t>
  </si>
  <si>
    <t>Back Road Builders LLC</t>
  </si>
  <si>
    <t>BAD Company Inc</t>
  </si>
  <si>
    <t>Banner Solutions</t>
  </si>
  <si>
    <t>Bar H Contractors</t>
  </si>
  <si>
    <t>Barbizon Lighting</t>
  </si>
  <si>
    <t>Barcom Technology Solutions</t>
  </si>
  <si>
    <t>Barr Roofing Company</t>
  </si>
  <si>
    <t>BAT Security North Texas Fire and Security Inc</t>
  </si>
  <si>
    <t>Bath Group LLC</t>
  </si>
  <si>
    <t>Batson-Cook Texas, LLC</t>
  </si>
  <si>
    <t>Batteries Plus</t>
  </si>
  <si>
    <t>BCI Plumbing Heating and Air</t>
  </si>
  <si>
    <t>BDJtech</t>
  </si>
  <si>
    <t>Beacon Creative</t>
  </si>
  <si>
    <t>Beck Commercial Roofing</t>
  </si>
  <si>
    <t>Beckers School Supplies</t>
  </si>
  <si>
    <t>Bee</t>
  </si>
  <si>
    <t>Beldon Roofing Company</t>
  </si>
  <si>
    <t>BELFOR Property Restoration</t>
  </si>
  <si>
    <t>Berco Designs and Oasis Berco</t>
  </si>
  <si>
    <t>Berry &amp; Clay Inc.</t>
  </si>
  <si>
    <t>Berry Dunn McNeil and Parker LLC</t>
  </si>
  <si>
    <t>Best Bus Sales</t>
  </si>
  <si>
    <t>Transportation Vehicles</t>
  </si>
  <si>
    <t>BestLine Solutions</t>
  </si>
  <si>
    <t>Beyond Play LLC</t>
  </si>
  <si>
    <t>Big D Mechanical</t>
  </si>
  <si>
    <t>Big Dog Roofing and Construction LLC</t>
  </si>
  <si>
    <t>Big Hit Creative Group</t>
  </si>
  <si>
    <t>Big Thicket Ventures LLC</t>
  </si>
  <si>
    <t>Billingsley Structural Moving LLC</t>
  </si>
  <si>
    <t>BIS Consulting</t>
  </si>
  <si>
    <t>Bishop Clean Care Inc</t>
  </si>
  <si>
    <t>Black Watch Systems LLC</t>
  </si>
  <si>
    <t>Blink Supplies INC</t>
  </si>
  <si>
    <t>Blu Creative Digital Technologies Inc</t>
  </si>
  <si>
    <t>Blue Halo Corp</t>
  </si>
  <si>
    <t>Blue Ribbon Services Inc</t>
  </si>
  <si>
    <t>Blue Star Education</t>
  </si>
  <si>
    <t>BLUESTEEL CONSTRUCTION</t>
  </si>
  <si>
    <t>Boardwalk Paving &amp; Construction, LLC</t>
  </si>
  <si>
    <t>Bolin Roofing and Construction LLC</t>
  </si>
  <si>
    <t>Border Engine Rebuilders &amp; Diesel Services</t>
  </si>
  <si>
    <t>05/31/2031</t>
  </si>
  <si>
    <t>Borgman Athletics Group LLC</t>
  </si>
  <si>
    <t>Borgo Contract Seating</t>
  </si>
  <si>
    <t>Elevators and Servicing</t>
  </si>
  <si>
    <t>Bosque Construction LLC</t>
  </si>
  <si>
    <t>BOSS Controls</t>
  </si>
  <si>
    <t>Boss Office Products Inc.</t>
  </si>
  <si>
    <t>BOSWELL ELLIFF FORD</t>
  </si>
  <si>
    <t>Botton + Gardiner Func</t>
  </si>
  <si>
    <t>BPS Southeast</t>
  </si>
  <si>
    <t>BrainFreeze LLC</t>
  </si>
  <si>
    <t>Braxton-Grant Technologies Inc.</t>
  </si>
  <si>
    <t>Brazos Commercial Roofing LLC</t>
  </si>
  <si>
    <t>Brazos Urethane Inc</t>
  </si>
  <si>
    <t>Brewer Learning Company</t>
  </si>
  <si>
    <t>BrightLeaf Group Inc.</t>
  </si>
  <si>
    <t>brightwheel</t>
  </si>
  <si>
    <t>Bronco Services LLC</t>
  </si>
  <si>
    <t>Brownstone Consultants</t>
  </si>
  <si>
    <t>Brownstone Consultants LLC Assignee</t>
  </si>
  <si>
    <t>Brunswick Bowling Products LLC</t>
  </si>
  <si>
    <t>Brushfire Technology</t>
  </si>
  <si>
    <t>Buckeye Cleaning Centers</t>
  </si>
  <si>
    <t>Bulk BookStore</t>
  </si>
  <si>
    <t>Bullfrog Sprinklers LLC</t>
  </si>
  <si>
    <t>Burke Family Plumbing LLC</t>
  </si>
  <si>
    <t>Bus Service Inc BSI</t>
  </si>
  <si>
    <t>Busesforsale.com</t>
  </si>
  <si>
    <t>Business Essentials</t>
  </si>
  <si>
    <t>BusRight Inc.</t>
  </si>
  <si>
    <t>BWC Education Group LLC</t>
  </si>
  <si>
    <t>C &amp; A Builders</t>
  </si>
  <si>
    <t>C &amp; C Wholesale Distributors Inc.</t>
  </si>
  <si>
    <t>C &amp; G Roofing</t>
  </si>
  <si>
    <t>C &amp; H FLOORING</t>
  </si>
  <si>
    <t>C and R Services</t>
  </si>
  <si>
    <t>C1 Fiber LLC</t>
  </si>
  <si>
    <t>Cabot Wrenn</t>
  </si>
  <si>
    <t>CAD Supplies Specialty  Inc</t>
  </si>
  <si>
    <t>CALVIN'S CLIMATE AIR CONDITIONING &amp; HEATING SOLUTIONS LLC</t>
  </si>
  <si>
    <t>CAM-CRETE CONTRACTING INC</t>
  </si>
  <si>
    <t>Cantecc Construction</t>
  </si>
  <si>
    <t>Carbontek Texas</t>
  </si>
  <si>
    <t>Career Uniforms</t>
  </si>
  <si>
    <t>Carnes Builders LLC</t>
  </si>
  <si>
    <t>Carson Dellosa Education</t>
  </si>
  <si>
    <t>Cartz Partz</t>
  </si>
  <si>
    <t>Caso Document Management Inc.</t>
  </si>
  <si>
    <t>CASPR Technologies LLC</t>
  </si>
  <si>
    <t>Castle Sports</t>
  </si>
  <si>
    <t>Cathy's Immaculate Cleaning</t>
  </si>
  <si>
    <t>CB3 LLC</t>
  </si>
  <si>
    <t>Ceco Contracting Company LLC</t>
  </si>
  <si>
    <t>Ceilpro Construction</t>
  </si>
  <si>
    <t>Cellairis</t>
  </si>
  <si>
    <t>Cellteks</t>
  </si>
  <si>
    <t>Celso Gonzalez Construction Inc.</t>
  </si>
  <si>
    <t>Cen-Tex Roof Systems</t>
  </si>
  <si>
    <t>Centervention</t>
  </si>
  <si>
    <t>Centex Softwash</t>
  </si>
  <si>
    <t>CentiMark Corporation</t>
  </si>
  <si>
    <t>Central Texas Tractor and Imlement Inc</t>
  </si>
  <si>
    <t>CertaPro Painters of Northwest Arkansas A and M Lewis Enterprises</t>
  </si>
  <si>
    <t>CertaPro Painters of Pearland</t>
  </si>
  <si>
    <t>CertaPro Painters of Weatherford</t>
  </si>
  <si>
    <t>CertaPro Painters of Western Chester County</t>
  </si>
  <si>
    <t>CG Environmental</t>
  </si>
  <si>
    <t>Chambers Engineering LLC</t>
  </si>
  <si>
    <t>Champion Pro Cleaners LLC</t>
  </si>
  <si>
    <t>Chemsearch FE</t>
  </si>
  <si>
    <t>Christmas Designers</t>
  </si>
  <si>
    <t>Chromebookpartscom</t>
  </si>
  <si>
    <t>Chuck Nash Chevrolet Buick GMC</t>
  </si>
  <si>
    <t>Cinetcomm</t>
  </si>
  <si>
    <t>Circet USA</t>
  </si>
  <si>
    <t>City Tint LLC</t>
  </si>
  <si>
    <t>Civic Tech LLC</t>
  </si>
  <si>
    <t>CivicPlus LLC</t>
  </si>
  <si>
    <t>Clarium Managed Services</t>
  </si>
  <si>
    <t>Clary Business Machines</t>
  </si>
  <si>
    <t>CLASSIC CHEVROLET</t>
  </si>
  <si>
    <t>Classic Chevrolet Cadillac Denison</t>
  </si>
  <si>
    <t>Classic Services</t>
  </si>
  <si>
    <t>CleanSpray Technologies LLC</t>
  </si>
  <si>
    <t>Clever Guys Media LLC</t>
  </si>
  <si>
    <t>CMC Neptune</t>
  </si>
  <si>
    <t>Cmerek Supply</t>
  </si>
  <si>
    <t>CodeHS Inc.</t>
  </si>
  <si>
    <t>CoGrader</t>
  </si>
  <si>
    <t>Coit Cleaning &amp; Restoration Services</t>
  </si>
  <si>
    <t>Coker Services</t>
  </si>
  <si>
    <t>Cole's Screen Printing</t>
  </si>
  <si>
    <t>COLEMAN MOTORS INC</t>
  </si>
  <si>
    <t>Collaborative Office Interiors  Rosi</t>
  </si>
  <si>
    <t>COLLECT-ED LLC</t>
  </si>
  <si>
    <t>Communications ETC</t>
  </si>
  <si>
    <t>Communications Plus Inc</t>
  </si>
  <si>
    <t>Companion Care Transport</t>
  </si>
  <si>
    <t>Complete Service Solutions, LLC</t>
  </si>
  <si>
    <t>CompTIA, Inc.</t>
  </si>
  <si>
    <t>CompuCel</t>
  </si>
  <si>
    <t>CONECTAPRO SUPPLIES LLC</t>
  </si>
  <si>
    <t>Construction Zone of DFW LLC</t>
  </si>
  <si>
    <t>Constructive Playthings</t>
  </si>
  <si>
    <t>Contextual Code</t>
  </si>
  <si>
    <t>Continental Athletic Supply</t>
  </si>
  <si>
    <t>Convergint Technologies LLC</t>
  </si>
  <si>
    <t>Cool-Aid Air Conditioning &amp; Refrigeration</t>
  </si>
  <si>
    <t>CoolVu of Knoxville</t>
  </si>
  <si>
    <t>Cornerstone Roofing &amp; Remodeling</t>
  </si>
  <si>
    <t>Cornerstone Roofing and Construction</t>
  </si>
  <si>
    <t>CorpDesign</t>
  </si>
  <si>
    <t>Correct Fee LLC</t>
  </si>
  <si>
    <t>Cosco Fire Protection Inc</t>
  </si>
  <si>
    <t>Cosgrove Construction Inc</t>
  </si>
  <si>
    <t>Cotton Ridge Management Services LLC</t>
  </si>
  <si>
    <t>Cousins' Office Furniture</t>
  </si>
  <si>
    <t>Coverall Management &amp; Associates Inc.</t>
  </si>
  <si>
    <t>Cozy D Heating &amp; A/C LLC</t>
  </si>
  <si>
    <t>CPM Pipelines LLC</t>
  </si>
  <si>
    <t>CR Systems Inc</t>
  </si>
  <si>
    <t>Crawford Turf Consulting</t>
  </si>
  <si>
    <t>Critical Tech Solutions</t>
  </si>
  <si>
    <t>Crystal Clear Cleaning Company LLC</t>
  </si>
  <si>
    <t>CS ADVANTAGE USAA INC</t>
  </si>
  <si>
    <t>CS Construction and Development</t>
  </si>
  <si>
    <t>CST CORP</t>
  </si>
  <si>
    <t>ct drilling &amp; construction</t>
  </si>
  <si>
    <t>CTEPromoVideos com</t>
  </si>
  <si>
    <t>CTI (Conference Technologies)</t>
  </si>
  <si>
    <t>CTL</t>
  </si>
  <si>
    <t>Culinary Depot</t>
  </si>
  <si>
    <t>Culleoka Company LLC.</t>
  </si>
  <si>
    <t>Curtis Consulting</t>
  </si>
  <si>
    <t>Curtis-McKinley Roofing &amp; Sheet Metal Inc.</t>
  </si>
  <si>
    <t>Custom Athletic Apparel LLC</t>
  </si>
  <si>
    <t>Custom Electronics Inc</t>
  </si>
  <si>
    <t>Custom Sportswear Inc.</t>
  </si>
  <si>
    <t>Custom Truck One Source Inc</t>
  </si>
  <si>
    <t>CXM Consulting Inc</t>
  </si>
  <si>
    <t>Cy-Fair Tire</t>
  </si>
  <si>
    <t>Cyber Workforce</t>
  </si>
  <si>
    <t>D&amp;AP Construction LLC</t>
  </si>
  <si>
    <t>D&amp;D Commercial Landscape Management</t>
  </si>
  <si>
    <t>D&amp;M Leasing Commercial</t>
  </si>
  <si>
    <t>Damschroder Roofing Inc</t>
  </si>
  <si>
    <t>DashPass</t>
  </si>
  <si>
    <t>Datalinx Technology Solutions</t>
  </si>
  <si>
    <t>David James</t>
  </si>
  <si>
    <t>David M. Maines Associates Inc</t>
  </si>
  <si>
    <t>Deadbolt Networks LLC</t>
  </si>
  <si>
    <t>Debtbook</t>
  </si>
  <si>
    <t>Defender Supply</t>
  </si>
  <si>
    <t>Transportation Vehicle Parts and Services</t>
  </si>
  <si>
    <t>Del Sol Solutions</t>
  </si>
  <si>
    <t>Del-Max Restaurant Supply</t>
  </si>
  <si>
    <t>Delta-T Group Texas Inc.</t>
  </si>
  <si>
    <t>Dennard Electric Inc of Brownwood</t>
  </si>
  <si>
    <t>Dependable Staffing</t>
  </si>
  <si>
    <t>DETEL Computer Solutions</t>
  </si>
  <si>
    <t>Device Unity</t>
  </si>
  <si>
    <t>Diffit</t>
  </si>
  <si>
    <t>Digital Pro Service  Installation</t>
  </si>
  <si>
    <t>Digital World Audio Visual</t>
  </si>
  <si>
    <t>Digitalis Education Solutions Inc</t>
  </si>
  <si>
    <t>Direct Expansion Solutions</t>
  </si>
  <si>
    <t>Discount Fence Company</t>
  </si>
  <si>
    <t>DiscountCell  LLC</t>
  </si>
  <si>
    <t>DisinfectCARE</t>
  </si>
  <si>
    <t>Diversified Product Development</t>
  </si>
  <si>
    <t>DIVERSIFIED ROOFING LLC</t>
  </si>
  <si>
    <t>Diverzify Pro LLC</t>
  </si>
  <si>
    <t>Division 12</t>
  </si>
  <si>
    <t>DLS Computer Services Inc</t>
  </si>
  <si>
    <t>DNC Facility Services</t>
  </si>
  <si>
    <t>doc2e-file  Inc</t>
  </si>
  <si>
    <t>Don Ringler Chevrolet</t>
  </si>
  <si>
    <t>Donnie's Heat and Air LLC</t>
  </si>
  <si>
    <t>Double A Mechanical</t>
  </si>
  <si>
    <t>Double Down Tree Service</t>
  </si>
  <si>
    <t>Drake Paving LLC</t>
  </si>
  <si>
    <t>Dream Ranch Supply &amp; Procurement Group</t>
  </si>
  <si>
    <t>DreamSeats LLC</t>
  </si>
  <si>
    <t>Drive Auto Collision</t>
  </si>
  <si>
    <t>Dronetag</t>
  </si>
  <si>
    <t>DSTC LLC</t>
  </si>
  <si>
    <t>Du-West Construction Inc.</t>
  </si>
  <si>
    <t>Duvon Lighting LLC</t>
  </si>
  <si>
    <t>DYNASTY GENERAL CONSTRUCTION L.L.C.</t>
  </si>
  <si>
    <t>Dyson Plumbing Services LLC</t>
  </si>
  <si>
    <t>E TEX SEPTIC &amp; SUPPLY</t>
  </si>
  <si>
    <t>E-PANZER SECURITY CONSULTING INC.</t>
  </si>
  <si>
    <t>E77 LLC</t>
  </si>
  <si>
    <t>Eagle Custom Apparel</t>
  </si>
  <si>
    <t>Eagle Mechanical LLC</t>
  </si>
  <si>
    <t>Eagle Mountain Flag &amp; Flagpole</t>
  </si>
  <si>
    <t>Eastern Builders</t>
  </si>
  <si>
    <t>EBSS Unlimited LLC</t>
  </si>
  <si>
    <t>ECM Today  a CASO llc company</t>
  </si>
  <si>
    <t>Ecolab Inc.</t>
  </si>
  <si>
    <t>eConverge</t>
  </si>
  <si>
    <t>Ecore International Inc</t>
  </si>
  <si>
    <t>EDG Pro Contractors LLC</t>
  </si>
  <si>
    <t>EdGraph</t>
  </si>
  <si>
    <t>EDRS Inc</t>
  </si>
  <si>
    <t>EDTX Equipment Depot Ltd</t>
  </si>
  <si>
    <t>Educate-me.net</t>
  </si>
  <si>
    <t>Educational Directions</t>
  </si>
  <si>
    <t>Educational Resource Company</t>
  </si>
  <si>
    <t>EDUStaff</t>
  </si>
  <si>
    <t>Edwards Energy Environmental &amp; Waste Management</t>
  </si>
  <si>
    <t>EFORCE Software</t>
  </si>
  <si>
    <t>EIS Group</t>
  </si>
  <si>
    <t>EKC Enterprises  Inc</t>
  </si>
  <si>
    <t>Eldridge Electric Company Inc.</t>
  </si>
  <si>
    <t>Electrada</t>
  </si>
  <si>
    <t>Elevated Solutions Team</t>
  </si>
  <si>
    <t>Elite Automation LLC</t>
  </si>
  <si>
    <t>Elite Custom Glass LLC</t>
  </si>
  <si>
    <t>Elite Facility Management LLC</t>
  </si>
  <si>
    <t>ELK ELECTRIC INC</t>
  </si>
  <si>
    <t>Elyon Fire &amp; Life Safety</t>
  </si>
  <si>
    <t>EMA Engineering &amp; Consulting Inc</t>
  </si>
  <si>
    <t>Encompass LLC</t>
  </si>
  <si>
    <t>Endeavor IT</t>
  </si>
  <si>
    <t>Energy X LLC</t>
  </si>
  <si>
    <t>engage2learn</t>
  </si>
  <si>
    <t>Entec Solutions LLC</t>
  </si>
  <si>
    <t>Entenmann-Rovin Co.</t>
  </si>
  <si>
    <t>Enterprise Security Solutions of Texas</t>
  </si>
  <si>
    <t>Environmental Modifications LLC</t>
  </si>
  <si>
    <t>EP Remodeling Services LLC</t>
  </si>
  <si>
    <t>EP Techworks LLC</t>
  </si>
  <si>
    <t>EPIC iO Technologies Inc.</t>
  </si>
  <si>
    <t>ePlus Technology inc.</t>
  </si>
  <si>
    <t>EPS</t>
  </si>
  <si>
    <t>Equipment Pros LLC</t>
  </si>
  <si>
    <t>EquipmentSharecom Inc</t>
  </si>
  <si>
    <t xml:space="preserve">ErateSync, Inc. </t>
  </si>
  <si>
    <t>ERC ENVIRONMENTAL and CONSTRUCTION SERVICES INC</t>
  </si>
  <si>
    <t>ESGI LLC</t>
  </si>
  <si>
    <t>Estacado Construction</t>
  </si>
  <si>
    <t>Evergreen Electronics Inc / Discount PC</t>
  </si>
  <si>
    <t>Evergreen Sustainability Programming</t>
  </si>
  <si>
    <t>EverLine Coating and Services</t>
  </si>
  <si>
    <t>EverLine Coatings and Services-College Station/Waco</t>
  </si>
  <si>
    <t>Evolution Technologies LLC</t>
  </si>
  <si>
    <t>EXPO AUTO COLLISION CENTER</t>
  </si>
  <si>
    <t>Exterior Building Solutions</t>
  </si>
  <si>
    <t>Extron Electronics</t>
  </si>
  <si>
    <t>Exum Plumbing</t>
  </si>
  <si>
    <t>F W Walton Inc</t>
  </si>
  <si>
    <t>F.A. Technologies</t>
  </si>
  <si>
    <t>Faber Communications</t>
  </si>
  <si>
    <t>Facilities Sources Dura Pier Facilities Services</t>
  </si>
  <si>
    <t>Facilitron</t>
  </si>
  <si>
    <t>FacilityCare</t>
  </si>
  <si>
    <t>Fair-Play Corporation</t>
  </si>
  <si>
    <t>FalconOps</t>
  </si>
  <si>
    <t>Fantastic Restoration</t>
  </si>
  <si>
    <t>FASTSIGNS Conroe</t>
  </si>
  <si>
    <t>Fastsigns Texarkana</t>
  </si>
  <si>
    <t>Favor Consulting Inc</t>
  </si>
  <si>
    <t>FBMC Benefits Mgmt Inc</t>
  </si>
  <si>
    <t>FE Hale Manufacturing</t>
  </si>
  <si>
    <t>FEBA Inc</t>
  </si>
  <si>
    <t>FH ARC Abatement</t>
  </si>
  <si>
    <t>FH Paschen</t>
  </si>
  <si>
    <t>Fibertown DC,  LLC</t>
  </si>
  <si>
    <t>Field Of Play</t>
  </si>
  <si>
    <t>FinalForms</t>
  </si>
  <si>
    <t>Finntastic Plumbing</t>
  </si>
  <si>
    <t>First Team Outdoor Video Display Inc</t>
  </si>
  <si>
    <t>FIZUAS</t>
  </si>
  <si>
    <t>Flair Data Systems</t>
  </si>
  <si>
    <t>Fleming Controls and Power Specialties Inc</t>
  </si>
  <si>
    <t>Fletco Construction</t>
  </si>
  <si>
    <t>Flex Membrane International Corp.</t>
  </si>
  <si>
    <t>Flow International</t>
  </si>
  <si>
    <t>fluid concepts</t>
  </si>
  <si>
    <t>FoamWorks</t>
  </si>
  <si>
    <t>Fork Farms LLC</t>
  </si>
  <si>
    <t>Formaspace</t>
  </si>
  <si>
    <t>Fortiline Inc</t>
  </si>
  <si>
    <t>Fransen Pittman General Contractors</t>
  </si>
  <si>
    <t>Frontline Home Solutions</t>
  </si>
  <si>
    <t>Fry RoofingInc</t>
  </si>
  <si>
    <t>FS &amp; More Commissary</t>
  </si>
  <si>
    <t>Full Circle Technologies</t>
  </si>
  <si>
    <t>Furniture Tycoon</t>
  </si>
  <si>
    <t>FurnitureLab</t>
  </si>
  <si>
    <t>G.L. Hunt Foundation Repair</t>
  </si>
  <si>
    <t>Galaxy Solutions LLC</t>
  </si>
  <si>
    <t>Game Court Services</t>
  </si>
  <si>
    <t>GameDay Floors</t>
  </si>
  <si>
    <t>GARCO HEATING AND AIR LLC</t>
  </si>
  <si>
    <t>Gareth Stevens Publishing</t>
  </si>
  <si>
    <t>Garstang Group</t>
  </si>
  <si>
    <t>Gary's Termite &amp; Pest Control</t>
  </si>
  <si>
    <t>Gen2 Office Furniture</t>
  </si>
  <si>
    <t>Genan Inc</t>
  </si>
  <si>
    <t>Generator Supercenter of Midland</t>
  </si>
  <si>
    <t>Genius Road</t>
  </si>
  <si>
    <t>Gerald Nunn Electric LLC</t>
  </si>
  <si>
    <t>GermBlast</t>
  </si>
  <si>
    <t>Giant Maintenance &amp; Restoration</t>
  </si>
  <si>
    <t>GKS Commercial</t>
  </si>
  <si>
    <t>Glass Doctor Home Greater South Houston</t>
  </si>
  <si>
    <t>Glick Roofing Systems</t>
  </si>
  <si>
    <t>Global Data Technologies</t>
  </si>
  <si>
    <t>Global GRAB Technologies Inc</t>
  </si>
  <si>
    <t>GOLDEN CONSTRUCTION SERVICES</t>
  </si>
  <si>
    <t>Gomez 3 Construction LLC</t>
  </si>
  <si>
    <t>Goodbye To Paper</t>
  </si>
  <si>
    <t>goSafe</t>
  </si>
  <si>
    <t>Goto Automation</t>
  </si>
  <si>
    <t>GovSmart Inc.</t>
  </si>
  <si>
    <t>Gradys Foodservice  Equipment</t>
  </si>
  <si>
    <t>Grand Landscapes &amp; Athletics</t>
  </si>
  <si>
    <t>Granicus LLC</t>
  </si>
  <si>
    <t xml:space="preserve">Granilux Solutions </t>
  </si>
  <si>
    <t>Grayson Collin Communications</t>
  </si>
  <si>
    <t>Great Western Sport Fields</t>
  </si>
  <si>
    <t>Green Energy Solutions LLC</t>
  </si>
  <si>
    <t>Green Foam Solutions</t>
  </si>
  <si>
    <t>Green Monkey Promotions</t>
  </si>
  <si>
    <t>Greenhouse Electrical Professionals</t>
  </si>
  <si>
    <t>Groovelit</t>
  </si>
  <si>
    <t>Gunn Automotive Group</t>
  </si>
  <si>
    <t>Gutermann, Inc.</t>
  </si>
  <si>
    <t>GWS FF&amp;E</t>
  </si>
  <si>
    <t>H &amp; N Landscaping</t>
  </si>
  <si>
    <t>H &amp; R Carpet &amp; Sales Inc</t>
  </si>
  <si>
    <t>H V Caver Inc</t>
  </si>
  <si>
    <t>H2I GROUP INC</t>
  </si>
  <si>
    <t>H5 Consulting &amp; Construction</t>
  </si>
  <si>
    <t>Hale Industries</t>
  </si>
  <si>
    <t>Hall Truck Center</t>
  </si>
  <si>
    <t>Haltex Plumbing LLC</t>
  </si>
  <si>
    <t>Har-Con Mechanical LLC</t>
  </si>
  <si>
    <t>Harrell Hydro-Wash</t>
  </si>
  <si>
    <t>Hawkeye S3 LLC</t>
  </si>
  <si>
    <t>Hayes Business Solutions LLC</t>
  </si>
  <si>
    <t>Hazel Health Inc</t>
  </si>
  <si>
    <t>HB Construction</t>
  </si>
  <si>
    <t>Heart of Texas Landscape &amp; Irrigation Co. Inc.</t>
  </si>
  <si>
    <t>Hello World CS</t>
  </si>
  <si>
    <t>Hemma Lighting Solutions Inc.</t>
  </si>
  <si>
    <t>Hi-Tek Sound &amp; Signal inc</t>
  </si>
  <si>
    <t>High Tech Floors Inc</t>
  </si>
  <si>
    <t>Hilldrup</t>
  </si>
  <si>
    <t>Hino Trucks</t>
  </si>
  <si>
    <t>Holiday Chevrolet</t>
  </si>
  <si>
    <t>Holloway Carpet</t>
  </si>
  <si>
    <t>Homes2liv LLC</t>
  </si>
  <si>
    <t>Honeywell Building Solutions</t>
  </si>
  <si>
    <t>Host My Calls</t>
  </si>
  <si>
    <t>Hotwire Electric Inc</t>
  </si>
  <si>
    <t>HOUSTON COMMUNICATIONS INC</t>
  </si>
  <si>
    <t>Houston Washpros Power Washing</t>
  </si>
  <si>
    <t>HOUSTON'S #1 CLEANING SPECIALIST LLC</t>
  </si>
  <si>
    <t>HSQ LLC dba Superior Air Quality</t>
  </si>
  <si>
    <t>Hub City Plumbing &amp; Mechanical</t>
  </si>
  <si>
    <t>HUDSON BUS SALES</t>
  </si>
  <si>
    <t>HUE</t>
  </si>
  <si>
    <t>Humphrey Air Conditioning LLC</t>
  </si>
  <si>
    <t>Hunter Elite Concrete Leveling</t>
  </si>
  <si>
    <t>Hydro-Temp Corporation</t>
  </si>
  <si>
    <t>Hypertec Direct</t>
  </si>
  <si>
    <t>I Create Art</t>
  </si>
  <si>
    <t>I.V.Tire Service Inc</t>
  </si>
  <si>
    <t>IBEX Builds</t>
  </si>
  <si>
    <t>Ideacom of Amarillo / Ideacom of Lubbock</t>
  </si>
  <si>
    <t>IDG Services Inc</t>
  </si>
  <si>
    <t>If I Get Lost Inc</t>
  </si>
  <si>
    <t>IHP INDUSTRIAL INC</t>
  </si>
  <si>
    <t>ii Spaces</t>
  </si>
  <si>
    <t>IMADE3D LLC</t>
  </si>
  <si>
    <t>Imaginate Your Space</t>
  </si>
  <si>
    <t>Impact Environmental</t>
  </si>
  <si>
    <t>Imperial Construction Inc.</t>
  </si>
  <si>
    <t>Imperial Utilities and Sustainability</t>
  </si>
  <si>
    <t>Indoor Environmental Solutions</t>
  </si>
  <si>
    <t>Industrial chemical sales and services</t>
  </si>
  <si>
    <t>Industrial Disposal Supply</t>
  </si>
  <si>
    <t>Industrial Power Truck  and Equipment</t>
  </si>
  <si>
    <t>Ineapple Corp</t>
  </si>
  <si>
    <t>Informed K12</t>
  </si>
  <si>
    <t>Infrastructure Equipment Group</t>
  </si>
  <si>
    <t>InNet</t>
  </si>
  <si>
    <t>Innoseal Systems Inc.</t>
  </si>
  <si>
    <t>Insulated Roofing Contractors</t>
  </si>
  <si>
    <t>Intek Manufacturing LLC</t>
  </si>
  <si>
    <t>Intertech Flooring</t>
  </si>
  <si>
    <t>ITIGNITE</t>
  </si>
  <si>
    <t>Ivy Bound Tutors</t>
  </si>
  <si>
    <t>J &amp; J Roofing Company</t>
  </si>
  <si>
    <t>J and S Equipment Co</t>
  </si>
  <si>
    <t>J.E.Wright Mechanical LLC</t>
  </si>
  <si>
    <t>Jacobs-Cathey Company</t>
  </si>
  <si>
    <t>JAJ Property Services</t>
  </si>
  <si>
    <t>Jamail and Smith Construction LP</t>
  </si>
  <si>
    <t>JAMCO Ventures LLC</t>
  </si>
  <si>
    <t>JAN Construction</t>
  </si>
  <si>
    <t>JANUS Associates</t>
  </si>
  <si>
    <t>JAX CONSTRUCTION</t>
  </si>
  <si>
    <t>JD's Air Conditioning &amp; Heating</t>
  </si>
  <si>
    <t>JE Systems Inc.</t>
  </si>
  <si>
    <t>Jelco</t>
  </si>
  <si>
    <t>JJC Technology Services LLC</t>
  </si>
  <si>
    <t>JMI Contractors LLC</t>
  </si>
  <si>
    <t>Jobot</t>
  </si>
  <si>
    <t>Joe W Fly Co Inc</t>
  </si>
  <si>
    <t>JOURNEYED.COMINC</t>
  </si>
  <si>
    <t>JPJ Construction</t>
  </si>
  <si>
    <t>K and V PROMOTIONS</t>
  </si>
  <si>
    <t>K12 Tech</t>
  </si>
  <si>
    <t>K3 Integrated</t>
  </si>
  <si>
    <t>Kader Camp Inc</t>
  </si>
  <si>
    <t>Kahoot! AS</t>
  </si>
  <si>
    <t>Karcher North America</t>
  </si>
  <si>
    <t>Kastech Solutions LLC</t>
  </si>
  <si>
    <t>Keilhauer</t>
  </si>
  <si>
    <t>Keith Air Conditioning</t>
  </si>
  <si>
    <t>Kele Inc.</t>
  </si>
  <si>
    <t>Kelly Educational Staffing</t>
  </si>
  <si>
    <t>Kenmar Paving</t>
  </si>
  <si>
    <t>Kenton Brothers Inc</t>
  </si>
  <si>
    <t>Keystone GC LLC</t>
  </si>
  <si>
    <t>KH Literacy Education LLC</t>
  </si>
  <si>
    <t>Kinloch Equipment &amp; Supply Inc</t>
  </si>
  <si>
    <t>KiNotion</t>
  </si>
  <si>
    <t>Kirby Restaurant and Chemical Supply</t>
  </si>
  <si>
    <t>Kitchen Guard of Central Texas</t>
  </si>
  <si>
    <t>KKE Concrete Lifting</t>
  </si>
  <si>
    <t>Kloud 12 LLC</t>
  </si>
  <si>
    <t>Knight Safety and Industrial</t>
  </si>
  <si>
    <t>Knight Technology Group</t>
  </si>
  <si>
    <t>Koetter Fire Protection</t>
  </si>
  <si>
    <t>Koppl Services Inc</t>
  </si>
  <si>
    <t xml:space="preserve">Kre8tive Spaces (YOUnyted LLC) </t>
  </si>
  <si>
    <t>Kreyco Inc</t>
  </si>
  <si>
    <t>Kromer Company LLC</t>
  </si>
  <si>
    <t>Kurtz Bros</t>
  </si>
  <si>
    <t>Kwickscreen Inc</t>
  </si>
  <si>
    <t>L&amp;L Mechanical Services LLC</t>
  </si>
  <si>
    <t>L&amp;M Security Services</t>
  </si>
  <si>
    <t>LAB Information Technology Inc</t>
  </si>
  <si>
    <t>Lackey De Carvajal Cx</t>
  </si>
  <si>
    <t>Land &amp; Sea Services 1 Inc</t>
  </si>
  <si>
    <t>Landmark Roofing &amp; Sheet Metal</t>
  </si>
  <si>
    <t>Language Testing International Inc.</t>
  </si>
  <si>
    <t>Laura's Cheesecake LLC</t>
  </si>
  <si>
    <t>LBK Roofing</t>
  </si>
  <si>
    <t>Learning Keys Partners Inc</t>
  </si>
  <si>
    <t>LearningMate Solutions Inc.</t>
  </si>
  <si>
    <t>LED Lighting Solutions</t>
  </si>
  <si>
    <t>Ledgent Technology</t>
  </si>
  <si>
    <t>Ledwell &amp; Sons Enterprises Inc.</t>
  </si>
  <si>
    <t>Legacy Property Restoration LLC</t>
  </si>
  <si>
    <t>LEGO Education</t>
  </si>
  <si>
    <t>LEIF JOHNSON FORD of BUDA</t>
  </si>
  <si>
    <t>Leif Johnson Ford of Manor</t>
  </si>
  <si>
    <t>Leland International</t>
  </si>
  <si>
    <t>Lennox Industries Inc</t>
  </si>
  <si>
    <t>LEVINES STORES</t>
  </si>
  <si>
    <t>Lexine Group</t>
  </si>
  <si>
    <t>Liberty PCS</t>
  </si>
  <si>
    <t>Libraria</t>
  </si>
  <si>
    <t>Liles Home Security</t>
  </si>
  <si>
    <t>Limitless Office Products</t>
  </si>
  <si>
    <t>Lincoln Property Company</t>
  </si>
  <si>
    <t>Line Drive Supply LLC.</t>
  </si>
  <si>
    <t>Linewize</t>
  </si>
  <si>
    <t>LinkIt! / Advanced Assessment Systems Inc</t>
  </si>
  <si>
    <t>Linmore LED Labs</t>
  </si>
  <si>
    <t>Live Mobile Technology Inc.</t>
  </si>
  <si>
    <t>Lockstep Technology Group LLC</t>
  </si>
  <si>
    <t>LogiCourt</t>
  </si>
  <si>
    <t>Logista</t>
  </si>
  <si>
    <t>Logix Fiber Networks</t>
  </si>
  <si>
    <t>Lone Star Fountains</t>
  </si>
  <si>
    <t>Lonestar Exterior</t>
  </si>
  <si>
    <t>Lonestar Tint llc</t>
  </si>
  <si>
    <t>Lonestar Truck Group Texarkana</t>
  </si>
  <si>
    <t>Longhorn Inc</t>
  </si>
  <si>
    <t>LP Marlowe Roofing and Waterproofing</t>
  </si>
  <si>
    <t>Lucas Color Card</t>
  </si>
  <si>
    <t>Lycan Interiors and Development</t>
  </si>
  <si>
    <t>Lyness Construction LP</t>
  </si>
  <si>
    <t>M&amp;M Service</t>
  </si>
  <si>
    <t>MacDermott Method</t>
  </si>
  <si>
    <t>Mackey Services</t>
  </si>
  <si>
    <t>Makr Furniture</t>
  </si>
  <si>
    <t>Malum Inc.</t>
  </si>
  <si>
    <t>MANS DISTRIBUTORS</t>
  </si>
  <si>
    <t>MANTA AI</t>
  </si>
  <si>
    <t>Mar-Cone Appliance Parts Co</t>
  </si>
  <si>
    <t>Marathon Staffing</t>
  </si>
  <si>
    <t>Marching365 LLC</t>
  </si>
  <si>
    <t>Marcis &amp; Associates Inc.</t>
  </si>
  <si>
    <t>Mark Collins Construction LLC</t>
  </si>
  <si>
    <t>Marmic Fire &amp; Safety Co. Inc.</t>
  </si>
  <si>
    <t>Martin Mechanical</t>
  </si>
  <si>
    <t>Mascon Medical</t>
  </si>
  <si>
    <t>Mason Technologies Inc</t>
  </si>
  <si>
    <t>MASS Group Inc</t>
  </si>
  <si>
    <t>Matkins</t>
  </si>
  <si>
    <t>Maverick Coil LLC</t>
  </si>
  <si>
    <t>Maverick Desk</t>
  </si>
  <si>
    <t>MCA</t>
  </si>
  <si>
    <t>McClung Roofing</t>
  </si>
  <si>
    <t>McDaniel A/C &amp; Heating</t>
  </si>
  <si>
    <t>McKinstry Co LLC.</t>
  </si>
  <si>
    <t>McKinstry Viridis LLC</t>
  </si>
  <si>
    <t>McLarty Ford THTS Inc</t>
  </si>
  <si>
    <t>MDST Contractors LLC</t>
  </si>
  <si>
    <t>Mechdyne</t>
  </si>
  <si>
    <t>MEDICAL SHIPMENT</t>
  </si>
  <si>
    <t>Meis Roofing &amp; Construction</t>
  </si>
  <si>
    <t>Melink Corporation</t>
  </si>
  <si>
    <t>Melloy Chevrolet</t>
  </si>
  <si>
    <t>Melloy Chrysler Jeep Dodge Ram</t>
  </si>
  <si>
    <t>Melloy Ford</t>
  </si>
  <si>
    <t>Membean</t>
  </si>
  <si>
    <t>MergeWorks</t>
  </si>
  <si>
    <t>Metropolis</t>
  </si>
  <si>
    <t>MGT Impact Solutions LLC</t>
  </si>
  <si>
    <t>Mid South Fire Solutions LLC</t>
  </si>
  <si>
    <t>Midland Machinery</t>
  </si>
  <si>
    <t>Midwest Machinery Newco, LLC</t>
  </si>
  <si>
    <t>Midwest Musical Imports</t>
  </si>
  <si>
    <t>Midwest Office Furniture Inc</t>
  </si>
  <si>
    <t>Midwest Social Science Research Assoc LLC</t>
  </si>
  <si>
    <t>Midwest Track Builders</t>
  </si>
  <si>
    <t>Milder Furniture</t>
  </si>
  <si>
    <t>Miracle Method Chicago NW Metro</t>
  </si>
  <si>
    <t>Miracle Method of Tacoma</t>
  </si>
  <si>
    <t>Miracle Recreation Equipment Company</t>
  </si>
  <si>
    <t>MJYC tech</t>
  </si>
  <si>
    <t>MMG GLOBAL CONSULTING LLC</t>
  </si>
  <si>
    <t>Model 1 Commercial Vehicles Inc.</t>
  </si>
  <si>
    <t>MOJO Creative Digital</t>
  </si>
  <si>
    <t>Mold Testing Houston LLC</t>
  </si>
  <si>
    <t>Monahans Chevrolet</t>
  </si>
  <si>
    <t>MONTEK CONSTRUCTION AND COMMUNICATION</t>
  </si>
  <si>
    <t>Mooring USA</t>
  </si>
  <si>
    <t>Motive Infrastructure Solutions</t>
  </si>
  <si>
    <t>Moyers Group</t>
  </si>
  <si>
    <t>MProtective LLC</t>
  </si>
  <si>
    <t>MPSW LLC</t>
  </si>
  <si>
    <t>MRB Contractors</t>
  </si>
  <si>
    <t>MRB Mechanical LLC.</t>
  </si>
  <si>
    <t>MTCO Consultants LLC</t>
  </si>
  <si>
    <t>Multivista</t>
  </si>
  <si>
    <t>Municipal Valve</t>
  </si>
  <si>
    <t>Musco Sports Lighting LLC</t>
  </si>
  <si>
    <t>MusicFirst</t>
  </si>
  <si>
    <t>MVA Services LLC</t>
  </si>
  <si>
    <t>MVP Playgrounds LLC</t>
  </si>
  <si>
    <t>MY HR Management</t>
  </si>
  <si>
    <t>MyTCoat Commercial Outdoor Furniture</t>
  </si>
  <si>
    <t>N.E. Texas Roof System LLC</t>
  </si>
  <si>
    <t>NanoTech Materials Inc.</t>
  </si>
  <si>
    <t>National Public Seating</t>
  </si>
  <si>
    <t>Nationwide Bus Parts, Inc</t>
  </si>
  <si>
    <t>NBCP Communications Systems</t>
  </si>
  <si>
    <t>Neatframe Inc</t>
  </si>
  <si>
    <t>NEI Datacom</t>
  </si>
  <si>
    <t>Nelmscape Studios</t>
  </si>
  <si>
    <t>Net A Corp</t>
  </si>
  <si>
    <t>NetCom Inc.</t>
  </si>
  <si>
    <t>Netwatch Inc.</t>
  </si>
  <si>
    <t>Network Securitas</t>
  </si>
  <si>
    <t>New Horizons</t>
  </si>
  <si>
    <t>New School Hero</t>
  </si>
  <si>
    <t>Newks Eatery</t>
  </si>
  <si>
    <t>Next Meters Global LLC</t>
  </si>
  <si>
    <t>Next Step Innovation</t>
  </si>
  <si>
    <t>NextGen Security</t>
  </si>
  <si>
    <t>NGU Sportslighting</t>
  </si>
  <si>
    <t>Nippon Sanso Matheson Inc</t>
  </si>
  <si>
    <t>No DigTec LLC</t>
  </si>
  <si>
    <t>Noble Texas Builders LLC</t>
  </si>
  <si>
    <t>NOF Technologies</t>
  </si>
  <si>
    <t>North Texas Industrial Solutions</t>
  </si>
  <si>
    <t>Northeast Texas Janitorial Supply Co.</t>
  </si>
  <si>
    <t>Northstar Builders Group LLC</t>
  </si>
  <si>
    <t>NutKase Accessories USA LLC</t>
  </si>
  <si>
    <t>NV5 formerly The Sextant Group</t>
  </si>
  <si>
    <t>NWA Rubber Mulch</t>
  </si>
  <si>
    <t>OCI Seating</t>
  </si>
  <si>
    <t>Office Furniture Distributors</t>
  </si>
  <si>
    <t>Office Makers Plus</t>
  </si>
  <si>
    <t>Office Products Alliance</t>
  </si>
  <si>
    <t>Office Star Products</t>
  </si>
  <si>
    <t>Olden Lighting</t>
  </si>
  <si>
    <t>Oliver Cook Millwork</t>
  </si>
  <si>
    <t>Onboarding Mock Vendor</t>
  </si>
  <si>
    <t>OneScreen Solutions</t>
  </si>
  <si>
    <t>OneVision Solutions</t>
  </si>
  <si>
    <t>Online Pros</t>
  </si>
  <si>
    <t>OnPoynt</t>
  </si>
  <si>
    <t>OReilly Auto Parts</t>
  </si>
  <si>
    <t>Oriental Trading Company Inc</t>
  </si>
  <si>
    <t>Orion Security Solutions LLC</t>
  </si>
  <si>
    <t>OSR Holding Company LLC</t>
  </si>
  <si>
    <t>Outland Recruiting</t>
  </si>
  <si>
    <t>Over The Top Roofing</t>
  </si>
  <si>
    <t>Padlet</t>
  </si>
  <si>
    <t>Paez Family Homes LLC</t>
  </si>
  <si>
    <t>Palmer Conservation Consulting</t>
  </si>
  <si>
    <t>Palmer Interiors LLC</t>
  </si>
  <si>
    <t>Pantheon Global Solutions LLC</t>
  </si>
  <si>
    <t xml:space="preserve">Paragon Sports Constructors, Inc. </t>
  </si>
  <si>
    <t>Paramount Software Solutions Inc</t>
  </si>
  <si>
    <t>Parking Lot Pros</t>
  </si>
  <si>
    <t>Pasadena Sporting Goods</t>
  </si>
  <si>
    <t>Paschal Home Services</t>
  </si>
  <si>
    <t>Patriot Consulting Technology Group LLC</t>
  </si>
  <si>
    <t>Pavecon</t>
  </si>
  <si>
    <t>Pavion Corp</t>
  </si>
  <si>
    <t>PAX Services Group</t>
  </si>
  <si>
    <t>PCS Edventures</t>
  </si>
  <si>
    <t>PCS Personal Computer Systems Inc</t>
  </si>
  <si>
    <t>PDN Group</t>
  </si>
  <si>
    <t>Peak Performers</t>
  </si>
  <si>
    <t>Pearl</t>
  </si>
  <si>
    <t>Pelxon</t>
  </si>
  <si>
    <t>Pender's Music Company</t>
  </si>
  <si>
    <t>People Signs</t>
  </si>
  <si>
    <t>Peoples</t>
  </si>
  <si>
    <t>Perfect Play Fields And Links Inc</t>
  </si>
  <si>
    <t>Performance Sports Systems</t>
  </si>
  <si>
    <t>Perma Pier Foundation Repair</t>
  </si>
  <si>
    <t>PETERS CHEVROLET INC.</t>
  </si>
  <si>
    <t>PFU America Inc.</t>
  </si>
  <si>
    <t>Phoenix Contractor Services LLC</t>
  </si>
  <si>
    <t>Piera Systems</t>
  </si>
  <si>
    <t xml:space="preserve">PiggyBack Cabling LLC </t>
  </si>
  <si>
    <t>PikMyKid</t>
  </si>
  <si>
    <t>Pinkston Companies</t>
  </si>
  <si>
    <t>Pinnacle Dryer Corporation</t>
  </si>
  <si>
    <t>Pinnacle Sign Group</t>
  </si>
  <si>
    <t>PinPoint</t>
  </si>
  <si>
    <t>Pioneer Valley Books</t>
  </si>
  <si>
    <t>PipeCore Solutions LLC</t>
  </si>
  <si>
    <t>Platinum Construction LLC</t>
  </si>
  <si>
    <t>Platinum Mechanical Group LLC</t>
  </si>
  <si>
    <t>Platinum Technologies LLC</t>
  </si>
  <si>
    <t>Platinum Visual Systems</t>
  </si>
  <si>
    <t>Play and Park Structures</t>
  </si>
  <si>
    <t>PMY ETS (USA) Inc</t>
  </si>
  <si>
    <t>Pogue Construction</t>
  </si>
  <si>
    <t>Poster Studio Express</t>
  </si>
  <si>
    <t>Power Clean of Texarkana</t>
  </si>
  <si>
    <t>Power Of Sight Foundation</t>
  </si>
  <si>
    <t>Power Systems Computers</t>
  </si>
  <si>
    <t>Power Systems LLC</t>
  </si>
  <si>
    <t>PowerGistics</t>
  </si>
  <si>
    <t>PowerLift Doors of TX</t>
  </si>
  <si>
    <t>Powers Mechanical Service Company</t>
  </si>
  <si>
    <t>PowerUp EDU</t>
  </si>
  <si>
    <t>PPG  Architectural Finishes; PPG Paints</t>
  </si>
  <si>
    <t>Precise Contractors</t>
  </si>
  <si>
    <t>Precision Camera &amp; Video LLP</t>
  </si>
  <si>
    <t>Precision Data Holdings LLC</t>
  </si>
  <si>
    <t>Precision Infrastructure Management</t>
  </si>
  <si>
    <t>Preferred Roofing Solutions</t>
  </si>
  <si>
    <t>Premier Data Solution LLC</t>
  </si>
  <si>
    <t>Premiere Events</t>
  </si>
  <si>
    <t>PremiseOne</t>
  </si>
  <si>
    <t>Prime M&amp;C Inc</t>
  </si>
  <si>
    <t>Prime Mechanical Group, LLC</t>
  </si>
  <si>
    <t>Prime Sod</t>
  </si>
  <si>
    <t>Primeshire Technologies</t>
  </si>
  <si>
    <t>Prism Electric LLC</t>
  </si>
  <si>
    <t>Pro Chem Sales</t>
  </si>
  <si>
    <t>Pro Exteriors LLC</t>
  </si>
  <si>
    <t>Pro Service Builders</t>
  </si>
  <si>
    <t>Pro Tech Track and Tennis</t>
  </si>
  <si>
    <t>Pro-Techs Surfacing LLC</t>
  </si>
  <si>
    <t>PROCO Roofing</t>
  </si>
  <si>
    <t>Procom</t>
  </si>
  <si>
    <t>ProComm Roofing Group LLC</t>
  </si>
  <si>
    <t>ProComputing Services LLC</t>
  </si>
  <si>
    <t>Procon Consulting LLC</t>
  </si>
  <si>
    <t>Professional Track and Tennis</t>
  </si>
  <si>
    <t>ProLogic ITS</t>
  </si>
  <si>
    <t>ProMAS Technology Works</t>
  </si>
  <si>
    <t>Propello</t>
  </si>
  <si>
    <t>ProSite Facilities &amp; Paving Group Inc.</t>
  </si>
  <si>
    <t>Prota Inc.</t>
  </si>
  <si>
    <t>ProTech Group LLC</t>
  </si>
  <si>
    <t>ProtectED</t>
  </si>
  <si>
    <t>ProtekAV</t>
  </si>
  <si>
    <t>ProTurf</t>
  </si>
  <si>
    <t>Pure Speed Lightwave</t>
  </si>
  <si>
    <t>Purefoy Electric LLC</t>
  </si>
  <si>
    <t>Purple Ruler LLC</t>
  </si>
  <si>
    <t>Pye-Barker Fire &amp; Safety LLC - Mesquite TX</t>
  </si>
  <si>
    <t>Pye-Barker Pflugerville</t>
  </si>
  <si>
    <t>Quantum Building Solutions</t>
  </si>
  <si>
    <t>Quantum North America</t>
  </si>
  <si>
    <t>Quick Set Construction LLC</t>
  </si>
  <si>
    <t>Quillorg</t>
  </si>
  <si>
    <t>R and C Services and Construction</t>
  </si>
  <si>
    <t>Raiderpower comercial services</t>
  </si>
  <si>
    <t>Ramcon Group LLC</t>
  </si>
  <si>
    <t>RAMTECH ROOFING</t>
  </si>
  <si>
    <t>RangerPRINT</t>
  </si>
  <si>
    <t>RBT Roofing</t>
  </si>
  <si>
    <t>RCA Commercial Painting</t>
  </si>
  <si>
    <t>RE Global</t>
  </si>
  <si>
    <t>Recreation Construction Group LLC</t>
  </si>
  <si>
    <t>Red Comet</t>
  </si>
  <si>
    <t>Red Dog Contracting LLC</t>
  </si>
  <si>
    <t>Red Elephant</t>
  </si>
  <si>
    <t>Redwire Audio Visual</t>
  </si>
  <si>
    <t>Regency Supply</t>
  </si>
  <si>
    <t>Reliant Media LLC</t>
  </si>
  <si>
    <t>Renewal Global Exchange LLC</t>
  </si>
  <si>
    <t>Renntech Graphics LLC</t>
  </si>
  <si>
    <t>Restoration Engineering Inc.</t>
  </si>
  <si>
    <t>Restoration Roofing</t>
  </si>
  <si>
    <t>Restoration Solutions</t>
  </si>
  <si>
    <t>Results Computers Inc</t>
  </si>
  <si>
    <t>RetirePC</t>
  </si>
  <si>
    <t>ReUp Education Inc</t>
  </si>
  <si>
    <t>ReVamp Oilfield Services LLC</t>
  </si>
  <si>
    <t>Reveal Medical Inc</t>
  </si>
  <si>
    <t>Rexel USA INC</t>
  </si>
  <si>
    <t>RG Enterprises LLC</t>
  </si>
  <si>
    <t>RGV Tire Pros -Mcallen</t>
  </si>
  <si>
    <t>RGV Tire Pros -Mission</t>
  </si>
  <si>
    <t>Rhoden Roofing</t>
  </si>
  <si>
    <t>Rhombus Systems</t>
  </si>
  <si>
    <t>RideCo US Inc</t>
  </si>
  <si>
    <t>Right Height Manufacturing</t>
  </si>
  <si>
    <t>RightAngle</t>
  </si>
  <si>
    <t>RIGOR</t>
  </si>
  <si>
    <t>RISE Engineering</t>
  </si>
  <si>
    <t>Risk Strategy Group</t>
  </si>
  <si>
    <t>Robo Wunderkind</t>
  </si>
  <si>
    <t>Rocket Drones Inc</t>
  </si>
  <si>
    <t>ROOF TIME GENERAL CONTRACTORS</t>
  </si>
  <si>
    <t>Roofing Solutions Group Inc.</t>
  </si>
  <si>
    <t>Roofix Technologies LLC</t>
  </si>
  <si>
    <t>RoofMasters GC LLC</t>
  </si>
  <si>
    <t>Rorie Stone Construction LLC</t>
  </si>
  <si>
    <t>Rosen Classroom</t>
  </si>
  <si>
    <t>Ross Welding and Fabrication, LLC</t>
  </si>
  <si>
    <t>Rotaserv LP</t>
  </si>
  <si>
    <t>Royale Concrete</t>
  </si>
  <si>
    <t>Rozin Technologies LLC</t>
  </si>
  <si>
    <t>RSI Texas, LLC</t>
  </si>
  <si>
    <t>Rubbercycle LLC</t>
  </si>
  <si>
    <t>Rubin Education</t>
  </si>
  <si>
    <t>RUSSELLS EDUCATIONAL CONSULTING</t>
  </si>
  <si>
    <t>RUTS Construction</t>
  </si>
  <si>
    <t>S and W Filter Service</t>
  </si>
  <si>
    <t>S'Ville Services LLC</t>
  </si>
  <si>
    <t>Safe Fleet</t>
  </si>
  <si>
    <t>Safety Rail Source LLC</t>
  </si>
  <si>
    <t>San Jacinto Capital Corporation</t>
  </si>
  <si>
    <t>SANCHEZ JANITORIAL SERVICE</t>
  </si>
  <si>
    <t>Sandy Spin Slade Inc</t>
  </si>
  <si>
    <t>Sasser Companies</t>
  </si>
  <si>
    <t>Satterfield &amp; Pontikes Construction Inc.</t>
  </si>
  <si>
    <t>Savoy Contract Furniture</t>
  </si>
  <si>
    <t>sBiz360</t>
  </si>
  <si>
    <t>Schillers Audio Visual</t>
  </si>
  <si>
    <t>SchoolBanks Inc</t>
  </si>
  <si>
    <t>SchoolBlocks</t>
  </si>
  <si>
    <t>Schooley Mitchell</t>
  </si>
  <si>
    <t>Science Interactive Group</t>
  </si>
  <si>
    <t>Sciens Consulting</t>
  </si>
  <si>
    <t>Scinary Cybersecurity LLC</t>
  </si>
  <si>
    <t>Scott Nolan Painting Contractor Inc.</t>
  </si>
  <si>
    <t>Screencastify</t>
  </si>
  <si>
    <t>Script It</t>
  </si>
  <si>
    <t>SDLC Advisors</t>
  </si>
  <si>
    <t>Second Life Mac</t>
  </si>
  <si>
    <t>Seconds Matter Safety Solutions</t>
  </si>
  <si>
    <t>Secure Oklahoma Security Systems</t>
  </si>
  <si>
    <t>Security 101</t>
  </si>
  <si>
    <t>Security Locksmiths</t>
  </si>
  <si>
    <t>Seeker Construction Services LP</t>
  </si>
  <si>
    <t>SEI Wireless Solutions</t>
  </si>
  <si>
    <t>Sentinel Commercial Construction Management LLC</t>
  </si>
  <si>
    <t>Service Lamp Corp.</t>
  </si>
  <si>
    <t>ServiceMaster by Cornerstone</t>
  </si>
  <si>
    <t>ServiceMaster Services</t>
  </si>
  <si>
    <t>ServiceMaster TRS Total Restoration Services</t>
  </si>
  <si>
    <t>Servpro of Fayetteville Springdale So No Washington Co</t>
  </si>
  <si>
    <t>SERVPRO of Harrisburg West</t>
  </si>
  <si>
    <t>Servpro of Northeast Collin County</t>
  </si>
  <si>
    <t>Servpro of Pflugerville Round Rock Georgetown Downtown Austin The Domain</t>
  </si>
  <si>
    <t>Servpro of South Tulsa County</t>
  </si>
  <si>
    <t>SERVPRO of Southwest Lubbock</t>
  </si>
  <si>
    <t>SERVPRO of Spring Tomball Downtown HCN &amp; HCE</t>
  </si>
  <si>
    <t>SERVPRO Team Shaw</t>
  </si>
  <si>
    <t>SERVPRO Team Wilson</t>
  </si>
  <si>
    <t>Seymore Group LLC</t>
  </si>
  <si>
    <t>Shahan &amp; Son Ltd</t>
  </si>
  <si>
    <t>ShareSTAFF</t>
  </si>
  <si>
    <t>Shaw Sports Turf</t>
  </si>
  <si>
    <t>Shepherd Communication &amp; Security</t>
  </si>
  <si>
    <t>Shepherd Electric Supply</t>
  </si>
  <si>
    <t>SIGN WORKS LLC</t>
  </si>
  <si>
    <t>Signature School Products</t>
  </si>
  <si>
    <t>Silotech Group Inc</t>
  </si>
  <si>
    <t>SIM2GROW LLC</t>
  </si>
  <si>
    <t>Sima Contractors</t>
  </si>
  <si>
    <t>Simply Coding</t>
  </si>
  <si>
    <t>Sister Bay Furniture</t>
  </si>
  <si>
    <t>Sitek Omni Services LLC</t>
  </si>
  <si>
    <t>SIXINCH USA</t>
  </si>
  <si>
    <t>SKE Construction LLC</t>
  </si>
  <si>
    <t>SKYCO CONCRETE LLC</t>
  </si>
  <si>
    <t>Skylands E-Rate</t>
  </si>
  <si>
    <t>SkyPBX</t>
  </si>
  <si>
    <t>SLK Construction LLC</t>
  </si>
  <si>
    <t>Smart Solutions Group</t>
  </si>
  <si>
    <t>Smart Tech Insurance</t>
  </si>
  <si>
    <t>SMART TECHNOLOGIES</t>
  </si>
  <si>
    <t>Smartbridge</t>
  </si>
  <si>
    <t>Smith Supply Co. LLC</t>
  </si>
  <si>
    <t>Sology Solutions</t>
  </si>
  <si>
    <t>Sooth.fyi</t>
  </si>
  <si>
    <t>Soulstice Leadership Consulting</t>
  </si>
  <si>
    <t>Source International Corp</t>
  </si>
  <si>
    <t>SourceCorp BPS Inc.</t>
  </si>
  <si>
    <t>South Texas Movers LLP</t>
  </si>
  <si>
    <t>South Valley Plumbing LLC</t>
  </si>
  <si>
    <t>SOUTHERN BROTHERS PROPERTIES LL</t>
  </si>
  <si>
    <t>Southern Charm Softwash</t>
  </si>
  <si>
    <t>Southern Floor Co and Interiors</t>
  </si>
  <si>
    <t>Southern Kustom Services</t>
  </si>
  <si>
    <t>Southern Landscapes</t>
  </si>
  <si>
    <t>Southern Pipe &amp; Supply</t>
  </si>
  <si>
    <t>Southern Style Construction Inc.</t>
  </si>
  <si>
    <t>Sown To Grow Inc.</t>
  </si>
  <si>
    <t>Spacesaver Corporation</t>
  </si>
  <si>
    <t>Spacesaver Interiors</t>
  </si>
  <si>
    <t>Spartan Surfaces Inc.</t>
  </si>
  <si>
    <t>Spears and Co Roofing and Construction</t>
  </si>
  <si>
    <t>Spectrum Heat &amp; Air / Construction Services</t>
  </si>
  <si>
    <t>Speech Specialists of San Antonio P.C.</t>
  </si>
  <si>
    <t>SPERTEX COMPANY LLC</t>
  </si>
  <si>
    <t>Sphere Audio Video</t>
  </si>
  <si>
    <t>Spirtas Wrecking Company</t>
  </si>
  <si>
    <t>SPORT RESOURCE GROUP INC</t>
  </si>
  <si>
    <t>Sports Venue Padding</t>
  </si>
  <si>
    <t>SportsArt Fitness</t>
  </si>
  <si>
    <t>SPORTSCAPES CONSTRUCTION LLC</t>
  </si>
  <si>
    <t>Spring Branch Landscape Services LLC</t>
  </si>
  <si>
    <t>Squishy Circuits</t>
  </si>
  <si>
    <t>SSC Service Solutions</t>
  </si>
  <si>
    <t>SSR JACKETS</t>
  </si>
  <si>
    <t>Staat Inc.</t>
  </si>
  <si>
    <t>StageAgent</t>
  </si>
  <si>
    <t>Stanger Industries Inc</t>
  </si>
  <si>
    <t>Starks Industries Inc.</t>
  </si>
  <si>
    <t>State Industrial Products</t>
  </si>
  <si>
    <t>State Toner</t>
  </si>
  <si>
    <t>SteepSteel</t>
  </si>
  <si>
    <t>Stephens Painting Inc</t>
  </si>
  <si>
    <t>Stephenson Dirt Contracting LLC</t>
  </si>
  <si>
    <t>Stetson Roofing &amp; Construction LLC</t>
  </si>
  <si>
    <t>Stewart Builders LLC</t>
  </si>
  <si>
    <t>StickTogether</t>
  </si>
  <si>
    <t>Straight Up Solar LLC</t>
  </si>
  <si>
    <t>Strong Commerical</t>
  </si>
  <si>
    <t>Structure Roof and Wall Solutions Inc</t>
  </si>
  <si>
    <t>Structured Light Group LLC</t>
  </si>
  <si>
    <t>STS Education</t>
  </si>
  <si>
    <t>STS360</t>
  </si>
  <si>
    <t>Student Provisioning Services</t>
  </si>
  <si>
    <t>Sturdisteel Company</t>
  </si>
  <si>
    <t>Sunbolt</t>
  </si>
  <si>
    <t>SUPER DUPER PUBLICATIONS</t>
  </si>
  <si>
    <t>Supreme Roofing</t>
  </si>
  <si>
    <t>Switch Global</t>
  </si>
  <si>
    <t>Swordsmen Roofing &amp; Construction LLC</t>
  </si>
  <si>
    <t>Symphony Tables</t>
  </si>
  <si>
    <t>Synergy Development &amp; Construction LLC</t>
  </si>
  <si>
    <t>Syntrio</t>
  </si>
  <si>
    <t>System Integrations LLC</t>
  </si>
  <si>
    <t>Systems Design</t>
  </si>
  <si>
    <t>T and R Mechnical</t>
  </si>
  <si>
    <t>T&amp;K Fence</t>
  </si>
  <si>
    <t>TablEx LLC</t>
  </si>
  <si>
    <t>Takeform</t>
  </si>
  <si>
    <t>Talkido</t>
  </si>
  <si>
    <t>Tanner North Jersey Furniture LLC / Lee Distributors</t>
  </si>
  <si>
    <t>Target Solutions / Cotton Commercial</t>
  </si>
  <si>
    <t>Tasman Inc.</t>
  </si>
  <si>
    <t>Tasso Construction</t>
  </si>
  <si>
    <t>Taurus Commercial Inc</t>
  </si>
  <si>
    <t>TCP Facility Services</t>
  </si>
  <si>
    <t>TEACHER DIRECT</t>
  </si>
  <si>
    <t>TeacherLock</t>
  </si>
  <si>
    <t>Teachers Discovery Inc</t>
  </si>
  <si>
    <t>Team 1st Technologies LLC</t>
  </si>
  <si>
    <t>Team North Texas</t>
  </si>
  <si>
    <t>Team Venti</t>
  </si>
  <si>
    <t>Tech Dogs LLC</t>
  </si>
  <si>
    <t>Tech to School</t>
  </si>
  <si>
    <t>Technical Security Integration inc</t>
  </si>
  <si>
    <t>Technogym USA Corp</t>
  </si>
  <si>
    <t>Technology Group Solutions LLC</t>
  </si>
  <si>
    <t>Tekvox</t>
  </si>
  <si>
    <t>Televon</t>
  </si>
  <si>
    <t>TenCate Grass</t>
  </si>
  <si>
    <t>Tenjam</t>
  </si>
  <si>
    <t>TensoShade LLC</t>
  </si>
  <si>
    <t>Teters Faucet Parts</t>
  </si>
  <si>
    <t>Texarkana Tent and  Awning</t>
  </si>
  <si>
    <t>Texas Air</t>
  </si>
  <si>
    <t>Texas Cordia Construction LLC</t>
  </si>
  <si>
    <t>Texas Custom Exteriors</t>
  </si>
  <si>
    <t>Texas Sports Lighting</t>
  </si>
  <si>
    <t>TFD SUPPLIES</t>
  </si>
  <si>
    <t>Thatch Engineering</t>
  </si>
  <si>
    <t>The AC Hero LLC</t>
  </si>
  <si>
    <t>The Bleacher Company</t>
  </si>
  <si>
    <t>The Company Inc</t>
  </si>
  <si>
    <t>The Creative Company</t>
  </si>
  <si>
    <t>The Go-To Guys RGV LLC</t>
  </si>
  <si>
    <t>The Grounds Guys of Waco</t>
  </si>
  <si>
    <t>The Library Furniture Guy</t>
  </si>
  <si>
    <t>The Lyfe Course INC.</t>
  </si>
  <si>
    <t>The Orange Stationer</t>
  </si>
  <si>
    <t>The Pathfinder Solutions Group LLC</t>
  </si>
  <si>
    <t>The Perfect Light</t>
  </si>
  <si>
    <t>The Solcon Group LLC</t>
  </si>
  <si>
    <t>The Turner Company LLC</t>
  </si>
  <si>
    <t>The Worden Company</t>
  </si>
  <si>
    <t>Thomas Bus Texas</t>
  </si>
  <si>
    <t>Thompson Air Conditioning</t>
  </si>
  <si>
    <t>Thunder River Construction LLC</t>
  </si>
  <si>
    <t>Tier4 Technologies</t>
  </si>
  <si>
    <t>Timothy Bowen</t>
  </si>
  <si>
    <t>Tint Spec</t>
  </si>
  <si>
    <t>Tipton Ford Lincoln</t>
  </si>
  <si>
    <t>Titan Armored</t>
  </si>
  <si>
    <t>TLS by Design</t>
  </si>
  <si>
    <t>Toledo Furniture Inc.</t>
  </si>
  <si>
    <t>Toolkit Technologies Inc.</t>
  </si>
  <si>
    <t>Topp Office Supply</t>
  </si>
  <si>
    <t>Total Lawn &amp; Fence</t>
  </si>
  <si>
    <t>TouchMath  LLC</t>
  </si>
  <si>
    <t>TouchScreen Pros</t>
  </si>
  <si>
    <t>Touchview Interactive</t>
  </si>
  <si>
    <t>Toughook USA</t>
  </si>
  <si>
    <t>TP and R CONSTRUCTION LLC</t>
  </si>
  <si>
    <t>TPx Communications</t>
  </si>
  <si>
    <t>Tradesmen International LLC</t>
  </si>
  <si>
    <t>Tremain USA</t>
  </si>
  <si>
    <t>TrendTech Designs LLC</t>
  </si>
  <si>
    <t>TREX INC</t>
  </si>
  <si>
    <t>Trident Construction Solutions</t>
  </si>
  <si>
    <t>Triple R Custom Metal Roofing</t>
  </si>
  <si>
    <t>Triton Sensors</t>
  </si>
  <si>
    <t>Tusker Technology</t>
  </si>
  <si>
    <t>Tutorade</t>
  </si>
  <si>
    <t>U Construction LLC</t>
  </si>
  <si>
    <t>U.S.COATING SPECIALISTS, LLC</t>
  </si>
  <si>
    <t>Ultimate Presentation Systems Inc</t>
  </si>
  <si>
    <t>Ulu Niu Energy</t>
  </si>
  <si>
    <t>Uncharted Territory Solutions</t>
  </si>
  <si>
    <t xml:space="preserve">United Turf and Track </t>
  </si>
  <si>
    <t>University Loft Company</t>
  </si>
  <si>
    <t>UPMLLC</t>
  </si>
  <si>
    <t>USI Inc.</t>
  </si>
  <si>
    <t>Utility &amp; Excavation Contractors LLC</t>
  </si>
  <si>
    <t>V-Bar Equipment Company</t>
  </si>
  <si>
    <t>V-Project Management Consulting LLC</t>
  </si>
  <si>
    <t>Valley Fence Company</t>
  </si>
  <si>
    <t>VALLEY GROCERS LLC</t>
  </si>
  <si>
    <t>Vanguard Truck Center of Houston</t>
  </si>
  <si>
    <t>Vantage Environmental Services LP</t>
  </si>
  <si>
    <t>Varia</t>
  </si>
  <si>
    <t>Vazquez Commercial Contracting LLC</t>
  </si>
  <si>
    <t>VCRNOW</t>
  </si>
  <si>
    <t>Verde Solutions</t>
  </si>
  <si>
    <t>Vescios SportsFields</t>
  </si>
  <si>
    <t>Vigilance Technology LLC</t>
  </si>
  <si>
    <t>Vinmark Roofing and Construction LLC</t>
  </si>
  <si>
    <t>Visual Sound Inc.</t>
  </si>
  <si>
    <t>VIVO</t>
  </si>
  <si>
    <t>Vocabulary Quest LLC</t>
  </si>
  <si>
    <t>Vortex Companies</t>
  </si>
  <si>
    <t>VPAAL LLC</t>
  </si>
  <si>
    <t>W3Schools</t>
  </si>
  <si>
    <t>Walker Bookstore</t>
  </si>
  <si>
    <t>WarEagle Security Services</t>
  </si>
  <si>
    <t>WareHouse 13</t>
  </si>
  <si>
    <t>WattEdge Lighting LLC</t>
  </si>
  <si>
    <t>Way Mechanical</t>
  </si>
  <si>
    <t>Wayfair Supply</t>
  </si>
  <si>
    <t>Wayne Electric Inc.</t>
  </si>
  <si>
    <t>Weathershield Roofing &amp; Sheetmetal LLC</t>
  </si>
  <si>
    <t>Weaver and Jacobs Constructors Inc</t>
  </si>
  <si>
    <t>Weber Educational Staffing Solutions</t>
  </si>
  <si>
    <t>WellWell Technologies</t>
  </si>
  <si>
    <t>Wendel Energy Services LLC</t>
  </si>
  <si>
    <t>Western Certified Arborists</t>
  </si>
  <si>
    <t>Western Enterprises Inc</t>
  </si>
  <si>
    <t>WesTex Connect</t>
  </si>
  <si>
    <t>White River Services and Solutions</t>
  </si>
  <si>
    <t>Whitlock Building Services</t>
  </si>
  <si>
    <t>Wholesale Electric Supply Company of Houston Inc.</t>
  </si>
  <si>
    <t>Wil-Shar Steel</t>
  </si>
  <si>
    <t>Winsupply of Amarillo Texas CO.</t>
  </si>
  <si>
    <t>WinterGreen Synthetic Grass</t>
  </si>
  <si>
    <t>WISCHNEWSKY CHRYSLER DODGE JEEP RAM</t>
  </si>
  <si>
    <t>Wisdom Pumps LLC</t>
  </si>
  <si>
    <t>WM. J.  Redmond &amp; Son, Inc.</t>
  </si>
  <si>
    <t>Wonder Workshop Inc</t>
  </si>
  <si>
    <t>Wood Alternator and Starter Services</t>
  </si>
  <si>
    <t>Wood Designs</t>
  </si>
  <si>
    <t>Workrite Ergonomics Canada</t>
  </si>
  <si>
    <t>WorkSimpli</t>
  </si>
  <si>
    <t>Worsham Tree Service</t>
  </si>
  <si>
    <t>WR Construction Inc</t>
  </si>
  <si>
    <t>Wrangler K9 Detection</t>
  </si>
  <si>
    <t>Wrangler Roofing</t>
  </si>
  <si>
    <t>Wyatt Seating</t>
  </si>
  <si>
    <t>XE OUTDOORS</t>
  </si>
  <si>
    <t>Xtreme Security  Fire</t>
  </si>
  <si>
    <t>Yosemite Commercial Roofing and Construction</t>
  </si>
  <si>
    <t>YOUNG'S AIR CONDIONTING AND COMMERICIAL REFRIGERATION INC.</t>
  </si>
  <si>
    <t>ZeroDamage Sahara Case LLC</t>
  </si>
  <si>
    <t>ZTAG Inc</t>
  </si>
  <si>
    <t>115 Distributor Partner dba LoneStar Electric</t>
  </si>
  <si>
    <t>AARDVARK</t>
  </si>
  <si>
    <t>ACT Pipe &amp; Supply, Inc.</t>
  </si>
  <si>
    <t>Advanced Water Well Technologies, LLC</t>
  </si>
  <si>
    <t>Allsource Enterprises LLC dba Safe Industries</t>
  </si>
  <si>
    <t>Apex Water and Process, Inc</t>
  </si>
  <si>
    <t>Applicant Insight, Inc. dba aINSIGHT</t>
  </si>
  <si>
    <t>Applied Security Convergence LLC dba A S C</t>
  </si>
  <si>
    <t>August Industries LLC</t>
  </si>
  <si>
    <t>Auto Alarm of Laredo, LLC</t>
  </si>
  <si>
    <t>Axon Enterprise, Inc.</t>
  </si>
  <si>
    <t>Azle Communications Solutions, LP dba Breakthrough Communications</t>
  </si>
  <si>
    <t>Barry Slater, Inc. d/b/a Repd dba Rep'd</t>
  </si>
  <si>
    <t>Bayer Construction Electrical Contractors, Inc.</t>
  </si>
  <si>
    <t>BearCom Operating, LLC dba BearCom</t>
  </si>
  <si>
    <t>Book Systems, Inc.</t>
  </si>
  <si>
    <t>Brisk Labs Corp.</t>
  </si>
  <si>
    <t>ByteSpeed, LLC</t>
  </si>
  <si>
    <t>CAP Fleet Upfitters, LLC</t>
  </si>
  <si>
    <t>CareerCraft, Inc.</t>
  </si>
  <si>
    <t>Casco Industries Inc</t>
  </si>
  <si>
    <t>CASTUS Corporation</t>
  </si>
  <si>
    <t>Catalis Public Works &amp; Citizen Engagement, LLC</t>
  </si>
  <si>
    <t>CDS Properties, Inc. dba Southwest Public Safety</t>
  </si>
  <si>
    <t>Central Knox Inc. dba Central Technologies, Inc.</t>
  </si>
  <si>
    <t>ChemTreat, Inc.</t>
  </si>
  <si>
    <t>Classic CC Denison LLC dba Classic Chevrolet Cadillac of Denison</t>
  </si>
  <si>
    <t>Classwork Co. dba Classkick</t>
  </si>
  <si>
    <t>ClearGov Inc.</t>
  </si>
  <si>
    <t>CMC Government Services Inc dba CMC Government Supply</t>
  </si>
  <si>
    <t>CoachComm, LLC</t>
  </si>
  <si>
    <t>Cobalt FTS LLC (formerly Flores Technical Services, Inc)</t>
  </si>
  <si>
    <t>Consolidated Electrical Distributors Inc.  dba Columbia Electric Supply</t>
  </si>
  <si>
    <t>Consolidated Electrical Distributors Inc. dba First Light of Tulsa</t>
  </si>
  <si>
    <t>Cordance Operations LLC</t>
  </si>
  <si>
    <t>CoStream Technologies, Inc</t>
  </si>
  <si>
    <t>Cotton Commercial USA Inc</t>
  </si>
  <si>
    <t>Covert Armor International LLC</t>
  </si>
  <si>
    <t>Crawford Electric Supply Co., LLC</t>
  </si>
  <si>
    <t>CSS Mindshare LLC</t>
  </si>
  <si>
    <t>CTC Gunworks, LLC dba Sentinel Supply, LLC</t>
  </si>
  <si>
    <t>CyberForce|Q LLC</t>
  </si>
  <si>
    <t>Dealers Electrical Supply Co.</t>
  </si>
  <si>
    <t xml:space="preserve">Decker Inc. dba Decker Equipment School Fix </t>
  </si>
  <si>
    <t>DeepWalk Research Inc. dba DeepWalk</t>
  </si>
  <si>
    <t>Defender Supply LLC</t>
  </si>
  <si>
    <t>Definable Solutions Inc. dba SchoolData Solutions LLC</t>
  </si>
  <si>
    <t xml:space="preserve">Delta Fire &amp; Safety dba Delta Industrial Service &amp; Supply </t>
  </si>
  <si>
    <t>Design a Sign Inc.</t>
  </si>
  <si>
    <t>DFC Company dba Sign Solutions USA, LLC</t>
  </si>
  <si>
    <t>Discount Two Way Radio Corporation</t>
  </si>
  <si>
    <t>Dos Terra Llimited Liability Company dba Sibme</t>
  </si>
  <si>
    <t>Duramax Holdings LLC dba Otto Environmental Systems</t>
  </si>
  <si>
    <t>Earle Kinlaw and Associates, Inc. dba EKA</t>
  </si>
  <si>
    <t>EasyVote Solutions Inc.</t>
  </si>
  <si>
    <t>Eco Illumination LLC</t>
  </si>
  <si>
    <t>Eco-Worx, Inc.</t>
  </si>
  <si>
    <t>Eduphoria! Inc.</t>
  </si>
  <si>
    <t>EduProject ELL, LLC dba Project Education</t>
  </si>
  <si>
    <t>Enhanced Voting LLC</t>
  </si>
  <si>
    <t>Enpro Distributing, Inc. dba The Enpro Group</t>
  </si>
  <si>
    <t>Extreme Water, LLC</t>
  </si>
  <si>
    <t>FarrWest Environmental Supply, Inc.</t>
  </si>
  <si>
    <t>FastServ Supply Inc</t>
  </si>
  <si>
    <t>Feniex Industries Inc.</t>
  </si>
  <si>
    <t>Ferno-Washington</t>
  </si>
  <si>
    <t>Fifth Asset, Inc.  dba DebtBook</t>
  </si>
  <si>
    <t>Figtree Technologies Inc dba eCampus Systems</t>
  </si>
  <si>
    <t>Fire Cam, LLC</t>
  </si>
  <si>
    <t>Fire-Dex, Inc. dba Fire-Dex, LLC</t>
  </si>
  <si>
    <t>FireTech Supplies LLC</t>
  </si>
  <si>
    <t>Flymotion, LLC</t>
  </si>
  <si>
    <t>Fonroche Lighting America Inc.</t>
  </si>
  <si>
    <t>Fotokite US LLC</t>
  </si>
  <si>
    <t>FourNet Solutions JV LLC</t>
  </si>
  <si>
    <t>Fremarek, Inc. dba Mid-American Research Chemical (MARC)</t>
  </si>
  <si>
    <t>Frontier K2, LLC dba Frontier Waste</t>
  </si>
  <si>
    <t>Gama Sonic USA, Inc.</t>
  </si>
  <si>
    <t>Global Trading, Inc.</t>
  </si>
  <si>
    <t>GMES LLC dba GME Supply</t>
  </si>
  <si>
    <t>Gunfighter Supply, LLC dba GFS</t>
  </si>
  <si>
    <t>Highlights of Houston, Inc dba Highlights Electrical</t>
  </si>
  <si>
    <t>Hytera US, Inc.</t>
  </si>
  <si>
    <t>iamGIS Group LLC dba Gridbase</t>
  </si>
  <si>
    <t>Identity Automation LP</t>
  </si>
  <si>
    <t>Information Technology Company, LLC</t>
  </si>
  <si>
    <t>Inspect2go, Inc.</t>
  </si>
  <si>
    <t>Integrated Axis Group, LLC.</t>
  </si>
  <si>
    <t>Intellichoice, Inc. dba EFORCE Software</t>
  </si>
  <si>
    <t>Intellinetics, Inc. dba YellowFolder</t>
  </si>
  <si>
    <t>ITS Plus, Inc.</t>
  </si>
  <si>
    <t>IVS, Inc. dba AngelTrax</t>
  </si>
  <si>
    <t>J.P. Jenkins Inc. dba South Plains Communications</t>
  </si>
  <si>
    <t>J.R., Inc dba J. R., INC.</t>
  </si>
  <si>
    <t>Joseph Farag dba OPS Inc Security Services</t>
  </si>
  <si>
    <t>Kadera Group LLC</t>
  </si>
  <si>
    <t>Keystone Waste Solutions LLC</t>
  </si>
  <si>
    <t>Kiesler Police Supply, Inc.</t>
  </si>
  <si>
    <t>Knowledge As A Service, Inc.</t>
  </si>
  <si>
    <t>Kologik Software, LLC</t>
  </si>
  <si>
    <t>LE1R Distribution, LLC.</t>
  </si>
  <si>
    <t>Leatham Family, LLC dba SymbolArts, LLC</t>
  </si>
  <si>
    <t>Legends of Learning, Inc</t>
  </si>
  <si>
    <t>Level Data, LLC</t>
  </si>
  <si>
    <t>Lion Group, Inc. dba Lion</t>
  </si>
  <si>
    <t>Macmillan Holdings, LLC dba MPS, c/o Bedford, Freeman &amp; Worth Publishing Group LLC</t>
  </si>
  <si>
    <t>Manage Mindfully, Inc. dba Move This World</t>
  </si>
  <si>
    <t>MAXSUR LLC</t>
  </si>
  <si>
    <t>MES 1 Acquisitions, Inc dba MES Service Company, LLC</t>
  </si>
  <si>
    <t>metroSTOR Inc</t>
  </si>
  <si>
    <t>Miller Mendel, Inc</t>
  </si>
  <si>
    <t>Minga Solutions US Inc.</t>
  </si>
  <si>
    <t>Mobile Communications America, Inc.</t>
  </si>
  <si>
    <t>Mobile Tint, LLC dba Patriot Glass Solutions</t>
  </si>
  <si>
    <t>MoboTrex, LLC</t>
  </si>
  <si>
    <t>Monique KK Momand dba Oracle Tech Diagnostic Labs LLC</t>
  </si>
  <si>
    <t>MyHR LLC dba BestDayHR</t>
  </si>
  <si>
    <t>Nardis, Inc. dba Nardis Public Safety</t>
  </si>
  <si>
    <t>Nelson Smith dba Student Transport Training Partners, LLC.</t>
  </si>
  <si>
    <t>Nucleus Robotics, LLC dba Nucleus Courses</t>
  </si>
  <si>
    <t>OD Security North America LLC</t>
  </si>
  <si>
    <t>Omega Broadcast &amp; Cinema, LP</t>
  </si>
  <si>
    <t>OMJC Signal Inc</t>
  </si>
  <si>
    <t>Paragon Sports Constructors Inc</t>
  </si>
  <si>
    <t>Parkscapes Texas LLC (formerly Playground Solutions of Texas, Inc.) dba Southwest Playground Equipment LLC</t>
  </si>
  <si>
    <t>PDG Industries LLC dba Alamo Classroom Solutions dba Alamo Canopy</t>
  </si>
  <si>
    <t>Pearce Industries, Inc. dba Waukehsa Pearce Industries, LLC.</t>
  </si>
  <si>
    <t>Platinum Technologies, LLC</t>
  </si>
  <si>
    <t>Plum Creek Environmental Technologies LLC</t>
  </si>
  <si>
    <t>PMY ETS (USA), Inc.</t>
  </si>
  <si>
    <t>Precision Arms of Indiana LLC dba PAI Defense</t>
  </si>
  <si>
    <t>Precision Delta Corporation</t>
  </si>
  <si>
    <t>PresenceLearning, Inc.</t>
  </si>
  <si>
    <t>Prestige Worldwide Technologies, LLC</t>
  </si>
  <si>
    <t>Prism Electric, Inc.</t>
  </si>
  <si>
    <t>Proforce Marketing, Inc. dba Proforce Law Enforcement</t>
  </si>
  <si>
    <t>Pro-Vision Solutions, LLC dba Pro-Vision Video Systems</t>
  </si>
  <si>
    <t>Public Consulting Group LLC</t>
  </si>
  <si>
    <t>Pursuit Surplus LLC dba Chiefs Pursuit Surplus</t>
  </si>
  <si>
    <t>Pyrotex Systems, Inc</t>
  </si>
  <si>
    <t>QuakeLogic Inc.</t>
  </si>
  <si>
    <t>R &amp; D Communications, Inc. dba American Communications</t>
  </si>
  <si>
    <t>Rainbow Water Purification LLC</t>
  </si>
  <si>
    <t>Ready Education LLC</t>
  </si>
  <si>
    <t>Rebel Athletic Holdings LLC dba Rebel Athletic LLC</t>
  </si>
  <si>
    <t>RedEye Chems LLC</t>
  </si>
  <si>
    <t>Rescue Gear, Inc.</t>
  </si>
  <si>
    <t>Rexel USA, Inc.</t>
  </si>
  <si>
    <t>Robert J. Young Company, LLC dba RJ Young Company, LLC</t>
  </si>
  <si>
    <t>Rozin Technologies, LLC dba Rozin Tech</t>
  </si>
  <si>
    <t>RTS Tactical dba Ambitec Inc.</t>
  </si>
  <si>
    <t>Rules of Engagement Tactical LLC dba ROETAC</t>
  </si>
  <si>
    <t>Safe Haven Defense US, LLC</t>
  </si>
  <si>
    <t>Safeguard Recruiting LLC</t>
  </si>
  <si>
    <t>Safety Vision, LLC</t>
  </si>
  <si>
    <t>Salty Cloud PBC</t>
  </si>
  <si>
    <t>SAT Radio Communications LTD dba Industrial Communications</t>
  </si>
  <si>
    <t>Schneider Geospatial, LLC</t>
  </si>
  <si>
    <t>SchoolStatus LLC</t>
  </si>
  <si>
    <t>Screencastify, LLC</t>
  </si>
  <si>
    <t>Sellmark Corporation</t>
  </si>
  <si>
    <t>Seon Design (USA) Corp. dba Safe Fleet Seon</t>
  </si>
  <si>
    <t>Shellback Tactical LLC</t>
  </si>
  <si>
    <t>Shiffler Equipment Sales, Inc.</t>
  </si>
  <si>
    <t>Shipcom Wireless, Inc.</t>
  </si>
  <si>
    <t>Silk Worldwide, Inc. dba Bolton Install Pros</t>
  </si>
  <si>
    <t>Smart Sales, LLC dba Smartox</t>
  </si>
  <si>
    <t>Solar Electric Power Company</t>
  </si>
  <si>
    <t>Solar Tonic, LLC</t>
  </si>
  <si>
    <t>South Texas Communications, Inc..</t>
  </si>
  <si>
    <t>Spinmetry Inc. dba Intelocate</t>
  </si>
  <si>
    <t>SSD International Inc</t>
  </si>
  <si>
    <t>Staccato 2011 LLC</t>
  </si>
  <si>
    <t>Stolz Telecom, Inc</t>
  </si>
  <si>
    <t>Storm Sirens, Inc.</t>
  </si>
  <si>
    <t>Strattmont Group LLC</t>
  </si>
  <si>
    <t>Summit Electrical Supply, LLC</t>
  </si>
  <si>
    <t>T. Gregory Bender dba Anonymous Alerts, LLC</t>
  </si>
  <si>
    <t>Tall City Cyber, LLC</t>
  </si>
  <si>
    <t>Task Force Tips Holdings, LLC dba Innovative Rescue Systems dba Amkus Rescue Systems</t>
  </si>
  <si>
    <t>TCG Investments, LLC dba The Cambridge Group</t>
  </si>
  <si>
    <t>Teeco Safety, Inc.</t>
  </si>
  <si>
    <t>The Scalp Boss LLC dba Walker Wellness &amp; Aesthetics Clinic</t>
  </si>
  <si>
    <t>Thriving Students Collective, Inc.</t>
  </si>
  <si>
    <t>Timothy W Larson dba Host Integrity Systems Inc</t>
  </si>
  <si>
    <t>Titan Armored Systems LLC</t>
  </si>
  <si>
    <t>Titan LED, Inc.</t>
  </si>
  <si>
    <t>Tourbillon Enterprises LLC dba Batteries Plus</t>
  </si>
  <si>
    <t>TransAct Communications, LLC</t>
  </si>
  <si>
    <t>Transit Safety, LLC dba Vestige GPS</t>
  </si>
  <si>
    <t>Trevor Johnston dba TRED Robotics LLC</t>
  </si>
  <si>
    <t>Tri-County Communications LLC</t>
  </si>
  <si>
    <t>TrueMark Systems Corporation</t>
  </si>
  <si>
    <t>Twincrest, Inc. dba Twincrest Technologies</t>
  </si>
  <si>
    <t>Typing.com LLC</t>
  </si>
  <si>
    <t>US Underwater LLC (formerly Consor Engineers LLC)</t>
  </si>
  <si>
    <t>Vcheck Global, LLC</t>
  </si>
  <si>
    <t>VDAL Enterprises, Inc dba Big Country Supply</t>
  </si>
  <si>
    <t>Veoci Inc.</t>
  </si>
  <si>
    <t>Viena Stafa-Ludewig dba Emergency Responder Products LLC</t>
  </si>
  <si>
    <t>Viking Life-Saving Equipment</t>
  </si>
  <si>
    <t>Voss Electric dba Voss Lighting</t>
  </si>
  <si>
    <t>Wallwisher, Inc. dba Padlet</t>
  </si>
  <si>
    <t>Wanco, Inc.</t>
  </si>
  <si>
    <t>Wardbord, LLC</t>
  </si>
  <si>
    <t>WasteWater Solutions, LLC</t>
  </si>
  <si>
    <t>Wavetronix LLC</t>
  </si>
  <si>
    <t>WBL Tracker LLC</t>
  </si>
  <si>
    <t>WOLFCOM Enterprises</t>
  </si>
  <si>
    <t>Zealot Interactive Inc.</t>
  </si>
  <si>
    <t>Zelvin Security, LLC</t>
  </si>
  <si>
    <t>Zondervan Recognition LLC</t>
  </si>
  <si>
    <t>790-26</t>
  </si>
  <si>
    <t>792-26</t>
  </si>
  <si>
    <t>791-26</t>
  </si>
  <si>
    <t>796-26</t>
  </si>
  <si>
    <t>793-26</t>
  </si>
  <si>
    <t>795-26</t>
  </si>
  <si>
    <t>794-26</t>
  </si>
  <si>
    <t>797-26</t>
  </si>
  <si>
    <t>AeroFrohne LLC (Derrick Frohne)</t>
  </si>
  <si>
    <t>Central Technologies Inc. (Central Knox, Inc.)</t>
  </si>
  <si>
    <t>Entry Shield Security LLC</t>
  </si>
  <si>
    <t>Jaxson Dave’s Fire Protection</t>
  </si>
  <si>
    <t>Nightlock (Taylor Brothers Door Lock, LLC)</t>
  </si>
  <si>
    <t>TeacherLock (SaberLock Solutions LLC)</t>
  </si>
  <si>
    <t>Jericho - Technology for the Gospel</t>
  </si>
  <si>
    <t>Condor Consulting Group, LLC</t>
  </si>
  <si>
    <t>A2Z Supplies (Heather Ivy)</t>
  </si>
  <si>
    <t>Culinary Depot (Chef's Depot); (Chef's Depot Inc)</t>
  </si>
  <si>
    <t>Mission Restaurant Supply (S.T.E.D.) (Southwest Texas Equipment Distributors, Inc.)</t>
  </si>
  <si>
    <t>Sam Tell &amp; Son Inc</t>
  </si>
  <si>
    <t>Singer NC, LLC Singer T&amp;L (Singer Equipment Company Inc)</t>
  </si>
  <si>
    <t>Anchorage Medical Equipment &amp; Supplies, LLC (Anchorage Innovative Designs) / Anchorage Unlimited</t>
  </si>
  <si>
    <t>Business Environments (New Mexico Office Furniture, Inc.)</t>
  </si>
  <si>
    <t>Case Systems, Inc.</t>
  </si>
  <si>
    <t>Computer Comforts , Inc.</t>
  </si>
  <si>
    <t>Metadil USA Corporation</t>
  </si>
  <si>
    <t>Promethium Enterprises LLC (Almega Distribution)</t>
  </si>
  <si>
    <t>Sun City Furniture Services Inc</t>
  </si>
  <si>
    <t>USA Capitol (Capitol Seating)</t>
  </si>
  <si>
    <t>070 Keenan Supply (HAJOCA Corporation)</t>
  </si>
  <si>
    <t>All Glass Cleaned LLC</t>
  </si>
  <si>
    <t>ALZA Electrical Corp.</t>
  </si>
  <si>
    <t>Anthonies Cleaning Service</t>
  </si>
  <si>
    <t>Aquatech Septic &amp; Underground,LLC</t>
  </si>
  <si>
    <t>ARUSA Enterprises (Ricardo Aros)</t>
  </si>
  <si>
    <t>Car Parts Machine (Stafford Performance Inc.)</t>
  </si>
  <si>
    <t>Citizens First Fire Training</t>
  </si>
  <si>
    <t>Desert Air Quality (Desert Service Company LLC)</t>
  </si>
  <si>
    <t>DNA ELECTRICAL CONCEPT LLC</t>
  </si>
  <si>
    <t>Fallsway Equipment Co., LLC (MADISA Holdings Inc.)</t>
  </si>
  <si>
    <t>FoamWorks (PJM Construction dba FoamWorks)</t>
  </si>
  <si>
    <t>Gateway Air Conditioning &amp; Sheet Metal Co., Inc.</t>
  </si>
  <si>
    <t>HE-Tex Electrical</t>
  </si>
  <si>
    <t>IPCON Construction LLC (IPCON LLC)</t>
  </si>
  <si>
    <t>IWCS Scale LLC</t>
  </si>
  <si>
    <t>Jackson Supply Company</t>
  </si>
  <si>
    <t>Master Seal Roof and Pave LLC. (Sergio Arriola)</t>
  </si>
  <si>
    <t>Matrix Endeavors Inc.</t>
  </si>
  <si>
    <t>Milestone Construction LLC (Marco T. Hamilton)</t>
  </si>
  <si>
    <t>MPSW (Mechanical Products Southwest, LLC)</t>
  </si>
  <si>
    <t>Mr. Electrical Solutions Inc</t>
  </si>
  <si>
    <t>Norman S Wright CO</t>
  </si>
  <si>
    <t>ReeComp Compression Specialist &amp; Supply LLC</t>
  </si>
  <si>
    <t>Security Hardware Solutions, LLC</t>
  </si>
  <si>
    <t>Service Lamp Corp. (Service Lamp Corporation)</t>
  </si>
  <si>
    <t>Solar Electric Power Company (SEPCO)</t>
  </si>
  <si>
    <t>Solar Smart Living LLC (Lorenzo Perea Jr)</t>
  </si>
  <si>
    <t>Southern Dock Products (DuraServ Corp)</t>
  </si>
  <si>
    <t>Tex-Martinez Roofing LLC</t>
  </si>
  <si>
    <t>TMS South, Inc. (Total Maintenance Solutions South, Inc.)</t>
  </si>
  <si>
    <t>Trejo Commercial Refrigeration, LLC</t>
  </si>
  <si>
    <t>White Line Contracting, LLC</t>
  </si>
  <si>
    <t>Winzer Corporation</t>
  </si>
  <si>
    <t>Southwest Water Supplies and Services LLC</t>
  </si>
  <si>
    <t>ZOLL Medical Corporation</t>
  </si>
  <si>
    <t>BonFire Leadership Solutions (BonFire Leadership Solutions LLC)</t>
  </si>
  <si>
    <t>Crown Academic Solutions LLC (Coronado Consulting Inc)</t>
  </si>
  <si>
    <t>edwell, Inc.</t>
  </si>
  <si>
    <t>El Paso CWI &amp; NDE Inspection Services LLC</t>
  </si>
  <si>
    <t>Exhibit Concepts, Inc.</t>
  </si>
  <si>
    <t>Innovative, Information, and Intelligence Solutions, LLC.</t>
  </si>
  <si>
    <t>QBS LLC</t>
  </si>
  <si>
    <t>Parkscapes Texas, LLC</t>
  </si>
  <si>
    <t xml:space="preserve">Abatement Services - </t>
  </si>
  <si>
    <t>Abatement Services - .</t>
  </si>
  <si>
    <t>Advertising, Graphic Design, Marketing Services and Related – .</t>
  </si>
  <si>
    <t>Athletic Equipment, Supplies, Uniforms and Related - .</t>
  </si>
  <si>
    <t>Audio/Video, Fire, Safety, Security and Surveillance Products/Services (Supplemental) - .</t>
  </si>
  <si>
    <t>26-7559</t>
  </si>
  <si>
    <t>Audio/Video, Fire, Safety, Security and Surveillance Products/Services - .</t>
  </si>
  <si>
    <t>Automotive, Bus Parts, Tires and Supplies (Supplemental) - .</t>
  </si>
  <si>
    <t>Automotive, Bus Parts, Tires and Supplies (Supplemental) – .</t>
  </si>
  <si>
    <t>Automotive, Bus Parts, Tires and Supplies - .</t>
  </si>
  <si>
    <t>Bus Sales, Parts, Services and Related - . .</t>
  </si>
  <si>
    <t>Catering Services (Supplemental) - .</t>
  </si>
  <si>
    <t>Catering Services - . .</t>
  </si>
  <si>
    <t>Consulting, Instructional, and Training Resources (Supplemental) - .</t>
  </si>
  <si>
    <t>Consulting, Instructional, and Training Resources (Supplemental) – .</t>
  </si>
  <si>
    <t>Consulting, Instructional, and Training Resources - .</t>
  </si>
  <si>
    <t>Credit Card Services - .</t>
  </si>
  <si>
    <t>Custodial / Janitorial Equipment, Supplies, and Related Services - .</t>
  </si>
  <si>
    <t>Document Scanning, Records Management, and Related Services - .</t>
  </si>
  <si>
    <t>Emergency Vehicle Equipment and Related - .</t>
  </si>
  <si>
    <t>Fencing Products, Services, and Installation – .</t>
  </si>
  <si>
    <t>Food Service Equipment, Installation &amp; Related – .</t>
  </si>
  <si>
    <t>26-7553</t>
  </si>
  <si>
    <t>Fuel Cards and Bulk Fuel - .</t>
  </si>
  <si>
    <t>Furniture – .</t>
  </si>
  <si>
    <t>26-7557</t>
  </si>
  <si>
    <t>Grease Trap, Lift Station, Septic Tank, and Related Services– .</t>
  </si>
  <si>
    <t>Guidance and Counseling, Mental Health Support, Intervention, and Therapy Services (Supplemental) – .</t>
  </si>
  <si>
    <t>Guidance and Counseling, Mental Health Support, Intervention, and Therapy Services - .</t>
  </si>
  <si>
    <t>Hazardous and Medical Waste Disposal Services - . .</t>
  </si>
  <si>
    <t>High Speed Duplicator Rentals - . .</t>
  </si>
  <si>
    <t>Industrial Pumps, Motors, Filters, and Flow Meters – .</t>
  </si>
  <si>
    <t>Insurance Brokerage Services – .</t>
  </si>
  <si>
    <t>Job Order Contracting &amp; Facilities Construction Services - State of Texas - .</t>
  </si>
  <si>
    <t>Linen Sales, Rentals and Service - .</t>
  </si>
  <si>
    <t>Maintenance, Repair and Operation (MRO) Equipment, Supplies, Materials and Services (Supplemental) - .</t>
  </si>
  <si>
    <t>Maintenance, Repair and Operation (MRO) Equipment, Supplies, Materials and Services (Supplemental) – .</t>
  </si>
  <si>
    <t>26-7555</t>
  </si>
  <si>
    <t>Maintenance, Repair and Operation (MRO) Equipment, Supplies, Materials and Services -</t>
  </si>
  <si>
    <t>Maintenance, Repair and Operation (MRO) Equipment, Supplies, Materials and Services -.</t>
  </si>
  <si>
    <t>Medical Supplies, Equipment and Related Services (Supplemental) - .</t>
  </si>
  <si>
    <t>Medical Supplies, Equipment, and Related Services (Supplemental)  - .</t>
  </si>
  <si>
    <t>26-7558</t>
  </si>
  <si>
    <t>Medical Supplies, Equipment, and Related Services - .</t>
  </si>
  <si>
    <t>Non – Instructional Setting – Administrative, Consulting, Management, and Training Services (Supplemental) – .</t>
  </si>
  <si>
    <t>26-7554</t>
  </si>
  <si>
    <t>Non-Instructional Setting - Administrative, Consulting, Management and Training Services - .</t>
  </si>
  <si>
    <t>Non-Instructional Setting - Administrative, Consulting, Management, and Training Services (Supplemental) - .</t>
  </si>
  <si>
    <t>Office and Copy Center Supplies - .</t>
  </si>
  <si>
    <t>Paper Products - .</t>
  </si>
  <si>
    <t>Parking Lot Maintenance and Repair - .</t>
  </si>
  <si>
    <t>Paving Services – .</t>
  </si>
  <si>
    <t>Payment Service Provider – .</t>
  </si>
  <si>
    <t>Pest Control Services - .</t>
  </si>
  <si>
    <t>Photography and Videography Services - .</t>
  </si>
  <si>
    <t>Playground/Park Systems, Installation &amp; Related - .</t>
  </si>
  <si>
    <t>Portable Toilet Rentals, Sales, and Services – .</t>
  </si>
  <si>
    <t>Printing and Duplicating Equipment, Supplies, and Services – .</t>
  </si>
  <si>
    <t>Printing Services, Promotional Supplies and Related (Supplemental) - .</t>
  </si>
  <si>
    <t>Printing Services, Promotional Supplies and Related (Supplemental) – .</t>
  </si>
  <si>
    <t xml:space="preserve">Printing Services, Promotional Supplies and Related- . </t>
  </si>
  <si>
    <t>Printing Services, Promotional Supplies and Related- . .</t>
  </si>
  <si>
    <t>Propane Fuel and Related Goods/Services – .</t>
  </si>
  <si>
    <t>Restoration, Remediation and Related Services – .</t>
  </si>
  <si>
    <t>Security Services and Gear - .</t>
  </si>
  <si>
    <t>Special Education, Assistive Technology, Curriculum &amp; Related Services – .</t>
  </si>
  <si>
    <t>Structured Cabling Services and Equipment - .</t>
  </si>
  <si>
    <t>Student and Finance Systems - .</t>
  </si>
  <si>
    <t>Technology, Hardware, Software, Services and Related (Supplemental) - .</t>
  </si>
  <si>
    <t>Technology, Hardware, Software, Services and Related (Supplemental) – .</t>
  </si>
  <si>
    <t>Temporary Services (Supplemental) - .</t>
  </si>
  <si>
    <t>Temporary Services - .</t>
  </si>
  <si>
    <t>Tour and Travel Services – .</t>
  </si>
  <si>
    <t>Transportation Services - .</t>
  </si>
  <si>
    <t>Trenchless Technology - .</t>
  </si>
  <si>
    <t>Vehicle Fleet Purchase - .</t>
  </si>
  <si>
    <t>Waste Disposal and Recycling Services - .</t>
  </si>
  <si>
    <t>Welding Equipment, Supplies, Gases and Related - . .</t>
  </si>
  <si>
    <t>Work Uniforms, Shoes and Related - .</t>
  </si>
  <si>
    <t>26-05P-03</t>
  </si>
  <si>
    <t>Youth Equipped to Succeed (formerly Just Say Yes)</t>
  </si>
  <si>
    <t>Bass Computers</t>
  </si>
  <si>
    <t>Ener-Tel Services</t>
  </si>
  <si>
    <t>Five Stones Safety</t>
  </si>
  <si>
    <t>Galiguer Corp dba Xtreme Security and Fire</t>
  </si>
  <si>
    <t>LR Global</t>
  </si>
  <si>
    <t>NZS Inc dba OneScreen</t>
  </si>
  <si>
    <t>ABDO Publishing Company dba ABDO-Spotlight-Magic Wagon</t>
  </si>
  <si>
    <t>ACP International dba SA-SO</t>
  </si>
  <si>
    <t>Ad Astra Education LLC dba Bellwether Media LLC/FlutterBee Education Group</t>
  </si>
  <si>
    <t>AED Brands</t>
  </si>
  <si>
    <t>AED Service America</t>
  </si>
  <si>
    <t>AED123, LLC</t>
  </si>
  <si>
    <t>Alamo Group Ag Americas LLC dba Bush Hog, RhinoAg, Dixie Chopper</t>
  </si>
  <si>
    <t>Alamo Group Municipal Mowing Solutions LLC dba Alamo Industrial, Mantis, Terrain King, Tiger Mowers</t>
  </si>
  <si>
    <t>Alamo Traffic Supply LLC</t>
  </si>
  <si>
    <t>Alboum &amp; Associates LLC dba Alboum Translation Services</t>
  </si>
  <si>
    <t>Allison Landscape &amp; Pool Ltd dba Allison Aquatics Group</t>
  </si>
  <si>
    <t>AM Signal, LLC</t>
  </si>
  <si>
    <t>America Conference Services dba Clarus Language Solutions</t>
  </si>
  <si>
    <t>Amusement Restoration Companies LLC</t>
  </si>
  <si>
    <t>Applied Concepts, Inc. dba Stalker Radar</t>
  </si>
  <si>
    <t>Aramsco, Inc.</t>
  </si>
  <si>
    <t>Asphalt Research Technology Inc. dba The EZ Street Company</t>
  </si>
  <si>
    <t>Avive Solutions, Inc.</t>
  </si>
  <si>
    <t>Avkin Inc</t>
  </si>
  <si>
    <t>B&amp;E Medical Supply and Equipment, LLC</t>
  </si>
  <si>
    <t>B2B Supplies USA LLC dba Printing Supplies USA LLC</t>
  </si>
  <si>
    <t>Bad Boy Mowers LLC</t>
  </si>
  <si>
    <t>Batterson LLP</t>
  </si>
  <si>
    <t>Bayou City Interpreting LLC</t>
  </si>
  <si>
    <t>BeepSmart Communications Inc. dba Smart Group Systems</t>
  </si>
  <si>
    <t>Betts Platinum Group LLC dba J-Tech</t>
  </si>
  <si>
    <t>BG Interpool Inc</t>
  </si>
  <si>
    <t>Bound Tree Medical, LLC</t>
  </si>
  <si>
    <t>Brazos Tractor &amp; Equipment, LLC</t>
  </si>
  <si>
    <t>Buyers Barricades Austin, LLC</t>
  </si>
  <si>
    <t>Buyers Barricades Houston, LLC</t>
  </si>
  <si>
    <t>Buyers Barricades San Antonio, LLC</t>
  </si>
  <si>
    <t>BWI Companies, Inc</t>
  </si>
  <si>
    <t>Candy Freiheit dba Opal Booz &amp; Associates</t>
  </si>
  <si>
    <t>Cardiac Nation</t>
  </si>
  <si>
    <t>Centerline Supply, Inc</t>
  </si>
  <si>
    <t>Central National Gottesman Inc. dba Lindenmeyr Munroe</t>
  </si>
  <si>
    <t>Children's Plus, Inc. dba Libraria</t>
  </si>
  <si>
    <t>Cinco Peso Training Group, LLC</t>
  </si>
  <si>
    <t>CNH Industrial America LLC</t>
  </si>
  <si>
    <t>Commercial Energy Specialist LLC</t>
  </si>
  <si>
    <t>Complete Book &amp; Media Supply LLC</t>
  </si>
  <si>
    <t>Cornish Medical Electronics Corporation of Texas dba Cornish Medical</t>
  </si>
  <si>
    <t>Coufal-Prater Equipment LLC dba United Ag &amp; Turf | MDD for John Deere Shared Services LLC</t>
  </si>
  <si>
    <t>Coufal-Prater Equipment LLC dba United Ag &amp; Turf</t>
  </si>
  <si>
    <t>Coughlan Companies, LLC dba Capstone</t>
  </si>
  <si>
    <t>Cox Subscriptions, Inc. dba W.T. Cox Information Services</t>
  </si>
  <si>
    <t>Cubic ITS, Inc.</t>
  </si>
  <si>
    <t>D D Office Products, Inc. dba Liberty Paper</t>
  </si>
  <si>
    <t>Daedong-USA dba KIOTI Tractor Corporation</t>
  </si>
  <si>
    <t>Dale Cooper LLC dba Safe Slide Restoration</t>
  </si>
  <si>
    <t>Dallas Lite &amp; Barricade, Inc.</t>
  </si>
  <si>
    <t>Datagain Inc.</t>
  </si>
  <si>
    <t>Deere &amp; Company dba John Deere Shared Services, LLC</t>
  </si>
  <si>
    <t>Delaney Educational Enterprises, Inc.</t>
  </si>
  <si>
    <t>Derq USA, Inc.</t>
  </si>
  <si>
    <t>DeWinne Equipment Co Inc</t>
  </si>
  <si>
    <t>Diamond Mowers, LLC</t>
  </si>
  <si>
    <t>DJO Global, Inc. dba Enovis Bracing &amp; Supports</t>
  </si>
  <si>
    <t>Donnelly, LTD dba C&amp;S Safety Supply</t>
  </si>
  <si>
    <t>Double M Laser Products dba Enhanced Laser Products</t>
  </si>
  <si>
    <t>Dynamic Language Center, Ltd. dba Dynamic Language</t>
  </si>
  <si>
    <t>Dynamic Water Solutions LLC</t>
  </si>
  <si>
    <t>EmbankScape Equipment LLC dba RC Mowers</t>
  </si>
  <si>
    <t>Empire Merchant Group dba eTranslation Services</t>
  </si>
  <si>
    <t>Ewing Irrigation Products Inc.</t>
  </si>
  <si>
    <t>Express Booksellers, LLC</t>
  </si>
  <si>
    <t>EyeP Solutions Inc</t>
  </si>
  <si>
    <t>Ferguson Enterprises LLC dba Pollardwater</t>
  </si>
  <si>
    <t>Five Star Aquatics LLC dba Magnolia Fisheries</t>
  </si>
  <si>
    <t>Four Brothers Ford Tractor, Inc. dba Four Brothers Outdoor Power</t>
  </si>
  <si>
    <t>Gail's Flags &amp; Golf Course Accessories, Inc. dba Gail's Flags, Inc.</t>
  </si>
  <si>
    <t>GATORMOTO UTILITY VEHICLES AND MORE LLC dba MOTO ELECTRIC VEHICLES</t>
  </si>
  <si>
    <t>Glade Family Enterprises LLC dba R&amp;K Commercial Aquatic Services</t>
  </si>
  <si>
    <t>GLK Turf Solutions LLC</t>
  </si>
  <si>
    <t>Global Interpreting Network Inc</t>
  </si>
  <si>
    <t>Grand Landscapes, LLC dba Grand Landscpaes &amp; Athletics</t>
  </si>
  <si>
    <t>Hanna Interpreting Services LLC</t>
  </si>
  <si>
    <t>Harrell's, LLC</t>
  </si>
  <si>
    <t>HCOP, LLC dba Hill Country Outdoor Power</t>
  </si>
  <si>
    <t>Heritage Landscape Supply Group Inc dba Heritage Professional Products Group</t>
  </si>
  <si>
    <t>Hertzberg-New Method, Inc. dba Perma-Bound Books</t>
  </si>
  <si>
    <t>Hines Pool and Spa Inc.</t>
  </si>
  <si>
    <t>Horizon Distributors</t>
  </si>
  <si>
    <t>Hustler Turf Equipment, LLC</t>
  </si>
  <si>
    <t>HydroApps, LLC</t>
  </si>
  <si>
    <t>HydroWorx International Inc</t>
  </si>
  <si>
    <t>Impact Recovery Systems Inc</t>
  </si>
  <si>
    <t>Imperial Bag &amp; Paper Co., LLC dba Imperial Dade (formerly Gulf Coast Paper)</t>
  </si>
  <si>
    <t>Indy Interpreting Inc dba CCI Group</t>
  </si>
  <si>
    <t>Innovative Rehab Systems, Inc.</t>
  </si>
  <si>
    <t>Innovative Turf Supply Inc.</t>
  </si>
  <si>
    <t>Inspiration Medical Technology, Inc.</t>
  </si>
  <si>
    <t>Intelligent Marking USA, Inc. dba Turf Tank</t>
  </si>
  <si>
    <t>Interprenet, Ltd</t>
  </si>
  <si>
    <t>J&amp;M Supply, Inc.</t>
  </si>
  <si>
    <t>Jamie Crandall Equipment Corporation dba Richmond Equipment</t>
  </si>
  <si>
    <t>Jasmine Paul dba CreateFinstew LLC-The Wealth Playground</t>
  </si>
  <si>
    <t>Jimenez Motorsports, LLC</t>
  </si>
  <si>
    <t>John C Strider dba Diving Board Solutions, LLC</t>
  </si>
  <si>
    <t>JRE Golf Cars, LLC dba Mission Golf Cars Commercial &amp; Leasing</t>
  </si>
  <si>
    <t>Justin Seed Co</t>
  </si>
  <si>
    <t>Kinney Bonded Warehouse, Inc. dba KBW Supply, Inc.</t>
  </si>
  <si>
    <t>Ladd's Golf &amp; Turf, LLC</t>
  </si>
  <si>
    <t>Ladon Technologies Public Benefit Corp. dba Ladon Technologies Inc.</t>
  </si>
  <si>
    <t>Land Pride, Division of Great Plains Mfg. dba Land Pride</t>
  </si>
  <si>
    <t>Language Phone</t>
  </si>
  <si>
    <t>LanguageUSA, Inc.</t>
  </si>
  <si>
    <t>Library Sales, Inc dba Sebco Books</t>
  </si>
  <si>
    <t>Lightbox Learning Inc.(formerly Smartbook Media)</t>
  </si>
  <si>
    <t>Lori Warner dba Ed Publishing and Consulting</t>
  </si>
  <si>
    <t>Mackin Book Company dba GL Group LLC dba Booksource</t>
  </si>
  <si>
    <t>Mackin Book Company dba Mackin Educational Resources</t>
  </si>
  <si>
    <t>Marubeni America Corp. dba Helena Agri-Enterprises LLC</t>
  </si>
  <si>
    <t>MasterTurf Products and Service, Inc</t>
  </si>
  <si>
    <t>McKesson Medical-Surgical Inc. dba McKesson Medical-Surgical Government Solutions LLC</t>
  </si>
  <si>
    <t>Melvin Clearman dba Magazine Subscriptions PTP</t>
  </si>
  <si>
    <t>Metro Golf Cars, Inc</t>
  </si>
  <si>
    <t>Millennials Virtual Services, Inc.</t>
  </si>
  <si>
    <t>Miovision Technologies US, LLC</t>
  </si>
  <si>
    <t>Miranda Enterprises LLC dba El Paso Bearing and Hydraulic Service</t>
  </si>
  <si>
    <t>Mission Auto Electric, Inc. dba MAE Power Equipment</t>
  </si>
  <si>
    <t>Moridge Manufacturing Inc. dba The Grasshopper Company</t>
  </si>
  <si>
    <t>M-Pak, Inc. dba M-Pak Packaging, Tactical &amp; Medical</t>
  </si>
  <si>
    <t>MT Library Services LLC dba Junior Library Guild</t>
  </si>
  <si>
    <t>MTD Products Company dba Cub Cadet</t>
  </si>
  <si>
    <t>Multilingual Connections LLC</t>
  </si>
  <si>
    <t>North American Rescue Holdings, LLC dba North American Resscue, LLC</t>
  </si>
  <si>
    <t>Officemotive, Inc. dba Capital Typing</t>
  </si>
  <si>
    <t>Pala Supply Company, Inc.</t>
  </si>
  <si>
    <t>Patten Seed Company, LLC dba Super-Sod</t>
  </si>
  <si>
    <t>Paul H Brookes Publishing Co., Inc</t>
  </si>
  <si>
    <t>Pavecon Ltd.Co</t>
  </si>
  <si>
    <t>Performance Health Holdings, Inc. dba Medco Supply Company</t>
  </si>
  <si>
    <t>Philippians 2:3 Consulting, LLC</t>
  </si>
  <si>
    <t>Pi Variables, Inc. dba Pi-Lit</t>
  </si>
  <si>
    <t>Pioneer Manufacturing Company dba Pioneer Athletics</t>
  </si>
  <si>
    <t>Pocket Nurse Enterprises, LLC</t>
  </si>
  <si>
    <t>Powerling, Inc.</t>
  </si>
  <si>
    <t>Preform, LLC</t>
  </si>
  <si>
    <t>Prime Office Products LLC</t>
  </si>
  <si>
    <t>Propio LS, LLC</t>
  </si>
  <si>
    <t>QEP Inc</t>
  </si>
  <si>
    <t>Rafael Tree Services</t>
  </si>
  <si>
    <t>Rainbow Books, Inc. dba Rainbow Book Company of Illinois</t>
  </si>
  <si>
    <t>Rainbow Treecare Scientific Advancements dba Rainbow Ecoscience</t>
  </si>
  <si>
    <t>Robertson Commercial Pools, Inc.</t>
  </si>
  <si>
    <t>Rommelmann Enterprises, LLC dba Big Tex Pool Supplies</t>
  </si>
  <si>
    <t>Roots Multiclean Inc. dba Victory Sweepers</t>
  </si>
  <si>
    <t>RTC Manufacturing, Inc.</t>
  </si>
  <si>
    <t>S.A. Lone Star Truck &amp; Equipment, Inc. dba Lone Star Truck &amp; Equipment</t>
  </si>
  <si>
    <t>SafetyMed, LLC</t>
  </si>
  <si>
    <t>SAI Language Solutions, LLC</t>
  </si>
  <si>
    <t>Scholastic Inc. (Scholastic Book Fairs)</t>
  </si>
  <si>
    <t>School Solutions 360, Inc</t>
  </si>
  <si>
    <t>Simplot AB Retail, Inc. dba Simplot Turf &amp; Horticulture</t>
  </si>
  <si>
    <t>Sir HC40 LLC dba Crockett Service Center</t>
  </si>
  <si>
    <t>SiteOne Landscape Supply Holding, LLC dba SiteOne Landscape Supply, LLC</t>
  </si>
  <si>
    <t>SKTR Inc. dba Pro Chem Sales</t>
  </si>
  <si>
    <t>SmartDots LLC</t>
  </si>
  <si>
    <t>Solar Thingz, Inc. dba LED Lighting Solutions</t>
  </si>
  <si>
    <t>Spark ATS TX  LLC dba LSM Outdoor Power</t>
  </si>
  <si>
    <t>Sports Field Holdings LLC dba Sports Field Solutions</t>
  </si>
  <si>
    <t>StewMac Holdings LLC dba Fastest Labs of Downtown Austin</t>
  </si>
  <si>
    <t>Tamis Corporation</t>
  </si>
  <si>
    <t>Texas Irrigation Supply LLC</t>
  </si>
  <si>
    <t>Texas Multi-Chem, Ltd</t>
  </si>
  <si>
    <t>The AED Store LLC</t>
  </si>
  <si>
    <t>The Clampitt Companies, LLC</t>
  </si>
  <si>
    <t>The Lawn Stylist dba Shades Of Texas</t>
  </si>
  <si>
    <t>The LETCO Group, LLC dba Living Earth</t>
  </si>
  <si>
    <t>The Library Collective dba Garrett Book Company</t>
  </si>
  <si>
    <t>Thomas Bros Grass, LLC dba Prime Sod</t>
  </si>
  <si>
    <t>Tiger Traffic Inc.</t>
  </si>
  <si>
    <t>Traffic and Parking Control Co., LLC</t>
  </si>
  <si>
    <t>Trantex Transportation Products of Texas, Inc.</t>
  </si>
  <si>
    <t>Trimax Mowing Systems, Inc</t>
  </si>
  <si>
    <t>Triple 3C Inc dba Mitchell Lane Publishers</t>
  </si>
  <si>
    <t>Turf and Soil Management Contract Services , LLC</t>
  </si>
  <si>
    <t>United Ribbon Company, Inc. dba United Imaging/United Interiors</t>
  </si>
  <si>
    <t>Venture Products Inc</t>
  </si>
  <si>
    <t>Veritiv Operating Company dba Veritiv</t>
  </si>
  <si>
    <t>Vista School Resources, Inc.</t>
  </si>
  <si>
    <t>Vulcan Materials Company dba Vulcan Construction Materials LLC</t>
  </si>
  <si>
    <t>Vulcan, Inc. dba Vulcan Aluminum Mill-Vulcan Signs</t>
  </si>
  <si>
    <t>Walden Chemical, Inc. dba Bluewater CAS</t>
  </si>
  <si>
    <t>WC Aquatics, LLC dba Lone Star Fountains</t>
  </si>
  <si>
    <t>Western-BRW Paper Co. Inc dba Ovol USA-Bosworth</t>
  </si>
  <si>
    <t>William V. MacGill and Co. dba MacGill &amp; Co.</t>
  </si>
  <si>
    <t>Williams Landscape, Inc.</t>
  </si>
  <si>
    <t>Winsupply NE Albuquerque NM Co. dba Winsupply Irrigation &amp; Landscape</t>
  </si>
  <si>
    <t>WorldWide Interpreters Inc</t>
  </si>
  <si>
    <t>Wright Manufacturing, Inc.</t>
  </si>
  <si>
    <t>Yamaha Golf Car Company</t>
  </si>
  <si>
    <t>Yorktown Industries Indiana, Inc.</t>
  </si>
  <si>
    <t>Zapopan Business Group, LLC dba World Wide Imaging Supplies</t>
  </si>
  <si>
    <t>802-26</t>
  </si>
  <si>
    <t>803-26</t>
  </si>
  <si>
    <t>806-26</t>
  </si>
  <si>
    <t>807-26</t>
  </si>
  <si>
    <t>804-26</t>
  </si>
  <si>
    <t>799-26</t>
  </si>
  <si>
    <t>801-26</t>
  </si>
  <si>
    <t>800-26</t>
  </si>
  <si>
    <t>805-26</t>
  </si>
  <si>
    <t>BuyBoard</t>
  </si>
  <si>
    <t>Office Depot  &amp;  School Specialty- is OMNIA ONLY - Updated 6/1/2026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</si>
</sst>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
    <numFmt numFmtId="165" formatCode="[&lt;=9999999]###\-####;\(###\)\ ###\-####"/>
    <numFmt numFmtId="166" formatCode="0&quot;&quot;"/>
    <numFmt numFmtId="167" formatCode="mm/dd/yyyy"/>
  </numFmts>
  <fonts count="67" x14ac:knownFonts="1">
    <font>
      <sz val="11"/>
      <color theme="1"/>
      <name val="Calibri"/>
      <family val="2"/>
      <scheme val="minor"/>
    </font>
    <font>
      <sz val="12"/>
      <color theme="1"/>
      <name val="Calibri"/>
      <family val="2"/>
      <scheme val="minor"/>
    </font>
    <font>
      <sz val="11"/>
      <color indexed="8"/>
      <name val="Calibri"/>
      <family val="2"/>
      <scheme val="minor"/>
    </font>
    <font>
      <sz val="10"/>
      <name val="Arial"/>
      <family val="2"/>
    </font>
    <font>
      <u/>
      <sz val="11"/>
      <color theme="10"/>
      <name val="Calibri"/>
      <family val="2"/>
      <scheme val="minor"/>
    </font>
    <font>
      <sz val="10"/>
      <color theme="1"/>
      <name val="Arial"/>
      <family val="2"/>
    </font>
    <font>
      <sz val="11"/>
      <color theme="1"/>
      <name val="Calibri"/>
      <family val="2"/>
      <scheme val="minor"/>
    </font>
    <font>
      <b/>
      <sz val="11"/>
      <color theme="1"/>
      <name val="Calibri"/>
      <family val="2"/>
      <scheme val="minor"/>
    </font>
    <font>
      <b/>
      <sz val="10"/>
      <color theme="1"/>
      <name val="Calibri"/>
      <family val="2"/>
    </font>
    <font>
      <sz val="9"/>
      <color theme="1"/>
      <name val="Calibri"/>
      <family val="2"/>
    </font>
    <font>
      <sz val="8"/>
      <color theme="1"/>
      <name val="Calibri"/>
      <family val="2"/>
    </font>
    <font>
      <b/>
      <sz val="12"/>
      <color rgb="FFFF0000"/>
      <name val="Calibri"/>
      <family val="2"/>
    </font>
    <font>
      <b/>
      <sz val="10"/>
      <name val="Arial"/>
      <family val="2"/>
    </font>
    <font>
      <b/>
      <sz val="12"/>
      <color indexed="10"/>
      <name val="Arial"/>
      <family val="2"/>
    </font>
    <font>
      <sz val="10"/>
      <color indexed="10"/>
      <name val="Arial"/>
      <family val="2"/>
    </font>
    <font>
      <b/>
      <sz val="12"/>
      <color theme="1"/>
      <name val="Calibri"/>
      <family val="2"/>
      <scheme val="minor"/>
    </font>
    <font>
      <b/>
      <sz val="14"/>
      <color theme="1"/>
      <name val="Calibri"/>
      <family val="2"/>
      <scheme val="minor"/>
    </font>
    <font>
      <b/>
      <sz val="10"/>
      <color theme="1"/>
      <name val="Arial"/>
      <family val="2"/>
    </font>
    <font>
      <sz val="11"/>
      <color theme="1"/>
      <name val="Arial"/>
      <family val="2"/>
    </font>
    <font>
      <sz val="8"/>
      <name val="Calibri"/>
      <family val="2"/>
      <scheme val="minor"/>
    </font>
    <font>
      <sz val="10"/>
      <color theme="1"/>
      <name val="Calibri"/>
      <family val="2"/>
    </font>
    <font>
      <sz val="10"/>
      <color indexed="8"/>
      <name val="Arial"/>
      <family val="2"/>
    </font>
    <font>
      <sz val="12"/>
      <name val="Calibri"/>
      <family val="2"/>
      <scheme val="minor"/>
    </font>
    <font>
      <b/>
      <sz val="11"/>
      <color rgb="FFFF0000"/>
      <name val="Arial"/>
      <family val="2"/>
    </font>
    <font>
      <sz val="10"/>
      <name val="Arial"/>
      <family val="2"/>
    </font>
    <font>
      <b/>
      <sz val="9"/>
      <color theme="1"/>
      <name val="Calibri"/>
      <family val="2"/>
    </font>
    <font>
      <sz val="9"/>
      <name val="Calibri"/>
      <family val="2"/>
    </font>
    <font>
      <sz val="9"/>
      <color rgb="FF000000"/>
      <name val="Calibri"/>
      <family val="2"/>
    </font>
    <font>
      <sz val="16"/>
      <color theme="1"/>
      <name val="Calibri"/>
      <family val="2"/>
      <scheme val="minor"/>
    </font>
    <font>
      <sz val="9"/>
      <color theme="1"/>
      <name val="Calibri"/>
      <family val="2"/>
      <scheme val="minor"/>
    </font>
    <font>
      <sz val="11"/>
      <color theme="1"/>
      <name val="Calibri"/>
      <family val="2"/>
    </font>
    <font>
      <sz val="9"/>
      <name val="Calibri"/>
      <family val="2"/>
      <scheme val="minor"/>
    </font>
    <font>
      <sz val="14"/>
      <color theme="1"/>
      <name val="Calibri"/>
      <family val="2"/>
      <scheme val="minor"/>
    </font>
    <font>
      <sz val="9"/>
      <color rgb="FF000000"/>
      <name val="Calibri"/>
      <family val="2"/>
      <scheme val="minor"/>
    </font>
    <font>
      <u/>
      <sz val="9"/>
      <color theme="10"/>
      <name val="Calibri"/>
      <family val="2"/>
      <scheme val="minor"/>
    </font>
    <font>
      <sz val="9"/>
      <color indexed="8"/>
      <name val="Calibri"/>
      <family val="2"/>
      <scheme val="minor"/>
    </font>
    <font>
      <sz val="9"/>
      <color rgb="FF404040"/>
      <name val="Calibri"/>
      <family val="2"/>
      <scheme val="minor"/>
    </font>
    <font>
      <b/>
      <sz val="16"/>
      <color theme="1"/>
      <name val="Calibri"/>
      <family val="2"/>
      <scheme val="minor"/>
    </font>
    <font>
      <b/>
      <sz val="18"/>
      <color theme="1"/>
      <name val="Calibri"/>
      <family val="2"/>
      <scheme val="minor"/>
    </font>
    <font>
      <b/>
      <sz val="9"/>
      <color theme="5" tint="-0.499984740745262"/>
      <name val="Calibri"/>
      <family val="2"/>
    </font>
    <font>
      <b/>
      <sz val="12"/>
      <color theme="1"/>
      <name val="Arial"/>
      <family val="2"/>
    </font>
    <font>
      <sz val="12"/>
      <color theme="1"/>
      <name val="Arial"/>
      <family val="2"/>
    </font>
    <font>
      <b/>
      <sz val="11"/>
      <color theme="1"/>
      <name val="Calibri"/>
      <family val="2"/>
    </font>
    <font>
      <b/>
      <sz val="12"/>
      <color theme="1"/>
      <name val="Calibri"/>
      <family val="2"/>
    </font>
    <font>
      <b/>
      <sz val="11"/>
      <name val="Arial"/>
      <family val="2"/>
    </font>
    <font>
      <sz val="9"/>
      <color indexed="8"/>
      <name val="Calibri"/>
      <family val="2"/>
    </font>
    <font>
      <sz val="8"/>
      <color theme="1"/>
      <name val="Calibri"/>
      <family val="2"/>
      <scheme val="minor"/>
    </font>
    <font>
      <b/>
      <sz val="11"/>
      <name val="Calibri"/>
      <family val="2"/>
      <scheme val="minor"/>
    </font>
    <font>
      <sz val="11"/>
      <name val="Calibri"/>
      <family val="2"/>
      <scheme val="minor"/>
    </font>
    <font>
      <sz val="11"/>
      <color rgb="FF000000"/>
      <name val="Calibri"/>
      <family val="2"/>
      <scheme val="minor"/>
    </font>
    <font>
      <u/>
      <sz val="11"/>
      <color rgb="FF0070C0"/>
      <name val="Calibri"/>
      <family val="2"/>
      <scheme val="minor"/>
    </font>
    <font>
      <sz val="11"/>
      <color rgb="FF0070C0"/>
      <name val="Calibri"/>
      <family val="2"/>
      <scheme val="minor"/>
    </font>
    <font>
      <b/>
      <sz val="14"/>
      <color rgb="FFC00000"/>
      <name val="Calibri"/>
      <family val="2"/>
      <scheme val="minor"/>
    </font>
    <font>
      <sz val="9"/>
      <color theme="1"/>
      <name val="Calibri Light"/>
      <family val="2"/>
    </font>
    <font>
      <sz val="9"/>
      <color rgb="FF404040"/>
      <name val="Calibri Light"/>
      <family val="2"/>
    </font>
    <font>
      <u/>
      <sz val="11"/>
      <color theme="10"/>
      <name val="Calibri"/>
      <family val="2"/>
    </font>
    <font>
      <sz val="11"/>
      <name val="Calibri"/>
      <family val="2"/>
    </font>
    <font>
      <sz val="10"/>
      <color theme="1"/>
      <name val="Calibri"/>
      <family val="2"/>
      <scheme val="minor"/>
    </font>
    <font>
      <b/>
      <sz val="9"/>
      <color theme="1"/>
      <name val="Calibri"/>
      <family val="2"/>
      <scheme val="minor"/>
    </font>
    <font>
      <sz val="12"/>
      <color rgb="FFFF0000"/>
      <name val="Calibri"/>
      <family val="2"/>
      <scheme val="minor"/>
    </font>
    <font>
      <sz val="10"/>
      <name val="Calibri"/>
      <family val="2"/>
    </font>
    <font>
      <u/>
      <sz val="12"/>
      <color theme="10"/>
      <name val="Calibri"/>
      <family val="2"/>
      <scheme val="minor"/>
    </font>
    <font>
      <b/>
      <sz val="14"/>
      <color rgb="FFFF0000"/>
      <name val="Calibri"/>
      <family val="2"/>
    </font>
    <font>
      <sz val="9"/>
      <name val="Arial"/>
      <family val="2"/>
    </font>
    <font>
      <sz val="9"/>
      <color theme="1"/>
      <name val="Arial"/>
      <family val="2"/>
    </font>
    <font>
      <sz val="9"/>
      <color rgb="FF131517"/>
      <name val="Calibri"/>
      <family val="2"/>
      <scheme val="minor"/>
    </font>
    <font>
      <sz val="9"/>
      <color rgb="FF333333"/>
      <name val="Calibri"/>
      <family val="2"/>
      <scheme val="minor"/>
    </font>
  </fonts>
  <fills count="18">
    <fill>
      <patternFill patternType="none"/>
    </fill>
    <fill>
      <patternFill patternType="gray125"/>
    </fill>
    <fill>
      <patternFill patternType="solid">
        <fgColor theme="4" tint="0.59999389629810485"/>
        <bgColor indexed="64"/>
      </patternFill>
    </fill>
    <fill>
      <patternFill patternType="solid">
        <fgColor theme="0"/>
        <bgColor indexed="64"/>
      </patternFill>
    </fill>
    <fill>
      <patternFill patternType="solid">
        <fgColor rgb="FFFFFFFF"/>
      </patternFill>
    </fill>
    <fill>
      <patternFill patternType="solid">
        <fgColor rgb="FFFFFF00"/>
        <bgColor indexed="64"/>
      </patternFill>
    </fill>
    <fill>
      <patternFill patternType="solid">
        <fgColor rgb="FF92D050"/>
        <bgColor indexed="64"/>
      </patternFill>
    </fill>
    <fill>
      <patternFill patternType="solid">
        <fgColor indexed="9"/>
        <bgColor indexed="64"/>
      </patternFill>
    </fill>
    <fill>
      <patternFill patternType="solid">
        <fgColor theme="0" tint="-0.249977111117893"/>
        <bgColor indexed="64"/>
      </patternFill>
    </fill>
    <fill>
      <patternFill patternType="solid">
        <fgColor indexed="13"/>
        <bgColor indexed="64"/>
      </patternFill>
    </fill>
    <fill>
      <patternFill patternType="solid">
        <fgColor rgb="FFF2F2F2"/>
      </patternFill>
    </fill>
    <fill>
      <patternFill patternType="solid">
        <fgColor theme="0"/>
      </patternFill>
    </fill>
    <fill>
      <patternFill patternType="solid">
        <fgColor theme="0"/>
        <bgColor rgb="FFD9E1F2"/>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0.34998626667073579"/>
        <bgColor indexed="64"/>
      </patternFill>
    </fill>
    <fill>
      <patternFill patternType="solid">
        <fgColor rgb="FFCCCCCC"/>
      </patternFill>
    </fill>
    <fill>
      <patternFill patternType="solid">
        <fgColor theme="2" tint="-9.9978637043366805E-2"/>
        <bgColor indexed="64"/>
      </patternFill>
    </fill>
  </fills>
  <borders count="32">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auto="1"/>
      </top>
      <bottom style="thin">
        <color auto="1"/>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right style="thin">
        <color auto="1"/>
      </right>
      <top/>
      <bottom style="thin">
        <color auto="1"/>
      </bottom>
      <diagonal/>
    </border>
    <border>
      <left style="thin">
        <color indexed="64"/>
      </left>
      <right style="thin">
        <color indexed="64"/>
      </right>
      <top/>
      <bottom/>
      <diagonal/>
    </border>
  </borders>
  <cellStyleXfs count="14">
    <xf numFmtId="0" fontId="0" fillId="0" borderId="0"/>
    <xf numFmtId="0" fontId="1" fillId="0" borderId="0"/>
    <xf numFmtId="43" fontId="1" fillId="0" borderId="0" applyFont="0" applyFill="0" applyBorder="0" applyAlignment="0" applyProtection="0"/>
    <xf numFmtId="0" fontId="2" fillId="0" borderId="0"/>
    <xf numFmtId="0" fontId="3" fillId="0" borderId="0"/>
    <xf numFmtId="0" fontId="4" fillId="0" borderId="0" applyNumberFormat="0" applyFill="0" applyBorder="0" applyAlignment="0" applyProtection="0"/>
    <xf numFmtId="44" fontId="6" fillId="0" borderId="0" applyFont="0" applyFill="0" applyBorder="0" applyAlignment="0" applyProtection="0"/>
    <xf numFmtId="0" fontId="3" fillId="0" borderId="0"/>
    <xf numFmtId="0" fontId="3" fillId="0" borderId="0"/>
    <xf numFmtId="0" fontId="21" fillId="0" borderId="0">
      <alignment vertical="top"/>
    </xf>
    <xf numFmtId="0" fontId="3" fillId="0" borderId="0"/>
    <xf numFmtId="0" fontId="21" fillId="0" borderId="0">
      <alignment vertical="top"/>
    </xf>
    <xf numFmtId="0" fontId="24" fillId="0" borderId="0"/>
    <xf numFmtId="0" fontId="56" fillId="0" borderId="0"/>
  </cellStyleXfs>
  <cellXfs count="419">
    <xf numFmtId="0" fontId="0" fillId="0" borderId="0" xfId="0"/>
    <xf numFmtId="0" fontId="9" fillId="0" borderId="1" xfId="0" applyFont="1" applyBorder="1"/>
    <xf numFmtId="0" fontId="12" fillId="0" borderId="0" xfId="4" applyFont="1"/>
    <xf numFmtId="0" fontId="15" fillId="0" borderId="2" xfId="0" applyFont="1" applyBorder="1"/>
    <xf numFmtId="0" fontId="3" fillId="0" borderId="3" xfId="4" applyBorder="1"/>
    <xf numFmtId="0" fontId="0" fillId="0" borderId="4" xfId="0" applyBorder="1"/>
    <xf numFmtId="0" fontId="0" fillId="0" borderId="6" xfId="0" applyBorder="1"/>
    <xf numFmtId="0" fontId="0" fillId="0" borderId="5" xfId="0" applyBorder="1"/>
    <xf numFmtId="0" fontId="4" fillId="0" borderId="0" xfId="5"/>
    <xf numFmtId="0" fontId="3" fillId="0" borderId="5" xfId="4" applyBorder="1"/>
    <xf numFmtId="0" fontId="0" fillId="0" borderId="7" xfId="0" applyBorder="1"/>
    <xf numFmtId="0" fontId="0" fillId="0" borderId="8" xfId="0" applyBorder="1"/>
    <xf numFmtId="0" fontId="0" fillId="0" borderId="9" xfId="0" applyBorder="1"/>
    <xf numFmtId="0" fontId="16" fillId="0" borderId="0" xfId="0" applyFont="1" applyAlignment="1">
      <alignment horizontal="center" vertical="center"/>
    </xf>
    <xf numFmtId="0" fontId="0" fillId="0" borderId="0" xfId="0" applyAlignment="1">
      <alignment vertical="center"/>
    </xf>
    <xf numFmtId="0" fontId="0" fillId="0" borderId="0" xfId="0" applyAlignment="1">
      <alignment wrapText="1"/>
    </xf>
    <xf numFmtId="0" fontId="3" fillId="0" borderId="0" xfId="4" applyAlignment="1">
      <alignment wrapText="1"/>
    </xf>
    <xf numFmtId="0" fontId="5" fillId="0" borderId="0" xfId="0" applyFont="1" applyAlignment="1">
      <alignment wrapText="1"/>
    </xf>
    <xf numFmtId="0" fontId="12" fillId="9" borderId="0" xfId="4" applyFont="1" applyFill="1" applyAlignment="1">
      <alignment wrapText="1"/>
    </xf>
    <xf numFmtId="0" fontId="17" fillId="5" borderId="0" xfId="0" applyFont="1" applyFill="1" applyAlignment="1">
      <alignment wrapText="1"/>
    </xf>
    <xf numFmtId="0" fontId="4" fillId="0" borderId="1" xfId="5" applyBorder="1"/>
    <xf numFmtId="44" fontId="17" fillId="0" borderId="0" xfId="6" applyFont="1" applyAlignment="1">
      <alignment wrapText="1"/>
    </xf>
    <xf numFmtId="0" fontId="16" fillId="0" borderId="0" xfId="0" applyFont="1"/>
    <xf numFmtId="0" fontId="0" fillId="0" borderId="0" xfId="0" applyAlignment="1">
      <alignment horizontal="center"/>
    </xf>
    <xf numFmtId="0" fontId="7" fillId="0" borderId="1" xfId="0" applyFont="1" applyBorder="1"/>
    <xf numFmtId="0" fontId="0" fillId="0" borderId="1" xfId="0" applyBorder="1"/>
    <xf numFmtId="0" fontId="0" fillId="0" borderId="1" xfId="0" applyBorder="1" applyAlignment="1">
      <alignment horizontal="center"/>
    </xf>
    <xf numFmtId="0" fontId="0" fillId="3" borderId="0" xfId="0" applyFill="1"/>
    <xf numFmtId="0" fontId="8" fillId="0" borderId="1" xfId="0" applyFont="1" applyBorder="1" applyAlignment="1">
      <alignment vertical="center"/>
    </xf>
    <xf numFmtId="0" fontId="20" fillId="0" borderId="1" xfId="0" applyFont="1" applyBorder="1" applyAlignment="1">
      <alignment vertical="center"/>
    </xf>
    <xf numFmtId="0" fontId="20" fillId="0" borderId="1" xfId="0" applyFont="1" applyBorder="1" applyAlignment="1">
      <alignment horizontal="center" vertical="center"/>
    </xf>
    <xf numFmtId="0" fontId="9" fillId="0" borderId="1" xfId="0" applyFont="1" applyBorder="1" applyAlignment="1">
      <alignment vertical="center"/>
    </xf>
    <xf numFmtId="0" fontId="9" fillId="0" borderId="1" xfId="0" applyFont="1" applyBorder="1" applyAlignment="1">
      <alignment horizontal="center" vertical="center"/>
    </xf>
    <xf numFmtId="14" fontId="9" fillId="0" borderId="1" xfId="0" applyNumberFormat="1" applyFont="1" applyBorder="1" applyAlignment="1">
      <alignment horizontal="center" vertical="center"/>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wrapText="1"/>
    </xf>
    <xf numFmtId="0" fontId="9" fillId="3" borderId="1" xfId="0" applyFont="1" applyFill="1" applyBorder="1" applyAlignment="1">
      <alignment horizontal="center" vertical="center"/>
    </xf>
    <xf numFmtId="14" fontId="0" fillId="0" borderId="1" xfId="0" applyNumberFormat="1" applyBorder="1" applyAlignment="1">
      <alignment horizontal="center"/>
    </xf>
    <xf numFmtId="0" fontId="7" fillId="3" borderId="1" xfId="0" applyFont="1" applyFill="1" applyBorder="1"/>
    <xf numFmtId="0" fontId="0" fillId="3" borderId="1" xfId="0" applyFill="1" applyBorder="1" applyAlignment="1">
      <alignment horizontal="left"/>
    </xf>
    <xf numFmtId="0" fontId="9" fillId="3" borderId="1" xfId="0" applyFont="1" applyFill="1" applyBorder="1" applyAlignment="1">
      <alignment horizontal="left" wrapText="1"/>
    </xf>
    <xf numFmtId="0" fontId="9" fillId="3" borderId="1" xfId="0" applyFont="1" applyFill="1" applyBorder="1" applyAlignment="1">
      <alignment horizontal="left"/>
    </xf>
    <xf numFmtId="14" fontId="9" fillId="3" borderId="1" xfId="0" applyNumberFormat="1" applyFont="1" applyFill="1" applyBorder="1" applyAlignment="1">
      <alignment horizontal="center" vertical="center"/>
    </xf>
    <xf numFmtId="14" fontId="9" fillId="3" borderId="1" xfId="0" applyNumberFormat="1" applyFont="1" applyFill="1" applyBorder="1" applyAlignment="1">
      <alignment horizontal="center"/>
    </xf>
    <xf numFmtId="0" fontId="29" fillId="0" borderId="1" xfId="0" applyFont="1" applyBorder="1"/>
    <xf numFmtId="0" fontId="29" fillId="0" borderId="1" xfId="0" applyFont="1" applyBorder="1" applyAlignment="1">
      <alignment horizontal="center"/>
    </xf>
    <xf numFmtId="14" fontId="29" fillId="0" borderId="1" xfId="0" applyNumberFormat="1" applyFont="1" applyBorder="1" applyAlignment="1">
      <alignment horizontal="center"/>
    </xf>
    <xf numFmtId="0" fontId="31" fillId="0" borderId="1" xfId="5" applyFont="1" applyBorder="1" applyAlignment="1">
      <alignment vertical="center" wrapText="1"/>
    </xf>
    <xf numFmtId="0" fontId="33" fillId="4" borderId="1" xfId="0" applyFont="1" applyFill="1" applyBorder="1" applyAlignment="1">
      <alignment horizontal="left"/>
    </xf>
    <xf numFmtId="0" fontId="33" fillId="4" borderId="1" xfId="0" applyFont="1" applyFill="1" applyBorder="1" applyAlignment="1">
      <alignment horizontal="center"/>
    </xf>
    <xf numFmtId="14" fontId="33" fillId="4" borderId="1" xfId="0" applyNumberFormat="1" applyFont="1" applyFill="1" applyBorder="1" applyAlignment="1">
      <alignment horizontal="center"/>
    </xf>
    <xf numFmtId="0" fontId="31" fillId="4" borderId="1" xfId="0" applyFont="1" applyFill="1" applyBorder="1" applyAlignment="1">
      <alignment horizontal="center"/>
    </xf>
    <xf numFmtId="14" fontId="31" fillId="4" borderId="1" xfId="0" applyNumberFormat="1" applyFont="1" applyFill="1" applyBorder="1" applyAlignment="1">
      <alignment horizontal="center"/>
    </xf>
    <xf numFmtId="0" fontId="33" fillId="0" borderId="1" xfId="0" applyFont="1" applyBorder="1" applyAlignment="1">
      <alignment horizontal="center"/>
    </xf>
    <xf numFmtId="0" fontId="33" fillId="0" borderId="1" xfId="0" applyFont="1" applyBorder="1" applyAlignment="1">
      <alignment horizontal="left"/>
    </xf>
    <xf numFmtId="14" fontId="31" fillId="0" borderId="1" xfId="0" applyNumberFormat="1" applyFont="1" applyBorder="1" applyAlignment="1">
      <alignment horizontal="center"/>
    </xf>
    <xf numFmtId="0" fontId="29" fillId="5" borderId="1" xfId="0" applyFont="1" applyFill="1" applyBorder="1" applyAlignment="1">
      <alignment horizontal="center"/>
    </xf>
    <xf numFmtId="0" fontId="31" fillId="0" borderId="1" xfId="0" applyFont="1" applyBorder="1" applyAlignment="1">
      <alignment horizontal="left" vertical="center" wrapText="1"/>
    </xf>
    <xf numFmtId="0" fontId="31" fillId="0" borderId="1" xfId="0" applyFont="1" applyBorder="1" applyAlignment="1">
      <alignment horizontal="left" vertical="center"/>
    </xf>
    <xf numFmtId="0" fontId="31" fillId="0" borderId="1" xfId="0" applyFont="1" applyBorder="1" applyAlignment="1">
      <alignment horizontal="center" vertical="center"/>
    </xf>
    <xf numFmtId="14" fontId="31" fillId="0" borderId="1" xfId="0" applyNumberFormat="1" applyFont="1" applyBorder="1" applyAlignment="1">
      <alignment horizontal="center" vertical="center" wrapText="1"/>
    </xf>
    <xf numFmtId="0" fontId="4" fillId="0" borderId="0" xfId="5" applyBorder="1"/>
    <xf numFmtId="0" fontId="31" fillId="0" borderId="1" xfId="0" applyFont="1" applyBorder="1" applyAlignment="1">
      <alignment horizontal="center" vertical="center" wrapText="1"/>
    </xf>
    <xf numFmtId="0" fontId="31" fillId="0" borderId="1" xfId="5" applyFont="1" applyFill="1" applyBorder="1" applyAlignment="1" applyProtection="1">
      <alignment vertical="center" wrapText="1"/>
    </xf>
    <xf numFmtId="14" fontId="29" fillId="3" borderId="1" xfId="0" applyNumberFormat="1" applyFont="1" applyFill="1" applyBorder="1" applyAlignment="1">
      <alignment horizontal="center"/>
    </xf>
    <xf numFmtId="14" fontId="31" fillId="3" borderId="1" xfId="0" applyNumberFormat="1" applyFont="1" applyFill="1" applyBorder="1" applyAlignment="1">
      <alignment horizontal="center"/>
    </xf>
    <xf numFmtId="14" fontId="33" fillId="5" borderId="1" xfId="0" applyNumberFormat="1" applyFont="1" applyFill="1" applyBorder="1" applyAlignment="1">
      <alignment horizontal="center"/>
    </xf>
    <xf numFmtId="0" fontId="31" fillId="0" borderId="1" xfId="0" applyFont="1" applyBorder="1"/>
    <xf numFmtId="0" fontId="29" fillId="0" borderId="1" xfId="0" applyFont="1" applyBorder="1" applyAlignment="1">
      <alignment horizontal="left" wrapText="1"/>
    </xf>
    <xf numFmtId="14" fontId="29" fillId="5" borderId="1" xfId="0" applyNumberFormat="1" applyFont="1" applyFill="1" applyBorder="1" applyAlignment="1">
      <alignment horizontal="center"/>
    </xf>
    <xf numFmtId="0" fontId="34" fillId="0" borderId="1" xfId="5" applyFont="1" applyFill="1" applyBorder="1" applyAlignment="1" applyProtection="1">
      <alignment horizontal="center" vertical="center" wrapText="1"/>
    </xf>
    <xf numFmtId="0" fontId="9" fillId="3" borderId="1" xfId="0" applyFont="1" applyFill="1" applyBorder="1"/>
    <xf numFmtId="0" fontId="27" fillId="11" borderId="1" xfId="0" applyFont="1" applyFill="1" applyBorder="1" applyAlignment="1">
      <alignment horizontal="left"/>
    </xf>
    <xf numFmtId="0" fontId="9" fillId="3" borderId="1" xfId="0" applyFont="1" applyFill="1" applyBorder="1" applyAlignment="1">
      <alignment vertical="center"/>
    </xf>
    <xf numFmtId="0" fontId="27" fillId="3" borderId="1" xfId="0" applyFont="1" applyFill="1" applyBorder="1"/>
    <xf numFmtId="0" fontId="33" fillId="3" borderId="1" xfId="0" applyFont="1" applyFill="1" applyBorder="1" applyAlignment="1">
      <alignment horizontal="left"/>
    </xf>
    <xf numFmtId="0" fontId="29" fillId="3" borderId="1" xfId="0" applyFont="1" applyFill="1" applyBorder="1"/>
    <xf numFmtId="0" fontId="31" fillId="0" borderId="1" xfId="0" applyFont="1" applyBorder="1" applyAlignment="1">
      <alignment horizontal="center"/>
    </xf>
    <xf numFmtId="0" fontId="33" fillId="3" borderId="1" xfId="0" applyFont="1" applyFill="1" applyBorder="1" applyAlignment="1">
      <alignment horizontal="center"/>
    </xf>
    <xf numFmtId="14" fontId="33" fillId="3" borderId="1" xfId="0" applyNumberFormat="1" applyFont="1" applyFill="1" applyBorder="1" applyAlignment="1">
      <alignment horizontal="center"/>
    </xf>
    <xf numFmtId="0" fontId="35" fillId="0" borderId="1" xfId="3" applyFont="1" applyBorder="1"/>
    <xf numFmtId="0" fontId="35" fillId="0" borderId="1" xfId="3" applyFont="1" applyBorder="1" applyAlignment="1">
      <alignment horizontal="center"/>
    </xf>
    <xf numFmtId="14" fontId="35" fillId="0" borderId="1" xfId="3" applyNumberFormat="1" applyFont="1" applyBorder="1" applyAlignment="1">
      <alignment horizontal="center"/>
    </xf>
    <xf numFmtId="0" fontId="33" fillId="12" borderId="1" xfId="0" applyFont="1" applyFill="1" applyBorder="1"/>
    <xf numFmtId="0" fontId="33" fillId="12" borderId="1" xfId="0" applyFont="1" applyFill="1" applyBorder="1" applyAlignment="1">
      <alignment horizontal="center"/>
    </xf>
    <xf numFmtId="14" fontId="33" fillId="12" borderId="1" xfId="0" applyNumberFormat="1" applyFont="1" applyFill="1" applyBorder="1" applyAlignment="1">
      <alignment horizontal="center"/>
    </xf>
    <xf numFmtId="0" fontId="33" fillId="3" borderId="1" xfId="0" applyFont="1" applyFill="1" applyBorder="1"/>
    <xf numFmtId="0" fontId="31" fillId="3" borderId="1" xfId="0" applyFont="1" applyFill="1" applyBorder="1"/>
    <xf numFmtId="0" fontId="9" fillId="3" borderId="1" xfId="0" applyFont="1" applyFill="1" applyBorder="1" applyAlignment="1">
      <alignment horizontal="center"/>
    </xf>
    <xf numFmtId="0" fontId="9" fillId="3" borderId="1" xfId="0" applyFont="1" applyFill="1" applyBorder="1" applyAlignment="1">
      <alignment vertical="center" wrapText="1"/>
    </xf>
    <xf numFmtId="0" fontId="26" fillId="3" borderId="1" xfId="0" applyFont="1" applyFill="1" applyBorder="1" applyAlignment="1">
      <alignment horizontal="left" vertical="center" wrapText="1"/>
    </xf>
    <xf numFmtId="0" fontId="29" fillId="0" borderId="1" xfId="0" applyFont="1" applyBorder="1" applyAlignment="1">
      <alignment horizontal="left"/>
    </xf>
    <xf numFmtId="0" fontId="29" fillId="0" borderId="1" xfId="0" applyFont="1" applyBorder="1" applyAlignment="1">
      <alignment vertical="center" wrapText="1"/>
    </xf>
    <xf numFmtId="0" fontId="29" fillId="0" borderId="1" xfId="0" applyFont="1" applyBorder="1" applyAlignment="1">
      <alignment horizontal="center" vertical="center"/>
    </xf>
    <xf numFmtId="14" fontId="29" fillId="0" borderId="1" xfId="0" applyNumberFormat="1" applyFont="1" applyBorder="1" applyAlignment="1">
      <alignment horizontal="center" vertical="center"/>
    </xf>
    <xf numFmtId="49" fontId="31" fillId="3" borderId="1" xfId="0" applyNumberFormat="1" applyFont="1" applyFill="1" applyBorder="1" applyAlignment="1">
      <alignment horizontal="center"/>
    </xf>
    <xf numFmtId="0" fontId="29" fillId="3" borderId="1" xfId="0" applyFont="1" applyFill="1" applyBorder="1" applyAlignment="1">
      <alignment horizontal="center" vertical="center"/>
    </xf>
    <xf numFmtId="0" fontId="29" fillId="3" borderId="1" xfId="0" applyFont="1" applyFill="1" applyBorder="1" applyAlignment="1">
      <alignment horizontal="center"/>
    </xf>
    <xf numFmtId="0" fontId="36" fillId="0" borderId="1" xfId="0" applyFont="1" applyBorder="1"/>
    <xf numFmtId="0" fontId="29" fillId="0" borderId="1" xfId="0" applyFont="1" applyBorder="1" applyAlignment="1">
      <alignment vertical="center"/>
    </xf>
    <xf numFmtId="0" fontId="29" fillId="3" borderId="1" xfId="0" applyFont="1" applyFill="1" applyBorder="1" applyAlignment="1">
      <alignment horizontal="left" wrapText="1"/>
    </xf>
    <xf numFmtId="0" fontId="36" fillId="4" borderId="1" xfId="0" applyFont="1" applyFill="1" applyBorder="1"/>
    <xf numFmtId="0" fontId="29" fillId="3" borderId="1" xfId="0" applyFont="1" applyFill="1" applyBorder="1" applyAlignment="1">
      <alignment horizontal="left"/>
    </xf>
    <xf numFmtId="0" fontId="35" fillId="0" borderId="1" xfId="0" applyFont="1" applyBorder="1" applyAlignment="1">
      <alignment horizontal="left" vertical="top"/>
    </xf>
    <xf numFmtId="0" fontId="35" fillId="0" borderId="1" xfId="0" applyFont="1" applyBorder="1" applyAlignment="1">
      <alignment horizontal="center" vertical="top"/>
    </xf>
    <xf numFmtId="14" fontId="35" fillId="0" borderId="1" xfId="0" applyNumberFormat="1" applyFont="1" applyBorder="1" applyAlignment="1">
      <alignment horizontal="center" vertical="top"/>
    </xf>
    <xf numFmtId="0" fontId="31" fillId="7"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xf>
    <xf numFmtId="0" fontId="31" fillId="7" borderId="1" xfId="0" applyFont="1" applyFill="1" applyBorder="1" applyAlignment="1">
      <alignment horizontal="left" vertical="center" wrapText="1"/>
    </xf>
    <xf numFmtId="14" fontId="31" fillId="7" borderId="1" xfId="0" applyNumberFormat="1" applyFont="1" applyFill="1" applyBorder="1" applyAlignment="1">
      <alignment horizontal="center" vertical="center" wrapText="1"/>
    </xf>
    <xf numFmtId="0" fontId="31" fillId="3" borderId="1" xfId="2" applyNumberFormat="1" applyFont="1" applyFill="1" applyBorder="1" applyAlignment="1">
      <alignment horizontal="left" wrapText="1"/>
    </xf>
    <xf numFmtId="0" fontId="33" fillId="0" borderId="1" xfId="0" applyFont="1" applyBorder="1" applyAlignment="1">
      <alignment vertical="top"/>
    </xf>
    <xf numFmtId="14" fontId="29" fillId="3" borderId="1" xfId="0" applyNumberFormat="1" applyFont="1" applyFill="1" applyBorder="1" applyAlignment="1">
      <alignment horizontal="center" vertical="center"/>
    </xf>
    <xf numFmtId="0" fontId="29" fillId="0" borderId="1" xfId="0" applyFont="1" applyBorder="1" applyAlignment="1">
      <alignment wrapText="1"/>
    </xf>
    <xf numFmtId="0" fontId="31" fillId="7" borderId="1" xfId="0" applyFont="1" applyFill="1" applyBorder="1"/>
    <xf numFmtId="14" fontId="31" fillId="7" borderId="1" xfId="0" applyNumberFormat="1" applyFont="1" applyFill="1" applyBorder="1" applyAlignment="1">
      <alignment horizontal="center"/>
    </xf>
    <xf numFmtId="14" fontId="35" fillId="5" borderId="1" xfId="0" applyNumberFormat="1" applyFont="1" applyFill="1" applyBorder="1" applyAlignment="1">
      <alignment horizontal="center" vertical="top"/>
    </xf>
    <xf numFmtId="0" fontId="31" fillId="7" borderId="1" xfId="0" applyFont="1" applyFill="1" applyBorder="1" applyAlignment="1">
      <alignment horizontal="left" vertical="center"/>
    </xf>
    <xf numFmtId="0" fontId="31" fillId="7" borderId="1" xfId="0" applyFont="1" applyFill="1" applyBorder="1" applyAlignment="1">
      <alignment horizontal="center" vertical="center"/>
    </xf>
    <xf numFmtId="14" fontId="31" fillId="7" borderId="1" xfId="0" applyNumberFormat="1" applyFont="1" applyFill="1" applyBorder="1" applyAlignment="1">
      <alignment horizontal="center" vertical="center"/>
    </xf>
    <xf numFmtId="0" fontId="31" fillId="7" borderId="1" xfId="0" applyFont="1" applyFill="1" applyBorder="1" applyAlignment="1">
      <alignment vertical="center"/>
    </xf>
    <xf numFmtId="0" fontId="31" fillId="0" borderId="1" xfId="8" applyFont="1" applyBorder="1" applyAlignment="1">
      <alignment horizontal="left"/>
    </xf>
    <xf numFmtId="0" fontId="31" fillId="0" borderId="1" xfId="8" applyFont="1" applyBorder="1" applyAlignment="1">
      <alignment horizontal="left" wrapText="1"/>
    </xf>
    <xf numFmtId="0" fontId="33" fillId="0" borderId="1" xfId="0" applyFont="1" applyBorder="1" applyAlignment="1">
      <alignment vertical="center"/>
    </xf>
    <xf numFmtId="0" fontId="33" fillId="0" borderId="1" xfId="0" applyFont="1" applyBorder="1" applyAlignment="1">
      <alignment vertical="center" wrapText="1"/>
    </xf>
    <xf numFmtId="0" fontId="33" fillId="0" borderId="1" xfId="0" applyFont="1" applyBorder="1" applyAlignment="1">
      <alignment horizontal="center" vertical="center"/>
    </xf>
    <xf numFmtId="14" fontId="33" fillId="0" borderId="1" xfId="0" applyNumberFormat="1" applyFont="1" applyBorder="1" applyAlignment="1">
      <alignment horizontal="center" vertical="center"/>
    </xf>
    <xf numFmtId="0" fontId="36" fillId="10" borderId="1" xfId="0" applyFont="1" applyFill="1" applyBorder="1"/>
    <xf numFmtId="0" fontId="31" fillId="4" borderId="1" xfId="0" applyFont="1" applyFill="1" applyBorder="1" applyAlignment="1">
      <alignment horizontal="left"/>
    </xf>
    <xf numFmtId="0" fontId="31" fillId="4" borderId="1" xfId="0" applyFont="1" applyFill="1" applyBorder="1" applyAlignment="1">
      <alignment horizontal="left" wrapText="1"/>
    </xf>
    <xf numFmtId="0" fontId="36" fillId="3" borderId="1" xfId="0" applyFont="1" applyFill="1" applyBorder="1"/>
    <xf numFmtId="0" fontId="29" fillId="3" borderId="1" xfId="0" applyFont="1" applyFill="1" applyBorder="1" applyAlignment="1">
      <alignment vertical="center" wrapText="1"/>
    </xf>
    <xf numFmtId="0" fontId="29" fillId="3" borderId="1" xfId="0" applyFont="1" applyFill="1" applyBorder="1" applyAlignment="1">
      <alignment horizontal="left" vertical="top" wrapText="1"/>
    </xf>
    <xf numFmtId="49" fontId="31" fillId="3" borderId="1" xfId="0" applyNumberFormat="1" applyFont="1" applyFill="1" applyBorder="1"/>
    <xf numFmtId="0" fontId="29" fillId="0" borderId="1" xfId="0" applyFont="1" applyBorder="1" applyAlignment="1">
      <alignment horizontal="center" vertical="top"/>
    </xf>
    <xf numFmtId="0" fontId="29" fillId="3" borderId="1" xfId="0" applyFont="1" applyFill="1" applyBorder="1" applyAlignment="1">
      <alignment vertical="center"/>
    </xf>
    <xf numFmtId="0" fontId="29" fillId="0" borderId="1" xfId="1" applyFont="1" applyBorder="1" applyAlignment="1">
      <alignment horizontal="left" vertical="center" wrapText="1"/>
    </xf>
    <xf numFmtId="0" fontId="31" fillId="0" borderId="1" xfId="1" applyFont="1" applyBorder="1" applyAlignment="1">
      <alignment vertical="center" wrapText="1"/>
    </xf>
    <xf numFmtId="49" fontId="31" fillId="0" borderId="1" xfId="1" applyNumberFormat="1" applyFont="1" applyBorder="1" applyAlignment="1">
      <alignment horizontal="center" vertical="center"/>
    </xf>
    <xf numFmtId="14" fontId="31" fillId="0" borderId="1" xfId="1" applyNumberFormat="1" applyFont="1" applyBorder="1" applyAlignment="1">
      <alignment horizontal="center" vertical="center"/>
    </xf>
    <xf numFmtId="0" fontId="31" fillId="0" borderId="1" xfId="0" applyFont="1" applyBorder="1" applyAlignment="1">
      <alignment horizontal="left"/>
    </xf>
    <xf numFmtId="0" fontId="31" fillId="0" borderId="1" xfId="0" applyFont="1" applyBorder="1" applyAlignment="1">
      <alignment horizontal="left" wrapText="1"/>
    </xf>
    <xf numFmtId="0" fontId="33" fillId="0" borderId="1" xfId="0" applyFont="1" applyBorder="1" applyAlignment="1">
      <alignment horizontal="center" vertical="top"/>
    </xf>
    <xf numFmtId="14" fontId="33" fillId="0" borderId="1" xfId="0" applyNumberFormat="1" applyFont="1" applyBorder="1" applyAlignment="1">
      <alignment horizontal="center" vertical="top"/>
    </xf>
    <xf numFmtId="0" fontId="31" fillId="0" borderId="1" xfId="1" applyFont="1" applyBorder="1" applyAlignment="1">
      <alignment vertical="center"/>
    </xf>
    <xf numFmtId="0" fontId="29" fillId="3" borderId="1" xfId="2" applyNumberFormat="1" applyFont="1" applyFill="1" applyBorder="1" applyAlignment="1">
      <alignment horizontal="left" wrapText="1"/>
    </xf>
    <xf numFmtId="0" fontId="29" fillId="5" borderId="1" xfId="0" applyFont="1" applyFill="1" applyBorder="1" applyAlignment="1">
      <alignment horizontal="center" vertical="center"/>
    </xf>
    <xf numFmtId="0" fontId="35" fillId="5" borderId="1" xfId="0" applyFont="1" applyFill="1" applyBorder="1" applyAlignment="1">
      <alignment horizontal="center" vertical="top"/>
    </xf>
    <xf numFmtId="0" fontId="31" fillId="7" borderId="1" xfId="0" applyFont="1" applyFill="1" applyBorder="1" applyAlignment="1">
      <alignment vertical="center" wrapText="1"/>
    </xf>
    <xf numFmtId="0" fontId="31" fillId="7" borderId="1" xfId="0" applyFont="1" applyFill="1" applyBorder="1" applyAlignment="1">
      <alignment vertical="top"/>
    </xf>
    <xf numFmtId="0" fontId="31" fillId="0" borderId="1" xfId="0" applyFont="1" applyBorder="1" applyAlignment="1">
      <alignment wrapText="1"/>
    </xf>
    <xf numFmtId="0" fontId="31" fillId="0" borderId="1" xfId="0" applyFont="1" applyBorder="1" applyAlignment="1">
      <alignment horizontal="center" wrapText="1"/>
    </xf>
    <xf numFmtId="14" fontId="31" fillId="5" borderId="1" xfId="0" applyNumberFormat="1" applyFont="1" applyFill="1" applyBorder="1" applyAlignment="1">
      <alignment horizontal="center" wrapText="1"/>
    </xf>
    <xf numFmtId="14" fontId="33" fillId="5" borderId="1" xfId="0" applyNumberFormat="1" applyFont="1" applyFill="1" applyBorder="1" applyAlignment="1">
      <alignment horizontal="center" vertical="top"/>
    </xf>
    <xf numFmtId="0" fontId="35" fillId="0" borderId="1" xfId="3" applyFont="1" applyBorder="1" applyAlignment="1">
      <alignment vertical="center"/>
    </xf>
    <xf numFmtId="0" fontId="35" fillId="0" borderId="1" xfId="3" applyFont="1" applyBorder="1" applyAlignment="1">
      <alignment vertical="center" wrapText="1"/>
    </xf>
    <xf numFmtId="0" fontId="35" fillId="0" borderId="1" xfId="3" applyFont="1" applyBorder="1" applyAlignment="1">
      <alignment horizontal="center" vertical="center"/>
    </xf>
    <xf numFmtId="14" fontId="35" fillId="0" borderId="1" xfId="3" applyNumberFormat="1" applyFont="1" applyBorder="1" applyAlignment="1">
      <alignment horizontal="center" vertical="center"/>
    </xf>
    <xf numFmtId="0" fontId="35" fillId="3" borderId="1" xfId="0" applyFont="1" applyFill="1" applyBorder="1" applyAlignment="1">
      <alignment horizontal="center" vertical="top"/>
    </xf>
    <xf numFmtId="0" fontId="31" fillId="3" borderId="1" xfId="0" applyFont="1" applyFill="1" applyBorder="1" applyAlignment="1">
      <alignment horizontal="left" vertical="center" wrapText="1"/>
    </xf>
    <xf numFmtId="0" fontId="33" fillId="11" borderId="1" xfId="0" applyFont="1" applyFill="1" applyBorder="1" applyAlignment="1">
      <alignment horizontal="left"/>
    </xf>
    <xf numFmtId="0" fontId="33" fillId="11" borderId="1" xfId="0" applyFont="1" applyFill="1" applyBorder="1" applyAlignment="1">
      <alignment horizontal="center"/>
    </xf>
    <xf numFmtId="14" fontId="33" fillId="11" borderId="1" xfId="0" applyNumberFormat="1" applyFont="1" applyFill="1" applyBorder="1" applyAlignment="1">
      <alignment horizontal="center"/>
    </xf>
    <xf numFmtId="0" fontId="35" fillId="3" borderId="1" xfId="0" applyFont="1" applyFill="1" applyBorder="1" applyAlignment="1">
      <alignment horizontal="left" vertical="top"/>
    </xf>
    <xf numFmtId="14" fontId="35" fillId="3" borderId="1" xfId="0" applyNumberFormat="1" applyFont="1" applyFill="1" applyBorder="1" applyAlignment="1">
      <alignment horizontal="center" vertical="top"/>
    </xf>
    <xf numFmtId="0" fontId="31" fillId="3" borderId="1" xfId="5" applyFont="1" applyFill="1" applyBorder="1" applyAlignment="1" applyProtection="1">
      <alignment vertical="center" wrapText="1"/>
    </xf>
    <xf numFmtId="0" fontId="31" fillId="7" borderId="1" xfId="0" applyFont="1" applyFill="1" applyBorder="1" applyAlignment="1">
      <alignment horizontal="left"/>
    </xf>
    <xf numFmtId="0" fontId="33" fillId="5" borderId="1" xfId="0" applyFont="1" applyFill="1" applyBorder="1" applyAlignment="1">
      <alignment horizontal="center"/>
    </xf>
    <xf numFmtId="14" fontId="31" fillId="7" borderId="1" xfId="0" applyNumberFormat="1" applyFont="1" applyFill="1" applyBorder="1" applyAlignment="1">
      <alignment horizontal="center" vertical="top"/>
    </xf>
    <xf numFmtId="0" fontId="31" fillId="3" borderId="1" xfId="0" applyFont="1" applyFill="1" applyBorder="1" applyAlignment="1">
      <alignment horizontal="left" vertical="center"/>
    </xf>
    <xf numFmtId="0" fontId="27" fillId="12" borderId="1" xfId="0" applyFont="1" applyFill="1" applyBorder="1"/>
    <xf numFmtId="0" fontId="9" fillId="3" borderId="1" xfId="0" applyFont="1" applyFill="1" applyBorder="1" applyAlignment="1">
      <alignment horizontal="left" vertical="center"/>
    </xf>
    <xf numFmtId="0" fontId="26" fillId="3" borderId="1" xfId="8" applyFont="1" applyFill="1" applyBorder="1" applyAlignment="1">
      <alignment horizontal="left"/>
    </xf>
    <xf numFmtId="0" fontId="26" fillId="3" borderId="1" xfId="8" applyFont="1" applyFill="1" applyBorder="1" applyAlignment="1">
      <alignment horizontal="left" wrapText="1"/>
    </xf>
    <xf numFmtId="0" fontId="27" fillId="3" borderId="1" xfId="0" applyFont="1" applyFill="1" applyBorder="1" applyAlignment="1">
      <alignment vertical="top"/>
    </xf>
    <xf numFmtId="3" fontId="9" fillId="3" borderId="1" xfId="0" applyNumberFormat="1" applyFont="1" applyFill="1" applyBorder="1" applyAlignment="1">
      <alignment horizontal="left"/>
    </xf>
    <xf numFmtId="0" fontId="9" fillId="3" borderId="1" xfId="6" applyNumberFormat="1" applyFont="1" applyFill="1" applyBorder="1" applyAlignment="1">
      <alignment horizontal="left"/>
    </xf>
    <xf numFmtId="0" fontId="1" fillId="0" borderId="0" xfId="0" applyFont="1"/>
    <xf numFmtId="0" fontId="16" fillId="0" borderId="0" xfId="0" applyFont="1" applyAlignment="1">
      <alignment vertical="center"/>
    </xf>
    <xf numFmtId="0" fontId="7" fillId="3" borderId="1" xfId="0" applyFont="1" applyFill="1" applyBorder="1" applyAlignment="1">
      <alignment horizontal="left"/>
    </xf>
    <xf numFmtId="0" fontId="1" fillId="0" borderId="1" xfId="0" applyFont="1" applyBorder="1"/>
    <xf numFmtId="0" fontId="32" fillId="0" borderId="1" xfId="0" applyFont="1" applyBorder="1" applyAlignment="1">
      <alignment vertical="center"/>
    </xf>
    <xf numFmtId="0" fontId="4" fillId="0" borderId="1" xfId="5" applyFill="1" applyBorder="1"/>
    <xf numFmtId="0" fontId="7" fillId="15" borderId="1" xfId="0" applyFont="1" applyFill="1" applyBorder="1"/>
    <xf numFmtId="0" fontId="7" fillId="15" borderId="1" xfId="0" applyFont="1" applyFill="1" applyBorder="1" applyAlignment="1">
      <alignment vertical="center"/>
    </xf>
    <xf numFmtId="0" fontId="7" fillId="15" borderId="1" xfId="0" applyFont="1" applyFill="1" applyBorder="1" applyAlignment="1">
      <alignment vertical="center" wrapText="1"/>
    </xf>
    <xf numFmtId="0" fontId="41" fillId="0" borderId="1" xfId="0" applyFont="1" applyBorder="1" applyAlignment="1">
      <alignment horizontal="center" vertical="center"/>
    </xf>
    <xf numFmtId="10" fontId="0" fillId="0" borderId="1" xfId="0" applyNumberFormat="1" applyBorder="1" applyAlignment="1">
      <alignment horizontal="right"/>
    </xf>
    <xf numFmtId="164" fontId="0" fillId="0" borderId="1" xfId="0" applyNumberFormat="1" applyBorder="1"/>
    <xf numFmtId="10" fontId="0" fillId="0" borderId="1" xfId="0" applyNumberFormat="1" applyBorder="1"/>
    <xf numFmtId="0" fontId="41" fillId="0" borderId="11" xfId="0" applyFont="1" applyBorder="1" applyAlignment="1">
      <alignment horizontal="center" vertical="center"/>
    </xf>
    <xf numFmtId="0" fontId="16" fillId="0" borderId="0" xfId="0" applyFont="1" applyAlignment="1">
      <alignment vertical="center" wrapText="1"/>
    </xf>
    <xf numFmtId="0" fontId="0" fillId="13" borderId="1" xfId="0" applyFill="1" applyBorder="1" applyAlignment="1">
      <alignment vertical="center"/>
    </xf>
    <xf numFmtId="0" fontId="4" fillId="13" borderId="1" xfId="5" applyFill="1" applyBorder="1" applyAlignment="1">
      <alignment vertical="center"/>
    </xf>
    <xf numFmtId="0" fontId="15" fillId="0" borderId="14" xfId="0" applyFont="1" applyBorder="1" applyAlignment="1">
      <alignment horizontal="center"/>
    </xf>
    <xf numFmtId="0" fontId="15" fillId="0" borderId="15" xfId="0" applyFont="1" applyBorder="1" applyAlignment="1">
      <alignment horizontal="center"/>
    </xf>
    <xf numFmtId="165" fontId="15" fillId="0" borderId="15" xfId="0" applyNumberFormat="1" applyFont="1" applyBorder="1" applyAlignment="1">
      <alignment horizontal="center"/>
    </xf>
    <xf numFmtId="0" fontId="15" fillId="0" borderId="16" xfId="0" applyFont="1" applyBorder="1" applyAlignment="1">
      <alignment horizontal="center"/>
    </xf>
    <xf numFmtId="0" fontId="0" fillId="3" borderId="17" xfId="0" applyFill="1" applyBorder="1" applyAlignment="1">
      <alignment horizontal="center"/>
    </xf>
    <xf numFmtId="0" fontId="0" fillId="3" borderId="10" xfId="0" applyFill="1" applyBorder="1" applyAlignment="1">
      <alignment horizontal="left"/>
    </xf>
    <xf numFmtId="165" fontId="0" fillId="3" borderId="10" xfId="0" applyNumberFormat="1" applyFill="1" applyBorder="1"/>
    <xf numFmtId="0" fontId="0" fillId="3" borderId="18" xfId="0" applyFill="1" applyBorder="1" applyAlignment="1">
      <alignment horizontal="left"/>
    </xf>
    <xf numFmtId="3" fontId="0" fillId="16" borderId="19" xfId="0" applyNumberFormat="1" applyFill="1" applyBorder="1" applyAlignment="1">
      <alignment horizontal="center"/>
    </xf>
    <xf numFmtId="3" fontId="0" fillId="16" borderId="1" xfId="0" applyNumberFormat="1" applyFill="1" applyBorder="1" applyAlignment="1">
      <alignment horizontal="left"/>
    </xf>
    <xf numFmtId="165" fontId="0" fillId="17" borderId="1" xfId="0" applyNumberFormat="1" applyFill="1" applyBorder="1"/>
    <xf numFmtId="0" fontId="0" fillId="16" borderId="1" xfId="0" applyFill="1" applyBorder="1" applyAlignment="1">
      <alignment horizontal="left"/>
    </xf>
    <xf numFmtId="0" fontId="0" fillId="16" borderId="20" xfId="0" applyFill="1" applyBorder="1" applyAlignment="1">
      <alignment horizontal="left"/>
    </xf>
    <xf numFmtId="0" fontId="0" fillId="3" borderId="19" xfId="6" applyNumberFormat="1" applyFont="1" applyFill="1" applyBorder="1" applyAlignment="1">
      <alignment horizontal="center"/>
    </xf>
    <xf numFmtId="0" fontId="0" fillId="3" borderId="1" xfId="6" applyNumberFormat="1" applyFont="1" applyFill="1" applyBorder="1" applyAlignment="1">
      <alignment horizontal="left"/>
    </xf>
    <xf numFmtId="165" fontId="0" fillId="3" borderId="1" xfId="0" applyNumberFormat="1" applyFill="1" applyBorder="1"/>
    <xf numFmtId="0" fontId="0" fillId="3" borderId="20" xfId="0" applyFill="1" applyBorder="1" applyAlignment="1">
      <alignment horizontal="left"/>
    </xf>
    <xf numFmtId="0" fontId="0" fillId="16" borderId="19" xfId="0" applyFill="1" applyBorder="1" applyAlignment="1">
      <alignment horizontal="center"/>
    </xf>
    <xf numFmtId="0" fontId="0" fillId="3" borderId="19" xfId="0" applyFill="1" applyBorder="1" applyAlignment="1">
      <alignment horizontal="center"/>
    </xf>
    <xf numFmtId="165" fontId="0" fillId="3" borderId="1" xfId="0" applyNumberFormat="1" applyFill="1" applyBorder="1" applyAlignment="1">
      <alignment horizontal="left"/>
    </xf>
    <xf numFmtId="0" fontId="0" fillId="0" borderId="21" xfId="0" applyBorder="1" applyAlignment="1">
      <alignment horizontal="center"/>
    </xf>
    <xf numFmtId="0" fontId="0" fillId="0" borderId="22" xfId="0" applyBorder="1" applyAlignment="1">
      <alignment horizontal="left"/>
    </xf>
    <xf numFmtId="165" fontId="0" fillId="0" borderId="22" xfId="0" applyNumberFormat="1" applyBorder="1"/>
    <xf numFmtId="0" fontId="0" fillId="0" borderId="23" xfId="0" applyBorder="1" applyAlignment="1">
      <alignment horizontal="left"/>
    </xf>
    <xf numFmtId="165" fontId="0" fillId="0" borderId="0" xfId="0" applyNumberFormat="1"/>
    <xf numFmtId="49" fontId="35" fillId="0" borderId="1" xfId="3" applyNumberFormat="1" applyFont="1" applyBorder="1"/>
    <xf numFmtId="166" fontId="35" fillId="0" borderId="1" xfId="3" applyNumberFormat="1" applyFont="1" applyBorder="1" applyAlignment="1">
      <alignment horizontal="center"/>
    </xf>
    <xf numFmtId="167" fontId="45" fillId="0" borderId="1" xfId="3" applyNumberFormat="1" applyFont="1" applyBorder="1" applyAlignment="1">
      <alignment horizontal="center"/>
    </xf>
    <xf numFmtId="14" fontId="46" fillId="0" borderId="1" xfId="0" applyNumberFormat="1" applyFont="1" applyBorder="1" applyAlignment="1">
      <alignment horizontal="center"/>
    </xf>
    <xf numFmtId="17" fontId="29" fillId="0" borderId="1" xfId="0" applyNumberFormat="1" applyFont="1" applyBorder="1" applyAlignment="1">
      <alignment horizontal="center"/>
    </xf>
    <xf numFmtId="17" fontId="33" fillId="3" borderId="1" xfId="0" applyNumberFormat="1" applyFont="1" applyFill="1" applyBorder="1" applyAlignment="1">
      <alignment horizontal="center"/>
    </xf>
    <xf numFmtId="16" fontId="29" fillId="0" borderId="1" xfId="0" applyNumberFormat="1" applyFont="1" applyBorder="1" applyAlignment="1">
      <alignment horizontal="center"/>
    </xf>
    <xf numFmtId="16" fontId="31" fillId="7" borderId="1" xfId="0" applyNumberFormat="1" applyFont="1" applyFill="1" applyBorder="1" applyAlignment="1">
      <alignment horizontal="center" vertical="center" wrapText="1"/>
    </xf>
    <xf numFmtId="0" fontId="20" fillId="0" borderId="1" xfId="0" applyFont="1" applyBorder="1" applyAlignment="1">
      <alignment vertical="center" wrapText="1"/>
    </xf>
    <xf numFmtId="0" fontId="16" fillId="0" borderId="1" xfId="0" applyFont="1" applyBorder="1" applyAlignment="1">
      <alignment horizontal="center"/>
    </xf>
    <xf numFmtId="0" fontId="7" fillId="0" borderId="1" xfId="0" applyFont="1" applyBorder="1" applyAlignment="1">
      <alignment horizontal="center"/>
    </xf>
    <xf numFmtId="0" fontId="30" fillId="0" borderId="1" xfId="0" applyFont="1" applyBorder="1" applyAlignment="1">
      <alignment vertical="center" wrapText="1"/>
    </xf>
    <xf numFmtId="0" fontId="30" fillId="0" borderId="1" xfId="0" applyFont="1" applyBorder="1" applyAlignment="1">
      <alignment wrapText="1"/>
    </xf>
    <xf numFmtId="0" fontId="4" fillId="0" borderId="1" xfId="5" applyBorder="1" applyAlignment="1">
      <alignment vertical="center" wrapText="1"/>
    </xf>
    <xf numFmtId="0" fontId="0" fillId="5" borderId="1" xfId="0" applyFill="1" applyBorder="1" applyAlignment="1">
      <alignment horizontal="center"/>
    </xf>
    <xf numFmtId="0" fontId="47" fillId="9" borderId="1" xfId="0" applyFont="1" applyFill="1" applyBorder="1" applyAlignment="1">
      <alignment horizontal="center" wrapText="1"/>
    </xf>
    <xf numFmtId="0" fontId="7" fillId="5" borderId="1" xfId="0" applyFont="1" applyFill="1" applyBorder="1"/>
    <xf numFmtId="0" fontId="7" fillId="5" borderId="1" xfId="0" applyFont="1" applyFill="1" applyBorder="1" applyAlignment="1">
      <alignment horizontal="center"/>
    </xf>
    <xf numFmtId="0" fontId="7" fillId="5" borderId="1" xfId="0" applyFont="1" applyFill="1" applyBorder="1" applyAlignment="1">
      <alignment horizontal="left"/>
    </xf>
    <xf numFmtId="0" fontId="0" fillId="0" borderId="1" xfId="0" applyBorder="1" applyAlignment="1">
      <alignment wrapText="1"/>
    </xf>
    <xf numFmtId="0" fontId="7" fillId="0" borderId="1" xfId="0" applyFont="1" applyBorder="1" applyAlignment="1">
      <alignment horizontal="center" wrapText="1"/>
    </xf>
    <xf numFmtId="0" fontId="48" fillId="0" borderId="1" xfId="0" applyFont="1" applyBorder="1" applyAlignment="1">
      <alignment wrapText="1"/>
    </xf>
    <xf numFmtId="0" fontId="48" fillId="0" borderId="1" xfId="0" applyFont="1" applyBorder="1"/>
    <xf numFmtId="0" fontId="47" fillId="0" borderId="1" xfId="0" applyFont="1" applyBorder="1" applyAlignment="1">
      <alignment horizontal="center" wrapText="1"/>
    </xf>
    <xf numFmtId="0" fontId="51" fillId="0" borderId="0" xfId="0" applyFont="1"/>
    <xf numFmtId="0" fontId="16" fillId="0" borderId="0" xfId="0" applyFont="1" applyAlignment="1">
      <alignment horizontal="center"/>
    </xf>
    <xf numFmtId="0" fontId="16" fillId="0" borderId="0" xfId="0" applyFont="1" applyAlignment="1">
      <alignment horizontal="center" wrapText="1"/>
    </xf>
    <xf numFmtId="0" fontId="32" fillId="0" borderId="0" xfId="0" applyFont="1" applyAlignment="1">
      <alignment horizontal="center" wrapText="1"/>
    </xf>
    <xf numFmtId="0" fontId="11" fillId="6" borderId="1" xfId="7" applyFont="1" applyFill="1" applyBorder="1" applyAlignment="1">
      <alignment horizontal="left" vertical="center" wrapText="1"/>
    </xf>
    <xf numFmtId="0" fontId="53" fillId="0" borderId="1" xfId="0" applyFont="1" applyBorder="1" applyAlignment="1">
      <alignment vertical="center"/>
    </xf>
    <xf numFmtId="0" fontId="53" fillId="0" borderId="1" xfId="0" applyFont="1" applyBorder="1" applyAlignment="1">
      <alignment horizontal="center" vertical="center"/>
    </xf>
    <xf numFmtId="0" fontId="53" fillId="0" borderId="1" xfId="0" applyFont="1" applyBorder="1" applyAlignment="1">
      <alignment horizontal="left"/>
    </xf>
    <xf numFmtId="0" fontId="53" fillId="0" borderId="1" xfId="0" applyFont="1" applyBorder="1" applyAlignment="1">
      <alignment vertical="center" wrapText="1"/>
    </xf>
    <xf numFmtId="14" fontId="53" fillId="0" borderId="1" xfId="0" applyNumberFormat="1" applyFont="1" applyBorder="1" applyAlignment="1">
      <alignment horizontal="center" vertical="center"/>
    </xf>
    <xf numFmtId="0" fontId="54" fillId="0" borderId="1" xfId="0" applyFont="1" applyBorder="1"/>
    <xf numFmtId="0" fontId="29" fillId="2"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33" fillId="0" borderId="1" xfId="0" applyFont="1" applyBorder="1"/>
    <xf numFmtId="14" fontId="33" fillId="0" borderId="1" xfId="0" applyNumberFormat="1" applyFont="1" applyBorder="1" applyAlignment="1">
      <alignment horizontal="center"/>
    </xf>
    <xf numFmtId="0" fontId="35" fillId="0" borderId="1" xfId="0" applyFont="1" applyBorder="1"/>
    <xf numFmtId="0" fontId="35" fillId="0" borderId="1" xfId="0" applyFont="1" applyBorder="1" applyAlignment="1">
      <alignment horizontal="center"/>
    </xf>
    <xf numFmtId="14" fontId="35" fillId="0" borderId="1" xfId="0" applyNumberFormat="1" applyFont="1" applyBorder="1" applyAlignment="1">
      <alignment horizontal="center"/>
    </xf>
    <xf numFmtId="14" fontId="31" fillId="5" borderId="1" xfId="0" applyNumberFormat="1" applyFont="1" applyFill="1" applyBorder="1" applyAlignment="1">
      <alignment horizontal="center"/>
    </xf>
    <xf numFmtId="0" fontId="29" fillId="3" borderId="1" xfId="0" applyFont="1" applyFill="1" applyBorder="1" applyAlignment="1">
      <alignment horizontal="left" vertical="center"/>
    </xf>
    <xf numFmtId="14" fontId="33" fillId="5" borderId="1" xfId="0" applyNumberFormat="1" applyFont="1" applyFill="1" applyBorder="1" applyAlignment="1">
      <alignment horizontal="center" vertical="center"/>
    </xf>
    <xf numFmtId="14" fontId="31" fillId="5" borderId="1" xfId="0" applyNumberFormat="1" applyFont="1" applyFill="1" applyBorder="1" applyAlignment="1">
      <alignment horizontal="center" vertical="center" wrapText="1"/>
    </xf>
    <xf numFmtId="0" fontId="33" fillId="3" borderId="1" xfId="0" applyFont="1" applyFill="1" applyBorder="1" applyAlignment="1">
      <alignment vertical="top"/>
    </xf>
    <xf numFmtId="14" fontId="35" fillId="5" borderId="1" xfId="3" applyNumberFormat="1" applyFont="1" applyFill="1" applyBorder="1" applyAlignment="1">
      <alignment horizontal="center" vertical="center"/>
    </xf>
    <xf numFmtId="49" fontId="29" fillId="0" borderId="1" xfId="0" applyNumberFormat="1" applyFont="1" applyBorder="1"/>
    <xf numFmtId="166" fontId="29" fillId="0" borderId="1" xfId="0" applyNumberFormat="1" applyFont="1" applyBorder="1" applyAlignment="1">
      <alignment horizontal="center"/>
    </xf>
    <xf numFmtId="167" fontId="35" fillId="0" borderId="1" xfId="0" applyNumberFormat="1" applyFont="1" applyBorder="1" applyAlignment="1">
      <alignment horizontal="center"/>
    </xf>
    <xf numFmtId="0" fontId="31" fillId="0" borderId="1" xfId="0" applyFont="1" applyBorder="1" applyAlignment="1">
      <alignment vertical="center"/>
    </xf>
    <xf numFmtId="0" fontId="31" fillId="0" borderId="1" xfId="0" applyFont="1" applyBorder="1" applyAlignment="1">
      <alignment vertical="center" wrapText="1"/>
    </xf>
    <xf numFmtId="0" fontId="15" fillId="0" borderId="0" xfId="0" applyFont="1" applyAlignment="1">
      <alignment horizontal="center" vertical="center"/>
    </xf>
    <xf numFmtId="0" fontId="0" fillId="0" borderId="0" xfId="0" applyAlignment="1">
      <alignment horizontal="center" vertical="center"/>
    </xf>
    <xf numFmtId="0" fontId="7" fillId="0" borderId="0" xfId="0" applyFont="1" applyAlignment="1">
      <alignment horizontal="center" vertical="center"/>
    </xf>
    <xf numFmtId="0" fontId="32" fillId="0" borderId="0" xfId="0" applyFont="1" applyAlignment="1">
      <alignment vertical="center"/>
    </xf>
    <xf numFmtId="0" fontId="37" fillId="0" borderId="0" xfId="0" applyFont="1" applyAlignment="1">
      <alignment vertical="center"/>
    </xf>
    <xf numFmtId="0" fontId="38" fillId="0" borderId="0" xfId="0" applyFont="1" applyAlignment="1">
      <alignment vertical="center"/>
    </xf>
    <xf numFmtId="0" fontId="0" fillId="0" borderId="1" xfId="0" applyBorder="1" applyAlignment="1">
      <alignment vertical="center"/>
    </xf>
    <xf numFmtId="0" fontId="52" fillId="0" borderId="0" xfId="0" applyFont="1" applyAlignment="1">
      <alignment vertical="center"/>
    </xf>
    <xf numFmtId="0" fontId="0" fillId="0" borderId="1" xfId="0" applyBorder="1" applyAlignment="1">
      <alignment horizontal="center" vertical="center"/>
    </xf>
    <xf numFmtId="0" fontId="0" fillId="0" borderId="1" xfId="0" applyBorder="1" applyAlignment="1">
      <alignment vertical="center" wrapText="1"/>
    </xf>
    <xf numFmtId="0" fontId="4" fillId="0" borderId="1" xfId="5" applyBorder="1" applyAlignment="1">
      <alignment vertical="center"/>
    </xf>
    <xf numFmtId="0" fontId="7" fillId="0" borderId="1" xfId="0" applyFont="1" applyBorder="1" applyAlignment="1">
      <alignment vertical="center" wrapText="1"/>
    </xf>
    <xf numFmtId="0" fontId="0" fillId="0" borderId="1" xfId="0" applyBorder="1" applyAlignment="1">
      <alignment horizontal="left" vertical="center"/>
    </xf>
    <xf numFmtId="0" fontId="18" fillId="0" borderId="1" xfId="0" applyFont="1" applyBorder="1" applyAlignment="1">
      <alignment vertical="center"/>
    </xf>
    <xf numFmtId="0" fontId="18" fillId="0" borderId="1" xfId="0" applyFont="1" applyBorder="1" applyAlignment="1">
      <alignment horizontal="center" vertical="center"/>
    </xf>
    <xf numFmtId="0" fontId="22" fillId="0" borderId="1" xfId="5" applyFont="1" applyBorder="1" applyAlignment="1">
      <alignment vertical="center"/>
    </xf>
    <xf numFmtId="0" fontId="55" fillId="0" borderId="1" xfId="5" applyFont="1" applyBorder="1" applyAlignment="1">
      <alignment vertical="center"/>
    </xf>
    <xf numFmtId="0" fontId="56" fillId="0" borderId="1" xfId="0" applyFont="1" applyBorder="1" applyAlignment="1">
      <alignment vertical="center"/>
    </xf>
    <xf numFmtId="0" fontId="4" fillId="0" borderId="0" xfId="5" applyBorder="1" applyAlignment="1">
      <alignment vertical="center"/>
    </xf>
    <xf numFmtId="0" fontId="56" fillId="0" borderId="1" xfId="0" applyFont="1" applyBorder="1" applyAlignment="1">
      <alignment horizontal="center" vertical="center"/>
    </xf>
    <xf numFmtId="0" fontId="59" fillId="13" borderId="1" xfId="0" applyFont="1" applyFill="1" applyBorder="1" applyAlignment="1">
      <alignment vertical="center" wrapText="1"/>
    </xf>
    <xf numFmtId="0" fontId="1" fillId="13" borderId="1" xfId="0" applyFont="1" applyFill="1" applyBorder="1" applyAlignment="1">
      <alignment vertical="center" wrapText="1"/>
    </xf>
    <xf numFmtId="0" fontId="1" fillId="13" borderId="1" xfId="0" applyFont="1" applyFill="1" applyBorder="1" applyAlignment="1">
      <alignment vertical="center"/>
    </xf>
    <xf numFmtId="14" fontId="1" fillId="13" borderId="1" xfId="0" applyNumberFormat="1" applyFont="1" applyFill="1" applyBorder="1" applyAlignment="1">
      <alignment horizontal="center" vertical="center"/>
    </xf>
    <xf numFmtId="0" fontId="60" fillId="13" borderId="1" xfId="0" applyFont="1" applyFill="1" applyBorder="1" applyAlignment="1">
      <alignment horizontal="left" vertical="center" wrapText="1"/>
    </xf>
    <xf numFmtId="0" fontId="0" fillId="13" borderId="1" xfId="0" applyFill="1" applyBorder="1" applyAlignment="1">
      <alignment horizontal="left" vertical="center"/>
    </xf>
    <xf numFmtId="0" fontId="57" fillId="13" borderId="1" xfId="0" applyFont="1" applyFill="1" applyBorder="1" applyAlignment="1">
      <alignment vertical="center" wrapText="1"/>
    </xf>
    <xf numFmtId="0" fontId="61" fillId="13" borderId="1" xfId="5" applyFont="1" applyFill="1" applyBorder="1" applyAlignment="1">
      <alignment vertical="center"/>
    </xf>
    <xf numFmtId="0" fontId="1" fillId="13" borderId="1" xfId="0" applyFont="1" applyFill="1" applyBorder="1" applyAlignment="1">
      <alignment horizontal="left" vertical="center"/>
    </xf>
    <xf numFmtId="0" fontId="57" fillId="13" borderId="1" xfId="0" applyFont="1" applyFill="1" applyBorder="1" applyAlignment="1">
      <alignment horizontal="left" vertical="center" wrapText="1"/>
    </xf>
    <xf numFmtId="0" fontId="22" fillId="13" borderId="1" xfId="0" applyFont="1" applyFill="1" applyBorder="1" applyAlignment="1">
      <alignment vertical="center" wrapText="1"/>
    </xf>
    <xf numFmtId="0" fontId="0" fillId="13" borderId="1" xfId="0" applyFill="1" applyBorder="1" applyAlignment="1">
      <alignment horizontal="left"/>
    </xf>
    <xf numFmtId="0" fontId="57" fillId="13" borderId="1" xfId="0" applyFont="1" applyFill="1" applyBorder="1" applyAlignment="1">
      <alignment horizontal="left" vertical="center"/>
    </xf>
    <xf numFmtId="0" fontId="31" fillId="5" borderId="1" xfId="0" applyFont="1" applyFill="1" applyBorder="1" applyAlignment="1">
      <alignment horizontal="center" vertical="center" wrapText="1"/>
    </xf>
    <xf numFmtId="0" fontId="33" fillId="5" borderId="1" xfId="0" applyFont="1" applyFill="1" applyBorder="1" applyAlignment="1">
      <alignment horizontal="center" vertical="center"/>
    </xf>
    <xf numFmtId="0" fontId="33" fillId="5" borderId="1" xfId="0" applyFont="1" applyFill="1" applyBorder="1" applyAlignment="1">
      <alignment horizontal="center" vertical="top"/>
    </xf>
    <xf numFmtId="0" fontId="35" fillId="5" borderId="1" xfId="3" applyFont="1" applyFill="1" applyBorder="1" applyAlignment="1">
      <alignment horizontal="center" vertical="center"/>
    </xf>
    <xf numFmtId="0" fontId="7" fillId="0" borderId="0" xfId="0" applyFont="1"/>
    <xf numFmtId="0" fontId="4" fillId="0" borderId="1" xfId="5" applyBorder="1" applyAlignment="1">
      <alignment horizontal="left"/>
    </xf>
    <xf numFmtId="0" fontId="0" fillId="3" borderId="1" xfId="0" applyFill="1" applyBorder="1"/>
    <xf numFmtId="0" fontId="0" fillId="0" borderId="1" xfId="0" applyBorder="1" applyAlignment="1">
      <alignment horizontal="left"/>
    </xf>
    <xf numFmtId="0" fontId="15" fillId="0" borderId="24" xfId="0" applyFont="1" applyBorder="1"/>
    <xf numFmtId="0" fontId="7" fillId="0" borderId="25" xfId="0" applyFont="1" applyBorder="1"/>
    <xf numFmtId="0" fontId="0" fillId="0" borderId="25" xfId="0" applyBorder="1"/>
    <xf numFmtId="0" fontId="0" fillId="0" borderId="26" xfId="0" applyBorder="1"/>
    <xf numFmtId="0" fontId="15" fillId="0" borderId="27" xfId="0" applyFont="1" applyBorder="1"/>
    <xf numFmtId="0" fontId="0" fillId="0" borderId="28" xfId="0" applyBorder="1"/>
    <xf numFmtId="0" fontId="12" fillId="0" borderId="3" xfId="4" applyFont="1" applyBorder="1"/>
    <xf numFmtId="0" fontId="62" fillId="0" borderId="1" xfId="0" applyFont="1" applyBorder="1" applyAlignment="1">
      <alignment horizontal="center" vertical="center" wrapText="1"/>
    </xf>
    <xf numFmtId="0" fontId="29" fillId="0" borderId="0" xfId="0" applyFont="1"/>
    <xf numFmtId="0" fontId="63" fillId="0" borderId="0" xfId="0" applyFont="1" applyAlignment="1">
      <alignment horizontal="left" vertical="center" wrapText="1"/>
    </xf>
    <xf numFmtId="0" fontId="64" fillId="0" borderId="0" xfId="0" applyFont="1"/>
    <xf numFmtId="0" fontId="64" fillId="0" borderId="1" xfId="0" applyFont="1" applyBorder="1"/>
    <xf numFmtId="0" fontId="29" fillId="0" borderId="1" xfId="0" applyFont="1" applyBorder="1" applyAlignment="1">
      <alignment horizontal="right"/>
    </xf>
    <xf numFmtId="0" fontId="20" fillId="0" borderId="13" xfId="0" applyFont="1" applyBorder="1" applyAlignment="1">
      <alignment vertical="center"/>
    </xf>
    <xf numFmtId="0" fontId="9" fillId="0" borderId="13" xfId="0" applyFont="1" applyBorder="1" applyAlignment="1">
      <alignment vertical="center"/>
    </xf>
    <xf numFmtId="0" fontId="27" fillId="0" borderId="0" xfId="0" applyFont="1"/>
    <xf numFmtId="0" fontId="64" fillId="0" borderId="13" xfId="0" applyFont="1" applyBorder="1"/>
    <xf numFmtId="14" fontId="35" fillId="3" borderId="1" xfId="0" applyNumberFormat="1" applyFont="1" applyFill="1" applyBorder="1" applyAlignment="1">
      <alignment horizontal="center"/>
    </xf>
    <xf numFmtId="0" fontId="35" fillId="3" borderId="1" xfId="0" applyFont="1" applyFill="1" applyBorder="1"/>
    <xf numFmtId="0" fontId="29" fillId="0" borderId="13" xfId="0" applyFont="1" applyBorder="1"/>
    <xf numFmtId="0" fontId="20" fillId="0" borderId="29" xfId="0" applyFont="1" applyBorder="1" applyAlignment="1">
      <alignment vertical="center"/>
    </xf>
    <xf numFmtId="0" fontId="20" fillId="0" borderId="26" xfId="0" applyFont="1" applyBorder="1" applyAlignment="1">
      <alignment vertical="center"/>
    </xf>
    <xf numFmtId="0" fontId="20" fillId="0" borderId="10" xfId="0" applyFont="1" applyBorder="1" applyAlignment="1">
      <alignment vertical="center"/>
    </xf>
    <xf numFmtId="0" fontId="20" fillId="0" borderId="30" xfId="0" applyFont="1" applyBorder="1" applyAlignment="1">
      <alignment vertical="center"/>
    </xf>
    <xf numFmtId="0" fontId="20" fillId="0" borderId="31" xfId="0" applyFont="1" applyBorder="1" applyAlignment="1">
      <alignment vertical="center"/>
    </xf>
    <xf numFmtId="0" fontId="20" fillId="0" borderId="28" xfId="0" applyFont="1" applyBorder="1" applyAlignment="1">
      <alignment vertical="center"/>
    </xf>
    <xf numFmtId="0" fontId="35" fillId="5" borderId="1" xfId="3" applyFont="1" applyFill="1" applyBorder="1" applyAlignment="1">
      <alignment horizontal="center"/>
    </xf>
    <xf numFmtId="0" fontId="31" fillId="3" borderId="1" xfId="0" applyFont="1" applyFill="1" applyBorder="1" applyAlignment="1">
      <alignment horizontal="center"/>
    </xf>
    <xf numFmtId="14" fontId="35" fillId="5" borderId="1" xfId="3" applyNumberFormat="1" applyFont="1" applyFill="1" applyBorder="1" applyAlignment="1">
      <alignment horizontal="center"/>
    </xf>
    <xf numFmtId="0" fontId="31" fillId="7" borderId="1" xfId="0" applyFont="1" applyFill="1" applyBorder="1" applyAlignment="1">
      <alignment horizontal="left" vertical="top" wrapText="1"/>
    </xf>
    <xf numFmtId="0" fontId="31" fillId="3" borderId="1" xfId="8" applyFont="1" applyFill="1" applyBorder="1" applyAlignment="1">
      <alignment horizontal="left" wrapText="1"/>
    </xf>
    <xf numFmtId="0" fontId="35" fillId="3" borderId="1" xfId="3" applyFont="1" applyFill="1" applyBorder="1" applyAlignment="1">
      <alignment horizontal="center"/>
    </xf>
    <xf numFmtId="0" fontId="31" fillId="3" borderId="1" xfId="0" applyFont="1" applyFill="1" applyBorder="1" applyAlignment="1">
      <alignment horizontal="center" vertical="center" wrapText="1"/>
    </xf>
    <xf numFmtId="0" fontId="29" fillId="5" borderId="1" xfId="0" applyFont="1" applyFill="1" applyBorder="1" applyAlignment="1">
      <alignment horizontal="center" vertical="top"/>
    </xf>
    <xf numFmtId="14" fontId="35" fillId="3" borderId="1" xfId="3" applyNumberFormat="1" applyFont="1" applyFill="1" applyBorder="1" applyAlignment="1">
      <alignment horizontal="center"/>
    </xf>
    <xf numFmtId="14" fontId="31" fillId="7" borderId="1" xfId="0" applyNumberFormat="1" applyFont="1" applyFill="1" applyBorder="1" applyAlignment="1">
      <alignment horizontal="center" wrapText="1"/>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14" fontId="29" fillId="0" borderId="1" xfId="0" applyNumberFormat="1" applyFont="1" applyBorder="1" applyAlignment="1">
      <alignment horizontal="center" vertical="center" wrapText="1"/>
    </xf>
    <xf numFmtId="0" fontId="3" fillId="3" borderId="1" xfId="7" applyFill="1" applyBorder="1" applyAlignment="1">
      <alignment horizontal="left"/>
    </xf>
    <xf numFmtId="0" fontId="58" fillId="3" borderId="1" xfId="0" applyFont="1" applyFill="1" applyBorder="1"/>
    <xf numFmtId="0" fontId="31" fillId="3" borderId="1" xfId="0" applyFont="1" applyFill="1" applyBorder="1" applyAlignment="1">
      <alignment vertical="center" wrapText="1"/>
    </xf>
    <xf numFmtId="14" fontId="31" fillId="3" borderId="1" xfId="0" applyNumberFormat="1" applyFont="1" applyFill="1" applyBorder="1" applyAlignment="1">
      <alignment horizontal="center" vertical="center"/>
    </xf>
    <xf numFmtId="0" fontId="31" fillId="3" borderId="1" xfId="0" applyFont="1" applyFill="1" applyBorder="1" applyAlignment="1">
      <alignment horizontal="center" vertical="center"/>
    </xf>
    <xf numFmtId="0" fontId="29" fillId="0" borderId="1" xfId="0" applyFont="1" applyBorder="1" applyAlignment="1">
      <alignment horizontal="center" wrapText="1"/>
    </xf>
    <xf numFmtId="0" fontId="56" fillId="3" borderId="1" xfId="13" applyFill="1" applyBorder="1" applyAlignment="1">
      <alignment horizontal="left"/>
    </xf>
    <xf numFmtId="167" fontId="29" fillId="0" borderId="1" xfId="0" applyNumberFormat="1" applyFont="1" applyBorder="1" applyAlignment="1">
      <alignment horizontal="center"/>
    </xf>
    <xf numFmtId="0" fontId="31" fillId="3" borderId="1" xfId="7" applyFont="1" applyFill="1" applyBorder="1" applyAlignment="1">
      <alignment horizontal="left"/>
    </xf>
    <xf numFmtId="0" fontId="31" fillId="3" borderId="1" xfId="7" applyFont="1" applyFill="1" applyBorder="1"/>
    <xf numFmtId="2" fontId="31" fillId="3" borderId="1" xfId="7" applyNumberFormat="1" applyFont="1" applyFill="1" applyBorder="1" applyAlignment="1">
      <alignment horizontal="center"/>
    </xf>
    <xf numFmtId="0" fontId="4" fillId="0" borderId="1" xfId="5" applyBorder="1" applyAlignment="1" applyProtection="1">
      <alignment vertical="center" wrapText="1"/>
    </xf>
    <xf numFmtId="0" fontId="50" fillId="0" borderId="1" xfId="5" applyFont="1" applyBorder="1" applyAlignment="1" applyProtection="1">
      <alignment vertical="center"/>
    </xf>
    <xf numFmtId="0" fontId="4" fillId="0" borderId="1" xfId="5" applyBorder="1" applyAlignment="1" applyProtection="1">
      <alignment vertical="center"/>
    </xf>
    <xf numFmtId="14" fontId="31" fillId="5" borderId="1" xfId="1" applyNumberFormat="1" applyFont="1" applyFill="1" applyBorder="1" applyAlignment="1">
      <alignment horizontal="center" vertical="center"/>
    </xf>
    <xf numFmtId="0" fontId="65" fillId="0" borderId="1" xfId="0" applyFont="1" applyBorder="1" applyAlignment="1">
      <alignment horizontal="left" wrapText="1"/>
    </xf>
    <xf numFmtId="0" fontId="33" fillId="0" borderId="1" xfId="0" applyFont="1" applyBorder="1" applyAlignment="1">
      <alignment wrapText="1"/>
    </xf>
    <xf numFmtId="0" fontId="66" fillId="0" borderId="1" xfId="0" applyFont="1" applyBorder="1" applyAlignment="1">
      <alignment horizontal="left" vertical="center"/>
    </xf>
    <xf numFmtId="14" fontId="33" fillId="0" borderId="1" xfId="0" applyNumberFormat="1" applyFont="1" applyBorder="1" applyAlignment="1">
      <alignment horizontal="center" wrapText="1"/>
    </xf>
    <xf numFmtId="0" fontId="31" fillId="5" borderId="1" xfId="0" applyFont="1" applyFill="1" applyBorder="1" applyAlignment="1">
      <alignment horizontal="center"/>
    </xf>
    <xf numFmtId="0" fontId="33" fillId="0" borderId="1" xfId="0" applyFont="1" applyBorder="1" applyAlignment="1">
      <alignment horizontal="left" vertical="center"/>
    </xf>
    <xf numFmtId="14" fontId="0" fillId="0" borderId="1" xfId="0" applyNumberFormat="1" applyBorder="1"/>
    <xf numFmtId="49" fontId="31" fillId="5" borderId="1" xfId="1" applyNumberFormat="1" applyFont="1" applyFill="1" applyBorder="1" applyAlignment="1">
      <alignment horizontal="center" vertical="center"/>
    </xf>
    <xf numFmtId="0" fontId="31" fillId="5" borderId="1" xfId="0" applyFont="1" applyFill="1" applyBorder="1" applyAlignment="1">
      <alignment horizontal="center" vertical="center"/>
    </xf>
    <xf numFmtId="0" fontId="29" fillId="5" borderId="1" xfId="0" applyFont="1" applyFill="1" applyBorder="1" applyAlignment="1">
      <alignment horizontal="center" vertical="center" wrapText="1"/>
    </xf>
    <xf numFmtId="14" fontId="29" fillId="5" borderId="1" xfId="0" applyNumberFormat="1" applyFont="1" applyFill="1" applyBorder="1" applyAlignment="1">
      <alignment horizontal="center" vertical="center" wrapText="1"/>
    </xf>
    <xf numFmtId="14" fontId="31" fillId="0" borderId="1" xfId="0" applyNumberFormat="1" applyFont="1" applyBorder="1" applyAlignment="1">
      <alignment horizontal="center" vertical="center"/>
    </xf>
    <xf numFmtId="0" fontId="57" fillId="0" borderId="1" xfId="0" applyFont="1" applyBorder="1" applyAlignment="1">
      <alignment horizontal="center" vertical="center"/>
    </xf>
    <xf numFmtId="0" fontId="57" fillId="0" borderId="1" xfId="0" applyFont="1" applyBorder="1" applyAlignment="1">
      <alignment vertical="center"/>
    </xf>
    <xf numFmtId="0" fontId="42" fillId="5" borderId="29" xfId="0" applyFont="1" applyFill="1" applyBorder="1" applyAlignment="1">
      <alignment vertical="center"/>
    </xf>
    <xf numFmtId="0" fontId="42" fillId="5" borderId="29" xfId="0" applyFont="1" applyFill="1" applyBorder="1" applyAlignment="1">
      <alignment horizontal="center" vertical="center"/>
    </xf>
    <xf numFmtId="0" fontId="20" fillId="5" borderId="29" xfId="0" applyFont="1" applyFill="1" applyBorder="1" applyAlignment="1">
      <alignment horizontal="center" vertical="center"/>
    </xf>
    <xf numFmtId="0" fontId="20" fillId="0" borderId="29" xfId="0" applyFont="1" applyBorder="1" applyAlignment="1">
      <alignment horizontal="center" vertical="center"/>
    </xf>
    <xf numFmtId="0" fontId="63" fillId="0" borderId="1" xfId="0" applyFont="1" applyBorder="1" applyAlignment="1">
      <alignment horizontal="left" vertical="center" wrapText="1"/>
    </xf>
    <xf numFmtId="0" fontId="63" fillId="0" borderId="1" xfId="0" applyFont="1" applyBorder="1"/>
    <xf numFmtId="0" fontId="63" fillId="0" borderId="1" xfId="0" applyFont="1" applyBorder="1" applyAlignment="1">
      <alignment horizontal="center" vertical="center" wrapText="1"/>
    </xf>
    <xf numFmtId="14" fontId="63" fillId="0" borderId="1" xfId="0" applyNumberFormat="1" applyFont="1" applyBorder="1" applyAlignment="1">
      <alignment horizontal="center" vertical="center" wrapText="1"/>
    </xf>
    <xf numFmtId="14" fontId="4" fillId="0" borderId="1" xfId="5" applyNumberFormat="1" applyFill="1" applyBorder="1" applyAlignment="1" applyProtection="1">
      <alignment horizontal="center" vertical="center" wrapText="1"/>
    </xf>
    <xf numFmtId="0" fontId="27" fillId="0" borderId="1" xfId="0" applyFont="1" applyBorder="1"/>
    <xf numFmtId="0" fontId="10" fillId="0" borderId="1" xfId="0" applyFont="1" applyBorder="1" applyAlignment="1">
      <alignment horizontal="center" vertical="center" wrapText="1"/>
    </xf>
    <xf numFmtId="0" fontId="8" fillId="0" borderId="1" xfId="0" applyFont="1" applyBorder="1" applyAlignment="1">
      <alignment horizontal="center" vertical="center" wrapText="1"/>
    </xf>
    <xf numFmtId="0" fontId="23" fillId="0" borderId="0" xfId="4" applyFont="1" applyAlignment="1">
      <alignment horizontal="center" vertical="center" wrapText="1"/>
    </xf>
    <xf numFmtId="0" fontId="16" fillId="0" borderId="1" xfId="0" applyFont="1" applyBorder="1" applyAlignment="1">
      <alignment horizontal="center"/>
    </xf>
    <xf numFmtId="0" fontId="32" fillId="5" borderId="1" xfId="0" applyFont="1" applyFill="1" applyBorder="1" applyAlignment="1">
      <alignment horizontal="left" wrapText="1"/>
    </xf>
    <xf numFmtId="0" fontId="16" fillId="5" borderId="1" xfId="0" applyFont="1" applyFill="1" applyBorder="1" applyAlignment="1">
      <alignment horizontal="left" wrapText="1"/>
    </xf>
    <xf numFmtId="0" fontId="28" fillId="3" borderId="0" xfId="0" applyFont="1" applyFill="1" applyAlignment="1">
      <alignment horizontal="center"/>
    </xf>
    <xf numFmtId="0" fontId="15" fillId="8" borderId="1" xfId="0" applyFont="1" applyFill="1" applyBorder="1" applyAlignment="1">
      <alignment horizontal="center"/>
    </xf>
    <xf numFmtId="0" fontId="1" fillId="0" borderId="1" xfId="0" applyFont="1" applyBorder="1"/>
    <xf numFmtId="0" fontId="16" fillId="5" borderId="0" xfId="0" applyFont="1" applyFill="1" applyAlignment="1">
      <alignment horizontal="left"/>
    </xf>
    <xf numFmtId="0" fontId="40" fillId="14" borderId="11" xfId="0" applyFont="1" applyFill="1" applyBorder="1" applyAlignment="1">
      <alignment horizontal="center" vertical="center"/>
    </xf>
    <xf numFmtId="0" fontId="0" fillId="0" borderId="12" xfId="0" applyBorder="1" applyAlignment="1">
      <alignment horizontal="center" vertical="center"/>
    </xf>
    <xf numFmtId="0" fontId="0" fillId="0" borderId="12" xfId="0" applyBorder="1" applyAlignment="1">
      <alignment vertical="center"/>
    </xf>
    <xf numFmtId="0" fontId="0" fillId="0" borderId="13" xfId="0" applyBorder="1" applyAlignment="1">
      <alignment vertical="center"/>
    </xf>
    <xf numFmtId="0" fontId="15" fillId="8" borderId="11" xfId="0" applyFont="1" applyFill="1" applyBorder="1" applyAlignment="1">
      <alignment horizontal="center"/>
    </xf>
    <xf numFmtId="0" fontId="1" fillId="0" borderId="12" xfId="0" applyFont="1" applyBorder="1" applyAlignment="1">
      <alignment horizontal="center"/>
    </xf>
    <xf numFmtId="0" fontId="1" fillId="0" borderId="12" xfId="0" applyFont="1" applyBorder="1"/>
    <xf numFmtId="0" fontId="1" fillId="0" borderId="13" xfId="0" applyFont="1" applyBorder="1"/>
    <xf numFmtId="0" fontId="15" fillId="8" borderId="12" xfId="0" applyFont="1" applyFill="1" applyBorder="1" applyAlignment="1">
      <alignment horizontal="center"/>
    </xf>
    <xf numFmtId="0" fontId="15" fillId="8" borderId="13" xfId="0" applyFont="1" applyFill="1" applyBorder="1" applyAlignment="1">
      <alignment horizontal="center"/>
    </xf>
    <xf numFmtId="0" fontId="37" fillId="0" borderId="0" xfId="0" applyFont="1" applyAlignment="1">
      <alignment horizontal="center" vertical="center" wrapText="1"/>
    </xf>
    <xf numFmtId="0" fontId="4" fillId="0" borderId="1" xfId="5" applyBorder="1" applyAlignment="1">
      <alignment horizontal="left"/>
    </xf>
    <xf numFmtId="0" fontId="12" fillId="7" borderId="0" xfId="4" applyFont="1" applyFill="1" applyAlignment="1">
      <alignment horizontal="center" vertical="top" wrapText="1"/>
    </xf>
    <xf numFmtId="0" fontId="13" fillId="0" borderId="0" xfId="4" applyFont="1" applyAlignment="1">
      <alignment wrapText="1"/>
    </xf>
    <xf numFmtId="0" fontId="14" fillId="0" borderId="0" xfId="4" applyFont="1" applyAlignment="1">
      <alignment wrapText="1"/>
    </xf>
    <xf numFmtId="0" fontId="4" fillId="0" borderId="5" xfId="5" applyBorder="1"/>
    <xf numFmtId="0" fontId="0" fillId="0" borderId="0" xfId="0"/>
    <xf numFmtId="0" fontId="0" fillId="0" borderId="1" xfId="0" applyBorder="1" applyAlignment="1">
      <alignment horizontal="left"/>
    </xf>
  </cellXfs>
  <cellStyles count="14">
    <cellStyle name="Comma 2" xfId="2" xr:uid="{DC08F2B2-0E36-48BC-948C-ACD92FB349FA}"/>
    <cellStyle name="Currency" xfId="6" builtinId="4"/>
    <cellStyle name="Hyperlink" xfId="5" builtinId="8"/>
    <cellStyle name="Normal" xfId="0" builtinId="0"/>
    <cellStyle name="Normal 18" xfId="9" xr:uid="{38EA7340-0ACF-4611-A22F-D9E327912DEF}"/>
    <cellStyle name="Normal 2" xfId="7" xr:uid="{DDB6CCD0-5006-49E5-A6DF-4DD21E0CD505}"/>
    <cellStyle name="Normal 21" xfId="3" xr:uid="{BAAEB3D3-B7D8-49C3-9207-7EB05C78C61C}"/>
    <cellStyle name="Normal 22" xfId="11" xr:uid="{48B95BE7-1A80-4C5B-AE9B-0CE0E184EBB8}"/>
    <cellStyle name="Normal 24" xfId="1" xr:uid="{CA3AD448-DB96-4206-B6DB-4930115DB613}"/>
    <cellStyle name="Normal 3" xfId="12" xr:uid="{D981A4F3-EFE4-402C-B19A-885E0CE69F29}"/>
    <cellStyle name="Normal 4" xfId="13" xr:uid="{9C35CD7C-9F35-4D0F-9AED-197117A4CA8F}"/>
    <cellStyle name="Normal 4 2" xfId="4" xr:uid="{1354ACDC-5440-4EC9-928F-20A2ADCBB963}"/>
    <cellStyle name="Normal 5" xfId="10" xr:uid="{116DF3F7-EB73-4ABA-9EE8-B8790F386B90}"/>
    <cellStyle name="Normal 9" xfId="8" xr:uid="{26A1484C-DC5A-41BA-8596-EA72E131E7B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pace.esc20.net/apps/pages/contracts" TargetMode="External"/><Relationship Id="rId21" Type="http://schemas.openxmlformats.org/officeDocument/2006/relationships/hyperlink" Target="https://pace.esc20.net/apps/pages/index.jsp?uREC_ID=1658602&amp;type=d&amp;pREC_ID=1806206" TargetMode="External"/><Relationship Id="rId42" Type="http://schemas.openxmlformats.org/officeDocument/2006/relationships/hyperlink" Target="https://pace.esc20.net/apps/pages/index.jsp?uREC_ID=1658602&amp;type=d&amp;pREC_ID=1806708" TargetMode="External"/><Relationship Id="rId47" Type="http://schemas.openxmlformats.org/officeDocument/2006/relationships/hyperlink" Target="https://pace.esc20.net/apps/pages/index.jsp?uREC_ID=1658602&amp;type=d&amp;pREC_ID=1806550" TargetMode="External"/><Relationship Id="rId63" Type="http://schemas.openxmlformats.org/officeDocument/2006/relationships/hyperlink" Target="https://pace.esc20.net/apps/pages/index.jsp?uREC_ID=1658602&amp;type=d&amp;pREC_ID=1806713" TargetMode="External"/><Relationship Id="rId68" Type="http://schemas.openxmlformats.org/officeDocument/2006/relationships/hyperlink" Target="https://pace.esc20.net/apps/pages/contracts" TargetMode="External"/><Relationship Id="rId84" Type="http://schemas.openxmlformats.org/officeDocument/2006/relationships/hyperlink" Target="https://pace.esc20.net/apps/pages/contracts" TargetMode="External"/><Relationship Id="rId89" Type="http://schemas.openxmlformats.org/officeDocument/2006/relationships/hyperlink" Target="https://pace.esc20.net/apps/pages/contracts" TargetMode="External"/><Relationship Id="rId112" Type="http://schemas.openxmlformats.org/officeDocument/2006/relationships/hyperlink" Target="https://pace.esc20.net/apps/pages/contracts" TargetMode="External"/><Relationship Id="rId16" Type="http://schemas.openxmlformats.org/officeDocument/2006/relationships/hyperlink" Target="https://pace.esc20.net/apps/pages/binyod-llc" TargetMode="External"/><Relationship Id="rId107" Type="http://schemas.openxmlformats.org/officeDocument/2006/relationships/hyperlink" Target="https://pace.esc20.net/apps/pages/contracts" TargetMode="External"/><Relationship Id="rId11" Type="http://schemas.openxmlformats.org/officeDocument/2006/relationships/hyperlink" Target="https://pace.esc20.net/apps/pages/apple" TargetMode="External"/><Relationship Id="rId32" Type="http://schemas.openxmlformats.org/officeDocument/2006/relationships/hyperlink" Target="https://pace.esc20.net/apps/pages/index.jsp?uREC_ID=1658602&amp;type=d&amp;pREC_ID=1806245" TargetMode="External"/><Relationship Id="rId37" Type="http://schemas.openxmlformats.org/officeDocument/2006/relationships/hyperlink" Target="https://pace.esc20.net/apps/pages/it1-source" TargetMode="External"/><Relationship Id="rId53" Type="http://schemas.openxmlformats.org/officeDocument/2006/relationships/hyperlink" Target="https://pace.esc20.net/apps/pages/primary-arms-llc" TargetMode="External"/><Relationship Id="rId58" Type="http://schemas.openxmlformats.org/officeDocument/2006/relationships/hyperlink" Target="https://pace.esc20.net/apps/pages/school-nurse-supply" TargetMode="External"/><Relationship Id="rId74" Type="http://schemas.openxmlformats.org/officeDocument/2006/relationships/hyperlink" Target="https://pace.esc20.net/apps/pages/contracts" TargetMode="External"/><Relationship Id="rId79" Type="http://schemas.openxmlformats.org/officeDocument/2006/relationships/hyperlink" Target="https://pace.esc20.net/apps/pages/contracts" TargetMode="External"/><Relationship Id="rId102" Type="http://schemas.openxmlformats.org/officeDocument/2006/relationships/hyperlink" Target="https://pace.esc20.net/apps/pages/contracts" TargetMode="External"/><Relationship Id="rId123" Type="http://schemas.openxmlformats.org/officeDocument/2006/relationships/hyperlink" Target="https://pace.esc20.net/apps/pages/contracts" TargetMode="External"/><Relationship Id="rId128" Type="http://schemas.openxmlformats.org/officeDocument/2006/relationships/hyperlink" Target="https://pace.esc20.net/apps/pages/contracts" TargetMode="External"/><Relationship Id="rId5" Type="http://schemas.openxmlformats.org/officeDocument/2006/relationships/hyperlink" Target="http://portal.esc20.net/portal/page/portal/PACE/PACEAwardsContracts/DomtarWestern" TargetMode="External"/><Relationship Id="rId90" Type="http://schemas.openxmlformats.org/officeDocument/2006/relationships/hyperlink" Target="https://pace.esc20.net/apps/pages/contracts" TargetMode="External"/><Relationship Id="rId95" Type="http://schemas.openxmlformats.org/officeDocument/2006/relationships/hyperlink" Target="https://pace.esc20.net/apps/pages/contracts" TargetMode="External"/><Relationship Id="rId22" Type="http://schemas.openxmlformats.org/officeDocument/2006/relationships/hyperlink" Target="https://pace.esc20.net/apps/pages/chuck-levins-washington-music-center" TargetMode="External"/><Relationship Id="rId27" Type="http://schemas.openxmlformats.org/officeDocument/2006/relationships/hyperlink" Target="https://pace.esc20.net/apps/pages/index.jsp?uREC_ID=1658602&amp;type=d&amp;pREC_ID=1806231" TargetMode="External"/><Relationship Id="rId43" Type="http://schemas.openxmlformats.org/officeDocument/2006/relationships/hyperlink" Target="https://pace.esc20.net/apps/pages/maxi-aids" TargetMode="External"/><Relationship Id="rId48" Type="http://schemas.openxmlformats.org/officeDocument/2006/relationships/hyperlink" Target="https://pace.esc20.net/apps/pages/index.jsp?uREC_ID=1658602&amp;type=d&amp;pREC_ID=1806709" TargetMode="External"/><Relationship Id="rId64" Type="http://schemas.openxmlformats.org/officeDocument/2006/relationships/hyperlink" Target="https://pace.esc20.net/apps/pages/index.jsp?uREC_ID=1658602&amp;type=d&amp;pREC_ID=1806593" TargetMode="External"/><Relationship Id="rId69" Type="http://schemas.openxmlformats.org/officeDocument/2006/relationships/hyperlink" Target="https://pace.esc20.net/apps/pages/contracts" TargetMode="External"/><Relationship Id="rId113" Type="http://schemas.openxmlformats.org/officeDocument/2006/relationships/hyperlink" Target="https://pace.esc20.net/apps/pages/contracts" TargetMode="External"/><Relationship Id="rId118" Type="http://schemas.openxmlformats.org/officeDocument/2006/relationships/hyperlink" Target="https://pace.esc20.net/apps/pages/contracts" TargetMode="External"/><Relationship Id="rId80" Type="http://schemas.openxmlformats.org/officeDocument/2006/relationships/hyperlink" Target="https://pace.esc20.net/apps/pages/contracts" TargetMode="External"/><Relationship Id="rId85" Type="http://schemas.openxmlformats.org/officeDocument/2006/relationships/hyperlink" Target="https://pace.esc20.net/apps/pages/contracts" TargetMode="External"/><Relationship Id="rId12" Type="http://schemas.openxmlformats.org/officeDocument/2006/relationships/hyperlink" Target="https://pace.esc20.net/apps/pages/index.jsp?uREC_ID=1658602&amp;type=d&amp;pREC_ID=1806195" TargetMode="External"/><Relationship Id="rId17" Type="http://schemas.openxmlformats.org/officeDocument/2006/relationships/hyperlink" Target="https://pace.esc20.net/apps/pages/brook-mays-music-company" TargetMode="External"/><Relationship Id="rId33" Type="http://schemas.openxmlformats.org/officeDocument/2006/relationships/hyperlink" Target="https://pace.esc20.net/apps/pages/heartland-play" TargetMode="External"/><Relationship Id="rId38" Type="http://schemas.openxmlformats.org/officeDocument/2006/relationships/hyperlink" Target="https://pace.esc20.net/apps/pages/just-right-reader" TargetMode="External"/><Relationship Id="rId59" Type="http://schemas.openxmlformats.org/officeDocument/2006/relationships/hyperlink" Target="https://pace.esc20.net/apps/pages/index.jsp?uREC_ID=1658602&amp;type=d&amp;pREC_ID=1806586" TargetMode="External"/><Relationship Id="rId103" Type="http://schemas.openxmlformats.org/officeDocument/2006/relationships/hyperlink" Target="https://pace.esc20.net/apps/pages/contracts" TargetMode="External"/><Relationship Id="rId108" Type="http://schemas.openxmlformats.org/officeDocument/2006/relationships/hyperlink" Target="https://pace.esc20.net/apps/pages/contracts" TargetMode="External"/><Relationship Id="rId124" Type="http://schemas.openxmlformats.org/officeDocument/2006/relationships/hyperlink" Target="https://pace.esc20.net/apps/pages/contracts" TargetMode="External"/><Relationship Id="rId129" Type="http://schemas.openxmlformats.org/officeDocument/2006/relationships/hyperlink" Target="https://pace.esc20.net/apps/pages/contracts" TargetMode="External"/><Relationship Id="rId54" Type="http://schemas.openxmlformats.org/officeDocument/2006/relationships/hyperlink" Target="https://pace.esc20.net/apps/pages/index.jsp?uREC_ID=1658602&amp;type=d&amp;pREC_ID=1806570" TargetMode="External"/><Relationship Id="rId70" Type="http://schemas.openxmlformats.org/officeDocument/2006/relationships/hyperlink" Target="https://pace.esc20.net/apps/pages/contracts" TargetMode="External"/><Relationship Id="rId75" Type="http://schemas.openxmlformats.org/officeDocument/2006/relationships/hyperlink" Target="https://pace.esc20.net/apps/pages/contracts" TargetMode="External"/><Relationship Id="rId91" Type="http://schemas.openxmlformats.org/officeDocument/2006/relationships/hyperlink" Target="https://pace.esc20.net/apps/pages/contracts" TargetMode="External"/><Relationship Id="rId96" Type="http://schemas.openxmlformats.org/officeDocument/2006/relationships/hyperlink" Target="https://pace.esc20.net/apps/pages/contracts" TargetMode="External"/><Relationship Id="rId1" Type="http://schemas.openxmlformats.org/officeDocument/2006/relationships/hyperlink" Target="https://pace.esc20.net/apps/pages/index.jsp?uREC_ID=1658602&amp;type=d&amp;pREC_ID=1806586" TargetMode="External"/><Relationship Id="rId6" Type="http://schemas.openxmlformats.org/officeDocument/2006/relationships/hyperlink" Target="http://portal.esc20.net/portal/page/portal/PACE/PACEAwardsContracts/Republic" TargetMode="External"/><Relationship Id="rId23" Type="http://schemas.openxmlformats.org/officeDocument/2006/relationships/hyperlink" Target="https://pace.esc20.net/apps/pages/index.jsp?uREC_ID=1658602&amp;type=d&amp;pREC_ID=1806216" TargetMode="External"/><Relationship Id="rId28" Type="http://schemas.openxmlformats.org/officeDocument/2006/relationships/hyperlink" Target="https://pace.esc20.net/apps/pages/ecm-today" TargetMode="External"/><Relationship Id="rId49" Type="http://schemas.openxmlformats.org/officeDocument/2006/relationships/hyperlink" Target="https://pace.esc20.net/apps/pages/mtech-mechanical-technical-services-inc" TargetMode="External"/><Relationship Id="rId114" Type="http://schemas.openxmlformats.org/officeDocument/2006/relationships/hyperlink" Target="https://pace.esc20.net/apps/pages/contracts" TargetMode="External"/><Relationship Id="rId119" Type="http://schemas.openxmlformats.org/officeDocument/2006/relationships/hyperlink" Target="https://pace.esc20.net/apps/pages/contracts" TargetMode="External"/><Relationship Id="rId44" Type="http://schemas.openxmlformats.org/officeDocument/2006/relationships/hyperlink" Target="https://pace.esc20.net/apps/pages/mclemore-building-maintenance" TargetMode="External"/><Relationship Id="rId60" Type="http://schemas.openxmlformats.org/officeDocument/2006/relationships/hyperlink" Target="https://pace.esc20.net/apps/pages/index.jsp?uREC_ID=1658602&amp;type=d&amp;pREC_ID=1806711" TargetMode="External"/><Relationship Id="rId65" Type="http://schemas.openxmlformats.org/officeDocument/2006/relationships/hyperlink" Target="https://pace.esc20.net/apps/pages/white-rock-technology" TargetMode="External"/><Relationship Id="rId81" Type="http://schemas.openxmlformats.org/officeDocument/2006/relationships/hyperlink" Target="https://pace.esc20.net/apps/pages/contracts" TargetMode="External"/><Relationship Id="rId86" Type="http://schemas.openxmlformats.org/officeDocument/2006/relationships/hyperlink" Target="https://pace.esc20.net/apps/pages/contracts" TargetMode="External"/><Relationship Id="rId130" Type="http://schemas.openxmlformats.org/officeDocument/2006/relationships/hyperlink" Target="https://pace.esc20.net/apps/pages/contracts" TargetMode="External"/><Relationship Id="rId13" Type="http://schemas.openxmlformats.org/officeDocument/2006/relationships/hyperlink" Target="https://pace.esc20.net/apps/pages/aztec-software" TargetMode="External"/><Relationship Id="rId18" Type="http://schemas.openxmlformats.org/officeDocument/2006/relationships/hyperlink" Target="https://pace.esc20.net/apps/pages/capstone" TargetMode="External"/><Relationship Id="rId39" Type="http://schemas.openxmlformats.org/officeDocument/2006/relationships/hyperlink" Target="https://pace.esc20.net/apps/pages/kaplan" TargetMode="External"/><Relationship Id="rId109" Type="http://schemas.openxmlformats.org/officeDocument/2006/relationships/hyperlink" Target="https://pace.esc20.net/apps/pages/contracts" TargetMode="External"/><Relationship Id="rId34" Type="http://schemas.openxmlformats.org/officeDocument/2006/relationships/hyperlink" Target="https://pace.esc20.net/apps/pages/index.jsp?uREC_ID=1658602&amp;type=d&amp;pREC_ID=1806249" TargetMode="External"/><Relationship Id="rId50" Type="http://schemas.openxmlformats.org/officeDocument/2006/relationships/hyperlink" Target="https://pace.esc20.net/apps/pages/music-and-arts" TargetMode="External"/><Relationship Id="rId55" Type="http://schemas.openxmlformats.org/officeDocument/2006/relationships/hyperlink" Target="https://pace.esc20.net/apps/pages/riddell" TargetMode="External"/><Relationship Id="rId76" Type="http://schemas.openxmlformats.org/officeDocument/2006/relationships/hyperlink" Target="https://pace.esc20.net/apps/pages/contracts" TargetMode="External"/><Relationship Id="rId97" Type="http://schemas.openxmlformats.org/officeDocument/2006/relationships/hyperlink" Target="https://pace.esc20.net/apps/pages/contracts" TargetMode="External"/><Relationship Id="rId104" Type="http://schemas.openxmlformats.org/officeDocument/2006/relationships/hyperlink" Target="https://pace.esc20.net/apps/pages/contracts" TargetMode="External"/><Relationship Id="rId120" Type="http://schemas.openxmlformats.org/officeDocument/2006/relationships/hyperlink" Target="https://pace.esc20.net/apps/pages/contracts" TargetMode="External"/><Relationship Id="rId125" Type="http://schemas.openxmlformats.org/officeDocument/2006/relationships/hyperlink" Target="https://pace.esc20.net/apps/pages/contracts" TargetMode="External"/><Relationship Id="rId7" Type="http://schemas.openxmlformats.org/officeDocument/2006/relationships/hyperlink" Target="http://portal.esc20.net/portal/page/portal/PACE/PACEAwardsContracts/MBM-Landscaping" TargetMode="External"/><Relationship Id="rId71" Type="http://schemas.openxmlformats.org/officeDocument/2006/relationships/hyperlink" Target="https://pace.esc20.net/apps/pages/contracts" TargetMode="External"/><Relationship Id="rId92" Type="http://schemas.openxmlformats.org/officeDocument/2006/relationships/hyperlink" Target="https://pace.esc20.net/apps/pages/contracts" TargetMode="External"/><Relationship Id="rId2" Type="http://schemas.openxmlformats.org/officeDocument/2006/relationships/hyperlink" Target="http://portal.esc20.net/portal/page/portal/PACE/PACEAwardsContracts/TD%20Industries" TargetMode="External"/><Relationship Id="rId29" Type="http://schemas.openxmlformats.org/officeDocument/2006/relationships/hyperlink" Target="https://pace.esc20.net/apps/pages/fliplok" TargetMode="External"/><Relationship Id="rId24" Type="http://schemas.openxmlformats.org/officeDocument/2006/relationships/hyperlink" Target="https://pace.esc20.net/apps/pages/index.jsp?uREC_ID=1658602&amp;type=d&amp;pREC_ID=1806223" TargetMode="External"/><Relationship Id="rId40" Type="http://schemas.openxmlformats.org/officeDocument/2006/relationships/hyperlink" Target="https://pace.esc20.net/apps/pages/index.jsp?uREC_ID=1658602&amp;type=d&amp;pREC_ID=1806464" TargetMode="External"/><Relationship Id="rId45" Type="http://schemas.openxmlformats.org/officeDocument/2006/relationships/hyperlink" Target="https://pace.esc20.net/apps/pages/mclemore-building-maintenance" TargetMode="External"/><Relationship Id="rId66" Type="http://schemas.openxmlformats.org/officeDocument/2006/relationships/hyperlink" Target="https://pace.esc20.net/apps/pages/contracts" TargetMode="External"/><Relationship Id="rId87" Type="http://schemas.openxmlformats.org/officeDocument/2006/relationships/hyperlink" Target="https://pace.esc20.net/apps/pages/contracts" TargetMode="External"/><Relationship Id="rId110" Type="http://schemas.openxmlformats.org/officeDocument/2006/relationships/hyperlink" Target="https://pace.esc20.net/apps/pages/contracts" TargetMode="External"/><Relationship Id="rId115" Type="http://schemas.openxmlformats.org/officeDocument/2006/relationships/hyperlink" Target="https://pace.esc20.net/apps/pages/contracts" TargetMode="External"/><Relationship Id="rId131" Type="http://schemas.openxmlformats.org/officeDocument/2006/relationships/printerSettings" Target="../printerSettings/printerSettings1.bin"/><Relationship Id="rId61" Type="http://schemas.openxmlformats.org/officeDocument/2006/relationships/hyperlink" Target="https://pace.esc20.net/apps/pages/index.jsp?uREC_ID=1658602&amp;type=d&amp;pREC_ID=1806589" TargetMode="External"/><Relationship Id="rId82" Type="http://schemas.openxmlformats.org/officeDocument/2006/relationships/hyperlink" Target="https://pace.esc20.net/apps/pages/contracts" TargetMode="External"/><Relationship Id="rId19" Type="http://schemas.openxmlformats.org/officeDocument/2006/relationships/hyperlink" Target="https://pace.esc20.net/apps/pages/index.jsp?uREC_ID=1658602&amp;type=d&amp;pREC_ID=1806203" TargetMode="External"/><Relationship Id="rId14" Type="http://schemas.openxmlformats.org/officeDocument/2006/relationships/hyperlink" Target="https://pace.esc20.net/apps/pages/index.jsp?uREC_ID=1658602&amp;type=d&amp;pREC_ID=1806700" TargetMode="External"/><Relationship Id="rId30" Type="http://schemas.openxmlformats.org/officeDocument/2006/relationships/hyperlink" Target="https://pace.esc20.net/apps/pages/fun-function" TargetMode="External"/><Relationship Id="rId35" Type="http://schemas.openxmlformats.org/officeDocument/2006/relationships/hyperlink" Target="https://pace.esc20.net/apps/pages/henthorn-commercial-construction-llc" TargetMode="External"/><Relationship Id="rId56" Type="http://schemas.openxmlformats.org/officeDocument/2006/relationships/hyperlink" Target="https://pace.esc20.net/apps/pages/index.jsp?uREC_ID=1658602&amp;type=d&amp;pREC_ID=1806573" TargetMode="External"/><Relationship Id="rId77" Type="http://schemas.openxmlformats.org/officeDocument/2006/relationships/hyperlink" Target="https://pace.esc20.net/apps/pages/contracts" TargetMode="External"/><Relationship Id="rId100" Type="http://schemas.openxmlformats.org/officeDocument/2006/relationships/hyperlink" Target="https://pace.esc20.net/apps/pages/contracts" TargetMode="External"/><Relationship Id="rId105" Type="http://schemas.openxmlformats.org/officeDocument/2006/relationships/hyperlink" Target="https://pace.esc20.net/apps/pages/contracts" TargetMode="External"/><Relationship Id="rId126" Type="http://schemas.openxmlformats.org/officeDocument/2006/relationships/hyperlink" Target="https://pace.esc20.net/apps/pages/contracts" TargetMode="External"/><Relationship Id="rId8" Type="http://schemas.openxmlformats.org/officeDocument/2006/relationships/hyperlink" Target="http://portal.esc20.net/portal/page/portal/PACE/PACEAwardsContracts/MBM" TargetMode="External"/><Relationship Id="rId51" Type="http://schemas.openxmlformats.org/officeDocument/2006/relationships/hyperlink" Target="https://pace.esc20.net/apps/pages/new-school-hero-cellocked" TargetMode="External"/><Relationship Id="rId72" Type="http://schemas.openxmlformats.org/officeDocument/2006/relationships/hyperlink" Target="https://pace.esc20.net/apps/pages/contracts" TargetMode="External"/><Relationship Id="rId93" Type="http://schemas.openxmlformats.org/officeDocument/2006/relationships/hyperlink" Target="https://pace.esc20.net/apps/pages/contracts" TargetMode="External"/><Relationship Id="rId98" Type="http://schemas.openxmlformats.org/officeDocument/2006/relationships/hyperlink" Target="https://pace.esc20.net/apps/pages/contracts" TargetMode="External"/><Relationship Id="rId121" Type="http://schemas.openxmlformats.org/officeDocument/2006/relationships/hyperlink" Target="https://pace.esc20.net/apps/pages/contracts" TargetMode="External"/><Relationship Id="rId3" Type="http://schemas.openxmlformats.org/officeDocument/2006/relationships/hyperlink" Target="http://portal.esc20.net/portal/page/portal/PACE/PACEAwardsContracts/FBS" TargetMode="External"/><Relationship Id="rId25" Type="http://schemas.openxmlformats.org/officeDocument/2006/relationships/hyperlink" Target="https://pace.esc20.net/apps/pages/daktronics" TargetMode="External"/><Relationship Id="rId46" Type="http://schemas.openxmlformats.org/officeDocument/2006/relationships/hyperlink" Target="https://pace.esc20.net/apps/pages/medicaleshop-inc" TargetMode="External"/><Relationship Id="rId67" Type="http://schemas.openxmlformats.org/officeDocument/2006/relationships/hyperlink" Target="https://pace.esc20.net/apps/pages/contracts" TargetMode="External"/><Relationship Id="rId116" Type="http://schemas.openxmlformats.org/officeDocument/2006/relationships/hyperlink" Target="https://pace.esc20.net/apps/pages/contracts" TargetMode="External"/><Relationship Id="rId20" Type="http://schemas.openxmlformats.org/officeDocument/2006/relationships/hyperlink" Target="https://pace.esc20.net/apps/pages/ccs-presentation-systems" TargetMode="External"/><Relationship Id="rId41" Type="http://schemas.openxmlformats.org/officeDocument/2006/relationships/hyperlink" Target="https://pace.esc20.net/apps/pages/index.jsp?uREC_ID=1658602&amp;type=d&amp;pREC_ID=1806466" TargetMode="External"/><Relationship Id="rId62" Type="http://schemas.openxmlformats.org/officeDocument/2006/relationships/hyperlink" Target="https://pace.esc20.net/apps/pages/teachers-discovery" TargetMode="External"/><Relationship Id="rId83" Type="http://schemas.openxmlformats.org/officeDocument/2006/relationships/hyperlink" Target="https://pace.esc20.net/apps/pages/contracts" TargetMode="External"/><Relationship Id="rId88" Type="http://schemas.openxmlformats.org/officeDocument/2006/relationships/hyperlink" Target="https://pace.esc20.net/apps/pages/contracts" TargetMode="External"/><Relationship Id="rId111" Type="http://schemas.openxmlformats.org/officeDocument/2006/relationships/hyperlink" Target="https://pace.esc20.net/apps/pages/contracts" TargetMode="External"/><Relationship Id="rId15" Type="http://schemas.openxmlformats.org/officeDocument/2006/relationships/hyperlink" Target="https://pace.esc20.net/apps/pages/index.jsp?uREC_ID=1658602&amp;type=d&amp;pREC_ID=1806196" TargetMode="External"/><Relationship Id="rId36" Type="http://schemas.openxmlformats.org/officeDocument/2006/relationships/hyperlink" Target="https://pace.esc20.net/apps/pages/higginbotham" TargetMode="External"/><Relationship Id="rId57" Type="http://schemas.openxmlformats.org/officeDocument/2006/relationships/hyperlink" Target="https://pace.esc20.net/apps/pages/index.jsp?uREC_ID=1658602&amp;type=d&amp;pREC_ID=1806576" TargetMode="External"/><Relationship Id="rId106" Type="http://schemas.openxmlformats.org/officeDocument/2006/relationships/hyperlink" Target="https://pace.esc20.net/apps/pages/contracts" TargetMode="External"/><Relationship Id="rId127" Type="http://schemas.openxmlformats.org/officeDocument/2006/relationships/hyperlink" Target="https://pace.esc20.net/apps/pages/contracts" TargetMode="External"/><Relationship Id="rId10" Type="http://schemas.openxmlformats.org/officeDocument/2006/relationships/hyperlink" Target="https://pace.esc20.net/apps/pages/adorama" TargetMode="External"/><Relationship Id="rId31" Type="http://schemas.openxmlformats.org/officeDocument/2006/relationships/hyperlink" Target="https://pace.esc20.net/apps/pages/g2-general-contractors" TargetMode="External"/><Relationship Id="rId52" Type="http://schemas.openxmlformats.org/officeDocument/2006/relationships/hyperlink" Target="https://pace.esc20.net/apps/pages/novium-group-llc" TargetMode="External"/><Relationship Id="rId73" Type="http://schemas.openxmlformats.org/officeDocument/2006/relationships/hyperlink" Target="https://pace.esc20.net/apps/pages/contracts" TargetMode="External"/><Relationship Id="rId78" Type="http://schemas.openxmlformats.org/officeDocument/2006/relationships/hyperlink" Target="https://pace.esc20.net/apps/pages/contracts" TargetMode="External"/><Relationship Id="rId94" Type="http://schemas.openxmlformats.org/officeDocument/2006/relationships/hyperlink" Target="https://pace.esc20.net/apps/pages/contracts" TargetMode="External"/><Relationship Id="rId99" Type="http://schemas.openxmlformats.org/officeDocument/2006/relationships/hyperlink" Target="https://pace.esc20.net/apps/pages/contracts" TargetMode="External"/><Relationship Id="rId101" Type="http://schemas.openxmlformats.org/officeDocument/2006/relationships/hyperlink" Target="https://pace.esc20.net/apps/pages/contracts" TargetMode="External"/><Relationship Id="rId122" Type="http://schemas.openxmlformats.org/officeDocument/2006/relationships/hyperlink" Target="https://pace.esc20.net/apps/pages/contracts" TargetMode="External"/><Relationship Id="rId4" Type="http://schemas.openxmlformats.org/officeDocument/2006/relationships/hyperlink" Target="http://portal.esc20.net/portal/page/portal/PACE/PACEAwardsContracts/CASO" TargetMode="External"/><Relationship Id="rId9" Type="http://schemas.openxmlformats.org/officeDocument/2006/relationships/hyperlink" Target="https://pace.esc20.net/apps/pages/ace-sports" TargetMode="External"/><Relationship Id="rId26" Type="http://schemas.openxmlformats.org/officeDocument/2006/relationships/hyperlink" Target="https://pace.esc20.net/apps/pages/discount-school-supply" TargetMode="External"/></Relationships>
</file>

<file path=xl/worksheets/_rels/sheet10.xml.rels><?xml version="1.0" encoding="UTF-8" standalone="yes"?>
<Relationships xmlns="http://schemas.openxmlformats.org/package/2006/relationships"><Relationship Id="rId3" Type="http://schemas.openxmlformats.org/officeDocument/2006/relationships/hyperlink" Target="mailto:info@gowynne.com" TargetMode="External"/><Relationship Id="rId7" Type="http://schemas.openxmlformats.org/officeDocument/2006/relationships/printerSettings" Target="../printerSettings/printerSettings5.bin"/><Relationship Id="rId2" Type="http://schemas.openxmlformats.org/officeDocument/2006/relationships/hyperlink" Target="http://www.lonestarcoaches.com/" TargetMode="External"/><Relationship Id="rId1" Type="http://schemas.openxmlformats.org/officeDocument/2006/relationships/hyperlink" Target="mailto:bcross@cowtowncharters.com" TargetMode="External"/><Relationship Id="rId6" Type="http://schemas.openxmlformats.org/officeDocument/2006/relationships/hyperlink" Target="mailto:SALES@ECHOAFC.COM" TargetMode="External"/><Relationship Id="rId5" Type="http://schemas.openxmlformats.org/officeDocument/2006/relationships/hyperlink" Target="mailto:tuibus@sbcglobal.net" TargetMode="External"/><Relationship Id="rId4" Type="http://schemas.openxmlformats.org/officeDocument/2006/relationships/hyperlink" Target="mailto:youthonthemove75@yahoo.com" TargetMode="External"/></Relationships>
</file>

<file path=xl/worksheets/_rels/sheet13.xml.rels><?xml version="1.0" encoding="UTF-8" standalone="yes"?>
<Relationships xmlns="http://schemas.openxmlformats.org/package/2006/relationships"><Relationship Id="rId1" Type="http://schemas.openxmlformats.org/officeDocument/2006/relationships/hyperlink" Target="https://programs.esc20.net/page/pace.TDI"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eandi.org/" TargetMode="External"/><Relationship Id="rId13" Type="http://schemas.openxmlformats.org/officeDocument/2006/relationships/hyperlink" Target="https://hgacbuy.org/" TargetMode="External"/><Relationship Id="rId18" Type="http://schemas.openxmlformats.org/officeDocument/2006/relationships/hyperlink" Target="https://www.esc1.net/Page/2057" TargetMode="External"/><Relationship Id="rId3" Type="http://schemas.openxmlformats.org/officeDocument/2006/relationships/hyperlink" Target="http://www.epcnt.com/" TargetMode="External"/><Relationship Id="rId21" Type="http://schemas.openxmlformats.org/officeDocument/2006/relationships/hyperlink" Target="https://urldefense.com/v3/__http:/www.1gpa.org/__;!!CUSciUoK5FE!NHdPabKQbUDYOat3GTIDlhyweA0xwmUMIt6-CcZ7SpdYbJGBrcHELRdimPV0lqNHu0brfVQyIf-HMGENzmo$" TargetMode="External"/><Relationship Id="rId7" Type="http://schemas.openxmlformats.org/officeDocument/2006/relationships/hyperlink" Target="https://www.sourcewell-mn.gov/" TargetMode="External"/><Relationship Id="rId12" Type="http://schemas.openxmlformats.org/officeDocument/2006/relationships/hyperlink" Target="https://www.omniapartners.com/" TargetMode="External"/><Relationship Id="rId17" Type="http://schemas.openxmlformats.org/officeDocument/2006/relationships/hyperlink" Target="https://www.txctpa.org/" TargetMode="External"/><Relationship Id="rId2" Type="http://schemas.openxmlformats.org/officeDocument/2006/relationships/hyperlink" Target="http://www.window.state.tx.us/procurement/cat_page/" TargetMode="External"/><Relationship Id="rId16" Type="http://schemas.openxmlformats.org/officeDocument/2006/relationships/hyperlink" Target="https://pace.esc20.net/" TargetMode="External"/><Relationship Id="rId20" Type="http://schemas.openxmlformats.org/officeDocument/2006/relationships/hyperlink" Target="https://www.esc20.net/apps/pages/2013-purchasing-cooperative" TargetMode="External"/><Relationship Id="rId1" Type="http://schemas.openxmlformats.org/officeDocument/2006/relationships/hyperlink" Target="https://www.esc11.net/" TargetMode="External"/><Relationship Id="rId6" Type="http://schemas.openxmlformats.org/officeDocument/2006/relationships/hyperlink" Target="http://www.tips-usa.com/" TargetMode="External"/><Relationship Id="rId11" Type="http://schemas.openxmlformats.org/officeDocument/2006/relationships/hyperlink" Target="https://www.buyboard.com/" TargetMode="External"/><Relationship Id="rId5" Type="http://schemas.openxmlformats.org/officeDocument/2006/relationships/hyperlink" Target="http://www.choicepartners.org/" TargetMode="External"/><Relationship Id="rId15" Type="http://schemas.openxmlformats.org/officeDocument/2006/relationships/hyperlink" Target="http://txsmartbuy.com/" TargetMode="External"/><Relationship Id="rId23" Type="http://schemas.openxmlformats.org/officeDocument/2006/relationships/printerSettings" Target="../printerSettings/printerSettings2.bin"/><Relationship Id="rId10" Type="http://schemas.openxmlformats.org/officeDocument/2006/relationships/hyperlink" Target="http://www.ncpa.us/" TargetMode="External"/><Relationship Id="rId19" Type="http://schemas.openxmlformats.org/officeDocument/2006/relationships/hyperlink" Target="https://www.esc19.net/" TargetMode="External"/><Relationship Id="rId4" Type="http://schemas.openxmlformats.org/officeDocument/2006/relationships/hyperlink" Target="https://comptroller.texas.gov/purchasing/contract/TXMAS/" TargetMode="External"/><Relationship Id="rId9" Type="http://schemas.openxmlformats.org/officeDocument/2006/relationships/hyperlink" Target="http://www.texbuy.net/" TargetMode="External"/><Relationship Id="rId14" Type="http://schemas.openxmlformats.org/officeDocument/2006/relationships/hyperlink" Target="http://dir.texas.gov/" TargetMode="External"/><Relationship Id="rId22" Type="http://schemas.openxmlformats.org/officeDocument/2006/relationships/hyperlink" Target="https://www.791coop.org/"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groggydogonline.com/" TargetMode="External"/><Relationship Id="rId3" Type="http://schemas.openxmlformats.org/officeDocument/2006/relationships/hyperlink" Target="mailto:rudy@bullmarketpromotions.com" TargetMode="External"/><Relationship Id="rId7" Type="http://schemas.openxmlformats.org/officeDocument/2006/relationships/hyperlink" Target="mailto:cedric@vestigeinternational.com" TargetMode="External"/><Relationship Id="rId12" Type="http://schemas.openxmlformats.org/officeDocument/2006/relationships/printerSettings" Target="../printerSettings/printerSettings3.bin"/><Relationship Id="rId2" Type="http://schemas.openxmlformats.org/officeDocument/2006/relationships/hyperlink" Target="mailto:derrell@branded1st.com" TargetMode="External"/><Relationship Id="rId1" Type="http://schemas.openxmlformats.org/officeDocument/2006/relationships/hyperlink" Target="mailto:info@liteam.com" TargetMode="External"/><Relationship Id="rId6" Type="http://schemas.openxmlformats.org/officeDocument/2006/relationships/hyperlink" Target="mailto:cambrey.hardy@gandyink.com%20/" TargetMode="External"/><Relationship Id="rId11" Type="http://schemas.openxmlformats.org/officeDocument/2006/relationships/hyperlink" Target="mailto:irving@groggydogonline.com" TargetMode="External"/><Relationship Id="rId5" Type="http://schemas.openxmlformats.org/officeDocument/2006/relationships/hyperlink" Target="mailto:abarnett@educationalproducts.com" TargetMode="External"/><Relationship Id="rId10" Type="http://schemas.openxmlformats.org/officeDocument/2006/relationships/hyperlink" Target="https://www.gandyink.com/" TargetMode="External"/><Relationship Id="rId4" Type="http://schemas.openxmlformats.org/officeDocument/2006/relationships/hyperlink" Target="mailto:mail@dfwimpression.com%20/" TargetMode="External"/><Relationship Id="rId9" Type="http://schemas.openxmlformats.org/officeDocument/2006/relationships/hyperlink" Target="https://site.educationalproducts.com/" TargetMode="External"/></Relationships>
</file>

<file path=xl/worksheets/_rels/sheet4.xml.rels><?xml version="1.0" encoding="UTF-8" standalone="yes"?>
<Relationships xmlns="http://schemas.openxmlformats.org/package/2006/relationships"><Relationship Id="rId13" Type="http://schemas.openxmlformats.org/officeDocument/2006/relationships/hyperlink" Target="mailto:gareth.hughes@theglitchco.com" TargetMode="External"/><Relationship Id="rId18" Type="http://schemas.openxmlformats.org/officeDocument/2006/relationships/hyperlink" Target="mailto:bids@gandyink.com" TargetMode="External"/><Relationship Id="rId26" Type="http://schemas.openxmlformats.org/officeDocument/2006/relationships/hyperlink" Target="mailto:lonestarathletic@gmail.com" TargetMode="External"/><Relationship Id="rId21" Type="http://schemas.openxmlformats.org/officeDocument/2006/relationships/hyperlink" Target="mailto:larry@gamechangingimage.com" TargetMode="External"/><Relationship Id="rId34" Type="http://schemas.openxmlformats.org/officeDocument/2006/relationships/hyperlink" Target="mailto:cedric@vestigeinternational.com" TargetMode="External"/><Relationship Id="rId7" Type="http://schemas.openxmlformats.org/officeDocument/2006/relationships/hyperlink" Target="mailto:Allen@lendanmktg.com" TargetMode="External"/><Relationship Id="rId12" Type="http://schemas.openxmlformats.org/officeDocument/2006/relationships/hyperlink" Target="mailto:SHERI.MCBRIDE@PROFORMA.COM" TargetMode="External"/><Relationship Id="rId17" Type="http://schemas.openxmlformats.org/officeDocument/2006/relationships/hyperlink" Target="mailto:derrell@branded1st.com" TargetMode="External"/><Relationship Id="rId25" Type="http://schemas.openxmlformats.org/officeDocument/2006/relationships/hyperlink" Target="mailto:javaughn1973@gmail.com" TargetMode="External"/><Relationship Id="rId33" Type="http://schemas.openxmlformats.org/officeDocument/2006/relationships/hyperlink" Target="mailto:juli@schoollife.com" TargetMode="External"/><Relationship Id="rId38" Type="http://schemas.openxmlformats.org/officeDocument/2006/relationships/hyperlink" Target="mailto:michelle@imagesourceteam.com" TargetMode="External"/><Relationship Id="rId2" Type="http://schemas.openxmlformats.org/officeDocument/2006/relationships/hyperlink" Target="mailto:connie.sutton@staples.com" TargetMode="External"/><Relationship Id="rId16" Type="http://schemas.openxmlformats.org/officeDocument/2006/relationships/hyperlink" Target="mailto:stacy.nwpromo@att.net" TargetMode="External"/><Relationship Id="rId20" Type="http://schemas.openxmlformats.org/officeDocument/2006/relationships/hyperlink" Target="mailto:rgray@advanced-online.com" TargetMode="External"/><Relationship Id="rId29" Type="http://schemas.openxmlformats.org/officeDocument/2006/relationships/hyperlink" Target="mailto:bids@baypromo.net" TargetMode="External"/><Relationship Id="rId1" Type="http://schemas.openxmlformats.org/officeDocument/2006/relationships/hyperlink" Target="https://urldefense.com/v3/__https:/www.branded1st.com__;!!CUSciUoK5FE!dlxz-_r2pevcNlJbb6iWEk1vfV27BFU9L5tCjr7g4RfudTvl-dUxibOG2Ikj2GjOZ5U$" TargetMode="External"/><Relationship Id="rId6" Type="http://schemas.openxmlformats.org/officeDocument/2006/relationships/hyperlink" Target="mailto:service@leapinleos.com" TargetMode="External"/><Relationship Id="rId11" Type="http://schemas.openxmlformats.org/officeDocument/2006/relationships/hyperlink" Target="mailto:angela@tmftoursandtravel.com" TargetMode="External"/><Relationship Id="rId24" Type="http://schemas.openxmlformats.org/officeDocument/2006/relationships/hyperlink" Target="mailto:casey@tegroup.biz" TargetMode="External"/><Relationship Id="rId32" Type="http://schemas.openxmlformats.org/officeDocument/2006/relationships/hyperlink" Target="mailto:luis@spiritmonkey.com" TargetMode="External"/><Relationship Id="rId37" Type="http://schemas.openxmlformats.org/officeDocument/2006/relationships/hyperlink" Target="mailto:bids@positivepromotions.com" TargetMode="External"/><Relationship Id="rId5" Type="http://schemas.openxmlformats.org/officeDocument/2006/relationships/hyperlink" Target="mailto:Bids@schoolteefactory.com" TargetMode="External"/><Relationship Id="rId15" Type="http://schemas.openxmlformats.org/officeDocument/2006/relationships/hyperlink" Target="mailto:rudy@bullmarketpromotions.com" TargetMode="External"/><Relationship Id="rId23" Type="http://schemas.openxmlformats.org/officeDocument/2006/relationships/hyperlink" Target="mailto:arkdesigns3@att.net" TargetMode="External"/><Relationship Id="rId28" Type="http://schemas.openxmlformats.org/officeDocument/2006/relationships/hyperlink" Target="mailto:mmartin@mtmrecognition.com" TargetMode="External"/><Relationship Id="rId36" Type="http://schemas.openxmlformats.org/officeDocument/2006/relationships/hyperlink" Target="mailto:info@blueribbontrophies.com" TargetMode="External"/><Relationship Id="rId10" Type="http://schemas.openxmlformats.org/officeDocument/2006/relationships/hyperlink" Target="mailto:mchambers@groggydogonline.com" TargetMode="External"/><Relationship Id="rId19" Type="http://schemas.openxmlformats.org/officeDocument/2006/relationships/hyperlink" Target="mailto:bids@4imprint.com" TargetMode="External"/><Relationship Id="rId31" Type="http://schemas.openxmlformats.org/officeDocument/2006/relationships/hyperlink" Target="mailto:kathy@aaitrophies.com" TargetMode="External"/><Relationship Id="rId4" Type="http://schemas.openxmlformats.org/officeDocument/2006/relationships/hyperlink" Target="mailto:Bids@customsportswear.net" TargetMode="External"/><Relationship Id="rId9" Type="http://schemas.openxmlformats.org/officeDocument/2006/relationships/hyperlink" Target="mailto:bids@masterteacher.com" TargetMode="External"/><Relationship Id="rId14" Type="http://schemas.openxmlformats.org/officeDocument/2006/relationships/hyperlink" Target="mailto:mhk-gtmbids@hanes.com" TargetMode="External"/><Relationship Id="rId22" Type="http://schemas.openxmlformats.org/officeDocument/2006/relationships/hyperlink" Target="mailto:peter@authenticpromotions.com" TargetMode="External"/><Relationship Id="rId27" Type="http://schemas.openxmlformats.org/officeDocument/2006/relationships/hyperlink" Target="mailto:mark@ahitexas.com" TargetMode="External"/><Relationship Id="rId30" Type="http://schemas.openxmlformats.org/officeDocument/2006/relationships/hyperlink" Target="mailto:bids@jostens.com" TargetMode="External"/><Relationship Id="rId35" Type="http://schemas.openxmlformats.org/officeDocument/2006/relationships/hyperlink" Target="mailto:Bids@fancloth.com" TargetMode="External"/><Relationship Id="rId8" Type="http://schemas.openxmlformats.org/officeDocument/2006/relationships/hyperlink" Target="mailto:covenantrophies@verizon.net" TargetMode="External"/><Relationship Id="rId3" Type="http://schemas.openxmlformats.org/officeDocument/2006/relationships/hyperlink" Target="mailto:npsbids@oriental.com"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mailto:Ldloperations@invent.org" TargetMode="External"/><Relationship Id="rId13" Type="http://schemas.openxmlformats.org/officeDocument/2006/relationships/hyperlink" Target="mailto:Agadpina@gmail.com" TargetMode="External"/><Relationship Id="rId18" Type="http://schemas.openxmlformats.org/officeDocument/2006/relationships/hyperlink" Target="mailto:Waterguy3286@yahoo.com" TargetMode="External"/><Relationship Id="rId3" Type="http://schemas.openxmlformats.org/officeDocument/2006/relationships/hyperlink" Target="mailto:joseph.rockett@gmail.com" TargetMode="External"/><Relationship Id="rId7" Type="http://schemas.openxmlformats.org/officeDocument/2006/relationships/hyperlink" Target="mailto:aventrua@irvingisd.net" TargetMode="External"/><Relationship Id="rId12" Type="http://schemas.openxmlformats.org/officeDocument/2006/relationships/hyperlink" Target="mailto:lance.smith@tutorfly.com" TargetMode="External"/><Relationship Id="rId17" Type="http://schemas.openxmlformats.org/officeDocument/2006/relationships/hyperlink" Target="mailto:purejoyphotobooth@gmail.com" TargetMode="External"/><Relationship Id="rId2" Type="http://schemas.openxmlformats.org/officeDocument/2006/relationships/hyperlink" Target="mailto:irving@cardmyyard.com" TargetMode="External"/><Relationship Id="rId16" Type="http://schemas.openxmlformats.org/officeDocument/2006/relationships/hyperlink" Target="mailto:wreese@kona-ice.com" TargetMode="External"/><Relationship Id="rId20" Type="http://schemas.openxmlformats.org/officeDocument/2006/relationships/printerSettings" Target="../printerSettings/printerSettings4.bin"/><Relationship Id="rId1" Type="http://schemas.openxmlformats.org/officeDocument/2006/relationships/hyperlink" Target="mailto:billie@airedesigns.com" TargetMode="External"/><Relationship Id="rId6" Type="http://schemas.openxmlformats.org/officeDocument/2006/relationships/hyperlink" Target="mailto:Happytrailsrail@yahoo.com" TargetMode="External"/><Relationship Id="rId11" Type="http://schemas.openxmlformats.org/officeDocument/2006/relationships/hyperlink" Target="mailto:frank.kesh@sylvanlearning.com" TargetMode="External"/><Relationship Id="rId5" Type="http://schemas.openxmlformats.org/officeDocument/2006/relationships/hyperlink" Target="mailto:Info@redphotobooths.com" TargetMode="External"/><Relationship Id="rId15" Type="http://schemas.openxmlformats.org/officeDocument/2006/relationships/hyperlink" Target="mailto:wreese@kona-ice.com" TargetMode="External"/><Relationship Id="rId10" Type="http://schemas.openxmlformats.org/officeDocument/2006/relationships/hyperlink" Target="mailto:contact@cre8infinite.org" TargetMode="External"/><Relationship Id="rId19" Type="http://schemas.openxmlformats.org/officeDocument/2006/relationships/hyperlink" Target="mailto:hernandezmanuel91@gmail.com" TargetMode="External"/><Relationship Id="rId4" Type="http://schemas.openxmlformats.org/officeDocument/2006/relationships/hyperlink" Target="mailto:admin@snapshotmediaworks.com" TargetMode="External"/><Relationship Id="rId9" Type="http://schemas.openxmlformats.org/officeDocument/2006/relationships/hyperlink" Target="mailto:cweitzel@justsayyes.org" TargetMode="External"/><Relationship Id="rId14" Type="http://schemas.openxmlformats.org/officeDocument/2006/relationships/hyperlink" Target="mailto:danny@dannycampbell.com"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mailto:orders@schoolspecialty.com" TargetMode="External"/><Relationship Id="rId13" Type="http://schemas.openxmlformats.org/officeDocument/2006/relationships/hyperlink" Target="mailto:kcrum@acemart.com" TargetMode="External"/><Relationship Id="rId18" Type="http://schemas.openxmlformats.org/officeDocument/2006/relationships/hyperlink" Target="mailto:erika_fong@embitec.com" TargetMode="External"/><Relationship Id="rId26" Type="http://schemas.openxmlformats.org/officeDocument/2006/relationships/hyperlink" Target="mailto:kimberly@mediasupportgroup.net" TargetMode="External"/><Relationship Id="rId3" Type="http://schemas.openxmlformats.org/officeDocument/2006/relationships/hyperlink" Target="mailto:shopwood@mariannabeauty.com" TargetMode="External"/><Relationship Id="rId21" Type="http://schemas.openxmlformats.org/officeDocument/2006/relationships/hyperlink" Target="mailto:rhodge@delcomgroup.com" TargetMode="External"/><Relationship Id="rId7" Type="http://schemas.openxmlformats.org/officeDocument/2006/relationships/hyperlink" Target="mailto:lisa.howerton@savvas.com" TargetMode="External"/><Relationship Id="rId12" Type="http://schemas.openxmlformats.org/officeDocument/2006/relationships/hyperlink" Target="mailto:businessdesk@flinnsci.com" TargetMode="External"/><Relationship Id="rId17" Type="http://schemas.openxmlformats.org/officeDocument/2006/relationships/hyperlink" Target="mailto:gail.adams@cengage.com" TargetMode="External"/><Relationship Id="rId25" Type="http://schemas.openxmlformats.org/officeDocument/2006/relationships/hyperlink" Target="mailto:jill@lab-resources.net" TargetMode="External"/><Relationship Id="rId2" Type="http://schemas.openxmlformats.org/officeDocument/2006/relationships/hyperlink" Target="mailto:ewatson@journeyed.com" TargetMode="External"/><Relationship Id="rId16" Type="http://schemas.openxmlformats.org/officeDocument/2006/relationships/hyperlink" Target="mailto:customersupport@cevmultimedia.com" TargetMode="External"/><Relationship Id="rId20" Type="http://schemas.openxmlformats.org/officeDocument/2006/relationships/hyperlink" Target="mailto:smoon@pltw.org" TargetMode="External"/><Relationship Id="rId29" Type="http://schemas.openxmlformats.org/officeDocument/2006/relationships/hyperlink" Target="mailto:orders@pitsco.com" TargetMode="External"/><Relationship Id="rId1" Type="http://schemas.openxmlformats.org/officeDocument/2006/relationships/hyperlink" Target="mailto:sara@completebook.com" TargetMode="External"/><Relationship Id="rId6" Type="http://schemas.openxmlformats.org/officeDocument/2006/relationships/hyperlink" Target="mailto:sofia.scott@realityworks.com" TargetMode="External"/><Relationship Id="rId11" Type="http://schemas.openxmlformats.org/officeDocument/2006/relationships/hyperlink" Target="mailto:kvance@perfectionlearning.com" TargetMode="External"/><Relationship Id="rId24" Type="http://schemas.openxmlformats.org/officeDocument/2006/relationships/hyperlink" Target="mailto:medcosalessupport@medcosupply.com" TargetMode="External"/><Relationship Id="rId5" Type="http://schemas.openxmlformats.org/officeDocument/2006/relationships/hyperlink" Target="mailto:sales@paxpat.com" TargetMode="External"/><Relationship Id="rId15" Type="http://schemas.openxmlformats.org/officeDocument/2006/relationships/hyperlink" Target="mailto:jule@expressbooksellers.com" TargetMode="External"/><Relationship Id="rId23" Type="http://schemas.openxmlformats.org/officeDocument/2006/relationships/hyperlink" Target="mailto:rzelt@attainmentcompany.com" TargetMode="External"/><Relationship Id="rId28" Type="http://schemas.openxmlformats.org/officeDocument/2006/relationships/hyperlink" Target="mailto:bblankenship@g-w.com" TargetMode="External"/><Relationship Id="rId10" Type="http://schemas.openxmlformats.org/officeDocument/2006/relationships/hyperlink" Target="mailto:y.villano@burmax.com" TargetMode="External"/><Relationship Id="rId19" Type="http://schemas.openxmlformats.org/officeDocument/2006/relationships/hyperlink" Target="mailto:bids@acpdirect.com" TargetMode="External"/><Relationship Id="rId4" Type="http://schemas.openxmlformats.org/officeDocument/2006/relationships/hyperlink" Target="mailto:melissa.arnett@mheducation.com" TargetMode="External"/><Relationship Id="rId9" Type="http://schemas.openxmlformats.org/officeDocument/2006/relationships/hyperlink" Target="mailto:david.talamantez@sphero.com" TargetMode="External"/><Relationship Id="rId14" Type="http://schemas.openxmlformats.org/officeDocument/2006/relationships/hyperlink" Target="mailto:allaboutanimalslive@yahoo.com" TargetMode="External"/><Relationship Id="rId22" Type="http://schemas.openxmlformats.org/officeDocument/2006/relationships/hyperlink" Target="mailto:chris@tech-labs.com" TargetMode="External"/><Relationship Id="rId27" Type="http://schemas.openxmlformats.org/officeDocument/2006/relationships/hyperlink" Target="mailto:ncook@digitalresources.com" TargetMode="External"/><Relationship Id="rId30" Type="http://schemas.openxmlformats.org/officeDocument/2006/relationships/hyperlink" Target="mailto:orders@nascoeducation.com"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mailto:judy@li-tx.com" TargetMode="External"/><Relationship Id="rId18" Type="http://schemas.openxmlformats.org/officeDocument/2006/relationships/hyperlink" Target="mailto:tjacquot@reallygoodstuff.com" TargetMode="External"/><Relationship Id="rId26" Type="http://schemas.openxmlformats.org/officeDocument/2006/relationships/hyperlink" Target="http://www.educatorsdepot.com/" TargetMode="External"/><Relationship Id="rId39" Type="http://schemas.openxmlformats.org/officeDocument/2006/relationships/hyperlink" Target="http://www.virco.com/" TargetMode="External"/><Relationship Id="rId21" Type="http://schemas.openxmlformats.org/officeDocument/2006/relationships/hyperlink" Target="mailto:niki.ham@bybluebox.com" TargetMode="External"/><Relationship Id="rId34" Type="http://schemas.openxmlformats.org/officeDocument/2006/relationships/hyperlink" Target="http://www.reynoldstx.com/" TargetMode="External"/><Relationship Id="rId42" Type="http://schemas.openxmlformats.org/officeDocument/2006/relationships/hyperlink" Target="http://www.businessinteriors.com/" TargetMode="External"/><Relationship Id="rId7" Type="http://schemas.openxmlformats.org/officeDocument/2006/relationships/hyperlink" Target="mailto:kim.gilbert@schoolspecialty.com" TargetMode="External"/><Relationship Id="rId2" Type="http://schemas.openxmlformats.org/officeDocument/2006/relationships/hyperlink" Target="mailto:customerservice@educatorsdepot.com" TargetMode="External"/><Relationship Id="rId16" Type="http://schemas.openxmlformats.org/officeDocument/2006/relationships/hyperlink" Target="mailto:stiner@kaplanco.com" TargetMode="External"/><Relationship Id="rId20" Type="http://schemas.openxmlformats.org/officeDocument/2006/relationships/hyperlink" Target="mailto:dgriggs@businessinteriors.com" TargetMode="External"/><Relationship Id="rId29" Type="http://schemas.openxmlformats.org/officeDocument/2006/relationships/hyperlink" Target="http://www.lakeshorelearning.com/" TargetMode="External"/><Relationship Id="rId41" Type="http://schemas.openxmlformats.org/officeDocument/2006/relationships/hyperlink" Target="http://www.woodetcco.com/" TargetMode="External"/><Relationship Id="rId1" Type="http://schemas.openxmlformats.org/officeDocument/2006/relationships/hyperlink" Target="mailto:mail@woodetcco.com" TargetMode="External"/><Relationship Id="rId6" Type="http://schemas.openxmlformats.org/officeDocument/2006/relationships/hyperlink" Target="mailto:kgoddard@shifflerequip.com" TargetMode="External"/><Relationship Id="rId11" Type="http://schemas.openxmlformats.org/officeDocument/2006/relationships/hyperlink" Target="mailto:willw@planoofficesupply.com" TargetMode="External"/><Relationship Id="rId24" Type="http://schemas.openxmlformats.org/officeDocument/2006/relationships/hyperlink" Target="http://www.meteoreducation.com/" TargetMode="External"/><Relationship Id="rId32" Type="http://schemas.openxmlformats.org/officeDocument/2006/relationships/hyperlink" Target="http://www.planoofficesupply.com/" TargetMode="External"/><Relationship Id="rId37" Type="http://schemas.openxmlformats.org/officeDocument/2006/relationships/hyperlink" Target="http://www.shifflerequip.com/" TargetMode="External"/><Relationship Id="rId40" Type="http://schemas.openxmlformats.org/officeDocument/2006/relationships/hyperlink" Target="http://www.wengercorp.com/music-education.php" TargetMode="External"/><Relationship Id="rId5" Type="http://schemas.openxmlformats.org/officeDocument/2006/relationships/hyperlink" Target="mailto:vsteitz@tangraminteriors.com" TargetMode="External"/><Relationship Id="rId15" Type="http://schemas.openxmlformats.org/officeDocument/2006/relationships/hyperlink" Target="mailto:jsosa@lakeshorelearning.com" TargetMode="External"/><Relationship Id="rId23" Type="http://schemas.openxmlformats.org/officeDocument/2006/relationships/hyperlink" Target="http://www.businessinteriors.com/" TargetMode="External"/><Relationship Id="rId28" Type="http://schemas.openxmlformats.org/officeDocument/2006/relationships/hyperlink" Target="http://www.kaplanco.com/" TargetMode="External"/><Relationship Id="rId36" Type="http://schemas.openxmlformats.org/officeDocument/2006/relationships/hyperlink" Target="http://www.schoolspecialty.com/" TargetMode="External"/><Relationship Id="rId10" Type="http://schemas.openxmlformats.org/officeDocument/2006/relationships/hyperlink" Target="mailto:tjacquot@reallygoodstuff.com" TargetMode="External"/><Relationship Id="rId19" Type="http://schemas.openxmlformats.org/officeDocument/2006/relationships/hyperlink" Target="mailto:vpohl@meteoreducation.com" TargetMode="External"/><Relationship Id="rId31" Type="http://schemas.openxmlformats.org/officeDocument/2006/relationships/hyperlink" Target="http://www.li-tx.com/" TargetMode="External"/><Relationship Id="rId4" Type="http://schemas.openxmlformats.org/officeDocument/2006/relationships/hyperlink" Target="mailto:bethhudacky@virco.com" TargetMode="External"/><Relationship Id="rId9" Type="http://schemas.openxmlformats.org/officeDocument/2006/relationships/hyperlink" Target="mailto:customer-service@reynoldstx.com" TargetMode="External"/><Relationship Id="rId14" Type="http://schemas.openxmlformats.org/officeDocument/2006/relationships/hyperlink" Target="mailto:jeff@learningenvironments.com" TargetMode="External"/><Relationship Id="rId22" Type="http://schemas.openxmlformats.org/officeDocument/2006/relationships/hyperlink" Target="http://www.bybluebox.com/" TargetMode="External"/><Relationship Id="rId27" Type="http://schemas.openxmlformats.org/officeDocument/2006/relationships/hyperlink" Target="http://www.exservinc.com/" TargetMode="External"/><Relationship Id="rId30" Type="http://schemas.openxmlformats.org/officeDocument/2006/relationships/hyperlink" Target="http://www.learningenvironments.com/" TargetMode="External"/><Relationship Id="rId35" Type="http://schemas.openxmlformats.org/officeDocument/2006/relationships/hyperlink" Target="http://www.schooloutfitters.com/" TargetMode="External"/><Relationship Id="rId8" Type="http://schemas.openxmlformats.org/officeDocument/2006/relationships/hyperlink" Target="mailto:cathy.schirra@schooloutfitters.com" TargetMode="External"/><Relationship Id="rId3" Type="http://schemas.openxmlformats.org/officeDocument/2006/relationships/hyperlink" Target="mailto:mary.steidler@wengercorp.com" TargetMode="External"/><Relationship Id="rId12" Type="http://schemas.openxmlformats.org/officeDocument/2006/relationships/hyperlink" Target="mailto:rhonda.webb@workspaceinteriorsod.com" TargetMode="External"/><Relationship Id="rId17" Type="http://schemas.openxmlformats.org/officeDocument/2006/relationships/hyperlink" Target="mailto:rios@exservinc.com" TargetMode="External"/><Relationship Id="rId25" Type="http://schemas.openxmlformats.org/officeDocument/2006/relationships/hyperlink" Target="http://www.discountschoolsupply.com/" TargetMode="External"/><Relationship Id="rId33" Type="http://schemas.openxmlformats.org/officeDocument/2006/relationships/hyperlink" Target="http://www.reallygoodstuff.com/" TargetMode="External"/><Relationship Id="rId38" Type="http://schemas.openxmlformats.org/officeDocument/2006/relationships/hyperlink" Target="http://www.tangraminteriors.com/" TargetMode="External"/></Relationships>
</file>

<file path=xl/worksheets/_rels/sheet9.xml.rels><?xml version="1.0" encoding="UTF-8" standalone="yes"?>
<Relationships xmlns="http://schemas.openxmlformats.org/package/2006/relationships"><Relationship Id="rId13" Type="http://schemas.openxmlformats.org/officeDocument/2006/relationships/hyperlink" Target="mailto:jgarcia@fwwc.com" TargetMode="External"/><Relationship Id="rId18" Type="http://schemas.openxmlformats.org/officeDocument/2006/relationships/hyperlink" Target="mailto:baileyb@iptruck.com" TargetMode="External"/><Relationship Id="rId26" Type="http://schemas.openxmlformats.org/officeDocument/2006/relationships/hyperlink" Target="mailto:rik@denalics.com" TargetMode="External"/><Relationship Id="rId39" Type="http://schemas.openxmlformats.org/officeDocument/2006/relationships/hyperlink" Target="mailto:shaunna@ccslableaks.com" TargetMode="External"/><Relationship Id="rId21" Type="http://schemas.openxmlformats.org/officeDocument/2006/relationships/hyperlink" Target="mailto:pleonard@carconcepts.com" TargetMode="External"/><Relationship Id="rId34" Type="http://schemas.openxmlformats.org/officeDocument/2006/relationships/hyperlink" Target="mailto:jeff.young@whaleyfoodservice.com" TargetMode="External"/><Relationship Id="rId7" Type="http://schemas.openxmlformats.org/officeDocument/2006/relationships/hyperlink" Target="mailto:amontanez@amonwc.com" TargetMode="External"/><Relationship Id="rId12" Type="http://schemas.openxmlformats.org/officeDocument/2006/relationships/hyperlink" Target="mailto:info@eyefulart.com" TargetMode="External"/><Relationship Id="rId17" Type="http://schemas.openxmlformats.org/officeDocument/2006/relationships/hyperlink" Target="mailto:cpersheff@sanussolutions.bio" TargetMode="External"/><Relationship Id="rId25" Type="http://schemas.openxmlformats.org/officeDocument/2006/relationships/hyperlink" Target="mailto:travismcd100@gmail.com" TargetMode="External"/><Relationship Id="rId33" Type="http://schemas.openxmlformats.org/officeDocument/2006/relationships/hyperlink" Target="mailto:dciautoglass1@gmail.com" TargetMode="External"/><Relationship Id="rId38" Type="http://schemas.openxmlformats.org/officeDocument/2006/relationships/hyperlink" Target="mailto:mmagdaleno@iecis.com" TargetMode="External"/><Relationship Id="rId2" Type="http://schemas.openxmlformats.org/officeDocument/2006/relationships/hyperlink" Target="mailto:jhughes@rentacrate.com" TargetMode="External"/><Relationship Id="rId16" Type="http://schemas.openxmlformats.org/officeDocument/2006/relationships/hyperlink" Target="mailto:admin@callrescue.com" TargetMode="External"/><Relationship Id="rId20" Type="http://schemas.openxmlformats.org/officeDocument/2006/relationships/hyperlink" Target="mailto:ltaylor02@vtaig.com" TargetMode="External"/><Relationship Id="rId29" Type="http://schemas.openxmlformats.org/officeDocument/2006/relationships/hyperlink" Target="mailto:jcarter@gomez.com" TargetMode="External"/><Relationship Id="rId1" Type="http://schemas.openxmlformats.org/officeDocument/2006/relationships/hyperlink" Target="mailto:vbelmore@greenplantinc.com" TargetMode="External"/><Relationship Id="rId6" Type="http://schemas.openxmlformats.org/officeDocument/2006/relationships/hyperlink" Target="mailto:gary@aimgraphicsco.com" TargetMode="External"/><Relationship Id="rId11" Type="http://schemas.openxmlformats.org/officeDocument/2006/relationships/hyperlink" Target="mailto:jessie@edbbrowndistributors.com" TargetMode="External"/><Relationship Id="rId24" Type="http://schemas.openxmlformats.org/officeDocument/2006/relationships/hyperlink" Target="mailto:rob@northtexascrane.com" TargetMode="External"/><Relationship Id="rId32" Type="http://schemas.openxmlformats.org/officeDocument/2006/relationships/hyperlink" Target="mailto:estimating@banchmarksigns.biz" TargetMode="External"/><Relationship Id="rId37" Type="http://schemas.openxmlformats.org/officeDocument/2006/relationships/hyperlink" Target="mailto:centraldallas@1800striper.com" TargetMode="External"/><Relationship Id="rId40" Type="http://schemas.openxmlformats.org/officeDocument/2006/relationships/hyperlink" Target="mailto:wdecker@deckermechanical.com" TargetMode="External"/><Relationship Id="rId5" Type="http://schemas.openxmlformats.org/officeDocument/2006/relationships/hyperlink" Target="mailto:jchildress@elogicinc.net" TargetMode="External"/><Relationship Id="rId15" Type="http://schemas.openxmlformats.org/officeDocument/2006/relationships/hyperlink" Target="mailto:mikejr@innoservice.net" TargetMode="External"/><Relationship Id="rId23" Type="http://schemas.openxmlformats.org/officeDocument/2006/relationships/hyperlink" Target="mailto:tfpbuilders@gmail.com" TargetMode="External"/><Relationship Id="rId28" Type="http://schemas.openxmlformats.org/officeDocument/2006/relationships/hyperlink" Target="mailto:chuck.taylor@trimarkusa.com" TargetMode="External"/><Relationship Id="rId36" Type="http://schemas.openxmlformats.org/officeDocument/2006/relationships/hyperlink" Target="mailto:COLT.MONINGER.ME@GMAIL.COM" TargetMode="External"/><Relationship Id="rId10" Type="http://schemas.openxmlformats.org/officeDocument/2006/relationships/hyperlink" Target="mailto:redwards@jjredroofing.com" TargetMode="External"/><Relationship Id="rId19" Type="http://schemas.openxmlformats.org/officeDocument/2006/relationships/hyperlink" Target="mailto:dmills@centurymech.com" TargetMode="External"/><Relationship Id="rId31" Type="http://schemas.openxmlformats.org/officeDocument/2006/relationships/hyperlink" Target="mailto:chuck.taylor@trimarkusa.com" TargetMode="External"/><Relationship Id="rId4" Type="http://schemas.openxmlformats.org/officeDocument/2006/relationships/hyperlink" Target="mailto:rios@exservinc.com" TargetMode="External"/><Relationship Id="rId9" Type="http://schemas.openxmlformats.org/officeDocument/2006/relationships/hyperlink" Target="mailto:cwalton@starroofingandsheetmetal.com" TargetMode="External"/><Relationship Id="rId14" Type="http://schemas.openxmlformats.org/officeDocument/2006/relationships/hyperlink" Target="mailto:wolf@selectmillwork.com" TargetMode="External"/><Relationship Id="rId22" Type="http://schemas.openxmlformats.org/officeDocument/2006/relationships/hyperlink" Target="mailto:randy.ccservices@yahoo.com" TargetMode="External"/><Relationship Id="rId27" Type="http://schemas.openxmlformats.org/officeDocument/2006/relationships/hyperlink" Target="mailto:admin@protocall.co" TargetMode="External"/><Relationship Id="rId30" Type="http://schemas.openxmlformats.org/officeDocument/2006/relationships/hyperlink" Target="mailto:ashley@cmsmechanicalservices.com" TargetMode="External"/><Relationship Id="rId35" Type="http://schemas.openxmlformats.org/officeDocument/2006/relationships/hyperlink" Target="mailto:ricky.harper@bwcollision.com" TargetMode="External"/><Relationship Id="rId8" Type="http://schemas.openxmlformats.org/officeDocument/2006/relationships/hyperlink" Target="mailto:jreyes@real.inc" TargetMode="External"/><Relationship Id="rId3" Type="http://schemas.openxmlformats.org/officeDocument/2006/relationships/hyperlink" Target="mailto:pharri4997@ao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DC386-ED03-4AC8-9671-FBE459C7E73A}">
  <sheetPr>
    <pageSetUpPr fitToPage="1"/>
  </sheetPr>
  <dimension ref="A1:AF20697"/>
  <sheetViews>
    <sheetView tabSelected="1" zoomScale="120" zoomScaleNormal="120" workbookViewId="0">
      <pane xSplit="1" ySplit="3" topLeftCell="B4" activePane="bottomRight" state="frozen"/>
      <selection pane="topRight" activeCell="B1" sqref="B1"/>
      <selection pane="bottomLeft" activeCell="A4" sqref="A4"/>
      <selection pane="bottomRight"/>
    </sheetView>
  </sheetViews>
  <sheetFormatPr defaultColWidth="8.88671875" defaultRowHeight="13.8" x14ac:dyDescent="0.3"/>
  <cols>
    <col min="1" max="1" width="51.33203125" style="29" customWidth="1"/>
    <col min="2" max="2" width="64.6640625" style="227" customWidth="1"/>
    <col min="3" max="3" width="15.33203125" style="30" bestFit="1" customWidth="1"/>
    <col min="4" max="4" width="19.44140625" style="32" customWidth="1"/>
    <col min="5" max="5" width="16.33203125" style="30" customWidth="1"/>
    <col min="6" max="8" width="8.88671875" style="30"/>
    <col min="9" max="16384" width="8.88671875" style="29"/>
  </cols>
  <sheetData>
    <row r="1" spans="1:32" s="1" customFormat="1" ht="85.2" customHeight="1" x14ac:dyDescent="0.25">
      <c r="A1" s="247" t="s">
        <v>20622</v>
      </c>
      <c r="B1" s="320" t="s">
        <v>3884</v>
      </c>
      <c r="C1" s="392" t="s">
        <v>1467</v>
      </c>
      <c r="D1" s="392"/>
      <c r="E1" s="392"/>
      <c r="F1" s="391" t="s">
        <v>1466</v>
      </c>
      <c r="G1" s="391"/>
      <c r="H1" s="391"/>
    </row>
    <row r="2" spans="1:32" ht="47.25" customHeight="1" x14ac:dyDescent="0.3">
      <c r="A2" s="381" t="s">
        <v>13036</v>
      </c>
      <c r="B2" s="381"/>
      <c r="C2" s="382"/>
      <c r="D2" s="382"/>
      <c r="E2" s="383"/>
      <c r="F2" s="384"/>
      <c r="G2" s="384"/>
      <c r="H2" s="384"/>
      <c r="I2" s="333"/>
      <c r="J2" s="333"/>
      <c r="K2" s="333"/>
      <c r="L2" s="333"/>
      <c r="M2" s="333"/>
      <c r="N2" s="333"/>
      <c r="O2" s="333"/>
      <c r="P2" s="333"/>
      <c r="Q2" s="333"/>
      <c r="R2" s="333"/>
      <c r="S2" s="333"/>
      <c r="T2" s="333"/>
      <c r="U2" s="333"/>
      <c r="V2" s="333"/>
      <c r="W2" s="333"/>
      <c r="X2" s="333"/>
      <c r="Y2" s="333"/>
      <c r="Z2" s="333"/>
      <c r="AA2" s="333"/>
    </row>
    <row r="3" spans="1:32" x14ac:dyDescent="0.3">
      <c r="A3" s="254" t="s">
        <v>1477</v>
      </c>
      <c r="B3" s="255" t="s">
        <v>169</v>
      </c>
      <c r="C3" s="254" t="s">
        <v>170</v>
      </c>
      <c r="D3" s="254" t="s">
        <v>171</v>
      </c>
      <c r="E3" s="255" t="s">
        <v>172</v>
      </c>
      <c r="F3" s="254" t="s">
        <v>1238</v>
      </c>
      <c r="G3" s="254" t="s">
        <v>1239</v>
      </c>
      <c r="H3" s="254" t="s">
        <v>1240</v>
      </c>
      <c r="I3" s="99"/>
      <c r="J3" s="99"/>
      <c r="K3" s="99"/>
      <c r="L3" s="99"/>
      <c r="M3" s="99"/>
      <c r="N3" s="99"/>
      <c r="O3" s="99"/>
      <c r="P3" s="99"/>
      <c r="Q3" s="99"/>
      <c r="R3" s="99"/>
      <c r="S3" s="99"/>
      <c r="T3" s="99"/>
      <c r="U3" s="99"/>
      <c r="V3" s="99"/>
      <c r="W3" s="99"/>
      <c r="X3" s="99"/>
      <c r="Y3" s="99"/>
      <c r="Z3" s="99"/>
      <c r="AA3" s="380"/>
      <c r="AE3" s="326"/>
    </row>
    <row r="4" spans="1:32" x14ac:dyDescent="0.25">
      <c r="A4" s="44" t="s">
        <v>20285</v>
      </c>
      <c r="B4" s="44" t="s">
        <v>20365</v>
      </c>
      <c r="C4" s="45" t="s">
        <v>20366</v>
      </c>
      <c r="D4" s="32" t="s">
        <v>12570</v>
      </c>
      <c r="E4" s="46">
        <v>46507</v>
      </c>
      <c r="AF4" s="326"/>
    </row>
    <row r="5" spans="1:32" s="333" customFormat="1" x14ac:dyDescent="0.25">
      <c r="A5" s="44" t="s">
        <v>3596</v>
      </c>
      <c r="B5" s="44" t="s">
        <v>3163</v>
      </c>
      <c r="C5" s="45">
        <v>25100202</v>
      </c>
      <c r="D5" s="45" t="s">
        <v>12340</v>
      </c>
      <c r="E5" s="45" t="s">
        <v>12119</v>
      </c>
      <c r="F5" s="30"/>
      <c r="G5" s="30"/>
      <c r="H5" s="30"/>
      <c r="I5" s="29"/>
      <c r="J5" s="29"/>
      <c r="K5" s="29"/>
      <c r="L5" s="29"/>
      <c r="M5" s="29"/>
      <c r="N5" s="29"/>
      <c r="O5" s="29"/>
      <c r="P5" s="29"/>
      <c r="Q5" s="29"/>
      <c r="R5" s="29"/>
      <c r="S5" s="29"/>
      <c r="T5" s="29"/>
      <c r="U5" s="29"/>
      <c r="V5" s="29"/>
      <c r="W5" s="29"/>
      <c r="X5" s="29"/>
      <c r="Y5" s="29"/>
      <c r="Z5" s="29"/>
      <c r="AA5" s="29"/>
      <c r="AB5" s="29"/>
      <c r="AC5" s="29"/>
      <c r="AD5" s="29"/>
      <c r="AE5" s="29"/>
      <c r="AF5" s="334"/>
    </row>
    <row r="6" spans="1:32" s="333" customFormat="1" x14ac:dyDescent="0.25">
      <c r="A6" s="44" t="s">
        <v>14633</v>
      </c>
      <c r="B6" s="44" t="s">
        <v>13110</v>
      </c>
      <c r="C6" s="45">
        <v>12.25</v>
      </c>
      <c r="D6" s="45" t="s">
        <v>13565</v>
      </c>
      <c r="E6" s="46">
        <v>47664</v>
      </c>
      <c r="F6" s="45"/>
      <c r="G6" s="93"/>
      <c r="H6" s="93"/>
      <c r="I6" s="99"/>
      <c r="J6" s="99"/>
      <c r="K6" s="99"/>
      <c r="L6" s="99"/>
      <c r="M6" s="99"/>
      <c r="N6" s="99"/>
      <c r="O6" s="99"/>
      <c r="P6" s="99"/>
      <c r="Q6" s="99"/>
      <c r="R6" s="99"/>
      <c r="S6" s="99"/>
      <c r="T6" s="99"/>
      <c r="U6" s="99"/>
      <c r="V6" s="99"/>
      <c r="W6" s="99"/>
      <c r="X6" s="99"/>
      <c r="Y6" s="99"/>
      <c r="Z6" s="99"/>
      <c r="AA6" s="29"/>
      <c r="AB6" s="29"/>
      <c r="AC6" s="29"/>
      <c r="AD6" s="29"/>
      <c r="AE6" s="29"/>
      <c r="AF6" s="334"/>
    </row>
    <row r="7" spans="1:32" s="335" customFormat="1" x14ac:dyDescent="0.25">
      <c r="A7" s="44" t="s">
        <v>18827</v>
      </c>
      <c r="B7" s="44" t="s">
        <v>986</v>
      </c>
      <c r="C7" s="45">
        <v>240303</v>
      </c>
      <c r="D7" s="45" t="s">
        <v>12340</v>
      </c>
      <c r="E7" s="45" t="s">
        <v>2686</v>
      </c>
      <c r="F7" s="30"/>
      <c r="G7" s="30"/>
      <c r="H7" s="30"/>
      <c r="I7" s="29"/>
      <c r="J7" s="29"/>
      <c r="K7" s="29"/>
      <c r="L7" s="29"/>
      <c r="M7" s="29"/>
      <c r="N7" s="29"/>
      <c r="O7" s="29"/>
      <c r="P7" s="29"/>
      <c r="Q7" s="29"/>
      <c r="R7" s="29"/>
      <c r="S7" s="29"/>
      <c r="T7" s="29"/>
      <c r="U7" s="29"/>
      <c r="V7" s="29"/>
      <c r="W7" s="29"/>
      <c r="X7" s="29"/>
      <c r="Y7" s="29"/>
      <c r="Z7" s="29"/>
      <c r="AA7" s="29"/>
      <c r="AB7" s="29"/>
      <c r="AC7" s="29"/>
      <c r="AD7" s="29"/>
      <c r="AE7" s="29"/>
      <c r="AF7" s="336"/>
    </row>
    <row r="8" spans="1:32" x14ac:dyDescent="0.25">
      <c r="A8" s="44" t="s">
        <v>18827</v>
      </c>
      <c r="B8" s="44" t="s">
        <v>2433</v>
      </c>
      <c r="C8" s="45">
        <v>250106</v>
      </c>
      <c r="D8" s="45" t="s">
        <v>12340</v>
      </c>
      <c r="E8" s="45" t="s">
        <v>12896</v>
      </c>
      <c r="AF8" s="326"/>
    </row>
    <row r="9" spans="1:32" x14ac:dyDescent="0.25">
      <c r="A9" s="44" t="s">
        <v>11152</v>
      </c>
      <c r="B9" s="44" t="s">
        <v>11153</v>
      </c>
      <c r="C9" s="45" t="s">
        <v>11154</v>
      </c>
      <c r="D9" s="46" t="s">
        <v>13037</v>
      </c>
      <c r="E9" s="46">
        <v>46191</v>
      </c>
      <c r="AF9" s="326"/>
    </row>
    <row r="10" spans="1:32" x14ac:dyDescent="0.25">
      <c r="A10" s="44" t="s">
        <v>13566</v>
      </c>
      <c r="B10" s="44" t="s">
        <v>5443</v>
      </c>
      <c r="C10" s="45">
        <v>22010701</v>
      </c>
      <c r="D10" s="45" t="s">
        <v>12340</v>
      </c>
      <c r="E10" s="45" t="s">
        <v>5444</v>
      </c>
      <c r="AF10" s="326"/>
    </row>
    <row r="11" spans="1:32" x14ac:dyDescent="0.25">
      <c r="A11" s="44" t="s">
        <v>13566</v>
      </c>
      <c r="B11" s="44" t="s">
        <v>966</v>
      </c>
      <c r="C11" s="45">
        <v>22010702</v>
      </c>
      <c r="D11" s="45" t="s">
        <v>12340</v>
      </c>
      <c r="E11" s="45" t="s">
        <v>5444</v>
      </c>
      <c r="AF11" s="326"/>
    </row>
    <row r="12" spans="1:32" x14ac:dyDescent="0.25">
      <c r="A12" s="44" t="s">
        <v>13566</v>
      </c>
      <c r="B12" s="44" t="s">
        <v>1733</v>
      </c>
      <c r="C12" s="45">
        <v>250101</v>
      </c>
      <c r="D12" s="45" t="s">
        <v>12340</v>
      </c>
      <c r="E12" s="45" t="s">
        <v>13567</v>
      </c>
      <c r="AF12" s="326"/>
    </row>
    <row r="13" spans="1:32" x14ac:dyDescent="0.25">
      <c r="A13" s="44" t="s">
        <v>13566</v>
      </c>
      <c r="B13" s="44" t="s">
        <v>18828</v>
      </c>
      <c r="C13" s="45">
        <v>25010501</v>
      </c>
      <c r="D13" s="45" t="s">
        <v>12340</v>
      </c>
      <c r="E13" s="45" t="s">
        <v>13567</v>
      </c>
      <c r="AF13" s="326"/>
    </row>
    <row r="14" spans="1:32" x14ac:dyDescent="0.25">
      <c r="A14" s="44" t="s">
        <v>13566</v>
      </c>
      <c r="B14" s="44" t="s">
        <v>5442</v>
      </c>
      <c r="C14" s="45">
        <v>25010502</v>
      </c>
      <c r="D14" s="45" t="s">
        <v>12340</v>
      </c>
      <c r="E14" s="45" t="s">
        <v>13567</v>
      </c>
      <c r="AF14" s="326"/>
    </row>
    <row r="15" spans="1:32" x14ac:dyDescent="0.25">
      <c r="A15" s="44" t="s">
        <v>13106</v>
      </c>
      <c r="B15" s="44" t="s">
        <v>13107</v>
      </c>
      <c r="C15" s="45">
        <v>9.23</v>
      </c>
      <c r="D15" s="45" t="s">
        <v>13565</v>
      </c>
      <c r="E15" s="46">
        <v>46934</v>
      </c>
      <c r="F15" s="45"/>
      <c r="G15" s="93"/>
      <c r="H15" s="93"/>
      <c r="I15" s="99"/>
      <c r="J15" s="99"/>
      <c r="K15" s="99"/>
      <c r="L15" s="99"/>
      <c r="M15" s="99"/>
      <c r="N15" s="99"/>
      <c r="O15" s="99"/>
      <c r="P15" s="99"/>
      <c r="Q15" s="99"/>
      <c r="R15" s="99"/>
      <c r="S15" s="99"/>
      <c r="T15" s="99"/>
      <c r="U15" s="99"/>
      <c r="V15" s="99"/>
      <c r="W15" s="99"/>
      <c r="X15" s="99"/>
      <c r="Y15" s="99"/>
      <c r="Z15" s="99"/>
      <c r="AF15" s="326"/>
    </row>
    <row r="16" spans="1:32" x14ac:dyDescent="0.25">
      <c r="A16" s="44" t="s">
        <v>13568</v>
      </c>
      <c r="B16" s="44" t="s">
        <v>970</v>
      </c>
      <c r="C16" s="45">
        <v>231104</v>
      </c>
      <c r="D16" s="45" t="s">
        <v>12340</v>
      </c>
      <c r="E16" s="45" t="s">
        <v>9018</v>
      </c>
      <c r="AF16" s="326"/>
    </row>
    <row r="17" spans="1:32" x14ac:dyDescent="0.3">
      <c r="A17" s="372" t="s">
        <v>20044</v>
      </c>
      <c r="B17" s="372" t="s">
        <v>1225</v>
      </c>
      <c r="C17" s="125" t="s">
        <v>20256</v>
      </c>
      <c r="D17" s="32" t="s">
        <v>20621</v>
      </c>
      <c r="E17" s="125" t="s">
        <v>8976</v>
      </c>
      <c r="F17" s="125" t="s">
        <v>1236</v>
      </c>
      <c r="G17" s="125" t="s">
        <v>1236</v>
      </c>
      <c r="AF17" s="326"/>
    </row>
    <row r="18" spans="1:32" x14ac:dyDescent="0.25">
      <c r="A18" s="44" t="s">
        <v>12571</v>
      </c>
      <c r="B18" s="44" t="s">
        <v>20331</v>
      </c>
      <c r="C18" s="45" t="s">
        <v>12572</v>
      </c>
      <c r="D18" s="32" t="s">
        <v>12570</v>
      </c>
      <c r="E18" s="46">
        <v>46387</v>
      </c>
      <c r="AF18" s="326"/>
    </row>
    <row r="19" spans="1:32" x14ac:dyDescent="0.3">
      <c r="A19" s="99" t="s">
        <v>12200</v>
      </c>
      <c r="B19" s="92" t="s">
        <v>12207</v>
      </c>
      <c r="C19" s="93" t="s">
        <v>12206</v>
      </c>
      <c r="D19" s="93" t="s">
        <v>1250</v>
      </c>
      <c r="E19" s="94">
        <v>46317</v>
      </c>
      <c r="F19" s="93"/>
      <c r="G19" s="93"/>
      <c r="H19" s="93"/>
      <c r="I19" s="99"/>
      <c r="J19" s="99"/>
      <c r="K19" s="99"/>
      <c r="L19" s="99"/>
      <c r="M19" s="99"/>
      <c r="N19" s="99"/>
      <c r="O19" s="99"/>
      <c r="P19" s="99"/>
      <c r="Q19" s="99"/>
      <c r="R19" s="99"/>
      <c r="S19" s="99"/>
      <c r="T19" s="99"/>
      <c r="U19" s="99"/>
      <c r="V19" s="99"/>
      <c r="W19" s="99"/>
      <c r="X19" s="99"/>
      <c r="Y19" s="99"/>
      <c r="Z19" s="99"/>
      <c r="AA19" s="380"/>
      <c r="AF19" s="326"/>
    </row>
    <row r="20" spans="1:32" x14ac:dyDescent="0.3">
      <c r="A20" s="372" t="s">
        <v>8692</v>
      </c>
      <c r="B20" s="372" t="s">
        <v>8693</v>
      </c>
      <c r="C20" s="125" t="s">
        <v>8694</v>
      </c>
      <c r="D20" s="32" t="s">
        <v>20621</v>
      </c>
      <c r="E20" s="125" t="s">
        <v>8524</v>
      </c>
      <c r="F20" s="125" t="s">
        <v>1236</v>
      </c>
      <c r="G20" s="125" t="s">
        <v>1237</v>
      </c>
      <c r="AF20" s="326"/>
    </row>
    <row r="21" spans="1:32" x14ac:dyDescent="0.25">
      <c r="A21" s="44" t="s">
        <v>8818</v>
      </c>
      <c r="B21" s="44" t="s">
        <v>20338</v>
      </c>
      <c r="C21" s="45" t="s">
        <v>8812</v>
      </c>
      <c r="D21" s="32" t="s">
        <v>12570</v>
      </c>
      <c r="E21" s="46">
        <v>46387</v>
      </c>
      <c r="AF21" s="326"/>
    </row>
    <row r="22" spans="1:32" x14ac:dyDescent="0.3">
      <c r="A22" s="271" t="s">
        <v>10837</v>
      </c>
      <c r="B22" s="271" t="s">
        <v>1251</v>
      </c>
      <c r="C22" s="59" t="s">
        <v>10924</v>
      </c>
      <c r="D22" s="93" t="s">
        <v>1250</v>
      </c>
      <c r="E22" s="94">
        <v>46228</v>
      </c>
      <c r="F22" s="93"/>
      <c r="G22" s="93"/>
      <c r="H22" s="93"/>
      <c r="I22" s="99"/>
      <c r="J22" s="99"/>
      <c r="K22" s="99"/>
      <c r="L22" s="99"/>
      <c r="M22" s="99"/>
      <c r="N22" s="99"/>
      <c r="O22" s="99"/>
      <c r="P22" s="99"/>
      <c r="Q22" s="99"/>
      <c r="R22" s="99"/>
      <c r="S22" s="99"/>
      <c r="T22" s="99"/>
      <c r="U22" s="99"/>
      <c r="V22" s="99"/>
      <c r="W22" s="99"/>
      <c r="X22" s="99"/>
      <c r="Y22" s="99"/>
      <c r="Z22" s="99"/>
      <c r="AA22" s="380"/>
      <c r="AF22" s="326"/>
    </row>
    <row r="23" spans="1:32" x14ac:dyDescent="0.25">
      <c r="A23" s="44" t="s">
        <v>10121</v>
      </c>
      <c r="B23" s="92" t="s">
        <v>10390</v>
      </c>
      <c r="C23" s="371" t="s">
        <v>10122</v>
      </c>
      <c r="D23" s="146" t="s">
        <v>10389</v>
      </c>
      <c r="E23" s="107">
        <v>45838</v>
      </c>
      <c r="F23" s="93"/>
      <c r="G23" s="93"/>
      <c r="H23" s="93"/>
      <c r="I23" s="99"/>
      <c r="J23" s="99"/>
      <c r="K23" s="99"/>
      <c r="L23" s="99"/>
      <c r="M23" s="99"/>
      <c r="N23" s="99"/>
      <c r="O23" s="99"/>
      <c r="P23" s="99"/>
      <c r="Q23" s="99"/>
      <c r="R23" s="99"/>
      <c r="S23" s="99"/>
      <c r="T23" s="99"/>
      <c r="U23" s="99"/>
      <c r="V23" s="99"/>
      <c r="W23" s="99"/>
      <c r="X23" s="99"/>
      <c r="Y23" s="99"/>
      <c r="Z23" s="99"/>
      <c r="AF23" s="326"/>
    </row>
    <row r="24" spans="1:32" s="333" customFormat="1" x14ac:dyDescent="0.25">
      <c r="A24" s="44" t="s">
        <v>540</v>
      </c>
      <c r="B24" s="44" t="s">
        <v>14453</v>
      </c>
      <c r="C24" s="45" t="s">
        <v>14454</v>
      </c>
      <c r="D24" s="46" t="s">
        <v>13037</v>
      </c>
      <c r="E24" s="46">
        <v>46493</v>
      </c>
      <c r="F24" s="30"/>
      <c r="G24" s="30"/>
      <c r="H24" s="30"/>
      <c r="I24" s="29"/>
      <c r="J24" s="29"/>
      <c r="K24" s="29"/>
      <c r="L24" s="29"/>
      <c r="M24" s="29"/>
      <c r="N24" s="29"/>
      <c r="O24" s="29"/>
      <c r="P24" s="29"/>
      <c r="Q24" s="29"/>
      <c r="R24" s="29"/>
      <c r="S24" s="29"/>
      <c r="T24" s="29"/>
      <c r="U24" s="29"/>
      <c r="V24" s="29"/>
      <c r="W24" s="29"/>
      <c r="X24" s="29"/>
      <c r="Y24" s="29"/>
      <c r="Z24" s="29"/>
      <c r="AA24" s="29"/>
      <c r="AB24" s="29"/>
      <c r="AC24" s="29"/>
      <c r="AD24" s="29"/>
      <c r="AE24" s="29"/>
      <c r="AF24" s="334"/>
    </row>
    <row r="25" spans="1:32" x14ac:dyDescent="0.25">
      <c r="A25" s="44" t="s">
        <v>11293</v>
      </c>
      <c r="B25" s="44" t="s">
        <v>8374</v>
      </c>
      <c r="C25" s="45">
        <v>230401</v>
      </c>
      <c r="D25" s="45" t="s">
        <v>12340</v>
      </c>
      <c r="E25" s="45" t="s">
        <v>7925</v>
      </c>
      <c r="AF25" s="326"/>
    </row>
    <row r="26" spans="1:32" x14ac:dyDescent="0.25">
      <c r="A26" s="44" t="s">
        <v>621</v>
      </c>
      <c r="B26" s="44" t="s">
        <v>3598</v>
      </c>
      <c r="C26" s="45">
        <v>240301</v>
      </c>
      <c r="D26" s="45" t="s">
        <v>12340</v>
      </c>
      <c r="E26" s="45" t="s">
        <v>10032</v>
      </c>
      <c r="AF26" s="326"/>
    </row>
    <row r="27" spans="1:32" s="335" customFormat="1" x14ac:dyDescent="0.25">
      <c r="A27" s="44" t="s">
        <v>16903</v>
      </c>
      <c r="B27" s="44" t="s">
        <v>3597</v>
      </c>
      <c r="C27" s="45">
        <v>250503</v>
      </c>
      <c r="D27" s="45" t="s">
        <v>12340</v>
      </c>
      <c r="E27" s="45" t="s">
        <v>16904</v>
      </c>
      <c r="F27" s="30"/>
      <c r="G27" s="30"/>
      <c r="H27" s="30"/>
      <c r="I27" s="29"/>
      <c r="J27" s="29"/>
      <c r="K27" s="29"/>
      <c r="L27" s="29"/>
      <c r="M27" s="29"/>
      <c r="N27" s="29"/>
      <c r="O27" s="29"/>
      <c r="P27" s="29"/>
      <c r="Q27" s="29"/>
      <c r="R27" s="29"/>
      <c r="S27" s="29"/>
      <c r="T27" s="29"/>
      <c r="U27" s="29"/>
      <c r="V27" s="29"/>
      <c r="W27" s="29"/>
      <c r="X27" s="29"/>
      <c r="Y27" s="29"/>
      <c r="Z27" s="29"/>
      <c r="AA27" s="29"/>
      <c r="AB27" s="29"/>
      <c r="AC27" s="29"/>
      <c r="AD27" s="29"/>
      <c r="AE27" s="29"/>
      <c r="AF27" s="336"/>
    </row>
    <row r="28" spans="1:32" x14ac:dyDescent="0.25">
      <c r="A28" s="44" t="s">
        <v>14207</v>
      </c>
      <c r="B28" s="44" t="s">
        <v>210</v>
      </c>
      <c r="C28" s="45">
        <v>241001</v>
      </c>
      <c r="D28" s="45" t="s">
        <v>12340</v>
      </c>
      <c r="E28" s="45" t="s">
        <v>5650</v>
      </c>
      <c r="AF28" s="326"/>
    </row>
    <row r="29" spans="1:32" x14ac:dyDescent="0.25">
      <c r="A29" s="44" t="s">
        <v>14207</v>
      </c>
      <c r="B29" s="44" t="s">
        <v>5639</v>
      </c>
      <c r="C29" s="45">
        <v>25010401</v>
      </c>
      <c r="D29" s="45" t="s">
        <v>12340</v>
      </c>
      <c r="E29" s="45" t="s">
        <v>13581</v>
      </c>
      <c r="AF29" s="326"/>
    </row>
    <row r="30" spans="1:32" x14ac:dyDescent="0.25">
      <c r="A30" s="44" t="s">
        <v>14207</v>
      </c>
      <c r="B30" s="44" t="s">
        <v>2433</v>
      </c>
      <c r="C30" s="45">
        <v>250106</v>
      </c>
      <c r="D30" s="45" t="s">
        <v>12340</v>
      </c>
      <c r="E30" s="45" t="s">
        <v>12896</v>
      </c>
      <c r="AF30" s="326"/>
    </row>
    <row r="31" spans="1:32" x14ac:dyDescent="0.25">
      <c r="A31" s="44" t="s">
        <v>18829</v>
      </c>
      <c r="B31" s="44" t="s">
        <v>991</v>
      </c>
      <c r="C31" s="45">
        <v>230303</v>
      </c>
      <c r="D31" s="45" t="s">
        <v>12340</v>
      </c>
      <c r="E31" s="45" t="s">
        <v>3276</v>
      </c>
      <c r="AF31" s="326"/>
    </row>
    <row r="32" spans="1:32" x14ac:dyDescent="0.25">
      <c r="A32" s="44" t="s">
        <v>11294</v>
      </c>
      <c r="B32" s="44" t="s">
        <v>11295</v>
      </c>
      <c r="C32" s="45">
        <v>240507</v>
      </c>
      <c r="D32" s="45" t="s">
        <v>12340</v>
      </c>
      <c r="E32" s="45" t="s">
        <v>5468</v>
      </c>
      <c r="AF32" s="326"/>
    </row>
    <row r="33" spans="1:32" x14ac:dyDescent="0.25">
      <c r="A33" s="44" t="s">
        <v>11294</v>
      </c>
      <c r="B33" s="44" t="s">
        <v>967</v>
      </c>
      <c r="C33" s="45">
        <v>240601</v>
      </c>
      <c r="D33" s="45" t="s">
        <v>12340</v>
      </c>
      <c r="E33" s="45" t="s">
        <v>10639</v>
      </c>
      <c r="AF33" s="326"/>
    </row>
    <row r="34" spans="1:32" x14ac:dyDescent="0.25">
      <c r="A34" s="44" t="s">
        <v>18830</v>
      </c>
      <c r="B34" s="44" t="s">
        <v>967</v>
      </c>
      <c r="C34" s="45">
        <v>250601</v>
      </c>
      <c r="D34" s="45" t="s">
        <v>12340</v>
      </c>
      <c r="E34" s="45" t="s">
        <v>16905</v>
      </c>
      <c r="AF34" s="326"/>
    </row>
    <row r="35" spans="1:32" x14ac:dyDescent="0.25">
      <c r="A35" s="44" t="s">
        <v>18831</v>
      </c>
      <c r="B35" s="44" t="s">
        <v>2433</v>
      </c>
      <c r="C35" s="45">
        <v>230105</v>
      </c>
      <c r="D35" s="45" t="s">
        <v>12340</v>
      </c>
      <c r="E35" s="45" t="s">
        <v>5580</v>
      </c>
      <c r="AF35" s="326"/>
    </row>
    <row r="36" spans="1:32" x14ac:dyDescent="0.25">
      <c r="A36" s="44" t="s">
        <v>7486</v>
      </c>
      <c r="B36" s="44" t="s">
        <v>3598</v>
      </c>
      <c r="C36" s="45">
        <v>230301</v>
      </c>
      <c r="D36" s="45" t="s">
        <v>12340</v>
      </c>
      <c r="E36" s="45" t="s">
        <v>5580</v>
      </c>
      <c r="AF36" s="326"/>
    </row>
    <row r="37" spans="1:32" x14ac:dyDescent="0.3">
      <c r="A37" s="99" t="s">
        <v>9449</v>
      </c>
      <c r="B37" s="92" t="s">
        <v>11875</v>
      </c>
      <c r="C37" s="93" t="s">
        <v>11876</v>
      </c>
      <c r="D37" s="93" t="s">
        <v>1443</v>
      </c>
      <c r="E37" s="94">
        <v>46389</v>
      </c>
      <c r="F37" s="93"/>
      <c r="G37" s="93"/>
      <c r="H37" s="93"/>
      <c r="I37" s="99"/>
      <c r="J37" s="99"/>
      <c r="K37" s="99"/>
      <c r="L37" s="99"/>
      <c r="M37" s="99"/>
      <c r="N37" s="99"/>
      <c r="O37" s="99"/>
      <c r="P37" s="99"/>
      <c r="Q37" s="99"/>
      <c r="R37" s="99"/>
      <c r="S37" s="99"/>
      <c r="T37" s="99"/>
      <c r="U37" s="99"/>
      <c r="V37" s="99"/>
      <c r="W37" s="99"/>
      <c r="X37" s="99"/>
      <c r="Y37" s="99"/>
      <c r="Z37" s="99"/>
      <c r="AF37" s="326"/>
    </row>
    <row r="38" spans="1:32" s="335" customFormat="1" x14ac:dyDescent="0.25">
      <c r="A38" s="44" t="s">
        <v>9449</v>
      </c>
      <c r="B38" s="44" t="s">
        <v>15866</v>
      </c>
      <c r="C38" s="45" t="s">
        <v>14780</v>
      </c>
      <c r="D38" s="93" t="s">
        <v>3876</v>
      </c>
      <c r="E38" s="359">
        <f>DATE(2029,3,31)</f>
        <v>47208</v>
      </c>
      <c r="F38" s="93"/>
      <c r="G38" s="93"/>
      <c r="H38" s="93"/>
      <c r="I38" s="99"/>
      <c r="J38" s="99"/>
      <c r="K38" s="99"/>
      <c r="L38" s="99"/>
      <c r="M38" s="99"/>
      <c r="N38" s="99"/>
      <c r="O38" s="99"/>
      <c r="P38" s="99"/>
      <c r="Q38" s="99"/>
      <c r="R38" s="99"/>
      <c r="S38" s="99"/>
      <c r="T38" s="99"/>
      <c r="U38" s="99"/>
      <c r="V38" s="99"/>
      <c r="W38" s="99"/>
      <c r="X38" s="99"/>
      <c r="Y38" s="99"/>
      <c r="Z38" s="99"/>
      <c r="AA38" s="29"/>
      <c r="AB38" s="29"/>
      <c r="AC38" s="29"/>
      <c r="AD38" s="29"/>
      <c r="AE38" s="29"/>
      <c r="AF38" s="336"/>
    </row>
    <row r="39" spans="1:32" x14ac:dyDescent="0.25">
      <c r="A39" s="44" t="s">
        <v>9449</v>
      </c>
      <c r="B39" s="44" t="s">
        <v>17953</v>
      </c>
      <c r="C39" s="45" t="s">
        <v>18290</v>
      </c>
      <c r="D39" s="93" t="s">
        <v>3876</v>
      </c>
      <c r="E39" s="359">
        <f>DATE(2029,7,17)</f>
        <v>47316</v>
      </c>
      <c r="F39" s="93"/>
      <c r="G39" s="93"/>
      <c r="H39" s="93"/>
      <c r="I39" s="99"/>
      <c r="J39" s="99"/>
      <c r="K39" s="99"/>
      <c r="L39" s="99"/>
      <c r="M39" s="99"/>
      <c r="N39" s="99"/>
      <c r="O39" s="99"/>
      <c r="P39" s="99"/>
      <c r="Q39" s="99"/>
      <c r="R39" s="99"/>
      <c r="S39" s="99"/>
      <c r="T39" s="99"/>
      <c r="U39" s="99"/>
      <c r="V39" s="99"/>
      <c r="W39" s="99"/>
      <c r="X39" s="99"/>
      <c r="Y39" s="99"/>
      <c r="Z39" s="99"/>
      <c r="AF39" s="326"/>
    </row>
    <row r="40" spans="1:32" x14ac:dyDescent="0.25">
      <c r="A40" s="44" t="s">
        <v>9449</v>
      </c>
      <c r="B40" s="44" t="s">
        <v>15864</v>
      </c>
      <c r="C40" s="45" t="s">
        <v>4209</v>
      </c>
      <c r="D40" s="93" t="s">
        <v>3876</v>
      </c>
      <c r="E40" s="359">
        <f>DATE(2026,9,10)</f>
        <v>46275</v>
      </c>
      <c r="F40" s="93"/>
      <c r="G40" s="93"/>
      <c r="H40" s="93"/>
      <c r="I40" s="99"/>
      <c r="J40" s="99"/>
      <c r="K40" s="99"/>
      <c r="L40" s="99"/>
      <c r="M40" s="99"/>
      <c r="N40" s="99"/>
      <c r="O40" s="99"/>
      <c r="P40" s="99"/>
      <c r="Q40" s="99"/>
      <c r="R40" s="99"/>
      <c r="S40" s="99"/>
      <c r="T40" s="99"/>
      <c r="U40" s="99"/>
      <c r="V40" s="99"/>
      <c r="W40" s="99"/>
      <c r="X40" s="99"/>
      <c r="Y40" s="99"/>
      <c r="Z40" s="99"/>
      <c r="AA40" s="380"/>
      <c r="AF40" s="326"/>
    </row>
    <row r="41" spans="1:32" x14ac:dyDescent="0.25">
      <c r="A41" s="44" t="s">
        <v>9449</v>
      </c>
      <c r="B41" s="44" t="s">
        <v>15865</v>
      </c>
      <c r="C41" s="45" t="s">
        <v>10561</v>
      </c>
      <c r="D41" s="93" t="s">
        <v>3876</v>
      </c>
      <c r="E41" s="359">
        <f>DATE(2028,2,27)</f>
        <v>46810</v>
      </c>
      <c r="F41" s="93"/>
      <c r="G41" s="93"/>
      <c r="H41" s="93"/>
      <c r="I41" s="99"/>
      <c r="J41" s="99"/>
      <c r="K41" s="99"/>
      <c r="L41" s="99"/>
      <c r="M41" s="99"/>
      <c r="N41" s="99"/>
      <c r="O41" s="99"/>
      <c r="P41" s="99"/>
      <c r="Q41" s="99"/>
      <c r="R41" s="99"/>
      <c r="S41" s="99"/>
      <c r="T41" s="99"/>
      <c r="U41" s="99"/>
      <c r="V41" s="99"/>
      <c r="W41" s="99"/>
      <c r="X41" s="99"/>
      <c r="Y41" s="99"/>
      <c r="Z41" s="99"/>
      <c r="AF41" s="326"/>
    </row>
    <row r="42" spans="1:32" x14ac:dyDescent="0.25">
      <c r="A42" s="44" t="s">
        <v>18832</v>
      </c>
      <c r="B42" s="44" t="s">
        <v>7650</v>
      </c>
      <c r="C42" s="45">
        <v>230504</v>
      </c>
      <c r="D42" s="45" t="s">
        <v>12340</v>
      </c>
      <c r="E42" s="45" t="s">
        <v>7651</v>
      </c>
      <c r="AF42" s="326"/>
    </row>
    <row r="43" spans="1:32" x14ac:dyDescent="0.25">
      <c r="A43" s="44" t="s">
        <v>18832</v>
      </c>
      <c r="B43" s="44" t="s">
        <v>978</v>
      </c>
      <c r="C43" s="45">
        <v>230703</v>
      </c>
      <c r="D43" s="45" t="s">
        <v>12340</v>
      </c>
      <c r="E43" s="45" t="s">
        <v>4375</v>
      </c>
      <c r="AF43" s="326"/>
    </row>
    <row r="44" spans="1:32" x14ac:dyDescent="0.25">
      <c r="A44" s="44" t="s">
        <v>18832</v>
      </c>
      <c r="B44" s="44" t="s">
        <v>2433</v>
      </c>
      <c r="C44" s="45">
        <v>250106</v>
      </c>
      <c r="D44" s="45" t="s">
        <v>12340</v>
      </c>
      <c r="E44" s="45" t="s">
        <v>12896</v>
      </c>
      <c r="AF44" s="326"/>
    </row>
    <row r="45" spans="1:32" x14ac:dyDescent="0.25">
      <c r="A45" s="44" t="s">
        <v>18832</v>
      </c>
      <c r="B45" s="44" t="s">
        <v>967</v>
      </c>
      <c r="C45" s="45">
        <v>250601</v>
      </c>
      <c r="D45" s="45" t="s">
        <v>12340</v>
      </c>
      <c r="E45" s="45" t="s">
        <v>16905</v>
      </c>
      <c r="AF45" s="326"/>
    </row>
    <row r="46" spans="1:32" x14ac:dyDescent="0.25">
      <c r="A46" s="76" t="s">
        <v>15471</v>
      </c>
      <c r="B46" s="44" t="s">
        <v>17385</v>
      </c>
      <c r="C46" s="45">
        <v>44.26</v>
      </c>
      <c r="D46" s="45" t="s">
        <v>13565</v>
      </c>
      <c r="E46" s="46">
        <v>47787</v>
      </c>
      <c r="F46" s="45" t="s">
        <v>1384</v>
      </c>
      <c r="G46" s="93"/>
      <c r="H46" s="93"/>
      <c r="I46" s="99"/>
      <c r="J46" s="99"/>
      <c r="K46" s="99"/>
      <c r="L46" s="99"/>
      <c r="M46" s="99"/>
      <c r="N46" s="99"/>
      <c r="O46" s="99"/>
      <c r="P46" s="99"/>
      <c r="Q46" s="99"/>
      <c r="R46" s="99"/>
      <c r="S46" s="99"/>
      <c r="T46" s="99"/>
      <c r="U46" s="99"/>
      <c r="V46" s="99"/>
      <c r="W46" s="99"/>
      <c r="X46" s="99"/>
      <c r="Y46" s="99"/>
      <c r="Z46" s="99"/>
      <c r="AF46" s="326"/>
    </row>
    <row r="47" spans="1:32" x14ac:dyDescent="0.25">
      <c r="A47" s="44" t="s">
        <v>15471</v>
      </c>
      <c r="B47" s="44" t="s">
        <v>4105</v>
      </c>
      <c r="C47" s="45" t="s">
        <v>15472</v>
      </c>
      <c r="D47" s="46" t="s">
        <v>13037</v>
      </c>
      <c r="E47" s="46">
        <v>46218</v>
      </c>
      <c r="AF47" s="326"/>
    </row>
    <row r="48" spans="1:32" x14ac:dyDescent="0.25">
      <c r="A48" s="44" t="s">
        <v>15471</v>
      </c>
      <c r="B48" s="44" t="s">
        <v>4105</v>
      </c>
      <c r="C48" s="45" t="s">
        <v>15472</v>
      </c>
      <c r="D48" s="46" t="s">
        <v>13037</v>
      </c>
      <c r="E48" s="46">
        <v>46218</v>
      </c>
      <c r="AF48" s="326"/>
    </row>
    <row r="49" spans="1:32" x14ac:dyDescent="0.25">
      <c r="A49" s="44" t="s">
        <v>15471</v>
      </c>
      <c r="B49" s="44" t="s">
        <v>2610</v>
      </c>
      <c r="C49" s="45" t="s">
        <v>15473</v>
      </c>
      <c r="D49" s="46" t="s">
        <v>13037</v>
      </c>
      <c r="E49" s="46">
        <v>46162</v>
      </c>
      <c r="AF49" s="326"/>
    </row>
    <row r="50" spans="1:32" x14ac:dyDescent="0.25">
      <c r="A50" s="44" t="s">
        <v>15471</v>
      </c>
      <c r="B50" s="44" t="s">
        <v>2610</v>
      </c>
      <c r="C50" s="45" t="s">
        <v>15473</v>
      </c>
      <c r="D50" s="46" t="s">
        <v>13037</v>
      </c>
      <c r="E50" s="46">
        <v>46162</v>
      </c>
      <c r="AF50" s="326"/>
    </row>
    <row r="51" spans="1:32" x14ac:dyDescent="0.25">
      <c r="A51" s="44" t="s">
        <v>14634</v>
      </c>
      <c r="B51" s="44" t="s">
        <v>13111</v>
      </c>
      <c r="C51" s="45">
        <v>33.25</v>
      </c>
      <c r="D51" s="45" t="s">
        <v>13565</v>
      </c>
      <c r="E51" s="46">
        <v>47664</v>
      </c>
      <c r="F51" s="45" t="s">
        <v>1384</v>
      </c>
      <c r="G51" s="93"/>
      <c r="H51" s="93"/>
      <c r="I51" s="99"/>
      <c r="J51" s="99"/>
      <c r="K51" s="99"/>
      <c r="L51" s="99"/>
      <c r="M51" s="99"/>
      <c r="N51" s="99"/>
      <c r="O51" s="99"/>
      <c r="P51" s="99"/>
      <c r="Q51" s="99"/>
      <c r="R51" s="99"/>
      <c r="S51" s="99"/>
      <c r="T51" s="99"/>
      <c r="U51" s="99"/>
      <c r="V51" s="99"/>
      <c r="W51" s="99"/>
      <c r="X51" s="99"/>
      <c r="Y51" s="99"/>
      <c r="Z51" s="99"/>
      <c r="AF51" s="326"/>
    </row>
    <row r="52" spans="1:32" x14ac:dyDescent="0.25">
      <c r="A52" s="91" t="s">
        <v>18526</v>
      </c>
      <c r="B52" s="385" t="s">
        <v>18577</v>
      </c>
      <c r="C52" s="387">
        <v>2515</v>
      </c>
      <c r="D52" s="93" t="s">
        <v>5007</v>
      </c>
      <c r="E52" s="388">
        <v>46418</v>
      </c>
      <c r="F52" s="93"/>
      <c r="G52" s="93"/>
      <c r="H52" s="93"/>
      <c r="I52" s="99"/>
      <c r="J52" s="99"/>
      <c r="K52" s="99"/>
      <c r="L52" s="99"/>
      <c r="M52" s="99"/>
      <c r="N52" s="99"/>
      <c r="O52" s="99"/>
      <c r="P52" s="99"/>
      <c r="Q52" s="99"/>
      <c r="R52" s="99"/>
      <c r="S52" s="99"/>
      <c r="T52" s="99"/>
      <c r="U52" s="99"/>
      <c r="V52" s="99"/>
      <c r="W52" s="99"/>
      <c r="X52" s="99"/>
      <c r="Y52" s="99"/>
      <c r="Z52" s="99"/>
      <c r="AF52" s="326"/>
    </row>
    <row r="53" spans="1:32" x14ac:dyDescent="0.25">
      <c r="A53" s="44" t="s">
        <v>2615</v>
      </c>
      <c r="B53" s="44" t="s">
        <v>20398</v>
      </c>
      <c r="C53" s="45" t="s">
        <v>17917</v>
      </c>
      <c r="D53" s="32" t="s">
        <v>12570</v>
      </c>
      <c r="E53" s="46">
        <v>46418</v>
      </c>
      <c r="AF53" s="326"/>
    </row>
    <row r="54" spans="1:32" x14ac:dyDescent="0.25">
      <c r="A54" s="44" t="s">
        <v>2615</v>
      </c>
      <c r="B54" s="44" t="s">
        <v>20400</v>
      </c>
      <c r="C54" s="45" t="s">
        <v>5878</v>
      </c>
      <c r="D54" s="32" t="s">
        <v>12570</v>
      </c>
      <c r="E54" s="46">
        <v>46295</v>
      </c>
      <c r="AF54" s="326"/>
    </row>
    <row r="55" spans="1:32" x14ac:dyDescent="0.25">
      <c r="A55" s="44" t="s">
        <v>2615</v>
      </c>
      <c r="B55" s="44" t="s">
        <v>4618</v>
      </c>
      <c r="C55" s="45" t="s">
        <v>18760</v>
      </c>
      <c r="D55" s="93" t="s">
        <v>18817</v>
      </c>
      <c r="E55" s="45" t="s">
        <v>10638</v>
      </c>
      <c r="F55" s="379"/>
      <c r="G55" s="379"/>
      <c r="H55" s="379"/>
      <c r="I55" s="380"/>
      <c r="J55" s="380"/>
      <c r="K55" s="380"/>
      <c r="L55" s="380"/>
      <c r="M55" s="380"/>
      <c r="N55" s="380"/>
      <c r="O55" s="380"/>
      <c r="P55" s="380"/>
      <c r="Q55" s="380"/>
      <c r="R55" s="380"/>
      <c r="S55" s="380"/>
      <c r="T55" s="380"/>
      <c r="U55" s="380"/>
      <c r="V55" s="380"/>
      <c r="W55" s="380"/>
      <c r="X55" s="380"/>
      <c r="Y55" s="380"/>
      <c r="Z55" s="380"/>
      <c r="AA55" s="380"/>
      <c r="AF55" s="326"/>
    </row>
    <row r="56" spans="1:32" x14ac:dyDescent="0.25">
      <c r="A56" s="44" t="s">
        <v>10399</v>
      </c>
      <c r="B56" s="44" t="s">
        <v>20342</v>
      </c>
      <c r="C56" s="45" t="s">
        <v>10493</v>
      </c>
      <c r="D56" s="32" t="s">
        <v>12570</v>
      </c>
      <c r="E56" s="46">
        <v>46387</v>
      </c>
      <c r="AF56" s="326"/>
    </row>
    <row r="57" spans="1:32" x14ac:dyDescent="0.25">
      <c r="A57" s="44" t="s">
        <v>622</v>
      </c>
      <c r="B57" s="44" t="s">
        <v>12232</v>
      </c>
      <c r="C57" s="45">
        <v>240801</v>
      </c>
      <c r="D57" s="45" t="s">
        <v>12340</v>
      </c>
      <c r="E57" s="45" t="s">
        <v>5239</v>
      </c>
      <c r="AF57" s="326"/>
    </row>
    <row r="58" spans="1:32" x14ac:dyDescent="0.25">
      <c r="A58" s="44" t="s">
        <v>13569</v>
      </c>
      <c r="B58" s="44" t="s">
        <v>210</v>
      </c>
      <c r="C58" s="45">
        <v>241001</v>
      </c>
      <c r="D58" s="45" t="s">
        <v>12340</v>
      </c>
      <c r="E58" s="45" t="s">
        <v>5650</v>
      </c>
      <c r="AF58" s="326"/>
    </row>
    <row r="59" spans="1:32" x14ac:dyDescent="0.25">
      <c r="A59" s="44" t="s">
        <v>13109</v>
      </c>
      <c r="B59" s="44" t="s">
        <v>13110</v>
      </c>
      <c r="C59" s="45">
        <v>12.25</v>
      </c>
      <c r="D59" s="45" t="s">
        <v>13565</v>
      </c>
      <c r="E59" s="46">
        <v>47664</v>
      </c>
      <c r="F59" s="45"/>
      <c r="G59" s="93"/>
      <c r="H59" s="93"/>
      <c r="I59" s="99"/>
      <c r="J59" s="99"/>
      <c r="K59" s="99"/>
      <c r="L59" s="99"/>
      <c r="M59" s="99"/>
      <c r="N59" s="99"/>
      <c r="O59" s="99"/>
      <c r="P59" s="99"/>
      <c r="Q59" s="99"/>
      <c r="R59" s="99"/>
      <c r="S59" s="99"/>
      <c r="T59" s="99"/>
      <c r="U59" s="99"/>
      <c r="V59" s="99"/>
      <c r="W59" s="99"/>
      <c r="X59" s="99"/>
      <c r="Y59" s="99"/>
      <c r="Z59" s="99"/>
      <c r="AF59" s="326"/>
    </row>
    <row r="60" spans="1:32" x14ac:dyDescent="0.25">
      <c r="A60" s="44" t="s">
        <v>13109</v>
      </c>
      <c r="B60" s="44" t="s">
        <v>13144</v>
      </c>
      <c r="C60" s="45">
        <v>17.25</v>
      </c>
      <c r="D60" s="45" t="s">
        <v>13565</v>
      </c>
      <c r="E60" s="46">
        <v>47664</v>
      </c>
      <c r="F60" s="45"/>
      <c r="G60" s="93"/>
      <c r="H60" s="93"/>
      <c r="I60" s="99"/>
      <c r="J60" s="99"/>
      <c r="K60" s="99"/>
      <c r="L60" s="99"/>
      <c r="M60" s="99"/>
      <c r="N60" s="99"/>
      <c r="O60" s="99"/>
      <c r="P60" s="99"/>
      <c r="Q60" s="99"/>
      <c r="R60" s="99"/>
      <c r="S60" s="99"/>
      <c r="T60" s="99"/>
      <c r="U60" s="99"/>
      <c r="V60" s="99"/>
      <c r="W60" s="99"/>
      <c r="X60" s="99"/>
      <c r="Y60" s="99"/>
      <c r="Z60" s="99"/>
      <c r="AF60" s="326"/>
    </row>
    <row r="61" spans="1:32" x14ac:dyDescent="0.25">
      <c r="A61" s="44" t="s">
        <v>18833</v>
      </c>
      <c r="B61" s="44" t="s">
        <v>11296</v>
      </c>
      <c r="C61" s="45">
        <v>240402</v>
      </c>
      <c r="D61" s="45" t="s">
        <v>12340</v>
      </c>
      <c r="E61" s="45" t="s">
        <v>5311</v>
      </c>
      <c r="AF61" s="326"/>
    </row>
    <row r="62" spans="1:32" x14ac:dyDescent="0.25">
      <c r="A62" s="44" t="s">
        <v>18833</v>
      </c>
      <c r="B62" s="44" t="s">
        <v>981</v>
      </c>
      <c r="C62" s="45">
        <v>241202</v>
      </c>
      <c r="D62" s="45" t="s">
        <v>12340</v>
      </c>
      <c r="E62" s="45" t="s">
        <v>13570</v>
      </c>
      <c r="AF62" s="326"/>
    </row>
    <row r="63" spans="1:32" x14ac:dyDescent="0.25">
      <c r="A63" s="44" t="s">
        <v>18834</v>
      </c>
      <c r="B63" s="44" t="s">
        <v>2433</v>
      </c>
      <c r="C63" s="45">
        <v>230105</v>
      </c>
      <c r="D63" s="45" t="s">
        <v>12340</v>
      </c>
      <c r="E63" s="45" t="s">
        <v>5580</v>
      </c>
      <c r="AF63" s="326"/>
    </row>
    <row r="64" spans="1:32" x14ac:dyDescent="0.25">
      <c r="A64" s="44" t="s">
        <v>474</v>
      </c>
      <c r="B64" s="44" t="s">
        <v>20344</v>
      </c>
      <c r="C64" s="45" t="s">
        <v>8813</v>
      </c>
      <c r="D64" s="32" t="s">
        <v>12570</v>
      </c>
      <c r="E64" s="46">
        <v>46387</v>
      </c>
      <c r="AF64" s="326"/>
    </row>
    <row r="65" spans="1:32" s="333" customFormat="1" x14ac:dyDescent="0.25">
      <c r="A65" s="44" t="s">
        <v>474</v>
      </c>
      <c r="B65" s="44" t="s">
        <v>20357</v>
      </c>
      <c r="C65" s="45" t="s">
        <v>8814</v>
      </c>
      <c r="D65" s="32" t="s">
        <v>12570</v>
      </c>
      <c r="E65" s="46">
        <v>46477</v>
      </c>
      <c r="F65" s="30"/>
      <c r="G65" s="30"/>
      <c r="H65" s="30"/>
      <c r="I65" s="29"/>
      <c r="J65" s="29"/>
      <c r="K65" s="29"/>
      <c r="L65" s="29"/>
      <c r="M65" s="29"/>
      <c r="N65" s="29"/>
      <c r="O65" s="29"/>
      <c r="P65" s="29"/>
      <c r="Q65" s="29"/>
      <c r="R65" s="29"/>
      <c r="S65" s="29"/>
      <c r="T65" s="29"/>
      <c r="U65" s="29"/>
      <c r="V65" s="29"/>
      <c r="W65" s="29"/>
      <c r="X65" s="29"/>
      <c r="Y65" s="29"/>
      <c r="Z65" s="29"/>
      <c r="AA65" s="29"/>
      <c r="AB65" s="29"/>
      <c r="AC65" s="29"/>
      <c r="AD65" s="29"/>
      <c r="AE65" s="29"/>
      <c r="AF65" s="334"/>
    </row>
    <row r="66" spans="1:32" s="335" customFormat="1" x14ac:dyDescent="0.25">
      <c r="A66" s="44" t="s">
        <v>17816</v>
      </c>
      <c r="B66" s="44" t="s">
        <v>20343</v>
      </c>
      <c r="C66" s="45" t="s">
        <v>17817</v>
      </c>
      <c r="D66" s="32" t="s">
        <v>12570</v>
      </c>
      <c r="E66" s="46">
        <v>46387</v>
      </c>
      <c r="F66" s="30"/>
      <c r="G66" s="30"/>
      <c r="H66" s="30"/>
      <c r="I66" s="29"/>
      <c r="J66" s="29"/>
      <c r="K66" s="29"/>
      <c r="L66" s="29"/>
      <c r="M66" s="29"/>
      <c r="N66" s="29"/>
      <c r="O66" s="29"/>
      <c r="P66" s="29"/>
      <c r="Q66" s="29"/>
      <c r="R66" s="29"/>
      <c r="S66" s="29"/>
      <c r="T66" s="29"/>
      <c r="U66" s="29"/>
      <c r="V66" s="29"/>
      <c r="W66" s="29"/>
      <c r="X66" s="29"/>
      <c r="Y66" s="29"/>
      <c r="Z66" s="29"/>
      <c r="AA66" s="29"/>
      <c r="AB66" s="29"/>
      <c r="AC66" s="29"/>
      <c r="AD66" s="29"/>
      <c r="AE66" s="29"/>
      <c r="AF66" s="336"/>
    </row>
    <row r="67" spans="1:32" x14ac:dyDescent="0.25">
      <c r="A67" s="44" t="s">
        <v>623</v>
      </c>
      <c r="B67" s="44" t="s">
        <v>3275</v>
      </c>
      <c r="C67" s="45">
        <v>210101</v>
      </c>
      <c r="D67" s="45" t="s">
        <v>12340</v>
      </c>
      <c r="E67" s="45" t="s">
        <v>3276</v>
      </c>
      <c r="AF67" s="326"/>
    </row>
    <row r="68" spans="1:32" x14ac:dyDescent="0.25">
      <c r="A68" s="44" t="s">
        <v>5445</v>
      </c>
      <c r="B68" s="44" t="s">
        <v>5447</v>
      </c>
      <c r="C68" s="45">
        <v>250802</v>
      </c>
      <c r="D68" s="45" t="s">
        <v>12340</v>
      </c>
      <c r="E68" s="45" t="s">
        <v>10682</v>
      </c>
      <c r="AF68" s="326"/>
    </row>
    <row r="69" spans="1:32" x14ac:dyDescent="0.25">
      <c r="A69" s="44" t="s">
        <v>5445</v>
      </c>
      <c r="B69" s="44" t="s">
        <v>13571</v>
      </c>
      <c r="C69" s="45">
        <v>241101</v>
      </c>
      <c r="D69" s="45" t="s">
        <v>12340</v>
      </c>
      <c r="E69" s="45" t="s">
        <v>5650</v>
      </c>
      <c r="AF69" s="326"/>
    </row>
    <row r="70" spans="1:32" x14ac:dyDescent="0.25">
      <c r="A70" s="44" t="s">
        <v>5445</v>
      </c>
      <c r="B70" s="44" t="s">
        <v>983</v>
      </c>
      <c r="C70" s="45">
        <v>241102</v>
      </c>
      <c r="D70" s="45" t="s">
        <v>12340</v>
      </c>
      <c r="E70" s="45" t="s">
        <v>5650</v>
      </c>
      <c r="AF70" s="326"/>
    </row>
    <row r="71" spans="1:32" x14ac:dyDescent="0.25">
      <c r="A71" s="44" t="s">
        <v>5445</v>
      </c>
      <c r="B71" s="44" t="s">
        <v>3160</v>
      </c>
      <c r="C71" s="45">
        <v>230901</v>
      </c>
      <c r="D71" s="45" t="s">
        <v>12340</v>
      </c>
      <c r="E71" s="45" t="s">
        <v>8524</v>
      </c>
      <c r="AF71" s="326"/>
    </row>
    <row r="72" spans="1:32" x14ac:dyDescent="0.25">
      <c r="A72" s="44" t="s">
        <v>5445</v>
      </c>
      <c r="B72" s="44" t="s">
        <v>8465</v>
      </c>
      <c r="C72" s="45">
        <v>230804</v>
      </c>
      <c r="D72" s="45" t="s">
        <v>12340</v>
      </c>
      <c r="E72" s="45" t="s">
        <v>4380</v>
      </c>
      <c r="AF72" s="326"/>
    </row>
    <row r="73" spans="1:32" x14ac:dyDescent="0.25">
      <c r="A73" s="44" t="s">
        <v>5445</v>
      </c>
      <c r="B73" s="44" t="s">
        <v>8373</v>
      </c>
      <c r="C73" s="45">
        <v>230603</v>
      </c>
      <c r="D73" s="45" t="s">
        <v>12340</v>
      </c>
      <c r="E73" s="45" t="s">
        <v>4471</v>
      </c>
      <c r="AF73" s="326"/>
    </row>
    <row r="74" spans="1:32" x14ac:dyDescent="0.25">
      <c r="A74" s="44" t="s">
        <v>5445</v>
      </c>
      <c r="B74" s="44" t="s">
        <v>2433</v>
      </c>
      <c r="C74" s="45">
        <v>230105</v>
      </c>
      <c r="D74" s="45" t="s">
        <v>12340</v>
      </c>
      <c r="E74" s="45" t="s">
        <v>5580</v>
      </c>
      <c r="AF74" s="326"/>
    </row>
    <row r="75" spans="1:32" x14ac:dyDescent="0.25">
      <c r="A75" s="44" t="s">
        <v>18835</v>
      </c>
      <c r="B75" s="44" t="s">
        <v>3598</v>
      </c>
      <c r="C75" s="45">
        <v>210305</v>
      </c>
      <c r="D75" s="45" t="s">
        <v>12340</v>
      </c>
      <c r="E75" s="45" t="s">
        <v>3276</v>
      </c>
      <c r="AF75" s="326"/>
    </row>
    <row r="76" spans="1:32" x14ac:dyDescent="0.25">
      <c r="A76" s="44" t="s">
        <v>15205</v>
      </c>
      <c r="B76" s="44" t="s">
        <v>15206</v>
      </c>
      <c r="C76" s="45" t="s">
        <v>15207</v>
      </c>
      <c r="D76" s="45" t="s">
        <v>12177</v>
      </c>
      <c r="E76" s="45" t="s">
        <v>5640</v>
      </c>
      <c r="F76" s="93"/>
      <c r="G76" s="93"/>
      <c r="H76" s="93"/>
      <c r="I76" s="99"/>
      <c r="J76" s="99"/>
      <c r="K76" s="99"/>
      <c r="L76" s="99"/>
      <c r="M76" s="99"/>
      <c r="N76" s="99"/>
      <c r="O76" s="99"/>
      <c r="P76" s="99"/>
      <c r="Q76" s="99"/>
      <c r="R76" s="99"/>
      <c r="S76" s="99"/>
      <c r="T76" s="99"/>
      <c r="U76" s="99"/>
      <c r="V76" s="99"/>
      <c r="W76" s="99"/>
      <c r="X76" s="99"/>
      <c r="Y76" s="99"/>
      <c r="Z76" s="99"/>
      <c r="AF76" s="326"/>
    </row>
    <row r="77" spans="1:32" s="321" customFormat="1" x14ac:dyDescent="0.25">
      <c r="A77" s="44" t="s">
        <v>15205</v>
      </c>
      <c r="B77" s="44" t="s">
        <v>15206</v>
      </c>
      <c r="C77" s="45" t="s">
        <v>15207</v>
      </c>
      <c r="D77" s="93" t="s">
        <v>18817</v>
      </c>
      <c r="E77" s="45" t="s">
        <v>5640</v>
      </c>
      <c r="F77" s="379"/>
      <c r="G77" s="379"/>
      <c r="H77" s="379"/>
      <c r="I77" s="380"/>
      <c r="J77" s="380"/>
      <c r="K77" s="380"/>
      <c r="L77" s="380"/>
      <c r="M77" s="380"/>
      <c r="N77" s="380"/>
      <c r="O77" s="380"/>
      <c r="P77" s="380"/>
      <c r="Q77" s="380"/>
      <c r="R77" s="380"/>
      <c r="S77" s="380"/>
      <c r="T77" s="380"/>
      <c r="U77" s="380"/>
      <c r="V77" s="380"/>
      <c r="W77" s="380"/>
      <c r="X77" s="380"/>
      <c r="Y77" s="380"/>
      <c r="Z77" s="380"/>
      <c r="AA77" s="380"/>
      <c r="AB77" s="29"/>
      <c r="AC77" s="29"/>
      <c r="AD77" s="29"/>
      <c r="AE77" s="29"/>
    </row>
    <row r="78" spans="1:32" s="321" customFormat="1" x14ac:dyDescent="0.25">
      <c r="A78" s="135" t="s">
        <v>6161</v>
      </c>
      <c r="B78" s="135" t="s">
        <v>6162</v>
      </c>
      <c r="C78" s="96" t="s">
        <v>10923</v>
      </c>
      <c r="D78" s="96" t="s">
        <v>1250</v>
      </c>
      <c r="E78" s="112">
        <v>46284</v>
      </c>
      <c r="F78" s="93"/>
      <c r="G78" s="93"/>
      <c r="H78" s="93"/>
      <c r="I78" s="99"/>
      <c r="J78" s="99"/>
      <c r="K78" s="99"/>
      <c r="L78" s="99"/>
      <c r="M78" s="99"/>
      <c r="N78" s="99"/>
      <c r="O78" s="99"/>
      <c r="P78" s="99"/>
      <c r="Q78" s="99"/>
      <c r="R78" s="99"/>
      <c r="S78" s="99"/>
      <c r="T78" s="99"/>
      <c r="U78" s="99"/>
      <c r="V78" s="99"/>
      <c r="W78" s="99"/>
      <c r="X78" s="99"/>
      <c r="Y78" s="99"/>
      <c r="Z78" s="99"/>
      <c r="AA78" s="380"/>
      <c r="AB78" s="29"/>
      <c r="AC78" s="29"/>
      <c r="AD78" s="29"/>
      <c r="AE78" s="29"/>
    </row>
    <row r="79" spans="1:32" s="321" customFormat="1" x14ac:dyDescent="0.25">
      <c r="A79" s="44" t="s">
        <v>14511</v>
      </c>
      <c r="B79" s="44" t="s">
        <v>20333</v>
      </c>
      <c r="C79" s="45" t="s">
        <v>14512</v>
      </c>
      <c r="D79" s="32" t="s">
        <v>12570</v>
      </c>
      <c r="E79" s="46">
        <v>46538</v>
      </c>
      <c r="F79" s="30"/>
      <c r="G79" s="30"/>
      <c r="H79" s="30"/>
      <c r="I79" s="29"/>
      <c r="J79" s="29"/>
      <c r="K79" s="29"/>
      <c r="L79" s="29"/>
      <c r="M79" s="29"/>
      <c r="N79" s="29"/>
      <c r="O79" s="29"/>
      <c r="P79" s="29"/>
      <c r="Q79" s="29"/>
      <c r="R79" s="29"/>
      <c r="S79" s="29"/>
      <c r="T79" s="29"/>
      <c r="U79" s="29"/>
      <c r="V79" s="29"/>
      <c r="W79" s="29"/>
      <c r="X79" s="29"/>
      <c r="Y79" s="29"/>
      <c r="Z79" s="29"/>
      <c r="AA79" s="29"/>
      <c r="AB79" s="29"/>
      <c r="AC79" s="29"/>
      <c r="AD79" s="29"/>
      <c r="AE79" s="29"/>
    </row>
    <row r="80" spans="1:32" s="321" customFormat="1" x14ac:dyDescent="0.25">
      <c r="A80" s="44" t="s">
        <v>624</v>
      </c>
      <c r="B80" s="44" t="s">
        <v>5639</v>
      </c>
      <c r="C80" s="45">
        <v>26010401</v>
      </c>
      <c r="D80" s="45" t="s">
        <v>12340</v>
      </c>
      <c r="E80" s="45" t="s">
        <v>18836</v>
      </c>
      <c r="F80" s="30"/>
      <c r="G80" s="30"/>
      <c r="H80" s="30"/>
      <c r="I80" s="29"/>
      <c r="J80" s="29"/>
      <c r="K80" s="29"/>
      <c r="L80" s="29"/>
      <c r="M80" s="29"/>
      <c r="N80" s="29"/>
      <c r="O80" s="29"/>
      <c r="P80" s="29"/>
      <c r="Q80" s="29"/>
      <c r="R80" s="29"/>
      <c r="S80" s="29"/>
      <c r="T80" s="29"/>
      <c r="U80" s="29"/>
      <c r="V80" s="29"/>
      <c r="W80" s="29"/>
      <c r="X80" s="29"/>
      <c r="Y80" s="29"/>
      <c r="Z80" s="29"/>
      <c r="AA80" s="29"/>
      <c r="AB80" s="29"/>
      <c r="AC80" s="29"/>
      <c r="AD80" s="29"/>
      <c r="AE80" s="44"/>
    </row>
    <row r="81" spans="1:32" s="321" customFormat="1" x14ac:dyDescent="0.25">
      <c r="A81" s="44" t="s">
        <v>624</v>
      </c>
      <c r="B81" s="44" t="s">
        <v>3298</v>
      </c>
      <c r="C81" s="45">
        <v>26010402</v>
      </c>
      <c r="D81" s="45" t="s">
        <v>12340</v>
      </c>
      <c r="E81" s="45" t="s">
        <v>18836</v>
      </c>
      <c r="F81" s="30"/>
      <c r="G81" s="30"/>
      <c r="H81" s="30"/>
      <c r="I81" s="29"/>
      <c r="J81" s="29"/>
      <c r="K81" s="29"/>
      <c r="L81" s="29"/>
      <c r="M81" s="29"/>
      <c r="N81" s="29"/>
      <c r="O81" s="29"/>
      <c r="P81" s="29"/>
      <c r="Q81" s="29"/>
      <c r="R81" s="29"/>
      <c r="S81" s="29"/>
      <c r="T81" s="29"/>
      <c r="U81" s="29"/>
      <c r="V81" s="29"/>
      <c r="W81" s="29"/>
      <c r="X81" s="29"/>
      <c r="Y81" s="29"/>
      <c r="Z81" s="29"/>
      <c r="AA81" s="29"/>
      <c r="AB81" s="29"/>
      <c r="AC81" s="29"/>
      <c r="AD81" s="29"/>
      <c r="AE81" s="44"/>
    </row>
    <row r="82" spans="1:32" s="321" customFormat="1" x14ac:dyDescent="0.25">
      <c r="A82" s="44" t="s">
        <v>3043</v>
      </c>
      <c r="B82" s="44" t="s">
        <v>3156</v>
      </c>
      <c r="C82" s="45">
        <v>230904</v>
      </c>
      <c r="D82" s="45" t="s">
        <v>12340</v>
      </c>
      <c r="E82" s="45" t="s">
        <v>8524</v>
      </c>
      <c r="F82" s="30"/>
      <c r="G82" s="30"/>
      <c r="H82" s="30"/>
      <c r="I82" s="29"/>
      <c r="J82" s="29"/>
      <c r="K82" s="29"/>
      <c r="L82" s="29"/>
      <c r="M82" s="29"/>
      <c r="N82" s="29"/>
      <c r="O82" s="29"/>
      <c r="P82" s="29"/>
      <c r="Q82" s="29"/>
      <c r="R82" s="29"/>
      <c r="S82" s="29"/>
      <c r="T82" s="29"/>
      <c r="U82" s="29"/>
      <c r="V82" s="29"/>
      <c r="W82" s="29"/>
      <c r="X82" s="29"/>
      <c r="Y82" s="29"/>
      <c r="Z82" s="29"/>
      <c r="AA82" s="29"/>
      <c r="AB82" s="29"/>
      <c r="AC82" s="29"/>
      <c r="AD82" s="29"/>
      <c r="AE82" s="44"/>
    </row>
    <row r="83" spans="1:32" s="321" customFormat="1" x14ac:dyDescent="0.25">
      <c r="A83" s="44" t="s">
        <v>625</v>
      </c>
      <c r="B83" s="44" t="s">
        <v>2433</v>
      </c>
      <c r="C83" s="45">
        <v>230105</v>
      </c>
      <c r="D83" s="45" t="s">
        <v>12340</v>
      </c>
      <c r="E83" s="45" t="s">
        <v>5580</v>
      </c>
      <c r="F83" s="30"/>
      <c r="G83" s="30"/>
      <c r="H83" s="30"/>
      <c r="I83" s="29"/>
      <c r="J83" s="29"/>
      <c r="K83" s="29"/>
      <c r="L83" s="29"/>
      <c r="M83" s="29"/>
      <c r="N83" s="29"/>
      <c r="O83" s="29"/>
      <c r="P83" s="29"/>
      <c r="Q83" s="29"/>
      <c r="R83" s="29"/>
      <c r="S83" s="29"/>
      <c r="T83" s="29"/>
      <c r="U83" s="29"/>
      <c r="V83" s="29"/>
      <c r="W83" s="29"/>
      <c r="X83" s="29"/>
      <c r="Y83" s="29"/>
      <c r="Z83" s="29"/>
      <c r="AA83" s="29"/>
      <c r="AB83" s="29"/>
      <c r="AC83" s="29"/>
      <c r="AD83" s="29"/>
      <c r="AE83" s="44"/>
    </row>
    <row r="84" spans="1:32" s="321" customFormat="1" x14ac:dyDescent="0.25">
      <c r="A84" s="372" t="s">
        <v>13869</v>
      </c>
      <c r="B84" s="372" t="s">
        <v>13870</v>
      </c>
      <c r="C84" s="125" t="s">
        <v>13871</v>
      </c>
      <c r="D84" s="32" t="s">
        <v>20621</v>
      </c>
      <c r="E84" s="125" t="s">
        <v>5650</v>
      </c>
      <c r="F84" s="125" t="s">
        <v>1236</v>
      </c>
      <c r="G84" s="125" t="s">
        <v>1237</v>
      </c>
      <c r="H84" s="30"/>
      <c r="I84" s="29"/>
      <c r="J84" s="29"/>
      <c r="K84" s="29"/>
      <c r="L84" s="29"/>
      <c r="M84" s="29"/>
      <c r="N84" s="29"/>
      <c r="O84" s="29"/>
      <c r="P84" s="29"/>
      <c r="Q84" s="29"/>
      <c r="R84" s="29"/>
      <c r="S84" s="29"/>
      <c r="T84" s="29"/>
      <c r="U84" s="29"/>
      <c r="V84" s="29"/>
      <c r="W84" s="29"/>
      <c r="X84" s="29"/>
      <c r="Y84" s="29"/>
      <c r="Z84" s="29"/>
      <c r="AA84" s="29"/>
      <c r="AB84" s="29"/>
      <c r="AC84" s="29"/>
      <c r="AD84" s="29"/>
      <c r="AE84" s="29"/>
    </row>
    <row r="85" spans="1:32" s="321" customFormat="1" x14ac:dyDescent="0.25">
      <c r="A85" s="44" t="s">
        <v>16906</v>
      </c>
      <c r="B85" s="44" t="s">
        <v>5447</v>
      </c>
      <c r="C85" s="45">
        <v>250802</v>
      </c>
      <c r="D85" s="45" t="s">
        <v>12340</v>
      </c>
      <c r="E85" s="45" t="s">
        <v>10682</v>
      </c>
      <c r="F85" s="30"/>
      <c r="G85" s="30"/>
      <c r="H85" s="30"/>
      <c r="I85" s="29"/>
      <c r="J85" s="29"/>
      <c r="K85" s="29"/>
      <c r="L85" s="29"/>
      <c r="M85" s="29"/>
      <c r="N85" s="29"/>
      <c r="O85" s="29"/>
      <c r="P85" s="29"/>
      <c r="Q85" s="29"/>
      <c r="R85" s="29"/>
      <c r="S85" s="29"/>
      <c r="T85" s="29"/>
      <c r="U85" s="29"/>
      <c r="V85" s="29"/>
      <c r="W85" s="29"/>
      <c r="X85" s="29"/>
      <c r="Y85" s="29"/>
      <c r="Z85" s="29"/>
      <c r="AA85" s="29"/>
      <c r="AB85" s="29"/>
      <c r="AC85" s="29"/>
      <c r="AD85" s="29"/>
      <c r="AE85" s="44"/>
    </row>
    <row r="86" spans="1:32" s="321" customFormat="1" x14ac:dyDescent="0.25">
      <c r="A86" s="44" t="s">
        <v>16906</v>
      </c>
      <c r="B86" s="44" t="s">
        <v>967</v>
      </c>
      <c r="C86" s="45">
        <v>250601</v>
      </c>
      <c r="D86" s="45" t="s">
        <v>12340</v>
      </c>
      <c r="E86" s="45" t="s">
        <v>16905</v>
      </c>
      <c r="F86" s="30"/>
      <c r="G86" s="30"/>
      <c r="H86" s="30"/>
      <c r="I86" s="29"/>
      <c r="J86" s="29"/>
      <c r="K86" s="29"/>
      <c r="L86" s="29"/>
      <c r="M86" s="29"/>
      <c r="N86" s="29"/>
      <c r="O86" s="29"/>
      <c r="P86" s="29"/>
      <c r="Q86" s="29"/>
      <c r="R86" s="29"/>
      <c r="S86" s="29"/>
      <c r="T86" s="29"/>
      <c r="U86" s="29"/>
      <c r="V86" s="29"/>
      <c r="W86" s="29"/>
      <c r="X86" s="29"/>
      <c r="Y86" s="29"/>
      <c r="Z86" s="29"/>
      <c r="AA86" s="29"/>
      <c r="AB86" s="29"/>
      <c r="AC86" s="29"/>
      <c r="AD86" s="29"/>
      <c r="AE86" s="44"/>
    </row>
    <row r="87" spans="1:32" s="321" customFormat="1" x14ac:dyDescent="0.25">
      <c r="A87" s="76" t="s">
        <v>2278</v>
      </c>
      <c r="B87" s="76" t="s">
        <v>6075</v>
      </c>
      <c r="C87" s="97" t="s">
        <v>6076</v>
      </c>
      <c r="D87" s="97" t="s">
        <v>1901</v>
      </c>
      <c r="E87" s="64">
        <v>46885</v>
      </c>
      <c r="F87" s="93"/>
      <c r="G87" s="93" t="s">
        <v>1384</v>
      </c>
      <c r="H87" s="93" t="s">
        <v>1384</v>
      </c>
      <c r="I87" s="99"/>
      <c r="J87" s="99"/>
      <c r="K87" s="99"/>
      <c r="L87" s="99"/>
      <c r="M87" s="99"/>
      <c r="N87" s="99"/>
      <c r="O87" s="99"/>
      <c r="P87" s="99"/>
      <c r="Q87" s="99"/>
      <c r="R87" s="99"/>
      <c r="S87" s="99"/>
      <c r="T87" s="99"/>
      <c r="U87" s="99"/>
      <c r="V87" s="99"/>
      <c r="W87" s="99"/>
      <c r="X87" s="99"/>
      <c r="Y87" s="99"/>
      <c r="Z87" s="99"/>
      <c r="AA87" s="29"/>
      <c r="AB87" s="29"/>
      <c r="AC87" s="29"/>
      <c r="AD87" s="29"/>
      <c r="AE87" s="44"/>
    </row>
    <row r="88" spans="1:32" s="44" customFormat="1" x14ac:dyDescent="0.25">
      <c r="A88" s="135" t="s">
        <v>6156</v>
      </c>
      <c r="B88" s="135" t="s">
        <v>6709</v>
      </c>
      <c r="C88" s="97" t="s">
        <v>6714</v>
      </c>
      <c r="D88" s="93" t="s">
        <v>1250</v>
      </c>
      <c r="E88" s="94">
        <v>46447</v>
      </c>
      <c r="F88" s="93"/>
      <c r="G88" s="93"/>
      <c r="H88" s="93"/>
      <c r="I88" s="99"/>
      <c r="J88" s="99"/>
      <c r="K88" s="99"/>
      <c r="L88" s="99"/>
      <c r="M88" s="99"/>
      <c r="N88" s="99"/>
      <c r="O88" s="99"/>
      <c r="P88" s="99"/>
      <c r="Q88" s="99"/>
      <c r="R88" s="99"/>
      <c r="S88" s="99"/>
      <c r="T88" s="99"/>
      <c r="U88" s="99"/>
      <c r="V88" s="99"/>
      <c r="W88" s="99"/>
      <c r="X88" s="99"/>
      <c r="Y88" s="99"/>
      <c r="Z88" s="99"/>
      <c r="AA88" s="29"/>
      <c r="AB88" s="29"/>
      <c r="AC88" s="29"/>
      <c r="AD88" s="29"/>
      <c r="AF88" s="332"/>
    </row>
    <row r="89" spans="1:32" s="321" customFormat="1" x14ac:dyDescent="0.25">
      <c r="A89" s="135" t="s">
        <v>6156</v>
      </c>
      <c r="B89" s="135" t="s">
        <v>6157</v>
      </c>
      <c r="C89" s="96" t="s">
        <v>10921</v>
      </c>
      <c r="D89" s="96" t="s">
        <v>1250</v>
      </c>
      <c r="E89" s="112">
        <v>46284</v>
      </c>
      <c r="F89" s="93"/>
      <c r="G89" s="93"/>
      <c r="H89" s="93"/>
      <c r="I89" s="99"/>
      <c r="J89" s="99"/>
      <c r="K89" s="99"/>
      <c r="L89" s="99"/>
      <c r="M89" s="99"/>
      <c r="N89" s="99"/>
      <c r="O89" s="99"/>
      <c r="P89" s="99"/>
      <c r="Q89" s="99"/>
      <c r="R89" s="99"/>
      <c r="S89" s="99"/>
      <c r="T89" s="99"/>
      <c r="U89" s="99"/>
      <c r="V89" s="99"/>
      <c r="W89" s="99"/>
      <c r="X89" s="99"/>
      <c r="Y89" s="99"/>
      <c r="Z89" s="99"/>
      <c r="AA89" s="380"/>
      <c r="AB89" s="29"/>
      <c r="AC89" s="29"/>
      <c r="AD89" s="29"/>
      <c r="AE89" s="44"/>
    </row>
    <row r="90" spans="1:32" s="321" customFormat="1" x14ac:dyDescent="0.25">
      <c r="A90" s="44" t="s">
        <v>14208</v>
      </c>
      <c r="B90" s="44" t="s">
        <v>3298</v>
      </c>
      <c r="C90" s="45">
        <v>26010402</v>
      </c>
      <c r="D90" s="45" t="s">
        <v>12340</v>
      </c>
      <c r="E90" s="45" t="s">
        <v>18836</v>
      </c>
      <c r="F90" s="30"/>
      <c r="G90" s="30"/>
      <c r="H90" s="30"/>
      <c r="I90" s="29"/>
      <c r="J90" s="29"/>
      <c r="K90" s="29"/>
      <c r="L90" s="29"/>
      <c r="M90" s="29"/>
      <c r="N90" s="29"/>
      <c r="O90" s="29"/>
      <c r="P90" s="29"/>
      <c r="Q90" s="29"/>
      <c r="R90" s="29"/>
      <c r="S90" s="29"/>
      <c r="T90" s="29"/>
      <c r="U90" s="29"/>
      <c r="V90" s="29"/>
      <c r="W90" s="29"/>
      <c r="X90" s="29"/>
      <c r="Y90" s="29"/>
      <c r="Z90" s="29"/>
      <c r="AA90" s="29"/>
      <c r="AB90" s="29"/>
      <c r="AC90" s="29"/>
      <c r="AD90" s="29"/>
      <c r="AE90" s="44"/>
    </row>
    <row r="91" spans="1:32" s="321" customFormat="1" x14ac:dyDescent="0.25">
      <c r="A91" s="44" t="s">
        <v>14208</v>
      </c>
      <c r="B91" s="44" t="s">
        <v>5639</v>
      </c>
      <c r="C91" s="45">
        <v>26010401</v>
      </c>
      <c r="D91" s="45" t="s">
        <v>12340</v>
      </c>
      <c r="E91" s="45" t="s">
        <v>18836</v>
      </c>
      <c r="F91" s="30"/>
      <c r="G91" s="30"/>
      <c r="H91" s="30"/>
      <c r="I91" s="29"/>
      <c r="J91" s="29"/>
      <c r="K91" s="29"/>
      <c r="L91" s="29"/>
      <c r="M91" s="29"/>
      <c r="N91" s="29"/>
      <c r="O91" s="29"/>
      <c r="P91" s="29"/>
      <c r="Q91" s="29"/>
      <c r="R91" s="29"/>
      <c r="S91" s="29"/>
      <c r="T91" s="29"/>
      <c r="U91" s="29"/>
      <c r="V91" s="29"/>
      <c r="W91" s="29"/>
      <c r="X91" s="29"/>
      <c r="Y91" s="29"/>
      <c r="Z91" s="29"/>
      <c r="AA91" s="29"/>
      <c r="AB91" s="29"/>
      <c r="AC91" s="29"/>
      <c r="AD91" s="29"/>
      <c r="AE91" s="44"/>
    </row>
    <row r="92" spans="1:32" s="321" customFormat="1" x14ac:dyDescent="0.25">
      <c r="A92" s="44" t="s">
        <v>14208</v>
      </c>
      <c r="B92" s="44" t="s">
        <v>16907</v>
      </c>
      <c r="C92" s="45">
        <v>25050401</v>
      </c>
      <c r="D92" s="45" t="s">
        <v>12340</v>
      </c>
      <c r="E92" s="45" t="s">
        <v>7651</v>
      </c>
      <c r="F92" s="30"/>
      <c r="G92" s="30"/>
      <c r="H92" s="30"/>
      <c r="I92" s="29"/>
      <c r="J92" s="29"/>
      <c r="K92" s="29"/>
      <c r="L92" s="29"/>
      <c r="M92" s="29"/>
      <c r="N92" s="29"/>
      <c r="O92" s="29"/>
      <c r="P92" s="29"/>
      <c r="Q92" s="29"/>
      <c r="R92" s="29"/>
      <c r="S92" s="29"/>
      <c r="T92" s="29"/>
      <c r="U92" s="29"/>
      <c r="V92" s="29"/>
      <c r="W92" s="29"/>
      <c r="X92" s="29"/>
      <c r="Y92" s="29"/>
      <c r="Z92" s="29"/>
      <c r="AA92" s="29"/>
      <c r="AB92" s="29"/>
      <c r="AC92" s="29"/>
      <c r="AD92" s="29"/>
      <c r="AE92" s="44"/>
    </row>
    <row r="93" spans="1:32" s="322" customFormat="1" x14ac:dyDescent="0.25">
      <c r="A93" s="44" t="s">
        <v>14208</v>
      </c>
      <c r="B93" s="44" t="s">
        <v>3597</v>
      </c>
      <c r="C93" s="45">
        <v>250503</v>
      </c>
      <c r="D93" s="45" t="s">
        <v>12340</v>
      </c>
      <c r="E93" s="45" t="s">
        <v>16904</v>
      </c>
      <c r="F93" s="30"/>
      <c r="G93" s="30"/>
      <c r="H93" s="30"/>
      <c r="I93" s="29"/>
      <c r="J93" s="29"/>
      <c r="K93" s="29"/>
      <c r="L93" s="29"/>
      <c r="M93" s="29"/>
      <c r="N93" s="29"/>
      <c r="O93" s="29"/>
      <c r="P93" s="29"/>
      <c r="Q93" s="29"/>
      <c r="R93" s="29"/>
      <c r="S93" s="29"/>
      <c r="T93" s="29"/>
      <c r="U93" s="29"/>
      <c r="V93" s="29"/>
      <c r="W93" s="29"/>
      <c r="X93" s="29"/>
      <c r="Y93" s="29"/>
      <c r="Z93" s="29"/>
      <c r="AA93" s="29"/>
      <c r="AB93" s="29"/>
      <c r="AC93" s="29"/>
      <c r="AD93" s="44"/>
      <c r="AE93" s="44"/>
    </row>
    <row r="94" spans="1:32" s="322" customFormat="1" x14ac:dyDescent="0.25">
      <c r="A94" s="44" t="s">
        <v>18837</v>
      </c>
      <c r="B94" s="44" t="s">
        <v>11297</v>
      </c>
      <c r="C94" s="45">
        <v>240501</v>
      </c>
      <c r="D94" s="45" t="s">
        <v>12340</v>
      </c>
      <c r="E94" s="45" t="s">
        <v>11298</v>
      </c>
      <c r="F94" s="30"/>
      <c r="G94" s="30"/>
      <c r="H94" s="30"/>
      <c r="I94" s="29"/>
      <c r="J94" s="29"/>
      <c r="K94" s="29"/>
      <c r="L94" s="29"/>
      <c r="M94" s="29"/>
      <c r="N94" s="29"/>
      <c r="O94" s="29"/>
      <c r="P94" s="29"/>
      <c r="Q94" s="29"/>
      <c r="R94" s="29"/>
      <c r="S94" s="29"/>
      <c r="T94" s="29"/>
      <c r="U94" s="29"/>
      <c r="V94" s="29"/>
      <c r="W94" s="29"/>
      <c r="X94" s="29"/>
      <c r="Y94" s="29"/>
      <c r="Z94" s="29"/>
      <c r="AA94" s="29"/>
      <c r="AB94" s="29"/>
      <c r="AC94" s="29"/>
      <c r="AD94" s="44"/>
      <c r="AE94" s="44"/>
    </row>
    <row r="95" spans="1:32" s="322" customFormat="1" x14ac:dyDescent="0.25">
      <c r="A95" s="44" t="s">
        <v>18837</v>
      </c>
      <c r="B95" s="44" t="s">
        <v>5639</v>
      </c>
      <c r="C95" s="45">
        <v>26010401</v>
      </c>
      <c r="D95" s="45" t="s">
        <v>12340</v>
      </c>
      <c r="E95" s="45" t="s">
        <v>18836</v>
      </c>
      <c r="F95" s="30"/>
      <c r="G95" s="30"/>
      <c r="H95" s="30"/>
      <c r="I95" s="29"/>
      <c r="J95" s="29"/>
      <c r="K95" s="29"/>
      <c r="L95" s="29"/>
      <c r="M95" s="29"/>
      <c r="N95" s="29"/>
      <c r="O95" s="29"/>
      <c r="P95" s="29"/>
      <c r="Q95" s="29"/>
      <c r="R95" s="29"/>
      <c r="S95" s="29"/>
      <c r="T95" s="29"/>
      <c r="U95" s="29"/>
      <c r="V95" s="29"/>
      <c r="W95" s="29"/>
      <c r="X95" s="29"/>
      <c r="Y95" s="29"/>
      <c r="Z95" s="29"/>
      <c r="AA95" s="29"/>
      <c r="AB95" s="29"/>
      <c r="AC95" s="29"/>
      <c r="AD95" s="44"/>
      <c r="AE95" s="44"/>
    </row>
    <row r="96" spans="1:32" s="322" customFormat="1" x14ac:dyDescent="0.25">
      <c r="A96" s="99" t="s">
        <v>8440</v>
      </c>
      <c r="B96" s="92" t="s">
        <v>3574</v>
      </c>
      <c r="C96" s="93" t="s">
        <v>8458</v>
      </c>
      <c r="D96" s="93" t="s">
        <v>1250</v>
      </c>
      <c r="E96" s="94">
        <v>46496</v>
      </c>
      <c r="F96" s="93"/>
      <c r="G96" s="93"/>
      <c r="H96" s="93"/>
      <c r="I96" s="99"/>
      <c r="J96" s="99"/>
      <c r="K96" s="99"/>
      <c r="L96" s="99"/>
      <c r="M96" s="99"/>
      <c r="N96" s="99"/>
      <c r="O96" s="99"/>
      <c r="P96" s="99"/>
      <c r="Q96" s="99"/>
      <c r="R96" s="99"/>
      <c r="S96" s="99"/>
      <c r="T96" s="99"/>
      <c r="U96" s="99"/>
      <c r="V96" s="99"/>
      <c r="W96" s="99"/>
      <c r="X96" s="99"/>
      <c r="Y96" s="99"/>
      <c r="Z96" s="99"/>
      <c r="AA96" s="29"/>
      <c r="AB96" s="29"/>
      <c r="AC96" s="29"/>
      <c r="AD96" s="44"/>
      <c r="AE96" s="44"/>
    </row>
    <row r="97" spans="1:32" s="322" customFormat="1" x14ac:dyDescent="0.25">
      <c r="A97" s="44" t="s">
        <v>17954</v>
      </c>
      <c r="B97" s="44" t="s">
        <v>17955</v>
      </c>
      <c r="C97" s="45" t="s">
        <v>18291</v>
      </c>
      <c r="D97" s="93" t="s">
        <v>3876</v>
      </c>
      <c r="E97" s="359">
        <f>DATE(2029,7,17)</f>
        <v>47316</v>
      </c>
      <c r="F97" s="93"/>
      <c r="G97" s="93"/>
      <c r="H97" s="93"/>
      <c r="I97" s="99"/>
      <c r="J97" s="99"/>
      <c r="K97" s="99"/>
      <c r="L97" s="99"/>
      <c r="M97" s="99"/>
      <c r="N97" s="99"/>
      <c r="O97" s="99"/>
      <c r="P97" s="99"/>
      <c r="Q97" s="99"/>
      <c r="R97" s="99"/>
      <c r="S97" s="99"/>
      <c r="T97" s="99"/>
      <c r="U97" s="99"/>
      <c r="V97" s="99"/>
      <c r="W97" s="99"/>
      <c r="X97" s="99"/>
      <c r="Y97" s="99"/>
      <c r="Z97" s="99"/>
      <c r="AA97" s="29"/>
      <c r="AB97" s="29"/>
      <c r="AC97" s="29"/>
      <c r="AD97" s="44"/>
      <c r="AE97" s="385"/>
    </row>
    <row r="98" spans="1:32" s="322" customFormat="1" x14ac:dyDescent="0.25">
      <c r="A98" s="44" t="s">
        <v>17956</v>
      </c>
      <c r="B98" s="44" t="s">
        <v>17957</v>
      </c>
      <c r="C98" s="45" t="s">
        <v>18292</v>
      </c>
      <c r="D98" s="93" t="s">
        <v>3876</v>
      </c>
      <c r="E98" s="359">
        <f>DATE(2029,7,17)</f>
        <v>47316</v>
      </c>
      <c r="F98" s="93"/>
      <c r="G98" s="93"/>
      <c r="H98" s="93"/>
      <c r="I98" s="99"/>
      <c r="J98" s="99"/>
      <c r="K98" s="99"/>
      <c r="L98" s="99"/>
      <c r="M98" s="99"/>
      <c r="N98" s="99"/>
      <c r="O98" s="99"/>
      <c r="P98" s="99"/>
      <c r="Q98" s="99"/>
      <c r="R98" s="99"/>
      <c r="S98" s="99"/>
      <c r="T98" s="99"/>
      <c r="U98" s="99"/>
      <c r="V98" s="99"/>
      <c r="W98" s="99"/>
      <c r="X98" s="99"/>
      <c r="Y98" s="99"/>
      <c r="Z98" s="99"/>
      <c r="AA98" s="29"/>
      <c r="AB98" s="29"/>
      <c r="AC98" s="29"/>
      <c r="AD98" s="44"/>
      <c r="AE98" s="385"/>
    </row>
    <row r="99" spans="1:32" s="324" customFormat="1" x14ac:dyDescent="0.25">
      <c r="A99" s="44" t="s">
        <v>7487</v>
      </c>
      <c r="B99" s="44" t="s">
        <v>3598</v>
      </c>
      <c r="C99" s="45">
        <v>230301</v>
      </c>
      <c r="D99" s="45" t="s">
        <v>12340</v>
      </c>
      <c r="E99" s="45" t="s">
        <v>5580</v>
      </c>
      <c r="F99" s="30"/>
      <c r="G99" s="30"/>
      <c r="H99" s="30"/>
      <c r="I99" s="29"/>
      <c r="J99" s="29"/>
      <c r="K99" s="29"/>
      <c r="L99" s="29"/>
      <c r="M99" s="29"/>
      <c r="N99" s="29"/>
      <c r="O99" s="29"/>
      <c r="P99" s="29"/>
      <c r="Q99" s="29"/>
      <c r="R99" s="29"/>
      <c r="S99" s="29"/>
      <c r="T99" s="29"/>
      <c r="U99" s="29"/>
      <c r="V99" s="29"/>
      <c r="W99" s="29"/>
      <c r="X99" s="29"/>
      <c r="Y99" s="29"/>
      <c r="Z99" s="29"/>
      <c r="AA99" s="29"/>
      <c r="AB99" s="29"/>
      <c r="AC99" s="29"/>
      <c r="AD99" s="44"/>
      <c r="AE99" s="385"/>
      <c r="AF99" s="329"/>
    </row>
    <row r="100" spans="1:32" s="323" customFormat="1" x14ac:dyDescent="0.25">
      <c r="A100" s="44" t="s">
        <v>13572</v>
      </c>
      <c r="B100" s="44" t="s">
        <v>3298</v>
      </c>
      <c r="C100" s="45">
        <v>25010402</v>
      </c>
      <c r="D100" s="45" t="s">
        <v>12340</v>
      </c>
      <c r="E100" s="45" t="s">
        <v>13581</v>
      </c>
      <c r="F100" s="30"/>
      <c r="G100" s="30"/>
      <c r="H100" s="30"/>
      <c r="I100" s="29"/>
      <c r="J100" s="29"/>
      <c r="K100" s="29"/>
      <c r="L100" s="29"/>
      <c r="M100" s="29"/>
      <c r="N100" s="29"/>
      <c r="O100" s="29"/>
      <c r="P100" s="29"/>
      <c r="Q100" s="29"/>
      <c r="R100" s="29"/>
      <c r="S100" s="29"/>
      <c r="T100" s="29"/>
      <c r="U100" s="29"/>
      <c r="V100" s="29"/>
      <c r="W100" s="29"/>
      <c r="X100" s="29"/>
      <c r="Y100" s="29"/>
      <c r="Z100" s="29"/>
      <c r="AA100" s="29"/>
      <c r="AB100" s="29"/>
      <c r="AC100" s="29"/>
      <c r="AD100" s="44"/>
      <c r="AE100" s="385"/>
    </row>
    <row r="101" spans="1:32" s="323" customFormat="1" x14ac:dyDescent="0.25">
      <c r="A101" s="44" t="s">
        <v>13572</v>
      </c>
      <c r="B101" s="44" t="s">
        <v>5639</v>
      </c>
      <c r="C101" s="45">
        <v>25010401</v>
      </c>
      <c r="D101" s="45" t="s">
        <v>12340</v>
      </c>
      <c r="E101" s="45" t="s">
        <v>13581</v>
      </c>
      <c r="F101" s="30"/>
      <c r="G101" s="30"/>
      <c r="H101" s="30"/>
      <c r="I101" s="29"/>
      <c r="J101" s="29"/>
      <c r="K101" s="29"/>
      <c r="L101" s="29"/>
      <c r="M101" s="29"/>
      <c r="N101" s="29"/>
      <c r="O101" s="29"/>
      <c r="P101" s="29"/>
      <c r="Q101" s="29"/>
      <c r="R101" s="29"/>
      <c r="S101" s="29"/>
      <c r="T101" s="29"/>
      <c r="U101" s="29"/>
      <c r="V101" s="29"/>
      <c r="W101" s="29"/>
      <c r="X101" s="29"/>
      <c r="Y101" s="29"/>
      <c r="Z101" s="29"/>
      <c r="AA101" s="29"/>
      <c r="AB101" s="29"/>
      <c r="AC101" s="29"/>
      <c r="AD101" s="44"/>
      <c r="AE101" s="385"/>
    </row>
    <row r="102" spans="1:32" s="323" customFormat="1" x14ac:dyDescent="0.25">
      <c r="A102" s="44" t="s">
        <v>13572</v>
      </c>
      <c r="B102" s="44" t="s">
        <v>5442</v>
      </c>
      <c r="C102" s="45">
        <v>25010502</v>
      </c>
      <c r="D102" s="45" t="s">
        <v>12340</v>
      </c>
      <c r="E102" s="45" t="s">
        <v>13567</v>
      </c>
      <c r="F102" s="30"/>
      <c r="G102" s="30"/>
      <c r="H102" s="30"/>
      <c r="I102" s="29"/>
      <c r="J102" s="29"/>
      <c r="K102" s="29"/>
      <c r="L102" s="29"/>
      <c r="M102" s="29"/>
      <c r="N102" s="29"/>
      <c r="O102" s="29"/>
      <c r="P102" s="29"/>
      <c r="Q102" s="29"/>
      <c r="R102" s="29"/>
      <c r="S102" s="29"/>
      <c r="T102" s="29"/>
      <c r="U102" s="29"/>
      <c r="V102" s="29"/>
      <c r="W102" s="29"/>
      <c r="X102" s="29"/>
      <c r="Y102" s="29"/>
      <c r="Z102" s="29"/>
      <c r="AA102" s="29"/>
      <c r="AB102" s="29"/>
      <c r="AC102" s="29"/>
      <c r="AD102" s="44"/>
      <c r="AE102" s="385"/>
    </row>
    <row r="103" spans="1:32" s="323" customFormat="1" x14ac:dyDescent="0.25">
      <c r="A103" s="44" t="s">
        <v>13572</v>
      </c>
      <c r="B103" s="44" t="s">
        <v>18828</v>
      </c>
      <c r="C103" s="45">
        <v>25010501</v>
      </c>
      <c r="D103" s="45" t="s">
        <v>12340</v>
      </c>
      <c r="E103" s="45" t="s">
        <v>13567</v>
      </c>
      <c r="F103" s="30"/>
      <c r="G103" s="30"/>
      <c r="H103" s="30"/>
      <c r="I103" s="29"/>
      <c r="J103" s="29"/>
      <c r="K103" s="29"/>
      <c r="L103" s="29"/>
      <c r="M103" s="29"/>
      <c r="N103" s="29"/>
      <c r="O103" s="29"/>
      <c r="P103" s="29"/>
      <c r="Q103" s="29"/>
      <c r="R103" s="29"/>
      <c r="S103" s="29"/>
      <c r="T103" s="29"/>
      <c r="U103" s="29"/>
      <c r="V103" s="29"/>
      <c r="W103" s="29"/>
      <c r="X103" s="29"/>
      <c r="Y103" s="29"/>
      <c r="Z103" s="29"/>
      <c r="AA103" s="29"/>
      <c r="AB103" s="29"/>
      <c r="AC103" s="29"/>
      <c r="AD103" s="44"/>
      <c r="AE103" s="324"/>
    </row>
    <row r="104" spans="1:32" s="323" customFormat="1" x14ac:dyDescent="0.25">
      <c r="A104" s="44" t="s">
        <v>13112</v>
      </c>
      <c r="B104" s="44" t="s">
        <v>13135</v>
      </c>
      <c r="C104" s="45">
        <v>15.25</v>
      </c>
      <c r="D104" s="45" t="s">
        <v>13565</v>
      </c>
      <c r="E104" s="46">
        <v>47664</v>
      </c>
      <c r="F104" s="45" t="s">
        <v>1384</v>
      </c>
      <c r="G104" s="93"/>
      <c r="H104" s="93"/>
      <c r="I104" s="99"/>
      <c r="J104" s="99"/>
      <c r="K104" s="99"/>
      <c r="L104" s="99"/>
      <c r="M104" s="99"/>
      <c r="N104" s="99"/>
      <c r="O104" s="99"/>
      <c r="P104" s="99"/>
      <c r="Q104" s="99"/>
      <c r="R104" s="99"/>
      <c r="S104" s="99"/>
      <c r="T104" s="99"/>
      <c r="U104" s="99"/>
      <c r="V104" s="99"/>
      <c r="W104" s="99"/>
      <c r="X104" s="99"/>
      <c r="Y104" s="99"/>
      <c r="Z104" s="99"/>
      <c r="AA104" s="29"/>
      <c r="AB104" s="29"/>
      <c r="AC104" s="29"/>
      <c r="AD104" s="44"/>
      <c r="AE104" s="324"/>
    </row>
    <row r="105" spans="1:32" s="323" customFormat="1" x14ac:dyDescent="0.25">
      <c r="A105" s="44" t="s">
        <v>13112</v>
      </c>
      <c r="B105" s="44" t="s">
        <v>13118</v>
      </c>
      <c r="C105" s="45">
        <v>21.25</v>
      </c>
      <c r="D105" s="45" t="s">
        <v>13565</v>
      </c>
      <c r="E105" s="46">
        <v>47664</v>
      </c>
      <c r="F105" s="45" t="s">
        <v>1384</v>
      </c>
      <c r="G105" s="93"/>
      <c r="H105" s="93"/>
      <c r="I105" s="99"/>
      <c r="J105" s="99"/>
      <c r="K105" s="99"/>
      <c r="L105" s="99"/>
      <c r="M105" s="99"/>
      <c r="N105" s="99"/>
      <c r="O105" s="99"/>
      <c r="P105" s="99"/>
      <c r="Q105" s="99"/>
      <c r="R105" s="99"/>
      <c r="S105" s="99"/>
      <c r="T105" s="99"/>
      <c r="U105" s="99"/>
      <c r="V105" s="99"/>
      <c r="W105" s="99"/>
      <c r="X105" s="99"/>
      <c r="Y105" s="99"/>
      <c r="Z105" s="99"/>
      <c r="AA105" s="29"/>
      <c r="AB105" s="29"/>
      <c r="AC105" s="29"/>
      <c r="AD105" s="44"/>
      <c r="AE105" s="324"/>
    </row>
    <row r="106" spans="1:32" s="323" customFormat="1" x14ac:dyDescent="0.25">
      <c r="A106" s="44" t="s">
        <v>13112</v>
      </c>
      <c r="B106" s="44" t="s">
        <v>14635</v>
      </c>
      <c r="C106" s="45">
        <v>28.25</v>
      </c>
      <c r="D106" s="45" t="s">
        <v>13565</v>
      </c>
      <c r="E106" s="46">
        <v>47664</v>
      </c>
      <c r="F106" s="45" t="s">
        <v>1384</v>
      </c>
      <c r="G106" s="93"/>
      <c r="H106" s="93"/>
      <c r="I106" s="99"/>
      <c r="J106" s="99"/>
      <c r="K106" s="99"/>
      <c r="L106" s="99"/>
      <c r="M106" s="99"/>
      <c r="N106" s="99"/>
      <c r="O106" s="99"/>
      <c r="P106" s="99"/>
      <c r="Q106" s="99"/>
      <c r="R106" s="99"/>
      <c r="S106" s="99"/>
      <c r="T106" s="99"/>
      <c r="U106" s="99"/>
      <c r="V106" s="99"/>
      <c r="W106" s="99"/>
      <c r="X106" s="99"/>
      <c r="Y106" s="99"/>
      <c r="Z106" s="99"/>
      <c r="AA106" s="29"/>
      <c r="AB106" s="29"/>
      <c r="AC106" s="29"/>
      <c r="AD106" s="44"/>
      <c r="AE106" s="324"/>
    </row>
    <row r="107" spans="1:32" s="323" customFormat="1" x14ac:dyDescent="0.25">
      <c r="A107" s="44" t="s">
        <v>13114</v>
      </c>
      <c r="B107" s="44" t="s">
        <v>13115</v>
      </c>
      <c r="C107" s="45">
        <v>8.25</v>
      </c>
      <c r="D107" s="45" t="s">
        <v>13565</v>
      </c>
      <c r="E107" s="46">
        <v>47057</v>
      </c>
      <c r="F107" s="45"/>
      <c r="G107" s="93"/>
      <c r="H107" s="93"/>
      <c r="I107" s="99"/>
      <c r="J107" s="99"/>
      <c r="K107" s="99"/>
      <c r="L107" s="99"/>
      <c r="M107" s="99"/>
      <c r="N107" s="99"/>
      <c r="O107" s="99"/>
      <c r="P107" s="99"/>
      <c r="Q107" s="99"/>
      <c r="R107" s="99"/>
      <c r="S107" s="99"/>
      <c r="T107" s="99"/>
      <c r="U107" s="99"/>
      <c r="V107" s="99"/>
      <c r="W107" s="99"/>
      <c r="X107" s="99"/>
      <c r="Y107" s="99"/>
      <c r="Z107" s="99"/>
      <c r="AA107" s="29"/>
      <c r="AB107" s="29"/>
      <c r="AC107" s="29"/>
      <c r="AD107" s="44"/>
      <c r="AE107" s="324"/>
    </row>
    <row r="108" spans="1:32" s="323" customFormat="1" x14ac:dyDescent="0.25">
      <c r="A108" s="44" t="s">
        <v>6253</v>
      </c>
      <c r="B108" s="44" t="s">
        <v>20398</v>
      </c>
      <c r="C108" s="45" t="s">
        <v>17917</v>
      </c>
      <c r="D108" s="32" t="s">
        <v>12570</v>
      </c>
      <c r="E108" s="46">
        <v>46418</v>
      </c>
      <c r="F108" s="30"/>
      <c r="G108" s="30"/>
      <c r="H108" s="30"/>
      <c r="I108" s="29"/>
      <c r="J108" s="29"/>
      <c r="K108" s="29"/>
      <c r="L108" s="29"/>
      <c r="M108" s="29"/>
      <c r="N108" s="29"/>
      <c r="O108" s="29"/>
      <c r="P108" s="29"/>
      <c r="Q108" s="29"/>
      <c r="R108" s="29"/>
      <c r="S108" s="29"/>
      <c r="T108" s="29"/>
      <c r="U108" s="29"/>
      <c r="V108" s="29"/>
      <c r="W108" s="29"/>
      <c r="X108" s="29"/>
      <c r="Y108" s="29"/>
      <c r="Z108" s="29"/>
      <c r="AA108" s="29"/>
      <c r="AB108" s="29"/>
      <c r="AC108" s="29"/>
      <c r="AD108" s="29"/>
      <c r="AE108" s="324"/>
    </row>
    <row r="109" spans="1:32" s="323" customFormat="1" x14ac:dyDescent="0.25">
      <c r="A109" s="44" t="s">
        <v>2414</v>
      </c>
      <c r="B109" s="44" t="s">
        <v>3298</v>
      </c>
      <c r="C109" s="45">
        <v>23010402</v>
      </c>
      <c r="D109" s="45" t="s">
        <v>12340</v>
      </c>
      <c r="E109" s="45" t="s">
        <v>5640</v>
      </c>
      <c r="F109" s="30"/>
      <c r="G109" s="30"/>
      <c r="H109" s="30"/>
      <c r="I109" s="29"/>
      <c r="J109" s="29"/>
      <c r="K109" s="29"/>
      <c r="L109" s="29"/>
      <c r="M109" s="29"/>
      <c r="N109" s="29"/>
      <c r="O109" s="29"/>
      <c r="P109" s="29"/>
      <c r="Q109" s="29"/>
      <c r="R109" s="29"/>
      <c r="S109" s="29"/>
      <c r="T109" s="29"/>
      <c r="U109" s="29"/>
      <c r="V109" s="29"/>
      <c r="W109" s="29"/>
      <c r="X109" s="29"/>
      <c r="Y109" s="29"/>
      <c r="Z109" s="29"/>
      <c r="AA109" s="29"/>
      <c r="AB109" s="29"/>
      <c r="AC109" s="29"/>
      <c r="AD109" s="44"/>
      <c r="AE109" s="324"/>
    </row>
    <row r="110" spans="1:32" x14ac:dyDescent="0.25">
      <c r="A110" s="44" t="s">
        <v>12185</v>
      </c>
      <c r="B110" s="44" t="s">
        <v>10503</v>
      </c>
      <c r="C110" s="56" t="s">
        <v>2851</v>
      </c>
      <c r="D110" s="146" t="s">
        <v>12186</v>
      </c>
      <c r="E110" s="69">
        <v>45838</v>
      </c>
      <c r="F110" s="93"/>
      <c r="G110" s="93"/>
      <c r="H110" s="93"/>
      <c r="I110" s="99"/>
      <c r="J110" s="99"/>
      <c r="K110" s="99"/>
      <c r="L110" s="99"/>
      <c r="M110" s="99"/>
      <c r="N110" s="99"/>
      <c r="O110" s="99"/>
      <c r="P110" s="99"/>
      <c r="Q110" s="99"/>
      <c r="R110" s="99"/>
      <c r="S110" s="99"/>
      <c r="T110" s="99"/>
      <c r="U110" s="99"/>
      <c r="V110" s="99"/>
      <c r="W110" s="99"/>
      <c r="X110" s="99"/>
      <c r="Y110" s="99"/>
      <c r="Z110" s="99"/>
      <c r="AD110" s="385"/>
      <c r="AE110" s="324"/>
      <c r="AF110" s="326"/>
    </row>
    <row r="111" spans="1:32" x14ac:dyDescent="0.25">
      <c r="A111" s="44" t="s">
        <v>18838</v>
      </c>
      <c r="B111" s="44" t="s">
        <v>11299</v>
      </c>
      <c r="C111" s="45">
        <v>24020301</v>
      </c>
      <c r="D111" s="45" t="s">
        <v>12340</v>
      </c>
      <c r="E111" s="45" t="s">
        <v>5444</v>
      </c>
      <c r="AD111" s="385"/>
      <c r="AE111" s="324"/>
      <c r="AF111" s="326"/>
    </row>
    <row r="112" spans="1:32" x14ac:dyDescent="0.2">
      <c r="A112" s="57" t="s">
        <v>18527</v>
      </c>
      <c r="B112" s="57" t="s">
        <v>2254</v>
      </c>
      <c r="C112" s="62">
        <v>24030</v>
      </c>
      <c r="D112" s="93" t="s">
        <v>5007</v>
      </c>
      <c r="E112" s="60">
        <v>46326</v>
      </c>
      <c r="F112" s="93"/>
      <c r="G112" s="93"/>
      <c r="H112" s="93"/>
      <c r="I112" s="99"/>
      <c r="J112" s="99"/>
      <c r="K112" s="99"/>
      <c r="L112" s="99"/>
      <c r="M112" s="99"/>
      <c r="N112" s="99"/>
      <c r="O112" s="99"/>
      <c r="P112" s="99"/>
      <c r="Q112" s="99"/>
      <c r="R112" s="99"/>
      <c r="S112" s="99"/>
      <c r="T112" s="99"/>
      <c r="U112" s="99"/>
      <c r="V112" s="99"/>
      <c r="W112" s="99"/>
      <c r="X112" s="99"/>
      <c r="Y112" s="99"/>
      <c r="Z112" s="99"/>
      <c r="AA112" s="380"/>
      <c r="AD112" s="385"/>
      <c r="AE112" s="324"/>
      <c r="AF112" s="326"/>
    </row>
    <row r="113" spans="1:32" s="335" customFormat="1" x14ac:dyDescent="0.25">
      <c r="A113" s="44" t="s">
        <v>8275</v>
      </c>
      <c r="B113" s="44" t="s">
        <v>7650</v>
      </c>
      <c r="C113" s="45">
        <v>230504</v>
      </c>
      <c r="D113" s="45" t="s">
        <v>12340</v>
      </c>
      <c r="E113" s="45" t="s">
        <v>7651</v>
      </c>
      <c r="F113" s="30"/>
      <c r="G113" s="30"/>
      <c r="H113" s="30"/>
      <c r="I113" s="29"/>
      <c r="J113" s="29"/>
      <c r="K113" s="29"/>
      <c r="L113" s="29"/>
      <c r="M113" s="29"/>
      <c r="N113" s="29"/>
      <c r="O113" s="29"/>
      <c r="P113" s="29"/>
      <c r="Q113" s="29"/>
      <c r="R113" s="29"/>
      <c r="S113" s="29"/>
      <c r="T113" s="29"/>
      <c r="U113" s="29"/>
      <c r="V113" s="29"/>
      <c r="W113" s="29"/>
      <c r="X113" s="29"/>
      <c r="Y113" s="29"/>
      <c r="Z113" s="29"/>
      <c r="AA113" s="29"/>
      <c r="AB113" s="29"/>
      <c r="AC113" s="29"/>
      <c r="AD113" s="385"/>
      <c r="AE113" s="324"/>
      <c r="AF113" s="336"/>
    </row>
    <row r="114" spans="1:32" x14ac:dyDescent="0.25">
      <c r="A114" s="44" t="s">
        <v>5446</v>
      </c>
      <c r="B114" s="44" t="s">
        <v>5447</v>
      </c>
      <c r="C114" s="45">
        <v>220802</v>
      </c>
      <c r="D114" s="45" t="s">
        <v>12340</v>
      </c>
      <c r="E114" s="45" t="s">
        <v>5239</v>
      </c>
      <c r="AD114" s="385"/>
      <c r="AF114" s="326"/>
    </row>
    <row r="115" spans="1:32" s="335" customFormat="1" x14ac:dyDescent="0.25">
      <c r="A115" s="44" t="s">
        <v>18839</v>
      </c>
      <c r="B115" s="44" t="s">
        <v>3298</v>
      </c>
      <c r="C115" s="45">
        <v>26010402</v>
      </c>
      <c r="D115" s="45" t="s">
        <v>12340</v>
      </c>
      <c r="E115" s="45" t="s">
        <v>18836</v>
      </c>
      <c r="F115" s="30"/>
      <c r="G115" s="30"/>
      <c r="H115" s="30"/>
      <c r="I115" s="29"/>
      <c r="J115" s="29"/>
      <c r="K115" s="29"/>
      <c r="L115" s="29"/>
      <c r="M115" s="29"/>
      <c r="N115" s="29"/>
      <c r="O115" s="29"/>
      <c r="P115" s="29"/>
      <c r="Q115" s="29"/>
      <c r="R115" s="29"/>
      <c r="S115" s="29"/>
      <c r="T115" s="29"/>
      <c r="U115" s="29"/>
      <c r="V115" s="29"/>
      <c r="W115" s="29"/>
      <c r="X115" s="29"/>
      <c r="Y115" s="29"/>
      <c r="Z115" s="29"/>
      <c r="AA115" s="29"/>
      <c r="AB115" s="29"/>
      <c r="AC115" s="29"/>
      <c r="AD115" s="385"/>
      <c r="AE115" s="29"/>
      <c r="AF115" s="336"/>
    </row>
    <row r="116" spans="1:32" s="328" customFormat="1" x14ac:dyDescent="0.25">
      <c r="A116" s="44" t="s">
        <v>10015</v>
      </c>
      <c r="B116" s="44" t="s">
        <v>10016</v>
      </c>
      <c r="C116" s="45">
        <v>240103</v>
      </c>
      <c r="D116" s="45" t="s">
        <v>12340</v>
      </c>
      <c r="E116" s="45" t="s">
        <v>5452</v>
      </c>
      <c r="F116" s="30"/>
      <c r="G116" s="30"/>
      <c r="H116" s="30"/>
      <c r="I116" s="29"/>
      <c r="J116" s="29"/>
      <c r="K116" s="29"/>
      <c r="L116" s="29"/>
      <c r="M116" s="29"/>
      <c r="N116" s="29"/>
      <c r="O116" s="29"/>
      <c r="P116" s="29"/>
      <c r="Q116" s="29"/>
      <c r="R116" s="29"/>
      <c r="S116" s="29"/>
      <c r="T116" s="29"/>
      <c r="U116" s="29"/>
      <c r="V116" s="29"/>
      <c r="W116" s="29"/>
      <c r="X116" s="29"/>
      <c r="Y116" s="29"/>
      <c r="Z116" s="29"/>
      <c r="AA116" s="29"/>
      <c r="AB116" s="29"/>
      <c r="AC116" s="29"/>
      <c r="AD116" s="385"/>
      <c r="AE116" s="29"/>
    </row>
    <row r="117" spans="1:32" s="328" customFormat="1" x14ac:dyDescent="0.25">
      <c r="A117" s="44" t="s">
        <v>17918</v>
      </c>
      <c r="B117" s="44" t="s">
        <v>20398</v>
      </c>
      <c r="C117" s="45" t="s">
        <v>17917</v>
      </c>
      <c r="D117" s="32" t="s">
        <v>12570</v>
      </c>
      <c r="E117" s="46">
        <v>46418</v>
      </c>
      <c r="F117" s="30"/>
      <c r="G117" s="30"/>
      <c r="H117" s="30"/>
      <c r="I117" s="29"/>
      <c r="J117" s="29"/>
      <c r="K117" s="29"/>
      <c r="L117" s="29"/>
      <c r="M117" s="29"/>
      <c r="N117" s="29"/>
      <c r="O117" s="29"/>
      <c r="P117" s="29"/>
      <c r="Q117" s="29"/>
      <c r="R117" s="29"/>
      <c r="S117" s="29"/>
      <c r="T117" s="29"/>
      <c r="U117" s="29"/>
      <c r="V117" s="29"/>
      <c r="W117" s="29"/>
      <c r="X117" s="29"/>
      <c r="Y117" s="29"/>
      <c r="Z117" s="29"/>
      <c r="AA117" s="29"/>
      <c r="AB117" s="29"/>
      <c r="AC117" s="29"/>
      <c r="AD117" s="29"/>
      <c r="AE117" s="29"/>
    </row>
    <row r="118" spans="1:32" s="328" customFormat="1" x14ac:dyDescent="0.25">
      <c r="A118" s="44" t="s">
        <v>16908</v>
      </c>
      <c r="B118" s="44" t="s">
        <v>2433</v>
      </c>
      <c r="C118" s="45">
        <v>250106</v>
      </c>
      <c r="D118" s="45" t="s">
        <v>12340</v>
      </c>
      <c r="E118" s="45" t="s">
        <v>12896</v>
      </c>
      <c r="F118" s="30"/>
      <c r="G118" s="30"/>
      <c r="H118" s="30"/>
      <c r="I118" s="29"/>
      <c r="J118" s="29"/>
      <c r="K118" s="29"/>
      <c r="L118" s="29"/>
      <c r="M118" s="29"/>
      <c r="N118" s="29"/>
      <c r="O118" s="29"/>
      <c r="P118" s="29"/>
      <c r="Q118" s="29"/>
      <c r="R118" s="29"/>
      <c r="S118" s="29"/>
      <c r="T118" s="29"/>
      <c r="U118" s="29"/>
      <c r="V118" s="29"/>
      <c r="W118" s="29"/>
      <c r="X118" s="29"/>
      <c r="Y118" s="29"/>
      <c r="Z118" s="29"/>
      <c r="AA118" s="29"/>
      <c r="AB118" s="29"/>
      <c r="AC118" s="29"/>
      <c r="AD118" s="324"/>
      <c r="AE118" s="29"/>
    </row>
    <row r="119" spans="1:32" s="328" customFormat="1" x14ac:dyDescent="0.25">
      <c r="A119" s="44" t="s">
        <v>6873</v>
      </c>
      <c r="B119" s="44" t="s">
        <v>2433</v>
      </c>
      <c r="C119" s="45">
        <v>230105</v>
      </c>
      <c r="D119" s="45" t="s">
        <v>12340</v>
      </c>
      <c r="E119" s="45" t="s">
        <v>5580</v>
      </c>
      <c r="F119" s="30"/>
      <c r="G119" s="30"/>
      <c r="H119" s="30"/>
      <c r="I119" s="29"/>
      <c r="J119" s="29"/>
      <c r="K119" s="29"/>
      <c r="L119" s="29"/>
      <c r="M119" s="29"/>
      <c r="N119" s="29"/>
      <c r="O119" s="29"/>
      <c r="P119" s="29"/>
      <c r="Q119" s="29"/>
      <c r="R119" s="29"/>
      <c r="S119" s="29"/>
      <c r="T119" s="29"/>
      <c r="U119" s="29"/>
      <c r="V119" s="29"/>
      <c r="W119" s="29"/>
      <c r="X119" s="29"/>
      <c r="Y119" s="29"/>
      <c r="Z119" s="29"/>
      <c r="AA119" s="29"/>
      <c r="AB119" s="29"/>
      <c r="AC119" s="29"/>
      <c r="AD119" s="324"/>
      <c r="AE119" s="29"/>
    </row>
    <row r="120" spans="1:32" s="328" customFormat="1" x14ac:dyDescent="0.25">
      <c r="A120" s="44" t="s">
        <v>6873</v>
      </c>
      <c r="B120" s="44" t="s">
        <v>3157</v>
      </c>
      <c r="C120" s="45">
        <v>230305</v>
      </c>
      <c r="D120" s="45" t="s">
        <v>12340</v>
      </c>
      <c r="E120" s="45" t="s">
        <v>3276</v>
      </c>
      <c r="F120" s="30"/>
      <c r="G120" s="30"/>
      <c r="H120" s="30"/>
      <c r="I120" s="29"/>
      <c r="J120" s="29"/>
      <c r="K120" s="29"/>
      <c r="L120" s="29"/>
      <c r="M120" s="29"/>
      <c r="N120" s="29"/>
      <c r="O120" s="29"/>
      <c r="P120" s="29"/>
      <c r="Q120" s="29"/>
      <c r="R120" s="29"/>
      <c r="S120" s="29"/>
      <c r="T120" s="29"/>
      <c r="U120" s="29"/>
      <c r="V120" s="29"/>
      <c r="W120" s="29"/>
      <c r="X120" s="29"/>
      <c r="Y120" s="29"/>
      <c r="Z120" s="29"/>
      <c r="AA120" s="29"/>
      <c r="AB120" s="29"/>
      <c r="AC120" s="29"/>
      <c r="AD120" s="324"/>
      <c r="AE120" s="390"/>
    </row>
    <row r="121" spans="1:32" s="328" customFormat="1" x14ac:dyDescent="0.25">
      <c r="A121" s="44" t="s">
        <v>6873</v>
      </c>
      <c r="B121" s="44" t="s">
        <v>11299</v>
      </c>
      <c r="C121" s="45">
        <v>24020301</v>
      </c>
      <c r="D121" s="45" t="s">
        <v>12340</v>
      </c>
      <c r="E121" s="45" t="s">
        <v>5444</v>
      </c>
      <c r="F121" s="30"/>
      <c r="G121" s="30"/>
      <c r="H121" s="30"/>
      <c r="I121" s="29"/>
      <c r="J121" s="29"/>
      <c r="K121" s="29"/>
      <c r="L121" s="29"/>
      <c r="M121" s="29"/>
      <c r="N121" s="29"/>
      <c r="O121" s="29"/>
      <c r="P121" s="29"/>
      <c r="Q121" s="29"/>
      <c r="R121" s="29"/>
      <c r="S121" s="29"/>
      <c r="T121" s="29"/>
      <c r="U121" s="29"/>
      <c r="V121" s="29"/>
      <c r="W121" s="29"/>
      <c r="X121" s="29"/>
      <c r="Y121" s="29"/>
      <c r="Z121" s="29"/>
      <c r="AA121" s="29"/>
      <c r="AB121" s="29"/>
      <c r="AC121" s="29"/>
      <c r="AD121" s="324"/>
      <c r="AE121" s="390"/>
    </row>
    <row r="122" spans="1:32" s="328" customFormat="1" x14ac:dyDescent="0.25">
      <c r="A122" s="44" t="s">
        <v>6873</v>
      </c>
      <c r="B122" s="44" t="s">
        <v>3299</v>
      </c>
      <c r="C122" s="45">
        <v>24020302</v>
      </c>
      <c r="D122" s="45" t="s">
        <v>12340</v>
      </c>
      <c r="E122" s="45" t="s">
        <v>5444</v>
      </c>
      <c r="F122" s="30"/>
      <c r="G122" s="30"/>
      <c r="H122" s="30"/>
      <c r="I122" s="29"/>
      <c r="J122" s="29"/>
      <c r="K122" s="29"/>
      <c r="L122" s="29"/>
      <c r="M122" s="29"/>
      <c r="N122" s="29"/>
      <c r="O122" s="29"/>
      <c r="P122" s="29"/>
      <c r="Q122" s="29"/>
      <c r="R122" s="29"/>
      <c r="S122" s="29"/>
      <c r="T122" s="29"/>
      <c r="U122" s="29"/>
      <c r="V122" s="29"/>
      <c r="W122" s="29"/>
      <c r="X122" s="29"/>
      <c r="Y122" s="29"/>
      <c r="Z122" s="29"/>
      <c r="AA122" s="29"/>
      <c r="AB122" s="29"/>
      <c r="AC122" s="29"/>
      <c r="AD122" s="324"/>
      <c r="AE122" s="390"/>
    </row>
    <row r="123" spans="1:32" s="328" customFormat="1" x14ac:dyDescent="0.25">
      <c r="A123" s="44" t="s">
        <v>6873</v>
      </c>
      <c r="B123" s="44" t="s">
        <v>18840</v>
      </c>
      <c r="C123" s="45">
        <v>260202</v>
      </c>
      <c r="D123" s="45" t="s">
        <v>12340</v>
      </c>
      <c r="E123" s="45" t="s">
        <v>10021</v>
      </c>
      <c r="F123" s="30"/>
      <c r="G123" s="30"/>
      <c r="H123" s="30"/>
      <c r="I123" s="29"/>
      <c r="J123" s="29"/>
      <c r="K123" s="29"/>
      <c r="L123" s="29"/>
      <c r="M123" s="29"/>
      <c r="N123" s="29"/>
      <c r="O123" s="29"/>
      <c r="P123" s="29"/>
      <c r="Q123" s="29"/>
      <c r="R123" s="29"/>
      <c r="S123" s="29"/>
      <c r="T123" s="29"/>
      <c r="U123" s="29"/>
      <c r="V123" s="29"/>
      <c r="W123" s="29"/>
      <c r="X123" s="29"/>
      <c r="Y123" s="29"/>
      <c r="Z123" s="29"/>
      <c r="AA123" s="29"/>
      <c r="AB123" s="29"/>
      <c r="AC123" s="29"/>
      <c r="AD123" s="324"/>
      <c r="AE123" s="390"/>
    </row>
    <row r="124" spans="1:32" x14ac:dyDescent="0.25">
      <c r="A124" s="44" t="s">
        <v>14092</v>
      </c>
      <c r="B124" s="44" t="s">
        <v>20356</v>
      </c>
      <c r="C124" s="45" t="s">
        <v>14093</v>
      </c>
      <c r="D124" s="32" t="s">
        <v>12570</v>
      </c>
      <c r="E124" s="46">
        <v>46477</v>
      </c>
      <c r="AE124" s="390"/>
      <c r="AF124" s="326"/>
    </row>
    <row r="125" spans="1:32" x14ac:dyDescent="0.3">
      <c r="A125" s="372" t="s">
        <v>17484</v>
      </c>
      <c r="B125" s="372" t="s">
        <v>5061</v>
      </c>
      <c r="C125" s="125" t="s">
        <v>17483</v>
      </c>
      <c r="D125" s="32" t="s">
        <v>20621</v>
      </c>
      <c r="E125" s="125" t="s">
        <v>5246</v>
      </c>
      <c r="F125" s="125" t="s">
        <v>1236</v>
      </c>
      <c r="G125" s="125" t="s">
        <v>1236</v>
      </c>
      <c r="AF125" s="326"/>
    </row>
    <row r="126" spans="1:32" x14ac:dyDescent="0.25">
      <c r="A126" s="44" t="s">
        <v>13573</v>
      </c>
      <c r="B126" s="44" t="s">
        <v>4036</v>
      </c>
      <c r="C126" s="45">
        <v>24060401</v>
      </c>
      <c r="D126" s="45" t="s">
        <v>12340</v>
      </c>
      <c r="E126" s="45" t="s">
        <v>5235</v>
      </c>
      <c r="AD126" s="324"/>
      <c r="AE126" s="390"/>
      <c r="AF126" s="326"/>
    </row>
    <row r="127" spans="1:32" x14ac:dyDescent="0.25">
      <c r="A127" s="44" t="s">
        <v>13573</v>
      </c>
      <c r="B127" s="44" t="s">
        <v>968</v>
      </c>
      <c r="C127" s="45">
        <v>24060402</v>
      </c>
      <c r="D127" s="45" t="s">
        <v>12340</v>
      </c>
      <c r="E127" s="45" t="s">
        <v>5235</v>
      </c>
      <c r="AD127" s="324"/>
      <c r="AE127" s="390"/>
      <c r="AF127" s="326"/>
    </row>
    <row r="128" spans="1:32" x14ac:dyDescent="0.25">
      <c r="A128" s="44" t="s">
        <v>11300</v>
      </c>
      <c r="B128" s="44" t="s">
        <v>968</v>
      </c>
      <c r="C128" s="45">
        <v>24060402</v>
      </c>
      <c r="D128" s="45" t="s">
        <v>12340</v>
      </c>
      <c r="E128" s="45" t="s">
        <v>5235</v>
      </c>
      <c r="AD128" s="324"/>
      <c r="AE128" s="390"/>
      <c r="AF128" s="326"/>
    </row>
    <row r="129" spans="1:32" s="333" customFormat="1" x14ac:dyDescent="0.3">
      <c r="A129" s="372" t="s">
        <v>16532</v>
      </c>
      <c r="B129" s="372" t="s">
        <v>14348</v>
      </c>
      <c r="C129" s="125" t="s">
        <v>14349</v>
      </c>
      <c r="D129" s="32" t="s">
        <v>20621</v>
      </c>
      <c r="E129" s="125" t="s">
        <v>13567</v>
      </c>
      <c r="F129" s="125" t="s">
        <v>1236</v>
      </c>
      <c r="G129" s="125" t="s">
        <v>1237</v>
      </c>
      <c r="H129" s="30"/>
      <c r="I129" s="29"/>
      <c r="J129" s="29"/>
      <c r="K129" s="29"/>
      <c r="L129" s="29"/>
      <c r="M129" s="29"/>
      <c r="N129" s="29"/>
      <c r="O129" s="29"/>
      <c r="P129" s="29"/>
      <c r="Q129" s="29"/>
      <c r="R129" s="29"/>
      <c r="S129" s="29"/>
      <c r="T129" s="29"/>
      <c r="U129" s="29"/>
      <c r="V129" s="29"/>
      <c r="W129" s="29"/>
      <c r="X129" s="29"/>
      <c r="Y129" s="29"/>
      <c r="Z129" s="29"/>
      <c r="AA129" s="29"/>
      <c r="AB129" s="29"/>
      <c r="AC129" s="29"/>
      <c r="AD129" s="29"/>
      <c r="AE129" s="29"/>
      <c r="AF129" s="334"/>
    </row>
    <row r="130" spans="1:32" x14ac:dyDescent="0.3">
      <c r="A130" s="372" t="s">
        <v>16532</v>
      </c>
      <c r="B130" s="372" t="s">
        <v>5064</v>
      </c>
      <c r="C130" s="125" t="s">
        <v>16873</v>
      </c>
      <c r="D130" s="32" t="s">
        <v>20621</v>
      </c>
      <c r="E130" s="125" t="s">
        <v>10638</v>
      </c>
      <c r="F130" s="125" t="s">
        <v>1236</v>
      </c>
      <c r="G130" s="125" t="s">
        <v>1237</v>
      </c>
      <c r="AF130" s="326"/>
    </row>
    <row r="131" spans="1:32" s="337" customFormat="1" x14ac:dyDescent="0.25">
      <c r="A131" s="44" t="s">
        <v>18841</v>
      </c>
      <c r="B131" s="44" t="s">
        <v>18842</v>
      </c>
      <c r="C131" s="45">
        <v>26020101</v>
      </c>
      <c r="D131" s="45" t="s">
        <v>12340</v>
      </c>
      <c r="E131" s="45" t="s">
        <v>10021</v>
      </c>
      <c r="F131" s="30"/>
      <c r="G131" s="30"/>
      <c r="H131" s="30"/>
      <c r="I131" s="29"/>
      <c r="J131" s="29"/>
      <c r="K131" s="29"/>
      <c r="L131" s="29"/>
      <c r="M131" s="29"/>
      <c r="N131" s="29"/>
      <c r="O131" s="29"/>
      <c r="P131" s="29"/>
      <c r="Q131" s="29"/>
      <c r="R131" s="29"/>
      <c r="S131" s="29"/>
      <c r="T131" s="29"/>
      <c r="U131" s="29"/>
      <c r="V131" s="29"/>
      <c r="W131" s="29"/>
      <c r="X131" s="29"/>
      <c r="Y131" s="29"/>
      <c r="Z131" s="29"/>
      <c r="AA131" s="29"/>
      <c r="AB131" s="29"/>
      <c r="AC131" s="29"/>
      <c r="AD131" s="324"/>
      <c r="AE131" s="29"/>
      <c r="AF131" s="338"/>
    </row>
    <row r="132" spans="1:32" x14ac:dyDescent="0.25">
      <c r="A132" s="44" t="s">
        <v>18841</v>
      </c>
      <c r="B132" s="44" t="s">
        <v>5639</v>
      </c>
      <c r="C132" s="45">
        <v>26010401</v>
      </c>
      <c r="D132" s="45" t="s">
        <v>12340</v>
      </c>
      <c r="E132" s="45" t="s">
        <v>18836</v>
      </c>
      <c r="AD132" s="324"/>
      <c r="AF132" s="326"/>
    </row>
    <row r="133" spans="1:32" x14ac:dyDescent="0.25">
      <c r="A133" s="44" t="s">
        <v>8826</v>
      </c>
      <c r="B133" s="44" t="s">
        <v>20344</v>
      </c>
      <c r="C133" s="45" t="s">
        <v>8813</v>
      </c>
      <c r="D133" s="32" t="s">
        <v>12570</v>
      </c>
      <c r="E133" s="46">
        <v>46387</v>
      </c>
      <c r="AF133" s="326"/>
    </row>
    <row r="134" spans="1:32" x14ac:dyDescent="0.25">
      <c r="A134" s="44" t="s">
        <v>8276</v>
      </c>
      <c r="B134" s="44" t="s">
        <v>3159</v>
      </c>
      <c r="C134" s="45">
        <v>230903</v>
      </c>
      <c r="D134" s="45" t="s">
        <v>12340</v>
      </c>
      <c r="E134" s="45" t="s">
        <v>8524</v>
      </c>
      <c r="AF134" s="326"/>
    </row>
    <row r="135" spans="1:32" x14ac:dyDescent="0.25">
      <c r="A135" s="44" t="s">
        <v>8276</v>
      </c>
      <c r="B135" s="44" t="s">
        <v>8465</v>
      </c>
      <c r="C135" s="45">
        <v>230804</v>
      </c>
      <c r="D135" s="45" t="s">
        <v>12340</v>
      </c>
      <c r="E135" s="45" t="s">
        <v>4380</v>
      </c>
      <c r="AF135" s="326"/>
    </row>
    <row r="136" spans="1:32" x14ac:dyDescent="0.25">
      <c r="A136" s="44" t="s">
        <v>8276</v>
      </c>
      <c r="B136" s="44" t="s">
        <v>8373</v>
      </c>
      <c r="C136" s="45">
        <v>230603</v>
      </c>
      <c r="D136" s="45" t="s">
        <v>12340</v>
      </c>
      <c r="E136" s="45" t="s">
        <v>4471</v>
      </c>
      <c r="AF136" s="326"/>
    </row>
    <row r="137" spans="1:32" x14ac:dyDescent="0.3">
      <c r="A137" s="372" t="s">
        <v>1738</v>
      </c>
      <c r="B137" s="372" t="s">
        <v>1841</v>
      </c>
      <c r="C137" s="125" t="s">
        <v>16531</v>
      </c>
      <c r="D137" s="32" t="s">
        <v>20621</v>
      </c>
      <c r="E137" s="125" t="s">
        <v>12895</v>
      </c>
      <c r="F137" s="125" t="s">
        <v>1236</v>
      </c>
      <c r="G137" s="125" t="s">
        <v>1237</v>
      </c>
      <c r="AF137" s="326"/>
    </row>
    <row r="138" spans="1:32" x14ac:dyDescent="0.25">
      <c r="A138" s="76" t="s">
        <v>1738</v>
      </c>
      <c r="B138" s="44" t="s">
        <v>13116</v>
      </c>
      <c r="C138" s="45">
        <v>3.26</v>
      </c>
      <c r="D138" s="45" t="s">
        <v>13565</v>
      </c>
      <c r="E138" s="46">
        <v>47787</v>
      </c>
      <c r="F138" s="45"/>
      <c r="G138" s="93"/>
      <c r="H138" s="93"/>
      <c r="I138" s="99"/>
      <c r="J138" s="99"/>
      <c r="K138" s="99"/>
      <c r="L138" s="99"/>
      <c r="M138" s="99"/>
      <c r="N138" s="99"/>
      <c r="O138" s="99"/>
      <c r="P138" s="99"/>
      <c r="Q138" s="99"/>
      <c r="R138" s="99"/>
      <c r="S138" s="99"/>
      <c r="T138" s="99"/>
      <c r="U138" s="99"/>
      <c r="V138" s="99"/>
      <c r="W138" s="99"/>
      <c r="X138" s="99"/>
      <c r="Y138" s="99"/>
      <c r="Z138" s="99"/>
      <c r="AF138" s="326"/>
    </row>
    <row r="139" spans="1:32" x14ac:dyDescent="0.25">
      <c r="A139" s="44" t="s">
        <v>1738</v>
      </c>
      <c r="B139" s="44" t="s">
        <v>13117</v>
      </c>
      <c r="C139" s="45">
        <v>11.25</v>
      </c>
      <c r="D139" s="45" t="s">
        <v>13565</v>
      </c>
      <c r="E139" s="46">
        <v>47664</v>
      </c>
      <c r="F139" s="45"/>
      <c r="G139" s="93"/>
      <c r="H139" s="93"/>
      <c r="I139" s="99"/>
      <c r="J139" s="99"/>
      <c r="K139" s="99"/>
      <c r="L139" s="99"/>
      <c r="M139" s="99"/>
      <c r="N139" s="99"/>
      <c r="O139" s="99"/>
      <c r="P139" s="99"/>
      <c r="Q139" s="99"/>
      <c r="R139" s="99"/>
      <c r="S139" s="99"/>
      <c r="T139" s="99"/>
      <c r="U139" s="99"/>
      <c r="V139" s="99"/>
      <c r="W139" s="99"/>
      <c r="X139" s="99"/>
      <c r="Y139" s="99"/>
      <c r="Z139" s="99"/>
      <c r="AF139" s="326"/>
    </row>
    <row r="140" spans="1:32" x14ac:dyDescent="0.25">
      <c r="A140" s="44" t="s">
        <v>1738</v>
      </c>
      <c r="B140" s="44" t="s">
        <v>13110</v>
      </c>
      <c r="C140" s="45">
        <v>12.25</v>
      </c>
      <c r="D140" s="45" t="s">
        <v>13565</v>
      </c>
      <c r="E140" s="46">
        <v>47664</v>
      </c>
      <c r="F140" s="45"/>
      <c r="G140" s="93"/>
      <c r="H140" s="93"/>
      <c r="I140" s="99"/>
      <c r="J140" s="99"/>
      <c r="K140" s="99"/>
      <c r="L140" s="99"/>
      <c r="M140" s="99"/>
      <c r="N140" s="99"/>
      <c r="O140" s="99"/>
      <c r="P140" s="99"/>
      <c r="Q140" s="99"/>
      <c r="R140" s="99"/>
      <c r="S140" s="99"/>
      <c r="T140" s="99"/>
      <c r="U140" s="99"/>
      <c r="V140" s="99"/>
      <c r="W140" s="99"/>
      <c r="X140" s="99"/>
      <c r="Y140" s="99"/>
      <c r="Z140" s="99"/>
      <c r="AF140" s="326"/>
    </row>
    <row r="141" spans="1:32" x14ac:dyDescent="0.25">
      <c r="A141" s="44" t="s">
        <v>7880</v>
      </c>
      <c r="B141" s="44" t="s">
        <v>10714</v>
      </c>
      <c r="C141" s="45" t="s">
        <v>11148</v>
      </c>
      <c r="D141" s="46" t="s">
        <v>13037</v>
      </c>
      <c r="E141" s="46">
        <v>46231</v>
      </c>
      <c r="AD141" s="390"/>
      <c r="AF141" s="326"/>
    </row>
    <row r="142" spans="1:32" x14ac:dyDescent="0.25">
      <c r="A142" s="44" t="s">
        <v>7880</v>
      </c>
      <c r="B142" s="44" t="s">
        <v>10714</v>
      </c>
      <c r="C142" s="45" t="s">
        <v>11148</v>
      </c>
      <c r="D142" s="46" t="s">
        <v>13037</v>
      </c>
      <c r="E142" s="46">
        <v>46231</v>
      </c>
      <c r="AD142" s="390"/>
      <c r="AF142" s="326"/>
    </row>
    <row r="143" spans="1:32" x14ac:dyDescent="0.25">
      <c r="A143" s="44" t="s">
        <v>7880</v>
      </c>
      <c r="B143" s="44" t="s">
        <v>10714</v>
      </c>
      <c r="C143" s="45" t="s">
        <v>11148</v>
      </c>
      <c r="D143" s="46" t="s">
        <v>13037</v>
      </c>
      <c r="E143" s="46">
        <v>46231</v>
      </c>
      <c r="AD143" s="390"/>
      <c r="AF143" s="326"/>
    </row>
    <row r="144" spans="1:32" x14ac:dyDescent="0.25">
      <c r="A144" s="44" t="s">
        <v>7880</v>
      </c>
      <c r="B144" s="44" t="s">
        <v>3885</v>
      </c>
      <c r="C144" s="45" t="s">
        <v>14455</v>
      </c>
      <c r="D144" s="46" t="s">
        <v>13037</v>
      </c>
      <c r="E144" s="46">
        <v>46190</v>
      </c>
      <c r="AD144" s="390"/>
      <c r="AF144" s="326"/>
    </row>
    <row r="145" spans="1:32" x14ac:dyDescent="0.25">
      <c r="A145" s="44" t="s">
        <v>7880</v>
      </c>
      <c r="B145" s="44" t="s">
        <v>3885</v>
      </c>
      <c r="C145" s="45" t="s">
        <v>14455</v>
      </c>
      <c r="D145" s="46" t="s">
        <v>13037</v>
      </c>
      <c r="E145" s="46">
        <v>46190</v>
      </c>
      <c r="AD145" s="390"/>
      <c r="AF145" s="326"/>
    </row>
    <row r="146" spans="1:32" x14ac:dyDescent="0.25">
      <c r="A146" s="44" t="s">
        <v>7880</v>
      </c>
      <c r="B146" s="44" t="s">
        <v>3885</v>
      </c>
      <c r="C146" s="45" t="s">
        <v>14455</v>
      </c>
      <c r="D146" s="46" t="s">
        <v>13037</v>
      </c>
      <c r="E146" s="46">
        <v>46190</v>
      </c>
      <c r="AD146" s="390"/>
      <c r="AF146" s="326"/>
    </row>
    <row r="147" spans="1:32" x14ac:dyDescent="0.25">
      <c r="A147" s="44" t="s">
        <v>7895</v>
      </c>
      <c r="B147" s="44" t="s">
        <v>20387</v>
      </c>
      <c r="C147" s="45" t="s">
        <v>5847</v>
      </c>
      <c r="D147" s="32" t="s">
        <v>12570</v>
      </c>
      <c r="E147" s="46">
        <v>46265</v>
      </c>
      <c r="AF147" s="326"/>
    </row>
    <row r="148" spans="1:32" x14ac:dyDescent="0.25">
      <c r="A148" s="99" t="s">
        <v>14440</v>
      </c>
      <c r="B148" s="92" t="s">
        <v>14451</v>
      </c>
      <c r="C148" s="93" t="s">
        <v>14452</v>
      </c>
      <c r="D148" s="93" t="s">
        <v>1250</v>
      </c>
      <c r="E148" s="94">
        <v>47320</v>
      </c>
      <c r="F148" s="93"/>
      <c r="G148" s="93"/>
      <c r="H148" s="93"/>
      <c r="I148" s="99"/>
      <c r="J148" s="99"/>
      <c r="K148" s="99"/>
      <c r="L148" s="99"/>
      <c r="M148" s="99"/>
      <c r="N148" s="99"/>
      <c r="O148" s="99"/>
      <c r="P148" s="99"/>
      <c r="Q148" s="99"/>
      <c r="R148" s="99"/>
      <c r="S148" s="99"/>
      <c r="T148" s="99"/>
      <c r="U148" s="99"/>
      <c r="V148" s="99"/>
      <c r="W148" s="99"/>
      <c r="X148" s="99"/>
      <c r="Y148" s="99"/>
      <c r="Z148" s="99"/>
      <c r="AA148" s="380"/>
      <c r="AD148" s="390"/>
      <c r="AF148" s="326"/>
    </row>
    <row r="149" spans="1:32" x14ac:dyDescent="0.25">
      <c r="A149" s="385" t="s">
        <v>4894</v>
      </c>
      <c r="B149" s="385" t="s">
        <v>1339</v>
      </c>
      <c r="C149" s="387">
        <v>24027</v>
      </c>
      <c r="D149" s="93" t="s">
        <v>5007</v>
      </c>
      <c r="E149" s="388">
        <v>46507</v>
      </c>
      <c r="F149" s="93"/>
      <c r="G149" s="93"/>
      <c r="H149" s="93"/>
      <c r="I149" s="99"/>
      <c r="J149" s="99"/>
      <c r="K149" s="99"/>
      <c r="L149" s="99"/>
      <c r="M149" s="99"/>
      <c r="N149" s="99"/>
      <c r="O149" s="99"/>
      <c r="P149" s="99"/>
      <c r="Q149" s="99"/>
      <c r="R149" s="99"/>
      <c r="S149" s="99"/>
      <c r="T149" s="99"/>
      <c r="U149" s="99"/>
      <c r="V149" s="99"/>
      <c r="W149" s="99"/>
      <c r="X149" s="99"/>
      <c r="Y149" s="99"/>
      <c r="Z149" s="99"/>
      <c r="AD149" s="390"/>
      <c r="AF149" s="326"/>
    </row>
    <row r="150" spans="1:32" s="335" customFormat="1" x14ac:dyDescent="0.25">
      <c r="A150" s="44" t="s">
        <v>16909</v>
      </c>
      <c r="B150" s="44" t="s">
        <v>967</v>
      </c>
      <c r="C150" s="45">
        <v>250601</v>
      </c>
      <c r="D150" s="45" t="s">
        <v>12340</v>
      </c>
      <c r="E150" s="45" t="s">
        <v>16905</v>
      </c>
      <c r="F150" s="30"/>
      <c r="G150" s="30"/>
      <c r="H150" s="30"/>
      <c r="I150" s="29"/>
      <c r="J150" s="29"/>
      <c r="K150" s="29"/>
      <c r="L150" s="29"/>
      <c r="M150" s="29"/>
      <c r="N150" s="29"/>
      <c r="O150" s="29"/>
      <c r="P150" s="29"/>
      <c r="Q150" s="29"/>
      <c r="R150" s="29"/>
      <c r="S150" s="29"/>
      <c r="T150" s="29"/>
      <c r="U150" s="29"/>
      <c r="V150" s="29"/>
      <c r="W150" s="29"/>
      <c r="X150" s="29"/>
      <c r="Y150" s="29"/>
      <c r="Z150" s="29"/>
      <c r="AA150" s="29"/>
      <c r="AB150" s="29"/>
      <c r="AC150" s="29"/>
      <c r="AD150" s="390"/>
      <c r="AE150" s="29"/>
      <c r="AF150" s="336"/>
    </row>
    <row r="151" spans="1:32" x14ac:dyDescent="0.25">
      <c r="A151" s="44" t="s">
        <v>2372</v>
      </c>
      <c r="B151" s="44" t="s">
        <v>20344</v>
      </c>
      <c r="C151" s="45" t="s">
        <v>8813</v>
      </c>
      <c r="D151" s="32" t="s">
        <v>12570</v>
      </c>
      <c r="E151" s="46">
        <v>46387</v>
      </c>
      <c r="AF151" s="326"/>
    </row>
    <row r="152" spans="1:32" x14ac:dyDescent="0.25">
      <c r="A152" s="44" t="s">
        <v>8827</v>
      </c>
      <c r="B152" s="44" t="s">
        <v>20344</v>
      </c>
      <c r="C152" s="45" t="s">
        <v>8813</v>
      </c>
      <c r="D152" s="32" t="s">
        <v>12570</v>
      </c>
      <c r="E152" s="46">
        <v>46387</v>
      </c>
      <c r="AF152" s="326"/>
    </row>
    <row r="153" spans="1:32" x14ac:dyDescent="0.25">
      <c r="A153" s="44" t="s">
        <v>8466</v>
      </c>
      <c r="B153" s="44" t="s">
        <v>967</v>
      </c>
      <c r="C153" s="45">
        <v>230601</v>
      </c>
      <c r="D153" s="45" t="s">
        <v>12340</v>
      </c>
      <c r="E153" s="45" t="s">
        <v>8383</v>
      </c>
      <c r="AF153" s="326"/>
    </row>
    <row r="154" spans="1:32" x14ac:dyDescent="0.3">
      <c r="A154" s="99" t="s">
        <v>15230</v>
      </c>
      <c r="B154" s="92" t="s">
        <v>6162</v>
      </c>
      <c r="C154" s="93" t="s">
        <v>15236</v>
      </c>
      <c r="D154" s="93" t="s">
        <v>1250</v>
      </c>
      <c r="E154" s="94">
        <v>46274</v>
      </c>
      <c r="F154" s="93"/>
      <c r="G154" s="93"/>
      <c r="H154" s="93"/>
      <c r="I154" s="99"/>
      <c r="J154" s="99"/>
      <c r="K154" s="99"/>
      <c r="L154" s="99"/>
      <c r="M154" s="99"/>
      <c r="N154" s="99"/>
      <c r="O154" s="99"/>
      <c r="P154" s="99"/>
      <c r="Q154" s="99"/>
      <c r="R154" s="99"/>
      <c r="S154" s="99"/>
      <c r="T154" s="99"/>
      <c r="U154" s="99"/>
      <c r="V154" s="99"/>
      <c r="W154" s="99"/>
      <c r="X154" s="99"/>
      <c r="Y154" s="99"/>
      <c r="Z154" s="99"/>
      <c r="AA154" s="380"/>
      <c r="AF154" s="326"/>
    </row>
    <row r="155" spans="1:32" x14ac:dyDescent="0.25">
      <c r="A155" s="44" t="s">
        <v>18843</v>
      </c>
      <c r="B155" s="44" t="s">
        <v>3597</v>
      </c>
      <c r="C155" s="45">
        <v>250503</v>
      </c>
      <c r="D155" s="45" t="s">
        <v>12340</v>
      </c>
      <c r="E155" s="45" t="s">
        <v>16904</v>
      </c>
      <c r="AF155" s="326"/>
    </row>
    <row r="156" spans="1:32" x14ac:dyDescent="0.25">
      <c r="A156" s="44" t="s">
        <v>16910</v>
      </c>
      <c r="B156" s="44" t="s">
        <v>2433</v>
      </c>
      <c r="C156" s="45">
        <v>250106</v>
      </c>
      <c r="D156" s="45" t="s">
        <v>12340</v>
      </c>
      <c r="E156" s="45" t="s">
        <v>12896</v>
      </c>
      <c r="AF156" s="326"/>
    </row>
    <row r="157" spans="1:32" x14ac:dyDescent="0.25">
      <c r="A157" s="44" t="s">
        <v>16910</v>
      </c>
      <c r="B157" s="44" t="s">
        <v>5639</v>
      </c>
      <c r="C157" s="45">
        <v>25010401</v>
      </c>
      <c r="D157" s="45" t="s">
        <v>12340</v>
      </c>
      <c r="E157" s="45" t="s">
        <v>13581</v>
      </c>
      <c r="AF157" s="326"/>
    </row>
    <row r="158" spans="1:32" x14ac:dyDescent="0.3">
      <c r="A158" s="372" t="s">
        <v>12345</v>
      </c>
      <c r="B158" s="372" t="s">
        <v>1200</v>
      </c>
      <c r="C158" s="125" t="s">
        <v>12346</v>
      </c>
      <c r="D158" s="32" t="s">
        <v>20621</v>
      </c>
      <c r="E158" s="125" t="s">
        <v>5075</v>
      </c>
      <c r="F158" s="125" t="s">
        <v>1236</v>
      </c>
      <c r="G158" s="125" t="s">
        <v>1237</v>
      </c>
      <c r="AF158" s="326"/>
    </row>
    <row r="159" spans="1:32" x14ac:dyDescent="0.25">
      <c r="A159" s="44" t="s">
        <v>6874</v>
      </c>
      <c r="B159" s="44" t="s">
        <v>13118</v>
      </c>
      <c r="C159" s="45">
        <v>21.23</v>
      </c>
      <c r="D159" s="45" t="s">
        <v>13565</v>
      </c>
      <c r="E159" s="46">
        <v>46934</v>
      </c>
      <c r="F159" s="45" t="s">
        <v>1384</v>
      </c>
      <c r="G159" s="93"/>
      <c r="H159" s="93"/>
      <c r="I159" s="99"/>
      <c r="J159" s="99"/>
      <c r="K159" s="99"/>
      <c r="L159" s="99"/>
      <c r="M159" s="99"/>
      <c r="N159" s="99"/>
      <c r="O159" s="99"/>
      <c r="P159" s="99"/>
      <c r="Q159" s="99"/>
      <c r="R159" s="99"/>
      <c r="S159" s="99"/>
      <c r="T159" s="99"/>
      <c r="U159" s="99"/>
      <c r="V159" s="99"/>
      <c r="W159" s="99"/>
      <c r="X159" s="99"/>
      <c r="Y159" s="99"/>
      <c r="Z159" s="99"/>
      <c r="AF159" s="326"/>
    </row>
    <row r="160" spans="1:32" x14ac:dyDescent="0.25">
      <c r="A160" s="44" t="s">
        <v>6874</v>
      </c>
      <c r="B160" s="44" t="s">
        <v>13119</v>
      </c>
      <c r="C160" s="45">
        <v>22.23</v>
      </c>
      <c r="D160" s="45" t="s">
        <v>13565</v>
      </c>
      <c r="E160" s="46">
        <v>46934</v>
      </c>
      <c r="F160" s="45" t="s">
        <v>1384</v>
      </c>
      <c r="G160" s="93"/>
      <c r="H160" s="93"/>
      <c r="I160" s="99"/>
      <c r="J160" s="99"/>
      <c r="K160" s="99"/>
      <c r="L160" s="99"/>
      <c r="M160" s="99"/>
      <c r="N160" s="99"/>
      <c r="O160" s="99"/>
      <c r="P160" s="99"/>
      <c r="Q160" s="99"/>
      <c r="R160" s="99"/>
      <c r="S160" s="99"/>
      <c r="T160" s="99"/>
      <c r="U160" s="99"/>
      <c r="V160" s="99"/>
      <c r="W160" s="99"/>
      <c r="X160" s="99"/>
      <c r="Y160" s="99"/>
      <c r="Z160" s="99"/>
      <c r="AF160" s="326"/>
    </row>
    <row r="161" spans="1:32" x14ac:dyDescent="0.25">
      <c r="A161" s="44" t="s">
        <v>6874</v>
      </c>
      <c r="B161" s="44" t="s">
        <v>13113</v>
      </c>
      <c r="C161" s="45">
        <v>28.23</v>
      </c>
      <c r="D161" s="45" t="s">
        <v>13565</v>
      </c>
      <c r="E161" s="46">
        <v>46934</v>
      </c>
      <c r="F161" s="45" t="s">
        <v>1384</v>
      </c>
      <c r="G161" s="93"/>
      <c r="H161" s="93"/>
      <c r="I161" s="99"/>
      <c r="J161" s="99"/>
      <c r="K161" s="99"/>
      <c r="L161" s="99"/>
      <c r="M161" s="99"/>
      <c r="N161" s="99"/>
      <c r="O161" s="99"/>
      <c r="P161" s="99"/>
      <c r="Q161" s="99"/>
      <c r="R161" s="99"/>
      <c r="S161" s="99"/>
      <c r="T161" s="99"/>
      <c r="U161" s="99"/>
      <c r="V161" s="99"/>
      <c r="W161" s="99"/>
      <c r="X161" s="99"/>
      <c r="Y161" s="99"/>
      <c r="Z161" s="99"/>
      <c r="AF161" s="326"/>
    </row>
    <row r="162" spans="1:32" x14ac:dyDescent="0.25">
      <c r="A162" s="44" t="s">
        <v>6874</v>
      </c>
      <c r="B162" s="44" t="s">
        <v>2433</v>
      </c>
      <c r="C162" s="45">
        <v>230105</v>
      </c>
      <c r="D162" s="45" t="s">
        <v>12340</v>
      </c>
      <c r="E162" s="45" t="s">
        <v>5580</v>
      </c>
      <c r="AF162" s="326"/>
    </row>
    <row r="163" spans="1:32" s="335" customFormat="1" x14ac:dyDescent="0.25">
      <c r="A163" s="44" t="s">
        <v>6874</v>
      </c>
      <c r="B163" s="44" t="s">
        <v>3160</v>
      </c>
      <c r="C163" s="45">
        <v>230901</v>
      </c>
      <c r="D163" s="45" t="s">
        <v>12340</v>
      </c>
      <c r="E163" s="45" t="s">
        <v>8524</v>
      </c>
      <c r="F163" s="30"/>
      <c r="G163" s="30"/>
      <c r="H163" s="30"/>
      <c r="I163" s="29"/>
      <c r="J163" s="29"/>
      <c r="K163" s="29"/>
      <c r="L163" s="29"/>
      <c r="M163" s="29"/>
      <c r="N163" s="29"/>
      <c r="O163" s="29"/>
      <c r="P163" s="29"/>
      <c r="Q163" s="29"/>
      <c r="R163" s="29"/>
      <c r="S163" s="29"/>
      <c r="T163" s="29"/>
      <c r="U163" s="29"/>
      <c r="V163" s="29"/>
      <c r="W163" s="29"/>
      <c r="X163" s="29"/>
      <c r="Y163" s="29"/>
      <c r="Z163" s="29"/>
      <c r="AA163" s="29"/>
      <c r="AB163" s="29"/>
      <c r="AC163" s="29"/>
      <c r="AD163" s="29"/>
      <c r="AE163" s="29"/>
      <c r="AF163" s="336"/>
    </row>
    <row r="164" spans="1:32" s="335" customFormat="1" x14ac:dyDescent="0.25">
      <c r="A164" s="44" t="s">
        <v>6874</v>
      </c>
      <c r="B164" s="44" t="s">
        <v>18840</v>
      </c>
      <c r="C164" s="45">
        <v>260202</v>
      </c>
      <c r="D164" s="45" t="s">
        <v>12340</v>
      </c>
      <c r="E164" s="45" t="s">
        <v>10021</v>
      </c>
      <c r="F164" s="30"/>
      <c r="G164" s="30"/>
      <c r="H164" s="30"/>
      <c r="I164" s="29"/>
      <c r="J164" s="29"/>
      <c r="K164" s="29"/>
      <c r="L164" s="29"/>
      <c r="M164" s="29"/>
      <c r="N164" s="29"/>
      <c r="O164" s="29"/>
      <c r="P164" s="29"/>
      <c r="Q164" s="29"/>
      <c r="R164" s="29"/>
      <c r="S164" s="29"/>
      <c r="T164" s="29"/>
      <c r="U164" s="29"/>
      <c r="V164" s="29"/>
      <c r="W164" s="29"/>
      <c r="X164" s="29"/>
      <c r="Y164" s="29"/>
      <c r="Z164" s="29"/>
      <c r="AA164" s="29"/>
      <c r="AB164" s="29"/>
      <c r="AC164" s="29"/>
      <c r="AD164" s="29"/>
      <c r="AE164" s="29"/>
      <c r="AF164" s="336"/>
    </row>
    <row r="165" spans="1:32" x14ac:dyDescent="0.25">
      <c r="A165" s="44" t="s">
        <v>8467</v>
      </c>
      <c r="B165" s="44" t="s">
        <v>978</v>
      </c>
      <c r="C165" s="45">
        <v>230703</v>
      </c>
      <c r="D165" s="45" t="s">
        <v>12340</v>
      </c>
      <c r="E165" s="45" t="s">
        <v>4375</v>
      </c>
      <c r="AF165" s="326"/>
    </row>
    <row r="166" spans="1:32" x14ac:dyDescent="0.3">
      <c r="A166" s="372" t="s">
        <v>9347</v>
      </c>
      <c r="B166" s="372" t="s">
        <v>1201</v>
      </c>
      <c r="C166" s="125" t="s">
        <v>11031</v>
      </c>
      <c r="D166" s="32" t="s">
        <v>20621</v>
      </c>
      <c r="E166" s="125" t="s">
        <v>5452</v>
      </c>
      <c r="F166" s="125" t="s">
        <v>1236</v>
      </c>
      <c r="G166" s="125" t="s">
        <v>1236</v>
      </c>
      <c r="AF166" s="326"/>
    </row>
    <row r="167" spans="1:32" x14ac:dyDescent="0.25">
      <c r="A167" s="44" t="s">
        <v>6875</v>
      </c>
      <c r="B167" s="44" t="s">
        <v>18840</v>
      </c>
      <c r="C167" s="45">
        <v>260202</v>
      </c>
      <c r="D167" s="45" t="s">
        <v>12340</v>
      </c>
      <c r="E167" s="45" t="s">
        <v>10021</v>
      </c>
      <c r="AF167" s="326"/>
    </row>
    <row r="168" spans="1:32" x14ac:dyDescent="0.25">
      <c r="A168" s="44" t="s">
        <v>5448</v>
      </c>
      <c r="B168" s="44" t="s">
        <v>967</v>
      </c>
      <c r="C168" s="45">
        <v>240601</v>
      </c>
      <c r="D168" s="45" t="s">
        <v>12340</v>
      </c>
      <c r="E168" s="45" t="s">
        <v>10639</v>
      </c>
      <c r="AF168" s="326"/>
    </row>
    <row r="169" spans="1:32" s="335" customFormat="1" x14ac:dyDescent="0.25">
      <c r="A169" s="44" t="s">
        <v>18844</v>
      </c>
      <c r="B169" s="44" t="s">
        <v>5639</v>
      </c>
      <c r="C169" s="45">
        <v>26010401</v>
      </c>
      <c r="D169" s="45" t="s">
        <v>12340</v>
      </c>
      <c r="E169" s="45" t="s">
        <v>18836</v>
      </c>
      <c r="F169" s="30"/>
      <c r="G169" s="30"/>
      <c r="H169" s="30"/>
      <c r="I169" s="29"/>
      <c r="J169" s="29"/>
      <c r="K169" s="29"/>
      <c r="L169" s="29"/>
      <c r="M169" s="29"/>
      <c r="N169" s="29"/>
      <c r="O169" s="29"/>
      <c r="P169" s="29"/>
      <c r="Q169" s="29"/>
      <c r="R169" s="29"/>
      <c r="S169" s="29"/>
      <c r="T169" s="29"/>
      <c r="U169" s="29"/>
      <c r="V169" s="29"/>
      <c r="W169" s="29"/>
      <c r="X169" s="29"/>
      <c r="Y169" s="29"/>
      <c r="Z169" s="29"/>
      <c r="AA169" s="29"/>
      <c r="AB169" s="29"/>
      <c r="AC169" s="29"/>
      <c r="AD169" s="29"/>
      <c r="AE169" s="29"/>
      <c r="AF169" s="336"/>
    </row>
    <row r="170" spans="1:32" x14ac:dyDescent="0.25">
      <c r="A170" s="44" t="s">
        <v>18844</v>
      </c>
      <c r="B170" s="44" t="s">
        <v>16911</v>
      </c>
      <c r="C170" s="45">
        <v>250902</v>
      </c>
      <c r="D170" s="45" t="s">
        <v>12340</v>
      </c>
      <c r="E170" s="45" t="s">
        <v>5246</v>
      </c>
      <c r="AF170" s="326"/>
    </row>
    <row r="171" spans="1:32" x14ac:dyDescent="0.25">
      <c r="A171" s="44" t="s">
        <v>9017</v>
      </c>
      <c r="B171" s="44" t="s">
        <v>18845</v>
      </c>
      <c r="C171" s="45">
        <v>23110101</v>
      </c>
      <c r="D171" s="45" t="s">
        <v>12340</v>
      </c>
      <c r="E171" s="45" t="s">
        <v>9018</v>
      </c>
      <c r="AF171" s="326"/>
    </row>
    <row r="172" spans="1:32" x14ac:dyDescent="0.25">
      <c r="A172" s="44" t="s">
        <v>9017</v>
      </c>
      <c r="B172" s="44" t="s">
        <v>3298</v>
      </c>
      <c r="C172" s="45">
        <v>23010402</v>
      </c>
      <c r="D172" s="45" t="s">
        <v>12340</v>
      </c>
      <c r="E172" s="45" t="s">
        <v>5640</v>
      </c>
      <c r="AF172" s="326"/>
    </row>
    <row r="173" spans="1:32" s="333" customFormat="1" x14ac:dyDescent="0.25">
      <c r="A173" s="44" t="s">
        <v>9017</v>
      </c>
      <c r="B173" s="44" t="s">
        <v>5639</v>
      </c>
      <c r="C173" s="45">
        <v>23010401</v>
      </c>
      <c r="D173" s="45" t="s">
        <v>12340</v>
      </c>
      <c r="E173" s="45" t="s">
        <v>5640</v>
      </c>
      <c r="F173" s="30"/>
      <c r="G173" s="30"/>
      <c r="H173" s="30"/>
      <c r="I173" s="29"/>
      <c r="J173" s="29"/>
      <c r="K173" s="29"/>
      <c r="L173" s="29"/>
      <c r="M173" s="29"/>
      <c r="N173" s="29"/>
      <c r="O173" s="29"/>
      <c r="P173" s="29"/>
      <c r="Q173" s="29"/>
      <c r="R173" s="29"/>
      <c r="S173" s="29"/>
      <c r="T173" s="29"/>
      <c r="U173" s="29"/>
      <c r="V173" s="29"/>
      <c r="W173" s="29"/>
      <c r="X173" s="29"/>
      <c r="Y173" s="29"/>
      <c r="Z173" s="29"/>
      <c r="AA173" s="29"/>
      <c r="AB173" s="29"/>
      <c r="AC173" s="29"/>
      <c r="AD173" s="29"/>
      <c r="AE173" s="29"/>
      <c r="AF173" s="334"/>
    </row>
    <row r="174" spans="1:32" x14ac:dyDescent="0.25">
      <c r="A174" s="44" t="s">
        <v>9017</v>
      </c>
      <c r="B174" s="44" t="s">
        <v>8378</v>
      </c>
      <c r="C174" s="45">
        <v>23060201</v>
      </c>
      <c r="D174" s="45" t="s">
        <v>12340</v>
      </c>
      <c r="E174" s="45" t="s">
        <v>4471</v>
      </c>
      <c r="AF174" s="326"/>
    </row>
    <row r="175" spans="1:32" x14ac:dyDescent="0.25">
      <c r="A175" s="44" t="s">
        <v>9017</v>
      </c>
      <c r="B175" s="44" t="s">
        <v>3597</v>
      </c>
      <c r="C175" s="45">
        <v>250503</v>
      </c>
      <c r="D175" s="45" t="s">
        <v>12340</v>
      </c>
      <c r="E175" s="45" t="s">
        <v>16904</v>
      </c>
      <c r="AF175" s="326"/>
    </row>
    <row r="176" spans="1:32" x14ac:dyDescent="0.25">
      <c r="A176" s="44" t="s">
        <v>9017</v>
      </c>
      <c r="B176" s="44" t="s">
        <v>969</v>
      </c>
      <c r="C176" s="45">
        <v>23060202</v>
      </c>
      <c r="D176" s="45" t="s">
        <v>12340</v>
      </c>
      <c r="E176" s="45" t="s">
        <v>4471</v>
      </c>
      <c r="AF176" s="326"/>
    </row>
    <row r="177" spans="1:32" x14ac:dyDescent="0.25">
      <c r="A177" s="44" t="s">
        <v>9017</v>
      </c>
      <c r="B177" s="44" t="s">
        <v>9019</v>
      </c>
      <c r="C177" s="45">
        <v>23110102</v>
      </c>
      <c r="D177" s="45" t="s">
        <v>12340</v>
      </c>
      <c r="E177" s="45" t="s">
        <v>9018</v>
      </c>
      <c r="AF177" s="326"/>
    </row>
    <row r="178" spans="1:32" x14ac:dyDescent="0.3">
      <c r="A178" s="372" t="s">
        <v>69</v>
      </c>
      <c r="B178" s="372" t="s">
        <v>16874</v>
      </c>
      <c r="C178" s="125" t="s">
        <v>13872</v>
      </c>
      <c r="D178" s="32" t="s">
        <v>20621</v>
      </c>
      <c r="E178" s="125" t="s">
        <v>5650</v>
      </c>
      <c r="F178" s="125" t="s">
        <v>1236</v>
      </c>
      <c r="G178" s="125" t="s">
        <v>1237</v>
      </c>
      <c r="AF178" s="326"/>
    </row>
    <row r="179" spans="1:32" x14ac:dyDescent="0.3">
      <c r="A179" s="372" t="s">
        <v>69</v>
      </c>
      <c r="B179" s="372" t="s">
        <v>2383</v>
      </c>
      <c r="C179" s="125" t="s">
        <v>20257</v>
      </c>
      <c r="D179" s="32" t="s">
        <v>20621</v>
      </c>
      <c r="E179" s="125" t="s">
        <v>8976</v>
      </c>
      <c r="F179" s="125" t="s">
        <v>1236</v>
      </c>
      <c r="G179" s="125" t="s">
        <v>1237</v>
      </c>
      <c r="AF179" s="326"/>
    </row>
    <row r="180" spans="1:32" x14ac:dyDescent="0.25">
      <c r="A180" s="44" t="s">
        <v>7953</v>
      </c>
      <c r="B180" s="44" t="s">
        <v>4576</v>
      </c>
      <c r="C180" s="45" t="s">
        <v>4063</v>
      </c>
      <c r="D180" s="93" t="s">
        <v>18817</v>
      </c>
      <c r="E180" s="45" t="s">
        <v>5444</v>
      </c>
      <c r="F180" s="379"/>
      <c r="G180" s="379"/>
      <c r="H180" s="379"/>
      <c r="I180" s="380"/>
      <c r="J180" s="380"/>
      <c r="K180" s="380"/>
      <c r="L180" s="380"/>
      <c r="M180" s="380"/>
      <c r="N180" s="380"/>
      <c r="O180" s="380"/>
      <c r="P180" s="380"/>
      <c r="Q180" s="380"/>
      <c r="R180" s="380"/>
      <c r="S180" s="380"/>
      <c r="T180" s="380"/>
      <c r="U180" s="380"/>
      <c r="V180" s="380"/>
      <c r="W180" s="380"/>
      <c r="X180" s="380"/>
      <c r="Y180" s="380"/>
      <c r="Z180" s="380"/>
      <c r="AA180" s="380"/>
      <c r="AF180" s="326"/>
    </row>
    <row r="181" spans="1:32" x14ac:dyDescent="0.25">
      <c r="A181" s="44" t="s">
        <v>7953</v>
      </c>
      <c r="B181" s="44" t="s">
        <v>4576</v>
      </c>
      <c r="C181" s="45" t="s">
        <v>4063</v>
      </c>
      <c r="D181" s="45" t="s">
        <v>10697</v>
      </c>
      <c r="E181" s="46">
        <v>46507</v>
      </c>
      <c r="F181" s="93"/>
      <c r="G181" s="93"/>
      <c r="H181" s="93"/>
      <c r="I181" s="99"/>
      <c r="J181" s="99"/>
      <c r="K181" s="99"/>
      <c r="L181" s="99"/>
      <c r="M181" s="99"/>
      <c r="N181" s="99"/>
      <c r="O181" s="99"/>
      <c r="P181" s="99"/>
      <c r="Q181" s="99"/>
      <c r="R181" s="99"/>
      <c r="S181" s="99"/>
      <c r="T181" s="99"/>
      <c r="U181" s="99"/>
      <c r="V181" s="99"/>
      <c r="W181" s="99"/>
      <c r="X181" s="99"/>
      <c r="Y181" s="99"/>
      <c r="Z181" s="99"/>
      <c r="AF181" s="326"/>
    </row>
    <row r="182" spans="1:32" x14ac:dyDescent="0.25">
      <c r="A182" s="44" t="s">
        <v>13574</v>
      </c>
      <c r="B182" s="44" t="s">
        <v>972</v>
      </c>
      <c r="C182" s="45">
        <v>240803</v>
      </c>
      <c r="D182" s="45" t="s">
        <v>12340</v>
      </c>
      <c r="E182" s="45" t="s">
        <v>5239</v>
      </c>
      <c r="AF182" s="326"/>
    </row>
    <row r="183" spans="1:32" x14ac:dyDescent="0.25">
      <c r="A183" s="44" t="s">
        <v>13574</v>
      </c>
      <c r="B183" s="44" t="s">
        <v>5447</v>
      </c>
      <c r="C183" s="45">
        <v>220802</v>
      </c>
      <c r="D183" s="45" t="s">
        <v>12340</v>
      </c>
      <c r="E183" s="45" t="s">
        <v>5239</v>
      </c>
      <c r="AF183" s="326"/>
    </row>
    <row r="184" spans="1:32" x14ac:dyDescent="0.25">
      <c r="A184" s="44" t="s">
        <v>4472</v>
      </c>
      <c r="B184" s="44" t="s">
        <v>4473</v>
      </c>
      <c r="C184" s="45">
        <v>241002</v>
      </c>
      <c r="D184" s="45" t="s">
        <v>12340</v>
      </c>
      <c r="E184" s="45" t="s">
        <v>5650</v>
      </c>
      <c r="AF184" s="326"/>
    </row>
    <row r="185" spans="1:32" x14ac:dyDescent="0.25">
      <c r="A185" s="44" t="s">
        <v>5333</v>
      </c>
      <c r="B185" s="44" t="s">
        <v>15867</v>
      </c>
      <c r="C185" s="45" t="s">
        <v>5344</v>
      </c>
      <c r="D185" s="93" t="s">
        <v>3876</v>
      </c>
      <c r="E185" s="359">
        <f>DATE(2026,11,7)</f>
        <v>46333</v>
      </c>
      <c r="F185" s="93"/>
      <c r="G185" s="93"/>
      <c r="H185" s="93"/>
      <c r="I185" s="99"/>
      <c r="J185" s="99"/>
      <c r="K185" s="99"/>
      <c r="L185" s="99"/>
      <c r="M185" s="99"/>
      <c r="N185" s="99"/>
      <c r="O185" s="99"/>
      <c r="P185" s="99"/>
      <c r="Q185" s="99"/>
      <c r="R185" s="99"/>
      <c r="S185" s="99"/>
      <c r="T185" s="99"/>
      <c r="U185" s="99"/>
      <c r="V185" s="99"/>
      <c r="W185" s="99"/>
      <c r="X185" s="99"/>
      <c r="Y185" s="99"/>
      <c r="Z185" s="99"/>
      <c r="AA185" s="380"/>
      <c r="AF185" s="326"/>
    </row>
    <row r="186" spans="1:32" x14ac:dyDescent="0.25">
      <c r="A186" s="44" t="s">
        <v>17818</v>
      </c>
      <c r="B186" s="44" t="s">
        <v>20343</v>
      </c>
      <c r="C186" s="45" t="s">
        <v>17817</v>
      </c>
      <c r="D186" s="32" t="s">
        <v>12570</v>
      </c>
      <c r="E186" s="46">
        <v>46387</v>
      </c>
      <c r="AF186" s="326"/>
    </row>
    <row r="187" spans="1:32" x14ac:dyDescent="0.3">
      <c r="A187" s="57" t="s">
        <v>8613</v>
      </c>
      <c r="B187" s="57" t="s">
        <v>2254</v>
      </c>
      <c r="C187" s="62">
        <v>24030</v>
      </c>
      <c r="D187" s="93" t="s">
        <v>5007</v>
      </c>
      <c r="E187" s="60">
        <v>46326</v>
      </c>
      <c r="F187" s="93"/>
      <c r="G187" s="93"/>
      <c r="H187" s="93"/>
      <c r="I187" s="99"/>
      <c r="J187" s="99"/>
      <c r="K187" s="99"/>
      <c r="L187" s="99"/>
      <c r="M187" s="99"/>
      <c r="N187" s="99"/>
      <c r="O187" s="99"/>
      <c r="P187" s="99"/>
      <c r="Q187" s="99"/>
      <c r="R187" s="99"/>
      <c r="S187" s="99"/>
      <c r="T187" s="99"/>
      <c r="U187" s="99"/>
      <c r="V187" s="99"/>
      <c r="W187" s="99"/>
      <c r="X187" s="99"/>
      <c r="Y187" s="99"/>
      <c r="Z187" s="99"/>
      <c r="AA187" s="380"/>
      <c r="AF187" s="326"/>
    </row>
    <row r="188" spans="1:32" x14ac:dyDescent="0.25">
      <c r="A188" s="256" t="s">
        <v>5890</v>
      </c>
      <c r="B188" s="256" t="s">
        <v>9158</v>
      </c>
      <c r="C188" s="53" t="s">
        <v>9226</v>
      </c>
      <c r="D188" s="93" t="s">
        <v>5891</v>
      </c>
      <c r="E188" s="257">
        <v>47059</v>
      </c>
      <c r="F188" s="93"/>
      <c r="G188" s="93"/>
      <c r="H188" s="93"/>
      <c r="I188" s="99"/>
      <c r="J188" s="99"/>
      <c r="K188" s="99"/>
      <c r="L188" s="99"/>
      <c r="M188" s="99"/>
      <c r="N188" s="99"/>
      <c r="O188" s="99"/>
      <c r="P188" s="99"/>
      <c r="Q188" s="99"/>
      <c r="R188" s="99"/>
      <c r="S188" s="99"/>
      <c r="T188" s="99"/>
      <c r="U188" s="99"/>
      <c r="V188" s="99"/>
      <c r="W188" s="99"/>
      <c r="X188" s="99"/>
      <c r="Y188" s="99"/>
      <c r="Z188" s="99"/>
      <c r="AF188" s="326"/>
    </row>
    <row r="189" spans="1:32" x14ac:dyDescent="0.25">
      <c r="A189" s="44" t="s">
        <v>4577</v>
      </c>
      <c r="B189" s="44" t="s">
        <v>152</v>
      </c>
      <c r="C189" s="45" t="s">
        <v>7971</v>
      </c>
      <c r="D189" s="45" t="s">
        <v>12177</v>
      </c>
      <c r="E189" s="45" t="s">
        <v>4375</v>
      </c>
      <c r="F189" s="93"/>
      <c r="G189" s="93"/>
      <c r="H189" s="93"/>
      <c r="I189" s="99"/>
      <c r="J189" s="99"/>
      <c r="K189" s="99"/>
      <c r="L189" s="99"/>
      <c r="M189" s="99"/>
      <c r="N189" s="99"/>
      <c r="O189" s="99"/>
      <c r="P189" s="99"/>
      <c r="Q189" s="99"/>
      <c r="R189" s="99"/>
      <c r="S189" s="99"/>
      <c r="T189" s="99"/>
      <c r="U189" s="99"/>
      <c r="V189" s="99"/>
      <c r="W189" s="99"/>
      <c r="X189" s="99"/>
      <c r="Y189" s="99"/>
      <c r="Z189" s="99"/>
      <c r="AF189" s="326"/>
    </row>
    <row r="190" spans="1:32" x14ac:dyDescent="0.25">
      <c r="A190" s="44" t="s">
        <v>4577</v>
      </c>
      <c r="B190" s="44" t="s">
        <v>152</v>
      </c>
      <c r="C190" s="45" t="s">
        <v>7971</v>
      </c>
      <c r="D190" s="93" t="s">
        <v>18817</v>
      </c>
      <c r="E190" s="45" t="s">
        <v>4375</v>
      </c>
      <c r="F190" s="379"/>
      <c r="G190" s="379"/>
      <c r="H190" s="379"/>
      <c r="I190" s="380"/>
      <c r="J190" s="380"/>
      <c r="K190" s="380"/>
      <c r="L190" s="380"/>
      <c r="M190" s="380"/>
      <c r="N190" s="380"/>
      <c r="O190" s="380"/>
      <c r="P190" s="380"/>
      <c r="Q190" s="380"/>
      <c r="R190" s="380"/>
      <c r="S190" s="380"/>
      <c r="T190" s="380"/>
      <c r="U190" s="380"/>
      <c r="V190" s="380"/>
      <c r="W190" s="380"/>
      <c r="X190" s="380"/>
      <c r="Y190" s="380"/>
      <c r="Z190" s="380"/>
      <c r="AA190" s="380"/>
      <c r="AB190" s="44"/>
      <c r="AF190" s="326"/>
    </row>
    <row r="191" spans="1:32" x14ac:dyDescent="0.25">
      <c r="A191" s="44" t="s">
        <v>4577</v>
      </c>
      <c r="B191" s="44" t="s">
        <v>152</v>
      </c>
      <c r="C191" s="45" t="s">
        <v>7971</v>
      </c>
      <c r="D191" s="45" t="s">
        <v>10697</v>
      </c>
      <c r="E191" s="46">
        <v>46660</v>
      </c>
      <c r="F191" s="93"/>
      <c r="G191" s="93"/>
      <c r="H191" s="93"/>
      <c r="I191" s="99"/>
      <c r="J191" s="99"/>
      <c r="K191" s="99"/>
      <c r="L191" s="99"/>
      <c r="M191" s="99"/>
      <c r="N191" s="99"/>
      <c r="O191" s="99"/>
      <c r="P191" s="99"/>
      <c r="Q191" s="99"/>
      <c r="R191" s="99"/>
      <c r="S191" s="99"/>
      <c r="T191" s="99"/>
      <c r="U191" s="99"/>
      <c r="V191" s="99"/>
      <c r="W191" s="99"/>
      <c r="X191" s="99"/>
      <c r="Y191" s="99"/>
      <c r="Z191" s="99"/>
      <c r="AF191" s="326"/>
    </row>
    <row r="192" spans="1:32" x14ac:dyDescent="0.25">
      <c r="A192" s="44" t="s">
        <v>2434</v>
      </c>
      <c r="B192" s="44" t="s">
        <v>3598</v>
      </c>
      <c r="C192" s="45">
        <v>230301</v>
      </c>
      <c r="D192" s="45" t="s">
        <v>12340</v>
      </c>
      <c r="E192" s="45" t="s">
        <v>5580</v>
      </c>
      <c r="AF192" s="326"/>
    </row>
    <row r="193" spans="1:32" x14ac:dyDescent="0.25">
      <c r="A193" s="44" t="s">
        <v>5776</v>
      </c>
      <c r="B193" s="44" t="s">
        <v>20332</v>
      </c>
      <c r="C193" s="45" t="s">
        <v>5777</v>
      </c>
      <c r="D193" s="32" t="s">
        <v>12570</v>
      </c>
      <c r="E193" s="46">
        <v>46599</v>
      </c>
      <c r="AF193" s="326"/>
    </row>
    <row r="194" spans="1:32" s="333" customFormat="1" x14ac:dyDescent="0.25">
      <c r="A194" s="44" t="s">
        <v>5776</v>
      </c>
      <c r="B194" s="44" t="s">
        <v>20387</v>
      </c>
      <c r="C194" s="45" t="s">
        <v>5847</v>
      </c>
      <c r="D194" s="32" t="s">
        <v>12570</v>
      </c>
      <c r="E194" s="46">
        <v>46265</v>
      </c>
      <c r="F194" s="30"/>
      <c r="G194" s="30"/>
      <c r="H194" s="30"/>
      <c r="I194" s="29"/>
      <c r="J194" s="29"/>
      <c r="K194" s="29"/>
      <c r="L194" s="29"/>
      <c r="M194" s="29"/>
      <c r="N194" s="29"/>
      <c r="O194" s="29"/>
      <c r="P194" s="29"/>
      <c r="Q194" s="29"/>
      <c r="R194" s="29"/>
      <c r="S194" s="29"/>
      <c r="T194" s="29"/>
      <c r="U194" s="29"/>
      <c r="V194" s="29"/>
      <c r="W194" s="29"/>
      <c r="X194" s="29"/>
      <c r="Y194" s="29"/>
      <c r="Z194" s="29"/>
      <c r="AA194" s="29"/>
      <c r="AB194" s="29"/>
      <c r="AC194" s="29"/>
      <c r="AD194" s="29"/>
      <c r="AE194" s="29"/>
      <c r="AF194" s="334"/>
    </row>
    <row r="195" spans="1:32" s="31" customFormat="1" x14ac:dyDescent="0.25">
      <c r="A195" s="44" t="s">
        <v>5776</v>
      </c>
      <c r="B195" s="44" t="s">
        <v>20407</v>
      </c>
      <c r="C195" s="45" t="s">
        <v>12654</v>
      </c>
      <c r="D195" s="32" t="s">
        <v>12570</v>
      </c>
      <c r="E195" s="46">
        <v>46326</v>
      </c>
      <c r="F195" s="30"/>
      <c r="G195" s="30"/>
      <c r="H195" s="30"/>
      <c r="I195" s="29"/>
      <c r="J195" s="29"/>
      <c r="K195" s="29"/>
      <c r="L195" s="29"/>
      <c r="M195" s="29"/>
      <c r="N195" s="29"/>
      <c r="O195" s="29"/>
      <c r="P195" s="29"/>
      <c r="Q195" s="29"/>
      <c r="R195" s="29"/>
      <c r="S195" s="29"/>
      <c r="T195" s="29"/>
      <c r="U195" s="29"/>
      <c r="V195" s="29"/>
      <c r="W195" s="29"/>
      <c r="X195" s="29"/>
      <c r="Y195" s="29"/>
      <c r="Z195" s="29"/>
      <c r="AA195" s="29"/>
      <c r="AB195" s="29"/>
      <c r="AC195" s="29"/>
      <c r="AD195" s="29"/>
      <c r="AE195" s="29"/>
      <c r="AF195" s="327"/>
    </row>
    <row r="196" spans="1:32" s="31" customFormat="1" x14ac:dyDescent="0.25">
      <c r="A196" s="44" t="s">
        <v>14209</v>
      </c>
      <c r="B196" s="44" t="s">
        <v>3298</v>
      </c>
      <c r="C196" s="45">
        <v>25010402</v>
      </c>
      <c r="D196" s="45" t="s">
        <v>12340</v>
      </c>
      <c r="E196" s="45" t="s">
        <v>13581</v>
      </c>
      <c r="F196" s="30"/>
      <c r="G196" s="30"/>
      <c r="H196" s="30"/>
      <c r="I196" s="29"/>
      <c r="J196" s="29"/>
      <c r="K196" s="29"/>
      <c r="L196" s="29"/>
      <c r="M196" s="29"/>
      <c r="N196" s="29"/>
      <c r="O196" s="29"/>
      <c r="P196" s="29"/>
      <c r="Q196" s="29"/>
      <c r="R196" s="29"/>
      <c r="S196" s="29"/>
      <c r="T196" s="29"/>
      <c r="U196" s="29"/>
      <c r="V196" s="29"/>
      <c r="W196" s="29"/>
      <c r="X196" s="29"/>
      <c r="Y196" s="29"/>
      <c r="Z196" s="29"/>
      <c r="AA196" s="29"/>
      <c r="AB196" s="29"/>
      <c r="AC196" s="29"/>
      <c r="AD196" s="29"/>
      <c r="AE196" s="29"/>
      <c r="AF196" s="327"/>
    </row>
    <row r="197" spans="1:32" x14ac:dyDescent="0.25">
      <c r="A197" s="44" t="s">
        <v>14209</v>
      </c>
      <c r="B197" s="44" t="s">
        <v>5639</v>
      </c>
      <c r="C197" s="45">
        <v>25010401</v>
      </c>
      <c r="D197" s="45" t="s">
        <v>12340</v>
      </c>
      <c r="E197" s="45" t="s">
        <v>13581</v>
      </c>
      <c r="AF197" s="326"/>
    </row>
    <row r="198" spans="1:32" s="333" customFormat="1" x14ac:dyDescent="0.25">
      <c r="A198" s="44" t="s">
        <v>10491</v>
      </c>
      <c r="B198" s="44" t="s">
        <v>20400</v>
      </c>
      <c r="C198" s="45" t="s">
        <v>5878</v>
      </c>
      <c r="D198" s="32" t="s">
        <v>12570</v>
      </c>
      <c r="E198" s="46">
        <v>46295</v>
      </c>
      <c r="F198" s="30"/>
      <c r="G198" s="30"/>
      <c r="H198" s="30"/>
      <c r="I198" s="29"/>
      <c r="J198" s="29"/>
      <c r="K198" s="29"/>
      <c r="L198" s="29"/>
      <c r="M198" s="29"/>
      <c r="N198" s="29"/>
      <c r="O198" s="29"/>
      <c r="P198" s="29"/>
      <c r="Q198" s="29"/>
      <c r="R198" s="29"/>
      <c r="S198" s="29"/>
      <c r="T198" s="29"/>
      <c r="U198" s="29"/>
      <c r="V198" s="29"/>
      <c r="W198" s="29"/>
      <c r="X198" s="29"/>
      <c r="Y198" s="29"/>
      <c r="Z198" s="29"/>
      <c r="AA198" s="29"/>
      <c r="AB198" s="29"/>
      <c r="AC198" s="29"/>
      <c r="AD198" s="29"/>
      <c r="AE198" s="29"/>
      <c r="AF198" s="334"/>
    </row>
    <row r="199" spans="1:32" x14ac:dyDescent="0.25">
      <c r="A199" s="44" t="s">
        <v>10119</v>
      </c>
      <c r="B199" s="92" t="s">
        <v>10390</v>
      </c>
      <c r="C199" s="56" t="s">
        <v>10120</v>
      </c>
      <c r="D199" s="146" t="s">
        <v>10389</v>
      </c>
      <c r="E199" s="107">
        <v>45838</v>
      </c>
      <c r="F199" s="93"/>
      <c r="G199" s="93"/>
      <c r="H199" s="93"/>
      <c r="I199" s="99"/>
      <c r="J199" s="99"/>
      <c r="K199" s="99"/>
      <c r="L199" s="99"/>
      <c r="M199" s="99"/>
      <c r="N199" s="99"/>
      <c r="O199" s="99"/>
      <c r="P199" s="99"/>
      <c r="Q199" s="99"/>
      <c r="R199" s="99"/>
      <c r="S199" s="99"/>
      <c r="T199" s="99"/>
      <c r="U199" s="99"/>
      <c r="V199" s="99"/>
      <c r="W199" s="99"/>
      <c r="X199" s="99"/>
      <c r="Y199" s="99"/>
      <c r="Z199" s="99"/>
      <c r="AC199" s="44"/>
      <c r="AF199" s="326"/>
    </row>
    <row r="200" spans="1:32" x14ac:dyDescent="0.25">
      <c r="A200" s="44" t="s">
        <v>11083</v>
      </c>
      <c r="B200" s="92" t="s">
        <v>3506</v>
      </c>
      <c r="C200" s="56" t="s">
        <v>11084</v>
      </c>
      <c r="D200" s="146" t="s">
        <v>11085</v>
      </c>
      <c r="E200" s="107">
        <v>45889</v>
      </c>
      <c r="F200" s="93"/>
      <c r="G200" s="93"/>
      <c r="H200" s="93"/>
      <c r="I200" s="99"/>
      <c r="J200" s="99"/>
      <c r="K200" s="99"/>
      <c r="L200" s="99"/>
      <c r="M200" s="99"/>
      <c r="N200" s="99"/>
      <c r="O200" s="99"/>
      <c r="P200" s="99"/>
      <c r="Q200" s="99"/>
      <c r="R200" s="99"/>
      <c r="S200" s="99"/>
      <c r="T200" s="99"/>
      <c r="U200" s="99"/>
      <c r="V200" s="99"/>
      <c r="W200" s="99"/>
      <c r="X200" s="99"/>
      <c r="Y200" s="99"/>
      <c r="Z200" s="99"/>
      <c r="AC200" s="44"/>
      <c r="AF200" s="326"/>
    </row>
    <row r="201" spans="1:32" x14ac:dyDescent="0.3">
      <c r="A201" s="372" t="s">
        <v>8695</v>
      </c>
      <c r="B201" s="372" t="s">
        <v>1209</v>
      </c>
      <c r="C201" s="125" t="s">
        <v>8691</v>
      </c>
      <c r="D201" s="32" t="s">
        <v>20621</v>
      </c>
      <c r="E201" s="125" t="s">
        <v>8524</v>
      </c>
      <c r="F201" s="125" t="s">
        <v>1236</v>
      </c>
      <c r="G201" s="125" t="s">
        <v>1237</v>
      </c>
      <c r="AF201" s="326"/>
    </row>
    <row r="202" spans="1:32" x14ac:dyDescent="0.25">
      <c r="A202" s="44" t="s">
        <v>2362</v>
      </c>
      <c r="B202" s="44" t="s">
        <v>154</v>
      </c>
      <c r="C202" s="45" t="s">
        <v>8627</v>
      </c>
      <c r="D202" s="46" t="s">
        <v>13037</v>
      </c>
      <c r="E202" s="46">
        <v>46441</v>
      </c>
      <c r="AC202" s="44"/>
      <c r="AF202" s="326"/>
    </row>
    <row r="203" spans="1:32" x14ac:dyDescent="0.25">
      <c r="A203" s="44" t="s">
        <v>3044</v>
      </c>
      <c r="B203" s="44" t="s">
        <v>978</v>
      </c>
      <c r="C203" s="45">
        <v>230703</v>
      </c>
      <c r="D203" s="45" t="s">
        <v>12340</v>
      </c>
      <c r="E203" s="45" t="s">
        <v>4375</v>
      </c>
      <c r="AF203" s="326"/>
    </row>
    <row r="204" spans="1:32" x14ac:dyDescent="0.25">
      <c r="A204" s="44" t="s">
        <v>10123</v>
      </c>
      <c r="B204" s="92" t="s">
        <v>10390</v>
      </c>
      <c r="C204" s="56" t="s">
        <v>10124</v>
      </c>
      <c r="D204" s="146" t="s">
        <v>10389</v>
      </c>
      <c r="E204" s="107">
        <v>45838</v>
      </c>
      <c r="F204" s="93"/>
      <c r="G204" s="93"/>
      <c r="H204" s="93"/>
      <c r="I204" s="99"/>
      <c r="J204" s="99"/>
      <c r="K204" s="99"/>
      <c r="L204" s="99"/>
      <c r="M204" s="99"/>
      <c r="N204" s="99"/>
      <c r="O204" s="99"/>
      <c r="P204" s="99"/>
      <c r="Q204" s="99"/>
      <c r="R204" s="99"/>
      <c r="S204" s="99"/>
      <c r="T204" s="99"/>
      <c r="U204" s="99"/>
      <c r="V204" s="99"/>
      <c r="W204" s="99"/>
      <c r="X204" s="99"/>
      <c r="Y204" s="99"/>
      <c r="Z204" s="99"/>
      <c r="AC204" s="44"/>
      <c r="AF204" s="326"/>
    </row>
    <row r="205" spans="1:32" x14ac:dyDescent="0.25">
      <c r="A205" s="44" t="s">
        <v>18846</v>
      </c>
      <c r="B205" s="44" t="s">
        <v>5639</v>
      </c>
      <c r="C205" s="45">
        <v>26010401</v>
      </c>
      <c r="D205" s="45" t="s">
        <v>12340</v>
      </c>
      <c r="E205" s="45" t="s">
        <v>18836</v>
      </c>
      <c r="AF205" s="326"/>
    </row>
    <row r="206" spans="1:32" x14ac:dyDescent="0.25">
      <c r="A206" s="44" t="s">
        <v>14636</v>
      </c>
      <c r="B206" s="44" t="s">
        <v>13197</v>
      </c>
      <c r="C206" s="45">
        <v>16.23</v>
      </c>
      <c r="D206" s="45" t="s">
        <v>13565</v>
      </c>
      <c r="E206" s="46">
        <v>46934</v>
      </c>
      <c r="F206" s="45"/>
      <c r="G206" s="93"/>
      <c r="H206" s="93"/>
      <c r="I206" s="99"/>
      <c r="J206" s="99"/>
      <c r="K206" s="99"/>
      <c r="L206" s="99"/>
      <c r="M206" s="99"/>
      <c r="N206" s="99"/>
      <c r="O206" s="99"/>
      <c r="P206" s="99"/>
      <c r="Q206" s="99"/>
      <c r="R206" s="99"/>
      <c r="S206" s="99"/>
      <c r="T206" s="99"/>
      <c r="U206" s="99"/>
      <c r="V206" s="99"/>
      <c r="W206" s="99"/>
      <c r="X206" s="99"/>
      <c r="Y206" s="99"/>
      <c r="Z206" s="99"/>
      <c r="AC206" s="44"/>
      <c r="AF206" s="326"/>
    </row>
    <row r="207" spans="1:32" x14ac:dyDescent="0.25">
      <c r="A207" s="44" t="s">
        <v>626</v>
      </c>
      <c r="B207" s="44" t="s">
        <v>11301</v>
      </c>
      <c r="C207" s="45">
        <v>24070301</v>
      </c>
      <c r="D207" s="45" t="s">
        <v>12340</v>
      </c>
      <c r="E207" s="45" t="s">
        <v>7992</v>
      </c>
      <c r="AF207" s="326"/>
    </row>
    <row r="208" spans="1:32" x14ac:dyDescent="0.25">
      <c r="A208" s="44" t="s">
        <v>626</v>
      </c>
      <c r="B208" s="44" t="s">
        <v>971</v>
      </c>
      <c r="C208" s="45">
        <v>23110301</v>
      </c>
      <c r="D208" s="45" t="s">
        <v>12340</v>
      </c>
      <c r="E208" s="45" t="s">
        <v>9018</v>
      </c>
      <c r="AE208" s="31"/>
      <c r="AF208" s="326"/>
    </row>
    <row r="209" spans="1:32" x14ac:dyDescent="0.25">
      <c r="A209" s="44" t="s">
        <v>626</v>
      </c>
      <c r="B209" s="44" t="s">
        <v>8468</v>
      </c>
      <c r="C209" s="45">
        <v>23080101</v>
      </c>
      <c r="D209" s="45" t="s">
        <v>12340</v>
      </c>
      <c r="E209" s="45" t="s">
        <v>4380</v>
      </c>
      <c r="AE209" s="31"/>
      <c r="AF209" s="326"/>
    </row>
    <row r="210" spans="1:32" x14ac:dyDescent="0.25">
      <c r="A210" s="44" t="s">
        <v>626</v>
      </c>
      <c r="B210" s="44" t="s">
        <v>3598</v>
      </c>
      <c r="C210" s="45">
        <v>230301</v>
      </c>
      <c r="D210" s="45" t="s">
        <v>12340</v>
      </c>
      <c r="E210" s="45" t="s">
        <v>5580</v>
      </c>
      <c r="AF210" s="326"/>
    </row>
    <row r="211" spans="1:32" x14ac:dyDescent="0.25">
      <c r="A211" s="44" t="s">
        <v>11302</v>
      </c>
      <c r="B211" s="44" t="s">
        <v>3298</v>
      </c>
      <c r="C211" s="45">
        <v>24010402</v>
      </c>
      <c r="D211" s="45" t="s">
        <v>12340</v>
      </c>
      <c r="E211" s="45" t="s">
        <v>10021</v>
      </c>
      <c r="AF211" s="326"/>
    </row>
    <row r="212" spans="1:32" s="335" customFormat="1" x14ac:dyDescent="0.25">
      <c r="A212" s="44" t="s">
        <v>11302</v>
      </c>
      <c r="B212" s="44" t="s">
        <v>10020</v>
      </c>
      <c r="C212" s="45">
        <v>24010401</v>
      </c>
      <c r="D212" s="45" t="s">
        <v>12340</v>
      </c>
      <c r="E212" s="45" t="s">
        <v>10021</v>
      </c>
      <c r="F212" s="30"/>
      <c r="G212" s="30"/>
      <c r="H212" s="30"/>
      <c r="I212" s="29"/>
      <c r="J212" s="29"/>
      <c r="K212" s="29"/>
      <c r="L212" s="29"/>
      <c r="M212" s="29"/>
      <c r="N212" s="29"/>
      <c r="O212" s="29"/>
      <c r="P212" s="29"/>
      <c r="Q212" s="29"/>
      <c r="R212" s="29"/>
      <c r="S212" s="29"/>
      <c r="T212" s="29"/>
      <c r="U212" s="29"/>
      <c r="V212" s="29"/>
      <c r="W212" s="29"/>
      <c r="X212" s="29"/>
      <c r="Y212" s="29"/>
      <c r="Z212" s="29"/>
      <c r="AA212" s="29"/>
      <c r="AB212" s="29"/>
      <c r="AC212" s="29"/>
      <c r="AD212" s="29"/>
      <c r="AE212" s="29"/>
      <c r="AF212" s="336"/>
    </row>
    <row r="213" spans="1:32" x14ac:dyDescent="0.25">
      <c r="A213" s="44" t="s">
        <v>18847</v>
      </c>
      <c r="B213" s="44" t="s">
        <v>4036</v>
      </c>
      <c r="C213" s="45">
        <v>24060401</v>
      </c>
      <c r="D213" s="45" t="s">
        <v>12340</v>
      </c>
      <c r="E213" s="45" t="s">
        <v>5235</v>
      </c>
      <c r="AF213" s="326"/>
    </row>
    <row r="214" spans="1:32" x14ac:dyDescent="0.25">
      <c r="A214" s="44" t="s">
        <v>18847</v>
      </c>
      <c r="B214" s="44" t="s">
        <v>5639</v>
      </c>
      <c r="C214" s="45">
        <v>25010401</v>
      </c>
      <c r="D214" s="45" t="s">
        <v>12340</v>
      </c>
      <c r="E214" s="45" t="s">
        <v>13581</v>
      </c>
      <c r="AF214" s="326"/>
    </row>
    <row r="215" spans="1:32" x14ac:dyDescent="0.25">
      <c r="A215" s="44" t="s">
        <v>18847</v>
      </c>
      <c r="B215" s="44" t="s">
        <v>3298</v>
      </c>
      <c r="C215" s="45">
        <v>25010402</v>
      </c>
      <c r="D215" s="45" t="s">
        <v>12340</v>
      </c>
      <c r="E215" s="45" t="s">
        <v>13581</v>
      </c>
      <c r="AF215" s="326"/>
    </row>
    <row r="216" spans="1:32" s="335" customFormat="1" x14ac:dyDescent="0.25">
      <c r="A216" s="44" t="s">
        <v>2415</v>
      </c>
      <c r="B216" s="44" t="s">
        <v>969</v>
      </c>
      <c r="C216" s="45">
        <v>23060202</v>
      </c>
      <c r="D216" s="45" t="s">
        <v>12340</v>
      </c>
      <c r="E216" s="45" t="s">
        <v>4471</v>
      </c>
      <c r="F216" s="30"/>
      <c r="G216" s="30"/>
      <c r="H216" s="30"/>
      <c r="I216" s="29"/>
      <c r="J216" s="29"/>
      <c r="K216" s="29"/>
      <c r="L216" s="29"/>
      <c r="M216" s="29"/>
      <c r="N216" s="29"/>
      <c r="O216" s="29"/>
      <c r="P216" s="29"/>
      <c r="Q216" s="29"/>
      <c r="R216" s="29"/>
      <c r="S216" s="29"/>
      <c r="T216" s="29"/>
      <c r="U216" s="29"/>
      <c r="V216" s="29"/>
      <c r="W216" s="29"/>
      <c r="X216" s="29"/>
      <c r="Y216" s="29"/>
      <c r="Z216" s="29"/>
      <c r="AA216" s="29"/>
      <c r="AB216" s="29"/>
      <c r="AC216" s="29"/>
      <c r="AD216" s="29"/>
      <c r="AE216" s="29"/>
      <c r="AF216" s="336"/>
    </row>
    <row r="217" spans="1:32" x14ac:dyDescent="0.25">
      <c r="A217" s="44" t="s">
        <v>2415</v>
      </c>
      <c r="B217" s="44" t="s">
        <v>968</v>
      </c>
      <c r="C217" s="45">
        <v>24060402</v>
      </c>
      <c r="D217" s="45" t="s">
        <v>12340</v>
      </c>
      <c r="E217" s="45" t="s">
        <v>5235</v>
      </c>
      <c r="AF217" s="326"/>
    </row>
    <row r="218" spans="1:32" x14ac:dyDescent="0.25">
      <c r="A218" s="44" t="s">
        <v>2415</v>
      </c>
      <c r="B218" s="44" t="s">
        <v>4036</v>
      </c>
      <c r="C218" s="45">
        <v>24060401</v>
      </c>
      <c r="D218" s="45" t="s">
        <v>12340</v>
      </c>
      <c r="E218" s="45" t="s">
        <v>5235</v>
      </c>
      <c r="AF218" s="326"/>
    </row>
    <row r="219" spans="1:32" x14ac:dyDescent="0.25">
      <c r="A219" s="44" t="s">
        <v>2415</v>
      </c>
      <c r="B219" s="44" t="s">
        <v>10020</v>
      </c>
      <c r="C219" s="45">
        <v>24010401</v>
      </c>
      <c r="D219" s="45" t="s">
        <v>12340</v>
      </c>
      <c r="E219" s="45" t="s">
        <v>10021</v>
      </c>
      <c r="AF219" s="326"/>
    </row>
    <row r="220" spans="1:32" x14ac:dyDescent="0.25">
      <c r="A220" s="44" t="s">
        <v>2415</v>
      </c>
      <c r="B220" s="44" t="s">
        <v>3298</v>
      </c>
      <c r="C220" s="45">
        <v>24010402</v>
      </c>
      <c r="D220" s="45" t="s">
        <v>12340</v>
      </c>
      <c r="E220" s="45" t="s">
        <v>10021</v>
      </c>
      <c r="AF220" s="326"/>
    </row>
    <row r="221" spans="1:32" x14ac:dyDescent="0.25">
      <c r="A221" s="44" t="s">
        <v>18848</v>
      </c>
      <c r="B221" s="44" t="s">
        <v>2433</v>
      </c>
      <c r="C221" s="45">
        <v>230105</v>
      </c>
      <c r="D221" s="45" t="s">
        <v>12340</v>
      </c>
      <c r="E221" s="45" t="s">
        <v>5580</v>
      </c>
      <c r="AF221" s="326"/>
    </row>
    <row r="222" spans="1:32" x14ac:dyDescent="0.25">
      <c r="A222" s="44" t="s">
        <v>18848</v>
      </c>
      <c r="B222" s="44" t="s">
        <v>18840</v>
      </c>
      <c r="C222" s="45">
        <v>260202</v>
      </c>
      <c r="D222" s="45" t="s">
        <v>12340</v>
      </c>
      <c r="E222" s="45" t="s">
        <v>10021</v>
      </c>
      <c r="AF222" s="326"/>
    </row>
    <row r="223" spans="1:32" x14ac:dyDescent="0.25">
      <c r="A223" s="44" t="s">
        <v>13122</v>
      </c>
      <c r="B223" s="44" t="s">
        <v>13123</v>
      </c>
      <c r="C223" s="45">
        <v>10.23</v>
      </c>
      <c r="D223" s="45" t="s">
        <v>13565</v>
      </c>
      <c r="E223" s="46">
        <v>46934</v>
      </c>
      <c r="F223" s="45"/>
      <c r="G223" s="93"/>
      <c r="H223" s="93"/>
      <c r="I223" s="99"/>
      <c r="J223" s="99"/>
      <c r="K223" s="99"/>
      <c r="L223" s="99"/>
      <c r="M223" s="99"/>
      <c r="N223" s="99"/>
      <c r="O223" s="99"/>
      <c r="P223" s="99"/>
      <c r="Q223" s="99"/>
      <c r="R223" s="99"/>
      <c r="S223" s="99"/>
      <c r="T223" s="99"/>
      <c r="U223" s="99"/>
      <c r="V223" s="99"/>
      <c r="W223" s="99"/>
      <c r="X223" s="99"/>
      <c r="Y223" s="99"/>
      <c r="Z223" s="44"/>
      <c r="AA223" s="44"/>
      <c r="AB223" s="44"/>
      <c r="AC223" s="44"/>
      <c r="AF223" s="326"/>
    </row>
    <row r="224" spans="1:32" x14ac:dyDescent="0.25">
      <c r="A224" s="44" t="s">
        <v>13575</v>
      </c>
      <c r="B224" s="44" t="s">
        <v>18828</v>
      </c>
      <c r="C224" s="45">
        <v>25010501</v>
      </c>
      <c r="D224" s="45" t="s">
        <v>12340</v>
      </c>
      <c r="E224" s="45" t="s">
        <v>13567</v>
      </c>
      <c r="AF224" s="326"/>
    </row>
    <row r="225" spans="1:32" x14ac:dyDescent="0.25">
      <c r="A225" s="44" t="s">
        <v>18849</v>
      </c>
      <c r="B225" s="44" t="s">
        <v>980</v>
      </c>
      <c r="C225" s="45">
        <v>260103</v>
      </c>
      <c r="D225" s="45" t="s">
        <v>12340</v>
      </c>
      <c r="E225" s="45" t="s">
        <v>8976</v>
      </c>
      <c r="AF225" s="326"/>
    </row>
    <row r="226" spans="1:32" x14ac:dyDescent="0.25">
      <c r="A226" s="44" t="s">
        <v>10125</v>
      </c>
      <c r="B226" s="92" t="s">
        <v>10390</v>
      </c>
      <c r="C226" s="56" t="s">
        <v>10120</v>
      </c>
      <c r="D226" s="146" t="s">
        <v>10389</v>
      </c>
      <c r="E226" s="107">
        <v>45838</v>
      </c>
      <c r="F226" s="93"/>
      <c r="G226" s="93"/>
      <c r="H226" s="93"/>
      <c r="I226" s="99"/>
      <c r="J226" s="99"/>
      <c r="K226" s="99"/>
      <c r="L226" s="99"/>
      <c r="M226" s="99"/>
      <c r="N226" s="99"/>
      <c r="O226" s="99"/>
      <c r="P226" s="99"/>
      <c r="Q226" s="99"/>
      <c r="R226" s="99"/>
      <c r="S226" s="99"/>
      <c r="T226" s="99"/>
      <c r="U226" s="99"/>
      <c r="V226" s="99"/>
      <c r="W226" s="99"/>
      <c r="X226" s="99"/>
      <c r="Y226" s="99"/>
      <c r="Z226" s="44"/>
      <c r="AA226" s="44"/>
      <c r="AB226" s="44"/>
      <c r="AC226" s="44"/>
      <c r="AF226" s="326"/>
    </row>
    <row r="227" spans="1:32" x14ac:dyDescent="0.25">
      <c r="A227" s="44" t="s">
        <v>6876</v>
      </c>
      <c r="B227" s="44" t="s">
        <v>990</v>
      </c>
      <c r="C227" s="45">
        <v>260102</v>
      </c>
      <c r="D227" s="45" t="s">
        <v>12340</v>
      </c>
      <c r="E227" s="45" t="s">
        <v>8976</v>
      </c>
      <c r="AF227" s="326"/>
    </row>
    <row r="228" spans="1:32" x14ac:dyDescent="0.25">
      <c r="A228" s="44" t="s">
        <v>6876</v>
      </c>
      <c r="B228" s="44" t="s">
        <v>980</v>
      </c>
      <c r="C228" s="45">
        <v>260103</v>
      </c>
      <c r="D228" s="45" t="s">
        <v>12340</v>
      </c>
      <c r="E228" s="45" t="s">
        <v>8976</v>
      </c>
      <c r="AF228" s="326"/>
    </row>
    <row r="229" spans="1:32" x14ac:dyDescent="0.25">
      <c r="A229" s="44" t="s">
        <v>2435</v>
      </c>
      <c r="B229" s="44" t="s">
        <v>3598</v>
      </c>
      <c r="C229" s="45">
        <v>230301</v>
      </c>
      <c r="D229" s="45" t="s">
        <v>12340</v>
      </c>
      <c r="E229" s="45" t="s">
        <v>5580</v>
      </c>
      <c r="AF229" s="326"/>
    </row>
    <row r="230" spans="1:32" x14ac:dyDescent="0.25">
      <c r="A230" s="99" t="s">
        <v>11850</v>
      </c>
      <c r="B230" s="92" t="s">
        <v>11851</v>
      </c>
      <c r="C230" s="93" t="s">
        <v>11852</v>
      </c>
      <c r="D230" s="93" t="s">
        <v>1443</v>
      </c>
      <c r="E230" s="94">
        <v>47269</v>
      </c>
      <c r="F230" s="93"/>
      <c r="G230" s="93"/>
      <c r="H230" s="93"/>
      <c r="I230" s="99"/>
      <c r="J230" s="99"/>
      <c r="K230" s="99"/>
      <c r="L230" s="99"/>
      <c r="M230" s="99"/>
      <c r="N230" s="99"/>
      <c r="O230" s="99"/>
      <c r="P230" s="99"/>
      <c r="Q230" s="99"/>
      <c r="R230" s="99"/>
      <c r="S230" s="99"/>
      <c r="T230" s="99"/>
      <c r="U230" s="99"/>
      <c r="V230" s="99"/>
      <c r="W230" s="99"/>
      <c r="X230" s="99"/>
      <c r="Y230" s="44"/>
      <c r="Z230" s="44"/>
      <c r="AA230" s="44"/>
      <c r="AB230" s="44"/>
      <c r="AC230" s="44"/>
      <c r="AF230" s="326"/>
    </row>
    <row r="231" spans="1:32" x14ac:dyDescent="0.25">
      <c r="A231" s="44" t="s">
        <v>8277</v>
      </c>
      <c r="B231" s="44" t="s">
        <v>8374</v>
      </c>
      <c r="C231" s="45">
        <v>230401</v>
      </c>
      <c r="D231" s="45" t="s">
        <v>12340</v>
      </c>
      <c r="E231" s="45" t="s">
        <v>7925</v>
      </c>
      <c r="AF231" s="326"/>
    </row>
    <row r="232" spans="1:32" x14ac:dyDescent="0.25">
      <c r="A232" s="44" t="s">
        <v>8277</v>
      </c>
      <c r="B232" s="44" t="s">
        <v>970</v>
      </c>
      <c r="C232" s="45">
        <v>231104</v>
      </c>
      <c r="D232" s="45" t="s">
        <v>12340</v>
      </c>
      <c r="E232" s="45" t="s">
        <v>9018</v>
      </c>
      <c r="AF232" s="326"/>
    </row>
    <row r="233" spans="1:32" x14ac:dyDescent="0.25">
      <c r="A233" s="44" t="s">
        <v>627</v>
      </c>
      <c r="B233" s="44" t="s">
        <v>3156</v>
      </c>
      <c r="C233" s="45">
        <v>230904</v>
      </c>
      <c r="D233" s="45" t="s">
        <v>12340</v>
      </c>
      <c r="E233" s="45" t="s">
        <v>8524</v>
      </c>
      <c r="AF233" s="326"/>
    </row>
    <row r="234" spans="1:32" x14ac:dyDescent="0.3">
      <c r="A234" s="372" t="s">
        <v>994</v>
      </c>
      <c r="B234" s="372" t="s">
        <v>4223</v>
      </c>
      <c r="C234" s="125" t="s">
        <v>12347</v>
      </c>
      <c r="D234" s="32" t="s">
        <v>20621</v>
      </c>
      <c r="E234" s="125" t="s">
        <v>5075</v>
      </c>
      <c r="F234" s="125" t="s">
        <v>1236</v>
      </c>
      <c r="G234" s="125" t="s">
        <v>1237</v>
      </c>
      <c r="AF234" s="326"/>
    </row>
    <row r="235" spans="1:32" x14ac:dyDescent="0.25">
      <c r="A235" s="44" t="s">
        <v>11035</v>
      </c>
      <c r="B235" s="44" t="s">
        <v>11036</v>
      </c>
      <c r="C235" s="45" t="s">
        <v>10111</v>
      </c>
      <c r="D235" s="45" t="s">
        <v>1813</v>
      </c>
      <c r="E235" s="46">
        <v>46387</v>
      </c>
      <c r="F235" s="45"/>
      <c r="G235" s="45"/>
      <c r="H235" s="93"/>
      <c r="I235" s="99"/>
      <c r="J235" s="99"/>
      <c r="K235" s="99"/>
      <c r="L235" s="99"/>
      <c r="M235" s="99"/>
      <c r="N235" s="99"/>
      <c r="O235" s="99"/>
      <c r="P235" s="99"/>
      <c r="Q235" s="99"/>
      <c r="R235" s="99"/>
      <c r="S235" s="99"/>
      <c r="T235" s="99"/>
      <c r="U235" s="99"/>
      <c r="V235" s="99"/>
      <c r="W235" s="99"/>
      <c r="X235" s="99"/>
      <c r="Y235" s="44"/>
      <c r="Z235" s="44"/>
      <c r="AA235" s="44"/>
      <c r="AB235" s="44"/>
      <c r="AC235" s="44"/>
      <c r="AF235" s="326"/>
    </row>
    <row r="236" spans="1:32" x14ac:dyDescent="0.25">
      <c r="A236" s="44" t="s">
        <v>13576</v>
      </c>
      <c r="B236" s="44" t="s">
        <v>210</v>
      </c>
      <c r="C236" s="45">
        <v>241001</v>
      </c>
      <c r="D236" s="45" t="s">
        <v>12340</v>
      </c>
      <c r="E236" s="45" t="s">
        <v>5650</v>
      </c>
      <c r="AF236" s="326"/>
    </row>
    <row r="237" spans="1:32" x14ac:dyDescent="0.25">
      <c r="A237" s="44" t="s">
        <v>14210</v>
      </c>
      <c r="B237" s="44" t="s">
        <v>5639</v>
      </c>
      <c r="C237" s="45">
        <v>25010401</v>
      </c>
      <c r="D237" s="45" t="s">
        <v>12340</v>
      </c>
      <c r="E237" s="45" t="s">
        <v>13581</v>
      </c>
      <c r="AF237" s="326"/>
    </row>
    <row r="238" spans="1:32" x14ac:dyDescent="0.25">
      <c r="A238" s="44" t="s">
        <v>18853</v>
      </c>
      <c r="B238" s="44" t="s">
        <v>5639</v>
      </c>
      <c r="C238" s="45">
        <v>26010401</v>
      </c>
      <c r="D238" s="45" t="s">
        <v>12340</v>
      </c>
      <c r="E238" s="45" t="s">
        <v>18836</v>
      </c>
      <c r="AF238" s="326"/>
    </row>
    <row r="239" spans="1:32" x14ac:dyDescent="0.25">
      <c r="A239" s="44" t="s">
        <v>18853</v>
      </c>
      <c r="B239" s="44" t="s">
        <v>3298</v>
      </c>
      <c r="C239" s="45">
        <v>26010402</v>
      </c>
      <c r="D239" s="45" t="s">
        <v>12340</v>
      </c>
      <c r="E239" s="45" t="s">
        <v>18836</v>
      </c>
      <c r="AF239" s="326"/>
    </row>
    <row r="240" spans="1:32" x14ac:dyDescent="0.3">
      <c r="A240" s="372" t="s">
        <v>11916</v>
      </c>
      <c r="B240" s="372" t="s">
        <v>1201</v>
      </c>
      <c r="C240" s="125" t="s">
        <v>11031</v>
      </c>
      <c r="D240" s="32" t="s">
        <v>20621</v>
      </c>
      <c r="E240" s="125" t="s">
        <v>5452</v>
      </c>
      <c r="F240" s="125" t="s">
        <v>1236</v>
      </c>
      <c r="G240" s="125" t="s">
        <v>1236</v>
      </c>
      <c r="AF240" s="326"/>
    </row>
    <row r="241" spans="1:32" x14ac:dyDescent="0.25">
      <c r="A241" s="44" t="s">
        <v>5449</v>
      </c>
      <c r="B241" s="44" t="s">
        <v>5639</v>
      </c>
      <c r="C241" s="45">
        <v>26010401</v>
      </c>
      <c r="D241" s="45" t="s">
        <v>12340</v>
      </c>
      <c r="E241" s="45" t="s">
        <v>18836</v>
      </c>
      <c r="AF241" s="326"/>
    </row>
    <row r="242" spans="1:32" x14ac:dyDescent="0.25">
      <c r="A242" s="44" t="s">
        <v>5449</v>
      </c>
      <c r="B242" s="44" t="s">
        <v>3163</v>
      </c>
      <c r="C242" s="45">
        <v>25100202</v>
      </c>
      <c r="D242" s="45" t="s">
        <v>12340</v>
      </c>
      <c r="E242" s="45" t="s">
        <v>12119</v>
      </c>
      <c r="AF242" s="326"/>
    </row>
    <row r="243" spans="1:32" x14ac:dyDescent="0.25">
      <c r="A243" s="44" t="s">
        <v>5449</v>
      </c>
      <c r="B243" s="44" t="s">
        <v>990</v>
      </c>
      <c r="C243" s="45">
        <v>260102</v>
      </c>
      <c r="D243" s="45" t="s">
        <v>12340</v>
      </c>
      <c r="E243" s="45" t="s">
        <v>8976</v>
      </c>
      <c r="AF243" s="326"/>
    </row>
    <row r="244" spans="1:32" x14ac:dyDescent="0.25">
      <c r="A244" s="44" t="s">
        <v>5449</v>
      </c>
      <c r="B244" s="44" t="s">
        <v>980</v>
      </c>
      <c r="C244" s="45">
        <v>260103</v>
      </c>
      <c r="D244" s="45" t="s">
        <v>12340</v>
      </c>
      <c r="E244" s="45" t="s">
        <v>8976</v>
      </c>
      <c r="AD244" s="31"/>
      <c r="AF244" s="326"/>
    </row>
    <row r="245" spans="1:32" x14ac:dyDescent="0.25">
      <c r="A245" s="44" t="s">
        <v>5449</v>
      </c>
      <c r="B245" s="44" t="s">
        <v>18854</v>
      </c>
      <c r="C245" s="45">
        <v>25100201</v>
      </c>
      <c r="D245" s="45" t="s">
        <v>12340</v>
      </c>
      <c r="E245" s="45" t="s">
        <v>12119</v>
      </c>
      <c r="AD245" s="31"/>
      <c r="AF245" s="326"/>
    </row>
    <row r="246" spans="1:32" x14ac:dyDescent="0.25">
      <c r="A246" s="44" t="s">
        <v>5449</v>
      </c>
      <c r="B246" s="44" t="s">
        <v>16913</v>
      </c>
      <c r="C246" s="45">
        <v>25050102</v>
      </c>
      <c r="D246" s="45" t="s">
        <v>12340</v>
      </c>
      <c r="E246" s="45" t="s">
        <v>7651</v>
      </c>
      <c r="AF246" s="326"/>
    </row>
    <row r="247" spans="1:32" x14ac:dyDescent="0.25">
      <c r="A247" s="44" t="s">
        <v>5449</v>
      </c>
      <c r="B247" s="44" t="s">
        <v>16912</v>
      </c>
      <c r="C247" s="45">
        <v>25050101</v>
      </c>
      <c r="D247" s="45" t="s">
        <v>12340</v>
      </c>
      <c r="E247" s="45" t="s">
        <v>7651</v>
      </c>
      <c r="AF247" s="326"/>
    </row>
    <row r="248" spans="1:32" x14ac:dyDescent="0.25">
      <c r="A248" s="44" t="s">
        <v>5449</v>
      </c>
      <c r="B248" s="44" t="s">
        <v>3298</v>
      </c>
      <c r="C248" s="45">
        <v>26010402</v>
      </c>
      <c r="D248" s="45" t="s">
        <v>12340</v>
      </c>
      <c r="E248" s="45" t="s">
        <v>18836</v>
      </c>
      <c r="AF248" s="326"/>
    </row>
    <row r="249" spans="1:32" x14ac:dyDescent="0.25">
      <c r="A249" s="99" t="s">
        <v>16508</v>
      </c>
      <c r="B249" s="92" t="s">
        <v>16522</v>
      </c>
      <c r="C249" s="93" t="s">
        <v>16523</v>
      </c>
      <c r="D249" s="93" t="s">
        <v>11085</v>
      </c>
      <c r="E249" s="94">
        <v>47361</v>
      </c>
      <c r="F249" s="93"/>
      <c r="G249" s="93"/>
      <c r="H249" s="93"/>
      <c r="I249" s="99"/>
      <c r="J249" s="99"/>
      <c r="K249" s="99"/>
      <c r="L249" s="99"/>
      <c r="M249" s="99"/>
      <c r="N249" s="99"/>
      <c r="O249" s="99"/>
      <c r="P249" s="99"/>
      <c r="Q249" s="99"/>
      <c r="R249" s="99"/>
      <c r="S249" s="99"/>
      <c r="T249" s="99"/>
      <c r="U249" s="99"/>
      <c r="V249" s="99"/>
      <c r="W249" s="99"/>
      <c r="X249" s="99"/>
      <c r="Y249" s="44"/>
      <c r="Z249" s="44"/>
      <c r="AA249" s="44"/>
      <c r="AB249" s="44"/>
      <c r="AC249" s="44"/>
      <c r="AF249" s="326"/>
    </row>
    <row r="250" spans="1:32" x14ac:dyDescent="0.25">
      <c r="A250" s="44" t="s">
        <v>13577</v>
      </c>
      <c r="B250" s="44" t="s">
        <v>210</v>
      </c>
      <c r="C250" s="45">
        <v>241001</v>
      </c>
      <c r="D250" s="45" t="s">
        <v>12340</v>
      </c>
      <c r="E250" s="45" t="s">
        <v>5650</v>
      </c>
      <c r="AF250" s="326"/>
    </row>
    <row r="251" spans="1:32" x14ac:dyDescent="0.25">
      <c r="A251" s="44" t="s">
        <v>10452</v>
      </c>
      <c r="B251" s="44" t="s">
        <v>20364</v>
      </c>
      <c r="C251" s="45" t="s">
        <v>10105</v>
      </c>
      <c r="D251" s="32" t="s">
        <v>12570</v>
      </c>
      <c r="E251" s="46">
        <v>46507</v>
      </c>
      <c r="AF251" s="326"/>
    </row>
    <row r="252" spans="1:32" x14ac:dyDescent="0.25">
      <c r="A252" s="76" t="s">
        <v>13120</v>
      </c>
      <c r="B252" s="44" t="s">
        <v>13124</v>
      </c>
      <c r="C252" s="45">
        <v>4.26</v>
      </c>
      <c r="D252" s="45" t="s">
        <v>13565</v>
      </c>
      <c r="E252" s="46">
        <v>47787</v>
      </c>
      <c r="F252" s="45"/>
      <c r="G252" s="93"/>
      <c r="H252" s="93"/>
      <c r="I252" s="99"/>
      <c r="J252" s="99"/>
      <c r="K252" s="99"/>
      <c r="L252" s="99"/>
      <c r="M252" s="99"/>
      <c r="N252" s="99"/>
      <c r="O252" s="99"/>
      <c r="P252" s="99"/>
      <c r="Q252" s="99"/>
      <c r="R252" s="99"/>
      <c r="S252" s="99"/>
      <c r="T252" s="99"/>
      <c r="U252" s="99"/>
      <c r="V252" s="99"/>
      <c r="W252" s="99"/>
      <c r="X252" s="99"/>
      <c r="Y252" s="44"/>
      <c r="Z252" s="44"/>
      <c r="AA252" s="44"/>
      <c r="AB252" s="44"/>
      <c r="AC252" s="385"/>
      <c r="AF252" s="326"/>
    </row>
    <row r="253" spans="1:32" x14ac:dyDescent="0.25">
      <c r="A253" s="44" t="s">
        <v>13120</v>
      </c>
      <c r="B253" s="44" t="s">
        <v>13121</v>
      </c>
      <c r="C253" s="45">
        <v>39.25</v>
      </c>
      <c r="D253" s="45" t="s">
        <v>13565</v>
      </c>
      <c r="E253" s="46">
        <v>47514</v>
      </c>
      <c r="F253" s="45"/>
      <c r="G253" s="93"/>
      <c r="H253" s="93"/>
      <c r="I253" s="99"/>
      <c r="J253" s="99"/>
      <c r="K253" s="99"/>
      <c r="L253" s="99"/>
      <c r="M253" s="99"/>
      <c r="N253" s="99"/>
      <c r="O253" s="99"/>
      <c r="P253" s="99"/>
      <c r="Q253" s="99"/>
      <c r="R253" s="99"/>
      <c r="S253" s="99"/>
      <c r="T253" s="99"/>
      <c r="U253" s="99"/>
      <c r="V253" s="99"/>
      <c r="W253" s="99"/>
      <c r="X253" s="99"/>
      <c r="Y253" s="44"/>
      <c r="Z253" s="44"/>
      <c r="AA253" s="44"/>
      <c r="AB253" s="44"/>
      <c r="AC253" s="385"/>
      <c r="AF253" s="326"/>
    </row>
    <row r="254" spans="1:32" x14ac:dyDescent="0.3">
      <c r="A254" s="372" t="s">
        <v>13873</v>
      </c>
      <c r="B254" s="372" t="s">
        <v>1204</v>
      </c>
      <c r="C254" s="125" t="s">
        <v>14352</v>
      </c>
      <c r="D254" s="32" t="s">
        <v>20621</v>
      </c>
      <c r="E254" s="125" t="s">
        <v>13567</v>
      </c>
      <c r="F254" s="125" t="s">
        <v>1237</v>
      </c>
      <c r="G254" s="125" t="s">
        <v>1237</v>
      </c>
      <c r="AF254" s="326"/>
    </row>
    <row r="255" spans="1:32" x14ac:dyDescent="0.25">
      <c r="A255" s="44" t="s">
        <v>1650</v>
      </c>
      <c r="B255" s="44" t="s">
        <v>1648</v>
      </c>
      <c r="C255" s="45" t="s">
        <v>6796</v>
      </c>
      <c r="D255" s="46" t="s">
        <v>13037</v>
      </c>
      <c r="E255" s="46">
        <v>46495</v>
      </c>
      <c r="AC255" s="385"/>
      <c r="AF255" s="326"/>
    </row>
    <row r="256" spans="1:32" x14ac:dyDescent="0.25">
      <c r="A256" s="44" t="s">
        <v>14573</v>
      </c>
      <c r="B256" s="44" t="s">
        <v>20365</v>
      </c>
      <c r="C256" s="45" t="s">
        <v>14574</v>
      </c>
      <c r="D256" s="32" t="s">
        <v>12570</v>
      </c>
      <c r="E256" s="46">
        <v>46507</v>
      </c>
      <c r="AF256" s="326"/>
    </row>
    <row r="257" spans="1:32" x14ac:dyDescent="0.25">
      <c r="A257" s="44" t="s">
        <v>13578</v>
      </c>
      <c r="B257" s="44" t="s">
        <v>18828</v>
      </c>
      <c r="C257" s="45">
        <v>25010501</v>
      </c>
      <c r="D257" s="45" t="s">
        <v>12340</v>
      </c>
      <c r="E257" s="45" t="s">
        <v>13567</v>
      </c>
      <c r="AF257" s="326"/>
    </row>
    <row r="258" spans="1:32" x14ac:dyDescent="0.25">
      <c r="A258" s="44" t="s">
        <v>12233</v>
      </c>
      <c r="B258" s="44" t="s">
        <v>5447</v>
      </c>
      <c r="C258" s="45">
        <v>240804</v>
      </c>
      <c r="D258" s="45" t="s">
        <v>12340</v>
      </c>
      <c r="E258" s="45" t="s">
        <v>12234</v>
      </c>
      <c r="AF258" s="326"/>
    </row>
    <row r="259" spans="1:32" x14ac:dyDescent="0.25">
      <c r="A259" s="44" t="s">
        <v>12233</v>
      </c>
      <c r="B259" s="44" t="s">
        <v>967</v>
      </c>
      <c r="C259" s="45">
        <v>230601</v>
      </c>
      <c r="D259" s="45" t="s">
        <v>12340</v>
      </c>
      <c r="E259" s="45" t="s">
        <v>8383</v>
      </c>
      <c r="AF259" s="326"/>
    </row>
    <row r="260" spans="1:32" x14ac:dyDescent="0.25">
      <c r="A260" s="44" t="s">
        <v>6877</v>
      </c>
      <c r="B260" s="44" t="s">
        <v>7119</v>
      </c>
      <c r="C260" s="45">
        <v>26020102</v>
      </c>
      <c r="D260" s="45" t="s">
        <v>12340</v>
      </c>
      <c r="E260" s="45" t="s">
        <v>10021</v>
      </c>
      <c r="AF260" s="326"/>
    </row>
    <row r="261" spans="1:32" x14ac:dyDescent="0.25">
      <c r="A261" s="44" t="s">
        <v>6877</v>
      </c>
      <c r="B261" s="44" t="s">
        <v>18842</v>
      </c>
      <c r="C261" s="45">
        <v>26020101</v>
      </c>
      <c r="D261" s="45" t="s">
        <v>12340</v>
      </c>
      <c r="E261" s="45" t="s">
        <v>10021</v>
      </c>
      <c r="AF261" s="326"/>
    </row>
    <row r="262" spans="1:32" x14ac:dyDescent="0.25">
      <c r="A262" s="44" t="s">
        <v>13579</v>
      </c>
      <c r="B262" s="44" t="s">
        <v>18828</v>
      </c>
      <c r="C262" s="45">
        <v>25010501</v>
      </c>
      <c r="D262" s="45" t="s">
        <v>12340</v>
      </c>
      <c r="E262" s="45" t="s">
        <v>13567</v>
      </c>
      <c r="AF262" s="326"/>
    </row>
    <row r="263" spans="1:32" x14ac:dyDescent="0.25">
      <c r="A263" s="44" t="s">
        <v>13579</v>
      </c>
      <c r="B263" s="44" t="s">
        <v>5442</v>
      </c>
      <c r="C263" s="45">
        <v>25010502</v>
      </c>
      <c r="D263" s="45" t="s">
        <v>12340</v>
      </c>
      <c r="E263" s="45" t="s">
        <v>13567</v>
      </c>
      <c r="AF263" s="326"/>
    </row>
    <row r="264" spans="1:32" x14ac:dyDescent="0.25">
      <c r="A264" s="44" t="s">
        <v>2</v>
      </c>
      <c r="B264" s="44" t="s">
        <v>164</v>
      </c>
      <c r="C264" s="45" t="s">
        <v>7696</v>
      </c>
      <c r="D264" s="46" t="s">
        <v>13037</v>
      </c>
      <c r="E264" s="46">
        <v>46214</v>
      </c>
      <c r="AC264" s="324"/>
      <c r="AF264" s="326"/>
    </row>
    <row r="265" spans="1:32" x14ac:dyDescent="0.25">
      <c r="A265" s="44" t="s">
        <v>2</v>
      </c>
      <c r="B265" s="44" t="s">
        <v>164</v>
      </c>
      <c r="C265" s="45" t="s">
        <v>7696</v>
      </c>
      <c r="D265" s="46" t="s">
        <v>13037</v>
      </c>
      <c r="E265" s="46">
        <v>46214</v>
      </c>
      <c r="AC265" s="324"/>
      <c r="AF265" s="326"/>
    </row>
    <row r="266" spans="1:32" x14ac:dyDescent="0.25">
      <c r="A266" s="44" t="s">
        <v>18855</v>
      </c>
      <c r="B266" s="44" t="s">
        <v>7117</v>
      </c>
      <c r="C266" s="45">
        <v>260203</v>
      </c>
      <c r="D266" s="45" t="s">
        <v>12340</v>
      </c>
      <c r="E266" s="45" t="s">
        <v>10021</v>
      </c>
      <c r="AF266" s="326"/>
    </row>
    <row r="267" spans="1:32" x14ac:dyDescent="0.25">
      <c r="A267" s="44" t="s">
        <v>8469</v>
      </c>
      <c r="B267" s="44" t="s">
        <v>3157</v>
      </c>
      <c r="C267" s="45">
        <v>230305</v>
      </c>
      <c r="D267" s="45" t="s">
        <v>12340</v>
      </c>
      <c r="E267" s="45" t="s">
        <v>3276</v>
      </c>
      <c r="AF267" s="326"/>
    </row>
    <row r="268" spans="1:32" x14ac:dyDescent="0.25">
      <c r="A268" s="44" t="s">
        <v>18856</v>
      </c>
      <c r="B268" s="44" t="s">
        <v>210</v>
      </c>
      <c r="C268" s="45">
        <v>241001</v>
      </c>
      <c r="D268" s="45" t="s">
        <v>12340</v>
      </c>
      <c r="E268" s="45" t="s">
        <v>5650</v>
      </c>
      <c r="AF268" s="326"/>
    </row>
    <row r="269" spans="1:32" x14ac:dyDescent="0.2">
      <c r="A269" s="385" t="s">
        <v>14166</v>
      </c>
      <c r="B269" s="385" t="s">
        <v>1339</v>
      </c>
      <c r="C269" s="387">
        <v>24027</v>
      </c>
      <c r="D269" s="93" t="s">
        <v>5007</v>
      </c>
      <c r="E269" s="388">
        <v>46507</v>
      </c>
      <c r="F269" s="93"/>
      <c r="G269" s="93"/>
      <c r="H269" s="93"/>
      <c r="I269" s="99"/>
      <c r="J269" s="99"/>
      <c r="K269" s="99"/>
      <c r="L269" s="99"/>
      <c r="M269" s="99"/>
      <c r="N269" s="99"/>
      <c r="O269" s="99"/>
      <c r="P269" s="99"/>
      <c r="Q269" s="99"/>
      <c r="R269" s="99"/>
      <c r="S269" s="99"/>
      <c r="T269" s="99"/>
      <c r="U269" s="99"/>
      <c r="V269" s="99"/>
      <c r="W269" s="99"/>
      <c r="X269" s="99"/>
      <c r="Y269" s="99"/>
      <c r="Z269" s="99"/>
      <c r="AC269" s="324"/>
      <c r="AF269" s="326"/>
    </row>
    <row r="270" spans="1:32" x14ac:dyDescent="0.25">
      <c r="A270" s="44" t="s">
        <v>10126</v>
      </c>
      <c r="B270" s="92" t="s">
        <v>10390</v>
      </c>
      <c r="C270" s="56" t="s">
        <v>10120</v>
      </c>
      <c r="D270" s="146" t="s">
        <v>10389</v>
      </c>
      <c r="E270" s="107">
        <v>45838</v>
      </c>
      <c r="F270" s="93"/>
      <c r="G270" s="93"/>
      <c r="H270" s="93"/>
      <c r="I270" s="99"/>
      <c r="J270" s="99"/>
      <c r="K270" s="99"/>
      <c r="L270" s="99"/>
      <c r="M270" s="99"/>
      <c r="N270" s="99"/>
      <c r="O270" s="99"/>
      <c r="P270" s="99"/>
      <c r="Q270" s="99"/>
      <c r="R270" s="99"/>
      <c r="S270" s="99"/>
      <c r="T270" s="99"/>
      <c r="U270" s="99"/>
      <c r="V270" s="99"/>
      <c r="W270" s="99"/>
      <c r="X270" s="44"/>
      <c r="Y270" s="44"/>
      <c r="Z270" s="44"/>
      <c r="AA270" s="44"/>
      <c r="AB270" s="44"/>
      <c r="AC270" s="324"/>
      <c r="AF270" s="326"/>
    </row>
    <row r="271" spans="1:32" x14ac:dyDescent="0.25">
      <c r="A271" s="44" t="s">
        <v>18850</v>
      </c>
      <c r="B271" s="44" t="s">
        <v>16907</v>
      </c>
      <c r="C271" s="45">
        <v>25050401</v>
      </c>
      <c r="D271" s="45" t="s">
        <v>12340</v>
      </c>
      <c r="E271" s="45" t="s">
        <v>7651</v>
      </c>
      <c r="AF271" s="326"/>
    </row>
    <row r="272" spans="1:32" x14ac:dyDescent="0.25">
      <c r="A272" s="44" t="s">
        <v>11155</v>
      </c>
      <c r="B272" s="44" t="s">
        <v>11156</v>
      </c>
      <c r="C272" s="45" t="s">
        <v>11157</v>
      </c>
      <c r="D272" s="46" t="s">
        <v>13037</v>
      </c>
      <c r="E272" s="46">
        <v>46254</v>
      </c>
      <c r="AC272" s="324"/>
      <c r="AF272" s="326"/>
    </row>
    <row r="273" spans="1:32" x14ac:dyDescent="0.25">
      <c r="A273" s="44" t="s">
        <v>17604</v>
      </c>
      <c r="B273" s="44" t="s">
        <v>4105</v>
      </c>
      <c r="C273" s="45" t="s">
        <v>15474</v>
      </c>
      <c r="D273" s="46" t="s">
        <v>13037</v>
      </c>
      <c r="E273" s="46">
        <v>46218</v>
      </c>
      <c r="AC273" s="324"/>
      <c r="AF273" s="326"/>
    </row>
    <row r="274" spans="1:32" x14ac:dyDescent="0.25">
      <c r="A274" s="44" t="s">
        <v>20272</v>
      </c>
      <c r="B274" s="44" t="s">
        <v>20346</v>
      </c>
      <c r="C274" s="45" t="s">
        <v>17861</v>
      </c>
      <c r="D274" s="32" t="s">
        <v>12570</v>
      </c>
      <c r="E274" s="46">
        <v>46418</v>
      </c>
      <c r="AF274" s="326"/>
    </row>
    <row r="275" spans="1:32" x14ac:dyDescent="0.25">
      <c r="A275" s="44" t="s">
        <v>20272</v>
      </c>
      <c r="B275" s="44" t="s">
        <v>20353</v>
      </c>
      <c r="C275" s="45" t="s">
        <v>20354</v>
      </c>
      <c r="D275" s="32" t="s">
        <v>12570</v>
      </c>
      <c r="E275" s="46">
        <v>46507</v>
      </c>
      <c r="AF275" s="326"/>
    </row>
    <row r="276" spans="1:32" x14ac:dyDescent="0.25">
      <c r="A276" s="44" t="s">
        <v>20272</v>
      </c>
      <c r="B276" s="44" t="s">
        <v>20360</v>
      </c>
      <c r="C276" s="45" t="s">
        <v>17893</v>
      </c>
      <c r="D276" s="32" t="s">
        <v>12570</v>
      </c>
      <c r="E276" s="46">
        <v>46477</v>
      </c>
      <c r="AF276" s="326"/>
    </row>
    <row r="277" spans="1:32" x14ac:dyDescent="0.25">
      <c r="A277" s="44" t="s">
        <v>20272</v>
      </c>
      <c r="B277" s="44" t="s">
        <v>20364</v>
      </c>
      <c r="C277" s="45" t="s">
        <v>7329</v>
      </c>
      <c r="D277" s="32" t="s">
        <v>12570</v>
      </c>
      <c r="E277" s="46">
        <v>46507</v>
      </c>
      <c r="AF277" s="326"/>
    </row>
    <row r="278" spans="1:32" x14ac:dyDescent="0.25">
      <c r="A278" s="44" t="s">
        <v>9450</v>
      </c>
      <c r="B278" s="44" t="s">
        <v>15868</v>
      </c>
      <c r="C278" s="45" t="s">
        <v>9822</v>
      </c>
      <c r="D278" s="93" t="s">
        <v>3876</v>
      </c>
      <c r="E278" s="359">
        <f>DATE(2028,2,27)</f>
        <v>46810</v>
      </c>
      <c r="F278" s="93"/>
      <c r="G278" s="93"/>
      <c r="H278" s="93"/>
      <c r="I278" s="99"/>
      <c r="J278" s="99"/>
      <c r="K278" s="99"/>
      <c r="L278" s="99"/>
      <c r="M278" s="99"/>
      <c r="N278" s="99"/>
      <c r="O278" s="99"/>
      <c r="P278" s="99"/>
      <c r="Q278" s="99"/>
      <c r="R278" s="99"/>
      <c r="S278" s="99"/>
      <c r="T278" s="99"/>
      <c r="U278" s="99"/>
      <c r="V278" s="99"/>
      <c r="W278" s="99"/>
      <c r="X278" s="99"/>
      <c r="Y278" s="99"/>
      <c r="Z278" s="57"/>
      <c r="AA278" s="385"/>
      <c r="AB278" s="385"/>
      <c r="AC278" s="324"/>
      <c r="AF278" s="326"/>
    </row>
    <row r="279" spans="1:32" x14ac:dyDescent="0.25">
      <c r="A279" s="44" t="s">
        <v>18857</v>
      </c>
      <c r="B279" s="44" t="s">
        <v>5639</v>
      </c>
      <c r="C279" s="45">
        <v>26010401</v>
      </c>
      <c r="D279" s="45" t="s">
        <v>12340</v>
      </c>
      <c r="E279" s="45" t="s">
        <v>18836</v>
      </c>
      <c r="AF279" s="326"/>
    </row>
    <row r="280" spans="1:32" x14ac:dyDescent="0.25">
      <c r="A280" s="44" t="s">
        <v>18857</v>
      </c>
      <c r="B280" s="44" t="s">
        <v>3298</v>
      </c>
      <c r="C280" s="45">
        <v>26010402</v>
      </c>
      <c r="D280" s="45" t="s">
        <v>12340</v>
      </c>
      <c r="E280" s="45" t="s">
        <v>18836</v>
      </c>
      <c r="AF280" s="326"/>
    </row>
    <row r="281" spans="1:32" x14ac:dyDescent="0.25">
      <c r="A281" s="44" t="s">
        <v>13580</v>
      </c>
      <c r="B281" s="44" t="s">
        <v>3298</v>
      </c>
      <c r="C281" s="45">
        <v>25010402</v>
      </c>
      <c r="D281" s="45" t="s">
        <v>12340</v>
      </c>
      <c r="E281" s="45" t="s">
        <v>13581</v>
      </c>
      <c r="AF281" s="326"/>
    </row>
    <row r="282" spans="1:32" x14ac:dyDescent="0.25">
      <c r="A282" s="44" t="s">
        <v>13580</v>
      </c>
      <c r="B282" s="44" t="s">
        <v>5639</v>
      </c>
      <c r="C282" s="45">
        <v>25010401</v>
      </c>
      <c r="D282" s="45" t="s">
        <v>12340</v>
      </c>
      <c r="E282" s="45" t="s">
        <v>13581</v>
      </c>
      <c r="AF282" s="326"/>
    </row>
    <row r="283" spans="1:32" x14ac:dyDescent="0.25">
      <c r="A283" s="44" t="s">
        <v>628</v>
      </c>
      <c r="B283" s="44" t="s">
        <v>210</v>
      </c>
      <c r="C283" s="45">
        <v>241001</v>
      </c>
      <c r="D283" s="45" t="s">
        <v>12340</v>
      </c>
      <c r="E283" s="45" t="s">
        <v>5650</v>
      </c>
      <c r="AF283" s="326"/>
    </row>
    <row r="284" spans="1:32" x14ac:dyDescent="0.25">
      <c r="A284" s="44" t="s">
        <v>6878</v>
      </c>
      <c r="B284" s="44" t="s">
        <v>5639</v>
      </c>
      <c r="C284" s="45">
        <v>23010401</v>
      </c>
      <c r="D284" s="45" t="s">
        <v>12340</v>
      </c>
      <c r="E284" s="45" t="s">
        <v>5640</v>
      </c>
      <c r="AF284" s="326"/>
    </row>
    <row r="285" spans="1:32" x14ac:dyDescent="0.25">
      <c r="A285" s="44" t="s">
        <v>18858</v>
      </c>
      <c r="B285" s="44" t="s">
        <v>5639</v>
      </c>
      <c r="C285" s="45">
        <v>26010401</v>
      </c>
      <c r="D285" s="45" t="s">
        <v>12340</v>
      </c>
      <c r="E285" s="45" t="s">
        <v>18836</v>
      </c>
      <c r="AF285" s="326"/>
    </row>
    <row r="286" spans="1:32" x14ac:dyDescent="0.25">
      <c r="A286" s="44" t="s">
        <v>18858</v>
      </c>
      <c r="B286" s="44" t="s">
        <v>3298</v>
      </c>
      <c r="C286" s="45">
        <v>26010402</v>
      </c>
      <c r="D286" s="45" t="s">
        <v>12340</v>
      </c>
      <c r="E286" s="45" t="s">
        <v>18836</v>
      </c>
      <c r="AF286" s="326"/>
    </row>
    <row r="287" spans="1:32" x14ac:dyDescent="0.25">
      <c r="A287" s="44" t="s">
        <v>18859</v>
      </c>
      <c r="B287" s="44" t="s">
        <v>18854</v>
      </c>
      <c r="C287" s="45">
        <v>25100201</v>
      </c>
      <c r="D287" s="45" t="s">
        <v>12340</v>
      </c>
      <c r="E287" s="45" t="s">
        <v>12119</v>
      </c>
      <c r="AF287" s="326"/>
    </row>
    <row r="288" spans="1:32" x14ac:dyDescent="0.25">
      <c r="A288" s="44" t="s">
        <v>5451</v>
      </c>
      <c r="B288" s="44" t="s">
        <v>10020</v>
      </c>
      <c r="C288" s="45">
        <v>24010401</v>
      </c>
      <c r="D288" s="45" t="s">
        <v>12340</v>
      </c>
      <c r="E288" s="45" t="s">
        <v>10021</v>
      </c>
      <c r="AF288" s="326"/>
    </row>
    <row r="289" spans="1:32" x14ac:dyDescent="0.25">
      <c r="A289" s="44" t="s">
        <v>5451</v>
      </c>
      <c r="B289" s="44" t="s">
        <v>966</v>
      </c>
      <c r="C289" s="45">
        <v>22010702</v>
      </c>
      <c r="D289" s="45" t="s">
        <v>12340</v>
      </c>
      <c r="E289" s="45" t="s">
        <v>5444</v>
      </c>
      <c r="AF289" s="326"/>
    </row>
    <row r="290" spans="1:32" x14ac:dyDescent="0.3">
      <c r="A290" s="372" t="s">
        <v>17485</v>
      </c>
      <c r="B290" s="372" t="s">
        <v>1205</v>
      </c>
      <c r="C290" s="125" t="s">
        <v>17594</v>
      </c>
      <c r="D290" s="32" t="s">
        <v>20621</v>
      </c>
      <c r="E290" s="125" t="s">
        <v>5246</v>
      </c>
      <c r="F290" s="125" t="s">
        <v>1236</v>
      </c>
      <c r="G290" s="125" t="s">
        <v>1237</v>
      </c>
      <c r="AF290" s="326"/>
    </row>
    <row r="291" spans="1:32" x14ac:dyDescent="0.3">
      <c r="A291" s="372" t="s">
        <v>16761</v>
      </c>
      <c r="B291" s="372" t="s">
        <v>5064</v>
      </c>
      <c r="C291" s="125" t="s">
        <v>16873</v>
      </c>
      <c r="D291" s="32" t="s">
        <v>20621</v>
      </c>
      <c r="E291" s="125" t="s">
        <v>10638</v>
      </c>
      <c r="F291" s="125" t="s">
        <v>1236</v>
      </c>
      <c r="G291" s="125" t="s">
        <v>1237</v>
      </c>
      <c r="AF291" s="326"/>
    </row>
    <row r="292" spans="1:32" x14ac:dyDescent="0.25">
      <c r="A292" s="100" t="s">
        <v>3538</v>
      </c>
      <c r="B292" s="92" t="s">
        <v>3574</v>
      </c>
      <c r="C292" s="93" t="s">
        <v>3575</v>
      </c>
      <c r="D292" s="93" t="s">
        <v>1250</v>
      </c>
      <c r="E292" s="94">
        <v>46496</v>
      </c>
      <c r="F292" s="93"/>
      <c r="G292" s="93"/>
      <c r="H292" s="93"/>
      <c r="I292" s="99"/>
      <c r="J292" s="99"/>
      <c r="K292" s="99"/>
      <c r="L292" s="99"/>
      <c r="M292" s="99"/>
      <c r="N292" s="99"/>
      <c r="O292" s="99"/>
      <c r="P292" s="99"/>
      <c r="Q292" s="99"/>
      <c r="R292" s="99"/>
      <c r="S292" s="99"/>
      <c r="T292" s="99"/>
      <c r="U292" s="99"/>
      <c r="V292" s="99"/>
      <c r="W292" s="99"/>
      <c r="X292" s="44"/>
      <c r="Y292" s="57"/>
      <c r="Z292" s="44"/>
      <c r="AA292" s="324"/>
      <c r="AB292" s="324"/>
      <c r="AC292" s="324"/>
      <c r="AF292" s="326"/>
    </row>
    <row r="293" spans="1:32" x14ac:dyDescent="0.25">
      <c r="A293" s="44" t="s">
        <v>6879</v>
      </c>
      <c r="B293" s="44" t="s">
        <v>7117</v>
      </c>
      <c r="C293" s="45">
        <v>260203</v>
      </c>
      <c r="D293" s="45" t="s">
        <v>12340</v>
      </c>
      <c r="E293" s="45" t="s">
        <v>10021</v>
      </c>
      <c r="AF293" s="326"/>
    </row>
    <row r="294" spans="1:32" x14ac:dyDescent="0.25">
      <c r="A294" s="99" t="s">
        <v>3894</v>
      </c>
      <c r="B294" s="92" t="s">
        <v>14451</v>
      </c>
      <c r="C294" s="93" t="s">
        <v>14452</v>
      </c>
      <c r="D294" s="93" t="s">
        <v>1250</v>
      </c>
      <c r="E294" s="94">
        <v>47320</v>
      </c>
      <c r="F294" s="93"/>
      <c r="G294" s="93"/>
      <c r="H294" s="93"/>
      <c r="I294" s="99"/>
      <c r="J294" s="99"/>
      <c r="K294" s="99"/>
      <c r="L294" s="99"/>
      <c r="M294" s="99"/>
      <c r="N294" s="99"/>
      <c r="O294" s="99"/>
      <c r="P294" s="99"/>
      <c r="Q294" s="99"/>
      <c r="R294" s="99"/>
      <c r="S294" s="99"/>
      <c r="T294" s="99"/>
      <c r="U294" s="99"/>
      <c r="V294" s="99"/>
      <c r="W294" s="44"/>
      <c r="X294" s="44"/>
      <c r="Y294" s="57"/>
      <c r="Z294" s="44"/>
      <c r="AA294" s="44"/>
      <c r="AB294" s="324"/>
      <c r="AC294" s="324"/>
      <c r="AF294" s="326"/>
    </row>
    <row r="295" spans="1:32" x14ac:dyDescent="0.25">
      <c r="A295" s="44" t="s">
        <v>18860</v>
      </c>
      <c r="B295" s="44" t="s">
        <v>967</v>
      </c>
      <c r="C295" s="45">
        <v>230601</v>
      </c>
      <c r="D295" s="45" t="s">
        <v>12340</v>
      </c>
      <c r="E295" s="45" t="s">
        <v>8383</v>
      </c>
      <c r="AF295" s="326"/>
    </row>
    <row r="296" spans="1:32" x14ac:dyDescent="0.25">
      <c r="A296" s="44" t="s">
        <v>16914</v>
      </c>
      <c r="B296" s="44" t="s">
        <v>3597</v>
      </c>
      <c r="C296" s="45">
        <v>250503</v>
      </c>
      <c r="D296" s="45" t="s">
        <v>12340</v>
      </c>
      <c r="E296" s="45" t="s">
        <v>16904</v>
      </c>
      <c r="AF296" s="326"/>
    </row>
    <row r="297" spans="1:32" x14ac:dyDescent="0.25">
      <c r="A297" s="44" t="s">
        <v>7488</v>
      </c>
      <c r="B297" s="44" t="s">
        <v>3598</v>
      </c>
      <c r="C297" s="45">
        <v>230301</v>
      </c>
      <c r="D297" s="45" t="s">
        <v>12340</v>
      </c>
      <c r="E297" s="45" t="s">
        <v>5580</v>
      </c>
      <c r="AF297" s="326"/>
    </row>
    <row r="298" spans="1:32" x14ac:dyDescent="0.3">
      <c r="A298" s="372" t="s">
        <v>20045</v>
      </c>
      <c r="B298" s="372" t="s">
        <v>1214</v>
      </c>
      <c r="C298" s="125" t="s">
        <v>18610</v>
      </c>
      <c r="D298" s="32" t="s">
        <v>20621</v>
      </c>
      <c r="E298" s="125" t="s">
        <v>8976</v>
      </c>
      <c r="F298" s="125" t="s">
        <v>1236</v>
      </c>
      <c r="G298" s="125" t="s">
        <v>1237</v>
      </c>
      <c r="AF298" s="326"/>
    </row>
    <row r="299" spans="1:32" x14ac:dyDescent="0.25">
      <c r="A299" s="99" t="s">
        <v>11861</v>
      </c>
      <c r="B299" s="92" t="s">
        <v>11875</v>
      </c>
      <c r="C299" s="93" t="s">
        <v>11877</v>
      </c>
      <c r="D299" s="93" t="s">
        <v>1443</v>
      </c>
      <c r="E299" s="94">
        <v>46389</v>
      </c>
      <c r="F299" s="93"/>
      <c r="G299" s="93"/>
      <c r="H299" s="93"/>
      <c r="I299" s="99"/>
      <c r="J299" s="99"/>
      <c r="K299" s="99"/>
      <c r="L299" s="99"/>
      <c r="M299" s="99"/>
      <c r="N299" s="99"/>
      <c r="O299" s="99"/>
      <c r="P299" s="99"/>
      <c r="Q299" s="99"/>
      <c r="R299" s="99"/>
      <c r="S299" s="99"/>
      <c r="T299" s="99"/>
      <c r="U299" s="99"/>
      <c r="V299" s="99"/>
      <c r="W299" s="44"/>
      <c r="X299" s="44"/>
      <c r="Y299" s="57"/>
      <c r="Z299" s="44"/>
      <c r="AA299" s="324"/>
      <c r="AB299" s="324"/>
      <c r="AC299" s="324"/>
      <c r="AF299" s="326"/>
    </row>
    <row r="300" spans="1:32" x14ac:dyDescent="0.25">
      <c r="A300" s="44" t="s">
        <v>4111</v>
      </c>
      <c r="B300" s="44" t="s">
        <v>4470</v>
      </c>
      <c r="C300" s="45">
        <v>210602</v>
      </c>
      <c r="D300" s="45" t="s">
        <v>12340</v>
      </c>
      <c r="E300" s="45" t="s">
        <v>4471</v>
      </c>
      <c r="AF300" s="326"/>
    </row>
    <row r="301" spans="1:32" x14ac:dyDescent="0.25">
      <c r="A301" s="44" t="s">
        <v>10453</v>
      </c>
      <c r="B301" s="44" t="s">
        <v>20364</v>
      </c>
      <c r="C301" s="45" t="s">
        <v>10105</v>
      </c>
      <c r="D301" s="32" t="s">
        <v>12570</v>
      </c>
      <c r="E301" s="46">
        <v>46507</v>
      </c>
      <c r="AF301" s="326"/>
    </row>
    <row r="302" spans="1:32" x14ac:dyDescent="0.25">
      <c r="A302" s="44" t="s">
        <v>14094</v>
      </c>
      <c r="B302" s="44" t="s">
        <v>20356</v>
      </c>
      <c r="C302" s="45" t="s">
        <v>14093</v>
      </c>
      <c r="D302" s="32" t="s">
        <v>12570</v>
      </c>
      <c r="E302" s="46">
        <v>46477</v>
      </c>
      <c r="AF302" s="326"/>
    </row>
    <row r="303" spans="1:32" x14ac:dyDescent="0.25">
      <c r="A303" s="267" t="s">
        <v>11862</v>
      </c>
      <c r="B303" s="267" t="s">
        <v>6747</v>
      </c>
      <c r="C303" s="268">
        <v>791202303001</v>
      </c>
      <c r="D303" s="268" t="s">
        <v>6775</v>
      </c>
      <c r="E303" s="269">
        <v>47634</v>
      </c>
      <c r="F303" s="93"/>
      <c r="G303" s="93"/>
      <c r="H303" s="93"/>
      <c r="I303" s="99"/>
      <c r="J303" s="99"/>
      <c r="K303" s="99"/>
      <c r="L303" s="99"/>
      <c r="M303" s="99"/>
      <c r="N303" s="99"/>
      <c r="O303" s="99"/>
      <c r="P303" s="99"/>
      <c r="Q303" s="99"/>
      <c r="R303" s="99"/>
      <c r="S303" s="99"/>
      <c r="T303" s="99"/>
      <c r="U303" s="99"/>
      <c r="V303" s="99"/>
      <c r="W303" s="99"/>
      <c r="X303" s="99"/>
      <c r="Y303" s="99"/>
      <c r="Z303" s="99"/>
      <c r="AF303" s="326"/>
    </row>
    <row r="304" spans="1:32" x14ac:dyDescent="0.25">
      <c r="A304" s="99" t="s">
        <v>11862</v>
      </c>
      <c r="B304" s="92" t="s">
        <v>11875</v>
      </c>
      <c r="C304" s="93" t="s">
        <v>11878</v>
      </c>
      <c r="D304" s="93" t="s">
        <v>1443</v>
      </c>
      <c r="E304" s="94">
        <v>46389</v>
      </c>
      <c r="F304" s="93"/>
      <c r="G304" s="93"/>
      <c r="H304" s="93"/>
      <c r="I304" s="99"/>
      <c r="J304" s="99"/>
      <c r="K304" s="99"/>
      <c r="L304" s="99"/>
      <c r="M304" s="99"/>
      <c r="N304" s="99"/>
      <c r="O304" s="99"/>
      <c r="P304" s="99"/>
      <c r="Q304" s="99"/>
      <c r="R304" s="99"/>
      <c r="S304" s="99"/>
      <c r="T304" s="99"/>
      <c r="U304" s="99"/>
      <c r="V304" s="99"/>
      <c r="W304" s="44"/>
      <c r="X304" s="44"/>
      <c r="Y304" s="44"/>
      <c r="Z304" s="44"/>
      <c r="AA304" s="324"/>
      <c r="AB304" s="324"/>
      <c r="AF304" s="326"/>
    </row>
    <row r="305" spans="1:32" x14ac:dyDescent="0.25">
      <c r="A305" s="267" t="s">
        <v>3599</v>
      </c>
      <c r="B305" s="267" t="s">
        <v>9304</v>
      </c>
      <c r="C305" s="268">
        <v>791202303001</v>
      </c>
      <c r="D305" s="268" t="s">
        <v>6775</v>
      </c>
      <c r="E305" s="269" t="s">
        <v>3276</v>
      </c>
      <c r="F305" s="93"/>
      <c r="G305" s="93"/>
      <c r="H305" s="93"/>
      <c r="I305" s="99"/>
      <c r="J305" s="99"/>
      <c r="K305" s="99"/>
      <c r="L305" s="99"/>
      <c r="M305" s="99"/>
      <c r="N305" s="99"/>
      <c r="O305" s="99"/>
      <c r="P305" s="99"/>
      <c r="Q305" s="99"/>
      <c r="R305" s="99"/>
      <c r="S305" s="99"/>
      <c r="T305" s="99"/>
      <c r="U305" s="99"/>
      <c r="V305" s="99"/>
      <c r="W305" s="44"/>
      <c r="X305" s="44"/>
      <c r="Y305" s="44"/>
      <c r="Z305" s="44"/>
      <c r="AA305" s="324"/>
      <c r="AB305" s="324"/>
      <c r="AF305" s="326"/>
    </row>
    <row r="306" spans="1:32" x14ac:dyDescent="0.25">
      <c r="A306" s="44" t="s">
        <v>3599</v>
      </c>
      <c r="B306" s="44" t="s">
        <v>2433</v>
      </c>
      <c r="C306" s="45">
        <v>230105</v>
      </c>
      <c r="D306" s="45" t="s">
        <v>12340</v>
      </c>
      <c r="E306" s="45" t="s">
        <v>5580</v>
      </c>
      <c r="AF306" s="326"/>
    </row>
    <row r="307" spans="1:32" x14ac:dyDescent="0.25">
      <c r="A307" s="44" t="s">
        <v>418</v>
      </c>
      <c r="B307" s="44" t="s">
        <v>20398</v>
      </c>
      <c r="C307" s="45" t="s">
        <v>14082</v>
      </c>
      <c r="D307" s="32" t="s">
        <v>12570</v>
      </c>
      <c r="E307" s="46">
        <v>46418</v>
      </c>
      <c r="AF307" s="326"/>
    </row>
    <row r="308" spans="1:32" x14ac:dyDescent="0.25">
      <c r="A308" s="256" t="s">
        <v>5892</v>
      </c>
      <c r="B308" s="256" t="s">
        <v>5893</v>
      </c>
      <c r="C308" s="53" t="s">
        <v>5894</v>
      </c>
      <c r="D308" s="93" t="s">
        <v>5891</v>
      </c>
      <c r="E308" s="257">
        <v>46525</v>
      </c>
      <c r="F308" s="93"/>
      <c r="G308" s="93"/>
      <c r="H308" s="93"/>
      <c r="I308" s="99"/>
      <c r="J308" s="99"/>
      <c r="K308" s="99"/>
      <c r="L308" s="99"/>
      <c r="M308" s="99"/>
      <c r="N308" s="99"/>
      <c r="O308" s="99"/>
      <c r="P308" s="99"/>
      <c r="Q308" s="99"/>
      <c r="R308" s="99"/>
      <c r="S308" s="99"/>
      <c r="T308" s="99"/>
      <c r="U308" s="99"/>
      <c r="V308" s="99"/>
      <c r="W308" s="44"/>
      <c r="X308" s="44"/>
      <c r="Y308" s="44"/>
      <c r="Z308" s="44"/>
      <c r="AA308" s="324"/>
      <c r="AB308" s="324"/>
      <c r="AF308" s="326"/>
    </row>
    <row r="309" spans="1:32" x14ac:dyDescent="0.25">
      <c r="A309" s="44" t="s">
        <v>459</v>
      </c>
      <c r="B309" s="44" t="s">
        <v>20400</v>
      </c>
      <c r="C309" s="45" t="s">
        <v>5878</v>
      </c>
      <c r="D309" s="32" t="s">
        <v>12570</v>
      </c>
      <c r="E309" s="46">
        <v>46295</v>
      </c>
      <c r="AF309" s="326"/>
    </row>
    <row r="310" spans="1:32" x14ac:dyDescent="0.25">
      <c r="A310" s="44" t="s">
        <v>459</v>
      </c>
      <c r="B310" s="44" t="s">
        <v>4105</v>
      </c>
      <c r="C310" s="45" t="s">
        <v>15477</v>
      </c>
      <c r="D310" s="46" t="s">
        <v>13037</v>
      </c>
      <c r="E310" s="46">
        <v>46218</v>
      </c>
      <c r="AF310" s="326"/>
    </row>
    <row r="311" spans="1:32" x14ac:dyDescent="0.25">
      <c r="A311" s="44" t="s">
        <v>6880</v>
      </c>
      <c r="B311" s="44" t="s">
        <v>5639</v>
      </c>
      <c r="C311" s="45">
        <v>23010401</v>
      </c>
      <c r="D311" s="45" t="s">
        <v>12340</v>
      </c>
      <c r="E311" s="45" t="s">
        <v>5640</v>
      </c>
      <c r="AF311" s="326"/>
    </row>
    <row r="312" spans="1:32" x14ac:dyDescent="0.25">
      <c r="A312" s="44" t="s">
        <v>6880</v>
      </c>
      <c r="B312" s="44" t="s">
        <v>3298</v>
      </c>
      <c r="C312" s="45">
        <v>23010402</v>
      </c>
      <c r="D312" s="45" t="s">
        <v>12340</v>
      </c>
      <c r="E312" s="45" t="s">
        <v>5640</v>
      </c>
      <c r="AF312" s="326"/>
    </row>
    <row r="313" spans="1:32" x14ac:dyDescent="0.25">
      <c r="A313" s="44" t="s">
        <v>8278</v>
      </c>
      <c r="B313" s="44" t="s">
        <v>8375</v>
      </c>
      <c r="C313" s="45">
        <v>230604</v>
      </c>
      <c r="D313" s="45" t="s">
        <v>12340</v>
      </c>
      <c r="E313" s="45" t="s">
        <v>4471</v>
      </c>
      <c r="AF313" s="326"/>
    </row>
    <row r="314" spans="1:32" x14ac:dyDescent="0.25">
      <c r="A314" s="44" t="s">
        <v>18861</v>
      </c>
      <c r="B314" s="44" t="s">
        <v>7120</v>
      </c>
      <c r="C314" s="45">
        <v>260204</v>
      </c>
      <c r="D314" s="45" t="s">
        <v>12340</v>
      </c>
      <c r="E314" s="45" t="s">
        <v>10021</v>
      </c>
      <c r="AF314" s="326"/>
    </row>
    <row r="315" spans="1:32" x14ac:dyDescent="0.25">
      <c r="A315" s="271" t="s">
        <v>10839</v>
      </c>
      <c r="B315" s="271" t="s">
        <v>1251</v>
      </c>
      <c r="C315" s="59" t="s">
        <v>10924</v>
      </c>
      <c r="D315" s="93" t="s">
        <v>1250</v>
      </c>
      <c r="E315" s="94">
        <v>46228</v>
      </c>
      <c r="F315" s="93"/>
      <c r="G315" s="93"/>
      <c r="H315" s="93"/>
      <c r="I315" s="99"/>
      <c r="J315" s="99"/>
      <c r="K315" s="99"/>
      <c r="L315" s="99"/>
      <c r="M315" s="99"/>
      <c r="N315" s="99"/>
      <c r="O315" s="99"/>
      <c r="P315" s="99"/>
      <c r="Q315" s="99"/>
      <c r="R315" s="99"/>
      <c r="S315" s="99"/>
      <c r="T315" s="99"/>
      <c r="U315" s="99"/>
      <c r="V315" s="99"/>
      <c r="W315" s="44"/>
      <c r="X315" s="44"/>
      <c r="Y315" s="44"/>
      <c r="Z315" s="44"/>
      <c r="AA315" s="44"/>
      <c r="AB315" s="390"/>
      <c r="AF315" s="326"/>
    </row>
    <row r="316" spans="1:32" x14ac:dyDescent="0.25">
      <c r="A316" s="44" t="s">
        <v>11303</v>
      </c>
      <c r="B316" s="44" t="s">
        <v>10020</v>
      </c>
      <c r="C316" s="45">
        <v>24010401</v>
      </c>
      <c r="D316" s="45" t="s">
        <v>12340</v>
      </c>
      <c r="E316" s="45" t="s">
        <v>10021</v>
      </c>
      <c r="AF316" s="326"/>
    </row>
    <row r="317" spans="1:32" x14ac:dyDescent="0.25">
      <c r="A317" s="44" t="s">
        <v>10127</v>
      </c>
      <c r="B317" s="92" t="s">
        <v>10390</v>
      </c>
      <c r="C317" s="56" t="s">
        <v>10120</v>
      </c>
      <c r="D317" s="146" t="s">
        <v>10389</v>
      </c>
      <c r="E317" s="107">
        <v>45838</v>
      </c>
      <c r="F317" s="93"/>
      <c r="G317" s="93"/>
      <c r="H317" s="93"/>
      <c r="I317" s="99"/>
      <c r="J317" s="99"/>
      <c r="K317" s="99"/>
      <c r="L317" s="99"/>
      <c r="M317" s="99"/>
      <c r="N317" s="99"/>
      <c r="O317" s="99"/>
      <c r="P317" s="99"/>
      <c r="Q317" s="99"/>
      <c r="R317" s="99"/>
      <c r="S317" s="99"/>
      <c r="T317" s="99"/>
      <c r="U317" s="99"/>
      <c r="V317" s="99"/>
      <c r="W317" s="44"/>
      <c r="X317" s="44"/>
      <c r="Y317" s="44"/>
      <c r="Z317" s="44"/>
      <c r="AA317" s="324"/>
      <c r="AB317" s="324"/>
      <c r="AC317" s="390"/>
      <c r="AF317" s="326"/>
    </row>
    <row r="318" spans="1:32" x14ac:dyDescent="0.25">
      <c r="A318" s="44" t="s">
        <v>10127</v>
      </c>
      <c r="B318" s="44" t="s">
        <v>13121</v>
      </c>
      <c r="C318" s="45">
        <v>39.25</v>
      </c>
      <c r="D318" s="45" t="s">
        <v>13565</v>
      </c>
      <c r="E318" s="46">
        <v>47514</v>
      </c>
      <c r="F318" s="45"/>
      <c r="G318" s="93"/>
      <c r="H318" s="93"/>
      <c r="I318" s="99"/>
      <c r="J318" s="99"/>
      <c r="K318" s="99"/>
      <c r="L318" s="99"/>
      <c r="M318" s="99"/>
      <c r="N318" s="99"/>
      <c r="O318" s="99"/>
      <c r="P318" s="99"/>
      <c r="Q318" s="99"/>
      <c r="R318" s="99"/>
      <c r="S318" s="99"/>
      <c r="T318" s="99"/>
      <c r="U318" s="99"/>
      <c r="V318" s="99"/>
      <c r="W318" s="44"/>
      <c r="X318" s="44"/>
      <c r="Y318" s="44"/>
      <c r="Z318" s="44"/>
      <c r="AA318" s="324"/>
      <c r="AB318" s="324"/>
      <c r="AC318" s="390"/>
      <c r="AF318" s="326"/>
    </row>
    <row r="319" spans="1:32" x14ac:dyDescent="0.3">
      <c r="A319" s="372" t="s">
        <v>8696</v>
      </c>
      <c r="B319" s="372" t="s">
        <v>2786</v>
      </c>
      <c r="C319" s="125" t="s">
        <v>8394</v>
      </c>
      <c r="D319" s="32" t="s">
        <v>20621</v>
      </c>
      <c r="E319" s="125" t="s">
        <v>4471</v>
      </c>
      <c r="F319" s="125" t="s">
        <v>1236</v>
      </c>
      <c r="G319" s="125" t="s">
        <v>1237</v>
      </c>
      <c r="AF319" s="326"/>
    </row>
    <row r="320" spans="1:32" x14ac:dyDescent="0.25">
      <c r="A320" s="44" t="s">
        <v>18862</v>
      </c>
      <c r="B320" s="44" t="s">
        <v>3163</v>
      </c>
      <c r="C320" s="45">
        <v>25100202</v>
      </c>
      <c r="D320" s="45" t="s">
        <v>12340</v>
      </c>
      <c r="E320" s="45" t="s">
        <v>12119</v>
      </c>
      <c r="AF320" s="326"/>
    </row>
    <row r="321" spans="1:32" x14ac:dyDescent="0.25">
      <c r="A321" s="44" t="s">
        <v>18862</v>
      </c>
      <c r="B321" s="44" t="s">
        <v>5639</v>
      </c>
      <c r="C321" s="45">
        <v>26010401</v>
      </c>
      <c r="D321" s="45" t="s">
        <v>12340</v>
      </c>
      <c r="E321" s="45" t="s">
        <v>18836</v>
      </c>
      <c r="AF321" s="326"/>
    </row>
    <row r="322" spans="1:32" x14ac:dyDescent="0.25">
      <c r="A322" s="44" t="s">
        <v>18862</v>
      </c>
      <c r="B322" s="44" t="s">
        <v>3298</v>
      </c>
      <c r="C322" s="45">
        <v>26010402</v>
      </c>
      <c r="D322" s="45" t="s">
        <v>12340</v>
      </c>
      <c r="E322" s="45" t="s">
        <v>18836</v>
      </c>
      <c r="AF322" s="326"/>
    </row>
    <row r="323" spans="1:32" x14ac:dyDescent="0.25">
      <c r="A323" s="44" t="s">
        <v>18862</v>
      </c>
      <c r="B323" s="44" t="s">
        <v>18854</v>
      </c>
      <c r="C323" s="45">
        <v>25100201</v>
      </c>
      <c r="D323" s="45" t="s">
        <v>12340</v>
      </c>
      <c r="E323" s="45" t="s">
        <v>12119</v>
      </c>
      <c r="AF323" s="326"/>
    </row>
    <row r="324" spans="1:32" x14ac:dyDescent="0.25">
      <c r="A324" s="44" t="s">
        <v>17605</v>
      </c>
      <c r="B324" s="44" t="s">
        <v>17606</v>
      </c>
      <c r="C324" s="45" t="s">
        <v>17607</v>
      </c>
      <c r="D324" s="46" t="s">
        <v>13037</v>
      </c>
      <c r="E324" s="46">
        <v>46344</v>
      </c>
      <c r="AC324" s="390"/>
      <c r="AF324" s="326"/>
    </row>
    <row r="325" spans="1:32" x14ac:dyDescent="0.25">
      <c r="A325" s="44" t="s">
        <v>17605</v>
      </c>
      <c r="B325" s="44" t="s">
        <v>17606</v>
      </c>
      <c r="C325" s="45" t="s">
        <v>17607</v>
      </c>
      <c r="D325" s="46" t="s">
        <v>13037</v>
      </c>
      <c r="E325" s="46">
        <v>46344</v>
      </c>
      <c r="AC325" s="390"/>
      <c r="AF325" s="326"/>
    </row>
    <row r="326" spans="1:32" x14ac:dyDescent="0.25">
      <c r="A326" s="44" t="s">
        <v>10128</v>
      </c>
      <c r="B326" s="92" t="s">
        <v>10390</v>
      </c>
      <c r="C326" s="371" t="s">
        <v>10122</v>
      </c>
      <c r="D326" s="146" t="s">
        <v>10389</v>
      </c>
      <c r="E326" s="107">
        <v>45838</v>
      </c>
      <c r="F326" s="93"/>
      <c r="G326" s="93"/>
      <c r="H326" s="93"/>
      <c r="I326" s="99"/>
      <c r="J326" s="99"/>
      <c r="K326" s="99"/>
      <c r="L326" s="99"/>
      <c r="M326" s="99"/>
      <c r="N326" s="99"/>
      <c r="O326" s="99"/>
      <c r="P326" s="99"/>
      <c r="Q326" s="99"/>
      <c r="R326" s="99"/>
      <c r="S326" s="99"/>
      <c r="T326" s="99"/>
      <c r="U326" s="99"/>
      <c r="V326" s="99"/>
      <c r="W326" s="44"/>
      <c r="X326" s="44"/>
      <c r="Y326" s="44"/>
      <c r="Z326" s="44"/>
      <c r="AA326" s="324"/>
      <c r="AB326" s="324"/>
      <c r="AC326" s="390"/>
      <c r="AF326" s="326"/>
    </row>
    <row r="327" spans="1:32" x14ac:dyDescent="0.25">
      <c r="A327" s="57" t="s">
        <v>1765</v>
      </c>
      <c r="B327" s="57" t="s">
        <v>2254</v>
      </c>
      <c r="C327" s="62">
        <v>24030</v>
      </c>
      <c r="D327" s="93" t="s">
        <v>5007</v>
      </c>
      <c r="E327" s="60">
        <v>46326</v>
      </c>
      <c r="F327" s="93"/>
      <c r="G327" s="93"/>
      <c r="H327" s="93"/>
      <c r="I327" s="99"/>
      <c r="J327" s="99"/>
      <c r="K327" s="99"/>
      <c r="L327" s="99"/>
      <c r="M327" s="99"/>
      <c r="N327" s="99"/>
      <c r="O327" s="99"/>
      <c r="P327" s="99"/>
      <c r="Q327" s="99"/>
      <c r="R327" s="99"/>
      <c r="S327" s="99"/>
      <c r="T327" s="99"/>
      <c r="U327" s="99"/>
      <c r="V327" s="99"/>
      <c r="W327" s="99"/>
      <c r="X327" s="99"/>
      <c r="Y327" s="99"/>
      <c r="Z327" s="99"/>
      <c r="AA327" s="380"/>
      <c r="AC327" s="390"/>
      <c r="AF327" s="326"/>
    </row>
    <row r="328" spans="1:32" x14ac:dyDescent="0.25">
      <c r="A328" s="44" t="s">
        <v>1765</v>
      </c>
      <c r="B328" s="44" t="s">
        <v>13126</v>
      </c>
      <c r="C328" s="45">
        <v>14.24</v>
      </c>
      <c r="D328" s="45" t="s">
        <v>13565</v>
      </c>
      <c r="E328" s="46">
        <v>47299</v>
      </c>
      <c r="F328" s="45"/>
      <c r="G328" s="93"/>
      <c r="H328" s="93"/>
      <c r="I328" s="99"/>
      <c r="J328" s="99"/>
      <c r="K328" s="99"/>
      <c r="L328" s="99"/>
      <c r="M328" s="99"/>
      <c r="N328" s="99"/>
      <c r="O328" s="99"/>
      <c r="P328" s="99"/>
      <c r="Q328" s="99"/>
      <c r="R328" s="99"/>
      <c r="S328" s="99"/>
      <c r="T328" s="99"/>
      <c r="U328" s="99"/>
      <c r="V328" s="99"/>
      <c r="W328" s="44"/>
      <c r="X328" s="44"/>
      <c r="Y328" s="44"/>
      <c r="Z328" s="44"/>
      <c r="AA328" s="324"/>
      <c r="AB328" s="324"/>
      <c r="AC328" s="390"/>
      <c r="AF328" s="326"/>
    </row>
    <row r="329" spans="1:32" x14ac:dyDescent="0.3">
      <c r="A329" s="372" t="s">
        <v>995</v>
      </c>
      <c r="B329" s="372" t="s">
        <v>12348</v>
      </c>
      <c r="C329" s="125" t="s">
        <v>12188</v>
      </c>
      <c r="D329" s="32" t="s">
        <v>20621</v>
      </c>
      <c r="E329" s="125" t="s">
        <v>5239</v>
      </c>
      <c r="F329" s="125" t="s">
        <v>1236</v>
      </c>
      <c r="G329" s="125" t="s">
        <v>1237</v>
      </c>
      <c r="AF329" s="326"/>
    </row>
    <row r="330" spans="1:32" x14ac:dyDescent="0.3">
      <c r="A330" s="372" t="s">
        <v>20416</v>
      </c>
      <c r="B330" s="372" t="s">
        <v>1206</v>
      </c>
      <c r="C330" s="125" t="s">
        <v>20612</v>
      </c>
      <c r="D330" s="32" t="s">
        <v>20621</v>
      </c>
      <c r="E330" s="125" t="s">
        <v>10032</v>
      </c>
      <c r="F330" s="125" t="s">
        <v>1236</v>
      </c>
      <c r="G330" s="125" t="s">
        <v>1237</v>
      </c>
      <c r="AF330" s="326"/>
    </row>
    <row r="331" spans="1:32" x14ac:dyDescent="0.25">
      <c r="A331" s="44" t="s">
        <v>12235</v>
      </c>
      <c r="B331" s="44" t="s">
        <v>5447</v>
      </c>
      <c r="C331" s="45">
        <v>240804</v>
      </c>
      <c r="D331" s="45" t="s">
        <v>12340</v>
      </c>
      <c r="E331" s="45" t="s">
        <v>12234</v>
      </c>
      <c r="AF331" s="326"/>
    </row>
    <row r="332" spans="1:32" x14ac:dyDescent="0.25">
      <c r="A332" s="44" t="s">
        <v>12235</v>
      </c>
      <c r="B332" s="44" t="s">
        <v>3156</v>
      </c>
      <c r="C332" s="45">
        <v>230904</v>
      </c>
      <c r="D332" s="45" t="s">
        <v>12340</v>
      </c>
      <c r="E332" s="45" t="s">
        <v>8524</v>
      </c>
      <c r="AF332" s="326"/>
    </row>
    <row r="333" spans="1:32" x14ac:dyDescent="0.25">
      <c r="A333" s="57" t="s">
        <v>3600</v>
      </c>
      <c r="B333" s="57" t="s">
        <v>2254</v>
      </c>
      <c r="C333" s="62">
        <v>24030</v>
      </c>
      <c r="D333" s="93" t="s">
        <v>5007</v>
      </c>
      <c r="E333" s="60">
        <v>46326</v>
      </c>
      <c r="F333" s="93"/>
      <c r="G333" s="93"/>
      <c r="H333" s="93"/>
      <c r="I333" s="99"/>
      <c r="J333" s="99"/>
      <c r="K333" s="99"/>
      <c r="L333" s="99"/>
      <c r="M333" s="99"/>
      <c r="N333" s="99"/>
      <c r="O333" s="99"/>
      <c r="P333" s="99"/>
      <c r="Q333" s="99"/>
      <c r="R333" s="99"/>
      <c r="S333" s="99"/>
      <c r="T333" s="99"/>
      <c r="U333" s="99"/>
      <c r="V333" s="99"/>
      <c r="W333" s="99"/>
      <c r="X333" s="99"/>
      <c r="Y333" s="99"/>
      <c r="Z333" s="99"/>
      <c r="AA333" s="380"/>
      <c r="AC333" s="390"/>
      <c r="AF333" s="326"/>
    </row>
    <row r="334" spans="1:32" x14ac:dyDescent="0.25">
      <c r="A334" s="57" t="s">
        <v>3600</v>
      </c>
      <c r="B334" s="92" t="s">
        <v>3862</v>
      </c>
      <c r="C334" s="93" t="s">
        <v>3860</v>
      </c>
      <c r="D334" s="93" t="s">
        <v>3861</v>
      </c>
      <c r="E334" s="94">
        <v>46203</v>
      </c>
      <c r="F334" s="93"/>
      <c r="G334" s="93"/>
      <c r="H334" s="93"/>
      <c r="I334" s="99"/>
      <c r="J334" s="99"/>
      <c r="K334" s="99"/>
      <c r="L334" s="99"/>
      <c r="M334" s="99"/>
      <c r="N334" s="99"/>
      <c r="O334" s="99"/>
      <c r="P334" s="99"/>
      <c r="Q334" s="99"/>
      <c r="R334" s="99"/>
      <c r="S334" s="99"/>
      <c r="T334" s="99"/>
      <c r="U334" s="99"/>
      <c r="V334" s="99"/>
      <c r="W334" s="44"/>
      <c r="X334" s="44"/>
      <c r="Y334" s="44"/>
      <c r="Z334" s="44"/>
      <c r="AA334" s="44"/>
      <c r="AC334" s="390"/>
      <c r="AF334" s="326"/>
    </row>
    <row r="335" spans="1:32" x14ac:dyDescent="0.25">
      <c r="A335" s="44" t="s">
        <v>3600</v>
      </c>
      <c r="B335" s="44" t="s">
        <v>5447</v>
      </c>
      <c r="C335" s="45">
        <v>250802</v>
      </c>
      <c r="D335" s="45" t="s">
        <v>12340</v>
      </c>
      <c r="E335" s="45" t="s">
        <v>10682</v>
      </c>
      <c r="AF335" s="326"/>
    </row>
    <row r="336" spans="1:32" x14ac:dyDescent="0.3">
      <c r="A336" s="372" t="s">
        <v>434</v>
      </c>
      <c r="B336" s="372" t="s">
        <v>12348</v>
      </c>
      <c r="C336" s="125" t="s">
        <v>12188</v>
      </c>
      <c r="D336" s="32" t="s">
        <v>20621</v>
      </c>
      <c r="E336" s="125" t="s">
        <v>5239</v>
      </c>
      <c r="F336" s="125" t="s">
        <v>1237</v>
      </c>
      <c r="G336" s="125" t="s">
        <v>1237</v>
      </c>
      <c r="AF336" s="326"/>
    </row>
    <row r="337" spans="1:32" x14ac:dyDescent="0.25">
      <c r="A337" s="44" t="s">
        <v>434</v>
      </c>
      <c r="B337" s="44" t="s">
        <v>13127</v>
      </c>
      <c r="C337" s="45">
        <v>13.24</v>
      </c>
      <c r="D337" s="45" t="s">
        <v>13565</v>
      </c>
      <c r="E337" s="46">
        <v>47299</v>
      </c>
      <c r="F337" s="45" t="s">
        <v>1384</v>
      </c>
      <c r="G337" s="93"/>
      <c r="H337" s="93"/>
      <c r="I337" s="99"/>
      <c r="J337" s="99"/>
      <c r="K337" s="99"/>
      <c r="L337" s="99"/>
      <c r="M337" s="99"/>
      <c r="N337" s="99"/>
      <c r="O337" s="99"/>
      <c r="P337" s="99"/>
      <c r="Q337" s="99"/>
      <c r="R337" s="99"/>
      <c r="S337" s="99"/>
      <c r="T337" s="99"/>
      <c r="U337" s="99"/>
      <c r="V337" s="99"/>
      <c r="W337" s="44"/>
      <c r="X337" s="44"/>
      <c r="Y337" s="44"/>
      <c r="Z337" s="44"/>
      <c r="AF337" s="326"/>
    </row>
    <row r="338" spans="1:32" x14ac:dyDescent="0.25">
      <c r="A338" s="44" t="s">
        <v>629</v>
      </c>
      <c r="B338" s="44" t="s">
        <v>8374</v>
      </c>
      <c r="C338" s="45">
        <v>230401</v>
      </c>
      <c r="D338" s="45" t="s">
        <v>12340</v>
      </c>
      <c r="E338" s="45" t="s">
        <v>7925</v>
      </c>
      <c r="AF338" s="326"/>
    </row>
    <row r="339" spans="1:32" x14ac:dyDescent="0.25">
      <c r="A339" s="44" t="s">
        <v>629</v>
      </c>
      <c r="B339" s="44" t="s">
        <v>3159</v>
      </c>
      <c r="C339" s="45">
        <v>230903</v>
      </c>
      <c r="D339" s="45" t="s">
        <v>12340</v>
      </c>
      <c r="E339" s="45" t="s">
        <v>8524</v>
      </c>
      <c r="AF339" s="326"/>
    </row>
    <row r="340" spans="1:32" x14ac:dyDescent="0.25">
      <c r="A340" s="44" t="s">
        <v>629</v>
      </c>
      <c r="B340" s="44" t="s">
        <v>980</v>
      </c>
      <c r="C340" s="45">
        <v>260103</v>
      </c>
      <c r="D340" s="45" t="s">
        <v>12340</v>
      </c>
      <c r="E340" s="45" t="s">
        <v>8976</v>
      </c>
      <c r="AF340" s="326"/>
    </row>
    <row r="341" spans="1:32" x14ac:dyDescent="0.25">
      <c r="A341" s="44" t="s">
        <v>629</v>
      </c>
      <c r="B341" s="44" t="s">
        <v>3597</v>
      </c>
      <c r="C341" s="45">
        <v>250503</v>
      </c>
      <c r="D341" s="45" t="s">
        <v>12340</v>
      </c>
      <c r="E341" s="45" t="s">
        <v>16904</v>
      </c>
      <c r="AF341" s="326"/>
    </row>
    <row r="342" spans="1:32" x14ac:dyDescent="0.25">
      <c r="A342" s="44" t="s">
        <v>14211</v>
      </c>
      <c r="B342" s="44" t="s">
        <v>5639</v>
      </c>
      <c r="C342" s="45">
        <v>25010401</v>
      </c>
      <c r="D342" s="45" t="s">
        <v>12340</v>
      </c>
      <c r="E342" s="45" t="s">
        <v>13581</v>
      </c>
      <c r="AF342" s="326"/>
    </row>
    <row r="343" spans="1:32" x14ac:dyDescent="0.25">
      <c r="A343" s="44" t="s">
        <v>14211</v>
      </c>
      <c r="B343" s="44" t="s">
        <v>3298</v>
      </c>
      <c r="C343" s="45">
        <v>25010402</v>
      </c>
      <c r="D343" s="45" t="s">
        <v>12340</v>
      </c>
      <c r="E343" s="45" t="s">
        <v>13581</v>
      </c>
      <c r="AF343" s="326"/>
    </row>
    <row r="344" spans="1:32" x14ac:dyDescent="0.25">
      <c r="A344" s="44" t="s">
        <v>18863</v>
      </c>
      <c r="B344" s="44" t="s">
        <v>3598</v>
      </c>
      <c r="C344" s="45">
        <v>210305</v>
      </c>
      <c r="D344" s="45" t="s">
        <v>12340</v>
      </c>
      <c r="E344" s="45" t="s">
        <v>3276</v>
      </c>
      <c r="AF344" s="326"/>
    </row>
    <row r="345" spans="1:32" x14ac:dyDescent="0.25">
      <c r="A345" s="44" t="s">
        <v>14637</v>
      </c>
      <c r="B345" s="44" t="s">
        <v>13144</v>
      </c>
      <c r="C345" s="45">
        <v>17.25</v>
      </c>
      <c r="D345" s="45" t="s">
        <v>13565</v>
      </c>
      <c r="E345" s="46">
        <v>47664</v>
      </c>
      <c r="F345" s="45"/>
      <c r="G345" s="93"/>
      <c r="H345" s="93"/>
      <c r="I345" s="99"/>
      <c r="J345" s="99"/>
      <c r="K345" s="99"/>
      <c r="L345" s="99"/>
      <c r="M345" s="99"/>
      <c r="N345" s="99"/>
      <c r="O345" s="99"/>
      <c r="P345" s="99"/>
      <c r="Q345" s="99"/>
      <c r="R345" s="99"/>
      <c r="S345" s="99"/>
      <c r="T345" s="99"/>
      <c r="U345" s="99"/>
      <c r="V345" s="99"/>
      <c r="W345" s="44"/>
      <c r="X345" s="57"/>
      <c r="Y345" s="44"/>
      <c r="Z345" s="99"/>
      <c r="AF345" s="326"/>
    </row>
    <row r="346" spans="1:32" x14ac:dyDescent="0.25">
      <c r="A346" s="102" t="s">
        <v>13087</v>
      </c>
      <c r="B346" s="92" t="s">
        <v>3574</v>
      </c>
      <c r="C346" s="93" t="s">
        <v>13105</v>
      </c>
      <c r="D346" s="93" t="s">
        <v>1250</v>
      </c>
      <c r="E346" s="94">
        <v>46496</v>
      </c>
      <c r="F346" s="93"/>
      <c r="G346" s="93"/>
      <c r="H346" s="93"/>
      <c r="I346" s="99"/>
      <c r="J346" s="99"/>
      <c r="K346" s="99"/>
      <c r="L346" s="99"/>
      <c r="M346" s="99"/>
      <c r="N346" s="99"/>
      <c r="O346" s="99"/>
      <c r="P346" s="99"/>
      <c r="Q346" s="99"/>
      <c r="R346" s="99"/>
      <c r="S346" s="99"/>
      <c r="T346" s="99"/>
      <c r="U346" s="99"/>
      <c r="V346" s="99"/>
      <c r="W346" s="44"/>
      <c r="X346" s="57"/>
      <c r="Y346" s="44"/>
      <c r="Z346" s="99"/>
      <c r="AF346" s="326"/>
    </row>
    <row r="347" spans="1:32" x14ac:dyDescent="0.25">
      <c r="A347" s="99" t="s">
        <v>13087</v>
      </c>
      <c r="B347" s="92" t="s">
        <v>14451</v>
      </c>
      <c r="C347" s="93" t="s">
        <v>14452</v>
      </c>
      <c r="D347" s="93" t="s">
        <v>1250</v>
      </c>
      <c r="E347" s="94">
        <v>47320</v>
      </c>
      <c r="F347" s="93"/>
      <c r="G347" s="93"/>
      <c r="H347" s="93"/>
      <c r="I347" s="99"/>
      <c r="J347" s="99"/>
      <c r="K347" s="99"/>
      <c r="L347" s="99"/>
      <c r="M347" s="99"/>
      <c r="N347" s="99"/>
      <c r="O347" s="99"/>
      <c r="P347" s="99"/>
      <c r="Q347" s="99"/>
      <c r="R347" s="99"/>
      <c r="S347" s="99"/>
      <c r="T347" s="99"/>
      <c r="U347" s="99"/>
      <c r="V347" s="99"/>
      <c r="W347" s="44"/>
      <c r="X347" s="57"/>
      <c r="Y347" s="44"/>
      <c r="Z347" s="99"/>
      <c r="AA347" s="380"/>
      <c r="AF347" s="326"/>
    </row>
    <row r="348" spans="1:32" x14ac:dyDescent="0.25">
      <c r="A348" s="44" t="s">
        <v>16915</v>
      </c>
      <c r="B348" s="44" t="s">
        <v>5519</v>
      </c>
      <c r="C348" s="45">
        <v>250302</v>
      </c>
      <c r="D348" s="45" t="s">
        <v>12340</v>
      </c>
      <c r="E348" s="45" t="s">
        <v>5580</v>
      </c>
      <c r="AF348" s="326"/>
    </row>
    <row r="349" spans="1:32" x14ac:dyDescent="0.25">
      <c r="A349" s="44" t="s">
        <v>16915</v>
      </c>
      <c r="B349" s="44" t="s">
        <v>976</v>
      </c>
      <c r="C349" s="45">
        <v>25010201</v>
      </c>
      <c r="D349" s="45" t="s">
        <v>12340</v>
      </c>
      <c r="E349" s="45" t="s">
        <v>13567</v>
      </c>
      <c r="AF349" s="326"/>
    </row>
    <row r="350" spans="1:32" x14ac:dyDescent="0.25">
      <c r="A350" s="44" t="s">
        <v>7489</v>
      </c>
      <c r="B350" s="44" t="s">
        <v>3275</v>
      </c>
      <c r="C350" s="45">
        <v>210101</v>
      </c>
      <c r="D350" s="45" t="s">
        <v>12340</v>
      </c>
      <c r="E350" s="45" t="s">
        <v>3276</v>
      </c>
      <c r="AF350" s="326"/>
    </row>
    <row r="351" spans="1:32" x14ac:dyDescent="0.25">
      <c r="A351" s="44" t="s">
        <v>13128</v>
      </c>
      <c r="B351" s="44" t="s">
        <v>13129</v>
      </c>
      <c r="C351" s="45">
        <v>36.229999999999997</v>
      </c>
      <c r="D351" s="45" t="s">
        <v>13565</v>
      </c>
      <c r="E351" s="46">
        <v>46934</v>
      </c>
      <c r="F351" s="45"/>
      <c r="G351" s="93"/>
      <c r="H351" s="93"/>
      <c r="I351" s="99"/>
      <c r="J351" s="99"/>
      <c r="K351" s="99"/>
      <c r="L351" s="99"/>
      <c r="M351" s="99"/>
      <c r="N351" s="99"/>
      <c r="O351" s="99"/>
      <c r="P351" s="99"/>
      <c r="Q351" s="99"/>
      <c r="R351" s="99"/>
      <c r="S351" s="99"/>
      <c r="T351" s="99"/>
      <c r="U351" s="99"/>
      <c r="V351" s="99"/>
      <c r="W351" s="44"/>
      <c r="X351" s="57"/>
      <c r="Y351" s="99"/>
      <c r="Z351" s="99"/>
      <c r="AF351" s="326"/>
    </row>
    <row r="352" spans="1:32" x14ac:dyDescent="0.25">
      <c r="A352" s="44" t="s">
        <v>13128</v>
      </c>
      <c r="B352" s="44" t="s">
        <v>13121</v>
      </c>
      <c r="C352" s="45">
        <v>39.25</v>
      </c>
      <c r="D352" s="45" t="s">
        <v>13565</v>
      </c>
      <c r="E352" s="46">
        <v>47514</v>
      </c>
      <c r="F352" s="45"/>
      <c r="G352" s="93"/>
      <c r="H352" s="93"/>
      <c r="I352" s="99"/>
      <c r="J352" s="99"/>
      <c r="K352" s="99"/>
      <c r="L352" s="99"/>
      <c r="M352" s="99"/>
      <c r="N352" s="99"/>
      <c r="O352" s="99"/>
      <c r="P352" s="99"/>
      <c r="Q352" s="99"/>
      <c r="R352" s="99"/>
      <c r="S352" s="99"/>
      <c r="T352" s="99"/>
      <c r="U352" s="99"/>
      <c r="V352" s="99"/>
      <c r="W352" s="44"/>
      <c r="X352" s="44"/>
      <c r="Y352" s="99"/>
      <c r="Z352" s="99"/>
      <c r="AA352" s="390"/>
      <c r="AB352" s="390"/>
      <c r="AF352" s="326"/>
    </row>
    <row r="353" spans="1:32" x14ac:dyDescent="0.25">
      <c r="A353" s="44" t="s">
        <v>173</v>
      </c>
      <c r="B353" s="44" t="s">
        <v>4578</v>
      </c>
      <c r="C353" s="45" t="s">
        <v>4579</v>
      </c>
      <c r="D353" s="45" t="s">
        <v>12177</v>
      </c>
      <c r="E353" s="45" t="s">
        <v>2628</v>
      </c>
      <c r="F353" s="93"/>
      <c r="G353" s="93"/>
      <c r="H353" s="93"/>
      <c r="I353" s="99"/>
      <c r="J353" s="99"/>
      <c r="K353" s="99"/>
      <c r="L353" s="99"/>
      <c r="M353" s="99"/>
      <c r="N353" s="99"/>
      <c r="O353" s="99"/>
      <c r="P353" s="99"/>
      <c r="Q353" s="99"/>
      <c r="R353" s="99"/>
      <c r="S353" s="99"/>
      <c r="T353" s="99"/>
      <c r="U353" s="99"/>
      <c r="V353" s="99"/>
      <c r="W353" s="44"/>
      <c r="X353" s="44"/>
      <c r="Y353" s="99"/>
      <c r="Z353" s="99"/>
      <c r="AA353" s="390"/>
      <c r="AB353" s="390"/>
      <c r="AF353" s="326"/>
    </row>
    <row r="354" spans="1:32" x14ac:dyDescent="0.25">
      <c r="A354" s="44" t="s">
        <v>173</v>
      </c>
      <c r="B354" s="44" t="s">
        <v>174</v>
      </c>
      <c r="C354" s="45" t="s">
        <v>332</v>
      </c>
      <c r="D354" s="45" t="s">
        <v>12177</v>
      </c>
      <c r="E354" s="45" t="s">
        <v>5471</v>
      </c>
      <c r="F354" s="93"/>
      <c r="G354" s="93"/>
      <c r="H354" s="93"/>
      <c r="I354" s="99"/>
      <c r="J354" s="99"/>
      <c r="K354" s="99"/>
      <c r="L354" s="99"/>
      <c r="M354" s="99"/>
      <c r="N354" s="99"/>
      <c r="O354" s="99"/>
      <c r="P354" s="99"/>
      <c r="Q354" s="99"/>
      <c r="R354" s="99"/>
      <c r="S354" s="99"/>
      <c r="T354" s="99"/>
      <c r="U354" s="99"/>
      <c r="V354" s="99"/>
      <c r="W354" s="44"/>
      <c r="X354" s="44"/>
      <c r="Y354" s="99"/>
      <c r="Z354" s="99"/>
      <c r="AA354" s="390"/>
      <c r="AB354" s="390"/>
      <c r="AF354" s="326"/>
    </row>
    <row r="355" spans="1:32" x14ac:dyDescent="0.25">
      <c r="A355" s="44" t="s">
        <v>173</v>
      </c>
      <c r="B355" s="44" t="s">
        <v>15094</v>
      </c>
      <c r="C355" s="45" t="s">
        <v>15095</v>
      </c>
      <c r="D355" s="45" t="s">
        <v>12177</v>
      </c>
      <c r="E355" s="45" t="s">
        <v>5650</v>
      </c>
      <c r="F355" s="93"/>
      <c r="G355" s="93"/>
      <c r="H355" s="93"/>
      <c r="I355" s="99"/>
      <c r="J355" s="99"/>
      <c r="K355" s="99"/>
      <c r="L355" s="99"/>
      <c r="M355" s="99"/>
      <c r="N355" s="99"/>
      <c r="O355" s="99"/>
      <c r="P355" s="99"/>
      <c r="Q355" s="99"/>
      <c r="R355" s="99"/>
      <c r="S355" s="99"/>
      <c r="T355" s="99"/>
      <c r="U355" s="99"/>
      <c r="V355" s="99"/>
      <c r="W355" s="44"/>
      <c r="X355" s="44"/>
      <c r="Y355" s="99"/>
      <c r="Z355" s="99"/>
      <c r="AA355" s="390"/>
      <c r="AB355" s="390"/>
      <c r="AF355" s="326"/>
    </row>
    <row r="356" spans="1:32" x14ac:dyDescent="0.25">
      <c r="A356" s="44" t="s">
        <v>173</v>
      </c>
      <c r="B356" s="44" t="s">
        <v>2620</v>
      </c>
      <c r="C356" s="45" t="s">
        <v>15162</v>
      </c>
      <c r="D356" s="45" t="s">
        <v>12177</v>
      </c>
      <c r="E356" s="45" t="s">
        <v>9349</v>
      </c>
      <c r="F356" s="93"/>
      <c r="G356" s="93"/>
      <c r="H356" s="93"/>
      <c r="I356" s="99"/>
      <c r="J356" s="99"/>
      <c r="K356" s="99"/>
      <c r="L356" s="99"/>
      <c r="M356" s="99"/>
      <c r="N356" s="99"/>
      <c r="O356" s="99"/>
      <c r="P356" s="99"/>
      <c r="Q356" s="99"/>
      <c r="R356" s="99"/>
      <c r="S356" s="99"/>
      <c r="T356" s="99"/>
      <c r="U356" s="99"/>
      <c r="V356" s="99"/>
      <c r="W356" s="44"/>
      <c r="X356" s="44"/>
      <c r="Y356" s="99"/>
      <c r="Z356" s="99"/>
      <c r="AA356" s="390"/>
      <c r="AB356" s="390"/>
      <c r="AF356" s="326"/>
    </row>
    <row r="357" spans="1:32" x14ac:dyDescent="0.25">
      <c r="A357" s="44" t="s">
        <v>173</v>
      </c>
      <c r="B357" s="44" t="s">
        <v>4578</v>
      </c>
      <c r="C357" s="45" t="s">
        <v>4579</v>
      </c>
      <c r="D357" s="93" t="s">
        <v>18817</v>
      </c>
      <c r="E357" s="45" t="s">
        <v>2628</v>
      </c>
      <c r="F357" s="379"/>
      <c r="G357" s="379"/>
      <c r="H357" s="379"/>
      <c r="I357" s="380"/>
      <c r="J357" s="380"/>
      <c r="K357" s="380"/>
      <c r="L357" s="380"/>
      <c r="M357" s="380"/>
      <c r="N357" s="380"/>
      <c r="O357" s="380"/>
      <c r="P357" s="380"/>
      <c r="Q357" s="380"/>
      <c r="R357" s="380"/>
      <c r="S357" s="380"/>
      <c r="T357" s="380"/>
      <c r="U357" s="380"/>
      <c r="V357" s="380"/>
      <c r="W357" s="380"/>
      <c r="X357" s="380"/>
      <c r="Y357" s="380"/>
      <c r="Z357" s="380"/>
      <c r="AA357" s="380"/>
      <c r="AF357" s="326"/>
    </row>
    <row r="358" spans="1:32" x14ac:dyDescent="0.25">
      <c r="A358" s="44" t="s">
        <v>173</v>
      </c>
      <c r="B358" s="44" t="s">
        <v>15094</v>
      </c>
      <c r="C358" s="45" t="s">
        <v>15095</v>
      </c>
      <c r="D358" s="93" t="s">
        <v>18817</v>
      </c>
      <c r="E358" s="45" t="s">
        <v>5650</v>
      </c>
      <c r="F358" s="379"/>
      <c r="G358" s="379"/>
      <c r="H358" s="379"/>
      <c r="I358" s="380"/>
      <c r="J358" s="380"/>
      <c r="K358" s="380"/>
      <c r="L358" s="380"/>
      <c r="M358" s="380"/>
      <c r="N358" s="380"/>
      <c r="O358" s="380"/>
      <c r="P358" s="380"/>
      <c r="Q358" s="380"/>
      <c r="R358" s="380"/>
      <c r="S358" s="380"/>
      <c r="T358" s="380"/>
      <c r="U358" s="380"/>
      <c r="V358" s="380"/>
      <c r="W358" s="380"/>
      <c r="X358" s="380"/>
      <c r="Y358" s="380"/>
      <c r="Z358" s="380"/>
      <c r="AA358" s="380"/>
      <c r="AF358" s="326"/>
    </row>
    <row r="359" spans="1:32" x14ac:dyDescent="0.25">
      <c r="A359" s="44" t="s">
        <v>173</v>
      </c>
      <c r="B359" s="44" t="s">
        <v>2620</v>
      </c>
      <c r="C359" s="45" t="s">
        <v>15162</v>
      </c>
      <c r="D359" s="93" t="s">
        <v>18817</v>
      </c>
      <c r="E359" s="45" t="s">
        <v>9349</v>
      </c>
      <c r="F359" s="379"/>
      <c r="G359" s="379"/>
      <c r="H359" s="379"/>
      <c r="I359" s="380"/>
      <c r="J359" s="380"/>
      <c r="K359" s="380"/>
      <c r="L359" s="380"/>
      <c r="M359" s="380"/>
      <c r="N359" s="380"/>
      <c r="O359" s="380"/>
      <c r="P359" s="380"/>
      <c r="Q359" s="380"/>
      <c r="R359" s="380"/>
      <c r="S359" s="380"/>
      <c r="T359" s="380"/>
      <c r="U359" s="380"/>
      <c r="V359" s="380"/>
      <c r="W359" s="380"/>
      <c r="X359" s="380"/>
      <c r="Y359" s="380"/>
      <c r="Z359" s="380"/>
      <c r="AA359" s="380"/>
      <c r="AF359" s="326"/>
    </row>
    <row r="360" spans="1:32" x14ac:dyDescent="0.25">
      <c r="A360" s="256" t="s">
        <v>531</v>
      </c>
      <c r="B360" s="256" t="s">
        <v>15240</v>
      </c>
      <c r="C360" s="53" t="s">
        <v>15355</v>
      </c>
      <c r="D360" s="93" t="s">
        <v>5891</v>
      </c>
      <c r="E360" s="257">
        <v>46558</v>
      </c>
      <c r="F360" s="93"/>
      <c r="G360" s="93"/>
      <c r="H360" s="93"/>
      <c r="I360" s="99"/>
      <c r="J360" s="99"/>
      <c r="K360" s="99"/>
      <c r="L360" s="99"/>
      <c r="M360" s="99"/>
      <c r="N360" s="99"/>
      <c r="O360" s="99"/>
      <c r="P360" s="99"/>
      <c r="Q360" s="99"/>
      <c r="R360" s="99"/>
      <c r="S360" s="99"/>
      <c r="T360" s="99"/>
      <c r="U360" s="99"/>
      <c r="V360" s="99"/>
      <c r="W360" s="57"/>
      <c r="X360" s="44"/>
      <c r="Y360" s="256"/>
      <c r="Z360" s="256"/>
      <c r="AF360" s="326"/>
    </row>
    <row r="361" spans="1:32" x14ac:dyDescent="0.3">
      <c r="A361" s="372" t="s">
        <v>531</v>
      </c>
      <c r="B361" s="372" t="s">
        <v>1209</v>
      </c>
      <c r="C361" s="125" t="s">
        <v>8691</v>
      </c>
      <c r="D361" s="32" t="s">
        <v>20621</v>
      </c>
      <c r="E361" s="125" t="s">
        <v>8524</v>
      </c>
      <c r="F361" s="125" t="s">
        <v>1236</v>
      </c>
      <c r="G361" s="125" t="s">
        <v>1237</v>
      </c>
      <c r="AF361" s="326"/>
    </row>
    <row r="362" spans="1:32" x14ac:dyDescent="0.25">
      <c r="A362" s="44" t="s">
        <v>531</v>
      </c>
      <c r="B362" s="44" t="s">
        <v>20367</v>
      </c>
      <c r="C362" s="45" t="s">
        <v>5829</v>
      </c>
      <c r="D362" s="32" t="s">
        <v>12570</v>
      </c>
      <c r="E362" s="46">
        <v>46507</v>
      </c>
      <c r="AF362" s="326"/>
    </row>
    <row r="363" spans="1:32" x14ac:dyDescent="0.25">
      <c r="A363" s="44" t="s">
        <v>14781</v>
      </c>
      <c r="B363" s="44" t="s">
        <v>15869</v>
      </c>
      <c r="C363" s="45" t="s">
        <v>14782</v>
      </c>
      <c r="D363" s="93" t="s">
        <v>3876</v>
      </c>
      <c r="E363" s="359">
        <f>DATE(2028,11,1)</f>
        <v>47058</v>
      </c>
      <c r="F363" s="93"/>
      <c r="G363" s="93"/>
      <c r="H363" s="93"/>
      <c r="I363" s="99"/>
      <c r="J363" s="99"/>
      <c r="K363" s="99"/>
      <c r="L363" s="99"/>
      <c r="M363" s="99"/>
      <c r="N363" s="99"/>
      <c r="O363" s="99"/>
      <c r="P363" s="99"/>
      <c r="Q363" s="99"/>
      <c r="R363" s="99"/>
      <c r="S363" s="99"/>
      <c r="T363" s="99"/>
      <c r="U363" s="99"/>
      <c r="V363" s="99"/>
      <c r="W363" s="99"/>
      <c r="X363" s="99"/>
      <c r="Y363" s="99"/>
      <c r="Z363" s="256"/>
      <c r="AF363" s="326"/>
    </row>
    <row r="364" spans="1:32" x14ac:dyDescent="0.25">
      <c r="A364" s="256" t="s">
        <v>15241</v>
      </c>
      <c r="B364" s="256" t="s">
        <v>15242</v>
      </c>
      <c r="C364" s="53" t="s">
        <v>15356</v>
      </c>
      <c r="D364" s="93" t="s">
        <v>5891</v>
      </c>
      <c r="E364" s="257">
        <v>47635</v>
      </c>
      <c r="F364" s="93"/>
      <c r="G364" s="93"/>
      <c r="H364" s="93"/>
      <c r="I364" s="99"/>
      <c r="J364" s="99"/>
      <c r="K364" s="99"/>
      <c r="L364" s="99"/>
      <c r="M364" s="99"/>
      <c r="N364" s="99"/>
      <c r="O364" s="99"/>
      <c r="P364" s="99"/>
      <c r="Q364" s="99"/>
      <c r="R364" s="99"/>
      <c r="S364" s="99"/>
      <c r="T364" s="99"/>
      <c r="U364" s="99"/>
      <c r="V364" s="99"/>
      <c r="W364" s="57"/>
      <c r="X364" s="44"/>
      <c r="Y364" s="256"/>
      <c r="Z364" s="256"/>
      <c r="AF364" s="326"/>
    </row>
    <row r="365" spans="1:32" x14ac:dyDescent="0.3">
      <c r="A365" s="372" t="s">
        <v>16533</v>
      </c>
      <c r="B365" s="372" t="s">
        <v>1235</v>
      </c>
      <c r="C365" s="125" t="s">
        <v>9348</v>
      </c>
      <c r="D365" s="32" t="s">
        <v>20621</v>
      </c>
      <c r="E365" s="125" t="s">
        <v>9349</v>
      </c>
      <c r="F365" s="125" t="s">
        <v>1236</v>
      </c>
      <c r="G365" s="125" t="s">
        <v>1237</v>
      </c>
      <c r="AF365" s="326"/>
    </row>
    <row r="366" spans="1:32" x14ac:dyDescent="0.3">
      <c r="A366" s="372" t="s">
        <v>16533</v>
      </c>
      <c r="B366" s="372" t="s">
        <v>4056</v>
      </c>
      <c r="C366" s="125" t="s">
        <v>11917</v>
      </c>
      <c r="D366" s="32" t="s">
        <v>20621</v>
      </c>
      <c r="E366" s="125" t="s">
        <v>5311</v>
      </c>
      <c r="F366" s="125" t="s">
        <v>1236</v>
      </c>
      <c r="G366" s="125" t="s">
        <v>1237</v>
      </c>
      <c r="AF366" s="326"/>
    </row>
    <row r="367" spans="1:32" x14ac:dyDescent="0.3">
      <c r="A367" s="372" t="s">
        <v>16533</v>
      </c>
      <c r="B367" s="372" t="s">
        <v>16875</v>
      </c>
      <c r="C367" s="125" t="s">
        <v>16876</v>
      </c>
      <c r="D367" s="32" t="s">
        <v>20621</v>
      </c>
      <c r="E367" s="125" t="s">
        <v>16883</v>
      </c>
      <c r="F367" s="125" t="s">
        <v>1236</v>
      </c>
      <c r="G367" s="125" t="s">
        <v>1237</v>
      </c>
      <c r="AF367" s="326"/>
    </row>
    <row r="368" spans="1:32" x14ac:dyDescent="0.25">
      <c r="A368" s="44" t="s">
        <v>18864</v>
      </c>
      <c r="B368" s="44" t="s">
        <v>990</v>
      </c>
      <c r="C368" s="45">
        <v>260102</v>
      </c>
      <c r="D368" s="45" t="s">
        <v>12340</v>
      </c>
      <c r="E368" s="45" t="s">
        <v>8976</v>
      </c>
      <c r="AF368" s="326"/>
    </row>
    <row r="369" spans="1:32" x14ac:dyDescent="0.25">
      <c r="A369" s="44" t="s">
        <v>18864</v>
      </c>
      <c r="B369" s="44" t="s">
        <v>16916</v>
      </c>
      <c r="C369" s="45">
        <v>25080301</v>
      </c>
      <c r="D369" s="45" t="s">
        <v>12340</v>
      </c>
      <c r="E369" s="45" t="s">
        <v>8966</v>
      </c>
      <c r="AF369" s="326"/>
    </row>
    <row r="370" spans="1:32" x14ac:dyDescent="0.25">
      <c r="A370" s="44" t="s">
        <v>18864</v>
      </c>
      <c r="B370" s="44" t="s">
        <v>16917</v>
      </c>
      <c r="C370" s="45">
        <v>25080302</v>
      </c>
      <c r="D370" s="45" t="s">
        <v>12340</v>
      </c>
      <c r="E370" s="45" t="s">
        <v>8966</v>
      </c>
      <c r="AF370" s="326"/>
    </row>
    <row r="371" spans="1:32" x14ac:dyDescent="0.25">
      <c r="A371" s="44" t="s">
        <v>18864</v>
      </c>
      <c r="B371" s="44" t="s">
        <v>3164</v>
      </c>
      <c r="C371" s="45">
        <v>25020102</v>
      </c>
      <c r="D371" s="45" t="s">
        <v>12340</v>
      </c>
      <c r="E371" s="45" t="s">
        <v>10021</v>
      </c>
      <c r="AF371" s="326"/>
    </row>
    <row r="372" spans="1:32" x14ac:dyDescent="0.25">
      <c r="A372" s="44" t="s">
        <v>18864</v>
      </c>
      <c r="B372" s="44" t="s">
        <v>18865</v>
      </c>
      <c r="C372" s="45">
        <v>25020101</v>
      </c>
      <c r="D372" s="45" t="s">
        <v>12340</v>
      </c>
      <c r="E372" s="45" t="s">
        <v>10021</v>
      </c>
      <c r="AF372" s="326"/>
    </row>
    <row r="373" spans="1:32" x14ac:dyDescent="0.25">
      <c r="A373" s="44" t="s">
        <v>18864</v>
      </c>
      <c r="B373" s="44" t="s">
        <v>5442</v>
      </c>
      <c r="C373" s="45">
        <v>25010502</v>
      </c>
      <c r="D373" s="45" t="s">
        <v>12340</v>
      </c>
      <c r="E373" s="45" t="s">
        <v>13567</v>
      </c>
      <c r="AF373" s="326"/>
    </row>
    <row r="374" spans="1:32" x14ac:dyDescent="0.25">
      <c r="A374" s="44" t="s">
        <v>18864</v>
      </c>
      <c r="B374" s="44" t="s">
        <v>18828</v>
      </c>
      <c r="C374" s="45">
        <v>25010501</v>
      </c>
      <c r="D374" s="45" t="s">
        <v>12340</v>
      </c>
      <c r="E374" s="45" t="s">
        <v>13567</v>
      </c>
      <c r="AF374" s="326"/>
    </row>
    <row r="375" spans="1:32" x14ac:dyDescent="0.25">
      <c r="A375" s="44" t="s">
        <v>18864</v>
      </c>
      <c r="B375" s="44" t="s">
        <v>3298</v>
      </c>
      <c r="C375" s="45">
        <v>25010402</v>
      </c>
      <c r="D375" s="45" t="s">
        <v>12340</v>
      </c>
      <c r="E375" s="45" t="s">
        <v>13581</v>
      </c>
      <c r="AF375" s="326"/>
    </row>
    <row r="376" spans="1:32" x14ac:dyDescent="0.25">
      <c r="A376" s="44" t="s">
        <v>18864</v>
      </c>
      <c r="B376" s="44" t="s">
        <v>5639</v>
      </c>
      <c r="C376" s="45">
        <v>25010401</v>
      </c>
      <c r="D376" s="45" t="s">
        <v>12340</v>
      </c>
      <c r="E376" s="45" t="s">
        <v>13581</v>
      </c>
      <c r="AF376" s="326"/>
    </row>
    <row r="377" spans="1:32" x14ac:dyDescent="0.25">
      <c r="A377" s="44" t="s">
        <v>18864</v>
      </c>
      <c r="B377" s="44" t="s">
        <v>974</v>
      </c>
      <c r="C377" s="45">
        <v>220104</v>
      </c>
      <c r="D377" s="45" t="s">
        <v>12340</v>
      </c>
      <c r="E377" s="45" t="s">
        <v>5452</v>
      </c>
      <c r="AF377" s="326"/>
    </row>
    <row r="378" spans="1:32" x14ac:dyDescent="0.25">
      <c r="A378" s="44" t="s">
        <v>10017</v>
      </c>
      <c r="B378" s="44" t="s">
        <v>10018</v>
      </c>
      <c r="C378" s="45">
        <v>240102</v>
      </c>
      <c r="D378" s="45" t="s">
        <v>12340</v>
      </c>
      <c r="E378" s="45" t="s">
        <v>5452</v>
      </c>
      <c r="AF378" s="326"/>
    </row>
    <row r="379" spans="1:32" x14ac:dyDescent="0.25">
      <c r="A379" s="44" t="s">
        <v>8901</v>
      </c>
      <c r="B379" s="44" t="s">
        <v>20397</v>
      </c>
      <c r="C379" s="45" t="s">
        <v>8815</v>
      </c>
      <c r="D379" s="32" t="s">
        <v>12570</v>
      </c>
      <c r="E379" s="46">
        <v>46418</v>
      </c>
      <c r="AF379" s="326"/>
    </row>
    <row r="380" spans="1:32" x14ac:dyDescent="0.25">
      <c r="A380" s="44" t="s">
        <v>13582</v>
      </c>
      <c r="B380" s="44" t="s">
        <v>967</v>
      </c>
      <c r="C380" s="45">
        <v>230601</v>
      </c>
      <c r="D380" s="45" t="s">
        <v>12340</v>
      </c>
      <c r="E380" s="45" t="s">
        <v>8383</v>
      </c>
      <c r="AF380" s="326"/>
    </row>
    <row r="381" spans="1:32" x14ac:dyDescent="0.25">
      <c r="A381" s="44" t="s">
        <v>13583</v>
      </c>
      <c r="B381" s="44" t="s">
        <v>10031</v>
      </c>
      <c r="C381" s="45">
        <v>240101</v>
      </c>
      <c r="D381" s="45" t="s">
        <v>12340</v>
      </c>
      <c r="E381" s="45" t="s">
        <v>10032</v>
      </c>
      <c r="AF381" s="326"/>
    </row>
    <row r="382" spans="1:32" x14ac:dyDescent="0.25">
      <c r="A382" s="44" t="s">
        <v>13583</v>
      </c>
      <c r="B382" s="44" t="s">
        <v>3160</v>
      </c>
      <c r="C382" s="45">
        <v>230901</v>
      </c>
      <c r="D382" s="45" t="s">
        <v>12340</v>
      </c>
      <c r="E382" s="45" t="s">
        <v>8524</v>
      </c>
      <c r="AF382" s="326"/>
    </row>
    <row r="383" spans="1:32" x14ac:dyDescent="0.25">
      <c r="A383" s="44" t="s">
        <v>13583</v>
      </c>
      <c r="B383" s="44" t="s">
        <v>967</v>
      </c>
      <c r="C383" s="45">
        <v>230601</v>
      </c>
      <c r="D383" s="45" t="s">
        <v>12340</v>
      </c>
      <c r="E383" s="45" t="s">
        <v>8383</v>
      </c>
      <c r="AF383" s="326"/>
    </row>
    <row r="384" spans="1:32" x14ac:dyDescent="0.25">
      <c r="A384" s="44" t="s">
        <v>13584</v>
      </c>
      <c r="B384" s="44" t="s">
        <v>10031</v>
      </c>
      <c r="C384" s="45">
        <v>240101</v>
      </c>
      <c r="D384" s="45" t="s">
        <v>12340</v>
      </c>
      <c r="E384" s="45" t="s">
        <v>10032</v>
      </c>
      <c r="AF384" s="326"/>
    </row>
    <row r="385" spans="1:32" x14ac:dyDescent="0.25">
      <c r="A385" s="44" t="s">
        <v>13584</v>
      </c>
      <c r="B385" s="44" t="s">
        <v>11304</v>
      </c>
      <c r="C385" s="45">
        <v>240403</v>
      </c>
      <c r="D385" s="45" t="s">
        <v>12340</v>
      </c>
      <c r="E385" s="45" t="s">
        <v>5311</v>
      </c>
      <c r="AF385" s="326"/>
    </row>
    <row r="386" spans="1:32" x14ac:dyDescent="0.25">
      <c r="A386" s="44" t="s">
        <v>13584</v>
      </c>
      <c r="B386" s="44" t="s">
        <v>990</v>
      </c>
      <c r="C386" s="45">
        <v>260102</v>
      </c>
      <c r="D386" s="45" t="s">
        <v>12340</v>
      </c>
      <c r="E386" s="45" t="s">
        <v>8976</v>
      </c>
      <c r="AF386" s="326"/>
    </row>
    <row r="387" spans="1:32" x14ac:dyDescent="0.25">
      <c r="A387" s="44" t="s">
        <v>13585</v>
      </c>
      <c r="B387" s="44" t="s">
        <v>1733</v>
      </c>
      <c r="C387" s="45">
        <v>250101</v>
      </c>
      <c r="D387" s="45" t="s">
        <v>12340</v>
      </c>
      <c r="E387" s="45" t="s">
        <v>13567</v>
      </c>
      <c r="AF387" s="326"/>
    </row>
    <row r="388" spans="1:32" x14ac:dyDescent="0.25">
      <c r="A388" s="44" t="s">
        <v>18866</v>
      </c>
      <c r="B388" s="44" t="s">
        <v>980</v>
      </c>
      <c r="C388" s="45">
        <v>260103</v>
      </c>
      <c r="D388" s="45" t="s">
        <v>12340</v>
      </c>
      <c r="E388" s="45" t="s">
        <v>8976</v>
      </c>
      <c r="AF388" s="326"/>
    </row>
    <row r="389" spans="1:32" x14ac:dyDescent="0.25">
      <c r="A389" s="44" t="s">
        <v>13586</v>
      </c>
      <c r="B389" s="44" t="s">
        <v>978</v>
      </c>
      <c r="C389" s="45">
        <v>230703</v>
      </c>
      <c r="D389" s="45" t="s">
        <v>12340</v>
      </c>
      <c r="E389" s="45" t="s">
        <v>4375</v>
      </c>
      <c r="AF389" s="326"/>
    </row>
    <row r="390" spans="1:32" x14ac:dyDescent="0.25">
      <c r="A390" s="44" t="s">
        <v>13587</v>
      </c>
      <c r="B390" s="44" t="s">
        <v>1733</v>
      </c>
      <c r="C390" s="45">
        <v>250101</v>
      </c>
      <c r="D390" s="45" t="s">
        <v>12340</v>
      </c>
      <c r="E390" s="45" t="s">
        <v>13567</v>
      </c>
      <c r="AF390" s="326"/>
    </row>
    <row r="391" spans="1:32" x14ac:dyDescent="0.25">
      <c r="A391" s="44" t="s">
        <v>13588</v>
      </c>
      <c r="B391" s="44" t="s">
        <v>5447</v>
      </c>
      <c r="C391" s="45">
        <v>220802</v>
      </c>
      <c r="D391" s="45" t="s">
        <v>12340</v>
      </c>
      <c r="E391" s="45" t="s">
        <v>5239</v>
      </c>
      <c r="AF391" s="326"/>
    </row>
    <row r="392" spans="1:32" x14ac:dyDescent="0.25">
      <c r="A392" s="44" t="s">
        <v>14638</v>
      </c>
      <c r="B392" s="44" t="s">
        <v>13127</v>
      </c>
      <c r="C392" s="45">
        <v>13.25</v>
      </c>
      <c r="D392" s="45" t="s">
        <v>13565</v>
      </c>
      <c r="E392" s="46">
        <v>47664</v>
      </c>
      <c r="F392" s="45"/>
      <c r="G392" s="93"/>
      <c r="H392" s="93"/>
      <c r="I392" s="99"/>
      <c r="J392" s="99"/>
      <c r="K392" s="99"/>
      <c r="L392" s="99"/>
      <c r="M392" s="99"/>
      <c r="N392" s="99"/>
      <c r="O392" s="99"/>
      <c r="P392" s="99"/>
      <c r="Q392" s="99"/>
      <c r="R392" s="99"/>
      <c r="S392" s="99"/>
      <c r="T392" s="99"/>
      <c r="U392" s="99"/>
      <c r="V392" s="99"/>
      <c r="W392" s="44"/>
      <c r="X392" s="44"/>
      <c r="Y392" s="99"/>
      <c r="Z392" s="99"/>
      <c r="AF392" s="326"/>
    </row>
    <row r="393" spans="1:32" x14ac:dyDescent="0.25">
      <c r="A393" s="360" t="s">
        <v>14051</v>
      </c>
      <c r="B393" s="92" t="s">
        <v>14075</v>
      </c>
      <c r="C393" s="93" t="s">
        <v>14076</v>
      </c>
      <c r="D393" s="93" t="s">
        <v>1250</v>
      </c>
      <c r="E393" s="94">
        <v>47223</v>
      </c>
      <c r="F393" s="93"/>
      <c r="G393" s="93"/>
      <c r="H393" s="93"/>
      <c r="I393" s="99"/>
      <c r="J393" s="99"/>
      <c r="K393" s="99"/>
      <c r="L393" s="99"/>
      <c r="M393" s="99"/>
      <c r="N393" s="99"/>
      <c r="O393" s="99"/>
      <c r="P393" s="99"/>
      <c r="Q393" s="99"/>
      <c r="R393" s="99"/>
      <c r="S393" s="99"/>
      <c r="T393" s="99"/>
      <c r="U393" s="99"/>
      <c r="V393" s="99"/>
      <c r="W393" s="44"/>
      <c r="X393" s="44"/>
      <c r="Y393" s="99"/>
      <c r="Z393" s="99"/>
      <c r="AF393" s="326"/>
    </row>
    <row r="394" spans="1:32" x14ac:dyDescent="0.25">
      <c r="A394" s="44" t="s">
        <v>13589</v>
      </c>
      <c r="B394" s="44" t="s">
        <v>18828</v>
      </c>
      <c r="C394" s="45">
        <v>25010501</v>
      </c>
      <c r="D394" s="45" t="s">
        <v>12340</v>
      </c>
      <c r="E394" s="45" t="s">
        <v>13567</v>
      </c>
      <c r="AF394" s="326"/>
    </row>
    <row r="395" spans="1:32" x14ac:dyDescent="0.25">
      <c r="A395" s="44" t="s">
        <v>13589</v>
      </c>
      <c r="B395" s="44" t="s">
        <v>5442</v>
      </c>
      <c r="C395" s="45">
        <v>25010502</v>
      </c>
      <c r="D395" s="45" t="s">
        <v>12340</v>
      </c>
      <c r="E395" s="45" t="s">
        <v>13567</v>
      </c>
      <c r="AF395" s="326"/>
    </row>
    <row r="396" spans="1:32" x14ac:dyDescent="0.25">
      <c r="A396" s="44" t="s">
        <v>13590</v>
      </c>
      <c r="B396" s="44" t="s">
        <v>3598</v>
      </c>
      <c r="C396" s="45">
        <v>230301</v>
      </c>
      <c r="D396" s="45" t="s">
        <v>12340</v>
      </c>
      <c r="E396" s="45" t="s">
        <v>5580</v>
      </c>
      <c r="AF396" s="326"/>
    </row>
    <row r="397" spans="1:32" x14ac:dyDescent="0.3">
      <c r="A397" s="372" t="s">
        <v>13874</v>
      </c>
      <c r="B397" s="372" t="s">
        <v>12348</v>
      </c>
      <c r="C397" s="125" t="s">
        <v>12188</v>
      </c>
      <c r="D397" s="32" t="s">
        <v>20621</v>
      </c>
      <c r="E397" s="125" t="s">
        <v>5239</v>
      </c>
      <c r="F397" s="125" t="s">
        <v>1236</v>
      </c>
      <c r="G397" s="125" t="s">
        <v>1237</v>
      </c>
      <c r="AF397" s="326"/>
    </row>
    <row r="398" spans="1:32" x14ac:dyDescent="0.25">
      <c r="A398" s="102" t="s">
        <v>3390</v>
      </c>
      <c r="B398" s="92" t="s">
        <v>14075</v>
      </c>
      <c r="C398" s="93" t="s">
        <v>14076</v>
      </c>
      <c r="D398" s="93" t="s">
        <v>1250</v>
      </c>
      <c r="E398" s="94">
        <v>47223</v>
      </c>
      <c r="F398" s="93"/>
      <c r="G398" s="93"/>
      <c r="H398" s="93"/>
      <c r="I398" s="99"/>
      <c r="J398" s="99"/>
      <c r="K398" s="99"/>
      <c r="L398" s="99"/>
      <c r="M398" s="99"/>
      <c r="N398" s="99"/>
      <c r="O398" s="99"/>
      <c r="P398" s="99"/>
      <c r="Q398" s="99"/>
      <c r="R398" s="99"/>
      <c r="S398" s="99"/>
      <c r="T398" s="99"/>
      <c r="U398" s="99"/>
      <c r="V398" s="99"/>
      <c r="W398" s="44"/>
      <c r="X398" s="44"/>
      <c r="Y398" s="99"/>
      <c r="Z398" s="99"/>
      <c r="AF398" s="326"/>
    </row>
    <row r="399" spans="1:32" x14ac:dyDescent="0.25">
      <c r="A399" s="44" t="s">
        <v>13591</v>
      </c>
      <c r="B399" s="44" t="s">
        <v>5447</v>
      </c>
      <c r="C399" s="45">
        <v>240804</v>
      </c>
      <c r="D399" s="45" t="s">
        <v>12340</v>
      </c>
      <c r="E399" s="45" t="s">
        <v>12234</v>
      </c>
      <c r="AF399" s="326"/>
    </row>
    <row r="400" spans="1:32" x14ac:dyDescent="0.25">
      <c r="A400" s="44" t="s">
        <v>13592</v>
      </c>
      <c r="B400" s="44" t="s">
        <v>18840</v>
      </c>
      <c r="C400" s="45">
        <v>260202</v>
      </c>
      <c r="D400" s="45" t="s">
        <v>12340</v>
      </c>
      <c r="E400" s="45" t="s">
        <v>10021</v>
      </c>
      <c r="AF400" s="326"/>
    </row>
    <row r="401" spans="1:32" x14ac:dyDescent="0.25">
      <c r="A401" s="44" t="s">
        <v>13592</v>
      </c>
      <c r="B401" s="44" t="s">
        <v>1733</v>
      </c>
      <c r="C401" s="45">
        <v>250101</v>
      </c>
      <c r="D401" s="45" t="s">
        <v>12340</v>
      </c>
      <c r="E401" s="45" t="s">
        <v>13567</v>
      </c>
      <c r="AF401" s="326"/>
    </row>
    <row r="402" spans="1:32" x14ac:dyDescent="0.25">
      <c r="A402" s="44" t="s">
        <v>16918</v>
      </c>
      <c r="B402" s="44" t="s">
        <v>5447</v>
      </c>
      <c r="C402" s="45">
        <v>250802</v>
      </c>
      <c r="D402" s="45" t="s">
        <v>12340</v>
      </c>
      <c r="E402" s="45" t="s">
        <v>10682</v>
      </c>
      <c r="AF402" s="326"/>
    </row>
    <row r="403" spans="1:32" x14ac:dyDescent="0.25">
      <c r="A403" s="256" t="s">
        <v>12</v>
      </c>
      <c r="B403" s="256" t="s">
        <v>9158</v>
      </c>
      <c r="C403" s="53" t="s">
        <v>9227</v>
      </c>
      <c r="D403" s="93" t="s">
        <v>5891</v>
      </c>
      <c r="E403" s="257">
        <v>47059</v>
      </c>
      <c r="F403" s="93"/>
      <c r="G403" s="93"/>
      <c r="H403" s="93"/>
      <c r="I403" s="99"/>
      <c r="J403" s="99"/>
      <c r="K403" s="99"/>
      <c r="L403" s="99"/>
      <c r="M403" s="99"/>
      <c r="N403" s="99"/>
      <c r="O403" s="99"/>
      <c r="P403" s="99"/>
      <c r="Q403" s="99"/>
      <c r="R403" s="99"/>
      <c r="S403" s="99"/>
      <c r="T403" s="99"/>
      <c r="U403" s="99"/>
      <c r="V403" s="99"/>
      <c r="W403" s="44"/>
      <c r="X403" s="44"/>
      <c r="Y403" s="99"/>
      <c r="Z403" s="99"/>
      <c r="AF403" s="326"/>
    </row>
    <row r="404" spans="1:32" x14ac:dyDescent="0.25">
      <c r="A404" s="44" t="s">
        <v>12</v>
      </c>
      <c r="B404" s="92" t="s">
        <v>13084</v>
      </c>
      <c r="C404" s="93" t="s">
        <v>13054</v>
      </c>
      <c r="D404" s="93" t="s">
        <v>1250</v>
      </c>
      <c r="E404" s="94">
        <v>47208</v>
      </c>
      <c r="F404" s="93"/>
      <c r="G404" s="93"/>
      <c r="H404" s="93"/>
      <c r="I404" s="99"/>
      <c r="J404" s="99"/>
      <c r="K404" s="99"/>
      <c r="L404" s="99"/>
      <c r="M404" s="99"/>
      <c r="N404" s="99"/>
      <c r="O404" s="99"/>
      <c r="P404" s="99"/>
      <c r="Q404" s="99"/>
      <c r="R404" s="99"/>
      <c r="S404" s="99"/>
      <c r="T404" s="99"/>
      <c r="U404" s="99"/>
      <c r="V404" s="99"/>
      <c r="W404" s="44"/>
      <c r="X404" s="44"/>
      <c r="Y404" s="99"/>
      <c r="Z404" s="99"/>
      <c r="AF404" s="326"/>
    </row>
    <row r="405" spans="1:32" x14ac:dyDescent="0.25">
      <c r="A405" s="44" t="s">
        <v>12</v>
      </c>
      <c r="B405" s="44" t="s">
        <v>5447</v>
      </c>
      <c r="C405" s="45">
        <v>250802</v>
      </c>
      <c r="D405" s="45" t="s">
        <v>12340</v>
      </c>
      <c r="E405" s="45" t="s">
        <v>10682</v>
      </c>
      <c r="AF405" s="326"/>
    </row>
    <row r="406" spans="1:32" x14ac:dyDescent="0.25">
      <c r="A406" s="44" t="s">
        <v>12</v>
      </c>
      <c r="B406" s="44" t="s">
        <v>977</v>
      </c>
      <c r="C406" s="45">
        <v>230805</v>
      </c>
      <c r="D406" s="45" t="s">
        <v>12340</v>
      </c>
      <c r="E406" s="45" t="s">
        <v>4380</v>
      </c>
      <c r="AF406" s="326"/>
    </row>
    <row r="407" spans="1:32" x14ac:dyDescent="0.25">
      <c r="A407" s="44" t="s">
        <v>13974</v>
      </c>
      <c r="B407" s="44" t="s">
        <v>1969</v>
      </c>
      <c r="C407" s="45" t="s">
        <v>7881</v>
      </c>
      <c r="D407" s="46" t="s">
        <v>13037</v>
      </c>
      <c r="E407" s="46">
        <v>46193</v>
      </c>
      <c r="AF407" s="326"/>
    </row>
    <row r="408" spans="1:32" x14ac:dyDescent="0.25">
      <c r="A408" s="44" t="s">
        <v>13974</v>
      </c>
      <c r="B408" s="44" t="s">
        <v>1969</v>
      </c>
      <c r="C408" s="45" t="s">
        <v>7881</v>
      </c>
      <c r="D408" s="46" t="s">
        <v>13037</v>
      </c>
      <c r="E408" s="46">
        <v>46193</v>
      </c>
      <c r="AF408" s="326"/>
    </row>
    <row r="409" spans="1:32" x14ac:dyDescent="0.25">
      <c r="A409" s="44" t="s">
        <v>13974</v>
      </c>
      <c r="B409" s="44" t="s">
        <v>1969</v>
      </c>
      <c r="C409" s="45" t="s">
        <v>7881</v>
      </c>
      <c r="D409" s="46" t="s">
        <v>13037</v>
      </c>
      <c r="E409" s="46">
        <v>46193</v>
      </c>
      <c r="AF409" s="326"/>
    </row>
    <row r="410" spans="1:32" x14ac:dyDescent="0.25">
      <c r="A410" s="44" t="s">
        <v>13974</v>
      </c>
      <c r="B410" s="44" t="s">
        <v>1945</v>
      </c>
      <c r="C410" s="45" t="s">
        <v>10715</v>
      </c>
      <c r="D410" s="46" t="s">
        <v>13037</v>
      </c>
      <c r="E410" s="46">
        <v>46445</v>
      </c>
      <c r="AF410" s="326"/>
    </row>
    <row r="411" spans="1:32" x14ac:dyDescent="0.25">
      <c r="A411" s="44" t="s">
        <v>13974</v>
      </c>
      <c r="B411" s="44" t="s">
        <v>1945</v>
      </c>
      <c r="C411" s="45" t="s">
        <v>10715</v>
      </c>
      <c r="D411" s="46" t="s">
        <v>13037</v>
      </c>
      <c r="E411" s="46">
        <v>46445</v>
      </c>
      <c r="AF411" s="326"/>
    </row>
    <row r="412" spans="1:32" x14ac:dyDescent="0.25">
      <c r="A412" s="44" t="s">
        <v>13974</v>
      </c>
      <c r="B412" s="44" t="s">
        <v>1945</v>
      </c>
      <c r="C412" s="45" t="s">
        <v>10715</v>
      </c>
      <c r="D412" s="46" t="s">
        <v>13037</v>
      </c>
      <c r="E412" s="46">
        <v>46445</v>
      </c>
      <c r="AF412" s="326"/>
    </row>
    <row r="413" spans="1:32" x14ac:dyDescent="0.25">
      <c r="A413" s="44" t="s">
        <v>13974</v>
      </c>
      <c r="B413" s="44" t="s">
        <v>11153</v>
      </c>
      <c r="C413" s="45" t="s">
        <v>11158</v>
      </c>
      <c r="D413" s="46" t="s">
        <v>13037</v>
      </c>
      <c r="E413" s="46">
        <v>46191</v>
      </c>
      <c r="AF413" s="326"/>
    </row>
    <row r="414" spans="1:32" x14ac:dyDescent="0.25">
      <c r="A414" s="44" t="s">
        <v>13974</v>
      </c>
      <c r="B414" s="44" t="s">
        <v>11153</v>
      </c>
      <c r="C414" s="45" t="s">
        <v>11158</v>
      </c>
      <c r="D414" s="46" t="s">
        <v>13037</v>
      </c>
      <c r="E414" s="46">
        <v>46191</v>
      </c>
      <c r="AF414" s="326"/>
    </row>
    <row r="415" spans="1:32" x14ac:dyDescent="0.25">
      <c r="A415" s="44" t="s">
        <v>13974</v>
      </c>
      <c r="B415" s="44" t="s">
        <v>11153</v>
      </c>
      <c r="C415" s="45" t="s">
        <v>11158</v>
      </c>
      <c r="D415" s="46" t="s">
        <v>13037</v>
      </c>
      <c r="E415" s="46">
        <v>46191</v>
      </c>
      <c r="AF415" s="326"/>
    </row>
    <row r="416" spans="1:32" x14ac:dyDescent="0.25">
      <c r="A416" s="86" t="s">
        <v>13130</v>
      </c>
      <c r="B416" s="44" t="s">
        <v>17386</v>
      </c>
      <c r="C416" s="45">
        <v>8.26</v>
      </c>
      <c r="D416" s="45" t="s">
        <v>13565</v>
      </c>
      <c r="E416" s="46">
        <v>47787</v>
      </c>
      <c r="F416" s="45"/>
      <c r="G416" s="93"/>
      <c r="H416" s="93"/>
      <c r="I416" s="99"/>
      <c r="J416" s="99"/>
      <c r="K416" s="99"/>
      <c r="L416" s="99"/>
      <c r="M416" s="99"/>
      <c r="N416" s="99"/>
      <c r="O416" s="99"/>
      <c r="P416" s="99"/>
      <c r="Q416" s="99"/>
      <c r="R416" s="99"/>
      <c r="S416" s="99"/>
      <c r="T416" s="99"/>
      <c r="U416" s="99"/>
      <c r="V416" s="99"/>
      <c r="W416" s="44"/>
      <c r="X416" s="99"/>
      <c r="Y416" s="99"/>
      <c r="Z416" s="99"/>
      <c r="AF416" s="326"/>
    </row>
    <row r="417" spans="1:32" x14ac:dyDescent="0.25">
      <c r="A417" s="44" t="s">
        <v>13130</v>
      </c>
      <c r="B417" s="44" t="s">
        <v>13127</v>
      </c>
      <c r="C417" s="45">
        <v>13.25</v>
      </c>
      <c r="D417" s="45" t="s">
        <v>13565</v>
      </c>
      <c r="E417" s="46">
        <v>47664</v>
      </c>
      <c r="F417" s="45"/>
      <c r="G417" s="93"/>
      <c r="H417" s="93"/>
      <c r="I417" s="99"/>
      <c r="J417" s="99"/>
      <c r="K417" s="99"/>
      <c r="L417" s="99"/>
      <c r="M417" s="99"/>
      <c r="N417" s="99"/>
      <c r="O417" s="99"/>
      <c r="P417" s="99"/>
      <c r="Q417" s="99"/>
      <c r="R417" s="99"/>
      <c r="S417" s="99"/>
      <c r="T417" s="99"/>
      <c r="U417" s="99"/>
      <c r="V417" s="99"/>
      <c r="W417" s="44"/>
      <c r="X417" s="99"/>
      <c r="Y417" s="99"/>
      <c r="Z417" s="99"/>
      <c r="AF417" s="326"/>
    </row>
    <row r="418" spans="1:32" x14ac:dyDescent="0.25">
      <c r="A418" s="44" t="s">
        <v>13130</v>
      </c>
      <c r="B418" s="44" t="s">
        <v>20344</v>
      </c>
      <c r="C418" s="45" t="s">
        <v>8813</v>
      </c>
      <c r="D418" s="32" t="s">
        <v>12570</v>
      </c>
      <c r="E418" s="46">
        <v>46387</v>
      </c>
      <c r="AF418" s="326"/>
    </row>
    <row r="419" spans="1:32" x14ac:dyDescent="0.25">
      <c r="A419" s="44" t="s">
        <v>13131</v>
      </c>
      <c r="B419" s="44" t="s">
        <v>13111</v>
      </c>
      <c r="C419" s="45">
        <v>33.24</v>
      </c>
      <c r="D419" s="45" t="s">
        <v>13565</v>
      </c>
      <c r="E419" s="46">
        <v>47299</v>
      </c>
      <c r="F419" s="45" t="s">
        <v>1384</v>
      </c>
      <c r="G419" s="93"/>
      <c r="H419" s="93"/>
      <c r="I419" s="99"/>
      <c r="J419" s="99"/>
      <c r="K419" s="99"/>
      <c r="L419" s="99"/>
      <c r="M419" s="99"/>
      <c r="N419" s="99"/>
      <c r="O419" s="99"/>
      <c r="P419" s="99"/>
      <c r="Q419" s="99"/>
      <c r="R419" s="99"/>
      <c r="S419" s="99"/>
      <c r="T419" s="99"/>
      <c r="U419" s="99"/>
      <c r="V419" s="99"/>
      <c r="W419" s="44"/>
      <c r="X419" s="99"/>
      <c r="Y419" s="99"/>
      <c r="Z419" s="99"/>
      <c r="AF419" s="326"/>
    </row>
    <row r="420" spans="1:32" x14ac:dyDescent="0.25">
      <c r="A420" s="44" t="s">
        <v>14087</v>
      </c>
      <c r="B420" s="44" t="s">
        <v>20342</v>
      </c>
      <c r="C420" s="45" t="s">
        <v>10493</v>
      </c>
      <c r="D420" s="32" t="s">
        <v>12570</v>
      </c>
      <c r="E420" s="46">
        <v>46387</v>
      </c>
      <c r="AF420" s="326"/>
    </row>
    <row r="421" spans="1:32" x14ac:dyDescent="0.25">
      <c r="A421" s="44" t="s">
        <v>14112</v>
      </c>
      <c r="B421" s="44" t="s">
        <v>20368</v>
      </c>
      <c r="C421" s="45" t="s">
        <v>5829</v>
      </c>
      <c r="D421" s="32" t="s">
        <v>12570</v>
      </c>
      <c r="E421" s="46">
        <v>46507</v>
      </c>
      <c r="AF421" s="326"/>
    </row>
    <row r="422" spans="1:32" x14ac:dyDescent="0.25">
      <c r="A422" s="44" t="s">
        <v>15075</v>
      </c>
      <c r="B422" s="44" t="s">
        <v>10650</v>
      </c>
      <c r="C422" s="45" t="s">
        <v>10685</v>
      </c>
      <c r="D422" s="45" t="s">
        <v>12177</v>
      </c>
      <c r="E422" s="45" t="s">
        <v>9018</v>
      </c>
      <c r="F422" s="93"/>
      <c r="G422" s="93"/>
      <c r="H422" s="93"/>
      <c r="I422" s="99"/>
      <c r="J422" s="99"/>
      <c r="K422" s="99"/>
      <c r="L422" s="99"/>
      <c r="M422" s="99"/>
      <c r="N422" s="99"/>
      <c r="O422" s="99"/>
      <c r="P422" s="99"/>
      <c r="Q422" s="99"/>
      <c r="R422" s="99"/>
      <c r="S422" s="99"/>
      <c r="T422" s="99"/>
      <c r="U422" s="99"/>
      <c r="V422" s="99"/>
      <c r="W422" s="44"/>
      <c r="X422" s="99"/>
      <c r="Y422" s="99"/>
      <c r="Z422" s="99"/>
      <c r="AF422" s="326"/>
    </row>
    <row r="423" spans="1:32" x14ac:dyDescent="0.25">
      <c r="A423" s="44" t="s">
        <v>15075</v>
      </c>
      <c r="B423" s="44" t="s">
        <v>10650</v>
      </c>
      <c r="C423" s="45" t="s">
        <v>10685</v>
      </c>
      <c r="D423" s="93" t="s">
        <v>18817</v>
      </c>
      <c r="E423" s="45" t="s">
        <v>9018</v>
      </c>
      <c r="F423" s="379"/>
      <c r="G423" s="379"/>
      <c r="H423" s="379"/>
      <c r="I423" s="380"/>
      <c r="J423" s="380"/>
      <c r="K423" s="380"/>
      <c r="L423" s="380"/>
      <c r="M423" s="380"/>
      <c r="N423" s="380"/>
      <c r="O423" s="380"/>
      <c r="P423" s="380"/>
      <c r="Q423" s="380"/>
      <c r="R423" s="380"/>
      <c r="S423" s="380"/>
      <c r="T423" s="380"/>
      <c r="U423" s="380"/>
      <c r="V423" s="380"/>
      <c r="W423" s="380"/>
      <c r="X423" s="380"/>
      <c r="Y423" s="380"/>
      <c r="Z423" s="380"/>
      <c r="AA423" s="380"/>
      <c r="AF423" s="326"/>
    </row>
    <row r="424" spans="1:32" x14ac:dyDescent="0.25">
      <c r="A424" s="44" t="s">
        <v>15075</v>
      </c>
      <c r="B424" s="44" t="s">
        <v>4618</v>
      </c>
      <c r="C424" s="45" t="s">
        <v>18763</v>
      </c>
      <c r="D424" s="93" t="s">
        <v>18817</v>
      </c>
      <c r="E424" s="45" t="s">
        <v>10638</v>
      </c>
      <c r="F424" s="379"/>
      <c r="G424" s="379"/>
      <c r="H424" s="379"/>
      <c r="I424" s="380"/>
      <c r="J424" s="380"/>
      <c r="K424" s="380"/>
      <c r="L424" s="380"/>
      <c r="M424" s="380"/>
      <c r="N424" s="380"/>
      <c r="O424" s="380"/>
      <c r="P424" s="380"/>
      <c r="Q424" s="380"/>
      <c r="R424" s="380"/>
      <c r="S424" s="380"/>
      <c r="T424" s="380"/>
      <c r="U424" s="380"/>
      <c r="V424" s="380"/>
      <c r="W424" s="380"/>
      <c r="X424" s="380"/>
      <c r="Y424" s="380"/>
      <c r="Z424" s="380"/>
      <c r="AA424" s="380"/>
      <c r="AF424" s="326"/>
    </row>
    <row r="425" spans="1:32" x14ac:dyDescent="0.25">
      <c r="A425" s="44" t="s">
        <v>14111</v>
      </c>
      <c r="B425" s="44" t="s">
        <v>20398</v>
      </c>
      <c r="C425" s="45" t="s">
        <v>14082</v>
      </c>
      <c r="D425" s="32" t="s">
        <v>12570</v>
      </c>
      <c r="E425" s="46">
        <v>46418</v>
      </c>
      <c r="AF425" s="326"/>
    </row>
    <row r="426" spans="1:32" x14ac:dyDescent="0.3">
      <c r="A426" s="372" t="s">
        <v>13875</v>
      </c>
      <c r="B426" s="372" t="s">
        <v>12348</v>
      </c>
      <c r="C426" s="125" t="s">
        <v>12188</v>
      </c>
      <c r="D426" s="32" t="s">
        <v>20621</v>
      </c>
      <c r="E426" s="125" t="s">
        <v>5239</v>
      </c>
      <c r="F426" s="125" t="s">
        <v>1236</v>
      </c>
      <c r="G426" s="125" t="s">
        <v>1237</v>
      </c>
      <c r="AF426" s="326"/>
    </row>
    <row r="427" spans="1:32" x14ac:dyDescent="0.3">
      <c r="A427" s="372" t="s">
        <v>13875</v>
      </c>
      <c r="B427" s="372" t="s">
        <v>1210</v>
      </c>
      <c r="C427" s="125" t="s">
        <v>12344</v>
      </c>
      <c r="D427" s="32" t="s">
        <v>20621</v>
      </c>
      <c r="E427" s="125" t="s">
        <v>5075</v>
      </c>
      <c r="F427" s="125" t="s">
        <v>1236</v>
      </c>
      <c r="G427" s="125" t="s">
        <v>1237</v>
      </c>
      <c r="AF427" s="326"/>
    </row>
    <row r="428" spans="1:32" x14ac:dyDescent="0.25">
      <c r="A428" s="44" t="s">
        <v>15478</v>
      </c>
      <c r="B428" s="44" t="s">
        <v>2610</v>
      </c>
      <c r="C428" s="45" t="s">
        <v>15479</v>
      </c>
      <c r="D428" s="46" t="s">
        <v>13037</v>
      </c>
      <c r="E428" s="46">
        <v>46162</v>
      </c>
      <c r="AF428" s="326"/>
    </row>
    <row r="429" spans="1:32" x14ac:dyDescent="0.25">
      <c r="A429" s="44" t="s">
        <v>15478</v>
      </c>
      <c r="B429" s="44" t="s">
        <v>2610</v>
      </c>
      <c r="C429" s="45" t="s">
        <v>15479</v>
      </c>
      <c r="D429" s="46" t="s">
        <v>13037</v>
      </c>
      <c r="E429" s="46">
        <v>46162</v>
      </c>
      <c r="AF429" s="326"/>
    </row>
    <row r="430" spans="1:32" x14ac:dyDescent="0.3">
      <c r="A430" s="57" t="s">
        <v>13132</v>
      </c>
      <c r="B430" s="57" t="s">
        <v>1342</v>
      </c>
      <c r="C430" s="62">
        <v>2512</v>
      </c>
      <c r="D430" s="93" t="s">
        <v>5007</v>
      </c>
      <c r="E430" s="60">
        <v>46326</v>
      </c>
      <c r="F430" s="93"/>
      <c r="G430" s="93"/>
      <c r="H430" s="93"/>
      <c r="I430" s="99"/>
      <c r="J430" s="99"/>
      <c r="K430" s="99"/>
      <c r="L430" s="99"/>
      <c r="M430" s="99"/>
      <c r="N430" s="99"/>
      <c r="O430" s="99"/>
      <c r="P430" s="99"/>
      <c r="Q430" s="99"/>
      <c r="R430" s="99"/>
      <c r="S430" s="99"/>
      <c r="T430" s="99"/>
      <c r="U430" s="99"/>
      <c r="V430" s="99"/>
      <c r="W430" s="99"/>
      <c r="X430" s="99"/>
      <c r="Y430" s="99"/>
      <c r="Z430" s="99"/>
      <c r="AA430" s="380"/>
      <c r="AF430" s="326"/>
    </row>
    <row r="431" spans="1:32" x14ac:dyDescent="0.25">
      <c r="A431" s="44" t="s">
        <v>13132</v>
      </c>
      <c r="B431" s="44" t="s">
        <v>13127</v>
      </c>
      <c r="C431" s="45">
        <v>13.25</v>
      </c>
      <c r="D431" s="45" t="s">
        <v>13565</v>
      </c>
      <c r="E431" s="46">
        <v>47664</v>
      </c>
      <c r="F431" s="45"/>
      <c r="G431" s="93"/>
      <c r="H431" s="93"/>
      <c r="I431" s="99"/>
      <c r="J431" s="99"/>
      <c r="K431" s="99"/>
      <c r="L431" s="99"/>
      <c r="M431" s="99"/>
      <c r="N431" s="99"/>
      <c r="O431" s="99"/>
      <c r="P431" s="99"/>
      <c r="Q431" s="99"/>
      <c r="R431" s="99"/>
      <c r="S431" s="99"/>
      <c r="T431" s="99"/>
      <c r="U431" s="99"/>
      <c r="V431" s="99"/>
      <c r="W431" s="44"/>
      <c r="X431" s="99"/>
      <c r="Y431" s="99"/>
      <c r="Z431" s="99"/>
      <c r="AF431" s="326"/>
    </row>
    <row r="432" spans="1:32" x14ac:dyDescent="0.25">
      <c r="A432" s="44" t="s">
        <v>15070</v>
      </c>
      <c r="B432" s="44" t="s">
        <v>4580</v>
      </c>
      <c r="C432" s="45" t="s">
        <v>4581</v>
      </c>
      <c r="D432" s="45" t="s">
        <v>12177</v>
      </c>
      <c r="E432" s="45" t="s">
        <v>5471</v>
      </c>
      <c r="F432" s="93"/>
      <c r="G432" s="93"/>
      <c r="H432" s="93"/>
      <c r="I432" s="99"/>
      <c r="J432" s="99"/>
      <c r="K432" s="99"/>
      <c r="L432" s="99"/>
      <c r="M432" s="99"/>
      <c r="N432" s="99"/>
      <c r="O432" s="99"/>
      <c r="P432" s="99"/>
      <c r="Q432" s="99"/>
      <c r="R432" s="99"/>
      <c r="S432" s="99"/>
      <c r="T432" s="99"/>
      <c r="U432" s="99"/>
      <c r="V432" s="99"/>
      <c r="W432" s="44"/>
      <c r="X432" s="99"/>
      <c r="Y432" s="99"/>
      <c r="Z432" s="99"/>
      <c r="AF432" s="326"/>
    </row>
    <row r="433" spans="1:32" x14ac:dyDescent="0.25">
      <c r="A433" s="44" t="s">
        <v>16919</v>
      </c>
      <c r="B433" s="44" t="s">
        <v>2433</v>
      </c>
      <c r="C433" s="45">
        <v>250106</v>
      </c>
      <c r="D433" s="45" t="s">
        <v>12340</v>
      </c>
      <c r="E433" s="45" t="s">
        <v>12896</v>
      </c>
      <c r="AF433" s="326"/>
    </row>
    <row r="434" spans="1:32" x14ac:dyDescent="0.25">
      <c r="A434" s="44" t="s">
        <v>14783</v>
      </c>
      <c r="B434" s="44" t="s">
        <v>1600</v>
      </c>
      <c r="C434" s="45" t="s">
        <v>5221</v>
      </c>
      <c r="D434" s="45" t="s">
        <v>12177</v>
      </c>
      <c r="E434" s="46">
        <v>46477</v>
      </c>
      <c r="F434" s="93"/>
      <c r="G434" s="93"/>
      <c r="H434" s="93"/>
      <c r="I434" s="99"/>
      <c r="J434" s="99"/>
      <c r="K434" s="99"/>
      <c r="L434" s="99"/>
      <c r="M434" s="99"/>
      <c r="N434" s="99"/>
      <c r="O434" s="99"/>
      <c r="P434" s="99"/>
      <c r="Q434" s="99"/>
      <c r="R434" s="99"/>
      <c r="S434" s="99"/>
      <c r="T434" s="99"/>
      <c r="U434" s="99"/>
      <c r="V434" s="99"/>
      <c r="W434" s="44"/>
      <c r="X434" s="99"/>
      <c r="Y434" s="99"/>
      <c r="Z434" s="99"/>
      <c r="AF434" s="326"/>
    </row>
    <row r="435" spans="1:32" x14ac:dyDescent="0.25">
      <c r="A435" s="44" t="s">
        <v>14783</v>
      </c>
      <c r="B435" s="44" t="s">
        <v>1600</v>
      </c>
      <c r="C435" s="45" t="s">
        <v>5221</v>
      </c>
      <c r="D435" s="93" t="s">
        <v>18817</v>
      </c>
      <c r="E435" s="45" t="s">
        <v>5452</v>
      </c>
      <c r="F435" s="379"/>
      <c r="G435" s="379"/>
      <c r="H435" s="379"/>
      <c r="I435" s="380"/>
      <c r="J435" s="380"/>
      <c r="K435" s="380"/>
      <c r="L435" s="380"/>
      <c r="M435" s="380"/>
      <c r="N435" s="380"/>
      <c r="O435" s="380"/>
      <c r="P435" s="380"/>
      <c r="Q435" s="380"/>
      <c r="R435" s="380"/>
      <c r="S435" s="380"/>
      <c r="T435" s="380"/>
      <c r="U435" s="380"/>
      <c r="V435" s="380"/>
      <c r="W435" s="380"/>
      <c r="X435" s="380"/>
      <c r="Y435" s="380"/>
      <c r="Z435" s="380"/>
      <c r="AA435" s="380"/>
      <c r="AF435" s="326"/>
    </row>
    <row r="436" spans="1:32" x14ac:dyDescent="0.25">
      <c r="A436" s="44" t="s">
        <v>14783</v>
      </c>
      <c r="B436" s="44" t="s">
        <v>15870</v>
      </c>
      <c r="C436" s="45" t="s">
        <v>14784</v>
      </c>
      <c r="D436" s="93" t="s">
        <v>3876</v>
      </c>
      <c r="E436" s="359">
        <f>DATE(2029,1,3)</f>
        <v>47121</v>
      </c>
      <c r="F436" s="93"/>
      <c r="G436" s="93"/>
      <c r="H436" s="93"/>
      <c r="I436" s="99"/>
      <c r="J436" s="99"/>
      <c r="K436" s="99"/>
      <c r="L436" s="99"/>
      <c r="M436" s="99"/>
      <c r="N436" s="99"/>
      <c r="O436" s="99"/>
      <c r="P436" s="99"/>
      <c r="Q436" s="99"/>
      <c r="R436" s="99"/>
      <c r="S436" s="99"/>
      <c r="T436" s="99"/>
      <c r="U436" s="99"/>
      <c r="V436" s="99"/>
      <c r="W436" s="99"/>
      <c r="X436" s="99"/>
      <c r="Y436" s="99"/>
      <c r="Z436" s="99"/>
      <c r="AF436" s="326"/>
    </row>
    <row r="437" spans="1:32" x14ac:dyDescent="0.3">
      <c r="A437" s="372" t="s">
        <v>13876</v>
      </c>
      <c r="B437" s="372" t="s">
        <v>12351</v>
      </c>
      <c r="C437" s="125" t="s">
        <v>12352</v>
      </c>
      <c r="D437" s="32" t="s">
        <v>20621</v>
      </c>
      <c r="E437" s="125" t="s">
        <v>5075</v>
      </c>
      <c r="F437" s="125" t="s">
        <v>1237</v>
      </c>
      <c r="G437" s="125" t="s">
        <v>1237</v>
      </c>
      <c r="AF437" s="326"/>
    </row>
    <row r="438" spans="1:32" x14ac:dyDescent="0.3">
      <c r="A438" s="385" t="s">
        <v>14167</v>
      </c>
      <c r="B438" s="385" t="s">
        <v>1339</v>
      </c>
      <c r="C438" s="387">
        <v>24027</v>
      </c>
      <c r="D438" s="93" t="s">
        <v>5007</v>
      </c>
      <c r="E438" s="388">
        <v>46507</v>
      </c>
      <c r="F438" s="93"/>
      <c r="G438" s="93"/>
      <c r="H438" s="93"/>
      <c r="I438" s="99"/>
      <c r="J438" s="99"/>
      <c r="K438" s="99"/>
      <c r="L438" s="99"/>
      <c r="M438" s="99"/>
      <c r="N438" s="99"/>
      <c r="O438" s="99"/>
      <c r="P438" s="99"/>
      <c r="Q438" s="99"/>
      <c r="R438" s="99"/>
      <c r="S438" s="99"/>
      <c r="T438" s="99"/>
      <c r="U438" s="99"/>
      <c r="V438" s="99"/>
      <c r="W438" s="99"/>
      <c r="X438" s="99"/>
      <c r="Y438" s="99"/>
      <c r="Z438" s="99"/>
      <c r="AF438" s="326"/>
    </row>
    <row r="439" spans="1:32" x14ac:dyDescent="0.25">
      <c r="A439" s="44" t="s">
        <v>14785</v>
      </c>
      <c r="B439" s="44" t="s">
        <v>15871</v>
      </c>
      <c r="C439" s="45" t="s">
        <v>8268</v>
      </c>
      <c r="D439" s="93" t="s">
        <v>3876</v>
      </c>
      <c r="E439" s="359">
        <f>DATE(2027,5,30)</f>
        <v>46537</v>
      </c>
      <c r="F439" s="93"/>
      <c r="G439" s="93"/>
      <c r="H439" s="93"/>
      <c r="I439" s="99"/>
      <c r="J439" s="99"/>
      <c r="K439" s="99"/>
      <c r="L439" s="99"/>
      <c r="M439" s="99"/>
      <c r="N439" s="99"/>
      <c r="O439" s="99"/>
      <c r="P439" s="99"/>
      <c r="Q439" s="99"/>
      <c r="R439" s="99"/>
      <c r="S439" s="99"/>
      <c r="T439" s="99"/>
      <c r="U439" s="99"/>
      <c r="V439" s="99"/>
      <c r="W439" s="99"/>
      <c r="X439" s="99"/>
      <c r="Y439" s="99"/>
      <c r="Z439" s="99"/>
      <c r="AF439" s="326"/>
    </row>
    <row r="440" spans="1:32" x14ac:dyDescent="0.25">
      <c r="A440" s="44" t="s">
        <v>13133</v>
      </c>
      <c r="B440" s="44" t="s">
        <v>13115</v>
      </c>
      <c r="C440" s="45">
        <v>8.25</v>
      </c>
      <c r="D440" s="45" t="s">
        <v>13565</v>
      </c>
      <c r="E440" s="46">
        <v>47057</v>
      </c>
      <c r="F440" s="45"/>
      <c r="G440" s="93"/>
      <c r="H440" s="93"/>
      <c r="I440" s="99"/>
      <c r="J440" s="99"/>
      <c r="K440" s="99"/>
      <c r="L440" s="99"/>
      <c r="M440" s="99"/>
      <c r="N440" s="99"/>
      <c r="O440" s="99"/>
      <c r="P440" s="99"/>
      <c r="Q440" s="99"/>
      <c r="R440" s="99"/>
      <c r="S440" s="99"/>
      <c r="T440" s="99"/>
      <c r="U440" s="99"/>
      <c r="V440" s="99"/>
      <c r="W440" s="44"/>
      <c r="X440" s="256"/>
      <c r="Y440" s="99"/>
      <c r="Z440" s="99"/>
      <c r="AF440" s="326"/>
    </row>
    <row r="441" spans="1:32" x14ac:dyDescent="0.25">
      <c r="A441" s="44" t="s">
        <v>13133</v>
      </c>
      <c r="B441" s="44" t="s">
        <v>13134</v>
      </c>
      <c r="C441" s="45">
        <v>13.23</v>
      </c>
      <c r="D441" s="45" t="s">
        <v>13565</v>
      </c>
      <c r="E441" s="46">
        <v>46934</v>
      </c>
      <c r="F441" s="45"/>
      <c r="G441" s="93"/>
      <c r="H441" s="93"/>
      <c r="I441" s="99"/>
      <c r="J441" s="99"/>
      <c r="K441" s="99"/>
      <c r="L441" s="99"/>
      <c r="M441" s="99"/>
      <c r="N441" s="99"/>
      <c r="O441" s="99"/>
      <c r="P441" s="99"/>
      <c r="Q441" s="99"/>
      <c r="R441" s="99"/>
      <c r="S441" s="99"/>
      <c r="T441" s="99"/>
      <c r="U441" s="99"/>
      <c r="V441" s="99"/>
      <c r="W441" s="44"/>
      <c r="X441" s="256"/>
      <c r="Y441" s="99"/>
      <c r="Z441" s="99"/>
      <c r="AF441" s="326"/>
    </row>
    <row r="442" spans="1:32" x14ac:dyDescent="0.25">
      <c r="A442" s="44" t="s">
        <v>13133</v>
      </c>
      <c r="B442" s="44" t="s">
        <v>13135</v>
      </c>
      <c r="C442" s="45">
        <v>15.24</v>
      </c>
      <c r="D442" s="45" t="s">
        <v>13565</v>
      </c>
      <c r="E442" s="46">
        <v>47299</v>
      </c>
      <c r="F442" s="45"/>
      <c r="G442" s="93"/>
      <c r="H442" s="93"/>
      <c r="I442" s="99"/>
      <c r="J442" s="99"/>
      <c r="K442" s="99"/>
      <c r="L442" s="99"/>
      <c r="M442" s="99"/>
      <c r="N442" s="99"/>
      <c r="O442" s="99"/>
      <c r="P442" s="99"/>
      <c r="Q442" s="99"/>
      <c r="R442" s="99"/>
      <c r="S442" s="99"/>
      <c r="T442" s="99"/>
      <c r="U442" s="99"/>
      <c r="V442" s="99"/>
      <c r="W442" s="44"/>
      <c r="X442" s="256"/>
      <c r="Y442" s="99"/>
      <c r="Z442" s="99"/>
      <c r="AF442" s="326"/>
    </row>
    <row r="443" spans="1:32" x14ac:dyDescent="0.25">
      <c r="A443" s="44" t="s">
        <v>13133</v>
      </c>
      <c r="B443" s="44" t="s">
        <v>13136</v>
      </c>
      <c r="C443" s="45">
        <v>41.25</v>
      </c>
      <c r="D443" s="45" t="s">
        <v>13565</v>
      </c>
      <c r="E443" s="46">
        <v>47514</v>
      </c>
      <c r="F443" s="45"/>
      <c r="G443" s="93"/>
      <c r="H443" s="93"/>
      <c r="I443" s="99"/>
      <c r="J443" s="99"/>
      <c r="K443" s="99"/>
      <c r="L443" s="99"/>
      <c r="M443" s="99"/>
      <c r="N443" s="99"/>
      <c r="O443" s="99"/>
      <c r="P443" s="99"/>
      <c r="Q443" s="99"/>
      <c r="R443" s="99"/>
      <c r="S443" s="99"/>
      <c r="T443" s="99"/>
      <c r="U443" s="99"/>
      <c r="V443" s="99"/>
      <c r="W443" s="44"/>
      <c r="X443" s="256"/>
      <c r="Y443" s="99"/>
      <c r="Z443" s="99"/>
      <c r="AF443" s="326"/>
    </row>
    <row r="444" spans="1:32" x14ac:dyDescent="0.25">
      <c r="A444" s="44" t="s">
        <v>13593</v>
      </c>
      <c r="B444" s="44" t="s">
        <v>5447</v>
      </c>
      <c r="C444" s="45">
        <v>240804</v>
      </c>
      <c r="D444" s="45" t="s">
        <v>12340</v>
      </c>
      <c r="E444" s="45" t="s">
        <v>12234</v>
      </c>
      <c r="AF444" s="326"/>
    </row>
    <row r="445" spans="1:32" x14ac:dyDescent="0.25">
      <c r="A445" s="44" t="s">
        <v>13593</v>
      </c>
      <c r="B445" s="44" t="s">
        <v>11296</v>
      </c>
      <c r="C445" s="45">
        <v>240402</v>
      </c>
      <c r="D445" s="45" t="s">
        <v>12340</v>
      </c>
      <c r="E445" s="45" t="s">
        <v>5311</v>
      </c>
      <c r="AF445" s="326"/>
    </row>
    <row r="446" spans="1:32" x14ac:dyDescent="0.25">
      <c r="A446" s="44" t="s">
        <v>13594</v>
      </c>
      <c r="B446" s="44" t="s">
        <v>2433</v>
      </c>
      <c r="C446" s="45">
        <v>230105</v>
      </c>
      <c r="D446" s="45" t="s">
        <v>12340</v>
      </c>
      <c r="E446" s="45" t="s">
        <v>5580</v>
      </c>
      <c r="AF446" s="326"/>
    </row>
    <row r="447" spans="1:32" x14ac:dyDescent="0.25">
      <c r="A447" s="44" t="s">
        <v>14117</v>
      </c>
      <c r="B447" s="44" t="s">
        <v>20397</v>
      </c>
      <c r="C447" s="45" t="s">
        <v>5859</v>
      </c>
      <c r="D447" s="32" t="s">
        <v>12570</v>
      </c>
      <c r="E447" s="46">
        <v>46418</v>
      </c>
      <c r="AF447" s="326"/>
    </row>
    <row r="448" spans="1:32" x14ac:dyDescent="0.25">
      <c r="A448" s="44" t="s">
        <v>15077</v>
      </c>
      <c r="B448" s="44" t="s">
        <v>12908</v>
      </c>
      <c r="C448" s="45" t="s">
        <v>12910</v>
      </c>
      <c r="D448" s="45" t="s">
        <v>12177</v>
      </c>
      <c r="E448" s="45" t="s">
        <v>7228</v>
      </c>
      <c r="F448" s="93"/>
      <c r="G448" s="93"/>
      <c r="H448" s="93"/>
      <c r="I448" s="99"/>
      <c r="J448" s="99"/>
      <c r="K448" s="99"/>
      <c r="L448" s="99"/>
      <c r="M448" s="99"/>
      <c r="N448" s="99"/>
      <c r="O448" s="99"/>
      <c r="P448" s="99"/>
      <c r="Q448" s="99"/>
      <c r="R448" s="99"/>
      <c r="S448" s="99"/>
      <c r="T448" s="99"/>
      <c r="U448" s="99"/>
      <c r="V448" s="99"/>
      <c r="W448" s="99"/>
      <c r="X448" s="256"/>
      <c r="Y448" s="99"/>
      <c r="Z448" s="99"/>
      <c r="AF448" s="326"/>
    </row>
    <row r="449" spans="1:32" x14ac:dyDescent="0.25">
      <c r="A449" s="44" t="s">
        <v>15077</v>
      </c>
      <c r="B449" s="44" t="s">
        <v>12908</v>
      </c>
      <c r="C449" s="45" t="s">
        <v>12910</v>
      </c>
      <c r="D449" s="93" t="s">
        <v>18817</v>
      </c>
      <c r="E449" s="45" t="s">
        <v>7228</v>
      </c>
      <c r="F449" s="379"/>
      <c r="G449" s="379"/>
      <c r="H449" s="379"/>
      <c r="I449" s="380"/>
      <c r="J449" s="380"/>
      <c r="K449" s="380"/>
      <c r="L449" s="380"/>
      <c r="M449" s="380"/>
      <c r="N449" s="380"/>
      <c r="O449" s="380"/>
      <c r="P449" s="380"/>
      <c r="Q449" s="380"/>
      <c r="R449" s="380"/>
      <c r="S449" s="380"/>
      <c r="T449" s="380"/>
      <c r="U449" s="380"/>
      <c r="V449" s="380"/>
      <c r="W449" s="380"/>
      <c r="X449" s="380"/>
      <c r="Y449" s="380"/>
      <c r="Z449" s="380"/>
      <c r="AA449" s="380"/>
      <c r="AF449" s="326"/>
    </row>
    <row r="450" spans="1:32" x14ac:dyDescent="0.25">
      <c r="A450" s="44" t="s">
        <v>13595</v>
      </c>
      <c r="B450" s="44" t="s">
        <v>3169</v>
      </c>
      <c r="C450" s="45">
        <v>230502</v>
      </c>
      <c r="D450" s="45" t="s">
        <v>12340</v>
      </c>
      <c r="E450" s="45" t="s">
        <v>8252</v>
      </c>
      <c r="AF450" s="326"/>
    </row>
    <row r="451" spans="1:32" x14ac:dyDescent="0.25">
      <c r="A451" s="44" t="s">
        <v>13595</v>
      </c>
      <c r="B451" s="44" t="s">
        <v>8464</v>
      </c>
      <c r="C451" s="45">
        <v>230701</v>
      </c>
      <c r="D451" s="45" t="s">
        <v>12340</v>
      </c>
      <c r="E451" s="45" t="s">
        <v>4375</v>
      </c>
      <c r="AF451" s="326"/>
    </row>
    <row r="452" spans="1:32" x14ac:dyDescent="0.25">
      <c r="A452" s="44" t="s">
        <v>13595</v>
      </c>
      <c r="B452" s="44" t="s">
        <v>5639</v>
      </c>
      <c r="C452" s="45">
        <v>26010401</v>
      </c>
      <c r="D452" s="45" t="s">
        <v>12340</v>
      </c>
      <c r="E452" s="45" t="s">
        <v>18836</v>
      </c>
      <c r="AF452" s="326"/>
    </row>
    <row r="453" spans="1:32" x14ac:dyDescent="0.25">
      <c r="A453" s="44" t="s">
        <v>13595</v>
      </c>
      <c r="B453" s="44" t="s">
        <v>3298</v>
      </c>
      <c r="C453" s="45">
        <v>26010402</v>
      </c>
      <c r="D453" s="45" t="s">
        <v>12340</v>
      </c>
      <c r="E453" s="45" t="s">
        <v>18836</v>
      </c>
      <c r="AF453" s="326"/>
    </row>
    <row r="454" spans="1:32" x14ac:dyDescent="0.25">
      <c r="A454" s="44" t="s">
        <v>17958</v>
      </c>
      <c r="B454" s="44" t="s">
        <v>17959</v>
      </c>
      <c r="C454" s="45" t="s">
        <v>18293</v>
      </c>
      <c r="D454" s="93" t="s">
        <v>3876</v>
      </c>
      <c r="E454" s="359">
        <f>DATE(2029,12,2)</f>
        <v>47454</v>
      </c>
      <c r="F454" s="93"/>
      <c r="G454" s="93"/>
      <c r="H454" s="93"/>
      <c r="I454" s="99"/>
      <c r="J454" s="99"/>
      <c r="K454" s="99"/>
      <c r="L454" s="99"/>
      <c r="M454" s="99"/>
      <c r="N454" s="99"/>
      <c r="O454" s="99"/>
      <c r="P454" s="99"/>
      <c r="Q454" s="99"/>
      <c r="R454" s="99"/>
      <c r="S454" s="99"/>
      <c r="T454" s="99"/>
      <c r="U454" s="99"/>
      <c r="V454" s="99"/>
      <c r="W454" s="99"/>
      <c r="X454" s="99"/>
      <c r="Y454" s="99"/>
      <c r="Z454" s="99"/>
      <c r="AF454" s="326"/>
    </row>
    <row r="455" spans="1:32" x14ac:dyDescent="0.25">
      <c r="A455" s="44" t="s">
        <v>13596</v>
      </c>
      <c r="B455" s="44" t="s">
        <v>2433</v>
      </c>
      <c r="C455" s="45">
        <v>230105</v>
      </c>
      <c r="D455" s="45" t="s">
        <v>12340</v>
      </c>
      <c r="E455" s="45" t="s">
        <v>5580</v>
      </c>
      <c r="AF455" s="326"/>
    </row>
    <row r="456" spans="1:32" x14ac:dyDescent="0.25">
      <c r="A456" s="44" t="s">
        <v>13596</v>
      </c>
      <c r="B456" s="44" t="s">
        <v>5639</v>
      </c>
      <c r="C456" s="45">
        <v>23010401</v>
      </c>
      <c r="D456" s="45" t="s">
        <v>12340</v>
      </c>
      <c r="E456" s="45" t="s">
        <v>5640</v>
      </c>
      <c r="AF456" s="326"/>
    </row>
    <row r="457" spans="1:32" x14ac:dyDescent="0.3">
      <c r="A457" s="372" t="s">
        <v>13877</v>
      </c>
      <c r="B457" s="372" t="s">
        <v>8697</v>
      </c>
      <c r="C457" s="125" t="s">
        <v>8698</v>
      </c>
      <c r="D457" s="32" t="s">
        <v>20621</v>
      </c>
      <c r="E457" s="125" t="s">
        <v>8524</v>
      </c>
      <c r="F457" s="125" t="s">
        <v>1237</v>
      </c>
      <c r="G457" s="125" t="s">
        <v>1237</v>
      </c>
      <c r="AF457" s="326"/>
    </row>
    <row r="458" spans="1:32" x14ac:dyDescent="0.25">
      <c r="A458" s="44" t="s">
        <v>13597</v>
      </c>
      <c r="B458" s="44" t="s">
        <v>975</v>
      </c>
      <c r="C458" s="45">
        <v>240701</v>
      </c>
      <c r="D458" s="45" t="s">
        <v>12340</v>
      </c>
      <c r="E458" s="45" t="s">
        <v>7992</v>
      </c>
      <c r="AF458" s="326"/>
    </row>
    <row r="459" spans="1:32" x14ac:dyDescent="0.25">
      <c r="A459" s="44" t="s">
        <v>14786</v>
      </c>
      <c r="B459" s="44" t="s">
        <v>15872</v>
      </c>
      <c r="C459" s="45" t="s">
        <v>9823</v>
      </c>
      <c r="D459" s="93" t="s">
        <v>3876</v>
      </c>
      <c r="E459" s="359">
        <f>DATE(2027,8,18)</f>
        <v>46617</v>
      </c>
      <c r="F459" s="93"/>
      <c r="G459" s="93"/>
      <c r="H459" s="93"/>
      <c r="I459" s="99"/>
      <c r="J459" s="99"/>
      <c r="K459" s="99"/>
      <c r="L459" s="99"/>
      <c r="M459" s="99"/>
      <c r="N459" s="99"/>
      <c r="O459" s="99"/>
      <c r="P459" s="99"/>
      <c r="Q459" s="99"/>
      <c r="R459" s="99"/>
      <c r="S459" s="99"/>
      <c r="T459" s="99"/>
      <c r="U459" s="99"/>
      <c r="V459" s="99"/>
      <c r="W459" s="99"/>
      <c r="X459" s="99"/>
      <c r="Y459" s="99"/>
      <c r="Z459" s="99"/>
      <c r="AF459" s="326"/>
    </row>
    <row r="460" spans="1:32" x14ac:dyDescent="0.25">
      <c r="A460" s="44" t="s">
        <v>13975</v>
      </c>
      <c r="B460" s="44" t="s">
        <v>1948</v>
      </c>
      <c r="C460" s="45" t="s">
        <v>11159</v>
      </c>
      <c r="D460" s="46" t="s">
        <v>13037</v>
      </c>
      <c r="E460" s="46">
        <v>46254</v>
      </c>
      <c r="AF460" s="326"/>
    </row>
    <row r="461" spans="1:32" x14ac:dyDescent="0.25">
      <c r="A461" s="44" t="s">
        <v>13975</v>
      </c>
      <c r="B461" s="44" t="s">
        <v>1948</v>
      </c>
      <c r="C461" s="45" t="s">
        <v>11159</v>
      </c>
      <c r="D461" s="46" t="s">
        <v>13037</v>
      </c>
      <c r="E461" s="46">
        <v>46254</v>
      </c>
      <c r="AF461" s="326"/>
    </row>
    <row r="462" spans="1:32" x14ac:dyDescent="0.25">
      <c r="A462" s="44" t="s">
        <v>13975</v>
      </c>
      <c r="B462" s="44" t="s">
        <v>12682</v>
      </c>
      <c r="C462" s="45" t="s">
        <v>12683</v>
      </c>
      <c r="D462" s="46" t="s">
        <v>13037</v>
      </c>
      <c r="E462" s="46">
        <v>46282</v>
      </c>
      <c r="AF462" s="326"/>
    </row>
    <row r="463" spans="1:32" x14ac:dyDescent="0.25">
      <c r="A463" s="44" t="s">
        <v>13975</v>
      </c>
      <c r="B463" s="44" t="s">
        <v>12682</v>
      </c>
      <c r="C463" s="45" t="s">
        <v>12683</v>
      </c>
      <c r="D463" s="46" t="s">
        <v>13037</v>
      </c>
      <c r="E463" s="46">
        <v>46282</v>
      </c>
      <c r="AF463" s="326"/>
    </row>
    <row r="464" spans="1:32" x14ac:dyDescent="0.3">
      <c r="A464" s="372" t="s">
        <v>13878</v>
      </c>
      <c r="B464" s="372" t="s">
        <v>1208</v>
      </c>
      <c r="C464" s="125" t="s">
        <v>11149</v>
      </c>
      <c r="D464" s="32" t="s">
        <v>20621</v>
      </c>
      <c r="E464" s="125" t="s">
        <v>2686</v>
      </c>
      <c r="F464" s="125" t="s">
        <v>1236</v>
      </c>
      <c r="G464" s="125" t="s">
        <v>1237</v>
      </c>
      <c r="AF464" s="326"/>
    </row>
    <row r="465" spans="1:32" x14ac:dyDescent="0.25">
      <c r="A465" s="44" t="s">
        <v>13598</v>
      </c>
      <c r="B465" s="44" t="s">
        <v>3298</v>
      </c>
      <c r="C465" s="45">
        <v>23010402</v>
      </c>
      <c r="D465" s="45" t="s">
        <v>12340</v>
      </c>
      <c r="E465" s="45" t="s">
        <v>5640</v>
      </c>
      <c r="AF465" s="326"/>
    </row>
    <row r="466" spans="1:32" x14ac:dyDescent="0.25">
      <c r="A466" s="44" t="s">
        <v>5453</v>
      </c>
      <c r="B466" s="44" t="s">
        <v>2433</v>
      </c>
      <c r="C466" s="45">
        <v>220105</v>
      </c>
      <c r="D466" s="45" t="s">
        <v>12340</v>
      </c>
      <c r="E466" s="45" t="s">
        <v>2686</v>
      </c>
      <c r="AF466" s="326"/>
    </row>
    <row r="467" spans="1:32" x14ac:dyDescent="0.25">
      <c r="A467" s="99" t="s">
        <v>1448</v>
      </c>
      <c r="B467" s="92" t="s">
        <v>12181</v>
      </c>
      <c r="C467" s="93" t="s">
        <v>12180</v>
      </c>
      <c r="D467" s="93" t="s">
        <v>1250</v>
      </c>
      <c r="E467" s="46">
        <v>46317</v>
      </c>
      <c r="F467" s="93"/>
      <c r="G467" s="93"/>
      <c r="H467" s="93" t="s">
        <v>1384</v>
      </c>
      <c r="I467" s="99"/>
      <c r="J467" s="99"/>
      <c r="K467" s="99"/>
      <c r="L467" s="99"/>
      <c r="M467" s="99"/>
      <c r="N467" s="99"/>
      <c r="O467" s="99"/>
      <c r="P467" s="99"/>
      <c r="Q467" s="99"/>
      <c r="R467" s="99"/>
      <c r="S467" s="99"/>
      <c r="T467" s="99"/>
      <c r="U467" s="99"/>
      <c r="V467" s="99"/>
      <c r="W467" s="99"/>
      <c r="X467" s="99"/>
      <c r="Y467" s="99"/>
      <c r="Z467" s="99"/>
      <c r="AA467" s="380"/>
      <c r="AF467" s="326"/>
    </row>
    <row r="468" spans="1:32" x14ac:dyDescent="0.3">
      <c r="A468" s="57" t="s">
        <v>630</v>
      </c>
      <c r="B468" s="92" t="s">
        <v>3862</v>
      </c>
      <c r="C468" s="93" t="s">
        <v>3860</v>
      </c>
      <c r="D468" s="93" t="s">
        <v>3861</v>
      </c>
      <c r="E468" s="94">
        <v>46203</v>
      </c>
      <c r="F468" s="93"/>
      <c r="G468" s="93"/>
      <c r="H468" s="93"/>
      <c r="I468" s="99"/>
      <c r="J468" s="99"/>
      <c r="K468" s="99"/>
      <c r="L468" s="99"/>
      <c r="M468" s="99"/>
      <c r="N468" s="99"/>
      <c r="O468" s="99"/>
      <c r="P468" s="99"/>
      <c r="Q468" s="99"/>
      <c r="R468" s="99"/>
      <c r="S468" s="99"/>
      <c r="T468" s="99"/>
      <c r="U468" s="99"/>
      <c r="V468" s="99"/>
      <c r="W468" s="99"/>
      <c r="X468" s="99"/>
      <c r="Y468" s="99"/>
      <c r="Z468" s="99"/>
      <c r="AA468" s="380"/>
      <c r="AF468" s="326"/>
    </row>
    <row r="469" spans="1:32" x14ac:dyDescent="0.25">
      <c r="A469" s="44" t="s">
        <v>630</v>
      </c>
      <c r="B469" s="44" t="s">
        <v>5447</v>
      </c>
      <c r="C469" s="45">
        <v>250802</v>
      </c>
      <c r="D469" s="45" t="s">
        <v>12340</v>
      </c>
      <c r="E469" s="45" t="s">
        <v>10682</v>
      </c>
      <c r="AF469" s="326"/>
    </row>
    <row r="470" spans="1:32" x14ac:dyDescent="0.25">
      <c r="A470" s="44" t="s">
        <v>630</v>
      </c>
      <c r="B470" s="44" t="s">
        <v>3156</v>
      </c>
      <c r="C470" s="45">
        <v>230904</v>
      </c>
      <c r="D470" s="45" t="s">
        <v>12340</v>
      </c>
      <c r="E470" s="45" t="s">
        <v>8524</v>
      </c>
      <c r="AF470" s="326"/>
    </row>
    <row r="471" spans="1:32" x14ac:dyDescent="0.3">
      <c r="A471" s="372" t="s">
        <v>11918</v>
      </c>
      <c r="B471" s="372" t="s">
        <v>3577</v>
      </c>
      <c r="C471" s="125" t="s">
        <v>11919</v>
      </c>
      <c r="D471" s="32" t="s">
        <v>20621</v>
      </c>
      <c r="E471" s="125" t="s">
        <v>2686</v>
      </c>
      <c r="F471" s="125" t="s">
        <v>1237</v>
      </c>
      <c r="G471" s="125" t="s">
        <v>1237</v>
      </c>
      <c r="AF471" s="326"/>
    </row>
    <row r="472" spans="1:32" x14ac:dyDescent="0.3">
      <c r="A472" s="385" t="s">
        <v>541</v>
      </c>
      <c r="B472" s="385" t="s">
        <v>1339</v>
      </c>
      <c r="C472" s="387">
        <v>24027</v>
      </c>
      <c r="D472" s="93" t="s">
        <v>5007</v>
      </c>
      <c r="E472" s="388">
        <v>46507</v>
      </c>
      <c r="F472" s="93"/>
      <c r="G472" s="93"/>
      <c r="H472" s="93"/>
      <c r="I472" s="99"/>
      <c r="J472" s="99"/>
      <c r="K472" s="99"/>
      <c r="L472" s="99"/>
      <c r="M472" s="99"/>
      <c r="N472" s="99"/>
      <c r="O472" s="99"/>
      <c r="P472" s="99"/>
      <c r="Q472" s="99"/>
      <c r="R472" s="99"/>
      <c r="S472" s="99"/>
      <c r="T472" s="99"/>
      <c r="U472" s="99"/>
      <c r="V472" s="99"/>
      <c r="W472" s="99"/>
      <c r="X472" s="99"/>
      <c r="Y472" s="99"/>
      <c r="Z472" s="99"/>
      <c r="AF472" s="326"/>
    </row>
    <row r="473" spans="1:32" x14ac:dyDescent="0.25">
      <c r="A473" s="76" t="s">
        <v>541</v>
      </c>
      <c r="B473" s="44" t="s">
        <v>13108</v>
      </c>
      <c r="C473" s="45">
        <v>7.26</v>
      </c>
      <c r="D473" s="45" t="s">
        <v>13565</v>
      </c>
      <c r="E473" s="46">
        <v>47787</v>
      </c>
      <c r="F473" s="45"/>
      <c r="G473" s="93"/>
      <c r="H473" s="93"/>
      <c r="I473" s="99"/>
      <c r="J473" s="99"/>
      <c r="K473" s="99"/>
      <c r="L473" s="99"/>
      <c r="M473" s="99"/>
      <c r="N473" s="99"/>
      <c r="O473" s="99"/>
      <c r="P473" s="99"/>
      <c r="Q473" s="99"/>
      <c r="R473" s="99"/>
      <c r="S473" s="99"/>
      <c r="T473" s="99"/>
      <c r="U473" s="99"/>
      <c r="V473" s="99"/>
      <c r="W473" s="256"/>
      <c r="X473" s="99"/>
      <c r="Y473" s="99"/>
      <c r="Z473" s="99"/>
      <c r="AF473" s="326"/>
    </row>
    <row r="474" spans="1:32" x14ac:dyDescent="0.25">
      <c r="A474" s="44" t="s">
        <v>541</v>
      </c>
      <c r="B474" s="44" t="s">
        <v>13115</v>
      </c>
      <c r="C474" s="45">
        <v>8.25</v>
      </c>
      <c r="D474" s="45" t="s">
        <v>13565</v>
      </c>
      <c r="E474" s="46">
        <v>47057</v>
      </c>
      <c r="F474" s="45"/>
      <c r="G474" s="93"/>
      <c r="H474" s="93"/>
      <c r="I474" s="99"/>
      <c r="J474" s="99"/>
      <c r="K474" s="99"/>
      <c r="L474" s="99"/>
      <c r="M474" s="99"/>
      <c r="N474" s="99"/>
      <c r="O474" s="99"/>
      <c r="P474" s="99"/>
      <c r="Q474" s="99"/>
      <c r="R474" s="99"/>
      <c r="S474" s="99"/>
      <c r="T474" s="99"/>
      <c r="U474" s="99"/>
      <c r="V474" s="99"/>
      <c r="W474" s="256"/>
      <c r="X474" s="99"/>
      <c r="Y474" s="99"/>
      <c r="Z474" s="99"/>
      <c r="AF474" s="326"/>
    </row>
    <row r="475" spans="1:32" x14ac:dyDescent="0.25">
      <c r="A475" s="102" t="s">
        <v>541</v>
      </c>
      <c r="B475" s="92" t="s">
        <v>14075</v>
      </c>
      <c r="C475" s="93" t="s">
        <v>14076</v>
      </c>
      <c r="D475" s="93" t="s">
        <v>1250</v>
      </c>
      <c r="E475" s="94">
        <v>47223</v>
      </c>
      <c r="F475" s="93"/>
      <c r="G475" s="93"/>
      <c r="H475" s="93"/>
      <c r="I475" s="99"/>
      <c r="J475" s="99"/>
      <c r="K475" s="99"/>
      <c r="L475" s="99"/>
      <c r="M475" s="99"/>
      <c r="N475" s="99"/>
      <c r="O475" s="99"/>
      <c r="P475" s="99"/>
      <c r="Q475" s="99"/>
      <c r="R475" s="99"/>
      <c r="S475" s="99"/>
      <c r="T475" s="99"/>
      <c r="U475" s="99"/>
      <c r="V475" s="99"/>
      <c r="W475" s="256"/>
      <c r="X475" s="99"/>
      <c r="Y475" s="99"/>
      <c r="Z475" s="99"/>
      <c r="AF475" s="326"/>
    </row>
    <row r="476" spans="1:32" x14ac:dyDescent="0.25">
      <c r="A476" s="44" t="s">
        <v>8279</v>
      </c>
      <c r="B476" s="44" t="s">
        <v>8374</v>
      </c>
      <c r="C476" s="45">
        <v>230401</v>
      </c>
      <c r="D476" s="45" t="s">
        <v>12340</v>
      </c>
      <c r="E476" s="45" t="s">
        <v>7925</v>
      </c>
      <c r="AF476" s="326"/>
    </row>
    <row r="477" spans="1:32" x14ac:dyDescent="0.25">
      <c r="A477" s="44" t="s">
        <v>8279</v>
      </c>
      <c r="B477" s="44" t="s">
        <v>970</v>
      </c>
      <c r="C477" s="45">
        <v>231104</v>
      </c>
      <c r="D477" s="45" t="s">
        <v>12340</v>
      </c>
      <c r="E477" s="45" t="s">
        <v>9018</v>
      </c>
      <c r="AF477" s="326"/>
    </row>
    <row r="478" spans="1:32" x14ac:dyDescent="0.25">
      <c r="A478" s="44" t="s">
        <v>8279</v>
      </c>
      <c r="B478" s="44" t="s">
        <v>980</v>
      </c>
      <c r="C478" s="45">
        <v>260103</v>
      </c>
      <c r="D478" s="45" t="s">
        <v>12340</v>
      </c>
      <c r="E478" s="45" t="s">
        <v>8976</v>
      </c>
      <c r="AF478" s="326"/>
    </row>
    <row r="479" spans="1:32" x14ac:dyDescent="0.3">
      <c r="A479" s="372" t="s">
        <v>5008</v>
      </c>
      <c r="B479" s="372" t="s">
        <v>5059</v>
      </c>
      <c r="C479" s="125" t="s">
        <v>17475</v>
      </c>
      <c r="D479" s="32" t="s">
        <v>20621</v>
      </c>
      <c r="E479" s="125" t="s">
        <v>5246</v>
      </c>
      <c r="F479" s="125" t="s">
        <v>1236</v>
      </c>
      <c r="G479" s="125" t="s">
        <v>1237</v>
      </c>
      <c r="AF479" s="326"/>
    </row>
    <row r="480" spans="1:32" x14ac:dyDescent="0.25">
      <c r="A480" s="57" t="s">
        <v>38</v>
      </c>
      <c r="B480" s="92" t="s">
        <v>3862</v>
      </c>
      <c r="C480" s="93" t="s">
        <v>3860</v>
      </c>
      <c r="D480" s="93" t="s">
        <v>3861</v>
      </c>
      <c r="E480" s="94">
        <v>46203</v>
      </c>
      <c r="F480" s="93"/>
      <c r="G480" s="93"/>
      <c r="H480" s="93"/>
      <c r="I480" s="99"/>
      <c r="J480" s="99"/>
      <c r="K480" s="99"/>
      <c r="L480" s="99"/>
      <c r="M480" s="99"/>
      <c r="N480" s="99"/>
      <c r="O480" s="99"/>
      <c r="P480" s="99"/>
      <c r="Q480" s="99"/>
      <c r="R480" s="99"/>
      <c r="S480" s="99"/>
      <c r="T480" s="99"/>
      <c r="U480" s="99"/>
      <c r="V480" s="99"/>
      <c r="W480" s="256"/>
      <c r="X480" s="99"/>
      <c r="Y480" s="99"/>
      <c r="Z480" s="99"/>
      <c r="AA480" s="380"/>
      <c r="AF480" s="326"/>
    </row>
    <row r="481" spans="1:32" x14ac:dyDescent="0.25">
      <c r="A481" s="44" t="s">
        <v>38</v>
      </c>
      <c r="B481" s="44" t="s">
        <v>1951</v>
      </c>
      <c r="C481" s="45" t="s">
        <v>11160</v>
      </c>
      <c r="D481" s="46" t="s">
        <v>13037</v>
      </c>
      <c r="E481" s="46">
        <v>46234</v>
      </c>
      <c r="AF481" s="326"/>
    </row>
    <row r="482" spans="1:32" x14ac:dyDescent="0.25">
      <c r="A482" s="44" t="s">
        <v>38</v>
      </c>
      <c r="B482" s="44" t="s">
        <v>1951</v>
      </c>
      <c r="C482" s="45" t="s">
        <v>11160</v>
      </c>
      <c r="D482" s="46" t="s">
        <v>13037</v>
      </c>
      <c r="E482" s="46">
        <v>46234</v>
      </c>
      <c r="AF482" s="326"/>
    </row>
    <row r="483" spans="1:32" x14ac:dyDescent="0.25">
      <c r="A483" s="44" t="s">
        <v>38</v>
      </c>
      <c r="B483" s="44" t="s">
        <v>1951</v>
      </c>
      <c r="C483" s="45" t="s">
        <v>11160</v>
      </c>
      <c r="D483" s="46" t="s">
        <v>13037</v>
      </c>
      <c r="E483" s="46">
        <v>46234</v>
      </c>
      <c r="AF483" s="326"/>
    </row>
    <row r="484" spans="1:32" x14ac:dyDescent="0.25">
      <c r="A484" s="44" t="s">
        <v>38</v>
      </c>
      <c r="B484" s="44" t="s">
        <v>14453</v>
      </c>
      <c r="C484" s="45" t="s">
        <v>14457</v>
      </c>
      <c r="D484" s="46" t="s">
        <v>13037</v>
      </c>
      <c r="E484" s="46">
        <v>46493</v>
      </c>
      <c r="AF484" s="326"/>
    </row>
    <row r="485" spans="1:32" x14ac:dyDescent="0.25">
      <c r="A485" s="44" t="s">
        <v>38</v>
      </c>
      <c r="B485" s="44" t="s">
        <v>14453</v>
      </c>
      <c r="C485" s="45" t="s">
        <v>14457</v>
      </c>
      <c r="D485" s="46" t="s">
        <v>13037</v>
      </c>
      <c r="E485" s="46">
        <v>46493</v>
      </c>
      <c r="AC485" s="31"/>
      <c r="AF485" s="326"/>
    </row>
    <row r="486" spans="1:32" x14ac:dyDescent="0.25">
      <c r="A486" s="44" t="s">
        <v>38</v>
      </c>
      <c r="B486" s="44" t="s">
        <v>14453</v>
      </c>
      <c r="C486" s="45" t="s">
        <v>14457</v>
      </c>
      <c r="D486" s="46" t="s">
        <v>13037</v>
      </c>
      <c r="E486" s="46">
        <v>46493</v>
      </c>
      <c r="AC486" s="31"/>
      <c r="AF486" s="326"/>
    </row>
    <row r="487" spans="1:32" x14ac:dyDescent="0.25">
      <c r="A487" s="44" t="s">
        <v>38</v>
      </c>
      <c r="B487" s="44" t="s">
        <v>14453</v>
      </c>
      <c r="C487" s="45" t="s">
        <v>14457</v>
      </c>
      <c r="D487" s="46" t="s">
        <v>13037</v>
      </c>
      <c r="E487" s="46">
        <v>46493</v>
      </c>
      <c r="AF487" s="326"/>
    </row>
    <row r="488" spans="1:32" x14ac:dyDescent="0.3">
      <c r="A488" s="372" t="s">
        <v>16534</v>
      </c>
      <c r="B488" s="372" t="s">
        <v>5063</v>
      </c>
      <c r="C488" s="125" t="s">
        <v>16877</v>
      </c>
      <c r="D488" s="32" t="s">
        <v>20621</v>
      </c>
      <c r="E488" s="125" t="s">
        <v>10638</v>
      </c>
      <c r="F488" s="125" t="s">
        <v>1236</v>
      </c>
      <c r="G488" s="125" t="s">
        <v>1237</v>
      </c>
      <c r="AF488" s="326"/>
    </row>
    <row r="489" spans="1:32" ht="14.4" x14ac:dyDescent="0.3">
      <c r="A489" s="385" t="s">
        <v>4895</v>
      </c>
      <c r="B489" s="385" t="s">
        <v>4970</v>
      </c>
      <c r="C489" s="387" t="s">
        <v>4981</v>
      </c>
      <c r="D489" s="93" t="s">
        <v>5007</v>
      </c>
      <c r="E489" s="389" t="s">
        <v>10500</v>
      </c>
      <c r="F489" s="93"/>
      <c r="G489" s="93"/>
      <c r="H489" s="93"/>
      <c r="I489" s="99"/>
      <c r="J489" s="99"/>
      <c r="K489" s="99"/>
      <c r="L489" s="99"/>
      <c r="M489" s="99"/>
      <c r="N489" s="99"/>
      <c r="O489" s="99"/>
      <c r="P489" s="99"/>
      <c r="Q489" s="99"/>
      <c r="R489" s="99"/>
      <c r="S489" s="99"/>
      <c r="T489" s="99"/>
      <c r="U489" s="99"/>
      <c r="V489" s="99"/>
      <c r="W489" s="99"/>
      <c r="X489" s="99"/>
      <c r="Y489" s="99"/>
      <c r="Z489" s="99"/>
      <c r="AF489" s="326"/>
    </row>
    <row r="490" spans="1:32" x14ac:dyDescent="0.25">
      <c r="A490" s="92" t="s">
        <v>7355</v>
      </c>
      <c r="B490" s="92" t="s">
        <v>14007</v>
      </c>
      <c r="C490" s="349" t="s">
        <v>4981</v>
      </c>
      <c r="D490" s="349" t="s">
        <v>14041</v>
      </c>
      <c r="E490" s="351">
        <v>46752</v>
      </c>
      <c r="F490" s="93"/>
      <c r="G490" s="93"/>
      <c r="H490" s="93"/>
      <c r="I490" s="99"/>
      <c r="J490" s="99"/>
      <c r="K490" s="99"/>
      <c r="L490" s="99"/>
      <c r="M490" s="99"/>
      <c r="N490" s="99"/>
      <c r="O490" s="99"/>
      <c r="P490" s="99"/>
      <c r="Q490" s="99"/>
      <c r="R490" s="99"/>
      <c r="S490" s="99"/>
      <c r="T490" s="99"/>
      <c r="U490" s="99"/>
      <c r="V490" s="99"/>
      <c r="W490" s="256"/>
      <c r="X490" s="99"/>
      <c r="Y490" s="99"/>
      <c r="Z490" s="99"/>
      <c r="AF490" s="326"/>
    </row>
    <row r="491" spans="1:32" x14ac:dyDescent="0.25">
      <c r="A491" s="44" t="s">
        <v>7355</v>
      </c>
      <c r="B491" s="44" t="s">
        <v>976</v>
      </c>
      <c r="C491" s="45">
        <v>25010201</v>
      </c>
      <c r="D491" s="45" t="s">
        <v>12340</v>
      </c>
      <c r="E491" s="45" t="s">
        <v>13567</v>
      </c>
      <c r="AF491" s="326"/>
    </row>
    <row r="492" spans="1:32" x14ac:dyDescent="0.25">
      <c r="A492" s="44" t="s">
        <v>7355</v>
      </c>
      <c r="B492" s="44" t="s">
        <v>5454</v>
      </c>
      <c r="C492" s="45">
        <v>25010202</v>
      </c>
      <c r="D492" s="45" t="s">
        <v>12340</v>
      </c>
      <c r="E492" s="45" t="s">
        <v>13567</v>
      </c>
      <c r="AF492" s="326"/>
    </row>
    <row r="493" spans="1:32" x14ac:dyDescent="0.25">
      <c r="A493" s="44" t="s">
        <v>7355</v>
      </c>
      <c r="B493" s="44" t="s">
        <v>2267</v>
      </c>
      <c r="C493" s="45">
        <v>25090101</v>
      </c>
      <c r="D493" s="45" t="s">
        <v>12340</v>
      </c>
      <c r="E493" s="45" t="s">
        <v>5246</v>
      </c>
      <c r="AF493" s="326"/>
    </row>
    <row r="494" spans="1:32" x14ac:dyDescent="0.25">
      <c r="A494" s="44" t="s">
        <v>7355</v>
      </c>
      <c r="B494" s="44" t="s">
        <v>3161</v>
      </c>
      <c r="C494" s="45">
        <v>25090102</v>
      </c>
      <c r="D494" s="45" t="s">
        <v>12340</v>
      </c>
      <c r="E494" s="45" t="s">
        <v>5246</v>
      </c>
      <c r="AF494" s="326"/>
    </row>
    <row r="495" spans="1:32" x14ac:dyDescent="0.25">
      <c r="A495" s="44" t="s">
        <v>10443</v>
      </c>
      <c r="B495" s="44" t="s">
        <v>20362</v>
      </c>
      <c r="C495" s="45" t="s">
        <v>10495</v>
      </c>
      <c r="D495" s="32" t="s">
        <v>12570</v>
      </c>
      <c r="E495" s="46">
        <v>46568</v>
      </c>
      <c r="AF495" s="326"/>
    </row>
    <row r="496" spans="1:32" x14ac:dyDescent="0.25">
      <c r="A496" s="44" t="s">
        <v>12229</v>
      </c>
      <c r="B496" s="44" t="s">
        <v>4067</v>
      </c>
      <c r="C496" s="45" t="s">
        <v>12230</v>
      </c>
      <c r="D496" s="45" t="s">
        <v>1250</v>
      </c>
      <c r="E496" s="46">
        <v>46651</v>
      </c>
      <c r="F496" s="93"/>
      <c r="G496" s="93"/>
      <c r="H496" s="93"/>
      <c r="I496" s="99"/>
      <c r="J496" s="99"/>
      <c r="K496" s="99"/>
      <c r="L496" s="99"/>
      <c r="M496" s="99"/>
      <c r="N496" s="99"/>
      <c r="O496" s="99"/>
      <c r="P496" s="99"/>
      <c r="Q496" s="99"/>
      <c r="R496" s="99"/>
      <c r="S496" s="99"/>
      <c r="T496" s="99"/>
      <c r="U496" s="99"/>
      <c r="V496" s="99"/>
      <c r="W496" s="99"/>
      <c r="X496" s="99"/>
      <c r="Y496" s="99"/>
      <c r="Z496" s="99"/>
      <c r="AF496" s="326"/>
    </row>
    <row r="497" spans="1:32" x14ac:dyDescent="0.3">
      <c r="A497" s="372" t="s">
        <v>11920</v>
      </c>
      <c r="B497" s="372" t="s">
        <v>1208</v>
      </c>
      <c r="C497" s="125" t="s">
        <v>11149</v>
      </c>
      <c r="D497" s="32" t="s">
        <v>20621</v>
      </c>
      <c r="E497" s="125" t="s">
        <v>2686</v>
      </c>
      <c r="F497" s="125" t="s">
        <v>1237</v>
      </c>
      <c r="G497" s="125" t="s">
        <v>1237</v>
      </c>
      <c r="AF497" s="326"/>
    </row>
    <row r="498" spans="1:32" x14ac:dyDescent="0.25">
      <c r="A498" s="44" t="s">
        <v>18867</v>
      </c>
      <c r="B498" s="44" t="s">
        <v>210</v>
      </c>
      <c r="C498" s="45">
        <v>241001</v>
      </c>
      <c r="D498" s="45" t="s">
        <v>12340</v>
      </c>
      <c r="E498" s="45" t="s">
        <v>5650</v>
      </c>
      <c r="AF498" s="326"/>
    </row>
    <row r="499" spans="1:32" x14ac:dyDescent="0.3">
      <c r="A499" s="57" t="s">
        <v>112</v>
      </c>
      <c r="B499" s="92" t="s">
        <v>3862</v>
      </c>
      <c r="C499" s="93" t="s">
        <v>3860</v>
      </c>
      <c r="D499" s="93" t="s">
        <v>3861</v>
      </c>
      <c r="E499" s="94">
        <v>46203</v>
      </c>
      <c r="F499" s="93"/>
      <c r="G499" s="93"/>
      <c r="H499" s="93"/>
      <c r="I499" s="99"/>
      <c r="J499" s="99"/>
      <c r="K499" s="99"/>
      <c r="L499" s="99"/>
      <c r="M499" s="99"/>
      <c r="N499" s="99"/>
      <c r="O499" s="99"/>
      <c r="P499" s="99"/>
      <c r="Q499" s="99"/>
      <c r="R499" s="99"/>
      <c r="S499" s="99"/>
      <c r="T499" s="99"/>
      <c r="U499" s="99"/>
      <c r="V499" s="99"/>
      <c r="W499" s="99"/>
      <c r="X499" s="99"/>
      <c r="Y499" s="99"/>
      <c r="Z499" s="99"/>
      <c r="AA499" s="380"/>
      <c r="AF499" s="326"/>
    </row>
    <row r="500" spans="1:32" x14ac:dyDescent="0.25">
      <c r="A500" s="44" t="s">
        <v>112</v>
      </c>
      <c r="B500" s="44" t="s">
        <v>5100</v>
      </c>
      <c r="C500" s="45" t="s">
        <v>5101</v>
      </c>
      <c r="D500" s="46" t="s">
        <v>13037</v>
      </c>
      <c r="E500" s="46">
        <v>46250</v>
      </c>
      <c r="AF500" s="326"/>
    </row>
    <row r="501" spans="1:32" x14ac:dyDescent="0.25">
      <c r="A501" s="44" t="s">
        <v>112</v>
      </c>
      <c r="B501" s="44" t="s">
        <v>5100</v>
      </c>
      <c r="C501" s="45" t="s">
        <v>5101</v>
      </c>
      <c r="D501" s="46" t="s">
        <v>13037</v>
      </c>
      <c r="E501" s="46">
        <v>46250</v>
      </c>
      <c r="AF501" s="326"/>
    </row>
    <row r="502" spans="1:32" x14ac:dyDescent="0.25">
      <c r="A502" s="44" t="s">
        <v>16920</v>
      </c>
      <c r="B502" s="44" t="s">
        <v>2267</v>
      </c>
      <c r="C502" s="45">
        <v>25090101</v>
      </c>
      <c r="D502" s="45" t="s">
        <v>12340</v>
      </c>
      <c r="E502" s="45" t="s">
        <v>5246</v>
      </c>
      <c r="AF502" s="326"/>
    </row>
    <row r="503" spans="1:32" x14ac:dyDescent="0.25">
      <c r="A503" s="44" t="s">
        <v>18868</v>
      </c>
      <c r="B503" s="44" t="s">
        <v>10020</v>
      </c>
      <c r="C503" s="45">
        <v>24010401</v>
      </c>
      <c r="D503" s="45" t="s">
        <v>12340</v>
      </c>
      <c r="E503" s="45" t="s">
        <v>10021</v>
      </c>
      <c r="AF503" s="326"/>
    </row>
    <row r="504" spans="1:32" x14ac:dyDescent="0.25">
      <c r="A504" s="44" t="s">
        <v>18868</v>
      </c>
      <c r="B504" s="44" t="s">
        <v>3298</v>
      </c>
      <c r="C504" s="45">
        <v>24010402</v>
      </c>
      <c r="D504" s="45" t="s">
        <v>12340</v>
      </c>
      <c r="E504" s="45" t="s">
        <v>10021</v>
      </c>
      <c r="AF504" s="326"/>
    </row>
    <row r="505" spans="1:32" x14ac:dyDescent="0.25">
      <c r="A505" s="44" t="s">
        <v>149</v>
      </c>
      <c r="B505" s="44" t="s">
        <v>14639</v>
      </c>
      <c r="C505" s="45">
        <v>26.25</v>
      </c>
      <c r="D505" s="45" t="s">
        <v>13565</v>
      </c>
      <c r="E505" s="46">
        <v>47664</v>
      </c>
      <c r="F505" s="45"/>
      <c r="G505" s="93"/>
      <c r="H505" s="93"/>
      <c r="I505" s="99"/>
      <c r="J505" s="99"/>
      <c r="K505" s="99"/>
      <c r="L505" s="99"/>
      <c r="M505" s="99"/>
      <c r="N505" s="99"/>
      <c r="O505" s="99"/>
      <c r="P505" s="99"/>
      <c r="Q505" s="99"/>
      <c r="R505" s="99"/>
      <c r="S505" s="99"/>
      <c r="T505" s="99"/>
      <c r="U505" s="99"/>
      <c r="V505" s="99"/>
      <c r="W505" s="99"/>
      <c r="X505" s="99"/>
      <c r="Y505" s="99"/>
      <c r="Z505" s="99"/>
      <c r="AF505" s="326"/>
    </row>
    <row r="506" spans="1:32" x14ac:dyDescent="0.25">
      <c r="A506" s="44" t="s">
        <v>149</v>
      </c>
      <c r="B506" s="44" t="s">
        <v>13121</v>
      </c>
      <c r="C506" s="45">
        <v>39.25</v>
      </c>
      <c r="D506" s="45" t="s">
        <v>13565</v>
      </c>
      <c r="E506" s="46">
        <v>47514</v>
      </c>
      <c r="F506" s="45"/>
      <c r="G506" s="93"/>
      <c r="H506" s="93"/>
      <c r="I506" s="99"/>
      <c r="J506" s="99"/>
      <c r="K506" s="99"/>
      <c r="L506" s="99"/>
      <c r="M506" s="99"/>
      <c r="N506" s="99"/>
      <c r="O506" s="99"/>
      <c r="P506" s="99"/>
      <c r="Q506" s="99"/>
      <c r="R506" s="99"/>
      <c r="S506" s="99"/>
      <c r="T506" s="99"/>
      <c r="U506" s="99"/>
      <c r="V506" s="99"/>
      <c r="W506" s="99"/>
      <c r="X506" s="99"/>
      <c r="Y506" s="99"/>
      <c r="Z506" s="99"/>
      <c r="AF506" s="326"/>
    </row>
    <row r="507" spans="1:32" x14ac:dyDescent="0.25">
      <c r="A507" s="44" t="s">
        <v>149</v>
      </c>
      <c r="B507" s="44" t="s">
        <v>159</v>
      </c>
      <c r="C507" s="45" t="s">
        <v>15480</v>
      </c>
      <c r="D507" s="46" t="s">
        <v>13037</v>
      </c>
      <c r="E507" s="46">
        <v>46159</v>
      </c>
      <c r="AF507" s="326"/>
    </row>
    <row r="508" spans="1:32" x14ac:dyDescent="0.25">
      <c r="A508" s="44" t="s">
        <v>149</v>
      </c>
      <c r="B508" s="44" t="s">
        <v>159</v>
      </c>
      <c r="C508" s="45" t="s">
        <v>14202</v>
      </c>
      <c r="D508" s="46" t="s">
        <v>13037</v>
      </c>
      <c r="E508" s="46">
        <v>46493</v>
      </c>
      <c r="AF508" s="326"/>
    </row>
    <row r="509" spans="1:32" x14ac:dyDescent="0.3">
      <c r="A509" s="372" t="s">
        <v>12353</v>
      </c>
      <c r="B509" s="372" t="s">
        <v>12351</v>
      </c>
      <c r="C509" s="125" t="s">
        <v>12352</v>
      </c>
      <c r="D509" s="32" t="s">
        <v>20621</v>
      </c>
      <c r="E509" s="125" t="s">
        <v>5075</v>
      </c>
      <c r="F509" s="125" t="s">
        <v>1236</v>
      </c>
      <c r="G509" s="125" t="s">
        <v>1237</v>
      </c>
      <c r="AF509" s="326"/>
    </row>
    <row r="510" spans="1:32" x14ac:dyDescent="0.25">
      <c r="A510" s="44" t="s">
        <v>11305</v>
      </c>
      <c r="B510" s="44" t="s">
        <v>11306</v>
      </c>
      <c r="C510" s="45">
        <v>240502</v>
      </c>
      <c r="D510" s="45" t="s">
        <v>12340</v>
      </c>
      <c r="E510" s="45" t="s">
        <v>5468</v>
      </c>
      <c r="AF510" s="326"/>
    </row>
    <row r="511" spans="1:32" x14ac:dyDescent="0.3">
      <c r="A511" s="385" t="s">
        <v>14168</v>
      </c>
      <c r="B511" s="385" t="s">
        <v>1339</v>
      </c>
      <c r="C511" s="387">
        <v>24027</v>
      </c>
      <c r="D511" s="93" t="s">
        <v>5007</v>
      </c>
      <c r="E511" s="388">
        <v>46507</v>
      </c>
      <c r="AF511" s="326"/>
    </row>
    <row r="512" spans="1:32" x14ac:dyDescent="0.25">
      <c r="A512" s="44" t="s">
        <v>3601</v>
      </c>
      <c r="B512" s="44" t="s">
        <v>3275</v>
      </c>
      <c r="C512" s="45">
        <v>210101</v>
      </c>
      <c r="D512" s="45" t="s">
        <v>12340</v>
      </c>
      <c r="E512" s="45" t="s">
        <v>3276</v>
      </c>
      <c r="AF512" s="326"/>
    </row>
    <row r="513" spans="1:32" x14ac:dyDescent="0.25">
      <c r="A513" s="44" t="s">
        <v>3601</v>
      </c>
      <c r="B513" s="44" t="s">
        <v>11304</v>
      </c>
      <c r="C513" s="45">
        <v>240403</v>
      </c>
      <c r="D513" s="45" t="s">
        <v>12340</v>
      </c>
      <c r="E513" s="45" t="s">
        <v>5311</v>
      </c>
      <c r="AF513" s="326"/>
    </row>
    <row r="514" spans="1:32" x14ac:dyDescent="0.25">
      <c r="A514" s="44" t="s">
        <v>10444</v>
      </c>
      <c r="B514" s="44" t="s">
        <v>20349</v>
      </c>
      <c r="C514" s="45" t="s">
        <v>17868</v>
      </c>
      <c r="D514" s="32" t="s">
        <v>12570</v>
      </c>
      <c r="E514" s="46">
        <v>46477</v>
      </c>
      <c r="AF514" s="326"/>
    </row>
    <row r="515" spans="1:32" x14ac:dyDescent="0.25">
      <c r="A515" s="44" t="s">
        <v>10444</v>
      </c>
      <c r="B515" s="44" t="s">
        <v>20362</v>
      </c>
      <c r="C515" s="45" t="s">
        <v>10495</v>
      </c>
      <c r="D515" s="32" t="s">
        <v>12570</v>
      </c>
      <c r="E515" s="46">
        <v>46568</v>
      </c>
      <c r="AF515" s="326"/>
    </row>
    <row r="516" spans="1:32" x14ac:dyDescent="0.25">
      <c r="A516" s="44" t="s">
        <v>10444</v>
      </c>
      <c r="B516" s="44" t="s">
        <v>20368</v>
      </c>
      <c r="C516" s="45" t="s">
        <v>5829</v>
      </c>
      <c r="D516" s="32" t="s">
        <v>12570</v>
      </c>
      <c r="E516" s="46">
        <v>46507</v>
      </c>
      <c r="AF516" s="326"/>
    </row>
    <row r="517" spans="1:32" x14ac:dyDescent="0.25">
      <c r="A517" s="44" t="s">
        <v>10444</v>
      </c>
      <c r="B517" s="44" t="s">
        <v>20379</v>
      </c>
      <c r="C517" s="45" t="s">
        <v>5843</v>
      </c>
      <c r="D517" s="32" t="s">
        <v>12570</v>
      </c>
      <c r="E517" s="46">
        <v>46599</v>
      </c>
      <c r="AF517" s="326"/>
    </row>
    <row r="518" spans="1:32" x14ac:dyDescent="0.25">
      <c r="A518" s="44" t="s">
        <v>7204</v>
      </c>
      <c r="B518" s="44" t="s">
        <v>4392</v>
      </c>
      <c r="C518" s="45" t="s">
        <v>4393</v>
      </c>
      <c r="D518" s="45" t="s">
        <v>12177</v>
      </c>
      <c r="E518" s="45" t="s">
        <v>2628</v>
      </c>
      <c r="F518" s="93"/>
      <c r="G518" s="93"/>
      <c r="H518" s="93"/>
      <c r="I518" s="99"/>
      <c r="J518" s="99"/>
      <c r="K518" s="99"/>
      <c r="L518" s="99"/>
      <c r="M518" s="99"/>
      <c r="N518" s="99"/>
      <c r="O518" s="99"/>
      <c r="P518" s="99"/>
      <c r="Q518" s="99"/>
      <c r="R518" s="99"/>
      <c r="S518" s="99"/>
      <c r="T518" s="99"/>
      <c r="U518" s="99"/>
      <c r="V518" s="99"/>
      <c r="W518" s="99"/>
      <c r="X518" s="99"/>
      <c r="Y518" s="99"/>
      <c r="Z518" s="99"/>
      <c r="AF518" s="326"/>
    </row>
    <row r="519" spans="1:32" x14ac:dyDescent="0.25">
      <c r="A519" s="44" t="s">
        <v>18869</v>
      </c>
      <c r="B519" s="44" t="s">
        <v>977</v>
      </c>
      <c r="C519" s="45">
        <v>230805</v>
      </c>
      <c r="D519" s="45" t="s">
        <v>12340</v>
      </c>
      <c r="E519" s="45" t="s">
        <v>4380</v>
      </c>
      <c r="AF519" s="326"/>
    </row>
    <row r="520" spans="1:32" x14ac:dyDescent="0.25">
      <c r="A520" s="44" t="s">
        <v>18869</v>
      </c>
      <c r="B520" s="44" t="s">
        <v>5447</v>
      </c>
      <c r="C520" s="45">
        <v>250802</v>
      </c>
      <c r="D520" s="45" t="s">
        <v>12340</v>
      </c>
      <c r="E520" s="45" t="s">
        <v>10682</v>
      </c>
      <c r="AF520" s="326"/>
    </row>
    <row r="521" spans="1:32" x14ac:dyDescent="0.3">
      <c r="A521" s="57" t="s">
        <v>448</v>
      </c>
      <c r="B521" s="57" t="s">
        <v>2254</v>
      </c>
      <c r="C521" s="62">
        <v>24030</v>
      </c>
      <c r="D521" s="93" t="s">
        <v>5007</v>
      </c>
      <c r="E521" s="60">
        <v>46326</v>
      </c>
      <c r="F521" s="379"/>
      <c r="G521" s="379"/>
      <c r="H521" s="379"/>
      <c r="I521" s="380"/>
      <c r="J521" s="380"/>
      <c r="K521" s="380"/>
      <c r="L521" s="380"/>
      <c r="M521" s="380"/>
      <c r="N521" s="380"/>
      <c r="O521" s="380"/>
      <c r="P521" s="380"/>
      <c r="Q521" s="380"/>
      <c r="R521" s="380"/>
      <c r="S521" s="380"/>
      <c r="T521" s="380"/>
      <c r="U521" s="380"/>
      <c r="V521" s="380"/>
      <c r="W521" s="380"/>
      <c r="X521" s="380"/>
      <c r="Y521" s="380"/>
      <c r="Z521" s="380"/>
      <c r="AA521" s="380"/>
      <c r="AF521" s="326"/>
    </row>
    <row r="522" spans="1:32" x14ac:dyDescent="0.25">
      <c r="A522" s="44" t="s">
        <v>448</v>
      </c>
      <c r="B522" s="44" t="s">
        <v>13127</v>
      </c>
      <c r="C522" s="45">
        <v>13.24</v>
      </c>
      <c r="D522" s="45" t="s">
        <v>13565</v>
      </c>
      <c r="E522" s="46">
        <v>47299</v>
      </c>
      <c r="F522" s="45"/>
      <c r="G522" s="93"/>
      <c r="H522" s="93"/>
      <c r="I522" s="99"/>
      <c r="J522" s="99"/>
      <c r="K522" s="99"/>
      <c r="L522" s="99"/>
      <c r="M522" s="99"/>
      <c r="N522" s="99"/>
      <c r="O522" s="99"/>
      <c r="P522" s="99"/>
      <c r="Q522" s="99"/>
      <c r="R522" s="99"/>
      <c r="S522" s="99"/>
      <c r="T522" s="99"/>
      <c r="U522" s="99"/>
      <c r="V522" s="99"/>
      <c r="W522" s="99"/>
      <c r="X522" s="99"/>
      <c r="Y522" s="99"/>
      <c r="Z522" s="99"/>
      <c r="AF522" s="326"/>
    </row>
    <row r="523" spans="1:32" x14ac:dyDescent="0.25">
      <c r="A523" s="44" t="s">
        <v>448</v>
      </c>
      <c r="B523" s="44" t="s">
        <v>13137</v>
      </c>
      <c r="C523" s="45">
        <v>16.239999999999998</v>
      </c>
      <c r="D523" s="45" t="s">
        <v>13565</v>
      </c>
      <c r="E523" s="46">
        <v>47299</v>
      </c>
      <c r="F523" s="45"/>
      <c r="G523" s="93"/>
      <c r="H523" s="93"/>
      <c r="I523" s="99"/>
      <c r="J523" s="99"/>
      <c r="K523" s="99"/>
      <c r="L523" s="99"/>
      <c r="M523" s="99"/>
      <c r="N523" s="99"/>
      <c r="O523" s="99"/>
      <c r="P523" s="99"/>
      <c r="Q523" s="99"/>
      <c r="R523" s="99"/>
      <c r="S523" s="99"/>
      <c r="T523" s="99"/>
      <c r="U523" s="99"/>
      <c r="V523" s="99"/>
      <c r="W523" s="99"/>
      <c r="X523" s="99"/>
      <c r="Y523" s="99"/>
      <c r="Z523" s="99"/>
      <c r="AF523" s="326"/>
    </row>
    <row r="524" spans="1:32" x14ac:dyDescent="0.25">
      <c r="A524" s="44" t="s">
        <v>448</v>
      </c>
      <c r="B524" s="44" t="s">
        <v>13118</v>
      </c>
      <c r="C524" s="45">
        <v>21.24</v>
      </c>
      <c r="D524" s="45" t="s">
        <v>13565</v>
      </c>
      <c r="E524" s="46">
        <v>47299</v>
      </c>
      <c r="F524" s="45"/>
      <c r="G524" s="93"/>
      <c r="H524" s="93"/>
      <c r="I524" s="99"/>
      <c r="J524" s="99"/>
      <c r="K524" s="99"/>
      <c r="L524" s="99"/>
      <c r="M524" s="99"/>
      <c r="N524" s="99"/>
      <c r="O524" s="99"/>
      <c r="P524" s="99"/>
      <c r="Q524" s="99"/>
      <c r="R524" s="99"/>
      <c r="S524" s="99"/>
      <c r="T524" s="99"/>
      <c r="U524" s="99"/>
      <c r="V524" s="99"/>
      <c r="W524" s="99"/>
      <c r="X524" s="99"/>
      <c r="Y524" s="99"/>
      <c r="Z524" s="99"/>
      <c r="AF524" s="326"/>
    </row>
    <row r="525" spans="1:32" x14ac:dyDescent="0.25">
      <c r="A525" s="44" t="s">
        <v>448</v>
      </c>
      <c r="B525" s="44" t="s">
        <v>13119</v>
      </c>
      <c r="C525" s="45">
        <v>22.24</v>
      </c>
      <c r="D525" s="45" t="s">
        <v>13565</v>
      </c>
      <c r="E525" s="46">
        <v>47299</v>
      </c>
      <c r="F525" s="45"/>
      <c r="G525" s="93"/>
      <c r="H525" s="93"/>
      <c r="I525" s="99"/>
      <c r="J525" s="99"/>
      <c r="K525" s="99"/>
      <c r="L525" s="99"/>
      <c r="M525" s="99"/>
      <c r="N525" s="99"/>
      <c r="O525" s="99"/>
      <c r="P525" s="99"/>
      <c r="Q525" s="99"/>
      <c r="R525" s="99"/>
      <c r="S525" s="99"/>
      <c r="T525" s="99"/>
      <c r="U525" s="99"/>
      <c r="V525" s="99"/>
      <c r="W525" s="99"/>
      <c r="X525" s="99"/>
      <c r="Y525" s="99"/>
      <c r="Z525" s="99"/>
      <c r="AF525" s="326"/>
    </row>
    <row r="526" spans="1:32" x14ac:dyDescent="0.25">
      <c r="A526" s="44" t="s">
        <v>448</v>
      </c>
      <c r="B526" s="44" t="s">
        <v>13113</v>
      </c>
      <c r="C526" s="45">
        <v>28.24</v>
      </c>
      <c r="D526" s="45" t="s">
        <v>13565</v>
      </c>
      <c r="E526" s="46">
        <v>47299</v>
      </c>
      <c r="F526" s="45"/>
      <c r="G526" s="93"/>
      <c r="H526" s="93"/>
      <c r="I526" s="99"/>
      <c r="J526" s="99"/>
      <c r="K526" s="99"/>
      <c r="L526" s="99"/>
      <c r="M526" s="99"/>
      <c r="N526" s="99"/>
      <c r="O526" s="99"/>
      <c r="P526" s="99"/>
      <c r="Q526" s="99"/>
      <c r="R526" s="99"/>
      <c r="S526" s="99"/>
      <c r="T526" s="99"/>
      <c r="U526" s="99"/>
      <c r="V526" s="99"/>
      <c r="W526" s="99"/>
      <c r="X526" s="99"/>
      <c r="Y526" s="99"/>
      <c r="Z526" s="99"/>
      <c r="AF526" s="326"/>
    </row>
    <row r="527" spans="1:32" x14ac:dyDescent="0.25">
      <c r="A527" s="44" t="s">
        <v>448</v>
      </c>
      <c r="B527" s="44" t="s">
        <v>3160</v>
      </c>
      <c r="C527" s="45">
        <v>230901</v>
      </c>
      <c r="D527" s="45" t="s">
        <v>12340</v>
      </c>
      <c r="E527" s="45" t="s">
        <v>8524</v>
      </c>
      <c r="AF527" s="326"/>
    </row>
    <row r="528" spans="1:32" x14ac:dyDescent="0.25">
      <c r="A528" s="44" t="s">
        <v>448</v>
      </c>
      <c r="B528" s="44" t="s">
        <v>2433</v>
      </c>
      <c r="C528" s="45">
        <v>230105</v>
      </c>
      <c r="D528" s="45" t="s">
        <v>12340</v>
      </c>
      <c r="E528" s="45" t="s">
        <v>5580</v>
      </c>
      <c r="AF528" s="326"/>
    </row>
    <row r="529" spans="1:32" x14ac:dyDescent="0.25">
      <c r="A529" s="44" t="s">
        <v>3397</v>
      </c>
      <c r="B529" s="44" t="s">
        <v>20342</v>
      </c>
      <c r="C529" s="45" t="s">
        <v>10493</v>
      </c>
      <c r="D529" s="32" t="s">
        <v>12570</v>
      </c>
      <c r="E529" s="46">
        <v>46387</v>
      </c>
      <c r="AF529" s="326"/>
    </row>
    <row r="530" spans="1:32" x14ac:dyDescent="0.25">
      <c r="A530" s="102" t="s">
        <v>3397</v>
      </c>
      <c r="B530" s="92" t="s">
        <v>14075</v>
      </c>
      <c r="C530" s="93" t="s">
        <v>14076</v>
      </c>
      <c r="D530" s="93" t="s">
        <v>1250</v>
      </c>
      <c r="E530" s="94">
        <v>47223</v>
      </c>
      <c r="F530" s="93"/>
      <c r="G530" s="93"/>
      <c r="H530" s="93"/>
      <c r="I530" s="99"/>
      <c r="J530" s="99"/>
      <c r="K530" s="99"/>
      <c r="L530" s="99"/>
      <c r="M530" s="99"/>
      <c r="N530" s="99"/>
      <c r="O530" s="99"/>
      <c r="P530" s="99"/>
      <c r="Q530" s="99"/>
      <c r="R530" s="99"/>
      <c r="S530" s="99"/>
      <c r="T530" s="99"/>
      <c r="U530" s="99"/>
      <c r="V530" s="99"/>
      <c r="W530" s="99"/>
      <c r="X530" s="99"/>
      <c r="Y530" s="99"/>
      <c r="Z530" s="99"/>
      <c r="AF530" s="326"/>
    </row>
    <row r="531" spans="1:32" x14ac:dyDescent="0.3">
      <c r="A531" s="372" t="s">
        <v>20417</v>
      </c>
      <c r="B531" s="372" t="s">
        <v>1221</v>
      </c>
      <c r="C531" s="125" t="s">
        <v>20613</v>
      </c>
      <c r="D531" s="32" t="s">
        <v>20621</v>
      </c>
      <c r="E531" s="125" t="s">
        <v>10032</v>
      </c>
      <c r="F531" s="125" t="s">
        <v>1236</v>
      </c>
      <c r="G531" s="125" t="s">
        <v>1237</v>
      </c>
      <c r="AF531" s="326"/>
    </row>
    <row r="532" spans="1:32" x14ac:dyDescent="0.25">
      <c r="A532" s="44" t="s">
        <v>18870</v>
      </c>
      <c r="B532" s="44" t="s">
        <v>2451</v>
      </c>
      <c r="C532" s="45">
        <v>251004</v>
      </c>
      <c r="D532" s="45" t="s">
        <v>12340</v>
      </c>
      <c r="E532" s="45" t="s">
        <v>12119</v>
      </c>
      <c r="AF532" s="326"/>
    </row>
    <row r="533" spans="1:32" x14ac:dyDescent="0.25">
      <c r="A533" s="44" t="s">
        <v>14787</v>
      </c>
      <c r="B533" s="44" t="s">
        <v>15873</v>
      </c>
      <c r="C533" s="45" t="s">
        <v>14788</v>
      </c>
      <c r="D533" s="93" t="s">
        <v>3876</v>
      </c>
      <c r="E533" s="359">
        <f>DATE(2029,2,24)</f>
        <v>47173</v>
      </c>
      <c r="F533" s="93"/>
      <c r="G533" s="93"/>
      <c r="H533" s="93"/>
      <c r="I533" s="99"/>
      <c r="J533" s="99"/>
      <c r="K533" s="99"/>
      <c r="L533" s="99"/>
      <c r="M533" s="99"/>
      <c r="N533" s="99"/>
      <c r="O533" s="99"/>
      <c r="P533" s="99"/>
      <c r="Q533" s="99"/>
      <c r="R533" s="99"/>
      <c r="S533" s="99"/>
      <c r="T533" s="99"/>
      <c r="U533" s="99"/>
      <c r="V533" s="99"/>
      <c r="W533" s="99"/>
      <c r="X533" s="99"/>
      <c r="Y533" s="99"/>
      <c r="Z533" s="99"/>
      <c r="AF533" s="326"/>
    </row>
    <row r="534" spans="1:32" x14ac:dyDescent="0.25">
      <c r="A534" s="44" t="s">
        <v>7181</v>
      </c>
      <c r="B534" s="44" t="s">
        <v>1601</v>
      </c>
      <c r="C534" s="45" t="s">
        <v>2288</v>
      </c>
      <c r="D534" s="45" t="s">
        <v>12177</v>
      </c>
      <c r="E534" s="45" t="s">
        <v>7925</v>
      </c>
      <c r="F534" s="93"/>
      <c r="G534" s="93"/>
      <c r="H534" s="93"/>
      <c r="I534" s="99"/>
      <c r="J534" s="99"/>
      <c r="K534" s="99"/>
      <c r="L534" s="99"/>
      <c r="M534" s="99"/>
      <c r="N534" s="99"/>
      <c r="O534" s="99"/>
      <c r="P534" s="99"/>
      <c r="Q534" s="99"/>
      <c r="R534" s="99"/>
      <c r="S534" s="99"/>
      <c r="T534" s="99"/>
      <c r="U534" s="99"/>
      <c r="V534" s="99"/>
      <c r="W534" s="99"/>
      <c r="X534" s="99"/>
      <c r="Y534" s="99"/>
      <c r="Z534" s="99"/>
      <c r="AF534" s="326"/>
    </row>
    <row r="535" spans="1:32" x14ac:dyDescent="0.25">
      <c r="A535" s="44" t="s">
        <v>7181</v>
      </c>
      <c r="B535" s="44" t="s">
        <v>1601</v>
      </c>
      <c r="C535" s="45" t="s">
        <v>2288</v>
      </c>
      <c r="D535" s="93" t="s">
        <v>18817</v>
      </c>
      <c r="E535" s="45" t="s">
        <v>7925</v>
      </c>
      <c r="F535" s="379"/>
      <c r="G535" s="379"/>
      <c r="H535" s="379"/>
      <c r="I535" s="380"/>
      <c r="J535" s="380"/>
      <c r="K535" s="380"/>
      <c r="L535" s="380"/>
      <c r="M535" s="380"/>
      <c r="N535" s="380"/>
      <c r="O535" s="380"/>
      <c r="P535" s="380"/>
      <c r="Q535" s="380"/>
      <c r="R535" s="380"/>
      <c r="S535" s="380"/>
      <c r="T535" s="380"/>
      <c r="U535" s="380"/>
      <c r="V535" s="380"/>
      <c r="W535" s="380"/>
      <c r="X535" s="380"/>
      <c r="Y535" s="380"/>
      <c r="Z535" s="380"/>
      <c r="AA535" s="380"/>
      <c r="AF535" s="326"/>
    </row>
    <row r="536" spans="1:32" x14ac:dyDescent="0.25">
      <c r="A536" s="44" t="s">
        <v>7181</v>
      </c>
      <c r="B536" s="44" t="s">
        <v>1601</v>
      </c>
      <c r="C536" s="45" t="s">
        <v>2288</v>
      </c>
      <c r="D536" s="45" t="s">
        <v>10697</v>
      </c>
      <c r="E536" s="46">
        <v>46203</v>
      </c>
      <c r="F536" s="93"/>
      <c r="G536" s="93"/>
      <c r="H536" s="93"/>
      <c r="I536" s="99"/>
      <c r="J536" s="99"/>
      <c r="K536" s="99"/>
      <c r="L536" s="99"/>
      <c r="M536" s="99"/>
      <c r="N536" s="99"/>
      <c r="O536" s="99"/>
      <c r="P536" s="99"/>
      <c r="Q536" s="99"/>
      <c r="R536" s="99"/>
      <c r="S536" s="99"/>
      <c r="T536" s="99"/>
      <c r="U536" s="99"/>
      <c r="V536" s="99"/>
      <c r="W536" s="99"/>
      <c r="X536" s="99"/>
      <c r="Y536" s="99"/>
      <c r="Z536" s="99"/>
      <c r="AF536" s="326"/>
    </row>
    <row r="537" spans="1:32" x14ac:dyDescent="0.25">
      <c r="A537" s="44" t="s">
        <v>9451</v>
      </c>
      <c r="B537" s="44" t="s">
        <v>15874</v>
      </c>
      <c r="C537" s="45" t="s">
        <v>7124</v>
      </c>
      <c r="D537" s="93" t="s">
        <v>3876</v>
      </c>
      <c r="E537" s="359">
        <f>DATE(2027,4,4)</f>
        <v>46481</v>
      </c>
      <c r="F537" s="93"/>
      <c r="G537" s="93"/>
      <c r="H537" s="93"/>
      <c r="I537" s="99"/>
      <c r="J537" s="99"/>
      <c r="K537" s="99"/>
      <c r="L537" s="99"/>
      <c r="M537" s="99"/>
      <c r="N537" s="99"/>
      <c r="O537" s="99"/>
      <c r="P537" s="99"/>
      <c r="Q537" s="99"/>
      <c r="R537" s="99"/>
      <c r="S537" s="99"/>
      <c r="T537" s="99"/>
      <c r="U537" s="99"/>
      <c r="V537" s="99"/>
      <c r="W537" s="99"/>
      <c r="X537" s="99"/>
      <c r="Y537" s="99"/>
      <c r="Z537" s="99"/>
      <c r="AF537" s="326"/>
    </row>
    <row r="538" spans="1:32" x14ac:dyDescent="0.25">
      <c r="A538" s="44" t="s">
        <v>13599</v>
      </c>
      <c r="B538" s="44" t="s">
        <v>5447</v>
      </c>
      <c r="C538" s="45">
        <v>250802</v>
      </c>
      <c r="D538" s="45" t="s">
        <v>12340</v>
      </c>
      <c r="E538" s="45" t="s">
        <v>10682</v>
      </c>
      <c r="AF538" s="326"/>
    </row>
    <row r="539" spans="1:32" x14ac:dyDescent="0.25">
      <c r="A539" s="44" t="s">
        <v>13599</v>
      </c>
      <c r="B539" s="44" t="s">
        <v>1733</v>
      </c>
      <c r="C539" s="45">
        <v>250101</v>
      </c>
      <c r="D539" s="45" t="s">
        <v>12340</v>
      </c>
      <c r="E539" s="45" t="s">
        <v>13567</v>
      </c>
      <c r="AF539" s="326"/>
    </row>
    <row r="540" spans="1:32" x14ac:dyDescent="0.25">
      <c r="A540" s="44" t="s">
        <v>18871</v>
      </c>
      <c r="B540" s="44" t="s">
        <v>3298</v>
      </c>
      <c r="C540" s="45">
        <v>26010402</v>
      </c>
      <c r="D540" s="45" t="s">
        <v>12340</v>
      </c>
      <c r="E540" s="45" t="s">
        <v>18836</v>
      </c>
      <c r="AF540" s="326"/>
    </row>
    <row r="541" spans="1:32" x14ac:dyDescent="0.25">
      <c r="A541" s="44" t="s">
        <v>18871</v>
      </c>
      <c r="B541" s="44" t="s">
        <v>210</v>
      </c>
      <c r="C541" s="45">
        <v>241001</v>
      </c>
      <c r="D541" s="45" t="s">
        <v>12340</v>
      </c>
      <c r="E541" s="45" t="s">
        <v>5650</v>
      </c>
      <c r="AF541" s="326"/>
    </row>
    <row r="542" spans="1:32" x14ac:dyDescent="0.25">
      <c r="A542" s="44" t="s">
        <v>18871</v>
      </c>
      <c r="B542" s="44" t="s">
        <v>3298</v>
      </c>
      <c r="C542" s="45">
        <v>24010402</v>
      </c>
      <c r="D542" s="45" t="s">
        <v>12340</v>
      </c>
      <c r="E542" s="45" t="s">
        <v>10021</v>
      </c>
      <c r="AF542" s="326"/>
    </row>
    <row r="543" spans="1:32" x14ac:dyDescent="0.25">
      <c r="A543" s="44" t="s">
        <v>18872</v>
      </c>
      <c r="B543" s="44" t="s">
        <v>18842</v>
      </c>
      <c r="C543" s="45">
        <v>26020101</v>
      </c>
      <c r="D543" s="45" t="s">
        <v>12340</v>
      </c>
      <c r="E543" s="45" t="s">
        <v>10021</v>
      </c>
      <c r="AF543" s="326"/>
    </row>
    <row r="544" spans="1:32" x14ac:dyDescent="0.3">
      <c r="A544" s="372" t="s">
        <v>20046</v>
      </c>
      <c r="B544" s="372" t="s">
        <v>1842</v>
      </c>
      <c r="C544" s="125" t="s">
        <v>16723</v>
      </c>
      <c r="D544" s="32" t="s">
        <v>20621</v>
      </c>
      <c r="E544" s="125" t="s">
        <v>12895</v>
      </c>
      <c r="F544" s="125" t="s">
        <v>1236</v>
      </c>
      <c r="G544" s="125" t="s">
        <v>1237</v>
      </c>
      <c r="AF544" s="326"/>
    </row>
    <row r="545" spans="1:32" x14ac:dyDescent="0.3">
      <c r="A545" s="372" t="s">
        <v>20046</v>
      </c>
      <c r="B545" s="372" t="s">
        <v>1230</v>
      </c>
      <c r="C545" s="125" t="s">
        <v>20258</v>
      </c>
      <c r="D545" s="32" t="s">
        <v>20621</v>
      </c>
      <c r="E545" s="125" t="s">
        <v>8976</v>
      </c>
      <c r="F545" s="125" t="s">
        <v>1236</v>
      </c>
      <c r="G545" s="125" t="s">
        <v>1237</v>
      </c>
      <c r="AF545" s="326"/>
    </row>
    <row r="546" spans="1:32" x14ac:dyDescent="0.25">
      <c r="A546" s="44" t="s">
        <v>12728</v>
      </c>
      <c r="B546" s="44" t="s">
        <v>15875</v>
      </c>
      <c r="C546" s="45" t="s">
        <v>12729</v>
      </c>
      <c r="D546" s="93" t="s">
        <v>3876</v>
      </c>
      <c r="E546" s="359">
        <f>DATE(2028,11,18)</f>
        <v>47075</v>
      </c>
      <c r="F546" s="93"/>
      <c r="G546" s="93"/>
      <c r="H546" s="93"/>
      <c r="I546" s="99"/>
      <c r="J546" s="99"/>
      <c r="K546" s="99"/>
      <c r="L546" s="99"/>
      <c r="M546" s="99"/>
      <c r="N546" s="99"/>
      <c r="O546" s="99"/>
      <c r="P546" s="99"/>
      <c r="Q546" s="99"/>
      <c r="R546" s="99"/>
      <c r="S546" s="99"/>
      <c r="T546" s="99"/>
      <c r="U546" s="99"/>
      <c r="V546" s="99"/>
      <c r="W546" s="99"/>
      <c r="X546" s="99"/>
      <c r="Y546" s="99"/>
      <c r="Z546" s="99"/>
      <c r="AF546" s="326"/>
    </row>
    <row r="547" spans="1:32" x14ac:dyDescent="0.25">
      <c r="A547" s="44" t="s">
        <v>16921</v>
      </c>
      <c r="B547" s="44" t="s">
        <v>5447</v>
      </c>
      <c r="C547" s="45">
        <v>250802</v>
      </c>
      <c r="D547" s="45" t="s">
        <v>12340</v>
      </c>
      <c r="E547" s="45" t="s">
        <v>10682</v>
      </c>
      <c r="AF547" s="326"/>
    </row>
    <row r="548" spans="1:32" x14ac:dyDescent="0.25">
      <c r="A548" s="44" t="s">
        <v>10130</v>
      </c>
      <c r="B548" s="92" t="s">
        <v>10390</v>
      </c>
      <c r="C548" s="56" t="s">
        <v>10120</v>
      </c>
      <c r="D548" s="146" t="s">
        <v>10389</v>
      </c>
      <c r="E548" s="107">
        <v>45838</v>
      </c>
      <c r="F548" s="93"/>
      <c r="G548" s="93"/>
      <c r="H548" s="93"/>
      <c r="I548" s="99"/>
      <c r="J548" s="99"/>
      <c r="K548" s="99"/>
      <c r="L548" s="99"/>
      <c r="M548" s="99"/>
      <c r="N548" s="99"/>
      <c r="O548" s="99"/>
      <c r="P548" s="99"/>
      <c r="Q548" s="99"/>
      <c r="R548" s="99"/>
      <c r="S548" s="99"/>
      <c r="T548" s="99"/>
      <c r="U548" s="99"/>
      <c r="V548" s="99"/>
      <c r="W548" s="99"/>
      <c r="X548" s="99"/>
      <c r="Y548" s="99"/>
      <c r="Z548" s="99"/>
      <c r="AF548" s="326"/>
    </row>
    <row r="549" spans="1:32" x14ac:dyDescent="0.25">
      <c r="A549" s="44" t="s">
        <v>16922</v>
      </c>
      <c r="B549" s="44" t="s">
        <v>16911</v>
      </c>
      <c r="C549" s="45">
        <v>250902</v>
      </c>
      <c r="D549" s="45" t="s">
        <v>12340</v>
      </c>
      <c r="E549" s="45" t="s">
        <v>5246</v>
      </c>
      <c r="AF549" s="326"/>
    </row>
    <row r="550" spans="1:32" x14ac:dyDescent="0.25">
      <c r="A550" s="44" t="s">
        <v>631</v>
      </c>
      <c r="B550" s="44" t="s">
        <v>16912</v>
      </c>
      <c r="C550" s="45">
        <v>25050101</v>
      </c>
      <c r="D550" s="45" t="s">
        <v>12340</v>
      </c>
      <c r="E550" s="45" t="s">
        <v>7651</v>
      </c>
      <c r="AF550" s="326"/>
    </row>
    <row r="551" spans="1:32" x14ac:dyDescent="0.25">
      <c r="A551" s="44" t="s">
        <v>631</v>
      </c>
      <c r="B551" s="44" t="s">
        <v>16913</v>
      </c>
      <c r="C551" s="45">
        <v>25050102</v>
      </c>
      <c r="D551" s="45" t="s">
        <v>12340</v>
      </c>
      <c r="E551" s="45" t="s">
        <v>7651</v>
      </c>
      <c r="AF551" s="326"/>
    </row>
    <row r="552" spans="1:32" x14ac:dyDescent="0.25">
      <c r="A552" s="44" t="s">
        <v>631</v>
      </c>
      <c r="B552" s="44" t="s">
        <v>5639</v>
      </c>
      <c r="C552" s="45">
        <v>23010401</v>
      </c>
      <c r="D552" s="45" t="s">
        <v>12340</v>
      </c>
      <c r="E552" s="45" t="s">
        <v>5640</v>
      </c>
      <c r="AF552" s="326"/>
    </row>
    <row r="553" spans="1:32" x14ac:dyDescent="0.3">
      <c r="A553" s="372" t="s">
        <v>2202</v>
      </c>
      <c r="B553" s="372" t="s">
        <v>1211</v>
      </c>
      <c r="C553" s="125" t="s">
        <v>16878</v>
      </c>
      <c r="D553" s="32" t="s">
        <v>20621</v>
      </c>
      <c r="E553" s="125" t="s">
        <v>10638</v>
      </c>
      <c r="F553" s="125" t="s">
        <v>1237</v>
      </c>
      <c r="G553" s="125" t="s">
        <v>1237</v>
      </c>
      <c r="AF553" s="326"/>
    </row>
    <row r="554" spans="1:32" x14ac:dyDescent="0.25">
      <c r="A554" s="44" t="s">
        <v>15481</v>
      </c>
      <c r="B554" s="44" t="s">
        <v>4105</v>
      </c>
      <c r="C554" s="45" t="s">
        <v>15482</v>
      </c>
      <c r="D554" s="46" t="s">
        <v>13037</v>
      </c>
      <c r="E554" s="46">
        <v>46218</v>
      </c>
      <c r="AF554" s="326"/>
    </row>
    <row r="555" spans="1:32" x14ac:dyDescent="0.25">
      <c r="A555" s="44" t="s">
        <v>17960</v>
      </c>
      <c r="B555" s="44" t="s">
        <v>17961</v>
      </c>
      <c r="C555" s="45" t="s">
        <v>18294</v>
      </c>
      <c r="D555" s="93" t="s">
        <v>3876</v>
      </c>
      <c r="E555" s="359">
        <f>DATE(2030,2,13)</f>
        <v>47527</v>
      </c>
      <c r="F555" s="93"/>
      <c r="G555" s="93"/>
      <c r="H555" s="93"/>
      <c r="I555" s="99"/>
      <c r="J555" s="99"/>
      <c r="K555" s="99"/>
      <c r="L555" s="99"/>
      <c r="M555" s="99"/>
      <c r="N555" s="99"/>
      <c r="O555" s="99"/>
      <c r="P555" s="99"/>
      <c r="Q555" s="99"/>
      <c r="R555" s="99"/>
      <c r="S555" s="99"/>
      <c r="T555" s="99"/>
      <c r="U555" s="99"/>
      <c r="V555" s="99"/>
      <c r="W555" s="99"/>
      <c r="X555" s="99"/>
      <c r="Y555" s="99"/>
      <c r="Z555" s="99"/>
      <c r="AF555" s="326"/>
    </row>
    <row r="556" spans="1:32" x14ac:dyDescent="0.25">
      <c r="A556" s="44" t="s">
        <v>13138</v>
      </c>
      <c r="B556" s="44" t="s">
        <v>13107</v>
      </c>
      <c r="C556" s="45">
        <v>9.23</v>
      </c>
      <c r="D556" s="45" t="s">
        <v>13565</v>
      </c>
      <c r="E556" s="46">
        <v>46934</v>
      </c>
      <c r="F556" s="45" t="s">
        <v>1384</v>
      </c>
      <c r="G556" s="93"/>
      <c r="H556" s="93"/>
      <c r="I556" s="99"/>
      <c r="J556" s="99"/>
      <c r="K556" s="99"/>
      <c r="L556" s="99"/>
      <c r="M556" s="99"/>
      <c r="N556" s="99"/>
      <c r="O556" s="99"/>
      <c r="P556" s="99"/>
      <c r="Q556" s="99"/>
      <c r="R556" s="99"/>
      <c r="S556" s="99"/>
      <c r="T556" s="99"/>
      <c r="U556" s="99"/>
      <c r="V556" s="99"/>
      <c r="W556" s="99"/>
      <c r="X556" s="99"/>
      <c r="Y556" s="99"/>
      <c r="Z556" s="99"/>
      <c r="AA556" s="31"/>
      <c r="AB556" s="31"/>
      <c r="AF556" s="326"/>
    </row>
    <row r="557" spans="1:32" x14ac:dyDescent="0.25">
      <c r="A557" s="44" t="s">
        <v>13138</v>
      </c>
      <c r="B557" s="44" t="s">
        <v>13123</v>
      </c>
      <c r="C557" s="45">
        <v>10.23</v>
      </c>
      <c r="D557" s="45" t="s">
        <v>13565</v>
      </c>
      <c r="E557" s="46">
        <v>46934</v>
      </c>
      <c r="F557" s="45" t="s">
        <v>1384</v>
      </c>
      <c r="G557" s="93"/>
      <c r="H557" s="93"/>
      <c r="I557" s="99"/>
      <c r="J557" s="99"/>
      <c r="K557" s="99"/>
      <c r="L557" s="99"/>
      <c r="M557" s="99"/>
      <c r="N557" s="99"/>
      <c r="O557" s="99"/>
      <c r="P557" s="99"/>
      <c r="Q557" s="99"/>
      <c r="R557" s="99"/>
      <c r="S557" s="99"/>
      <c r="T557" s="99"/>
      <c r="U557" s="99"/>
      <c r="V557" s="99"/>
      <c r="W557" s="99"/>
      <c r="X557" s="99"/>
      <c r="Y557" s="99"/>
      <c r="Z557" s="99"/>
      <c r="AA557" s="31"/>
      <c r="AB557" s="31"/>
      <c r="AF557" s="326"/>
    </row>
    <row r="558" spans="1:32" x14ac:dyDescent="0.25">
      <c r="A558" s="44" t="s">
        <v>13138</v>
      </c>
      <c r="B558" s="44" t="s">
        <v>13139</v>
      </c>
      <c r="C558" s="45">
        <v>11.23</v>
      </c>
      <c r="D558" s="45" t="s">
        <v>13565</v>
      </c>
      <c r="E558" s="46">
        <v>46934</v>
      </c>
      <c r="F558" s="45" t="s">
        <v>1384</v>
      </c>
      <c r="G558" s="93"/>
      <c r="H558" s="93"/>
      <c r="I558" s="99"/>
      <c r="J558" s="99"/>
      <c r="K558" s="99"/>
      <c r="L558" s="99"/>
      <c r="M558" s="99"/>
      <c r="N558" s="99"/>
      <c r="O558" s="99"/>
      <c r="P558" s="99"/>
      <c r="Q558" s="99"/>
      <c r="R558" s="99"/>
      <c r="S558" s="99"/>
      <c r="T558" s="99"/>
      <c r="U558" s="99"/>
      <c r="V558" s="99"/>
      <c r="W558" s="99"/>
      <c r="X558" s="99"/>
      <c r="Y558" s="99"/>
      <c r="Z558" s="99"/>
      <c r="AF558" s="326"/>
    </row>
    <row r="559" spans="1:32" x14ac:dyDescent="0.25">
      <c r="A559" s="44" t="s">
        <v>13138</v>
      </c>
      <c r="B559" s="44" t="s">
        <v>13110</v>
      </c>
      <c r="C559" s="45">
        <v>12.23</v>
      </c>
      <c r="D559" s="45" t="s">
        <v>13565</v>
      </c>
      <c r="E559" s="46">
        <v>46934</v>
      </c>
      <c r="F559" s="45" t="s">
        <v>1384</v>
      </c>
      <c r="G559" s="93"/>
      <c r="H559" s="93"/>
      <c r="I559" s="99"/>
      <c r="J559" s="99"/>
      <c r="K559" s="99"/>
      <c r="L559" s="99"/>
      <c r="M559" s="99"/>
      <c r="N559" s="99"/>
      <c r="O559" s="99"/>
      <c r="P559" s="99"/>
      <c r="Q559" s="99"/>
      <c r="R559" s="99"/>
      <c r="S559" s="99"/>
      <c r="T559" s="99"/>
      <c r="U559" s="99"/>
      <c r="V559" s="99"/>
      <c r="W559" s="99"/>
      <c r="X559" s="99"/>
      <c r="Y559" s="99"/>
      <c r="Z559" s="99"/>
      <c r="AF559" s="326"/>
    </row>
    <row r="560" spans="1:32" x14ac:dyDescent="0.25">
      <c r="A560" s="44" t="s">
        <v>13138</v>
      </c>
      <c r="B560" s="44" t="s">
        <v>13144</v>
      </c>
      <c r="C560" s="45">
        <v>17.25</v>
      </c>
      <c r="D560" s="45" t="s">
        <v>13565</v>
      </c>
      <c r="E560" s="46">
        <v>47664</v>
      </c>
      <c r="F560" s="45" t="s">
        <v>1384</v>
      </c>
      <c r="G560" s="93"/>
      <c r="H560" s="93"/>
      <c r="I560" s="99"/>
      <c r="J560" s="99"/>
      <c r="K560" s="99"/>
      <c r="L560" s="99"/>
      <c r="M560" s="99"/>
      <c r="N560" s="99"/>
      <c r="O560" s="99"/>
      <c r="P560" s="99"/>
      <c r="Q560" s="99"/>
      <c r="R560" s="99"/>
      <c r="S560" s="99"/>
      <c r="T560" s="99"/>
      <c r="U560" s="99"/>
      <c r="V560" s="99"/>
      <c r="W560" s="99"/>
      <c r="X560" s="99"/>
      <c r="Y560" s="99"/>
      <c r="Z560" s="99"/>
      <c r="AF560" s="326"/>
    </row>
    <row r="561" spans="1:32" x14ac:dyDescent="0.25">
      <c r="A561" s="44" t="s">
        <v>13138</v>
      </c>
      <c r="B561" s="44" t="s">
        <v>7117</v>
      </c>
      <c r="C561" s="45">
        <v>260203</v>
      </c>
      <c r="D561" s="45" t="s">
        <v>12340</v>
      </c>
      <c r="E561" s="45" t="s">
        <v>10021</v>
      </c>
      <c r="AF561" s="326"/>
    </row>
    <row r="562" spans="1:32" x14ac:dyDescent="0.25">
      <c r="A562" s="44" t="s">
        <v>14458</v>
      </c>
      <c r="B562" s="44" t="s">
        <v>3885</v>
      </c>
      <c r="C562" s="45" t="s">
        <v>14459</v>
      </c>
      <c r="D562" s="46" t="s">
        <v>13037</v>
      </c>
      <c r="E562" s="46">
        <v>46190</v>
      </c>
      <c r="AF562" s="326"/>
    </row>
    <row r="563" spans="1:32" x14ac:dyDescent="0.25">
      <c r="A563" s="44" t="s">
        <v>5455</v>
      </c>
      <c r="B563" s="44" t="s">
        <v>5447</v>
      </c>
      <c r="C563" s="45">
        <v>240804</v>
      </c>
      <c r="D563" s="45" t="s">
        <v>12340</v>
      </c>
      <c r="E563" s="45" t="s">
        <v>12234</v>
      </c>
      <c r="AF563" s="326"/>
    </row>
    <row r="564" spans="1:32" x14ac:dyDescent="0.25">
      <c r="A564" s="44" t="s">
        <v>13140</v>
      </c>
      <c r="B564" s="44" t="s">
        <v>13134</v>
      </c>
      <c r="C564" s="45">
        <v>13.23</v>
      </c>
      <c r="D564" s="45" t="s">
        <v>13565</v>
      </c>
      <c r="E564" s="46">
        <v>46934</v>
      </c>
      <c r="F564" s="45" t="s">
        <v>1384</v>
      </c>
      <c r="G564" s="93"/>
      <c r="H564" s="93"/>
      <c r="I564" s="99"/>
      <c r="J564" s="99"/>
      <c r="K564" s="99"/>
      <c r="L564" s="99"/>
      <c r="M564" s="99"/>
      <c r="N564" s="99"/>
      <c r="O564" s="99"/>
      <c r="P564" s="99"/>
      <c r="Q564" s="99"/>
      <c r="R564" s="99"/>
      <c r="S564" s="99"/>
      <c r="T564" s="99"/>
      <c r="U564" s="99"/>
      <c r="V564" s="99"/>
      <c r="W564" s="99"/>
      <c r="X564" s="99"/>
      <c r="Y564" s="99"/>
      <c r="Z564" s="99"/>
      <c r="AF564" s="326"/>
    </row>
    <row r="565" spans="1:32" x14ac:dyDescent="0.25">
      <c r="A565" s="44" t="s">
        <v>13140</v>
      </c>
      <c r="B565" s="44" t="s">
        <v>13141</v>
      </c>
      <c r="C565" s="45">
        <v>20.23</v>
      </c>
      <c r="D565" s="45" t="s">
        <v>13565</v>
      </c>
      <c r="E565" s="46">
        <v>46934</v>
      </c>
      <c r="F565" s="45" t="s">
        <v>1384</v>
      </c>
      <c r="G565" s="93"/>
      <c r="H565" s="93"/>
      <c r="I565" s="99"/>
      <c r="J565" s="99"/>
      <c r="K565" s="99"/>
      <c r="L565" s="99"/>
      <c r="M565" s="99"/>
      <c r="N565" s="99"/>
      <c r="O565" s="99"/>
      <c r="P565" s="99"/>
      <c r="Q565" s="99"/>
      <c r="R565" s="99"/>
      <c r="S565" s="99"/>
      <c r="T565" s="99"/>
      <c r="U565" s="99"/>
      <c r="V565" s="99"/>
      <c r="W565" s="99"/>
      <c r="X565" s="99"/>
      <c r="Y565" s="99"/>
      <c r="Z565" s="99"/>
      <c r="AF565" s="326"/>
    </row>
    <row r="566" spans="1:32" x14ac:dyDescent="0.25">
      <c r="A566" s="44" t="s">
        <v>7317</v>
      </c>
      <c r="B566" s="44" t="s">
        <v>20342</v>
      </c>
      <c r="C566" s="45" t="s">
        <v>10493</v>
      </c>
      <c r="D566" s="32" t="s">
        <v>12570</v>
      </c>
      <c r="E566" s="46">
        <v>46387</v>
      </c>
      <c r="AF566" s="326"/>
    </row>
    <row r="567" spans="1:32" x14ac:dyDescent="0.25">
      <c r="A567" s="44" t="s">
        <v>14640</v>
      </c>
      <c r="B567" s="44" t="s">
        <v>13124</v>
      </c>
      <c r="C567" s="45">
        <v>4.25</v>
      </c>
      <c r="D567" s="45" t="s">
        <v>13565</v>
      </c>
      <c r="E567" s="46">
        <v>47422</v>
      </c>
      <c r="F567" s="45"/>
      <c r="G567" s="93"/>
      <c r="H567" s="93"/>
      <c r="I567" s="99"/>
      <c r="J567" s="99"/>
      <c r="K567" s="99"/>
      <c r="L567" s="99"/>
      <c r="M567" s="99"/>
      <c r="N567" s="99"/>
      <c r="O567" s="99"/>
      <c r="P567" s="99"/>
      <c r="Q567" s="99"/>
      <c r="R567" s="99"/>
      <c r="S567" s="99"/>
      <c r="T567" s="99"/>
      <c r="U567" s="99"/>
      <c r="V567" s="99"/>
      <c r="W567" s="99"/>
      <c r="X567" s="99"/>
      <c r="Y567" s="99"/>
      <c r="Z567" s="99"/>
      <c r="AF567" s="326"/>
    </row>
    <row r="568" spans="1:32" x14ac:dyDescent="0.25">
      <c r="A568" s="44" t="s">
        <v>14640</v>
      </c>
      <c r="B568" s="44" t="s">
        <v>14641</v>
      </c>
      <c r="C568" s="45">
        <v>34.25</v>
      </c>
      <c r="D568" s="45" t="s">
        <v>13565</v>
      </c>
      <c r="E568" s="46">
        <v>47664</v>
      </c>
      <c r="F568" s="45"/>
      <c r="G568" s="93"/>
      <c r="H568" s="93"/>
      <c r="I568" s="99"/>
      <c r="J568" s="99"/>
      <c r="K568" s="99"/>
      <c r="L568" s="99"/>
      <c r="M568" s="99"/>
      <c r="N568" s="99"/>
      <c r="O568" s="99"/>
      <c r="P568" s="99"/>
      <c r="Q568" s="99"/>
      <c r="R568" s="99"/>
      <c r="S568" s="99"/>
      <c r="T568" s="99"/>
      <c r="U568" s="99"/>
      <c r="V568" s="99"/>
      <c r="W568" s="99"/>
      <c r="X568" s="99"/>
      <c r="Y568" s="99"/>
      <c r="Z568" s="99"/>
      <c r="AF568" s="326"/>
    </row>
    <row r="569" spans="1:32" x14ac:dyDescent="0.25">
      <c r="A569" s="44" t="s">
        <v>18873</v>
      </c>
      <c r="B569" s="44" t="s">
        <v>18840</v>
      </c>
      <c r="C569" s="45">
        <v>260202</v>
      </c>
      <c r="D569" s="45" t="s">
        <v>12340</v>
      </c>
      <c r="E569" s="45" t="s">
        <v>10021</v>
      </c>
      <c r="AF569" s="326"/>
    </row>
    <row r="570" spans="1:32" x14ac:dyDescent="0.25">
      <c r="A570" s="256" t="s">
        <v>5895</v>
      </c>
      <c r="B570" s="256" t="s">
        <v>5896</v>
      </c>
      <c r="C570" s="53" t="s">
        <v>5897</v>
      </c>
      <c r="D570" s="93" t="s">
        <v>5891</v>
      </c>
      <c r="E570" s="257">
        <v>46239</v>
      </c>
      <c r="F570" s="93"/>
      <c r="G570" s="93"/>
      <c r="H570" s="93"/>
      <c r="I570" s="99"/>
      <c r="J570" s="99"/>
      <c r="K570" s="99"/>
      <c r="L570" s="99"/>
      <c r="M570" s="99"/>
      <c r="N570" s="99"/>
      <c r="O570" s="99"/>
      <c r="P570" s="99"/>
      <c r="Q570" s="99"/>
      <c r="R570" s="99"/>
      <c r="S570" s="99"/>
      <c r="T570" s="99"/>
      <c r="U570" s="99"/>
      <c r="V570" s="99"/>
      <c r="W570" s="99"/>
      <c r="X570" s="99"/>
      <c r="Y570" s="99"/>
      <c r="Z570" s="99"/>
      <c r="AA570" s="380"/>
      <c r="AF570" s="326"/>
    </row>
    <row r="571" spans="1:32" x14ac:dyDescent="0.25">
      <c r="A571" s="44" t="s">
        <v>5792</v>
      </c>
      <c r="B571" s="44" t="s">
        <v>20343</v>
      </c>
      <c r="C571" s="45" t="s">
        <v>12601</v>
      </c>
      <c r="D571" s="32" t="s">
        <v>12570</v>
      </c>
      <c r="E571" s="46">
        <v>46387</v>
      </c>
      <c r="AF571" s="326"/>
    </row>
    <row r="572" spans="1:32" x14ac:dyDescent="0.3">
      <c r="A572" s="372" t="s">
        <v>11921</v>
      </c>
      <c r="B572" s="372" t="s">
        <v>1207</v>
      </c>
      <c r="C572" s="125" t="s">
        <v>11906</v>
      </c>
      <c r="D572" s="32" t="s">
        <v>20621</v>
      </c>
      <c r="E572" s="125" t="s">
        <v>7992</v>
      </c>
      <c r="F572" s="125" t="s">
        <v>1236</v>
      </c>
      <c r="G572" s="125" t="s">
        <v>1237</v>
      </c>
      <c r="AF572" s="326"/>
    </row>
    <row r="573" spans="1:32" x14ac:dyDescent="0.3">
      <c r="A573" s="135" t="s">
        <v>6204</v>
      </c>
      <c r="B573" s="131" t="s">
        <v>6205</v>
      </c>
      <c r="C573" s="96" t="s">
        <v>6206</v>
      </c>
      <c r="D573" s="96" t="s">
        <v>1250</v>
      </c>
      <c r="E573" s="94">
        <v>46234</v>
      </c>
      <c r="F573" s="93"/>
      <c r="G573" s="93"/>
      <c r="H573" s="93"/>
      <c r="I573" s="99"/>
      <c r="J573" s="99"/>
      <c r="K573" s="99"/>
      <c r="L573" s="99"/>
      <c r="M573" s="99"/>
      <c r="N573" s="99"/>
      <c r="O573" s="99"/>
      <c r="P573" s="99"/>
      <c r="Q573" s="99"/>
      <c r="R573" s="99"/>
      <c r="S573" s="99"/>
      <c r="T573" s="99"/>
      <c r="U573" s="99"/>
      <c r="V573" s="99"/>
      <c r="W573" s="99"/>
      <c r="X573" s="99"/>
      <c r="Y573" s="99"/>
      <c r="Z573" s="99"/>
      <c r="AA573" s="380"/>
      <c r="AF573" s="326"/>
    </row>
    <row r="574" spans="1:32" x14ac:dyDescent="0.25">
      <c r="A574" s="44" t="s">
        <v>11307</v>
      </c>
      <c r="B574" s="44" t="s">
        <v>3298</v>
      </c>
      <c r="C574" s="45">
        <v>26010402</v>
      </c>
      <c r="D574" s="45" t="s">
        <v>12340</v>
      </c>
      <c r="E574" s="45" t="s">
        <v>18836</v>
      </c>
      <c r="AF574" s="326"/>
    </row>
    <row r="575" spans="1:32" x14ac:dyDescent="0.25">
      <c r="A575" s="44" t="s">
        <v>11307</v>
      </c>
      <c r="B575" s="44" t="s">
        <v>5639</v>
      </c>
      <c r="C575" s="45">
        <v>26010401</v>
      </c>
      <c r="D575" s="45" t="s">
        <v>12340</v>
      </c>
      <c r="E575" s="45" t="s">
        <v>18836</v>
      </c>
      <c r="AF575" s="326"/>
    </row>
    <row r="576" spans="1:32" x14ac:dyDescent="0.25">
      <c r="A576" s="44" t="s">
        <v>11307</v>
      </c>
      <c r="B576" s="44" t="s">
        <v>5442</v>
      </c>
      <c r="C576" s="45">
        <v>25010502</v>
      </c>
      <c r="D576" s="45" t="s">
        <v>12340</v>
      </c>
      <c r="E576" s="45" t="s">
        <v>13567</v>
      </c>
      <c r="AF576" s="326"/>
    </row>
    <row r="577" spans="1:32" x14ac:dyDescent="0.25">
      <c r="A577" s="44" t="s">
        <v>11307</v>
      </c>
      <c r="B577" s="44" t="s">
        <v>18828</v>
      </c>
      <c r="C577" s="45">
        <v>25010501</v>
      </c>
      <c r="D577" s="45" t="s">
        <v>12340</v>
      </c>
      <c r="E577" s="45" t="s">
        <v>13567</v>
      </c>
      <c r="AF577" s="326"/>
    </row>
    <row r="578" spans="1:32" x14ac:dyDescent="0.25">
      <c r="A578" s="44" t="s">
        <v>11307</v>
      </c>
      <c r="B578" s="44" t="s">
        <v>968</v>
      </c>
      <c r="C578" s="45">
        <v>24060402</v>
      </c>
      <c r="D578" s="45" t="s">
        <v>12340</v>
      </c>
      <c r="E578" s="45" t="s">
        <v>5235</v>
      </c>
      <c r="AF578" s="326"/>
    </row>
    <row r="579" spans="1:32" x14ac:dyDescent="0.25">
      <c r="A579" s="44" t="s">
        <v>11307</v>
      </c>
      <c r="B579" s="44" t="s">
        <v>210</v>
      </c>
      <c r="C579" s="45">
        <v>241001</v>
      </c>
      <c r="D579" s="45" t="s">
        <v>12340</v>
      </c>
      <c r="E579" s="45" t="s">
        <v>5650</v>
      </c>
      <c r="AF579" s="326"/>
    </row>
    <row r="580" spans="1:32" x14ac:dyDescent="0.25">
      <c r="A580" s="44" t="s">
        <v>11307</v>
      </c>
      <c r="B580" s="44" t="s">
        <v>4036</v>
      </c>
      <c r="C580" s="45">
        <v>24060401</v>
      </c>
      <c r="D580" s="45" t="s">
        <v>12340</v>
      </c>
      <c r="E580" s="45" t="s">
        <v>5235</v>
      </c>
      <c r="AF580" s="326"/>
    </row>
    <row r="581" spans="1:32" x14ac:dyDescent="0.25">
      <c r="A581" s="44" t="s">
        <v>11307</v>
      </c>
      <c r="B581" s="44" t="s">
        <v>11310</v>
      </c>
      <c r="C581" s="45">
        <v>24060302</v>
      </c>
      <c r="D581" s="45" t="s">
        <v>12340</v>
      </c>
      <c r="E581" s="45" t="s">
        <v>5235</v>
      </c>
      <c r="AF581" s="326"/>
    </row>
    <row r="582" spans="1:32" x14ac:dyDescent="0.25">
      <c r="A582" s="44" t="s">
        <v>11307</v>
      </c>
      <c r="B582" s="44" t="s">
        <v>18874</v>
      </c>
      <c r="C582" s="45">
        <v>24060301</v>
      </c>
      <c r="D582" s="45" t="s">
        <v>12340</v>
      </c>
      <c r="E582" s="45" t="s">
        <v>5235</v>
      </c>
      <c r="AF582" s="326"/>
    </row>
    <row r="583" spans="1:32" x14ac:dyDescent="0.25">
      <c r="A583" s="44" t="s">
        <v>11307</v>
      </c>
      <c r="B583" s="44" t="s">
        <v>11309</v>
      </c>
      <c r="C583" s="45">
        <v>24020102</v>
      </c>
      <c r="D583" s="45" t="s">
        <v>12340</v>
      </c>
      <c r="E583" s="45" t="s">
        <v>5444</v>
      </c>
      <c r="AF583" s="326"/>
    </row>
    <row r="584" spans="1:32" x14ac:dyDescent="0.25">
      <c r="A584" s="44" t="s">
        <v>11307</v>
      </c>
      <c r="B584" s="44" t="s">
        <v>11308</v>
      </c>
      <c r="C584" s="45">
        <v>24020101</v>
      </c>
      <c r="D584" s="45" t="s">
        <v>12340</v>
      </c>
      <c r="E584" s="45" t="s">
        <v>10021</v>
      </c>
      <c r="AF584" s="326"/>
    </row>
    <row r="585" spans="1:32" x14ac:dyDescent="0.25">
      <c r="A585" s="44" t="s">
        <v>11307</v>
      </c>
      <c r="B585" s="44" t="s">
        <v>969</v>
      </c>
      <c r="C585" s="45">
        <v>23060202</v>
      </c>
      <c r="D585" s="45" t="s">
        <v>12340</v>
      </c>
      <c r="E585" s="45" t="s">
        <v>4471</v>
      </c>
      <c r="AF585" s="326"/>
    </row>
    <row r="586" spans="1:32" x14ac:dyDescent="0.25">
      <c r="A586" s="44" t="s">
        <v>11307</v>
      </c>
      <c r="B586" s="44" t="s">
        <v>8378</v>
      </c>
      <c r="C586" s="45">
        <v>23060201</v>
      </c>
      <c r="D586" s="45" t="s">
        <v>12340</v>
      </c>
      <c r="E586" s="45" t="s">
        <v>4471</v>
      </c>
      <c r="AF586" s="326"/>
    </row>
    <row r="587" spans="1:32" x14ac:dyDescent="0.25">
      <c r="A587" s="44" t="s">
        <v>12960</v>
      </c>
      <c r="B587" s="44" t="s">
        <v>4473</v>
      </c>
      <c r="C587" s="45">
        <v>241002</v>
      </c>
      <c r="D587" s="45" t="s">
        <v>12340</v>
      </c>
      <c r="E587" s="45" t="s">
        <v>5650</v>
      </c>
      <c r="AF587" s="326"/>
    </row>
    <row r="588" spans="1:32" x14ac:dyDescent="0.3">
      <c r="A588" s="372" t="s">
        <v>20418</v>
      </c>
      <c r="B588" s="372" t="s">
        <v>12354</v>
      </c>
      <c r="C588" s="125" t="s">
        <v>12187</v>
      </c>
      <c r="D588" s="32" t="s">
        <v>20621</v>
      </c>
      <c r="E588" s="125" t="s">
        <v>5239</v>
      </c>
      <c r="F588" s="125" t="s">
        <v>1236</v>
      </c>
      <c r="G588" s="125" t="s">
        <v>1237</v>
      </c>
      <c r="AF588" s="326"/>
    </row>
    <row r="589" spans="1:32" x14ac:dyDescent="0.3">
      <c r="A589" s="372" t="s">
        <v>20418</v>
      </c>
      <c r="B589" s="372" t="s">
        <v>1206</v>
      </c>
      <c r="C589" s="125" t="s">
        <v>20612</v>
      </c>
      <c r="D589" s="32" t="s">
        <v>20621</v>
      </c>
      <c r="E589" s="125" t="s">
        <v>10032</v>
      </c>
      <c r="F589" s="125" t="s">
        <v>1236</v>
      </c>
      <c r="G589" s="125" t="s">
        <v>1237</v>
      </c>
      <c r="AF589" s="326"/>
    </row>
    <row r="590" spans="1:32" x14ac:dyDescent="0.25">
      <c r="A590" s="44" t="s">
        <v>13142</v>
      </c>
      <c r="B590" s="44" t="s">
        <v>13124</v>
      </c>
      <c r="C590" s="45">
        <v>4.25</v>
      </c>
      <c r="D590" s="45" t="s">
        <v>13565</v>
      </c>
      <c r="E590" s="46">
        <v>47422</v>
      </c>
      <c r="F590" s="45"/>
      <c r="G590" s="93"/>
      <c r="H590" s="93"/>
      <c r="I590" s="99"/>
      <c r="J590" s="99"/>
      <c r="K590" s="99"/>
      <c r="L590" s="99"/>
      <c r="M590" s="99"/>
      <c r="N590" s="99"/>
      <c r="O590" s="99"/>
      <c r="P590" s="99"/>
      <c r="Q590" s="99"/>
      <c r="R590" s="99"/>
      <c r="S590" s="99"/>
      <c r="T590" s="99"/>
      <c r="U590" s="99"/>
      <c r="V590" s="99"/>
      <c r="W590" s="99"/>
      <c r="X590" s="99"/>
      <c r="Y590" s="99"/>
      <c r="Z590" s="99"/>
      <c r="AF590" s="326"/>
    </row>
    <row r="591" spans="1:32" x14ac:dyDescent="0.25">
      <c r="A591" s="44" t="s">
        <v>14118</v>
      </c>
      <c r="B591" s="44" t="s">
        <v>20398</v>
      </c>
      <c r="C591" s="45" t="s">
        <v>14082</v>
      </c>
      <c r="D591" s="32" t="s">
        <v>12570</v>
      </c>
      <c r="E591" s="46">
        <v>46418</v>
      </c>
      <c r="AF591" s="326"/>
    </row>
    <row r="592" spans="1:32" x14ac:dyDescent="0.25">
      <c r="A592" s="44" t="s">
        <v>14615</v>
      </c>
      <c r="B592" s="44" t="s">
        <v>20376</v>
      </c>
      <c r="C592" s="45" t="s">
        <v>14616</v>
      </c>
      <c r="D592" s="32" t="s">
        <v>12570</v>
      </c>
      <c r="E592" s="46">
        <v>46507</v>
      </c>
      <c r="AF592" s="326"/>
    </row>
    <row r="593" spans="1:32" x14ac:dyDescent="0.25">
      <c r="A593" s="44" t="s">
        <v>10131</v>
      </c>
      <c r="B593" s="92" t="s">
        <v>10390</v>
      </c>
      <c r="C593" s="56" t="s">
        <v>10132</v>
      </c>
      <c r="D593" s="146" t="s">
        <v>10389</v>
      </c>
      <c r="E593" s="107">
        <v>45838</v>
      </c>
      <c r="F593" s="93"/>
      <c r="G593" s="93"/>
      <c r="H593" s="93"/>
      <c r="I593" s="99"/>
      <c r="J593" s="99"/>
      <c r="K593" s="99"/>
      <c r="L593" s="99"/>
      <c r="M593" s="99"/>
      <c r="N593" s="99"/>
      <c r="O593" s="99"/>
      <c r="P593" s="99"/>
      <c r="Q593" s="99"/>
      <c r="R593" s="99"/>
      <c r="S593" s="99"/>
      <c r="T593" s="99"/>
      <c r="U593" s="99"/>
      <c r="V593" s="99"/>
      <c r="W593" s="99"/>
      <c r="X593" s="99"/>
      <c r="Y593" s="99"/>
      <c r="Z593" s="99"/>
      <c r="AF593" s="326"/>
    </row>
    <row r="594" spans="1:32" x14ac:dyDescent="0.25">
      <c r="A594" s="44" t="s">
        <v>8280</v>
      </c>
      <c r="B594" s="44" t="s">
        <v>8376</v>
      </c>
      <c r="C594" s="45">
        <v>230501</v>
      </c>
      <c r="D594" s="45" t="s">
        <v>12340</v>
      </c>
      <c r="E594" s="45" t="s">
        <v>8252</v>
      </c>
      <c r="AF594" s="326"/>
    </row>
    <row r="595" spans="1:32" x14ac:dyDescent="0.25">
      <c r="A595" s="44" t="s">
        <v>14642</v>
      </c>
      <c r="B595" s="44" t="s">
        <v>13118</v>
      </c>
      <c r="C595" s="45">
        <v>21.25</v>
      </c>
      <c r="D595" s="45" t="s">
        <v>13565</v>
      </c>
      <c r="E595" s="46">
        <v>47664</v>
      </c>
      <c r="F595" s="45"/>
      <c r="G595" s="93"/>
      <c r="H595" s="93"/>
      <c r="I595" s="99"/>
      <c r="J595" s="99"/>
      <c r="K595" s="99"/>
      <c r="L595" s="99"/>
      <c r="M595" s="99"/>
      <c r="N595" s="99"/>
      <c r="O595" s="99"/>
      <c r="P595" s="99"/>
      <c r="Q595" s="99"/>
      <c r="R595" s="99"/>
      <c r="S595" s="99"/>
      <c r="T595" s="99"/>
      <c r="U595" s="99"/>
      <c r="V595" s="99"/>
      <c r="W595" s="99"/>
      <c r="X595" s="99"/>
      <c r="Y595" s="99"/>
      <c r="Z595" s="99"/>
      <c r="AF595" s="326"/>
    </row>
    <row r="596" spans="1:32" x14ac:dyDescent="0.3">
      <c r="A596" s="372" t="s">
        <v>996</v>
      </c>
      <c r="B596" s="372" t="s">
        <v>7465</v>
      </c>
      <c r="C596" s="125" t="s">
        <v>20614</v>
      </c>
      <c r="D596" s="32" t="s">
        <v>20621</v>
      </c>
      <c r="E596" s="125" t="s">
        <v>10032</v>
      </c>
      <c r="F596" s="125" t="s">
        <v>1236</v>
      </c>
      <c r="G596" s="125" t="s">
        <v>1237</v>
      </c>
      <c r="AF596" s="326"/>
    </row>
    <row r="597" spans="1:32" x14ac:dyDescent="0.25">
      <c r="A597" s="44" t="s">
        <v>14520</v>
      </c>
      <c r="B597" s="44" t="s">
        <v>20343</v>
      </c>
      <c r="C597" s="45" t="s">
        <v>14521</v>
      </c>
      <c r="D597" s="32" t="s">
        <v>12570</v>
      </c>
      <c r="E597" s="46">
        <v>46387</v>
      </c>
      <c r="AF597" s="326"/>
    </row>
    <row r="598" spans="1:32" x14ac:dyDescent="0.25">
      <c r="A598" s="44" t="s">
        <v>8470</v>
      </c>
      <c r="B598" s="44" t="s">
        <v>967</v>
      </c>
      <c r="C598" s="45">
        <v>230601</v>
      </c>
      <c r="D598" s="45" t="s">
        <v>12340</v>
      </c>
      <c r="E598" s="45" t="s">
        <v>8383</v>
      </c>
      <c r="AF598" s="326"/>
    </row>
    <row r="599" spans="1:32" x14ac:dyDescent="0.25">
      <c r="A599" s="44" t="s">
        <v>3602</v>
      </c>
      <c r="B599" s="44" t="s">
        <v>3275</v>
      </c>
      <c r="C599" s="45">
        <v>210101</v>
      </c>
      <c r="D599" s="45" t="s">
        <v>12340</v>
      </c>
      <c r="E599" s="45" t="s">
        <v>3276</v>
      </c>
      <c r="AF599" s="326"/>
    </row>
    <row r="600" spans="1:32" x14ac:dyDescent="0.25">
      <c r="A600" s="44" t="s">
        <v>18875</v>
      </c>
      <c r="B600" s="44" t="s">
        <v>2433</v>
      </c>
      <c r="C600" s="45">
        <v>230105</v>
      </c>
      <c r="D600" s="45" t="s">
        <v>12340</v>
      </c>
      <c r="E600" s="45" t="s">
        <v>5580</v>
      </c>
      <c r="AF600" s="326"/>
    </row>
    <row r="601" spans="1:32" x14ac:dyDescent="0.25">
      <c r="A601" s="44" t="s">
        <v>9452</v>
      </c>
      <c r="B601" s="44" t="s">
        <v>15876</v>
      </c>
      <c r="C601" s="45" t="s">
        <v>7125</v>
      </c>
      <c r="D601" s="93" t="s">
        <v>3876</v>
      </c>
      <c r="E601" s="359">
        <f>DATE(2027,1,13)</f>
        <v>46400</v>
      </c>
      <c r="F601" s="93"/>
      <c r="G601" s="93"/>
      <c r="H601" s="93"/>
      <c r="I601" s="99"/>
      <c r="J601" s="99"/>
      <c r="K601" s="99"/>
      <c r="L601" s="99"/>
      <c r="M601" s="99"/>
      <c r="N601" s="99"/>
      <c r="O601" s="99"/>
      <c r="P601" s="99"/>
      <c r="Q601" s="99"/>
      <c r="R601" s="99"/>
      <c r="S601" s="99"/>
      <c r="T601" s="99"/>
      <c r="U601" s="99"/>
      <c r="V601" s="99"/>
      <c r="W601" s="99"/>
      <c r="X601" s="99"/>
      <c r="Y601" s="99"/>
      <c r="Z601" s="99"/>
      <c r="AF601" s="326"/>
    </row>
    <row r="602" spans="1:32" x14ac:dyDescent="0.25">
      <c r="A602" s="44" t="s">
        <v>1663</v>
      </c>
      <c r="B602" s="44" t="s">
        <v>2433</v>
      </c>
      <c r="C602" s="45">
        <v>230105</v>
      </c>
      <c r="D602" s="45" t="s">
        <v>12340</v>
      </c>
      <c r="E602" s="45" t="s">
        <v>5580</v>
      </c>
      <c r="AF602" s="326"/>
    </row>
    <row r="603" spans="1:32" x14ac:dyDescent="0.3">
      <c r="A603" s="372" t="s">
        <v>8395</v>
      </c>
      <c r="B603" s="372" t="s">
        <v>2786</v>
      </c>
      <c r="C603" s="125" t="s">
        <v>8394</v>
      </c>
      <c r="D603" s="32" t="s">
        <v>20621</v>
      </c>
      <c r="E603" s="125" t="s">
        <v>4471</v>
      </c>
      <c r="F603" s="125" t="s">
        <v>1236</v>
      </c>
      <c r="G603" s="125" t="s">
        <v>1237</v>
      </c>
      <c r="AF603" s="326"/>
    </row>
    <row r="604" spans="1:32" x14ac:dyDescent="0.25">
      <c r="A604" s="44" t="s">
        <v>17608</v>
      </c>
      <c r="B604" s="44" t="s">
        <v>17606</v>
      </c>
      <c r="C604" s="45" t="s">
        <v>17609</v>
      </c>
      <c r="D604" s="46" t="s">
        <v>13037</v>
      </c>
      <c r="E604" s="46">
        <v>46344</v>
      </c>
      <c r="AF604" s="326"/>
    </row>
    <row r="605" spans="1:32" x14ac:dyDescent="0.25">
      <c r="A605" s="44" t="s">
        <v>11311</v>
      </c>
      <c r="B605" s="44" t="s">
        <v>11297</v>
      </c>
      <c r="C605" s="45">
        <v>240501</v>
      </c>
      <c r="D605" s="45" t="s">
        <v>12340</v>
      </c>
      <c r="E605" s="45" t="s">
        <v>11298</v>
      </c>
      <c r="AF605" s="326"/>
    </row>
    <row r="606" spans="1:32" x14ac:dyDescent="0.25">
      <c r="A606" s="44" t="s">
        <v>18876</v>
      </c>
      <c r="B606" s="44" t="s">
        <v>2433</v>
      </c>
      <c r="C606" s="45">
        <v>250106</v>
      </c>
      <c r="D606" s="45" t="s">
        <v>12340</v>
      </c>
      <c r="E606" s="45" t="s">
        <v>12896</v>
      </c>
      <c r="AF606" s="326"/>
    </row>
    <row r="607" spans="1:32" x14ac:dyDescent="0.25">
      <c r="A607" s="44" t="s">
        <v>18876</v>
      </c>
      <c r="B607" s="44" t="s">
        <v>1733</v>
      </c>
      <c r="C607" s="45">
        <v>250101</v>
      </c>
      <c r="D607" s="45" t="s">
        <v>12340</v>
      </c>
      <c r="E607" s="45" t="s">
        <v>13567</v>
      </c>
      <c r="AF607" s="326"/>
    </row>
    <row r="608" spans="1:32" x14ac:dyDescent="0.25">
      <c r="A608" s="44" t="s">
        <v>5456</v>
      </c>
      <c r="B608" s="44" t="s">
        <v>2433</v>
      </c>
      <c r="C608" s="45">
        <v>220105</v>
      </c>
      <c r="D608" s="45" t="s">
        <v>12340</v>
      </c>
      <c r="E608" s="45" t="s">
        <v>2686</v>
      </c>
      <c r="AF608" s="326"/>
    </row>
    <row r="609" spans="1:32" x14ac:dyDescent="0.25">
      <c r="A609" s="44" t="s">
        <v>11312</v>
      </c>
      <c r="B609" s="44" t="s">
        <v>10031</v>
      </c>
      <c r="C609" s="45">
        <v>240101</v>
      </c>
      <c r="D609" s="45" t="s">
        <v>12340</v>
      </c>
      <c r="E609" s="45" t="s">
        <v>10032</v>
      </c>
      <c r="AF609" s="326"/>
    </row>
    <row r="610" spans="1:32" x14ac:dyDescent="0.25">
      <c r="A610" s="44" t="s">
        <v>4272</v>
      </c>
      <c r="B610" s="44" t="s">
        <v>20397</v>
      </c>
      <c r="C610" s="45" t="s">
        <v>8815</v>
      </c>
      <c r="D610" s="32" t="s">
        <v>12570</v>
      </c>
      <c r="E610" s="46">
        <v>46418</v>
      </c>
      <c r="AF610" s="326"/>
    </row>
    <row r="611" spans="1:32" x14ac:dyDescent="0.25">
      <c r="A611" s="44" t="s">
        <v>4272</v>
      </c>
      <c r="B611" s="44" t="s">
        <v>20399</v>
      </c>
      <c r="C611" s="45" t="s">
        <v>8672</v>
      </c>
      <c r="D611" s="32" t="s">
        <v>12570</v>
      </c>
      <c r="E611" s="46">
        <v>46295</v>
      </c>
      <c r="AF611" s="326"/>
    </row>
    <row r="612" spans="1:32" x14ac:dyDescent="0.25">
      <c r="A612" s="44" t="s">
        <v>6881</v>
      </c>
      <c r="B612" s="44" t="s">
        <v>18842</v>
      </c>
      <c r="C612" s="45">
        <v>26020101</v>
      </c>
      <c r="D612" s="45" t="s">
        <v>12340</v>
      </c>
      <c r="E612" s="45" t="s">
        <v>10021</v>
      </c>
      <c r="AF612" s="326"/>
    </row>
    <row r="613" spans="1:32" x14ac:dyDescent="0.25">
      <c r="A613" s="44" t="s">
        <v>6881</v>
      </c>
      <c r="B613" s="44" t="s">
        <v>7119</v>
      </c>
      <c r="C613" s="45">
        <v>26020102</v>
      </c>
      <c r="D613" s="45" t="s">
        <v>12340</v>
      </c>
      <c r="E613" s="45" t="s">
        <v>10021</v>
      </c>
      <c r="AF613" s="326"/>
    </row>
    <row r="614" spans="1:32" x14ac:dyDescent="0.25">
      <c r="A614" s="44" t="s">
        <v>6881</v>
      </c>
      <c r="B614" s="44" t="s">
        <v>5639</v>
      </c>
      <c r="C614" s="45">
        <v>26010401</v>
      </c>
      <c r="D614" s="45" t="s">
        <v>12340</v>
      </c>
      <c r="E614" s="45" t="s">
        <v>18836</v>
      </c>
      <c r="AF614" s="326"/>
    </row>
    <row r="615" spans="1:32" x14ac:dyDescent="0.25">
      <c r="A615" s="44" t="s">
        <v>6881</v>
      </c>
      <c r="B615" s="44" t="s">
        <v>3298</v>
      </c>
      <c r="C615" s="45">
        <v>26010402</v>
      </c>
      <c r="D615" s="45" t="s">
        <v>12340</v>
      </c>
      <c r="E615" s="45" t="s">
        <v>18836</v>
      </c>
      <c r="AF615" s="326"/>
    </row>
    <row r="616" spans="1:32" x14ac:dyDescent="0.25">
      <c r="A616" s="44" t="s">
        <v>18877</v>
      </c>
      <c r="B616" s="44" t="s">
        <v>3298</v>
      </c>
      <c r="C616" s="45">
        <v>26010402</v>
      </c>
      <c r="D616" s="45" t="s">
        <v>12340</v>
      </c>
      <c r="E616" s="45" t="s">
        <v>18836</v>
      </c>
      <c r="AF616" s="326"/>
    </row>
    <row r="617" spans="1:32" x14ac:dyDescent="0.3">
      <c r="A617" s="92" t="s">
        <v>14008</v>
      </c>
      <c r="B617" s="92" t="s">
        <v>1360</v>
      </c>
      <c r="C617" s="349" t="s">
        <v>4983</v>
      </c>
      <c r="D617" s="349" t="s">
        <v>14041</v>
      </c>
      <c r="E617" s="351">
        <v>46752</v>
      </c>
      <c r="F617" s="93"/>
      <c r="G617" s="93"/>
      <c r="H617" s="93"/>
      <c r="I617" s="99"/>
      <c r="J617" s="99"/>
      <c r="K617" s="99"/>
      <c r="L617" s="99"/>
      <c r="M617" s="99"/>
      <c r="N617" s="99"/>
      <c r="O617" s="99"/>
      <c r="P617" s="99"/>
      <c r="Q617" s="99"/>
      <c r="R617" s="99"/>
      <c r="S617" s="99"/>
      <c r="T617" s="99"/>
      <c r="U617" s="99"/>
      <c r="V617" s="99"/>
      <c r="W617" s="99"/>
      <c r="X617" s="99"/>
      <c r="Y617" s="99"/>
      <c r="Z617" s="99"/>
      <c r="AF617" s="326"/>
    </row>
    <row r="618" spans="1:32" x14ac:dyDescent="0.3">
      <c r="A618" s="57" t="s">
        <v>632</v>
      </c>
      <c r="B618" s="58" t="s">
        <v>4104</v>
      </c>
      <c r="C618" s="62">
        <v>23022</v>
      </c>
      <c r="D618" s="93" t="s">
        <v>5007</v>
      </c>
      <c r="E618" s="60">
        <v>46265</v>
      </c>
      <c r="F618" s="379"/>
      <c r="G618" s="379"/>
      <c r="H618" s="379"/>
      <c r="I618" s="380"/>
      <c r="J618" s="380"/>
      <c r="K618" s="380"/>
      <c r="L618" s="380"/>
      <c r="M618" s="380"/>
      <c r="N618" s="380"/>
      <c r="O618" s="380"/>
      <c r="P618" s="380"/>
      <c r="Q618" s="380"/>
      <c r="R618" s="380"/>
      <c r="S618" s="380"/>
      <c r="T618" s="380"/>
      <c r="U618" s="380"/>
      <c r="V618" s="380"/>
      <c r="W618" s="380"/>
      <c r="X618" s="380"/>
      <c r="Y618" s="380"/>
      <c r="Z618" s="380"/>
      <c r="AA618" s="380"/>
      <c r="AF618" s="326"/>
    </row>
    <row r="619" spans="1:32" x14ac:dyDescent="0.25">
      <c r="A619" s="44" t="s">
        <v>632</v>
      </c>
      <c r="B619" s="44" t="s">
        <v>3160</v>
      </c>
      <c r="C619" s="45">
        <v>230901</v>
      </c>
      <c r="D619" s="45" t="s">
        <v>12340</v>
      </c>
      <c r="E619" s="45" t="s">
        <v>8524</v>
      </c>
      <c r="AF619" s="326"/>
    </row>
    <row r="620" spans="1:32" x14ac:dyDescent="0.25">
      <c r="A620" s="44" t="s">
        <v>632</v>
      </c>
      <c r="B620" s="44" t="s">
        <v>2433</v>
      </c>
      <c r="C620" s="45">
        <v>230105</v>
      </c>
      <c r="D620" s="45" t="s">
        <v>12340</v>
      </c>
      <c r="E620" s="45" t="s">
        <v>5580</v>
      </c>
      <c r="AF620" s="326"/>
    </row>
    <row r="621" spans="1:32" x14ac:dyDescent="0.25">
      <c r="A621" s="44" t="s">
        <v>632</v>
      </c>
      <c r="B621" s="44" t="s">
        <v>9020</v>
      </c>
      <c r="C621" s="45">
        <v>230905</v>
      </c>
      <c r="D621" s="45" t="s">
        <v>12340</v>
      </c>
      <c r="E621" s="45" t="s">
        <v>8524</v>
      </c>
      <c r="AF621" s="326"/>
    </row>
    <row r="622" spans="1:32" x14ac:dyDescent="0.25">
      <c r="A622" s="44" t="s">
        <v>632</v>
      </c>
      <c r="B622" s="44" t="s">
        <v>10016</v>
      </c>
      <c r="C622" s="45">
        <v>240103</v>
      </c>
      <c r="D622" s="45" t="s">
        <v>12340</v>
      </c>
      <c r="E622" s="45" t="s">
        <v>5452</v>
      </c>
      <c r="AF622" s="326"/>
    </row>
    <row r="623" spans="1:32" x14ac:dyDescent="0.25">
      <c r="A623" s="44" t="s">
        <v>632</v>
      </c>
      <c r="B623" s="44" t="s">
        <v>11313</v>
      </c>
      <c r="C623" s="45">
        <v>240302</v>
      </c>
      <c r="D623" s="45" t="s">
        <v>12340</v>
      </c>
      <c r="E623" s="45" t="s">
        <v>2686</v>
      </c>
      <c r="AF623" s="326"/>
    </row>
    <row r="624" spans="1:32" ht="14.4" x14ac:dyDescent="0.3">
      <c r="A624" s="385" t="s">
        <v>4896</v>
      </c>
      <c r="B624" s="385" t="s">
        <v>4971</v>
      </c>
      <c r="C624" s="387" t="s">
        <v>4983</v>
      </c>
      <c r="D624" s="93" t="s">
        <v>5007</v>
      </c>
      <c r="E624" s="389" t="s">
        <v>10500</v>
      </c>
      <c r="AF624" s="326"/>
    </row>
    <row r="625" spans="1:32" x14ac:dyDescent="0.3">
      <c r="A625" s="372" t="s">
        <v>4896</v>
      </c>
      <c r="B625" s="372" t="s">
        <v>1227</v>
      </c>
      <c r="C625" s="125" t="s">
        <v>8699</v>
      </c>
      <c r="D625" s="32" t="s">
        <v>20621</v>
      </c>
      <c r="E625" s="125" t="s">
        <v>8524</v>
      </c>
      <c r="F625" s="125" t="s">
        <v>1236</v>
      </c>
      <c r="G625" s="125" t="s">
        <v>1237</v>
      </c>
      <c r="AF625" s="326"/>
    </row>
    <row r="626" spans="1:32" x14ac:dyDescent="0.3">
      <c r="A626" s="372" t="s">
        <v>4896</v>
      </c>
      <c r="B626" s="372" t="s">
        <v>1208</v>
      </c>
      <c r="C626" s="125" t="s">
        <v>11149</v>
      </c>
      <c r="D626" s="32" t="s">
        <v>20621</v>
      </c>
      <c r="E626" s="125" t="s">
        <v>2686</v>
      </c>
      <c r="F626" s="125" t="s">
        <v>1236</v>
      </c>
      <c r="G626" s="125" t="s">
        <v>1237</v>
      </c>
      <c r="AF626" s="326"/>
    </row>
    <row r="627" spans="1:32" x14ac:dyDescent="0.25">
      <c r="A627" s="44" t="s">
        <v>4896</v>
      </c>
      <c r="B627" s="44" t="s">
        <v>13113</v>
      </c>
      <c r="C627" s="45">
        <v>28.24</v>
      </c>
      <c r="D627" s="45" t="s">
        <v>13565</v>
      </c>
      <c r="E627" s="46">
        <v>47299</v>
      </c>
      <c r="F627" s="45"/>
      <c r="G627" s="93"/>
      <c r="H627" s="93"/>
      <c r="I627" s="99"/>
      <c r="J627" s="99"/>
      <c r="K627" s="99"/>
      <c r="L627" s="99"/>
      <c r="M627" s="99"/>
      <c r="N627" s="99"/>
      <c r="O627" s="99"/>
      <c r="P627" s="99"/>
      <c r="Q627" s="99"/>
      <c r="R627" s="99"/>
      <c r="S627" s="99"/>
      <c r="T627" s="99"/>
      <c r="U627" s="99"/>
      <c r="V627" s="99"/>
      <c r="W627" s="99"/>
      <c r="X627" s="99"/>
      <c r="Y627" s="99"/>
      <c r="Z627" s="99"/>
      <c r="AF627" s="326"/>
    </row>
    <row r="628" spans="1:32" x14ac:dyDescent="0.25">
      <c r="A628" s="44" t="s">
        <v>4896</v>
      </c>
      <c r="B628" s="44" t="s">
        <v>2610</v>
      </c>
      <c r="C628" s="45" t="s">
        <v>15483</v>
      </c>
      <c r="D628" s="46" t="s">
        <v>13037</v>
      </c>
      <c r="E628" s="46">
        <v>46162</v>
      </c>
      <c r="AF628" s="326"/>
    </row>
    <row r="629" spans="1:32" x14ac:dyDescent="0.25">
      <c r="A629" s="44" t="s">
        <v>1541</v>
      </c>
      <c r="B629" s="44" t="s">
        <v>18694</v>
      </c>
      <c r="C629" s="45" t="s">
        <v>18793</v>
      </c>
      <c r="D629" s="93" t="s">
        <v>18817</v>
      </c>
      <c r="E629" s="45" t="s">
        <v>5253</v>
      </c>
      <c r="F629" s="379"/>
      <c r="G629" s="379"/>
      <c r="H629" s="379"/>
      <c r="I629" s="380"/>
      <c r="J629" s="380"/>
      <c r="K629" s="380"/>
      <c r="L629" s="380"/>
      <c r="M629" s="380"/>
      <c r="N629" s="380"/>
      <c r="O629" s="380"/>
      <c r="P629" s="380"/>
      <c r="Q629" s="380"/>
      <c r="R629" s="380"/>
      <c r="S629" s="380"/>
      <c r="T629" s="380"/>
      <c r="U629" s="380"/>
      <c r="V629" s="380"/>
      <c r="W629" s="380"/>
      <c r="X629" s="380"/>
      <c r="Y629" s="380"/>
      <c r="Z629" s="380"/>
      <c r="AA629" s="380"/>
      <c r="AF629" s="326"/>
    </row>
    <row r="630" spans="1:32" x14ac:dyDescent="0.25">
      <c r="A630" s="44" t="s">
        <v>1541</v>
      </c>
      <c r="B630" s="44" t="s">
        <v>4332</v>
      </c>
      <c r="C630" s="45" t="s">
        <v>3383</v>
      </c>
      <c r="D630" s="45" t="s">
        <v>10697</v>
      </c>
      <c r="E630" s="46">
        <v>47603</v>
      </c>
      <c r="F630" s="93"/>
      <c r="G630" s="93"/>
      <c r="H630" s="93"/>
      <c r="I630" s="99"/>
      <c r="J630" s="99"/>
      <c r="K630" s="99"/>
      <c r="L630" s="99"/>
      <c r="M630" s="99"/>
      <c r="N630" s="99"/>
      <c r="O630" s="99"/>
      <c r="P630" s="99"/>
      <c r="Q630" s="99"/>
      <c r="R630" s="99"/>
      <c r="S630" s="99"/>
      <c r="T630" s="99"/>
      <c r="U630" s="99"/>
      <c r="V630" s="99"/>
      <c r="W630" s="99"/>
      <c r="X630" s="99"/>
      <c r="Y630" s="99"/>
      <c r="Z630" s="99"/>
      <c r="AF630" s="326"/>
    </row>
    <row r="631" spans="1:32" x14ac:dyDescent="0.25">
      <c r="A631" s="44" t="s">
        <v>12730</v>
      </c>
      <c r="B631" s="44" t="s">
        <v>15877</v>
      </c>
      <c r="C631" s="45" t="s">
        <v>9824</v>
      </c>
      <c r="D631" s="93" t="s">
        <v>3876</v>
      </c>
      <c r="E631" s="359">
        <f>DATE(2027,8,8)</f>
        <v>46607</v>
      </c>
      <c r="F631" s="93"/>
      <c r="G631" s="93"/>
      <c r="H631" s="93"/>
      <c r="I631" s="99"/>
      <c r="J631" s="99"/>
      <c r="K631" s="99"/>
      <c r="L631" s="99"/>
      <c r="M631" s="99"/>
      <c r="N631" s="99"/>
      <c r="O631" s="99"/>
      <c r="P631" s="99"/>
      <c r="Q631" s="99"/>
      <c r="R631" s="99"/>
      <c r="S631" s="99"/>
      <c r="T631" s="99"/>
      <c r="U631" s="99"/>
      <c r="V631" s="99"/>
      <c r="W631" s="99"/>
      <c r="X631" s="99"/>
      <c r="Y631" s="99"/>
      <c r="Z631" s="99"/>
      <c r="AF631" s="326"/>
    </row>
    <row r="632" spans="1:32" x14ac:dyDescent="0.25">
      <c r="A632" s="44" t="s">
        <v>12731</v>
      </c>
      <c r="B632" s="44" t="s">
        <v>15878</v>
      </c>
      <c r="C632" s="45" t="s">
        <v>12732</v>
      </c>
      <c r="D632" s="93" t="s">
        <v>3876</v>
      </c>
      <c r="E632" s="359">
        <f>DATE(2028,10,25)</f>
        <v>47051</v>
      </c>
      <c r="F632" s="93"/>
      <c r="G632" s="93"/>
      <c r="H632" s="93"/>
      <c r="I632" s="99"/>
      <c r="J632" s="99"/>
      <c r="K632" s="99"/>
      <c r="L632" s="99"/>
      <c r="M632" s="99"/>
      <c r="N632" s="99"/>
      <c r="O632" s="99"/>
      <c r="P632" s="99"/>
      <c r="Q632" s="99"/>
      <c r="R632" s="99"/>
      <c r="S632" s="99"/>
      <c r="T632" s="99"/>
      <c r="U632" s="99"/>
      <c r="V632" s="99"/>
      <c r="W632" s="99"/>
      <c r="X632" s="99"/>
      <c r="Y632" s="99"/>
      <c r="Z632" s="99"/>
      <c r="AF632" s="326"/>
    </row>
    <row r="633" spans="1:32" x14ac:dyDescent="0.25">
      <c r="A633" s="44" t="s">
        <v>13143</v>
      </c>
      <c r="B633" s="44" t="s">
        <v>13144</v>
      </c>
      <c r="C633" s="45">
        <v>17.239999999999998</v>
      </c>
      <c r="D633" s="45" t="s">
        <v>13565</v>
      </c>
      <c r="E633" s="46">
        <v>47299</v>
      </c>
      <c r="F633" s="45" t="s">
        <v>1384</v>
      </c>
      <c r="G633" s="93"/>
      <c r="H633" s="93"/>
      <c r="I633" s="99"/>
      <c r="J633" s="99"/>
      <c r="K633" s="99"/>
      <c r="L633" s="99"/>
      <c r="M633" s="99"/>
      <c r="N633" s="99"/>
      <c r="O633" s="99"/>
      <c r="P633" s="99"/>
      <c r="Q633" s="99"/>
      <c r="R633" s="99"/>
      <c r="S633" s="99"/>
      <c r="T633" s="99"/>
      <c r="U633" s="99"/>
      <c r="V633" s="99"/>
      <c r="W633" s="99"/>
      <c r="X633" s="99"/>
      <c r="Y633" s="99"/>
      <c r="Z633" s="99"/>
      <c r="AF633" s="326"/>
    </row>
    <row r="634" spans="1:32" x14ac:dyDescent="0.25">
      <c r="A634" s="44" t="s">
        <v>14789</v>
      </c>
      <c r="B634" s="44" t="s">
        <v>15879</v>
      </c>
      <c r="C634" s="45" t="s">
        <v>14790</v>
      </c>
      <c r="D634" s="93" t="s">
        <v>3876</v>
      </c>
      <c r="E634" s="359">
        <f>DATE(2027,3,23)</f>
        <v>46469</v>
      </c>
      <c r="F634" s="93"/>
      <c r="G634" s="93"/>
      <c r="H634" s="93"/>
      <c r="I634" s="99"/>
      <c r="J634" s="99"/>
      <c r="K634" s="99"/>
      <c r="L634" s="99"/>
      <c r="M634" s="99"/>
      <c r="N634" s="99"/>
      <c r="O634" s="99"/>
      <c r="P634" s="99"/>
      <c r="Q634" s="99"/>
      <c r="R634" s="99"/>
      <c r="S634" s="99"/>
      <c r="T634" s="99"/>
      <c r="U634" s="99"/>
      <c r="V634" s="99"/>
      <c r="W634" s="99"/>
      <c r="X634" s="99"/>
      <c r="Y634" s="99"/>
      <c r="Z634" s="99"/>
      <c r="AF634" s="326"/>
    </row>
    <row r="635" spans="1:32" x14ac:dyDescent="0.25">
      <c r="A635" s="44" t="s">
        <v>14791</v>
      </c>
      <c r="B635" s="44" t="s">
        <v>15881</v>
      </c>
      <c r="C635" s="45" t="s">
        <v>14792</v>
      </c>
      <c r="D635" s="93" t="s">
        <v>3876</v>
      </c>
      <c r="E635" s="359">
        <f>DATE(2028,12,23)</f>
        <v>47110</v>
      </c>
      <c r="F635" s="93"/>
      <c r="G635" s="93"/>
      <c r="H635" s="93"/>
      <c r="I635" s="99"/>
      <c r="J635" s="99"/>
      <c r="K635" s="99"/>
      <c r="L635" s="99"/>
      <c r="M635" s="99"/>
      <c r="N635" s="99"/>
      <c r="O635" s="99"/>
      <c r="P635" s="99"/>
      <c r="Q635" s="99"/>
      <c r="R635" s="99"/>
      <c r="S635" s="99"/>
      <c r="T635" s="99"/>
      <c r="U635" s="99"/>
      <c r="V635" s="99"/>
      <c r="W635" s="99"/>
      <c r="X635" s="99"/>
      <c r="Y635" s="99"/>
      <c r="Z635" s="99"/>
      <c r="AF635" s="326"/>
    </row>
    <row r="636" spans="1:32" x14ac:dyDescent="0.25">
      <c r="A636" s="44" t="s">
        <v>14791</v>
      </c>
      <c r="B636" s="44" t="s">
        <v>15882</v>
      </c>
      <c r="C636" s="45" t="s">
        <v>14794</v>
      </c>
      <c r="D636" s="93" t="s">
        <v>3876</v>
      </c>
      <c r="E636" s="359">
        <f>DATE(2028,4,4)</f>
        <v>46847</v>
      </c>
      <c r="F636" s="93"/>
      <c r="G636" s="93"/>
      <c r="H636" s="93"/>
      <c r="I636" s="99"/>
      <c r="J636" s="99"/>
      <c r="K636" s="99"/>
      <c r="L636" s="99"/>
      <c r="M636" s="99"/>
      <c r="N636" s="99"/>
      <c r="O636" s="99"/>
      <c r="P636" s="99"/>
      <c r="Q636" s="99"/>
      <c r="R636" s="99"/>
      <c r="S636" s="99"/>
      <c r="T636" s="99"/>
      <c r="U636" s="99"/>
      <c r="V636" s="99"/>
      <c r="W636" s="99"/>
      <c r="X636" s="99"/>
      <c r="Y636" s="99"/>
      <c r="Z636" s="99"/>
      <c r="AF636" s="326"/>
    </row>
    <row r="637" spans="1:32" x14ac:dyDescent="0.25">
      <c r="A637" s="44" t="s">
        <v>14791</v>
      </c>
      <c r="B637" s="44" t="s">
        <v>15880</v>
      </c>
      <c r="C637" s="45" t="s">
        <v>14793</v>
      </c>
      <c r="D637" s="93" t="s">
        <v>3876</v>
      </c>
      <c r="E637" s="359">
        <f>DATE(2026,11,7)</f>
        <v>46333</v>
      </c>
      <c r="F637" s="93"/>
      <c r="G637" s="93"/>
      <c r="H637" s="93"/>
      <c r="I637" s="99"/>
      <c r="J637" s="99"/>
      <c r="K637" s="99"/>
      <c r="L637" s="99"/>
      <c r="M637" s="99"/>
      <c r="N637" s="99"/>
      <c r="O637" s="99"/>
      <c r="P637" s="99"/>
      <c r="Q637" s="99"/>
      <c r="R637" s="99"/>
      <c r="S637" s="99"/>
      <c r="T637" s="99"/>
      <c r="U637" s="99"/>
      <c r="V637" s="99"/>
      <c r="W637" s="99"/>
      <c r="X637" s="99"/>
      <c r="Y637" s="99"/>
      <c r="Z637" s="99"/>
      <c r="AA637" s="380"/>
      <c r="AF637" s="326"/>
    </row>
    <row r="638" spans="1:32" x14ac:dyDescent="0.25">
      <c r="A638" s="44" t="s">
        <v>10133</v>
      </c>
      <c r="B638" s="92" t="s">
        <v>10390</v>
      </c>
      <c r="C638" s="56" t="s">
        <v>10120</v>
      </c>
      <c r="D638" s="146" t="s">
        <v>10389</v>
      </c>
      <c r="E638" s="107">
        <v>45838</v>
      </c>
      <c r="F638" s="93"/>
      <c r="G638" s="93"/>
      <c r="H638" s="93"/>
      <c r="I638" s="99"/>
      <c r="J638" s="99"/>
      <c r="K638" s="99"/>
      <c r="L638" s="99"/>
      <c r="M638" s="99"/>
      <c r="N638" s="99"/>
      <c r="O638" s="99"/>
      <c r="P638" s="99"/>
      <c r="Q638" s="99"/>
      <c r="R638" s="99"/>
      <c r="S638" s="99"/>
      <c r="T638" s="99"/>
      <c r="U638" s="99"/>
      <c r="V638" s="99"/>
      <c r="W638" s="99"/>
      <c r="X638" s="99"/>
      <c r="Y638" s="99"/>
      <c r="Z638" s="99"/>
      <c r="AF638" s="326"/>
    </row>
    <row r="639" spans="1:32" x14ac:dyDescent="0.25">
      <c r="A639" s="91" t="s">
        <v>10134</v>
      </c>
      <c r="B639" s="92" t="s">
        <v>10390</v>
      </c>
      <c r="C639" s="56" t="s">
        <v>10135</v>
      </c>
      <c r="D639" s="146" t="s">
        <v>10389</v>
      </c>
      <c r="E639" s="107">
        <v>45838</v>
      </c>
      <c r="F639" s="93"/>
      <c r="G639" s="93"/>
      <c r="H639" s="93"/>
      <c r="I639" s="99"/>
      <c r="J639" s="99"/>
      <c r="K639" s="99"/>
      <c r="L639" s="99"/>
      <c r="M639" s="99"/>
      <c r="N639" s="99"/>
      <c r="O639" s="99"/>
      <c r="P639" s="99"/>
      <c r="Q639" s="99"/>
      <c r="R639" s="99"/>
      <c r="S639" s="99"/>
      <c r="T639" s="99"/>
      <c r="U639" s="99"/>
      <c r="V639" s="99"/>
      <c r="W639" s="99"/>
      <c r="X639" s="99"/>
      <c r="Y639" s="99"/>
      <c r="Z639" s="99"/>
      <c r="AF639" s="326"/>
    </row>
    <row r="640" spans="1:32" x14ac:dyDescent="0.25">
      <c r="A640" s="44" t="s">
        <v>1542</v>
      </c>
      <c r="B640" s="44" t="s">
        <v>8964</v>
      </c>
      <c r="C640" s="45" t="s">
        <v>8965</v>
      </c>
      <c r="D640" s="45" t="s">
        <v>12177</v>
      </c>
      <c r="E640" s="45" t="s">
        <v>8966</v>
      </c>
      <c r="F640" s="93"/>
      <c r="G640" s="93"/>
      <c r="H640" s="93"/>
      <c r="I640" s="99"/>
      <c r="J640" s="99"/>
      <c r="K640" s="99"/>
      <c r="L640" s="99"/>
      <c r="M640" s="99"/>
      <c r="N640" s="99"/>
      <c r="O640" s="99"/>
      <c r="P640" s="99"/>
      <c r="Q640" s="99"/>
      <c r="R640" s="99"/>
      <c r="S640" s="99"/>
      <c r="T640" s="99"/>
      <c r="U640" s="99"/>
      <c r="V640" s="99"/>
      <c r="W640" s="99"/>
      <c r="X640" s="99"/>
      <c r="Y640" s="99"/>
      <c r="Z640" s="99"/>
      <c r="AF640" s="326"/>
    </row>
    <row r="641" spans="1:32" x14ac:dyDescent="0.25">
      <c r="A641" s="44" t="s">
        <v>1542</v>
      </c>
      <c r="B641" s="44" t="s">
        <v>8964</v>
      </c>
      <c r="C641" s="45" t="s">
        <v>8965</v>
      </c>
      <c r="D641" s="93" t="s">
        <v>18817</v>
      </c>
      <c r="E641" s="45" t="s">
        <v>8966</v>
      </c>
      <c r="F641" s="379"/>
      <c r="G641" s="379"/>
      <c r="H641" s="379"/>
      <c r="I641" s="380"/>
      <c r="J641" s="380"/>
      <c r="K641" s="380"/>
      <c r="L641" s="380"/>
      <c r="M641" s="380"/>
      <c r="N641" s="380"/>
      <c r="O641" s="380"/>
      <c r="P641" s="380"/>
      <c r="Q641" s="380"/>
      <c r="R641" s="380"/>
      <c r="S641" s="380"/>
      <c r="T641" s="380"/>
      <c r="U641" s="380"/>
      <c r="V641" s="380"/>
      <c r="W641" s="380"/>
      <c r="X641" s="380"/>
      <c r="Y641" s="380"/>
      <c r="Z641" s="380"/>
      <c r="AA641" s="380"/>
      <c r="AF641" s="326"/>
    </row>
    <row r="642" spans="1:32" x14ac:dyDescent="0.25">
      <c r="A642" s="44" t="s">
        <v>1542</v>
      </c>
      <c r="B642" s="44" t="s">
        <v>8964</v>
      </c>
      <c r="C642" s="45" t="s">
        <v>8965</v>
      </c>
      <c r="D642" s="45" t="s">
        <v>10697</v>
      </c>
      <c r="E642" s="45" t="s">
        <v>8966</v>
      </c>
      <c r="F642" s="93"/>
      <c r="G642" s="93"/>
      <c r="H642" s="93"/>
      <c r="I642" s="99"/>
      <c r="J642" s="99"/>
      <c r="K642" s="99"/>
      <c r="L642" s="99"/>
      <c r="M642" s="99"/>
      <c r="N642" s="99"/>
      <c r="O642" s="99"/>
      <c r="P642" s="99"/>
      <c r="Q642" s="99"/>
      <c r="R642" s="99"/>
      <c r="S642" s="99"/>
      <c r="T642" s="99"/>
      <c r="U642" s="99"/>
      <c r="V642" s="99"/>
      <c r="W642" s="99"/>
      <c r="X642" s="99"/>
      <c r="Y642" s="99"/>
      <c r="Z642" s="99"/>
      <c r="AF642" s="326"/>
    </row>
    <row r="643" spans="1:32" x14ac:dyDescent="0.3">
      <c r="A643" s="372" t="s">
        <v>8700</v>
      </c>
      <c r="B643" s="372" t="s">
        <v>8693</v>
      </c>
      <c r="C643" s="125" t="s">
        <v>8694</v>
      </c>
      <c r="D643" s="32" t="s">
        <v>20621</v>
      </c>
      <c r="E643" s="125" t="s">
        <v>8524</v>
      </c>
      <c r="F643" s="125" t="s">
        <v>1236</v>
      </c>
      <c r="G643" s="125" t="s">
        <v>1237</v>
      </c>
      <c r="AF643" s="326"/>
    </row>
    <row r="644" spans="1:32" x14ac:dyDescent="0.25">
      <c r="A644" s="44" t="s">
        <v>17873</v>
      </c>
      <c r="B644" s="44" t="s">
        <v>20356</v>
      </c>
      <c r="C644" s="45" t="s">
        <v>17874</v>
      </c>
      <c r="D644" s="32" t="s">
        <v>12570</v>
      </c>
      <c r="E644" s="46">
        <v>46477</v>
      </c>
      <c r="AF644" s="326"/>
    </row>
    <row r="645" spans="1:32" x14ac:dyDescent="0.25">
      <c r="A645" s="44" t="s">
        <v>425</v>
      </c>
      <c r="B645" s="44" t="s">
        <v>20338</v>
      </c>
      <c r="C645" s="45" t="s">
        <v>8812</v>
      </c>
      <c r="D645" s="32" t="s">
        <v>12570</v>
      </c>
      <c r="E645" s="46">
        <v>46387</v>
      </c>
      <c r="AF645" s="326"/>
    </row>
    <row r="646" spans="1:32" x14ac:dyDescent="0.3">
      <c r="A646" s="57" t="s">
        <v>18528</v>
      </c>
      <c r="B646" s="58" t="s">
        <v>4104</v>
      </c>
      <c r="C646" s="62" t="s">
        <v>18580</v>
      </c>
      <c r="D646" s="93" t="s">
        <v>5007</v>
      </c>
      <c r="E646" s="60">
        <v>46265</v>
      </c>
      <c r="F646" s="379"/>
      <c r="G646" s="379"/>
      <c r="H646" s="379"/>
      <c r="I646" s="380"/>
      <c r="J646" s="380"/>
      <c r="K646" s="380"/>
      <c r="L646" s="380"/>
      <c r="M646" s="380"/>
      <c r="N646" s="380"/>
      <c r="O646" s="380"/>
      <c r="P646" s="380"/>
      <c r="Q646" s="380"/>
      <c r="R646" s="380"/>
      <c r="S646" s="380"/>
      <c r="T646" s="380"/>
      <c r="U646" s="380"/>
      <c r="V646" s="380"/>
      <c r="W646" s="380"/>
      <c r="X646" s="380"/>
      <c r="Y646" s="380"/>
      <c r="Z646" s="380"/>
      <c r="AA646" s="380"/>
      <c r="AF646" s="326"/>
    </row>
    <row r="647" spans="1:32" x14ac:dyDescent="0.3">
      <c r="A647" s="372" t="s">
        <v>18528</v>
      </c>
      <c r="B647" s="372" t="s">
        <v>1214</v>
      </c>
      <c r="C647" s="125" t="s">
        <v>18610</v>
      </c>
      <c r="D647" s="32" t="s">
        <v>20621</v>
      </c>
      <c r="E647" s="125" t="s">
        <v>8976</v>
      </c>
      <c r="F647" s="125" t="s">
        <v>1236</v>
      </c>
      <c r="G647" s="125" t="s">
        <v>1237</v>
      </c>
      <c r="AF647" s="326"/>
    </row>
    <row r="648" spans="1:32" x14ac:dyDescent="0.25">
      <c r="A648" s="44" t="s">
        <v>546</v>
      </c>
      <c r="B648" s="44" t="s">
        <v>20358</v>
      </c>
      <c r="C648" s="45" t="s">
        <v>4140</v>
      </c>
      <c r="D648" s="32" t="s">
        <v>12570</v>
      </c>
      <c r="E648" s="46">
        <v>46295</v>
      </c>
      <c r="AF648" s="326"/>
    </row>
    <row r="649" spans="1:32" x14ac:dyDescent="0.25">
      <c r="A649" s="44" t="s">
        <v>2436</v>
      </c>
      <c r="B649" s="44" t="s">
        <v>2433</v>
      </c>
      <c r="C649" s="45">
        <v>230105</v>
      </c>
      <c r="D649" s="45" t="s">
        <v>12340</v>
      </c>
      <c r="E649" s="45" t="s">
        <v>5580</v>
      </c>
      <c r="AF649" s="326"/>
    </row>
    <row r="650" spans="1:32" x14ac:dyDescent="0.25">
      <c r="A650" s="44" t="s">
        <v>2436</v>
      </c>
      <c r="B650" s="44" t="s">
        <v>3160</v>
      </c>
      <c r="C650" s="45">
        <v>230901</v>
      </c>
      <c r="D650" s="45" t="s">
        <v>12340</v>
      </c>
      <c r="E650" s="45" t="s">
        <v>8524</v>
      </c>
      <c r="AF650" s="326"/>
    </row>
    <row r="651" spans="1:32" x14ac:dyDescent="0.25">
      <c r="A651" s="44" t="s">
        <v>2436</v>
      </c>
      <c r="B651" s="44" t="s">
        <v>1733</v>
      </c>
      <c r="C651" s="45">
        <v>250101</v>
      </c>
      <c r="D651" s="45" t="s">
        <v>12340</v>
      </c>
      <c r="E651" s="45" t="s">
        <v>13567</v>
      </c>
      <c r="AF651" s="326"/>
    </row>
    <row r="652" spans="1:32" x14ac:dyDescent="0.25">
      <c r="A652" s="44" t="s">
        <v>2436</v>
      </c>
      <c r="B652" s="44" t="s">
        <v>3157</v>
      </c>
      <c r="C652" s="45">
        <v>230305</v>
      </c>
      <c r="D652" s="45" t="s">
        <v>12340</v>
      </c>
      <c r="E652" s="45" t="s">
        <v>3276</v>
      </c>
      <c r="AF652" s="326"/>
    </row>
    <row r="653" spans="1:32" x14ac:dyDescent="0.3">
      <c r="A653" s="372" t="s">
        <v>1252</v>
      </c>
      <c r="B653" s="372" t="s">
        <v>1214</v>
      </c>
      <c r="C653" s="125" t="s">
        <v>18610</v>
      </c>
      <c r="D653" s="32" t="s">
        <v>20621</v>
      </c>
      <c r="E653" s="125" t="s">
        <v>8976</v>
      </c>
      <c r="F653" s="125" t="s">
        <v>1236</v>
      </c>
      <c r="G653" s="125" t="s">
        <v>1237</v>
      </c>
      <c r="AF653" s="326"/>
    </row>
    <row r="654" spans="1:32" x14ac:dyDescent="0.25">
      <c r="A654" s="44" t="s">
        <v>11314</v>
      </c>
      <c r="B654" s="44" t="s">
        <v>10020</v>
      </c>
      <c r="C654" s="45">
        <v>24010401</v>
      </c>
      <c r="D654" s="45" t="s">
        <v>12340</v>
      </c>
      <c r="E654" s="45" t="s">
        <v>10021</v>
      </c>
      <c r="AF654" s="326"/>
    </row>
    <row r="655" spans="1:32" x14ac:dyDescent="0.25">
      <c r="A655" s="44" t="s">
        <v>11314</v>
      </c>
      <c r="B655" s="44" t="s">
        <v>967</v>
      </c>
      <c r="C655" s="45">
        <v>240601</v>
      </c>
      <c r="D655" s="45" t="s">
        <v>12340</v>
      </c>
      <c r="E655" s="45" t="s">
        <v>10639</v>
      </c>
      <c r="AF655" s="326"/>
    </row>
    <row r="656" spans="1:32" x14ac:dyDescent="0.25">
      <c r="A656" s="44" t="s">
        <v>11314</v>
      </c>
      <c r="B656" s="44" t="s">
        <v>4036</v>
      </c>
      <c r="C656" s="45">
        <v>24060401</v>
      </c>
      <c r="D656" s="45" t="s">
        <v>12340</v>
      </c>
      <c r="E656" s="45" t="s">
        <v>5235</v>
      </c>
      <c r="AF656" s="326"/>
    </row>
    <row r="657" spans="1:32" x14ac:dyDescent="0.25">
      <c r="A657" s="44" t="s">
        <v>11314</v>
      </c>
      <c r="B657" s="44" t="s">
        <v>2451</v>
      </c>
      <c r="C657" s="45">
        <v>251004</v>
      </c>
      <c r="D657" s="45" t="s">
        <v>12340</v>
      </c>
      <c r="E657" s="45" t="s">
        <v>12119</v>
      </c>
      <c r="AF657" s="326"/>
    </row>
    <row r="658" spans="1:32" x14ac:dyDescent="0.25">
      <c r="A658" s="44" t="s">
        <v>15484</v>
      </c>
      <c r="B658" s="44" t="s">
        <v>2610</v>
      </c>
      <c r="C658" s="45" t="s">
        <v>15485</v>
      </c>
      <c r="D658" s="46" t="s">
        <v>13037</v>
      </c>
      <c r="E658" s="46">
        <v>46162</v>
      </c>
      <c r="AF658" s="326"/>
    </row>
    <row r="659" spans="1:32" x14ac:dyDescent="0.25">
      <c r="A659" s="44" t="s">
        <v>5009</v>
      </c>
      <c r="B659" s="44" t="s">
        <v>13145</v>
      </c>
      <c r="C659" s="45">
        <v>20.239999999999998</v>
      </c>
      <c r="D659" s="45" t="s">
        <v>13565</v>
      </c>
      <c r="E659" s="46">
        <v>47299</v>
      </c>
      <c r="F659" s="45"/>
      <c r="G659" s="93"/>
      <c r="H659" s="93"/>
      <c r="I659" s="99"/>
      <c r="J659" s="99"/>
      <c r="K659" s="99"/>
      <c r="L659" s="99"/>
      <c r="M659" s="99"/>
      <c r="N659" s="99"/>
      <c r="O659" s="99"/>
      <c r="P659" s="99"/>
      <c r="Q659" s="99"/>
      <c r="R659" s="99"/>
      <c r="S659" s="99"/>
      <c r="T659" s="99"/>
      <c r="U659" s="99"/>
      <c r="V659" s="99"/>
      <c r="W659" s="99"/>
      <c r="X659" s="99"/>
      <c r="Y659" s="99"/>
      <c r="Z659" s="99"/>
      <c r="AF659" s="326"/>
    </row>
    <row r="660" spans="1:32" x14ac:dyDescent="0.3">
      <c r="A660" s="372" t="s">
        <v>997</v>
      </c>
      <c r="B660" s="372" t="s">
        <v>1209</v>
      </c>
      <c r="C660" s="125" t="s">
        <v>8691</v>
      </c>
      <c r="D660" s="32" t="s">
        <v>20621</v>
      </c>
      <c r="E660" s="125" t="s">
        <v>8524</v>
      </c>
      <c r="F660" s="125" t="s">
        <v>1237</v>
      </c>
      <c r="G660" s="125" t="s">
        <v>1237</v>
      </c>
      <c r="AF660" s="326"/>
    </row>
    <row r="661" spans="1:32" x14ac:dyDescent="0.3">
      <c r="A661" s="372" t="s">
        <v>426</v>
      </c>
      <c r="B661" s="372" t="s">
        <v>8693</v>
      </c>
      <c r="C661" s="125" t="s">
        <v>8694</v>
      </c>
      <c r="D661" s="32" t="s">
        <v>20621</v>
      </c>
      <c r="E661" s="125" t="s">
        <v>8524</v>
      </c>
      <c r="F661" s="125" t="s">
        <v>1236</v>
      </c>
      <c r="G661" s="125" t="s">
        <v>1237</v>
      </c>
      <c r="AF661" s="326"/>
    </row>
    <row r="662" spans="1:32" x14ac:dyDescent="0.25">
      <c r="A662" s="44" t="s">
        <v>6792</v>
      </c>
      <c r="B662" s="44" t="s">
        <v>6793</v>
      </c>
      <c r="C662" s="56" t="s">
        <v>6791</v>
      </c>
      <c r="D662" s="56" t="s">
        <v>1540</v>
      </c>
      <c r="E662" s="69">
        <v>45747</v>
      </c>
      <c r="F662" s="93"/>
      <c r="G662" s="93"/>
      <c r="H662" s="93"/>
      <c r="I662" s="99"/>
      <c r="J662" s="99"/>
      <c r="K662" s="99"/>
      <c r="L662" s="99"/>
      <c r="M662" s="99"/>
      <c r="N662" s="99"/>
      <c r="O662" s="99"/>
      <c r="P662" s="99"/>
      <c r="Q662" s="99"/>
      <c r="R662" s="99"/>
      <c r="S662" s="99"/>
      <c r="T662" s="99"/>
      <c r="U662" s="99"/>
      <c r="V662" s="44"/>
      <c r="W662" s="99"/>
      <c r="X662" s="99"/>
      <c r="Y662" s="99"/>
      <c r="Z662" s="99"/>
      <c r="AF662" s="326"/>
    </row>
    <row r="663" spans="1:32" x14ac:dyDescent="0.3">
      <c r="A663" s="372" t="s">
        <v>13879</v>
      </c>
      <c r="B663" s="372" t="s">
        <v>14348</v>
      </c>
      <c r="C663" s="125" t="s">
        <v>14349</v>
      </c>
      <c r="D663" s="32" t="s">
        <v>20621</v>
      </c>
      <c r="E663" s="125" t="s">
        <v>13567</v>
      </c>
      <c r="F663" s="125" t="s">
        <v>1236</v>
      </c>
      <c r="G663" s="125" t="s">
        <v>1237</v>
      </c>
      <c r="AF663" s="326"/>
    </row>
    <row r="664" spans="1:32" x14ac:dyDescent="0.25">
      <c r="A664" s="102" t="s">
        <v>13099</v>
      </c>
      <c r="B664" s="92" t="s">
        <v>3574</v>
      </c>
      <c r="C664" s="93" t="s">
        <v>13105</v>
      </c>
      <c r="D664" s="93" t="s">
        <v>1250</v>
      </c>
      <c r="E664" s="94">
        <v>46496</v>
      </c>
      <c r="F664" s="93"/>
      <c r="G664" s="93"/>
      <c r="H664" s="93"/>
      <c r="I664" s="99"/>
      <c r="J664" s="99"/>
      <c r="K664" s="99"/>
      <c r="L664" s="99"/>
      <c r="M664" s="99"/>
      <c r="N664" s="99"/>
      <c r="O664" s="99"/>
      <c r="P664" s="99"/>
      <c r="Q664" s="99"/>
      <c r="R664" s="99"/>
      <c r="S664" s="99"/>
      <c r="T664" s="99"/>
      <c r="U664" s="99"/>
      <c r="V664" s="44"/>
      <c r="W664" s="99"/>
      <c r="X664" s="99"/>
      <c r="Y664" s="99"/>
      <c r="Z664" s="99"/>
      <c r="AF664" s="326"/>
    </row>
    <row r="665" spans="1:32" x14ac:dyDescent="0.25">
      <c r="A665" s="44" t="s">
        <v>17387</v>
      </c>
      <c r="B665" s="44" t="s">
        <v>17385</v>
      </c>
      <c r="C665" s="45">
        <v>44.26</v>
      </c>
      <c r="D665" s="45" t="s">
        <v>13565</v>
      </c>
      <c r="E665" s="46">
        <v>47787</v>
      </c>
      <c r="F665" s="45"/>
      <c r="G665" s="93"/>
      <c r="H665" s="93"/>
      <c r="I665" s="99"/>
      <c r="J665" s="99"/>
      <c r="K665" s="99"/>
      <c r="L665" s="99"/>
      <c r="M665" s="99"/>
      <c r="N665" s="99"/>
      <c r="O665" s="99"/>
      <c r="P665" s="99"/>
      <c r="Q665" s="99"/>
      <c r="R665" s="99"/>
      <c r="S665" s="99"/>
      <c r="T665" s="99"/>
      <c r="U665" s="99"/>
      <c r="V665" s="99"/>
      <c r="W665" s="99"/>
      <c r="X665" s="99"/>
      <c r="Y665" s="99"/>
      <c r="Z665" s="99"/>
      <c r="AF665" s="326"/>
    </row>
    <row r="666" spans="1:32" x14ac:dyDescent="0.25">
      <c r="A666" s="44" t="s">
        <v>11315</v>
      </c>
      <c r="B666" s="44" t="s">
        <v>3298</v>
      </c>
      <c r="C666" s="45">
        <v>24010402</v>
      </c>
      <c r="D666" s="45" t="s">
        <v>12340</v>
      </c>
      <c r="E666" s="45" t="s">
        <v>10021</v>
      </c>
      <c r="AF666" s="326"/>
    </row>
    <row r="667" spans="1:32" x14ac:dyDescent="0.25">
      <c r="A667" s="44" t="s">
        <v>11315</v>
      </c>
      <c r="B667" s="44" t="s">
        <v>10020</v>
      </c>
      <c r="C667" s="45">
        <v>24010401</v>
      </c>
      <c r="D667" s="45" t="s">
        <v>12340</v>
      </c>
      <c r="E667" s="45" t="s">
        <v>10021</v>
      </c>
      <c r="AF667" s="326"/>
    </row>
    <row r="668" spans="1:32" x14ac:dyDescent="0.25">
      <c r="A668" s="102" t="s">
        <v>13088</v>
      </c>
      <c r="B668" s="92" t="s">
        <v>3574</v>
      </c>
      <c r="C668" s="93" t="s">
        <v>13105</v>
      </c>
      <c r="D668" s="93" t="s">
        <v>1250</v>
      </c>
      <c r="E668" s="94">
        <v>46496</v>
      </c>
      <c r="F668" s="93"/>
      <c r="G668" s="93"/>
      <c r="H668" s="93"/>
      <c r="I668" s="99"/>
      <c r="J668" s="99"/>
      <c r="K668" s="99"/>
      <c r="L668" s="99"/>
      <c r="M668" s="99"/>
      <c r="N668" s="99"/>
      <c r="O668" s="99"/>
      <c r="P668" s="99"/>
      <c r="Q668" s="99"/>
      <c r="R668" s="99"/>
      <c r="S668" s="99"/>
      <c r="T668" s="99"/>
      <c r="U668" s="99"/>
      <c r="V668" s="44"/>
      <c r="W668" s="99"/>
      <c r="X668" s="99"/>
      <c r="Y668" s="99"/>
      <c r="Z668" s="99"/>
      <c r="AF668" s="326"/>
    </row>
    <row r="669" spans="1:32" x14ac:dyDescent="0.25">
      <c r="A669" s="44" t="s">
        <v>1664</v>
      </c>
      <c r="B669" s="44" t="s">
        <v>2433</v>
      </c>
      <c r="C669" s="45">
        <v>220105</v>
      </c>
      <c r="D669" s="45" t="s">
        <v>12340</v>
      </c>
      <c r="E669" s="45" t="s">
        <v>2686</v>
      </c>
      <c r="AF669" s="326"/>
    </row>
    <row r="670" spans="1:32" x14ac:dyDescent="0.25">
      <c r="A670" s="44" t="s">
        <v>499</v>
      </c>
      <c r="B670" s="44" t="s">
        <v>20398</v>
      </c>
      <c r="C670" s="45" t="s">
        <v>14082</v>
      </c>
      <c r="D670" s="32" t="s">
        <v>12570</v>
      </c>
      <c r="E670" s="46">
        <v>46418</v>
      </c>
      <c r="AF670" s="326"/>
    </row>
    <row r="671" spans="1:32" x14ac:dyDescent="0.25">
      <c r="A671" s="256" t="s">
        <v>15243</v>
      </c>
      <c r="B671" s="256" t="s">
        <v>15244</v>
      </c>
      <c r="C671" s="53" t="s">
        <v>15357</v>
      </c>
      <c r="D671" s="93" t="s">
        <v>5891</v>
      </c>
      <c r="E671" s="257">
        <v>47520</v>
      </c>
      <c r="F671" s="93"/>
      <c r="G671" s="93"/>
      <c r="H671" s="93"/>
      <c r="I671" s="99"/>
      <c r="J671" s="99"/>
      <c r="K671" s="99"/>
      <c r="L671" s="99"/>
      <c r="M671" s="99"/>
      <c r="N671" s="99"/>
      <c r="O671" s="99"/>
      <c r="P671" s="99"/>
      <c r="Q671" s="99"/>
      <c r="R671" s="99"/>
      <c r="S671" s="99"/>
      <c r="T671" s="99"/>
      <c r="U671" s="99"/>
      <c r="V671" s="44"/>
      <c r="W671" s="99"/>
      <c r="X671" s="99"/>
      <c r="Y671" s="99"/>
      <c r="Z671" s="99"/>
      <c r="AF671" s="326"/>
    </row>
    <row r="672" spans="1:32" x14ac:dyDescent="0.25">
      <c r="A672" s="44" t="s">
        <v>18878</v>
      </c>
      <c r="B672" s="44" t="s">
        <v>2433</v>
      </c>
      <c r="C672" s="45">
        <v>250106</v>
      </c>
      <c r="D672" s="45" t="s">
        <v>12340</v>
      </c>
      <c r="E672" s="45" t="s">
        <v>12896</v>
      </c>
      <c r="AF672" s="326"/>
    </row>
    <row r="673" spans="1:32" x14ac:dyDescent="0.25">
      <c r="A673" s="267" t="s">
        <v>6727</v>
      </c>
      <c r="B673" s="267" t="s">
        <v>9305</v>
      </c>
      <c r="C673" s="268">
        <v>791202303007</v>
      </c>
      <c r="D673" s="268" t="s">
        <v>6775</v>
      </c>
      <c r="E673" s="269" t="s">
        <v>3276</v>
      </c>
      <c r="F673" s="93"/>
      <c r="G673" s="93"/>
      <c r="H673" s="93"/>
      <c r="I673" s="99"/>
      <c r="J673" s="99"/>
      <c r="K673" s="99"/>
      <c r="L673" s="99"/>
      <c r="M673" s="99"/>
      <c r="N673" s="99"/>
      <c r="O673" s="99"/>
      <c r="P673" s="99"/>
      <c r="Q673" s="99"/>
      <c r="R673" s="99"/>
      <c r="S673" s="99"/>
      <c r="T673" s="99"/>
      <c r="U673" s="99"/>
      <c r="V673" s="44"/>
      <c r="W673" s="99"/>
      <c r="X673" s="99"/>
      <c r="Y673" s="99"/>
      <c r="Z673" s="99"/>
      <c r="AF673" s="326"/>
    </row>
    <row r="674" spans="1:32" x14ac:dyDescent="0.25">
      <c r="A674" s="44" t="s">
        <v>18879</v>
      </c>
      <c r="B674" s="44" t="s">
        <v>3298</v>
      </c>
      <c r="C674" s="45">
        <v>26010402</v>
      </c>
      <c r="D674" s="45" t="s">
        <v>12340</v>
      </c>
      <c r="E674" s="45" t="s">
        <v>18836</v>
      </c>
      <c r="AF674" s="326"/>
    </row>
    <row r="675" spans="1:32" x14ac:dyDescent="0.25">
      <c r="A675" s="44" t="s">
        <v>18879</v>
      </c>
      <c r="B675" s="44" t="s">
        <v>5639</v>
      </c>
      <c r="C675" s="45">
        <v>26010401</v>
      </c>
      <c r="D675" s="45" t="s">
        <v>12340</v>
      </c>
      <c r="E675" s="45" t="s">
        <v>18836</v>
      </c>
      <c r="AF675" s="326"/>
    </row>
    <row r="676" spans="1:32" x14ac:dyDescent="0.25">
      <c r="A676" s="44" t="s">
        <v>2416</v>
      </c>
      <c r="B676" s="44" t="s">
        <v>10020</v>
      </c>
      <c r="C676" s="45">
        <v>24010401</v>
      </c>
      <c r="D676" s="45" t="s">
        <v>12340</v>
      </c>
      <c r="E676" s="45" t="s">
        <v>10021</v>
      </c>
      <c r="AF676" s="326"/>
    </row>
    <row r="677" spans="1:32" x14ac:dyDescent="0.25">
      <c r="A677" s="44" t="s">
        <v>2416</v>
      </c>
      <c r="B677" s="44" t="s">
        <v>3298</v>
      </c>
      <c r="C677" s="45">
        <v>24010402</v>
      </c>
      <c r="D677" s="45" t="s">
        <v>12340</v>
      </c>
      <c r="E677" s="45" t="s">
        <v>10021</v>
      </c>
      <c r="AF677" s="326"/>
    </row>
    <row r="678" spans="1:32" x14ac:dyDescent="0.25">
      <c r="A678" s="44" t="s">
        <v>10136</v>
      </c>
      <c r="B678" s="92" t="s">
        <v>10390</v>
      </c>
      <c r="C678" s="371" t="s">
        <v>10122</v>
      </c>
      <c r="D678" s="146" t="s">
        <v>10389</v>
      </c>
      <c r="E678" s="107">
        <v>45838</v>
      </c>
      <c r="F678" s="93"/>
      <c r="G678" s="93"/>
      <c r="H678" s="93"/>
      <c r="I678" s="99"/>
      <c r="J678" s="99"/>
      <c r="K678" s="99"/>
      <c r="L678" s="99"/>
      <c r="M678" s="99"/>
      <c r="N678" s="99"/>
      <c r="O678" s="99"/>
      <c r="P678" s="99"/>
      <c r="Q678" s="99"/>
      <c r="R678" s="99"/>
      <c r="S678" s="99"/>
      <c r="T678" s="99"/>
      <c r="U678" s="99"/>
      <c r="V678" s="44"/>
      <c r="W678" s="99"/>
      <c r="X678" s="99"/>
      <c r="Y678" s="99"/>
      <c r="Z678" s="99"/>
      <c r="AF678" s="326"/>
    </row>
    <row r="679" spans="1:32" x14ac:dyDescent="0.25">
      <c r="A679" s="44" t="s">
        <v>10136</v>
      </c>
      <c r="B679" s="44" t="s">
        <v>3162</v>
      </c>
      <c r="C679" s="45">
        <v>230803</v>
      </c>
      <c r="D679" s="45" t="s">
        <v>12340</v>
      </c>
      <c r="E679" s="45" t="s">
        <v>4380</v>
      </c>
      <c r="AF679" s="326"/>
    </row>
    <row r="680" spans="1:32" x14ac:dyDescent="0.25">
      <c r="A680" s="44" t="s">
        <v>12590</v>
      </c>
      <c r="B680" s="44" t="s">
        <v>20336</v>
      </c>
      <c r="C680" s="45" t="s">
        <v>12589</v>
      </c>
      <c r="D680" s="32" t="s">
        <v>12570</v>
      </c>
      <c r="E680" s="46">
        <v>46387</v>
      </c>
      <c r="AF680" s="326"/>
    </row>
    <row r="681" spans="1:32" x14ac:dyDescent="0.25">
      <c r="A681" s="44" t="s">
        <v>12590</v>
      </c>
      <c r="B681" s="44" t="s">
        <v>20364</v>
      </c>
      <c r="C681" s="45" t="s">
        <v>10105</v>
      </c>
      <c r="D681" s="32" t="s">
        <v>12570</v>
      </c>
      <c r="E681" s="46">
        <v>46507</v>
      </c>
      <c r="AF681" s="326"/>
    </row>
    <row r="682" spans="1:32" x14ac:dyDescent="0.3">
      <c r="A682" s="57" t="s">
        <v>1736</v>
      </c>
      <c r="B682" s="57" t="s">
        <v>2254</v>
      </c>
      <c r="C682" s="62">
        <v>24030</v>
      </c>
      <c r="D682" s="93" t="s">
        <v>5007</v>
      </c>
      <c r="E682" s="60">
        <v>46326</v>
      </c>
      <c r="F682" s="379"/>
      <c r="G682" s="379"/>
      <c r="H682" s="379"/>
      <c r="I682" s="380"/>
      <c r="J682" s="380"/>
      <c r="K682" s="380"/>
      <c r="L682" s="380"/>
      <c r="M682" s="380"/>
      <c r="N682" s="380"/>
      <c r="O682" s="380"/>
      <c r="P682" s="380"/>
      <c r="Q682" s="380"/>
      <c r="R682" s="380"/>
      <c r="S682" s="380"/>
      <c r="T682" s="380"/>
      <c r="U682" s="380"/>
      <c r="V682" s="380"/>
      <c r="W682" s="380"/>
      <c r="X682" s="380"/>
      <c r="Y682" s="380"/>
      <c r="Z682" s="380"/>
      <c r="AA682" s="380"/>
      <c r="AF682" s="326"/>
    </row>
    <row r="683" spans="1:32" x14ac:dyDescent="0.25">
      <c r="A683" s="44" t="s">
        <v>1736</v>
      </c>
      <c r="B683" s="44" t="s">
        <v>5447</v>
      </c>
      <c r="C683" s="45">
        <v>250802</v>
      </c>
      <c r="D683" s="45" t="s">
        <v>12340</v>
      </c>
      <c r="E683" s="45" t="s">
        <v>10682</v>
      </c>
      <c r="AF683" s="326"/>
    </row>
    <row r="684" spans="1:32" x14ac:dyDescent="0.25">
      <c r="A684" s="44" t="s">
        <v>13600</v>
      </c>
      <c r="B684" s="44" t="s">
        <v>3298</v>
      </c>
      <c r="C684" s="45">
        <v>26010402</v>
      </c>
      <c r="D684" s="45" t="s">
        <v>12340</v>
      </c>
      <c r="E684" s="45" t="s">
        <v>18836</v>
      </c>
      <c r="AF684" s="326"/>
    </row>
    <row r="685" spans="1:32" x14ac:dyDescent="0.25">
      <c r="A685" s="44" t="s">
        <v>13600</v>
      </c>
      <c r="B685" s="44" t="s">
        <v>5639</v>
      </c>
      <c r="C685" s="45">
        <v>26010401</v>
      </c>
      <c r="D685" s="45" t="s">
        <v>12340</v>
      </c>
      <c r="E685" s="45" t="s">
        <v>18836</v>
      </c>
      <c r="AF685" s="326"/>
    </row>
    <row r="686" spans="1:32" x14ac:dyDescent="0.25">
      <c r="A686" s="44" t="s">
        <v>13600</v>
      </c>
      <c r="B686" s="44" t="s">
        <v>5442</v>
      </c>
      <c r="C686" s="45">
        <v>25010502</v>
      </c>
      <c r="D686" s="45" t="s">
        <v>12340</v>
      </c>
      <c r="E686" s="45" t="s">
        <v>13567</v>
      </c>
      <c r="AF686" s="326"/>
    </row>
    <row r="687" spans="1:32" x14ac:dyDescent="0.25">
      <c r="A687" s="44" t="s">
        <v>13600</v>
      </c>
      <c r="B687" s="44" t="s">
        <v>18828</v>
      </c>
      <c r="C687" s="45">
        <v>25010501</v>
      </c>
      <c r="D687" s="45" t="s">
        <v>12340</v>
      </c>
      <c r="E687" s="45" t="s">
        <v>13567</v>
      </c>
      <c r="AF687" s="326"/>
    </row>
    <row r="688" spans="1:32" x14ac:dyDescent="0.25">
      <c r="A688" s="44" t="s">
        <v>13600</v>
      </c>
      <c r="B688" s="44" t="s">
        <v>210</v>
      </c>
      <c r="C688" s="45">
        <v>241001</v>
      </c>
      <c r="D688" s="45" t="s">
        <v>12340</v>
      </c>
      <c r="E688" s="45" t="s">
        <v>5650</v>
      </c>
      <c r="AF688" s="326"/>
    </row>
    <row r="689" spans="1:32" x14ac:dyDescent="0.3">
      <c r="A689" s="372" t="s">
        <v>20047</v>
      </c>
      <c r="B689" s="372" t="s">
        <v>1230</v>
      </c>
      <c r="C689" s="125" t="s">
        <v>20258</v>
      </c>
      <c r="D689" s="32" t="s">
        <v>20621</v>
      </c>
      <c r="E689" s="125" t="s">
        <v>8976</v>
      </c>
      <c r="F689" s="125" t="s">
        <v>1236</v>
      </c>
      <c r="G689" s="125" t="s">
        <v>1237</v>
      </c>
      <c r="AF689" s="326"/>
    </row>
    <row r="690" spans="1:32" x14ac:dyDescent="0.25">
      <c r="A690" s="44" t="s">
        <v>9453</v>
      </c>
      <c r="B690" s="44" t="s">
        <v>15883</v>
      </c>
      <c r="C690" s="45" t="s">
        <v>5346</v>
      </c>
      <c r="D690" s="93" t="s">
        <v>3876</v>
      </c>
      <c r="E690" s="359">
        <f>DATE(2026,7,8)</f>
        <v>46211</v>
      </c>
      <c r="F690" s="93"/>
      <c r="G690" s="93"/>
      <c r="H690" s="93"/>
      <c r="I690" s="99"/>
      <c r="J690" s="99"/>
      <c r="K690" s="99"/>
      <c r="L690" s="99"/>
      <c r="M690" s="99"/>
      <c r="N690" s="99"/>
      <c r="O690" s="99"/>
      <c r="P690" s="99"/>
      <c r="Q690" s="99"/>
      <c r="R690" s="99"/>
      <c r="S690" s="99"/>
      <c r="T690" s="99"/>
      <c r="U690" s="99"/>
      <c r="V690" s="99"/>
      <c r="W690" s="99"/>
      <c r="X690" s="99"/>
      <c r="Y690" s="99"/>
      <c r="Z690" s="99"/>
      <c r="AA690" s="380"/>
      <c r="AF690" s="326"/>
    </row>
    <row r="691" spans="1:32" x14ac:dyDescent="0.25">
      <c r="A691" s="44" t="s">
        <v>16923</v>
      </c>
      <c r="B691" s="44" t="s">
        <v>2433</v>
      </c>
      <c r="C691" s="45">
        <v>250106</v>
      </c>
      <c r="D691" s="45" t="s">
        <v>12340</v>
      </c>
      <c r="E691" s="45" t="s">
        <v>12896</v>
      </c>
      <c r="AF691" s="326"/>
    </row>
    <row r="692" spans="1:32" x14ac:dyDescent="0.3">
      <c r="A692" s="372" t="s">
        <v>3579</v>
      </c>
      <c r="B692" s="372" t="s">
        <v>3578</v>
      </c>
      <c r="C692" s="125" t="s">
        <v>11923</v>
      </c>
      <c r="D692" s="32" t="s">
        <v>20621</v>
      </c>
      <c r="E692" s="125" t="s">
        <v>2686</v>
      </c>
      <c r="F692" s="125" t="s">
        <v>1236</v>
      </c>
      <c r="G692" s="125" t="s">
        <v>1237</v>
      </c>
      <c r="AF692" s="326"/>
    </row>
    <row r="693" spans="1:32" x14ac:dyDescent="0.25">
      <c r="A693" s="44" t="s">
        <v>633</v>
      </c>
      <c r="B693" s="44" t="s">
        <v>2433</v>
      </c>
      <c r="C693" s="45">
        <v>230105</v>
      </c>
      <c r="D693" s="45" t="s">
        <v>12340</v>
      </c>
      <c r="E693" s="45" t="s">
        <v>5580</v>
      </c>
      <c r="AF693" s="326"/>
    </row>
    <row r="694" spans="1:32" x14ac:dyDescent="0.3">
      <c r="A694" s="372" t="s">
        <v>14643</v>
      </c>
      <c r="B694" s="372" t="s">
        <v>13870</v>
      </c>
      <c r="C694" s="125" t="s">
        <v>13871</v>
      </c>
      <c r="D694" s="32" t="s">
        <v>20621</v>
      </c>
      <c r="E694" s="125" t="s">
        <v>5650</v>
      </c>
      <c r="F694" s="125" t="s">
        <v>1236</v>
      </c>
      <c r="G694" s="125" t="s">
        <v>1236</v>
      </c>
      <c r="AF694" s="326"/>
    </row>
    <row r="695" spans="1:32" x14ac:dyDescent="0.3">
      <c r="A695" s="372" t="s">
        <v>14643</v>
      </c>
      <c r="B695" s="372" t="s">
        <v>1213</v>
      </c>
      <c r="C695" s="125" t="s">
        <v>20615</v>
      </c>
      <c r="D695" s="32" t="s">
        <v>20621</v>
      </c>
      <c r="E695" s="125" t="s">
        <v>10032</v>
      </c>
      <c r="F695" s="125" t="s">
        <v>1236</v>
      </c>
      <c r="G695" s="125" t="s">
        <v>1236</v>
      </c>
      <c r="AF695" s="326"/>
    </row>
    <row r="696" spans="1:32" x14ac:dyDescent="0.25">
      <c r="A696" s="44" t="s">
        <v>14643</v>
      </c>
      <c r="B696" s="44" t="s">
        <v>14635</v>
      </c>
      <c r="C696" s="45">
        <v>28.25</v>
      </c>
      <c r="D696" s="45" t="s">
        <v>13565</v>
      </c>
      <c r="E696" s="46">
        <v>47664</v>
      </c>
      <c r="F696" s="45"/>
      <c r="G696" s="93"/>
      <c r="H696" s="93"/>
      <c r="I696" s="99"/>
      <c r="J696" s="99"/>
      <c r="K696" s="99"/>
      <c r="L696" s="99"/>
      <c r="M696" s="99"/>
      <c r="N696" s="99"/>
      <c r="O696" s="99"/>
      <c r="P696" s="99"/>
      <c r="Q696" s="99"/>
      <c r="R696" s="99"/>
      <c r="S696" s="99"/>
      <c r="T696" s="99"/>
      <c r="U696" s="99"/>
      <c r="V696" s="99"/>
      <c r="W696" s="99"/>
      <c r="X696" s="99"/>
      <c r="Y696" s="99"/>
      <c r="Z696" s="99"/>
      <c r="AF696" s="326"/>
    </row>
    <row r="697" spans="1:32" x14ac:dyDescent="0.25">
      <c r="A697" s="44" t="s">
        <v>14643</v>
      </c>
      <c r="B697" s="44" t="s">
        <v>2610</v>
      </c>
      <c r="C697" s="45" t="s">
        <v>15486</v>
      </c>
      <c r="D697" s="46" t="s">
        <v>13037</v>
      </c>
      <c r="E697" s="46">
        <v>46162</v>
      </c>
      <c r="AF697" s="326"/>
    </row>
    <row r="698" spans="1:32" x14ac:dyDescent="0.25">
      <c r="A698" s="44" t="s">
        <v>634</v>
      </c>
      <c r="B698" s="44" t="s">
        <v>3156</v>
      </c>
      <c r="C698" s="45">
        <v>230904</v>
      </c>
      <c r="D698" s="45" t="s">
        <v>12340</v>
      </c>
      <c r="E698" s="45" t="s">
        <v>8524</v>
      </c>
      <c r="AF698" s="326"/>
    </row>
    <row r="699" spans="1:32" x14ac:dyDescent="0.25">
      <c r="A699" s="44" t="s">
        <v>634</v>
      </c>
      <c r="B699" s="44" t="s">
        <v>3160</v>
      </c>
      <c r="C699" s="45">
        <v>230901</v>
      </c>
      <c r="D699" s="45" t="s">
        <v>12340</v>
      </c>
      <c r="E699" s="45" t="s">
        <v>8524</v>
      </c>
      <c r="AF699" s="326"/>
    </row>
    <row r="700" spans="1:32" x14ac:dyDescent="0.25">
      <c r="A700" s="44" t="s">
        <v>634</v>
      </c>
      <c r="B700" s="44" t="s">
        <v>11296</v>
      </c>
      <c r="C700" s="45">
        <v>240402</v>
      </c>
      <c r="D700" s="45" t="s">
        <v>12340</v>
      </c>
      <c r="E700" s="45" t="s">
        <v>5311</v>
      </c>
      <c r="AF700" s="326"/>
    </row>
    <row r="701" spans="1:32" x14ac:dyDescent="0.25">
      <c r="A701" s="44" t="s">
        <v>634</v>
      </c>
      <c r="B701" s="44" t="s">
        <v>2433</v>
      </c>
      <c r="C701" s="45">
        <v>230105</v>
      </c>
      <c r="D701" s="45" t="s">
        <v>12340</v>
      </c>
      <c r="E701" s="45" t="s">
        <v>5580</v>
      </c>
      <c r="AF701" s="326"/>
    </row>
    <row r="702" spans="1:32" x14ac:dyDescent="0.25">
      <c r="A702" s="44" t="s">
        <v>634</v>
      </c>
      <c r="B702" s="44" t="s">
        <v>3159</v>
      </c>
      <c r="C702" s="45">
        <v>230903</v>
      </c>
      <c r="D702" s="45" t="s">
        <v>12340</v>
      </c>
      <c r="E702" s="45" t="s">
        <v>8524</v>
      </c>
      <c r="AF702" s="326"/>
    </row>
    <row r="703" spans="1:32" x14ac:dyDescent="0.25">
      <c r="A703" s="44" t="s">
        <v>15884</v>
      </c>
      <c r="B703" s="44" t="s">
        <v>15885</v>
      </c>
      <c r="C703" s="45" t="s">
        <v>15886</v>
      </c>
      <c r="D703" s="93" t="s">
        <v>3876</v>
      </c>
      <c r="E703" s="359">
        <f>DATE(2029,4,23)</f>
        <v>47231</v>
      </c>
      <c r="F703" s="93"/>
      <c r="G703" s="93"/>
      <c r="H703" s="93"/>
      <c r="I703" s="99"/>
      <c r="J703" s="99"/>
      <c r="K703" s="99"/>
      <c r="L703" s="99"/>
      <c r="M703" s="99"/>
      <c r="N703" s="99"/>
      <c r="O703" s="99"/>
      <c r="P703" s="99"/>
      <c r="Q703" s="99"/>
      <c r="R703" s="99"/>
      <c r="S703" s="99"/>
      <c r="T703" s="99"/>
      <c r="U703" s="99"/>
      <c r="V703" s="99"/>
      <c r="W703" s="99"/>
      <c r="X703" s="99"/>
      <c r="Y703" s="99"/>
      <c r="Z703" s="99"/>
      <c r="AF703" s="326"/>
    </row>
    <row r="704" spans="1:32" x14ac:dyDescent="0.25">
      <c r="A704" s="44" t="s">
        <v>10137</v>
      </c>
      <c r="B704" s="92" t="s">
        <v>10390</v>
      </c>
      <c r="C704" s="56" t="s">
        <v>10132</v>
      </c>
      <c r="D704" s="146" t="s">
        <v>10389</v>
      </c>
      <c r="E704" s="107">
        <v>45838</v>
      </c>
      <c r="F704" s="93"/>
      <c r="G704" s="93"/>
      <c r="H704" s="93"/>
      <c r="I704" s="99"/>
      <c r="J704" s="99"/>
      <c r="K704" s="99"/>
      <c r="L704" s="99"/>
      <c r="M704" s="99"/>
      <c r="N704" s="99"/>
      <c r="O704" s="99"/>
      <c r="P704" s="99"/>
      <c r="Q704" s="99"/>
      <c r="R704" s="99"/>
      <c r="S704" s="99"/>
      <c r="T704" s="99"/>
      <c r="U704" s="99"/>
      <c r="V704" s="44"/>
      <c r="W704" s="99"/>
      <c r="X704" s="99"/>
      <c r="Y704" s="99"/>
      <c r="Z704" s="99"/>
      <c r="AF704" s="326"/>
    </row>
    <row r="705" spans="1:32" x14ac:dyDescent="0.25">
      <c r="A705" s="44" t="s">
        <v>6882</v>
      </c>
      <c r="B705" s="44" t="s">
        <v>3298</v>
      </c>
      <c r="C705" s="45">
        <v>23010402</v>
      </c>
      <c r="D705" s="45" t="s">
        <v>12340</v>
      </c>
      <c r="E705" s="45" t="s">
        <v>5640</v>
      </c>
      <c r="AF705" s="326"/>
    </row>
    <row r="706" spans="1:32" x14ac:dyDescent="0.25">
      <c r="A706" s="44" t="s">
        <v>18661</v>
      </c>
      <c r="B706" s="44" t="s">
        <v>18662</v>
      </c>
      <c r="C706" s="45" t="s">
        <v>18745</v>
      </c>
      <c r="D706" s="93" t="s">
        <v>18817</v>
      </c>
      <c r="E706" s="45" t="s">
        <v>16904</v>
      </c>
      <c r="F706" s="379"/>
      <c r="G706" s="379"/>
      <c r="H706" s="379"/>
      <c r="I706" s="380"/>
      <c r="J706" s="380"/>
      <c r="K706" s="380"/>
      <c r="L706" s="380"/>
      <c r="M706" s="380"/>
      <c r="N706" s="380"/>
      <c r="O706" s="380"/>
      <c r="P706" s="380"/>
      <c r="Q706" s="380"/>
      <c r="R706" s="380"/>
      <c r="S706" s="380"/>
      <c r="T706" s="380"/>
      <c r="U706" s="380"/>
      <c r="V706" s="380"/>
      <c r="W706" s="380"/>
      <c r="X706" s="380"/>
      <c r="Y706" s="380"/>
      <c r="Z706" s="380"/>
      <c r="AA706" s="380"/>
      <c r="AF706" s="326"/>
    </row>
    <row r="707" spans="1:32" x14ac:dyDescent="0.3">
      <c r="A707" s="372" t="s">
        <v>11924</v>
      </c>
      <c r="B707" s="372" t="s">
        <v>1208</v>
      </c>
      <c r="C707" s="125" t="s">
        <v>11149</v>
      </c>
      <c r="D707" s="32" t="s">
        <v>20621</v>
      </c>
      <c r="E707" s="125" t="s">
        <v>2686</v>
      </c>
      <c r="F707" s="125" t="s">
        <v>1237</v>
      </c>
      <c r="G707" s="125" t="s">
        <v>1237</v>
      </c>
      <c r="AF707" s="326"/>
    </row>
    <row r="708" spans="1:32" x14ac:dyDescent="0.25">
      <c r="A708" s="44" t="s">
        <v>12236</v>
      </c>
      <c r="B708" s="44" t="s">
        <v>5447</v>
      </c>
      <c r="C708" s="45">
        <v>240804</v>
      </c>
      <c r="D708" s="45" t="s">
        <v>12340</v>
      </c>
      <c r="E708" s="45" t="s">
        <v>12234</v>
      </c>
      <c r="AF708" s="326"/>
    </row>
    <row r="709" spans="1:32" x14ac:dyDescent="0.3">
      <c r="A709" s="372" t="s">
        <v>7466</v>
      </c>
      <c r="B709" s="372" t="s">
        <v>5064</v>
      </c>
      <c r="C709" s="125" t="s">
        <v>16873</v>
      </c>
      <c r="D709" s="32" t="s">
        <v>20621</v>
      </c>
      <c r="E709" s="125" t="s">
        <v>10638</v>
      </c>
      <c r="F709" s="125" t="s">
        <v>1236</v>
      </c>
      <c r="G709" s="125" t="s">
        <v>1237</v>
      </c>
      <c r="AF709" s="326"/>
    </row>
    <row r="710" spans="1:32" x14ac:dyDescent="0.25">
      <c r="A710" s="44" t="s">
        <v>7466</v>
      </c>
      <c r="B710" s="44" t="s">
        <v>12684</v>
      </c>
      <c r="C710" s="45" t="s">
        <v>12685</v>
      </c>
      <c r="D710" s="46" t="s">
        <v>13037</v>
      </c>
      <c r="E710" s="46">
        <v>46282</v>
      </c>
      <c r="AF710" s="326"/>
    </row>
    <row r="711" spans="1:32" x14ac:dyDescent="0.25">
      <c r="A711" s="44" t="s">
        <v>7466</v>
      </c>
      <c r="B711" s="44" t="s">
        <v>12684</v>
      </c>
      <c r="C711" s="45" t="s">
        <v>12685</v>
      </c>
      <c r="D711" s="46" t="s">
        <v>13037</v>
      </c>
      <c r="E711" s="46">
        <v>46282</v>
      </c>
      <c r="AF711" s="326"/>
    </row>
    <row r="712" spans="1:32" x14ac:dyDescent="0.25">
      <c r="A712" s="44" t="s">
        <v>10400</v>
      </c>
      <c r="B712" s="44" t="s">
        <v>20342</v>
      </c>
      <c r="C712" s="45" t="s">
        <v>10493</v>
      </c>
      <c r="D712" s="32" t="s">
        <v>12570</v>
      </c>
      <c r="E712" s="46">
        <v>46387</v>
      </c>
      <c r="AF712" s="326"/>
    </row>
    <row r="713" spans="1:32" x14ac:dyDescent="0.3">
      <c r="A713" s="372" t="s">
        <v>17486</v>
      </c>
      <c r="B713" s="372" t="s">
        <v>5061</v>
      </c>
      <c r="C713" s="125" t="s">
        <v>17483</v>
      </c>
      <c r="D713" s="32" t="s">
        <v>20621</v>
      </c>
      <c r="E713" s="125" t="s">
        <v>5246</v>
      </c>
      <c r="F713" s="125" t="s">
        <v>1236</v>
      </c>
      <c r="G713" s="125" t="s">
        <v>1237</v>
      </c>
      <c r="AF713" s="326"/>
    </row>
    <row r="714" spans="1:32" x14ac:dyDescent="0.25">
      <c r="A714" s="44" t="s">
        <v>14212</v>
      </c>
      <c r="B714" s="44" t="s">
        <v>5639</v>
      </c>
      <c r="C714" s="45">
        <v>25010401</v>
      </c>
      <c r="D714" s="45" t="s">
        <v>12340</v>
      </c>
      <c r="E714" s="45" t="s">
        <v>13581</v>
      </c>
      <c r="AF714" s="326"/>
    </row>
    <row r="715" spans="1:32" x14ac:dyDescent="0.25">
      <c r="A715" s="44" t="s">
        <v>5852</v>
      </c>
      <c r="B715" s="44" t="s">
        <v>20332</v>
      </c>
      <c r="C715" s="45" t="s">
        <v>5777</v>
      </c>
      <c r="D715" s="32" t="s">
        <v>12570</v>
      </c>
      <c r="E715" s="46">
        <v>46599</v>
      </c>
      <c r="AF715" s="326"/>
    </row>
    <row r="716" spans="1:32" x14ac:dyDescent="0.25">
      <c r="A716" s="44" t="s">
        <v>5852</v>
      </c>
      <c r="B716" s="44" t="s">
        <v>20389</v>
      </c>
      <c r="C716" s="45" t="s">
        <v>4143</v>
      </c>
      <c r="D716" s="32" t="s">
        <v>12570</v>
      </c>
      <c r="E716" s="46">
        <v>46265</v>
      </c>
      <c r="AF716" s="326"/>
    </row>
    <row r="717" spans="1:32" x14ac:dyDescent="0.25">
      <c r="A717" s="44" t="s">
        <v>9454</v>
      </c>
      <c r="B717" s="44" t="s">
        <v>15887</v>
      </c>
      <c r="C717" s="45" t="s">
        <v>7126</v>
      </c>
      <c r="D717" s="93" t="s">
        <v>3876</v>
      </c>
      <c r="E717" s="359">
        <f>DATE(2027,3,24)</f>
        <v>46470</v>
      </c>
      <c r="F717" s="93"/>
      <c r="G717" s="93"/>
      <c r="H717" s="93"/>
      <c r="I717" s="99"/>
      <c r="J717" s="99"/>
      <c r="K717" s="99"/>
      <c r="L717" s="99"/>
      <c r="M717" s="99"/>
      <c r="N717" s="99"/>
      <c r="O717" s="99"/>
      <c r="P717" s="99"/>
      <c r="Q717" s="99"/>
      <c r="R717" s="99"/>
      <c r="S717" s="99"/>
      <c r="T717" s="99"/>
      <c r="U717" s="99"/>
      <c r="V717" s="99"/>
      <c r="W717" s="99"/>
      <c r="X717" s="99"/>
      <c r="Y717" s="99"/>
      <c r="Z717" s="99"/>
      <c r="AF717" s="326"/>
    </row>
    <row r="718" spans="1:32" x14ac:dyDescent="0.25">
      <c r="A718" s="44" t="s">
        <v>7273</v>
      </c>
      <c r="B718" s="44" t="s">
        <v>7274</v>
      </c>
      <c r="C718" s="45" t="s">
        <v>7275</v>
      </c>
      <c r="D718" s="45" t="s">
        <v>12177</v>
      </c>
      <c r="E718" s="45" t="s">
        <v>5073</v>
      </c>
      <c r="F718" s="93"/>
      <c r="G718" s="93"/>
      <c r="H718" s="93"/>
      <c r="I718" s="99"/>
      <c r="J718" s="99"/>
      <c r="K718" s="99"/>
      <c r="L718" s="99"/>
      <c r="M718" s="99"/>
      <c r="N718" s="99"/>
      <c r="O718" s="99"/>
      <c r="P718" s="99"/>
      <c r="Q718" s="99"/>
      <c r="R718" s="99"/>
      <c r="S718" s="99"/>
      <c r="T718" s="99"/>
      <c r="U718" s="44"/>
      <c r="V718" s="44"/>
      <c r="W718" s="99"/>
      <c r="X718" s="99"/>
      <c r="Y718" s="99"/>
      <c r="Z718" s="99"/>
      <c r="AF718" s="326"/>
    </row>
    <row r="719" spans="1:32" x14ac:dyDescent="0.3">
      <c r="A719" s="372" t="s">
        <v>20419</v>
      </c>
      <c r="B719" s="372" t="s">
        <v>1214</v>
      </c>
      <c r="C719" s="125" t="s">
        <v>18610</v>
      </c>
      <c r="D719" s="32" t="s">
        <v>20621</v>
      </c>
      <c r="E719" s="125" t="s">
        <v>8976</v>
      </c>
      <c r="F719" s="125" t="s">
        <v>1236</v>
      </c>
      <c r="G719" s="125" t="s">
        <v>1237</v>
      </c>
      <c r="AF719" s="326"/>
    </row>
    <row r="720" spans="1:32" x14ac:dyDescent="0.3">
      <c r="A720" s="372" t="s">
        <v>20419</v>
      </c>
      <c r="B720" s="372" t="s">
        <v>1215</v>
      </c>
      <c r="C720" s="125" t="s">
        <v>20616</v>
      </c>
      <c r="D720" s="32" t="s">
        <v>20621</v>
      </c>
      <c r="E720" s="125" t="s">
        <v>10032</v>
      </c>
      <c r="F720" s="125" t="s">
        <v>1236</v>
      </c>
      <c r="G720" s="125" t="s">
        <v>1237</v>
      </c>
      <c r="AF720" s="326"/>
    </row>
    <row r="721" spans="1:32" x14ac:dyDescent="0.25">
      <c r="A721" s="44" t="s">
        <v>18880</v>
      </c>
      <c r="B721" s="44" t="s">
        <v>10018</v>
      </c>
      <c r="C721" s="45">
        <v>240102</v>
      </c>
      <c r="D721" s="45" t="s">
        <v>12340</v>
      </c>
      <c r="E721" s="45" t="s">
        <v>5452</v>
      </c>
      <c r="AF721" s="326"/>
    </row>
    <row r="722" spans="1:32" x14ac:dyDescent="0.3">
      <c r="A722" s="372" t="s">
        <v>20420</v>
      </c>
      <c r="B722" s="372" t="s">
        <v>1215</v>
      </c>
      <c r="C722" s="125" t="s">
        <v>20616</v>
      </c>
      <c r="D722" s="32" t="s">
        <v>20621</v>
      </c>
      <c r="E722" s="125" t="s">
        <v>10032</v>
      </c>
      <c r="F722" s="125" t="s">
        <v>1236</v>
      </c>
      <c r="G722" s="125" t="s">
        <v>1237</v>
      </c>
      <c r="AF722" s="326"/>
    </row>
    <row r="723" spans="1:32" x14ac:dyDescent="0.25">
      <c r="A723" s="44" t="s">
        <v>2589</v>
      </c>
      <c r="B723" s="44" t="s">
        <v>14644</v>
      </c>
      <c r="C723" s="45">
        <v>18.25</v>
      </c>
      <c r="D723" s="45" t="s">
        <v>13565</v>
      </c>
      <c r="E723" s="46">
        <v>47664</v>
      </c>
      <c r="F723" s="45"/>
      <c r="G723" s="93"/>
      <c r="H723" s="93"/>
      <c r="I723" s="99"/>
      <c r="J723" s="99"/>
      <c r="K723" s="99"/>
      <c r="L723" s="99"/>
      <c r="M723" s="99"/>
      <c r="N723" s="99"/>
      <c r="O723" s="99"/>
      <c r="P723" s="99"/>
      <c r="Q723" s="99"/>
      <c r="R723" s="99"/>
      <c r="S723" s="99"/>
      <c r="T723" s="99"/>
      <c r="U723" s="99"/>
      <c r="V723" s="99"/>
      <c r="W723" s="99"/>
      <c r="X723" s="99"/>
      <c r="Y723" s="99"/>
      <c r="Z723" s="99"/>
      <c r="AF723" s="326"/>
    </row>
    <row r="724" spans="1:32" x14ac:dyDescent="0.3">
      <c r="A724" s="372" t="s">
        <v>20421</v>
      </c>
      <c r="B724" s="372" t="s">
        <v>1215</v>
      </c>
      <c r="C724" s="125" t="s">
        <v>20616</v>
      </c>
      <c r="D724" s="32" t="s">
        <v>20621</v>
      </c>
      <c r="E724" s="125" t="s">
        <v>10032</v>
      </c>
      <c r="F724" s="125" t="s">
        <v>1236</v>
      </c>
      <c r="G724" s="125" t="s">
        <v>1237</v>
      </c>
      <c r="AF724" s="326"/>
    </row>
    <row r="725" spans="1:32" x14ac:dyDescent="0.25">
      <c r="A725" s="44" t="s">
        <v>13601</v>
      </c>
      <c r="B725" s="44" t="s">
        <v>210</v>
      </c>
      <c r="C725" s="45">
        <v>241001</v>
      </c>
      <c r="D725" s="45" t="s">
        <v>12340</v>
      </c>
      <c r="E725" s="45" t="s">
        <v>5650</v>
      </c>
      <c r="AF725" s="326"/>
    </row>
    <row r="726" spans="1:32" x14ac:dyDescent="0.3">
      <c r="A726" s="372" t="s">
        <v>17487</v>
      </c>
      <c r="B726" s="372" t="s">
        <v>8693</v>
      </c>
      <c r="C726" s="125" t="s">
        <v>8694</v>
      </c>
      <c r="D726" s="32" t="s">
        <v>20621</v>
      </c>
      <c r="E726" s="125" t="s">
        <v>8524</v>
      </c>
      <c r="F726" s="125" t="s">
        <v>1236</v>
      </c>
      <c r="G726" s="125" t="s">
        <v>1237</v>
      </c>
      <c r="AF726" s="326"/>
    </row>
    <row r="727" spans="1:32" x14ac:dyDescent="0.25">
      <c r="A727" s="44" t="s">
        <v>530</v>
      </c>
      <c r="B727" s="44" t="s">
        <v>20335</v>
      </c>
      <c r="C727" s="45" t="s">
        <v>10492</v>
      </c>
      <c r="D727" s="32" t="s">
        <v>12570</v>
      </c>
      <c r="E727" s="46">
        <v>46538</v>
      </c>
      <c r="AF727" s="326"/>
    </row>
    <row r="728" spans="1:32" x14ac:dyDescent="0.25">
      <c r="A728" s="44" t="s">
        <v>14213</v>
      </c>
      <c r="B728" s="44" t="s">
        <v>3298</v>
      </c>
      <c r="C728" s="45">
        <v>25010402</v>
      </c>
      <c r="D728" s="45" t="s">
        <v>12340</v>
      </c>
      <c r="E728" s="45" t="s">
        <v>13581</v>
      </c>
      <c r="AF728" s="326"/>
    </row>
    <row r="729" spans="1:32" x14ac:dyDescent="0.25">
      <c r="A729" s="44" t="s">
        <v>14213</v>
      </c>
      <c r="B729" s="44" t="s">
        <v>5639</v>
      </c>
      <c r="C729" s="45">
        <v>25010401</v>
      </c>
      <c r="D729" s="45" t="s">
        <v>12340</v>
      </c>
      <c r="E729" s="45" t="s">
        <v>13581</v>
      </c>
      <c r="AF729" s="326"/>
    </row>
    <row r="730" spans="1:32" x14ac:dyDescent="0.25">
      <c r="A730" s="44" t="s">
        <v>17610</v>
      </c>
      <c r="B730" s="44" t="s">
        <v>17611</v>
      </c>
      <c r="C730" s="45" t="s">
        <v>17612</v>
      </c>
      <c r="D730" s="46" t="s">
        <v>13037</v>
      </c>
      <c r="E730" s="46">
        <v>46274</v>
      </c>
      <c r="AF730" s="326"/>
    </row>
    <row r="731" spans="1:32" x14ac:dyDescent="0.25">
      <c r="A731" s="44" t="s">
        <v>17610</v>
      </c>
      <c r="B731" s="44" t="s">
        <v>17611</v>
      </c>
      <c r="C731" s="45" t="s">
        <v>17612</v>
      </c>
      <c r="D731" s="46" t="s">
        <v>13037</v>
      </c>
      <c r="E731" s="46">
        <v>46274</v>
      </c>
      <c r="AF731" s="326"/>
    </row>
    <row r="732" spans="1:32" x14ac:dyDescent="0.25">
      <c r="A732" s="44" t="s">
        <v>11316</v>
      </c>
      <c r="B732" s="44" t="s">
        <v>967</v>
      </c>
      <c r="C732" s="45">
        <v>240601</v>
      </c>
      <c r="D732" s="45" t="s">
        <v>12340</v>
      </c>
      <c r="E732" s="45" t="s">
        <v>10639</v>
      </c>
      <c r="AF732" s="326"/>
    </row>
    <row r="733" spans="1:32" x14ac:dyDescent="0.25">
      <c r="A733" s="44" t="s">
        <v>12961</v>
      </c>
      <c r="B733" s="44" t="s">
        <v>967</v>
      </c>
      <c r="C733" s="45">
        <v>230601</v>
      </c>
      <c r="D733" s="45" t="s">
        <v>12340</v>
      </c>
      <c r="E733" s="45" t="s">
        <v>8383</v>
      </c>
      <c r="AF733" s="326"/>
    </row>
    <row r="734" spans="1:32" x14ac:dyDescent="0.25">
      <c r="A734" s="44" t="s">
        <v>12961</v>
      </c>
      <c r="B734" s="44" t="s">
        <v>8471</v>
      </c>
      <c r="C734" s="45">
        <v>230702</v>
      </c>
      <c r="D734" s="45" t="s">
        <v>12340</v>
      </c>
      <c r="E734" s="45" t="s">
        <v>4375</v>
      </c>
      <c r="AF734" s="326"/>
    </row>
    <row r="735" spans="1:32" x14ac:dyDescent="0.25">
      <c r="A735" s="44" t="s">
        <v>9021</v>
      </c>
      <c r="B735" s="44" t="s">
        <v>9020</v>
      </c>
      <c r="C735" s="45">
        <v>230905</v>
      </c>
      <c r="D735" s="45" t="s">
        <v>12340</v>
      </c>
      <c r="E735" s="45" t="s">
        <v>8524</v>
      </c>
      <c r="AF735" s="326"/>
    </row>
    <row r="736" spans="1:32" x14ac:dyDescent="0.25">
      <c r="A736" s="44" t="s">
        <v>12237</v>
      </c>
      <c r="B736" s="44" t="s">
        <v>14635</v>
      </c>
      <c r="C736" s="45">
        <v>28.25</v>
      </c>
      <c r="D736" s="45" t="s">
        <v>13565</v>
      </c>
      <c r="E736" s="46">
        <v>47664</v>
      </c>
      <c r="F736" s="45"/>
      <c r="G736" s="93"/>
      <c r="H736" s="93"/>
      <c r="I736" s="99"/>
      <c r="J736" s="99"/>
      <c r="K736" s="99"/>
      <c r="L736" s="99"/>
      <c r="M736" s="99"/>
      <c r="N736" s="99"/>
      <c r="O736" s="99"/>
      <c r="P736" s="99"/>
      <c r="Q736" s="99"/>
      <c r="R736" s="99"/>
      <c r="S736" s="99"/>
      <c r="T736" s="99"/>
      <c r="U736" s="99"/>
      <c r="V736" s="99"/>
      <c r="W736" s="99"/>
      <c r="X736" s="99"/>
      <c r="Y736" s="99"/>
      <c r="Z736" s="99"/>
      <c r="AF736" s="326"/>
    </row>
    <row r="737" spans="1:32" x14ac:dyDescent="0.25">
      <c r="A737" s="44" t="s">
        <v>12237</v>
      </c>
      <c r="B737" s="44" t="s">
        <v>13111</v>
      </c>
      <c r="C737" s="45">
        <v>33.25</v>
      </c>
      <c r="D737" s="45" t="s">
        <v>13565</v>
      </c>
      <c r="E737" s="46">
        <v>47664</v>
      </c>
      <c r="F737" s="45"/>
      <c r="G737" s="93"/>
      <c r="H737" s="93"/>
      <c r="I737" s="99"/>
      <c r="J737" s="99"/>
      <c r="K737" s="99"/>
      <c r="L737" s="99"/>
      <c r="M737" s="99"/>
      <c r="N737" s="99"/>
      <c r="O737" s="99"/>
      <c r="P737" s="99"/>
      <c r="Q737" s="99"/>
      <c r="R737" s="99"/>
      <c r="S737" s="99"/>
      <c r="T737" s="99"/>
      <c r="U737" s="99"/>
      <c r="V737" s="99"/>
      <c r="W737" s="99"/>
      <c r="X737" s="99"/>
      <c r="Y737" s="99"/>
      <c r="Z737" s="99"/>
      <c r="AF737" s="326"/>
    </row>
    <row r="738" spans="1:32" x14ac:dyDescent="0.25">
      <c r="A738" s="44" t="s">
        <v>12237</v>
      </c>
      <c r="B738" s="44" t="s">
        <v>993</v>
      </c>
      <c r="C738" s="45">
        <v>240905</v>
      </c>
      <c r="D738" s="45" t="s">
        <v>12340</v>
      </c>
      <c r="E738" s="45" t="s">
        <v>5075</v>
      </c>
      <c r="AF738" s="326"/>
    </row>
    <row r="739" spans="1:32" x14ac:dyDescent="0.25">
      <c r="A739" s="44" t="s">
        <v>12237</v>
      </c>
      <c r="B739" s="44" t="s">
        <v>16912</v>
      </c>
      <c r="C739" s="45">
        <v>25050101</v>
      </c>
      <c r="D739" s="45" t="s">
        <v>12340</v>
      </c>
      <c r="E739" s="45" t="s">
        <v>7651</v>
      </c>
      <c r="AF739" s="326"/>
    </row>
    <row r="740" spans="1:32" x14ac:dyDescent="0.25">
      <c r="A740" s="44" t="s">
        <v>12237</v>
      </c>
      <c r="B740" s="44" t="s">
        <v>2433</v>
      </c>
      <c r="C740" s="45">
        <v>250106</v>
      </c>
      <c r="D740" s="45" t="s">
        <v>12340</v>
      </c>
      <c r="E740" s="45" t="s">
        <v>12896</v>
      </c>
      <c r="AF740" s="326"/>
    </row>
    <row r="741" spans="1:32" x14ac:dyDescent="0.25">
      <c r="A741" s="44" t="s">
        <v>20264</v>
      </c>
      <c r="B741" s="44" t="s">
        <v>20331</v>
      </c>
      <c r="C741" s="45" t="s">
        <v>12572</v>
      </c>
      <c r="D741" s="32" t="s">
        <v>12570</v>
      </c>
      <c r="E741" s="46">
        <v>46387</v>
      </c>
      <c r="AF741" s="326"/>
    </row>
    <row r="742" spans="1:32" x14ac:dyDescent="0.25">
      <c r="A742" s="44" t="s">
        <v>12238</v>
      </c>
      <c r="B742" s="44" t="s">
        <v>4482</v>
      </c>
      <c r="C742" s="45">
        <v>240906</v>
      </c>
      <c r="D742" s="45" t="s">
        <v>12340</v>
      </c>
      <c r="E742" s="45" t="s">
        <v>5075</v>
      </c>
      <c r="AF742" s="326"/>
    </row>
    <row r="743" spans="1:32" x14ac:dyDescent="0.25">
      <c r="A743" s="44" t="s">
        <v>9022</v>
      </c>
      <c r="B743" s="44" t="s">
        <v>9020</v>
      </c>
      <c r="C743" s="45">
        <v>230905</v>
      </c>
      <c r="D743" s="45" t="s">
        <v>12340</v>
      </c>
      <c r="E743" s="45" t="s">
        <v>8524</v>
      </c>
      <c r="AF743" s="326"/>
    </row>
    <row r="744" spans="1:32" x14ac:dyDescent="0.25">
      <c r="A744" s="44" t="s">
        <v>6883</v>
      </c>
      <c r="B744" s="44" t="s">
        <v>2433</v>
      </c>
      <c r="C744" s="45">
        <v>230105</v>
      </c>
      <c r="D744" s="45" t="s">
        <v>12340</v>
      </c>
      <c r="E744" s="45" t="s">
        <v>5580</v>
      </c>
      <c r="AF744" s="326"/>
    </row>
    <row r="745" spans="1:32" x14ac:dyDescent="0.25">
      <c r="A745" s="44" t="s">
        <v>3287</v>
      </c>
      <c r="B745" s="44" t="s">
        <v>18840</v>
      </c>
      <c r="C745" s="45">
        <v>260202</v>
      </c>
      <c r="D745" s="45" t="s">
        <v>12340</v>
      </c>
      <c r="E745" s="45" t="s">
        <v>10021</v>
      </c>
      <c r="AF745" s="326"/>
    </row>
    <row r="746" spans="1:32" x14ac:dyDescent="0.25">
      <c r="A746" s="44" t="s">
        <v>3287</v>
      </c>
      <c r="B746" s="44" t="s">
        <v>3275</v>
      </c>
      <c r="C746" s="45">
        <v>210101</v>
      </c>
      <c r="D746" s="45" t="s">
        <v>12340</v>
      </c>
      <c r="E746" s="45" t="s">
        <v>3276</v>
      </c>
      <c r="AF746" s="326"/>
    </row>
    <row r="747" spans="1:32" x14ac:dyDescent="0.3">
      <c r="A747" s="372" t="s">
        <v>10138</v>
      </c>
      <c r="B747" s="372" t="s">
        <v>1200</v>
      </c>
      <c r="C747" s="125" t="s">
        <v>12346</v>
      </c>
      <c r="D747" s="32" t="s">
        <v>20621</v>
      </c>
      <c r="E747" s="125" t="s">
        <v>5075</v>
      </c>
      <c r="F747" s="125" t="s">
        <v>1236</v>
      </c>
      <c r="G747" s="125" t="s">
        <v>1237</v>
      </c>
      <c r="AF747" s="326"/>
    </row>
    <row r="748" spans="1:32" x14ac:dyDescent="0.3">
      <c r="A748" s="372" t="s">
        <v>10138</v>
      </c>
      <c r="B748" s="372" t="s">
        <v>2384</v>
      </c>
      <c r="C748" s="125" t="s">
        <v>20259</v>
      </c>
      <c r="D748" s="32" t="s">
        <v>20621</v>
      </c>
      <c r="E748" s="125" t="s">
        <v>8976</v>
      </c>
      <c r="F748" s="125" t="s">
        <v>1236</v>
      </c>
      <c r="G748" s="125" t="s">
        <v>1237</v>
      </c>
      <c r="AF748" s="326"/>
    </row>
    <row r="749" spans="1:32" x14ac:dyDescent="0.25">
      <c r="A749" s="44" t="s">
        <v>10138</v>
      </c>
      <c r="B749" s="92" t="s">
        <v>10390</v>
      </c>
      <c r="C749" s="56" t="s">
        <v>10120</v>
      </c>
      <c r="D749" s="146" t="s">
        <v>10389</v>
      </c>
      <c r="E749" s="107">
        <v>45838</v>
      </c>
      <c r="F749" s="93"/>
      <c r="G749" s="93"/>
      <c r="H749" s="93"/>
      <c r="I749" s="99"/>
      <c r="J749" s="99"/>
      <c r="K749" s="99"/>
      <c r="L749" s="99"/>
      <c r="M749" s="99"/>
      <c r="N749" s="99"/>
      <c r="O749" s="99"/>
      <c r="P749" s="99"/>
      <c r="Q749" s="99"/>
      <c r="R749" s="99"/>
      <c r="S749" s="99"/>
      <c r="T749" s="99"/>
      <c r="U749" s="44"/>
      <c r="V749" s="44"/>
      <c r="W749" s="99"/>
      <c r="X749" s="99"/>
      <c r="Y749" s="99"/>
      <c r="Z749" s="99"/>
      <c r="AF749" s="326"/>
    </row>
    <row r="750" spans="1:32" x14ac:dyDescent="0.25">
      <c r="A750" s="44" t="s">
        <v>18881</v>
      </c>
      <c r="B750" s="44" t="s">
        <v>11297</v>
      </c>
      <c r="C750" s="45">
        <v>240501</v>
      </c>
      <c r="D750" s="45" t="s">
        <v>12340</v>
      </c>
      <c r="E750" s="45" t="s">
        <v>11298</v>
      </c>
      <c r="AF750" s="326"/>
    </row>
    <row r="751" spans="1:32" x14ac:dyDescent="0.25">
      <c r="A751" s="44" t="s">
        <v>14645</v>
      </c>
      <c r="B751" s="44" t="s">
        <v>14646</v>
      </c>
      <c r="C751" s="45">
        <v>30.25</v>
      </c>
      <c r="D751" s="45" t="s">
        <v>13565</v>
      </c>
      <c r="E751" s="46">
        <v>47664</v>
      </c>
      <c r="F751" s="45"/>
      <c r="G751" s="93"/>
      <c r="H751" s="93"/>
      <c r="I751" s="99"/>
      <c r="J751" s="99"/>
      <c r="K751" s="99"/>
      <c r="L751" s="99"/>
      <c r="M751" s="99"/>
      <c r="N751" s="99"/>
      <c r="O751" s="99"/>
      <c r="P751" s="99"/>
      <c r="Q751" s="99"/>
      <c r="R751" s="99"/>
      <c r="S751" s="99"/>
      <c r="T751" s="99"/>
      <c r="U751" s="99"/>
      <c r="V751" s="99"/>
      <c r="W751" s="99"/>
      <c r="X751" s="99"/>
      <c r="Y751" s="99"/>
      <c r="Z751" s="99"/>
      <c r="AF751" s="326"/>
    </row>
    <row r="752" spans="1:32" x14ac:dyDescent="0.25">
      <c r="A752" s="44" t="s">
        <v>14645</v>
      </c>
      <c r="B752" s="44" t="s">
        <v>13111</v>
      </c>
      <c r="C752" s="45">
        <v>33.25</v>
      </c>
      <c r="D752" s="45" t="s">
        <v>13565</v>
      </c>
      <c r="E752" s="46">
        <v>47664</v>
      </c>
      <c r="F752" s="45"/>
      <c r="G752" s="93"/>
      <c r="H752" s="93"/>
      <c r="I752" s="99"/>
      <c r="J752" s="99"/>
      <c r="K752" s="99"/>
      <c r="L752" s="99"/>
      <c r="M752" s="99"/>
      <c r="N752" s="99"/>
      <c r="O752" s="99"/>
      <c r="P752" s="99"/>
      <c r="Q752" s="99"/>
      <c r="R752" s="99"/>
      <c r="S752" s="99"/>
      <c r="T752" s="99"/>
      <c r="U752" s="99"/>
      <c r="V752" s="99"/>
      <c r="W752" s="99"/>
      <c r="X752" s="99"/>
      <c r="Y752" s="99"/>
      <c r="Z752" s="99"/>
      <c r="AF752" s="326"/>
    </row>
    <row r="753" spans="1:32" x14ac:dyDescent="0.25">
      <c r="A753" s="44" t="s">
        <v>16924</v>
      </c>
      <c r="B753" s="44" t="s">
        <v>3298</v>
      </c>
      <c r="C753" s="45">
        <v>26010402</v>
      </c>
      <c r="D753" s="45" t="s">
        <v>12340</v>
      </c>
      <c r="E753" s="45" t="s">
        <v>18836</v>
      </c>
      <c r="AF753" s="326"/>
    </row>
    <row r="754" spans="1:32" x14ac:dyDescent="0.25">
      <c r="A754" s="44" t="s">
        <v>16924</v>
      </c>
      <c r="B754" s="44" t="s">
        <v>5639</v>
      </c>
      <c r="C754" s="45">
        <v>26010401</v>
      </c>
      <c r="D754" s="45" t="s">
        <v>12340</v>
      </c>
      <c r="E754" s="45" t="s">
        <v>18836</v>
      </c>
      <c r="AF754" s="326"/>
    </row>
    <row r="755" spans="1:32" x14ac:dyDescent="0.25">
      <c r="A755" s="44" t="s">
        <v>16924</v>
      </c>
      <c r="B755" s="44" t="s">
        <v>990</v>
      </c>
      <c r="C755" s="45">
        <v>260102</v>
      </c>
      <c r="D755" s="45" t="s">
        <v>12340</v>
      </c>
      <c r="E755" s="45" t="s">
        <v>8976</v>
      </c>
      <c r="AF755" s="326"/>
    </row>
    <row r="756" spans="1:32" x14ac:dyDescent="0.25">
      <c r="A756" s="44" t="s">
        <v>16924</v>
      </c>
      <c r="B756" s="44" t="s">
        <v>967</v>
      </c>
      <c r="C756" s="45">
        <v>250601</v>
      </c>
      <c r="D756" s="45" t="s">
        <v>12340</v>
      </c>
      <c r="E756" s="45" t="s">
        <v>16905</v>
      </c>
      <c r="AF756" s="326"/>
    </row>
    <row r="757" spans="1:32" x14ac:dyDescent="0.25">
      <c r="A757" s="44" t="s">
        <v>16924</v>
      </c>
      <c r="B757" s="44" t="s">
        <v>3597</v>
      </c>
      <c r="C757" s="45">
        <v>250503</v>
      </c>
      <c r="D757" s="45" t="s">
        <v>12340</v>
      </c>
      <c r="E757" s="45" t="s">
        <v>16904</v>
      </c>
      <c r="AF757" s="326"/>
    </row>
    <row r="758" spans="1:32" x14ac:dyDescent="0.25">
      <c r="A758" s="44" t="s">
        <v>8281</v>
      </c>
      <c r="B758" s="44" t="s">
        <v>20398</v>
      </c>
      <c r="C758" s="45" t="s">
        <v>14082</v>
      </c>
      <c r="D758" s="32" t="s">
        <v>12570</v>
      </c>
      <c r="E758" s="46">
        <v>46418</v>
      </c>
      <c r="AF758" s="326"/>
    </row>
    <row r="759" spans="1:32" x14ac:dyDescent="0.25">
      <c r="A759" s="44" t="s">
        <v>8281</v>
      </c>
      <c r="B759" s="44" t="s">
        <v>7650</v>
      </c>
      <c r="C759" s="45">
        <v>230504</v>
      </c>
      <c r="D759" s="45" t="s">
        <v>12340</v>
      </c>
      <c r="E759" s="45" t="s">
        <v>7651</v>
      </c>
      <c r="AF759" s="326"/>
    </row>
    <row r="760" spans="1:32" x14ac:dyDescent="0.25">
      <c r="A760" s="44" t="s">
        <v>10511</v>
      </c>
      <c r="B760" s="44" t="s">
        <v>15888</v>
      </c>
      <c r="C760" s="45" t="s">
        <v>10562</v>
      </c>
      <c r="D760" s="93" t="s">
        <v>3876</v>
      </c>
      <c r="E760" s="359">
        <f>DATE(2028,2,28)</f>
        <v>46811</v>
      </c>
      <c r="F760" s="93"/>
      <c r="G760" s="93"/>
      <c r="H760" s="93"/>
      <c r="I760" s="99"/>
      <c r="J760" s="99"/>
      <c r="K760" s="99"/>
      <c r="L760" s="99"/>
      <c r="M760" s="99"/>
      <c r="N760" s="99"/>
      <c r="O760" s="99"/>
      <c r="P760" s="99"/>
      <c r="Q760" s="99"/>
      <c r="R760" s="99"/>
      <c r="S760" s="99"/>
      <c r="T760" s="99"/>
      <c r="U760" s="99"/>
      <c r="V760" s="99"/>
      <c r="W760" s="99"/>
      <c r="X760" s="99"/>
      <c r="Y760" s="99"/>
      <c r="Z760" s="99"/>
      <c r="AF760" s="326"/>
    </row>
    <row r="761" spans="1:32" x14ac:dyDescent="0.25">
      <c r="A761" s="44" t="s">
        <v>8282</v>
      </c>
      <c r="B761" s="44" t="s">
        <v>5639</v>
      </c>
      <c r="C761" s="45">
        <v>23010401</v>
      </c>
      <c r="D761" s="45" t="s">
        <v>12340</v>
      </c>
      <c r="E761" s="45" t="s">
        <v>5640</v>
      </c>
      <c r="AF761" s="326"/>
    </row>
    <row r="762" spans="1:32" x14ac:dyDescent="0.25">
      <c r="A762" s="44" t="s">
        <v>8282</v>
      </c>
      <c r="B762" s="44" t="s">
        <v>3298</v>
      </c>
      <c r="C762" s="45">
        <v>23010402</v>
      </c>
      <c r="D762" s="45" t="s">
        <v>12340</v>
      </c>
      <c r="E762" s="45" t="s">
        <v>5640</v>
      </c>
      <c r="AF762" s="326"/>
    </row>
    <row r="763" spans="1:32" x14ac:dyDescent="0.25">
      <c r="A763" s="44" t="s">
        <v>18</v>
      </c>
      <c r="B763" s="44" t="s">
        <v>2758</v>
      </c>
      <c r="C763" s="45" t="s">
        <v>8628</v>
      </c>
      <c r="D763" s="46" t="s">
        <v>13037</v>
      </c>
      <c r="E763" s="46">
        <v>46441</v>
      </c>
      <c r="AF763" s="326"/>
    </row>
    <row r="764" spans="1:32" x14ac:dyDescent="0.25">
      <c r="A764" s="44" t="s">
        <v>16925</v>
      </c>
      <c r="B764" s="44" t="s">
        <v>2433</v>
      </c>
      <c r="C764" s="45">
        <v>250106</v>
      </c>
      <c r="D764" s="45" t="s">
        <v>12340</v>
      </c>
      <c r="E764" s="45" t="s">
        <v>12896</v>
      </c>
      <c r="AF764" s="326"/>
    </row>
    <row r="765" spans="1:32" x14ac:dyDescent="0.25">
      <c r="A765" s="44" t="s">
        <v>13147</v>
      </c>
      <c r="B765" s="44" t="s">
        <v>13118</v>
      </c>
      <c r="C765" s="45">
        <v>21.25</v>
      </c>
      <c r="D765" s="45" t="s">
        <v>13565</v>
      </c>
      <c r="E765" s="46">
        <v>47664</v>
      </c>
      <c r="F765" s="45"/>
      <c r="G765" s="93"/>
      <c r="H765" s="93"/>
      <c r="I765" s="99"/>
      <c r="J765" s="99"/>
      <c r="K765" s="99"/>
      <c r="L765" s="99"/>
      <c r="M765" s="99"/>
      <c r="N765" s="99"/>
      <c r="O765" s="99"/>
      <c r="P765" s="99"/>
      <c r="Q765" s="99"/>
      <c r="R765" s="99"/>
      <c r="S765" s="99"/>
      <c r="T765" s="99"/>
      <c r="U765" s="99"/>
      <c r="V765" s="99"/>
      <c r="W765" s="99"/>
      <c r="X765" s="99"/>
      <c r="Y765" s="99"/>
      <c r="Z765" s="99"/>
      <c r="AF765" s="326"/>
    </row>
    <row r="766" spans="1:32" x14ac:dyDescent="0.25">
      <c r="A766" s="44" t="s">
        <v>18882</v>
      </c>
      <c r="B766" s="44" t="s">
        <v>967</v>
      </c>
      <c r="C766" s="45">
        <v>250601</v>
      </c>
      <c r="D766" s="45" t="s">
        <v>12340</v>
      </c>
      <c r="E766" s="45" t="s">
        <v>16905</v>
      </c>
      <c r="AF766" s="326"/>
    </row>
    <row r="767" spans="1:32" x14ac:dyDescent="0.25">
      <c r="A767" s="44" t="s">
        <v>18882</v>
      </c>
      <c r="B767" s="44" t="s">
        <v>9032</v>
      </c>
      <c r="C767" s="45">
        <v>23100201</v>
      </c>
      <c r="D767" s="45" t="s">
        <v>12340</v>
      </c>
      <c r="E767" s="45" t="s">
        <v>2628</v>
      </c>
      <c r="AF767" s="326"/>
    </row>
    <row r="768" spans="1:32" x14ac:dyDescent="0.25">
      <c r="A768" s="44" t="s">
        <v>18883</v>
      </c>
      <c r="B768" s="44" t="s">
        <v>967</v>
      </c>
      <c r="C768" s="45">
        <v>220601</v>
      </c>
      <c r="D768" s="45" t="s">
        <v>12340</v>
      </c>
      <c r="E768" s="45" t="s">
        <v>5235</v>
      </c>
      <c r="AF768" s="326"/>
    </row>
    <row r="769" spans="1:32" x14ac:dyDescent="0.3">
      <c r="A769" s="372" t="s">
        <v>12355</v>
      </c>
      <c r="B769" s="372" t="s">
        <v>13880</v>
      </c>
      <c r="C769" s="125" t="s">
        <v>13881</v>
      </c>
      <c r="D769" s="32" t="s">
        <v>20621</v>
      </c>
      <c r="E769" s="125" t="s">
        <v>5650</v>
      </c>
      <c r="F769" s="125" t="s">
        <v>1236</v>
      </c>
      <c r="G769" s="125" t="s">
        <v>1237</v>
      </c>
      <c r="AF769" s="326"/>
    </row>
    <row r="770" spans="1:32" x14ac:dyDescent="0.25">
      <c r="A770" s="44" t="s">
        <v>2437</v>
      </c>
      <c r="B770" s="44" t="s">
        <v>980</v>
      </c>
      <c r="C770" s="45">
        <v>260103</v>
      </c>
      <c r="D770" s="45" t="s">
        <v>12340</v>
      </c>
      <c r="E770" s="45" t="s">
        <v>8976</v>
      </c>
      <c r="AF770" s="326"/>
    </row>
    <row r="771" spans="1:32" x14ac:dyDescent="0.25">
      <c r="A771" s="44" t="s">
        <v>2437</v>
      </c>
      <c r="B771" s="44" t="s">
        <v>8374</v>
      </c>
      <c r="C771" s="45">
        <v>230401</v>
      </c>
      <c r="D771" s="45" t="s">
        <v>12340</v>
      </c>
      <c r="E771" s="45" t="s">
        <v>7925</v>
      </c>
      <c r="AF771" s="326"/>
    </row>
    <row r="772" spans="1:32" x14ac:dyDescent="0.25">
      <c r="A772" s="267" t="s">
        <v>6728</v>
      </c>
      <c r="B772" s="267" t="s">
        <v>6729</v>
      </c>
      <c r="C772" s="268">
        <v>791202107001</v>
      </c>
      <c r="D772" s="268" t="s">
        <v>6775</v>
      </c>
      <c r="E772" s="269" t="s">
        <v>7395</v>
      </c>
      <c r="F772" s="93"/>
      <c r="G772" s="93"/>
      <c r="H772" s="93"/>
      <c r="I772" s="99"/>
      <c r="J772" s="99"/>
      <c r="K772" s="99"/>
      <c r="L772" s="99"/>
      <c r="M772" s="99"/>
      <c r="N772" s="99"/>
      <c r="O772" s="99"/>
      <c r="P772" s="99"/>
      <c r="Q772" s="99"/>
      <c r="R772" s="99"/>
      <c r="S772" s="99"/>
      <c r="T772" s="99"/>
      <c r="U772" s="44"/>
      <c r="V772" s="44"/>
      <c r="W772" s="99"/>
      <c r="X772" s="99"/>
      <c r="Y772" s="99"/>
      <c r="Z772" s="99"/>
      <c r="AF772" s="326"/>
    </row>
    <row r="773" spans="1:32" x14ac:dyDescent="0.3">
      <c r="A773" s="372" t="s">
        <v>13882</v>
      </c>
      <c r="B773" s="372" t="s">
        <v>1208</v>
      </c>
      <c r="C773" s="125" t="s">
        <v>11149</v>
      </c>
      <c r="D773" s="32" t="s">
        <v>20621</v>
      </c>
      <c r="E773" s="125" t="s">
        <v>2686</v>
      </c>
      <c r="F773" s="125" t="s">
        <v>1236</v>
      </c>
      <c r="G773" s="125" t="s">
        <v>1237</v>
      </c>
      <c r="AF773" s="326"/>
    </row>
    <row r="774" spans="1:32" x14ac:dyDescent="0.3">
      <c r="A774" s="372" t="s">
        <v>13882</v>
      </c>
      <c r="B774" s="372" t="s">
        <v>13870</v>
      </c>
      <c r="C774" s="125" t="s">
        <v>13871</v>
      </c>
      <c r="D774" s="32" t="s">
        <v>20621</v>
      </c>
      <c r="E774" s="125" t="s">
        <v>5650</v>
      </c>
      <c r="F774" s="125" t="s">
        <v>1236</v>
      </c>
      <c r="G774" s="125" t="s">
        <v>1237</v>
      </c>
      <c r="AF774" s="326"/>
    </row>
    <row r="775" spans="1:32" x14ac:dyDescent="0.3">
      <c r="A775" s="372" t="s">
        <v>13882</v>
      </c>
      <c r="B775" s="372" t="s">
        <v>1204</v>
      </c>
      <c r="C775" s="125" t="s">
        <v>14352</v>
      </c>
      <c r="D775" s="32" t="s">
        <v>20621</v>
      </c>
      <c r="E775" s="125" t="s">
        <v>13567</v>
      </c>
      <c r="F775" s="125" t="s">
        <v>1236</v>
      </c>
      <c r="G775" s="125" t="s">
        <v>1237</v>
      </c>
      <c r="AF775" s="326"/>
    </row>
    <row r="776" spans="1:32" x14ac:dyDescent="0.3">
      <c r="A776" s="372" t="s">
        <v>13883</v>
      </c>
      <c r="B776" s="372" t="s">
        <v>1204</v>
      </c>
      <c r="C776" s="125" t="s">
        <v>14352</v>
      </c>
      <c r="D776" s="32" t="s">
        <v>20621</v>
      </c>
      <c r="E776" s="125" t="s">
        <v>13567</v>
      </c>
      <c r="F776" s="125" t="s">
        <v>1237</v>
      </c>
      <c r="G776" s="125" t="s">
        <v>1237</v>
      </c>
      <c r="AF776" s="326"/>
    </row>
    <row r="777" spans="1:32" x14ac:dyDescent="0.25">
      <c r="A777" s="44" t="s">
        <v>13148</v>
      </c>
      <c r="B777" s="44" t="s">
        <v>13149</v>
      </c>
      <c r="C777" s="45">
        <v>37.25</v>
      </c>
      <c r="D777" s="45" t="s">
        <v>13565</v>
      </c>
      <c r="E777" s="46">
        <v>47514</v>
      </c>
      <c r="F777" s="45" t="s">
        <v>1384</v>
      </c>
      <c r="G777" s="93"/>
      <c r="H777" s="93"/>
      <c r="I777" s="99"/>
      <c r="J777" s="99"/>
      <c r="K777" s="99"/>
      <c r="L777" s="99"/>
      <c r="M777" s="99"/>
      <c r="N777" s="99"/>
      <c r="O777" s="99"/>
      <c r="P777" s="99"/>
      <c r="Q777" s="99"/>
      <c r="R777" s="99"/>
      <c r="S777" s="99"/>
      <c r="T777" s="99"/>
      <c r="U777" s="99"/>
      <c r="V777" s="99"/>
      <c r="W777" s="99"/>
      <c r="X777" s="99"/>
      <c r="Y777" s="99"/>
      <c r="Z777" s="99"/>
      <c r="AF777" s="326"/>
    </row>
    <row r="778" spans="1:32" x14ac:dyDescent="0.25">
      <c r="A778" s="44" t="s">
        <v>8283</v>
      </c>
      <c r="B778" s="44" t="s">
        <v>8376</v>
      </c>
      <c r="C778" s="45">
        <v>230501</v>
      </c>
      <c r="D778" s="45" t="s">
        <v>12340</v>
      </c>
      <c r="E778" s="45" t="s">
        <v>8252</v>
      </c>
      <c r="AF778" s="326"/>
    </row>
    <row r="779" spans="1:32" x14ac:dyDescent="0.25">
      <c r="A779" s="44" t="s">
        <v>18884</v>
      </c>
      <c r="B779" s="44" t="s">
        <v>3298</v>
      </c>
      <c r="C779" s="45">
        <v>26010402</v>
      </c>
      <c r="D779" s="45" t="s">
        <v>12340</v>
      </c>
      <c r="E779" s="45" t="s">
        <v>18836</v>
      </c>
      <c r="AF779" s="326"/>
    </row>
    <row r="780" spans="1:32" x14ac:dyDescent="0.25">
      <c r="A780" s="44" t="s">
        <v>18884</v>
      </c>
      <c r="B780" s="44" t="s">
        <v>5639</v>
      </c>
      <c r="C780" s="45">
        <v>26010401</v>
      </c>
      <c r="D780" s="45" t="s">
        <v>12340</v>
      </c>
      <c r="E780" s="45" t="s">
        <v>18836</v>
      </c>
      <c r="AF780" s="326"/>
    </row>
    <row r="781" spans="1:32" x14ac:dyDescent="0.25">
      <c r="A781" s="44" t="s">
        <v>18884</v>
      </c>
      <c r="B781" s="44" t="s">
        <v>18840</v>
      </c>
      <c r="C781" s="45">
        <v>260202</v>
      </c>
      <c r="D781" s="45" t="s">
        <v>12340</v>
      </c>
      <c r="E781" s="45" t="s">
        <v>10021</v>
      </c>
      <c r="AF781" s="326"/>
    </row>
    <row r="782" spans="1:32" x14ac:dyDescent="0.25">
      <c r="A782" s="44" t="s">
        <v>3603</v>
      </c>
      <c r="B782" s="44" t="s">
        <v>3275</v>
      </c>
      <c r="C782" s="45">
        <v>210101</v>
      </c>
      <c r="D782" s="45" t="s">
        <v>12340</v>
      </c>
      <c r="E782" s="45" t="s">
        <v>3276</v>
      </c>
      <c r="AF782" s="326"/>
    </row>
    <row r="783" spans="1:32" x14ac:dyDescent="0.3">
      <c r="A783" s="372" t="s">
        <v>12962</v>
      </c>
      <c r="B783" s="372" t="s">
        <v>5060</v>
      </c>
      <c r="C783" s="125" t="s">
        <v>16725</v>
      </c>
      <c r="D783" s="32" t="s">
        <v>20621</v>
      </c>
      <c r="E783" s="125" t="s">
        <v>12895</v>
      </c>
      <c r="F783" s="125" t="s">
        <v>1237</v>
      </c>
      <c r="G783" s="125" t="s">
        <v>1237</v>
      </c>
      <c r="AF783" s="326"/>
    </row>
    <row r="784" spans="1:32" x14ac:dyDescent="0.25">
      <c r="A784" s="44" t="s">
        <v>12962</v>
      </c>
      <c r="B784" s="44" t="s">
        <v>13145</v>
      </c>
      <c r="C784" s="45">
        <v>20.25</v>
      </c>
      <c r="D784" s="45" t="s">
        <v>13565</v>
      </c>
      <c r="E784" s="46">
        <v>47664</v>
      </c>
      <c r="F784" s="45"/>
      <c r="G784" s="93"/>
      <c r="H784" s="93"/>
      <c r="I784" s="99"/>
      <c r="J784" s="99"/>
      <c r="K784" s="99"/>
      <c r="L784" s="99"/>
      <c r="M784" s="99"/>
      <c r="N784" s="99"/>
      <c r="O784" s="99"/>
      <c r="P784" s="99"/>
      <c r="Q784" s="99"/>
      <c r="R784" s="99"/>
      <c r="S784" s="99"/>
      <c r="T784" s="99"/>
      <c r="U784" s="99"/>
      <c r="V784" s="99"/>
      <c r="W784" s="99"/>
      <c r="X784" s="99"/>
      <c r="Y784" s="99"/>
      <c r="Z784" s="99"/>
      <c r="AF784" s="326"/>
    </row>
    <row r="785" spans="1:32" x14ac:dyDescent="0.25">
      <c r="A785" s="44" t="s">
        <v>12962</v>
      </c>
      <c r="B785" s="44" t="s">
        <v>13111</v>
      </c>
      <c r="C785" s="45">
        <v>33.25</v>
      </c>
      <c r="D785" s="45" t="s">
        <v>13565</v>
      </c>
      <c r="E785" s="46">
        <v>47664</v>
      </c>
      <c r="F785" s="45"/>
      <c r="G785" s="93"/>
      <c r="H785" s="93"/>
      <c r="I785" s="99"/>
      <c r="J785" s="99"/>
      <c r="K785" s="99"/>
      <c r="L785" s="99"/>
      <c r="M785" s="99"/>
      <c r="N785" s="99"/>
      <c r="O785" s="99"/>
      <c r="P785" s="99"/>
      <c r="Q785" s="99"/>
      <c r="R785" s="99"/>
      <c r="S785" s="99"/>
      <c r="T785" s="99"/>
      <c r="U785" s="99"/>
      <c r="V785" s="99"/>
      <c r="W785" s="99"/>
      <c r="X785" s="99"/>
      <c r="Y785" s="99"/>
      <c r="Z785" s="99"/>
      <c r="AF785" s="326"/>
    </row>
    <row r="786" spans="1:32" x14ac:dyDescent="0.25">
      <c r="A786" s="44" t="s">
        <v>12962</v>
      </c>
      <c r="B786" s="44" t="s">
        <v>20356</v>
      </c>
      <c r="C786" s="45" t="s">
        <v>14093</v>
      </c>
      <c r="D786" s="32" t="s">
        <v>12570</v>
      </c>
      <c r="E786" s="46">
        <v>46477</v>
      </c>
      <c r="AF786" s="326"/>
    </row>
    <row r="787" spans="1:32" x14ac:dyDescent="0.25">
      <c r="A787" s="44" t="s">
        <v>12962</v>
      </c>
      <c r="B787" s="44" t="s">
        <v>4473</v>
      </c>
      <c r="C787" s="45">
        <v>241002</v>
      </c>
      <c r="D787" s="45" t="s">
        <v>12340</v>
      </c>
      <c r="E787" s="45" t="s">
        <v>5650</v>
      </c>
      <c r="AF787" s="326"/>
    </row>
    <row r="788" spans="1:32" x14ac:dyDescent="0.25">
      <c r="A788" s="44" t="s">
        <v>12962</v>
      </c>
      <c r="B788" s="44" t="s">
        <v>2433</v>
      </c>
      <c r="C788" s="45">
        <v>250106</v>
      </c>
      <c r="D788" s="45" t="s">
        <v>12340</v>
      </c>
      <c r="E788" s="45" t="s">
        <v>12896</v>
      </c>
      <c r="AF788" s="326"/>
    </row>
    <row r="789" spans="1:32" x14ac:dyDescent="0.25">
      <c r="A789" s="44" t="s">
        <v>12962</v>
      </c>
      <c r="B789" s="44" t="s">
        <v>967</v>
      </c>
      <c r="C789" s="45">
        <v>250601</v>
      </c>
      <c r="D789" s="45" t="s">
        <v>12340</v>
      </c>
      <c r="E789" s="45" t="s">
        <v>16905</v>
      </c>
      <c r="AF789" s="326"/>
    </row>
    <row r="790" spans="1:32" x14ac:dyDescent="0.25">
      <c r="A790" s="44" t="s">
        <v>13150</v>
      </c>
      <c r="B790" s="44" t="s">
        <v>13139</v>
      </c>
      <c r="C790" s="45">
        <v>11.23</v>
      </c>
      <c r="D790" s="45" t="s">
        <v>13565</v>
      </c>
      <c r="E790" s="46">
        <v>46934</v>
      </c>
      <c r="F790" s="45"/>
      <c r="G790" s="93"/>
      <c r="H790" s="93"/>
      <c r="I790" s="99"/>
      <c r="J790" s="99"/>
      <c r="K790" s="99"/>
      <c r="L790" s="99"/>
      <c r="M790" s="99"/>
      <c r="N790" s="99"/>
      <c r="O790" s="99"/>
      <c r="P790" s="99"/>
      <c r="Q790" s="99"/>
      <c r="R790" s="99"/>
      <c r="S790" s="99"/>
      <c r="T790" s="99"/>
      <c r="U790" s="99"/>
      <c r="V790" s="99"/>
      <c r="W790" s="99"/>
      <c r="X790" s="99"/>
      <c r="Y790" s="99"/>
      <c r="Z790" s="99"/>
      <c r="AF790" s="326"/>
    </row>
    <row r="791" spans="1:32" x14ac:dyDescent="0.25">
      <c r="A791" s="44" t="s">
        <v>7972</v>
      </c>
      <c r="B791" s="44" t="s">
        <v>7973</v>
      </c>
      <c r="C791" s="45" t="s">
        <v>7974</v>
      </c>
      <c r="D791" s="93" t="s">
        <v>18817</v>
      </c>
      <c r="E791" s="45" t="s">
        <v>5444</v>
      </c>
      <c r="F791" s="379"/>
      <c r="G791" s="379"/>
      <c r="H791" s="379"/>
      <c r="I791" s="380"/>
      <c r="J791" s="380"/>
      <c r="K791" s="380"/>
      <c r="L791" s="380"/>
      <c r="M791" s="380"/>
      <c r="N791" s="380"/>
      <c r="O791" s="380"/>
      <c r="P791" s="380"/>
      <c r="Q791" s="380"/>
      <c r="R791" s="380"/>
      <c r="S791" s="380"/>
      <c r="T791" s="380"/>
      <c r="U791" s="380"/>
      <c r="V791" s="380"/>
      <c r="W791" s="380"/>
      <c r="X791" s="380"/>
      <c r="Y791" s="380"/>
      <c r="Z791" s="380"/>
      <c r="AA791" s="380"/>
      <c r="AF791" s="326"/>
    </row>
    <row r="792" spans="1:32" x14ac:dyDescent="0.25">
      <c r="A792" s="44" t="s">
        <v>7972</v>
      </c>
      <c r="B792" s="44" t="s">
        <v>7973</v>
      </c>
      <c r="C792" s="45" t="s">
        <v>7974</v>
      </c>
      <c r="D792" s="45" t="s">
        <v>10697</v>
      </c>
      <c r="E792" s="46">
        <v>46507</v>
      </c>
      <c r="F792" s="93"/>
      <c r="G792" s="93"/>
      <c r="H792" s="93"/>
      <c r="I792" s="99"/>
      <c r="J792" s="99"/>
      <c r="K792" s="99"/>
      <c r="L792" s="99"/>
      <c r="M792" s="99"/>
      <c r="N792" s="99"/>
      <c r="O792" s="99"/>
      <c r="P792" s="99"/>
      <c r="Q792" s="99"/>
      <c r="R792" s="99"/>
      <c r="S792" s="99"/>
      <c r="T792" s="99"/>
      <c r="U792" s="44"/>
      <c r="V792" s="44"/>
      <c r="W792" s="99"/>
      <c r="X792" s="99"/>
      <c r="Y792" s="99"/>
      <c r="Z792" s="99"/>
      <c r="AF792" s="326"/>
    </row>
    <row r="793" spans="1:32" x14ac:dyDescent="0.25">
      <c r="A793" s="44" t="s">
        <v>6884</v>
      </c>
      <c r="B793" s="44" t="s">
        <v>3598</v>
      </c>
      <c r="C793" s="45">
        <v>230301</v>
      </c>
      <c r="D793" s="45" t="s">
        <v>12340</v>
      </c>
      <c r="E793" s="45" t="s">
        <v>5580</v>
      </c>
      <c r="AF793" s="326"/>
    </row>
    <row r="794" spans="1:32" x14ac:dyDescent="0.25">
      <c r="A794" s="342" t="s">
        <v>998</v>
      </c>
      <c r="B794" s="342" t="s">
        <v>2018</v>
      </c>
      <c r="C794" s="106" t="s">
        <v>15219</v>
      </c>
      <c r="D794" s="93" t="s">
        <v>1443</v>
      </c>
      <c r="E794" s="348">
        <v>47542</v>
      </c>
      <c r="F794" s="93"/>
      <c r="G794" s="93"/>
      <c r="H794" s="93"/>
      <c r="I794" s="99"/>
      <c r="J794" s="99"/>
      <c r="K794" s="99"/>
      <c r="L794" s="99"/>
      <c r="M794" s="99"/>
      <c r="N794" s="99"/>
      <c r="O794" s="99"/>
      <c r="P794" s="99"/>
      <c r="Q794" s="99"/>
      <c r="R794" s="99"/>
      <c r="S794" s="99"/>
      <c r="T794" s="99"/>
      <c r="U794" s="44"/>
      <c r="V794" s="44"/>
      <c r="W794" s="99"/>
      <c r="X794" s="99"/>
      <c r="Y794" s="99"/>
      <c r="Z794" s="99"/>
      <c r="AF794" s="326"/>
    </row>
    <row r="795" spans="1:32" x14ac:dyDescent="0.25">
      <c r="A795" s="44" t="s">
        <v>6885</v>
      </c>
      <c r="B795" s="44" t="s">
        <v>11296</v>
      </c>
      <c r="C795" s="45">
        <v>240402</v>
      </c>
      <c r="D795" s="45" t="s">
        <v>12340</v>
      </c>
      <c r="E795" s="45" t="s">
        <v>5311</v>
      </c>
      <c r="AF795" s="326"/>
    </row>
    <row r="796" spans="1:32" x14ac:dyDescent="0.25">
      <c r="A796" s="44" t="s">
        <v>6885</v>
      </c>
      <c r="B796" s="44" t="s">
        <v>2433</v>
      </c>
      <c r="C796" s="45">
        <v>230105</v>
      </c>
      <c r="D796" s="45" t="s">
        <v>12340</v>
      </c>
      <c r="E796" s="45" t="s">
        <v>5580</v>
      </c>
      <c r="AF796" s="326"/>
    </row>
    <row r="797" spans="1:32" x14ac:dyDescent="0.25">
      <c r="A797" s="44" t="s">
        <v>1543</v>
      </c>
      <c r="B797" s="44" t="s">
        <v>15889</v>
      </c>
      <c r="C797" s="45" t="s">
        <v>9825</v>
      </c>
      <c r="D797" s="93" t="s">
        <v>3876</v>
      </c>
      <c r="E797" s="359">
        <f>DATE(2027,10,11)</f>
        <v>46671</v>
      </c>
      <c r="F797" s="93"/>
      <c r="G797" s="93"/>
      <c r="H797" s="93"/>
      <c r="I797" s="99"/>
      <c r="J797" s="99"/>
      <c r="K797" s="99"/>
      <c r="L797" s="99"/>
      <c r="M797" s="99"/>
      <c r="N797" s="99"/>
      <c r="O797" s="99"/>
      <c r="P797" s="99"/>
      <c r="Q797" s="99"/>
      <c r="R797" s="99"/>
      <c r="S797" s="99"/>
      <c r="T797" s="99"/>
      <c r="U797" s="99"/>
      <c r="V797" s="99"/>
      <c r="W797" s="99"/>
      <c r="X797" s="99"/>
      <c r="Y797" s="99"/>
      <c r="Z797" s="99"/>
      <c r="AF797" s="326"/>
    </row>
    <row r="798" spans="1:32" x14ac:dyDescent="0.25">
      <c r="A798" s="92" t="s">
        <v>8614</v>
      </c>
      <c r="B798" s="92" t="s">
        <v>11136</v>
      </c>
      <c r="C798" s="93" t="s">
        <v>11137</v>
      </c>
      <c r="D798" s="93" t="s">
        <v>1250</v>
      </c>
      <c r="E798" s="94">
        <v>46281</v>
      </c>
      <c r="F798" s="93"/>
      <c r="G798" s="93"/>
      <c r="H798" s="93"/>
      <c r="I798" s="99"/>
      <c r="J798" s="99"/>
      <c r="K798" s="99"/>
      <c r="L798" s="99"/>
      <c r="M798" s="99"/>
      <c r="N798" s="99"/>
      <c r="O798" s="99"/>
      <c r="P798" s="99"/>
      <c r="Q798" s="99"/>
      <c r="R798" s="99"/>
      <c r="S798" s="99"/>
      <c r="T798" s="99"/>
      <c r="U798" s="44"/>
      <c r="V798" s="44"/>
      <c r="W798" s="99"/>
      <c r="X798" s="99"/>
      <c r="Y798" s="99"/>
      <c r="Z798" s="99"/>
      <c r="AA798" s="380"/>
      <c r="AF798" s="326"/>
    </row>
    <row r="799" spans="1:32" x14ac:dyDescent="0.25">
      <c r="A799" s="44" t="s">
        <v>6886</v>
      </c>
      <c r="B799" s="44" t="s">
        <v>973</v>
      </c>
      <c r="C799" s="45">
        <v>260101</v>
      </c>
      <c r="D799" s="45" t="s">
        <v>12340</v>
      </c>
      <c r="E799" s="45" t="s">
        <v>8976</v>
      </c>
      <c r="AF799" s="326"/>
    </row>
    <row r="800" spans="1:32" x14ac:dyDescent="0.25">
      <c r="A800" s="44" t="s">
        <v>6886</v>
      </c>
      <c r="B800" s="44" t="s">
        <v>2433</v>
      </c>
      <c r="C800" s="45">
        <v>230105</v>
      </c>
      <c r="D800" s="45" t="s">
        <v>12340</v>
      </c>
      <c r="E800" s="45" t="s">
        <v>5580</v>
      </c>
      <c r="AF800" s="326"/>
    </row>
    <row r="801" spans="1:32" x14ac:dyDescent="0.3">
      <c r="A801" s="57" t="s">
        <v>12356</v>
      </c>
      <c r="B801" s="57" t="s">
        <v>2254</v>
      </c>
      <c r="C801" s="62">
        <v>24030</v>
      </c>
      <c r="D801" s="93" t="s">
        <v>5007</v>
      </c>
      <c r="E801" s="60">
        <v>46326</v>
      </c>
      <c r="F801" s="379"/>
      <c r="G801" s="379"/>
      <c r="H801" s="379"/>
      <c r="I801" s="380"/>
      <c r="J801" s="380"/>
      <c r="K801" s="380"/>
      <c r="L801" s="380"/>
      <c r="M801" s="380"/>
      <c r="N801" s="380"/>
      <c r="O801" s="380"/>
      <c r="P801" s="380"/>
      <c r="Q801" s="380"/>
      <c r="R801" s="380"/>
      <c r="S801" s="380"/>
      <c r="T801" s="380"/>
      <c r="U801" s="380"/>
      <c r="V801" s="380"/>
      <c r="W801" s="380"/>
      <c r="X801" s="380"/>
      <c r="Y801" s="380"/>
      <c r="Z801" s="380"/>
      <c r="AA801" s="380"/>
      <c r="AF801" s="326"/>
    </row>
    <row r="802" spans="1:32" x14ac:dyDescent="0.3">
      <c r="A802" s="372" t="s">
        <v>12356</v>
      </c>
      <c r="B802" s="372" t="s">
        <v>12354</v>
      </c>
      <c r="C802" s="125" t="s">
        <v>12187</v>
      </c>
      <c r="D802" s="32" t="s">
        <v>20621</v>
      </c>
      <c r="E802" s="125" t="s">
        <v>5239</v>
      </c>
      <c r="F802" s="125" t="s">
        <v>1236</v>
      </c>
      <c r="G802" s="125" t="s">
        <v>1237</v>
      </c>
      <c r="AF802" s="326"/>
    </row>
    <row r="803" spans="1:32" x14ac:dyDescent="0.25">
      <c r="A803" s="44" t="s">
        <v>5860</v>
      </c>
      <c r="B803" s="44" t="s">
        <v>20397</v>
      </c>
      <c r="C803" s="45" t="s">
        <v>5859</v>
      </c>
      <c r="D803" s="32" t="s">
        <v>12570</v>
      </c>
      <c r="E803" s="46">
        <v>46418</v>
      </c>
      <c r="AF803" s="326"/>
    </row>
    <row r="804" spans="1:32" x14ac:dyDescent="0.25">
      <c r="A804" s="44" t="s">
        <v>5860</v>
      </c>
      <c r="B804" s="44" t="s">
        <v>11161</v>
      </c>
      <c r="C804" s="45" t="s">
        <v>11162</v>
      </c>
      <c r="D804" s="46" t="s">
        <v>13037</v>
      </c>
      <c r="E804" s="46">
        <v>46231</v>
      </c>
      <c r="AF804" s="326"/>
    </row>
    <row r="805" spans="1:32" x14ac:dyDescent="0.25">
      <c r="A805" s="44" t="s">
        <v>16926</v>
      </c>
      <c r="B805" s="44" t="s">
        <v>967</v>
      </c>
      <c r="C805" s="45">
        <v>250601</v>
      </c>
      <c r="D805" s="45" t="s">
        <v>12340</v>
      </c>
      <c r="E805" s="45" t="s">
        <v>16905</v>
      </c>
      <c r="AF805" s="326"/>
    </row>
    <row r="806" spans="1:32" x14ac:dyDescent="0.25">
      <c r="A806" s="44" t="s">
        <v>55</v>
      </c>
      <c r="B806" s="44" t="s">
        <v>154</v>
      </c>
      <c r="C806" s="45" t="s">
        <v>6797</v>
      </c>
      <c r="D806" s="46" t="s">
        <v>13037</v>
      </c>
      <c r="E806" s="46">
        <v>46441</v>
      </c>
      <c r="AF806" s="326"/>
    </row>
    <row r="807" spans="1:32" x14ac:dyDescent="0.25">
      <c r="A807" s="44" t="s">
        <v>55</v>
      </c>
      <c r="B807" s="44" t="s">
        <v>154</v>
      </c>
      <c r="C807" s="45" t="s">
        <v>6797</v>
      </c>
      <c r="D807" s="46" t="s">
        <v>13037</v>
      </c>
      <c r="E807" s="46">
        <v>46441</v>
      </c>
      <c r="AF807" s="326"/>
    </row>
    <row r="808" spans="1:32" x14ac:dyDescent="0.25">
      <c r="A808" s="44" t="s">
        <v>55</v>
      </c>
      <c r="B808" s="44" t="s">
        <v>154</v>
      </c>
      <c r="C808" s="45" t="s">
        <v>6797</v>
      </c>
      <c r="D808" s="46" t="s">
        <v>13037</v>
      </c>
      <c r="E808" s="46">
        <v>46441</v>
      </c>
      <c r="AF808" s="326"/>
    </row>
    <row r="809" spans="1:32" x14ac:dyDescent="0.25">
      <c r="A809" s="44" t="s">
        <v>55</v>
      </c>
      <c r="B809" s="44" t="s">
        <v>154</v>
      </c>
      <c r="C809" s="45" t="s">
        <v>6797</v>
      </c>
      <c r="D809" s="46" t="s">
        <v>13037</v>
      </c>
      <c r="E809" s="46">
        <v>46441</v>
      </c>
      <c r="AF809" s="326"/>
    </row>
    <row r="810" spans="1:32" x14ac:dyDescent="0.25">
      <c r="A810" s="44" t="s">
        <v>4583</v>
      </c>
      <c r="B810" s="44" t="s">
        <v>4584</v>
      </c>
      <c r="C810" s="45" t="s">
        <v>4585</v>
      </c>
      <c r="D810" s="45" t="s">
        <v>12177</v>
      </c>
      <c r="E810" s="45" t="s">
        <v>4354</v>
      </c>
      <c r="F810" s="93"/>
      <c r="G810" s="93"/>
      <c r="H810" s="93"/>
      <c r="I810" s="99"/>
      <c r="J810" s="99"/>
      <c r="K810" s="99"/>
      <c r="L810" s="99"/>
      <c r="M810" s="99"/>
      <c r="N810" s="99"/>
      <c r="O810" s="99"/>
      <c r="P810" s="99"/>
      <c r="Q810" s="99"/>
      <c r="R810" s="99"/>
      <c r="S810" s="99"/>
      <c r="T810" s="99"/>
      <c r="U810" s="44"/>
      <c r="V810" s="44"/>
      <c r="W810" s="99"/>
      <c r="X810" s="99"/>
      <c r="Y810" s="99"/>
      <c r="Z810" s="99"/>
      <c r="AF810" s="326"/>
    </row>
    <row r="811" spans="1:32" x14ac:dyDescent="0.25">
      <c r="A811" s="44" t="s">
        <v>4583</v>
      </c>
      <c r="B811" s="44" t="s">
        <v>4360</v>
      </c>
      <c r="C811" s="45" t="s">
        <v>15193</v>
      </c>
      <c r="D811" s="45" t="s">
        <v>12177</v>
      </c>
      <c r="E811" s="45" t="s">
        <v>5640</v>
      </c>
      <c r="F811" s="93"/>
      <c r="G811" s="93"/>
      <c r="H811" s="93"/>
      <c r="I811" s="99"/>
      <c r="J811" s="99"/>
      <c r="K811" s="99"/>
      <c r="L811" s="99"/>
      <c r="M811" s="99"/>
      <c r="N811" s="99"/>
      <c r="O811" s="99"/>
      <c r="P811" s="99"/>
      <c r="Q811" s="99"/>
      <c r="R811" s="99"/>
      <c r="S811" s="99"/>
      <c r="T811" s="99"/>
      <c r="U811" s="44"/>
      <c r="V811" s="57"/>
      <c r="W811" s="99"/>
      <c r="X811" s="99"/>
      <c r="Y811" s="99"/>
      <c r="Z811" s="99"/>
      <c r="AF811" s="326"/>
    </row>
    <row r="812" spans="1:32" x14ac:dyDescent="0.25">
      <c r="A812" s="44" t="s">
        <v>4583</v>
      </c>
      <c r="B812" s="44" t="s">
        <v>4360</v>
      </c>
      <c r="C812" s="45" t="s">
        <v>15193</v>
      </c>
      <c r="D812" s="93" t="s">
        <v>18817</v>
      </c>
      <c r="E812" s="45" t="s">
        <v>5640</v>
      </c>
      <c r="F812" s="379"/>
      <c r="G812" s="379"/>
      <c r="H812" s="379"/>
      <c r="I812" s="380"/>
      <c r="J812" s="380"/>
      <c r="K812" s="380"/>
      <c r="L812" s="380"/>
      <c r="M812" s="380"/>
      <c r="N812" s="380"/>
      <c r="O812" s="380"/>
      <c r="P812" s="380"/>
      <c r="Q812" s="380"/>
      <c r="R812" s="380"/>
      <c r="S812" s="380"/>
      <c r="T812" s="380"/>
      <c r="U812" s="380"/>
      <c r="V812" s="380"/>
      <c r="W812" s="380"/>
      <c r="X812" s="380"/>
      <c r="Y812" s="380"/>
      <c r="Z812" s="380"/>
      <c r="AA812" s="380"/>
      <c r="AF812" s="326"/>
    </row>
    <row r="813" spans="1:32" x14ac:dyDescent="0.25">
      <c r="A813" s="44" t="s">
        <v>9455</v>
      </c>
      <c r="B813" s="44" t="s">
        <v>15890</v>
      </c>
      <c r="C813" s="45" t="s">
        <v>14795</v>
      </c>
      <c r="D813" s="93" t="s">
        <v>3876</v>
      </c>
      <c r="E813" s="359">
        <f>DATE(2029,4,23)</f>
        <v>47231</v>
      </c>
      <c r="F813" s="93"/>
      <c r="G813" s="93"/>
      <c r="H813" s="93"/>
      <c r="I813" s="99"/>
      <c r="J813" s="99"/>
      <c r="K813" s="99"/>
      <c r="L813" s="99"/>
      <c r="M813" s="99"/>
      <c r="N813" s="99"/>
      <c r="O813" s="99"/>
      <c r="P813" s="99"/>
      <c r="Q813" s="99"/>
      <c r="R813" s="99"/>
      <c r="S813" s="99"/>
      <c r="T813" s="99"/>
      <c r="U813" s="99"/>
      <c r="V813" s="99"/>
      <c r="W813" s="99"/>
      <c r="X813" s="99"/>
      <c r="Y813" s="99"/>
      <c r="Z813" s="99"/>
      <c r="AF813" s="326"/>
    </row>
    <row r="814" spans="1:32" x14ac:dyDescent="0.25">
      <c r="A814" s="44" t="s">
        <v>2618</v>
      </c>
      <c r="B814" s="44" t="s">
        <v>2301</v>
      </c>
      <c r="C814" s="45" t="s">
        <v>15128</v>
      </c>
      <c r="D814" s="45" t="s">
        <v>12177</v>
      </c>
      <c r="E814" s="45" t="s">
        <v>7228</v>
      </c>
      <c r="F814" s="93"/>
      <c r="G814" s="93"/>
      <c r="H814" s="93"/>
      <c r="I814" s="99"/>
      <c r="J814" s="99"/>
      <c r="K814" s="99"/>
      <c r="L814" s="99"/>
      <c r="M814" s="99"/>
      <c r="N814" s="99"/>
      <c r="O814" s="99"/>
      <c r="P814" s="99"/>
      <c r="Q814" s="99"/>
      <c r="R814" s="99"/>
      <c r="S814" s="99"/>
      <c r="T814" s="99"/>
      <c r="U814" s="44"/>
      <c r="V814" s="57"/>
      <c r="W814" s="99"/>
      <c r="X814" s="99"/>
      <c r="Y814" s="99"/>
      <c r="Z814" s="99"/>
      <c r="AF814" s="326"/>
    </row>
    <row r="815" spans="1:32" x14ac:dyDescent="0.25">
      <c r="A815" s="44" t="s">
        <v>2618</v>
      </c>
      <c r="B815" s="44" t="s">
        <v>2301</v>
      </c>
      <c r="C815" s="45" t="s">
        <v>15128</v>
      </c>
      <c r="D815" s="93" t="s">
        <v>18817</v>
      </c>
      <c r="E815" s="45" t="s">
        <v>7228</v>
      </c>
      <c r="F815" s="379"/>
      <c r="G815" s="379"/>
      <c r="H815" s="379"/>
      <c r="I815" s="380"/>
      <c r="J815" s="380"/>
      <c r="K815" s="380"/>
      <c r="L815" s="380"/>
      <c r="M815" s="380"/>
      <c r="N815" s="380"/>
      <c r="O815" s="380"/>
      <c r="P815" s="380"/>
      <c r="Q815" s="380"/>
      <c r="R815" s="380"/>
      <c r="S815" s="380"/>
      <c r="T815" s="380"/>
      <c r="U815" s="380"/>
      <c r="V815" s="380"/>
      <c r="W815" s="380"/>
      <c r="X815" s="380"/>
      <c r="Y815" s="380"/>
      <c r="Z815" s="380"/>
      <c r="AA815" s="380"/>
      <c r="AF815" s="326"/>
    </row>
    <row r="816" spans="1:32" x14ac:dyDescent="0.25">
      <c r="A816" s="44" t="s">
        <v>2618</v>
      </c>
      <c r="B816" s="44" t="s">
        <v>2619</v>
      </c>
      <c r="C816" s="45" t="s">
        <v>15128</v>
      </c>
      <c r="D816" s="45" t="s">
        <v>10697</v>
      </c>
      <c r="E816" s="46">
        <v>46752</v>
      </c>
      <c r="F816" s="93"/>
      <c r="G816" s="93"/>
      <c r="H816" s="93"/>
      <c r="I816" s="99"/>
      <c r="J816" s="99"/>
      <c r="K816" s="99"/>
      <c r="L816" s="99"/>
      <c r="M816" s="99"/>
      <c r="N816" s="99"/>
      <c r="O816" s="99"/>
      <c r="P816" s="99"/>
      <c r="Q816" s="99"/>
      <c r="R816" s="99"/>
      <c r="S816" s="99"/>
      <c r="T816" s="99"/>
      <c r="U816" s="44"/>
      <c r="V816" s="57"/>
      <c r="W816" s="99"/>
      <c r="X816" s="99"/>
      <c r="Y816" s="99"/>
      <c r="Z816" s="99"/>
      <c r="AF816" s="326"/>
    </row>
    <row r="817" spans="1:32" x14ac:dyDescent="0.25">
      <c r="A817" s="92" t="s">
        <v>11106</v>
      </c>
      <c r="B817" s="92" t="s">
        <v>11136</v>
      </c>
      <c r="C817" s="93" t="s">
        <v>11137</v>
      </c>
      <c r="D817" s="93" t="s">
        <v>1250</v>
      </c>
      <c r="E817" s="94">
        <v>46281</v>
      </c>
      <c r="F817" s="93"/>
      <c r="G817" s="93"/>
      <c r="H817" s="93"/>
      <c r="I817" s="99"/>
      <c r="J817" s="99"/>
      <c r="K817" s="99"/>
      <c r="L817" s="99"/>
      <c r="M817" s="99"/>
      <c r="N817" s="99"/>
      <c r="O817" s="99"/>
      <c r="P817" s="99"/>
      <c r="Q817" s="99"/>
      <c r="R817" s="99"/>
      <c r="S817" s="99"/>
      <c r="T817" s="99"/>
      <c r="U817" s="44"/>
      <c r="V817" s="57"/>
      <c r="W817" s="99"/>
      <c r="X817" s="99"/>
      <c r="Y817" s="99"/>
      <c r="Z817" s="99"/>
      <c r="AA817" s="380"/>
      <c r="AF817" s="326"/>
    </row>
    <row r="818" spans="1:32" x14ac:dyDescent="0.25">
      <c r="A818" s="44" t="s">
        <v>18885</v>
      </c>
      <c r="B818" s="44" t="s">
        <v>2433</v>
      </c>
      <c r="C818" s="45">
        <v>230105</v>
      </c>
      <c r="D818" s="45" t="s">
        <v>12340</v>
      </c>
      <c r="E818" s="45" t="s">
        <v>5580</v>
      </c>
      <c r="AF818" s="326"/>
    </row>
    <row r="819" spans="1:32" x14ac:dyDescent="0.25">
      <c r="A819" s="44" t="s">
        <v>13602</v>
      </c>
      <c r="B819" s="44" t="s">
        <v>18828</v>
      </c>
      <c r="C819" s="45">
        <v>25010501</v>
      </c>
      <c r="D819" s="45" t="s">
        <v>12340</v>
      </c>
      <c r="E819" s="45" t="s">
        <v>13567</v>
      </c>
      <c r="AF819" s="326"/>
    </row>
    <row r="820" spans="1:32" x14ac:dyDescent="0.25">
      <c r="A820" s="99" t="s">
        <v>10113</v>
      </c>
      <c r="B820" s="92" t="s">
        <v>1445</v>
      </c>
      <c r="C820" s="93" t="s">
        <v>6724</v>
      </c>
      <c r="D820" s="93" t="s">
        <v>1250</v>
      </c>
      <c r="E820" s="94">
        <v>46488</v>
      </c>
      <c r="F820" s="93"/>
      <c r="G820" s="93"/>
      <c r="H820" s="93" t="s">
        <v>1237</v>
      </c>
      <c r="I820" s="99"/>
      <c r="J820" s="99"/>
      <c r="K820" s="99"/>
      <c r="L820" s="99"/>
      <c r="M820" s="99"/>
      <c r="N820" s="99"/>
      <c r="O820" s="99"/>
      <c r="P820" s="99"/>
      <c r="Q820" s="99"/>
      <c r="R820" s="99"/>
      <c r="S820" s="99"/>
      <c r="T820" s="99"/>
      <c r="U820" s="44"/>
      <c r="V820" s="57"/>
      <c r="W820" s="99"/>
      <c r="X820" s="99"/>
      <c r="Y820" s="99"/>
      <c r="Z820" s="99"/>
      <c r="AF820" s="326"/>
    </row>
    <row r="821" spans="1:32" x14ac:dyDescent="0.25">
      <c r="A821" s="99" t="s">
        <v>10114</v>
      </c>
      <c r="B821" s="92" t="s">
        <v>4067</v>
      </c>
      <c r="C821" s="93" t="s">
        <v>4068</v>
      </c>
      <c r="D821" s="93" t="s">
        <v>1250</v>
      </c>
      <c r="E821" s="94">
        <v>46651</v>
      </c>
      <c r="F821" s="93"/>
      <c r="G821" s="93"/>
      <c r="H821" s="93" t="s">
        <v>1237</v>
      </c>
      <c r="I821" s="99"/>
      <c r="J821" s="99"/>
      <c r="K821" s="99"/>
      <c r="L821" s="99"/>
      <c r="M821" s="99"/>
      <c r="N821" s="99"/>
      <c r="O821" s="99"/>
      <c r="P821" s="99"/>
      <c r="Q821" s="99"/>
      <c r="R821" s="99"/>
      <c r="S821" s="99"/>
      <c r="T821" s="99"/>
      <c r="U821" s="44"/>
      <c r="V821" s="57"/>
      <c r="W821" s="99"/>
      <c r="X821" s="99"/>
      <c r="Y821" s="99"/>
      <c r="Z821" s="99"/>
      <c r="AF821" s="326"/>
    </row>
    <row r="822" spans="1:32" x14ac:dyDescent="0.25">
      <c r="A822" s="44" t="s">
        <v>5457</v>
      </c>
      <c r="B822" s="44" t="s">
        <v>2433</v>
      </c>
      <c r="C822" s="45">
        <v>220105</v>
      </c>
      <c r="D822" s="45" t="s">
        <v>12340</v>
      </c>
      <c r="E822" s="45" t="s">
        <v>2686</v>
      </c>
      <c r="AF822" s="326"/>
    </row>
    <row r="823" spans="1:32" x14ac:dyDescent="0.25">
      <c r="A823" s="44" t="s">
        <v>17919</v>
      </c>
      <c r="B823" s="44" t="s">
        <v>20398</v>
      </c>
      <c r="C823" s="45" t="s">
        <v>17917</v>
      </c>
      <c r="D823" s="32" t="s">
        <v>12570</v>
      </c>
      <c r="E823" s="46">
        <v>46418</v>
      </c>
      <c r="AF823" s="326"/>
    </row>
    <row r="824" spans="1:32" x14ac:dyDescent="0.25">
      <c r="A824" s="44" t="s">
        <v>14647</v>
      </c>
      <c r="B824" s="44" t="s">
        <v>13118</v>
      </c>
      <c r="C824" s="45">
        <v>21.25</v>
      </c>
      <c r="D824" s="45" t="s">
        <v>13565</v>
      </c>
      <c r="E824" s="46">
        <v>47664</v>
      </c>
      <c r="F824" s="45"/>
      <c r="G824" s="93"/>
      <c r="H824" s="93"/>
      <c r="I824" s="99"/>
      <c r="J824" s="99"/>
      <c r="K824" s="99"/>
      <c r="L824" s="99"/>
      <c r="M824" s="99"/>
      <c r="N824" s="99"/>
      <c r="O824" s="99"/>
      <c r="P824" s="99"/>
      <c r="Q824" s="99"/>
      <c r="R824" s="99"/>
      <c r="S824" s="99"/>
      <c r="T824" s="99"/>
      <c r="U824" s="99"/>
      <c r="V824" s="99"/>
      <c r="W824" s="99"/>
      <c r="X824" s="99"/>
      <c r="Y824" s="99"/>
      <c r="Z824" s="99"/>
      <c r="AF824" s="326"/>
    </row>
    <row r="825" spans="1:32" x14ac:dyDescent="0.25">
      <c r="A825" s="44" t="s">
        <v>18886</v>
      </c>
      <c r="B825" s="44" t="s">
        <v>16911</v>
      </c>
      <c r="C825" s="45">
        <v>250902</v>
      </c>
      <c r="D825" s="45" t="s">
        <v>12340</v>
      </c>
      <c r="E825" s="45" t="s">
        <v>5246</v>
      </c>
      <c r="AF825" s="326"/>
    </row>
    <row r="826" spans="1:32" x14ac:dyDescent="0.25">
      <c r="A826" s="44" t="s">
        <v>5458</v>
      </c>
      <c r="B826" s="44" t="s">
        <v>2433</v>
      </c>
      <c r="C826" s="45">
        <v>230105</v>
      </c>
      <c r="D826" s="45" t="s">
        <v>12340</v>
      </c>
      <c r="E826" s="45" t="s">
        <v>5580</v>
      </c>
      <c r="AF826" s="326"/>
    </row>
    <row r="827" spans="1:32" x14ac:dyDescent="0.25">
      <c r="A827" s="44" t="s">
        <v>5458</v>
      </c>
      <c r="B827" s="44" t="s">
        <v>967</v>
      </c>
      <c r="C827" s="45">
        <v>220601</v>
      </c>
      <c r="D827" s="45" t="s">
        <v>12340</v>
      </c>
      <c r="E827" s="45" t="s">
        <v>5235</v>
      </c>
      <c r="AF827" s="326"/>
    </row>
    <row r="828" spans="1:32" x14ac:dyDescent="0.25">
      <c r="A828" s="256" t="s">
        <v>15245</v>
      </c>
      <c r="B828" s="256" t="s">
        <v>15246</v>
      </c>
      <c r="C828" s="53" t="s">
        <v>10704</v>
      </c>
      <c r="D828" s="93" t="s">
        <v>5891</v>
      </c>
      <c r="E828" s="257">
        <v>47300</v>
      </c>
      <c r="F828" s="93"/>
      <c r="G828" s="93"/>
      <c r="H828" s="93"/>
      <c r="I828" s="99"/>
      <c r="J828" s="99"/>
      <c r="K828" s="99"/>
      <c r="L828" s="99"/>
      <c r="M828" s="99"/>
      <c r="N828" s="99"/>
      <c r="O828" s="99"/>
      <c r="P828" s="99"/>
      <c r="Q828" s="99"/>
      <c r="R828" s="99"/>
      <c r="S828" s="99"/>
      <c r="T828" s="99"/>
      <c r="U828" s="44"/>
      <c r="V828" s="57"/>
      <c r="W828" s="99"/>
      <c r="X828" s="99"/>
      <c r="Y828" s="99"/>
      <c r="Z828" s="99"/>
      <c r="AF828" s="326"/>
    </row>
    <row r="829" spans="1:32" x14ac:dyDescent="0.3">
      <c r="A829" s="372" t="s">
        <v>13884</v>
      </c>
      <c r="B829" s="372" t="s">
        <v>13870</v>
      </c>
      <c r="C829" s="125" t="s">
        <v>13871</v>
      </c>
      <c r="D829" s="32" t="s">
        <v>20621</v>
      </c>
      <c r="E829" s="125" t="s">
        <v>5650</v>
      </c>
      <c r="F829" s="125" t="s">
        <v>1237</v>
      </c>
      <c r="G829" s="125" t="s">
        <v>1237</v>
      </c>
      <c r="AF829" s="326"/>
    </row>
    <row r="830" spans="1:32" x14ac:dyDescent="0.25">
      <c r="A830" s="44" t="s">
        <v>18887</v>
      </c>
      <c r="B830" s="44" t="s">
        <v>2433</v>
      </c>
      <c r="C830" s="45">
        <v>220105</v>
      </c>
      <c r="D830" s="45" t="s">
        <v>12340</v>
      </c>
      <c r="E830" s="45" t="s">
        <v>2686</v>
      </c>
      <c r="AF830" s="326"/>
    </row>
    <row r="831" spans="1:32" x14ac:dyDescent="0.25">
      <c r="A831" s="44" t="s">
        <v>5861</v>
      </c>
      <c r="B831" s="44" t="s">
        <v>14648</v>
      </c>
      <c r="C831" s="45">
        <v>22.25</v>
      </c>
      <c r="D831" s="45" t="s">
        <v>13565</v>
      </c>
      <c r="E831" s="46">
        <v>47664</v>
      </c>
      <c r="F831" s="45" t="s">
        <v>1384</v>
      </c>
      <c r="G831" s="93"/>
      <c r="H831" s="93"/>
      <c r="I831" s="99"/>
      <c r="J831" s="99"/>
      <c r="K831" s="99"/>
      <c r="L831" s="99"/>
      <c r="M831" s="99"/>
      <c r="N831" s="99"/>
      <c r="O831" s="99"/>
      <c r="P831" s="99"/>
      <c r="Q831" s="99"/>
      <c r="R831" s="99"/>
      <c r="S831" s="99"/>
      <c r="T831" s="99"/>
      <c r="U831" s="99"/>
      <c r="V831" s="99"/>
      <c r="W831" s="99"/>
      <c r="X831" s="99"/>
      <c r="Y831" s="99"/>
      <c r="Z831" s="99"/>
      <c r="AF831" s="326"/>
    </row>
    <row r="832" spans="1:32" x14ac:dyDescent="0.25">
      <c r="A832" s="44" t="s">
        <v>5861</v>
      </c>
      <c r="B832" s="44" t="s">
        <v>20397</v>
      </c>
      <c r="C832" s="45" t="s">
        <v>5859</v>
      </c>
      <c r="D832" s="32" t="s">
        <v>12570</v>
      </c>
      <c r="E832" s="46">
        <v>46418</v>
      </c>
      <c r="AF832" s="326"/>
    </row>
    <row r="833" spans="1:32" x14ac:dyDescent="0.25">
      <c r="A833" s="44" t="s">
        <v>8472</v>
      </c>
      <c r="B833" s="44" t="s">
        <v>978</v>
      </c>
      <c r="C833" s="45">
        <v>230703</v>
      </c>
      <c r="D833" s="45" t="s">
        <v>12340</v>
      </c>
      <c r="E833" s="45" t="s">
        <v>4375</v>
      </c>
      <c r="AF833" s="326"/>
    </row>
    <row r="834" spans="1:32" x14ac:dyDescent="0.25">
      <c r="A834" s="44" t="s">
        <v>4390</v>
      </c>
      <c r="B834" s="44" t="s">
        <v>4373</v>
      </c>
      <c r="C834" s="45" t="s">
        <v>4391</v>
      </c>
      <c r="D834" s="45" t="s">
        <v>12177</v>
      </c>
      <c r="E834" s="45" t="s">
        <v>4375</v>
      </c>
      <c r="F834" s="93"/>
      <c r="G834" s="93"/>
      <c r="H834" s="93"/>
      <c r="I834" s="99"/>
      <c r="J834" s="99"/>
      <c r="K834" s="99"/>
      <c r="L834" s="99"/>
      <c r="M834" s="99"/>
      <c r="N834" s="99"/>
      <c r="O834" s="99"/>
      <c r="P834" s="99"/>
      <c r="Q834" s="99"/>
      <c r="R834" s="99"/>
      <c r="S834" s="99"/>
      <c r="T834" s="99"/>
      <c r="U834" s="44"/>
      <c r="V834" s="57"/>
      <c r="W834" s="99"/>
      <c r="X834" s="99"/>
      <c r="Y834" s="99"/>
      <c r="Z834" s="99"/>
      <c r="AF834" s="326"/>
    </row>
    <row r="835" spans="1:32" x14ac:dyDescent="0.25">
      <c r="A835" s="44" t="s">
        <v>4390</v>
      </c>
      <c r="B835" s="44" t="s">
        <v>4373</v>
      </c>
      <c r="C835" s="45" t="s">
        <v>4391</v>
      </c>
      <c r="D835" s="93" t="s">
        <v>18817</v>
      </c>
      <c r="E835" s="45" t="s">
        <v>4375</v>
      </c>
      <c r="F835" s="379"/>
      <c r="G835" s="379"/>
      <c r="H835" s="379"/>
      <c r="I835" s="380"/>
      <c r="J835" s="380"/>
      <c r="K835" s="380"/>
      <c r="L835" s="380"/>
      <c r="M835" s="380"/>
      <c r="N835" s="380"/>
      <c r="O835" s="380"/>
      <c r="P835" s="380"/>
      <c r="Q835" s="380"/>
      <c r="R835" s="380"/>
      <c r="S835" s="380"/>
      <c r="T835" s="380"/>
      <c r="U835" s="380"/>
      <c r="V835" s="380"/>
      <c r="W835" s="380"/>
      <c r="X835" s="380"/>
      <c r="Y835" s="380"/>
      <c r="Z835" s="380"/>
      <c r="AA835" s="380"/>
      <c r="AF835" s="326"/>
    </row>
    <row r="836" spans="1:32" x14ac:dyDescent="0.25">
      <c r="A836" s="44" t="s">
        <v>4390</v>
      </c>
      <c r="B836" s="44" t="s">
        <v>4373</v>
      </c>
      <c r="C836" s="45" t="s">
        <v>4391</v>
      </c>
      <c r="D836" s="45" t="s">
        <v>10697</v>
      </c>
      <c r="E836" s="45" t="s">
        <v>4375</v>
      </c>
      <c r="F836" s="93"/>
      <c r="G836" s="93"/>
      <c r="H836" s="93"/>
      <c r="I836" s="99"/>
      <c r="J836" s="99"/>
      <c r="K836" s="99"/>
      <c r="L836" s="99"/>
      <c r="M836" s="99"/>
      <c r="N836" s="99"/>
      <c r="O836" s="99"/>
      <c r="P836" s="99"/>
      <c r="Q836" s="99"/>
      <c r="R836" s="99"/>
      <c r="S836" s="99"/>
      <c r="T836" s="99"/>
      <c r="U836" s="44"/>
      <c r="V836" s="57"/>
      <c r="W836" s="99"/>
      <c r="X836" s="99"/>
      <c r="Y836" s="99"/>
      <c r="Z836" s="99"/>
      <c r="AF836" s="326"/>
    </row>
    <row r="837" spans="1:32" x14ac:dyDescent="0.25">
      <c r="A837" s="44" t="s">
        <v>5459</v>
      </c>
      <c r="B837" s="44" t="s">
        <v>9019</v>
      </c>
      <c r="C837" s="45">
        <v>23110102</v>
      </c>
      <c r="D837" s="45" t="s">
        <v>12340</v>
      </c>
      <c r="E837" s="45" t="s">
        <v>9018</v>
      </c>
      <c r="AF837" s="326"/>
    </row>
    <row r="838" spans="1:32" x14ac:dyDescent="0.25">
      <c r="A838" s="44" t="s">
        <v>5459</v>
      </c>
      <c r="B838" s="44" t="s">
        <v>16911</v>
      </c>
      <c r="C838" s="45">
        <v>250902</v>
      </c>
      <c r="D838" s="45" t="s">
        <v>12340</v>
      </c>
      <c r="E838" s="45" t="s">
        <v>5246</v>
      </c>
      <c r="AF838" s="326"/>
    </row>
    <row r="839" spans="1:32" x14ac:dyDescent="0.25">
      <c r="A839" s="44" t="s">
        <v>5459</v>
      </c>
      <c r="B839" s="44" t="s">
        <v>18845</v>
      </c>
      <c r="C839" s="45">
        <v>23110101</v>
      </c>
      <c r="D839" s="45" t="s">
        <v>12340</v>
      </c>
      <c r="E839" s="45" t="s">
        <v>9018</v>
      </c>
      <c r="AF839" s="326"/>
    </row>
    <row r="840" spans="1:32" x14ac:dyDescent="0.25">
      <c r="A840" s="44" t="s">
        <v>5459</v>
      </c>
      <c r="B840" s="44" t="s">
        <v>980</v>
      </c>
      <c r="C840" s="45">
        <v>260103</v>
      </c>
      <c r="D840" s="45" t="s">
        <v>12340</v>
      </c>
      <c r="E840" s="45" t="s">
        <v>8976</v>
      </c>
      <c r="AF840" s="326"/>
    </row>
    <row r="841" spans="1:32" x14ac:dyDescent="0.25">
      <c r="A841" s="44" t="s">
        <v>122</v>
      </c>
      <c r="B841" s="44" t="s">
        <v>10716</v>
      </c>
      <c r="C841" s="45" t="s">
        <v>10717</v>
      </c>
      <c r="D841" s="46" t="s">
        <v>13037</v>
      </c>
      <c r="E841" s="46">
        <v>46521</v>
      </c>
      <c r="AF841" s="326"/>
    </row>
    <row r="842" spans="1:32" x14ac:dyDescent="0.25">
      <c r="A842" s="44" t="s">
        <v>122</v>
      </c>
      <c r="B842" s="44" t="s">
        <v>1947</v>
      </c>
      <c r="C842" s="45" t="s">
        <v>13976</v>
      </c>
      <c r="D842" s="46" t="s">
        <v>13037</v>
      </c>
      <c r="E842" s="46">
        <v>46401</v>
      </c>
      <c r="AF842" s="326"/>
    </row>
    <row r="843" spans="1:32" x14ac:dyDescent="0.25">
      <c r="A843" s="44" t="s">
        <v>6887</v>
      </c>
      <c r="B843" s="44" t="s">
        <v>2433</v>
      </c>
      <c r="C843" s="45">
        <v>230105</v>
      </c>
      <c r="D843" s="45" t="s">
        <v>12340</v>
      </c>
      <c r="E843" s="45" t="s">
        <v>5580</v>
      </c>
      <c r="AF843" s="326"/>
    </row>
    <row r="844" spans="1:32" x14ac:dyDescent="0.25">
      <c r="A844" s="44" t="s">
        <v>6887</v>
      </c>
      <c r="B844" s="44" t="s">
        <v>973</v>
      </c>
      <c r="C844" s="45">
        <v>260101</v>
      </c>
      <c r="D844" s="45" t="s">
        <v>12340</v>
      </c>
      <c r="E844" s="45" t="s">
        <v>8976</v>
      </c>
      <c r="AF844" s="326"/>
    </row>
    <row r="845" spans="1:32" x14ac:dyDescent="0.25">
      <c r="A845" s="44" t="s">
        <v>10139</v>
      </c>
      <c r="B845" s="92" t="s">
        <v>10390</v>
      </c>
      <c r="C845" s="56" t="s">
        <v>10124</v>
      </c>
      <c r="D845" s="146" t="s">
        <v>10389</v>
      </c>
      <c r="E845" s="107">
        <v>45838</v>
      </c>
      <c r="F845" s="93"/>
      <c r="G845" s="93"/>
      <c r="H845" s="93"/>
      <c r="I845" s="99"/>
      <c r="J845" s="99"/>
      <c r="K845" s="99"/>
      <c r="L845" s="99"/>
      <c r="M845" s="99"/>
      <c r="N845" s="99"/>
      <c r="O845" s="99"/>
      <c r="P845" s="99"/>
      <c r="Q845" s="99"/>
      <c r="R845" s="99"/>
      <c r="S845" s="99"/>
      <c r="T845" s="99"/>
      <c r="U845" s="44"/>
      <c r="V845" s="44"/>
      <c r="W845" s="99"/>
      <c r="X845" s="99"/>
      <c r="Y845" s="99"/>
      <c r="Z845" s="99"/>
      <c r="AF845" s="326"/>
    </row>
    <row r="846" spans="1:32" x14ac:dyDescent="0.3">
      <c r="A846" s="372" t="s">
        <v>11925</v>
      </c>
      <c r="B846" s="372" t="s">
        <v>1203</v>
      </c>
      <c r="C846" s="125" t="s">
        <v>11926</v>
      </c>
      <c r="D846" s="32" t="s">
        <v>20621</v>
      </c>
      <c r="E846" s="125" t="s">
        <v>2686</v>
      </c>
      <c r="F846" s="125" t="s">
        <v>1236</v>
      </c>
      <c r="G846" s="125" t="s">
        <v>1237</v>
      </c>
      <c r="AF846" s="326"/>
    </row>
    <row r="847" spans="1:32" x14ac:dyDescent="0.25">
      <c r="A847" s="76" t="s">
        <v>4897</v>
      </c>
      <c r="B847" s="131" t="s">
        <v>1461</v>
      </c>
      <c r="C847" s="96" t="s">
        <v>6248</v>
      </c>
      <c r="D847" s="96" t="s">
        <v>1250</v>
      </c>
      <c r="E847" s="112">
        <v>46166</v>
      </c>
      <c r="F847" s="93"/>
      <c r="G847" s="93"/>
      <c r="H847" s="93"/>
      <c r="I847" s="99"/>
      <c r="J847" s="99"/>
      <c r="K847" s="99"/>
      <c r="L847" s="99"/>
      <c r="M847" s="99"/>
      <c r="N847" s="99"/>
      <c r="O847" s="99"/>
      <c r="P847" s="99"/>
      <c r="Q847" s="99"/>
      <c r="R847" s="99"/>
      <c r="S847" s="99"/>
      <c r="T847" s="99"/>
      <c r="U847" s="44"/>
      <c r="V847" s="44"/>
      <c r="W847" s="99"/>
      <c r="X847" s="99"/>
      <c r="Y847" s="99"/>
      <c r="Z847" s="99"/>
      <c r="AA847" s="380"/>
      <c r="AF847" s="326"/>
    </row>
    <row r="848" spans="1:32" x14ac:dyDescent="0.3">
      <c r="A848" s="57" t="s">
        <v>4186</v>
      </c>
      <c r="B848" s="57" t="s">
        <v>151</v>
      </c>
      <c r="C848" s="62">
        <v>2503</v>
      </c>
      <c r="D848" s="93" t="s">
        <v>5007</v>
      </c>
      <c r="E848" s="60">
        <v>46326</v>
      </c>
      <c r="F848" s="379"/>
      <c r="G848" s="379"/>
      <c r="H848" s="379"/>
      <c r="I848" s="380"/>
      <c r="J848" s="380"/>
      <c r="K848" s="380"/>
      <c r="L848" s="380"/>
      <c r="M848" s="380"/>
      <c r="N848" s="380"/>
      <c r="O848" s="380"/>
      <c r="P848" s="380"/>
      <c r="Q848" s="380"/>
      <c r="R848" s="380"/>
      <c r="S848" s="380"/>
      <c r="T848" s="380"/>
      <c r="U848" s="380"/>
      <c r="V848" s="380"/>
      <c r="W848" s="380"/>
      <c r="X848" s="380"/>
      <c r="Y848" s="380"/>
      <c r="Z848" s="380"/>
      <c r="AA848" s="380"/>
      <c r="AF848" s="326"/>
    </row>
    <row r="849" spans="1:32" ht="14.4" x14ac:dyDescent="0.3">
      <c r="A849" s="385" t="s">
        <v>4186</v>
      </c>
      <c r="B849" s="385" t="s">
        <v>18578</v>
      </c>
      <c r="C849" s="387" t="s">
        <v>18581</v>
      </c>
      <c r="D849" s="93" t="s">
        <v>5007</v>
      </c>
      <c r="E849" s="389" t="s">
        <v>10500</v>
      </c>
      <c r="AF849" s="326"/>
    </row>
    <row r="850" spans="1:32" x14ac:dyDescent="0.3">
      <c r="A850" s="385" t="s">
        <v>1253</v>
      </c>
      <c r="B850" s="385" t="s">
        <v>1339</v>
      </c>
      <c r="C850" s="387">
        <v>24027</v>
      </c>
      <c r="D850" s="93" t="s">
        <v>5007</v>
      </c>
      <c r="E850" s="388">
        <v>46507</v>
      </c>
      <c r="AF850" s="326"/>
    </row>
    <row r="851" spans="1:32" x14ac:dyDescent="0.25">
      <c r="A851" s="92" t="s">
        <v>13999</v>
      </c>
      <c r="B851" s="92" t="s">
        <v>1343</v>
      </c>
      <c r="C851" s="349" t="s">
        <v>14199</v>
      </c>
      <c r="D851" s="349" t="s">
        <v>14041</v>
      </c>
      <c r="E851" s="351">
        <v>46752</v>
      </c>
      <c r="F851" s="93"/>
      <c r="G851" s="93"/>
      <c r="H851" s="93"/>
      <c r="I851" s="99"/>
      <c r="J851" s="99"/>
      <c r="K851" s="99"/>
      <c r="L851" s="99"/>
      <c r="M851" s="99"/>
      <c r="N851" s="99"/>
      <c r="O851" s="99"/>
      <c r="P851" s="99"/>
      <c r="Q851" s="99"/>
      <c r="R851" s="99"/>
      <c r="S851" s="99"/>
      <c r="T851" s="99"/>
      <c r="U851" s="44"/>
      <c r="V851" s="44"/>
      <c r="W851" s="99"/>
      <c r="X851" s="99"/>
      <c r="Y851" s="99"/>
      <c r="Z851" s="99"/>
      <c r="AF851" s="326"/>
    </row>
    <row r="852" spans="1:32" x14ac:dyDescent="0.25">
      <c r="A852" s="92" t="s">
        <v>14009</v>
      </c>
      <c r="B852" s="92" t="s">
        <v>14010</v>
      </c>
      <c r="C852" s="349" t="s">
        <v>5002</v>
      </c>
      <c r="D852" s="349" t="s">
        <v>14041</v>
      </c>
      <c r="E852" s="351">
        <v>46752</v>
      </c>
      <c r="F852" s="93"/>
      <c r="G852" s="93"/>
      <c r="H852" s="93"/>
      <c r="I852" s="99"/>
      <c r="J852" s="99"/>
      <c r="K852" s="99"/>
      <c r="L852" s="99"/>
      <c r="M852" s="99"/>
      <c r="N852" s="99"/>
      <c r="O852" s="99"/>
      <c r="P852" s="99"/>
      <c r="Q852" s="99"/>
      <c r="R852" s="99"/>
      <c r="S852" s="99"/>
      <c r="T852" s="99"/>
      <c r="U852" s="44"/>
      <c r="V852" s="44"/>
      <c r="W852" s="99"/>
      <c r="X852" s="99"/>
      <c r="Y852" s="99"/>
      <c r="Z852" s="99"/>
      <c r="AF852" s="326"/>
    </row>
    <row r="853" spans="1:32" x14ac:dyDescent="0.25">
      <c r="A853" s="44" t="s">
        <v>16927</v>
      </c>
      <c r="B853" s="44" t="s">
        <v>3597</v>
      </c>
      <c r="C853" s="45">
        <v>250503</v>
      </c>
      <c r="D853" s="45" t="s">
        <v>12340</v>
      </c>
      <c r="E853" s="45" t="s">
        <v>16904</v>
      </c>
      <c r="AF853" s="326"/>
    </row>
    <row r="854" spans="1:32" x14ac:dyDescent="0.25">
      <c r="A854" s="135" t="s">
        <v>6207</v>
      </c>
      <c r="B854" s="131" t="s">
        <v>1251</v>
      </c>
      <c r="C854" s="96" t="s">
        <v>6208</v>
      </c>
      <c r="D854" s="96" t="s">
        <v>1250</v>
      </c>
      <c r="E854" s="94">
        <v>46228</v>
      </c>
      <c r="F854" s="93"/>
      <c r="G854" s="93"/>
      <c r="H854" s="93"/>
      <c r="I854" s="99"/>
      <c r="J854" s="99"/>
      <c r="K854" s="99"/>
      <c r="L854" s="99"/>
      <c r="M854" s="99"/>
      <c r="N854" s="99"/>
      <c r="O854" s="99"/>
      <c r="P854" s="99"/>
      <c r="Q854" s="99"/>
      <c r="R854" s="99"/>
      <c r="S854" s="99"/>
      <c r="T854" s="99"/>
      <c r="U854" s="44"/>
      <c r="V854" s="44"/>
      <c r="W854" s="99"/>
      <c r="X854" s="99"/>
      <c r="Y854" s="99"/>
      <c r="Z854" s="99"/>
      <c r="AA854" s="380"/>
      <c r="AF854" s="326"/>
    </row>
    <row r="855" spans="1:32" x14ac:dyDescent="0.25">
      <c r="A855" s="44" t="s">
        <v>14649</v>
      </c>
      <c r="B855" s="44" t="s">
        <v>13111</v>
      </c>
      <c r="C855" s="45">
        <v>33.25</v>
      </c>
      <c r="D855" s="45" t="s">
        <v>13565</v>
      </c>
      <c r="E855" s="46">
        <v>47664</v>
      </c>
      <c r="F855" s="45" t="s">
        <v>1384</v>
      </c>
      <c r="G855" s="93"/>
      <c r="H855" s="93"/>
      <c r="I855" s="99"/>
      <c r="J855" s="99"/>
      <c r="K855" s="99"/>
      <c r="L855" s="99"/>
      <c r="M855" s="99"/>
      <c r="N855" s="99"/>
      <c r="O855" s="99"/>
      <c r="P855" s="99"/>
      <c r="Q855" s="99"/>
      <c r="R855" s="99"/>
      <c r="S855" s="99"/>
      <c r="T855" s="99"/>
      <c r="U855" s="99"/>
      <c r="V855" s="99"/>
      <c r="W855" s="99"/>
      <c r="X855" s="99"/>
      <c r="Y855" s="99"/>
      <c r="Z855" s="99"/>
      <c r="AF855" s="326"/>
    </row>
    <row r="856" spans="1:32" x14ac:dyDescent="0.25">
      <c r="A856" s="44" t="s">
        <v>3045</v>
      </c>
      <c r="B856" s="44" t="s">
        <v>3598</v>
      </c>
      <c r="C856" s="45">
        <v>230301</v>
      </c>
      <c r="D856" s="45" t="s">
        <v>12340</v>
      </c>
      <c r="E856" s="45" t="s">
        <v>5580</v>
      </c>
      <c r="AF856" s="326"/>
    </row>
    <row r="857" spans="1:32" x14ac:dyDescent="0.25">
      <c r="A857" s="44" t="s">
        <v>3045</v>
      </c>
      <c r="B857" s="44" t="s">
        <v>970</v>
      </c>
      <c r="C857" s="45">
        <v>231104</v>
      </c>
      <c r="D857" s="45" t="s">
        <v>12340</v>
      </c>
      <c r="E857" s="45" t="s">
        <v>9018</v>
      </c>
      <c r="AF857" s="326"/>
    </row>
    <row r="858" spans="1:32" x14ac:dyDescent="0.25">
      <c r="A858" s="44" t="s">
        <v>3045</v>
      </c>
      <c r="B858" s="44" t="s">
        <v>8374</v>
      </c>
      <c r="C858" s="45">
        <v>230401</v>
      </c>
      <c r="D858" s="45" t="s">
        <v>12340</v>
      </c>
      <c r="E858" s="45" t="s">
        <v>7925</v>
      </c>
      <c r="AF858" s="326"/>
    </row>
    <row r="859" spans="1:32" x14ac:dyDescent="0.25">
      <c r="A859" s="44" t="s">
        <v>13151</v>
      </c>
      <c r="B859" s="44" t="s">
        <v>13144</v>
      </c>
      <c r="C859" s="45">
        <v>17.239999999999998</v>
      </c>
      <c r="D859" s="45" t="s">
        <v>13565</v>
      </c>
      <c r="E859" s="46">
        <v>47299</v>
      </c>
      <c r="F859" s="45" t="s">
        <v>1384</v>
      </c>
      <c r="G859" s="93"/>
      <c r="H859" s="93"/>
      <c r="I859" s="99"/>
      <c r="J859" s="99"/>
      <c r="K859" s="99"/>
      <c r="L859" s="99"/>
      <c r="M859" s="99"/>
      <c r="N859" s="99"/>
      <c r="O859" s="99"/>
      <c r="P859" s="99"/>
      <c r="Q859" s="99"/>
      <c r="R859" s="99"/>
      <c r="S859" s="99"/>
      <c r="T859" s="99"/>
      <c r="U859" s="99"/>
      <c r="V859" s="99"/>
      <c r="W859" s="99"/>
      <c r="X859" s="99"/>
      <c r="Y859" s="99"/>
      <c r="Z859" s="99"/>
      <c r="AF859" s="326"/>
    </row>
    <row r="860" spans="1:32" x14ac:dyDescent="0.25">
      <c r="A860" s="256" t="s">
        <v>13603</v>
      </c>
      <c r="B860" s="256" t="s">
        <v>15247</v>
      </c>
      <c r="C860" s="53" t="s">
        <v>15358</v>
      </c>
      <c r="D860" s="93" t="s">
        <v>5891</v>
      </c>
      <c r="E860" s="257">
        <v>47502</v>
      </c>
      <c r="F860" s="93"/>
      <c r="G860" s="93"/>
      <c r="H860" s="93"/>
      <c r="I860" s="99"/>
      <c r="J860" s="99"/>
      <c r="K860" s="99"/>
      <c r="L860" s="99"/>
      <c r="M860" s="99"/>
      <c r="N860" s="99"/>
      <c r="O860" s="99"/>
      <c r="P860" s="99"/>
      <c r="Q860" s="99"/>
      <c r="R860" s="99"/>
      <c r="S860" s="99"/>
      <c r="T860" s="99"/>
      <c r="U860" s="44"/>
      <c r="V860" s="44"/>
      <c r="W860" s="99"/>
      <c r="X860" s="99"/>
      <c r="Y860" s="99"/>
      <c r="Z860" s="99"/>
      <c r="AF860" s="326"/>
    </row>
    <row r="861" spans="1:32" x14ac:dyDescent="0.3">
      <c r="A861" s="372" t="s">
        <v>13603</v>
      </c>
      <c r="B861" s="372" t="s">
        <v>2384</v>
      </c>
      <c r="C861" s="125" t="s">
        <v>20259</v>
      </c>
      <c r="D861" s="32" t="s">
        <v>20621</v>
      </c>
      <c r="E861" s="125" t="s">
        <v>8976</v>
      </c>
      <c r="F861" s="125" t="s">
        <v>1236</v>
      </c>
      <c r="G861" s="125" t="s">
        <v>1237</v>
      </c>
      <c r="AF861" s="326"/>
    </row>
    <row r="862" spans="1:32" x14ac:dyDescent="0.25">
      <c r="A862" s="44" t="s">
        <v>13603</v>
      </c>
      <c r="B862" s="44" t="s">
        <v>2610</v>
      </c>
      <c r="C862" s="45" t="s">
        <v>15487</v>
      </c>
      <c r="D862" s="46" t="s">
        <v>13037</v>
      </c>
      <c r="E862" s="46">
        <v>46162</v>
      </c>
      <c r="AF862" s="326"/>
    </row>
    <row r="863" spans="1:32" x14ac:dyDescent="0.25">
      <c r="A863" s="44" t="s">
        <v>13603</v>
      </c>
      <c r="B863" s="44" t="s">
        <v>13571</v>
      </c>
      <c r="C863" s="45">
        <v>241101</v>
      </c>
      <c r="D863" s="45" t="s">
        <v>12340</v>
      </c>
      <c r="E863" s="45" t="s">
        <v>5650</v>
      </c>
      <c r="AF863" s="326"/>
    </row>
    <row r="864" spans="1:32" x14ac:dyDescent="0.25">
      <c r="A864" s="44" t="s">
        <v>10454</v>
      </c>
      <c r="B864" s="44" t="s">
        <v>20364</v>
      </c>
      <c r="C864" s="45" t="s">
        <v>10105</v>
      </c>
      <c r="D864" s="32" t="s">
        <v>12570</v>
      </c>
      <c r="E864" s="46">
        <v>46507</v>
      </c>
      <c r="AF864" s="326"/>
    </row>
    <row r="865" spans="1:32" x14ac:dyDescent="0.25">
      <c r="A865" s="44" t="s">
        <v>10401</v>
      </c>
      <c r="B865" s="44" t="s">
        <v>20342</v>
      </c>
      <c r="C865" s="45" t="s">
        <v>10493</v>
      </c>
      <c r="D865" s="32" t="s">
        <v>12570</v>
      </c>
      <c r="E865" s="46">
        <v>46387</v>
      </c>
      <c r="AF865" s="326"/>
    </row>
    <row r="866" spans="1:32" x14ac:dyDescent="0.3">
      <c r="A866" s="372" t="s">
        <v>999</v>
      </c>
      <c r="B866" s="372" t="s">
        <v>1209</v>
      </c>
      <c r="C866" s="125" t="s">
        <v>8691</v>
      </c>
      <c r="D866" s="32" t="s">
        <v>20621</v>
      </c>
      <c r="E866" s="125" t="s">
        <v>8524</v>
      </c>
      <c r="F866" s="125" t="s">
        <v>1236</v>
      </c>
      <c r="G866" s="125" t="s">
        <v>1237</v>
      </c>
      <c r="AF866" s="326"/>
    </row>
    <row r="867" spans="1:32" x14ac:dyDescent="0.25">
      <c r="A867" s="44" t="s">
        <v>13604</v>
      </c>
      <c r="B867" s="44" t="s">
        <v>5639</v>
      </c>
      <c r="C867" s="45">
        <v>25010401</v>
      </c>
      <c r="D867" s="45" t="s">
        <v>12340</v>
      </c>
      <c r="E867" s="45" t="s">
        <v>13581</v>
      </c>
      <c r="AF867" s="326"/>
    </row>
    <row r="868" spans="1:32" x14ac:dyDescent="0.25">
      <c r="A868" s="44" t="s">
        <v>13604</v>
      </c>
      <c r="B868" s="44" t="s">
        <v>18828</v>
      </c>
      <c r="C868" s="45">
        <v>25010501</v>
      </c>
      <c r="D868" s="45" t="s">
        <v>12340</v>
      </c>
      <c r="E868" s="45" t="s">
        <v>13567</v>
      </c>
      <c r="AF868" s="326"/>
    </row>
    <row r="869" spans="1:32" x14ac:dyDescent="0.25">
      <c r="A869" s="44" t="s">
        <v>10140</v>
      </c>
      <c r="B869" s="92" t="s">
        <v>10390</v>
      </c>
      <c r="C869" s="56" t="s">
        <v>10120</v>
      </c>
      <c r="D869" s="146" t="s">
        <v>10389</v>
      </c>
      <c r="E869" s="107">
        <v>45838</v>
      </c>
      <c r="F869" s="93"/>
      <c r="G869" s="93"/>
      <c r="H869" s="93"/>
      <c r="I869" s="99"/>
      <c r="J869" s="99"/>
      <c r="K869" s="99"/>
      <c r="L869" s="99"/>
      <c r="M869" s="99"/>
      <c r="N869" s="99"/>
      <c r="O869" s="99"/>
      <c r="P869" s="99"/>
      <c r="Q869" s="99"/>
      <c r="R869" s="99"/>
      <c r="S869" s="99"/>
      <c r="T869" s="99"/>
      <c r="U869" s="44"/>
      <c r="V869" s="44"/>
      <c r="W869" s="99"/>
      <c r="X869" s="99"/>
      <c r="Y869" s="99"/>
      <c r="Z869" s="99"/>
      <c r="AF869" s="326"/>
    </row>
    <row r="870" spans="1:32" x14ac:dyDescent="0.25">
      <c r="A870" s="44" t="s">
        <v>16928</v>
      </c>
      <c r="B870" s="44" t="s">
        <v>5447</v>
      </c>
      <c r="C870" s="45">
        <v>250802</v>
      </c>
      <c r="D870" s="45" t="s">
        <v>12340</v>
      </c>
      <c r="E870" s="45" t="s">
        <v>10682</v>
      </c>
      <c r="AF870" s="326"/>
    </row>
    <row r="871" spans="1:32" x14ac:dyDescent="0.25">
      <c r="A871" s="44" t="s">
        <v>11317</v>
      </c>
      <c r="B871" s="44" t="s">
        <v>3298</v>
      </c>
      <c r="C871" s="45">
        <v>24010402</v>
      </c>
      <c r="D871" s="45" t="s">
        <v>12340</v>
      </c>
      <c r="E871" s="45" t="s">
        <v>10021</v>
      </c>
      <c r="AF871" s="326"/>
    </row>
    <row r="872" spans="1:32" x14ac:dyDescent="0.25">
      <c r="A872" s="44" t="s">
        <v>11317</v>
      </c>
      <c r="B872" s="44" t="s">
        <v>10020</v>
      </c>
      <c r="C872" s="45">
        <v>24010401</v>
      </c>
      <c r="D872" s="45" t="s">
        <v>12340</v>
      </c>
      <c r="E872" s="45" t="s">
        <v>10021</v>
      </c>
      <c r="AF872" s="326"/>
    </row>
    <row r="873" spans="1:32" x14ac:dyDescent="0.25">
      <c r="A873" s="44" t="s">
        <v>2439</v>
      </c>
      <c r="B873" s="44" t="s">
        <v>3163</v>
      </c>
      <c r="C873" s="45">
        <v>25100202</v>
      </c>
      <c r="D873" s="45" t="s">
        <v>12340</v>
      </c>
      <c r="E873" s="45" t="s">
        <v>12119</v>
      </c>
      <c r="AF873" s="326"/>
    </row>
    <row r="874" spans="1:32" x14ac:dyDescent="0.25">
      <c r="A874" s="44" t="s">
        <v>2439</v>
      </c>
      <c r="B874" s="44" t="s">
        <v>18854</v>
      </c>
      <c r="C874" s="45">
        <v>25100201</v>
      </c>
      <c r="D874" s="45" t="s">
        <v>12340</v>
      </c>
      <c r="E874" s="45" t="s">
        <v>12119</v>
      </c>
      <c r="AF874" s="326"/>
    </row>
    <row r="875" spans="1:32" x14ac:dyDescent="0.25">
      <c r="A875" s="44" t="s">
        <v>13605</v>
      </c>
      <c r="B875" s="44" t="s">
        <v>5639</v>
      </c>
      <c r="C875" s="45">
        <v>25010401</v>
      </c>
      <c r="D875" s="45" t="s">
        <v>12340</v>
      </c>
      <c r="E875" s="45" t="s">
        <v>13581</v>
      </c>
      <c r="AF875" s="326"/>
    </row>
    <row r="876" spans="1:32" x14ac:dyDescent="0.25">
      <c r="A876" s="44" t="s">
        <v>13605</v>
      </c>
      <c r="B876" s="44" t="s">
        <v>5442</v>
      </c>
      <c r="C876" s="45">
        <v>25010502</v>
      </c>
      <c r="D876" s="45" t="s">
        <v>12340</v>
      </c>
      <c r="E876" s="45" t="s">
        <v>13567</v>
      </c>
      <c r="AF876" s="326"/>
    </row>
    <row r="877" spans="1:32" x14ac:dyDescent="0.25">
      <c r="A877" s="44" t="s">
        <v>13605</v>
      </c>
      <c r="B877" s="44" t="s">
        <v>210</v>
      </c>
      <c r="C877" s="45">
        <v>241001</v>
      </c>
      <c r="D877" s="45" t="s">
        <v>12340</v>
      </c>
      <c r="E877" s="45" t="s">
        <v>5650</v>
      </c>
      <c r="AF877" s="326"/>
    </row>
    <row r="878" spans="1:32" x14ac:dyDescent="0.25">
      <c r="A878" s="44" t="s">
        <v>13605</v>
      </c>
      <c r="B878" s="44" t="s">
        <v>18828</v>
      </c>
      <c r="C878" s="45">
        <v>25010501</v>
      </c>
      <c r="D878" s="45" t="s">
        <v>12340</v>
      </c>
      <c r="E878" s="45" t="s">
        <v>13567</v>
      </c>
      <c r="AF878" s="326"/>
    </row>
    <row r="879" spans="1:32" x14ac:dyDescent="0.25">
      <c r="A879" s="44" t="s">
        <v>18888</v>
      </c>
      <c r="B879" s="44" t="s">
        <v>5447</v>
      </c>
      <c r="C879" s="45">
        <v>230807</v>
      </c>
      <c r="D879" s="45" t="s">
        <v>12340</v>
      </c>
      <c r="E879" s="45" t="s">
        <v>8966</v>
      </c>
      <c r="AF879" s="326"/>
    </row>
    <row r="880" spans="1:32" x14ac:dyDescent="0.25">
      <c r="A880" s="44" t="s">
        <v>12602</v>
      </c>
      <c r="B880" s="44" t="s">
        <v>20343</v>
      </c>
      <c r="C880" s="45" t="s">
        <v>12601</v>
      </c>
      <c r="D880" s="32" t="s">
        <v>12570</v>
      </c>
      <c r="E880" s="46">
        <v>46387</v>
      </c>
      <c r="AF880" s="326"/>
    </row>
    <row r="881" spans="1:32" x14ac:dyDescent="0.25">
      <c r="A881" s="44" t="s">
        <v>8473</v>
      </c>
      <c r="B881" s="44" t="s">
        <v>5447</v>
      </c>
      <c r="C881" s="45">
        <v>230807</v>
      </c>
      <c r="D881" s="45" t="s">
        <v>12340</v>
      </c>
      <c r="E881" s="45" t="s">
        <v>8966</v>
      </c>
      <c r="AF881" s="326"/>
    </row>
    <row r="882" spans="1:32" x14ac:dyDescent="0.25">
      <c r="A882" s="44" t="s">
        <v>8474</v>
      </c>
      <c r="B882" s="44" t="s">
        <v>8464</v>
      </c>
      <c r="C882" s="45">
        <v>230701</v>
      </c>
      <c r="D882" s="45" t="s">
        <v>12340</v>
      </c>
      <c r="E882" s="45" t="s">
        <v>4375</v>
      </c>
      <c r="AF882" s="326"/>
    </row>
    <row r="883" spans="1:32" x14ac:dyDescent="0.25">
      <c r="A883" s="258" t="s">
        <v>8390</v>
      </c>
      <c r="B883" s="258" t="s">
        <v>8391</v>
      </c>
      <c r="C883" s="259" t="s">
        <v>8392</v>
      </c>
      <c r="D883" s="93" t="s">
        <v>1788</v>
      </c>
      <c r="E883" s="260">
        <v>46965</v>
      </c>
      <c r="F883" s="93"/>
      <c r="G883" s="93"/>
      <c r="H883" s="93"/>
      <c r="I883" s="99"/>
      <c r="J883" s="99"/>
      <c r="K883" s="99"/>
      <c r="L883" s="99"/>
      <c r="M883" s="99"/>
      <c r="N883" s="99"/>
      <c r="O883" s="99"/>
      <c r="P883" s="99"/>
      <c r="Q883" s="99"/>
      <c r="R883" s="99"/>
      <c r="S883" s="99"/>
      <c r="T883" s="99"/>
      <c r="U883" s="44"/>
      <c r="V883" s="44"/>
      <c r="W883" s="99"/>
      <c r="X883" s="99"/>
      <c r="Y883" s="99"/>
      <c r="Z883" s="99"/>
      <c r="AF883" s="326"/>
    </row>
    <row r="884" spans="1:32" x14ac:dyDescent="0.25">
      <c r="A884" s="44" t="s">
        <v>3604</v>
      </c>
      <c r="B884" s="44" t="s">
        <v>3298</v>
      </c>
      <c r="C884" s="45">
        <v>26010402</v>
      </c>
      <c r="D884" s="45" t="s">
        <v>12340</v>
      </c>
      <c r="E884" s="45" t="s">
        <v>18836</v>
      </c>
      <c r="AF884" s="326"/>
    </row>
    <row r="885" spans="1:32" x14ac:dyDescent="0.25">
      <c r="A885" s="44" t="s">
        <v>3604</v>
      </c>
      <c r="B885" s="44" t="s">
        <v>3597</v>
      </c>
      <c r="C885" s="45">
        <v>250503</v>
      </c>
      <c r="D885" s="45" t="s">
        <v>12340</v>
      </c>
      <c r="E885" s="45" t="s">
        <v>16904</v>
      </c>
      <c r="AF885" s="326"/>
    </row>
    <row r="886" spans="1:32" x14ac:dyDescent="0.25">
      <c r="A886" s="44" t="s">
        <v>3604</v>
      </c>
      <c r="B886" s="44" t="s">
        <v>5639</v>
      </c>
      <c r="C886" s="45">
        <v>26010401</v>
      </c>
      <c r="D886" s="45" t="s">
        <v>12340</v>
      </c>
      <c r="E886" s="45" t="s">
        <v>18836</v>
      </c>
      <c r="AF886" s="326"/>
    </row>
    <row r="887" spans="1:32" x14ac:dyDescent="0.3">
      <c r="A887" s="372" t="s">
        <v>16535</v>
      </c>
      <c r="B887" s="372" t="s">
        <v>8701</v>
      </c>
      <c r="C887" s="125" t="s">
        <v>8702</v>
      </c>
      <c r="D887" s="32" t="s">
        <v>20621</v>
      </c>
      <c r="E887" s="125" t="s">
        <v>8524</v>
      </c>
      <c r="F887" s="125" t="s">
        <v>1236</v>
      </c>
      <c r="G887" s="125" t="s">
        <v>1237</v>
      </c>
      <c r="AF887" s="326"/>
    </row>
    <row r="888" spans="1:32" x14ac:dyDescent="0.3">
      <c r="A888" s="372" t="s">
        <v>16535</v>
      </c>
      <c r="B888" s="372" t="s">
        <v>1201</v>
      </c>
      <c r="C888" s="125" t="s">
        <v>11031</v>
      </c>
      <c r="D888" s="32" t="s">
        <v>20621</v>
      </c>
      <c r="E888" s="125" t="s">
        <v>5452</v>
      </c>
      <c r="F888" s="125" t="s">
        <v>1236</v>
      </c>
      <c r="G888" s="125" t="s">
        <v>1237</v>
      </c>
      <c r="AF888" s="326"/>
    </row>
    <row r="889" spans="1:32" x14ac:dyDescent="0.3">
      <c r="A889" s="372" t="s">
        <v>16535</v>
      </c>
      <c r="B889" s="372" t="s">
        <v>16875</v>
      </c>
      <c r="C889" s="125" t="s">
        <v>16876</v>
      </c>
      <c r="D889" s="32" t="s">
        <v>20621</v>
      </c>
      <c r="E889" s="125" t="s">
        <v>16883</v>
      </c>
      <c r="F889" s="125" t="s">
        <v>1236</v>
      </c>
      <c r="G889" s="125" t="s">
        <v>1237</v>
      </c>
      <c r="AF889" s="326"/>
    </row>
    <row r="890" spans="1:32" x14ac:dyDescent="0.25">
      <c r="A890" s="99" t="s">
        <v>1388</v>
      </c>
      <c r="B890" s="92" t="s">
        <v>6150</v>
      </c>
      <c r="C890" s="93" t="s">
        <v>6151</v>
      </c>
      <c r="D890" s="93" t="s">
        <v>1250</v>
      </c>
      <c r="E890" s="94">
        <v>46961</v>
      </c>
      <c r="F890" s="93"/>
      <c r="G890" s="93"/>
      <c r="H890" s="93"/>
      <c r="I890" s="99"/>
      <c r="J890" s="99"/>
      <c r="K890" s="99"/>
      <c r="L890" s="99"/>
      <c r="M890" s="99"/>
      <c r="N890" s="99"/>
      <c r="O890" s="99"/>
      <c r="P890" s="99"/>
      <c r="Q890" s="99"/>
      <c r="R890" s="99"/>
      <c r="S890" s="99"/>
      <c r="T890" s="99"/>
      <c r="U890" s="44"/>
      <c r="V890" s="44"/>
      <c r="W890" s="99"/>
      <c r="X890" s="99"/>
      <c r="Y890" s="99"/>
      <c r="Z890" s="99"/>
      <c r="AF890" s="326"/>
    </row>
    <row r="891" spans="1:32" x14ac:dyDescent="0.25">
      <c r="A891" s="44" t="s">
        <v>18889</v>
      </c>
      <c r="B891" s="44" t="s">
        <v>3298</v>
      </c>
      <c r="C891" s="45">
        <v>26010402</v>
      </c>
      <c r="D891" s="45" t="s">
        <v>12340</v>
      </c>
      <c r="E891" s="45" t="s">
        <v>18836</v>
      </c>
      <c r="AF891" s="326"/>
    </row>
    <row r="892" spans="1:32" x14ac:dyDescent="0.25">
      <c r="A892" s="44" t="s">
        <v>18889</v>
      </c>
      <c r="B892" s="44" t="s">
        <v>5639</v>
      </c>
      <c r="C892" s="45">
        <v>26010401</v>
      </c>
      <c r="D892" s="45" t="s">
        <v>12340</v>
      </c>
      <c r="E892" s="45" t="s">
        <v>18836</v>
      </c>
      <c r="AF892" s="326"/>
    </row>
    <row r="893" spans="1:32" x14ac:dyDescent="0.25">
      <c r="A893" s="44" t="s">
        <v>10387</v>
      </c>
      <c r="B893" s="92" t="s">
        <v>10390</v>
      </c>
      <c r="C893" s="56" t="s">
        <v>10388</v>
      </c>
      <c r="D893" s="146" t="s">
        <v>10389</v>
      </c>
      <c r="E893" s="107">
        <v>45838</v>
      </c>
      <c r="F893" s="93"/>
      <c r="G893" s="93"/>
      <c r="H893" s="93"/>
      <c r="I893" s="99"/>
      <c r="J893" s="99"/>
      <c r="K893" s="99"/>
      <c r="L893" s="99"/>
      <c r="M893" s="99"/>
      <c r="N893" s="99"/>
      <c r="O893" s="99"/>
      <c r="P893" s="99"/>
      <c r="Q893" s="99"/>
      <c r="R893" s="99"/>
      <c r="S893" s="99"/>
      <c r="T893" s="99"/>
      <c r="U893" s="44"/>
      <c r="V893" s="44"/>
      <c r="W893" s="99"/>
      <c r="X893" s="99"/>
      <c r="Y893" s="99"/>
      <c r="Z893" s="99"/>
      <c r="AF893" s="326"/>
    </row>
    <row r="894" spans="1:32" x14ac:dyDescent="0.25">
      <c r="A894" s="108" t="s">
        <v>3883</v>
      </c>
      <c r="B894" s="67" t="s">
        <v>2019</v>
      </c>
      <c r="C894" s="106" t="s">
        <v>11844</v>
      </c>
      <c r="D894" s="93" t="s">
        <v>1443</v>
      </c>
      <c r="E894" s="109">
        <v>47391</v>
      </c>
      <c r="F894" s="93"/>
      <c r="G894" s="93"/>
      <c r="H894" s="93"/>
      <c r="I894" s="99"/>
      <c r="J894" s="99"/>
      <c r="K894" s="99"/>
      <c r="L894" s="99"/>
      <c r="M894" s="99"/>
      <c r="N894" s="99"/>
      <c r="O894" s="99"/>
      <c r="P894" s="99"/>
      <c r="Q894" s="99"/>
      <c r="R894" s="99"/>
      <c r="S894" s="99"/>
      <c r="T894" s="99"/>
      <c r="U894" s="44"/>
      <c r="V894" s="44"/>
      <c r="W894" s="99"/>
      <c r="X894" s="99"/>
      <c r="Y894" s="99"/>
      <c r="Z894" s="99"/>
      <c r="AF894" s="326"/>
    </row>
    <row r="895" spans="1:32" x14ac:dyDescent="0.25">
      <c r="A895" s="44" t="s">
        <v>16526</v>
      </c>
      <c r="B895" s="92" t="s">
        <v>10390</v>
      </c>
      <c r="C895" s="45" t="s">
        <v>16527</v>
      </c>
      <c r="D895" s="93" t="s">
        <v>1735</v>
      </c>
      <c r="E895" s="94">
        <v>47330</v>
      </c>
      <c r="F895" s="93"/>
      <c r="G895" s="93"/>
      <c r="H895" s="93"/>
      <c r="I895" s="99"/>
      <c r="J895" s="99"/>
      <c r="K895" s="99"/>
      <c r="L895" s="99"/>
      <c r="M895" s="99"/>
      <c r="N895" s="99"/>
      <c r="O895" s="99"/>
      <c r="P895" s="99"/>
      <c r="Q895" s="99"/>
      <c r="R895" s="99"/>
      <c r="S895" s="99"/>
      <c r="T895" s="99"/>
      <c r="U895" s="44"/>
      <c r="V895" s="44"/>
      <c r="W895" s="99"/>
      <c r="X895" s="99"/>
      <c r="Y895" s="99"/>
      <c r="Z895" s="99"/>
      <c r="AF895" s="326"/>
    </row>
    <row r="896" spans="1:32" x14ac:dyDescent="0.25">
      <c r="A896" s="44" t="s">
        <v>8475</v>
      </c>
      <c r="B896" s="44" t="s">
        <v>8464</v>
      </c>
      <c r="C896" s="45">
        <v>230701</v>
      </c>
      <c r="D896" s="45" t="s">
        <v>12340</v>
      </c>
      <c r="E896" s="45" t="s">
        <v>4375</v>
      </c>
      <c r="AF896" s="326"/>
    </row>
    <row r="897" spans="1:32" x14ac:dyDescent="0.25">
      <c r="A897" s="44" t="s">
        <v>9456</v>
      </c>
      <c r="B897" s="44" t="s">
        <v>15891</v>
      </c>
      <c r="C897" s="45" t="s">
        <v>7127</v>
      </c>
      <c r="D897" s="93" t="s">
        <v>3876</v>
      </c>
      <c r="E897" s="359">
        <f>DATE(2027,2,3)</f>
        <v>46421</v>
      </c>
      <c r="F897" s="93"/>
      <c r="G897" s="93"/>
      <c r="H897" s="93"/>
      <c r="I897" s="99"/>
      <c r="J897" s="99"/>
      <c r="K897" s="99"/>
      <c r="L897" s="99"/>
      <c r="M897" s="99"/>
      <c r="N897" s="99"/>
      <c r="O897" s="99"/>
      <c r="P897" s="99"/>
      <c r="Q897" s="99"/>
      <c r="R897" s="99"/>
      <c r="S897" s="99"/>
      <c r="T897" s="99"/>
      <c r="U897" s="99"/>
      <c r="V897" s="99"/>
      <c r="W897" s="99"/>
      <c r="X897" s="99"/>
      <c r="Y897" s="99"/>
      <c r="Z897" s="99"/>
      <c r="AF897" s="326"/>
    </row>
    <row r="898" spans="1:32" x14ac:dyDescent="0.3">
      <c r="A898" s="372" t="s">
        <v>8703</v>
      </c>
      <c r="B898" s="372" t="s">
        <v>1209</v>
      </c>
      <c r="C898" s="125" t="s">
        <v>8691</v>
      </c>
      <c r="D898" s="32" t="s">
        <v>20621</v>
      </c>
      <c r="E898" s="125" t="s">
        <v>8524</v>
      </c>
      <c r="F898" s="125" t="s">
        <v>1236</v>
      </c>
      <c r="G898" s="125" t="s">
        <v>1237</v>
      </c>
      <c r="AF898" s="326"/>
    </row>
    <row r="899" spans="1:32" x14ac:dyDescent="0.3">
      <c r="A899" s="372" t="s">
        <v>11927</v>
      </c>
      <c r="B899" s="372" t="s">
        <v>1209</v>
      </c>
      <c r="C899" s="125" t="s">
        <v>8691</v>
      </c>
      <c r="D899" s="32" t="s">
        <v>20621</v>
      </c>
      <c r="E899" s="125" t="s">
        <v>8524</v>
      </c>
      <c r="F899" s="125" t="s">
        <v>1236</v>
      </c>
      <c r="G899" s="125" t="s">
        <v>1237</v>
      </c>
      <c r="AF899" s="326"/>
    </row>
    <row r="900" spans="1:32" x14ac:dyDescent="0.3">
      <c r="A900" s="385" t="s">
        <v>4900</v>
      </c>
      <c r="B900" s="385" t="s">
        <v>1339</v>
      </c>
      <c r="C900" s="387">
        <v>24027</v>
      </c>
      <c r="D900" s="93" t="s">
        <v>5007</v>
      </c>
      <c r="E900" s="388">
        <v>46507</v>
      </c>
      <c r="AF900" s="326"/>
    </row>
    <row r="901" spans="1:32" x14ac:dyDescent="0.25">
      <c r="A901" s="44" t="s">
        <v>16929</v>
      </c>
      <c r="B901" s="44" t="s">
        <v>986</v>
      </c>
      <c r="C901" s="45">
        <v>240303</v>
      </c>
      <c r="D901" s="45" t="s">
        <v>12340</v>
      </c>
      <c r="E901" s="45" t="s">
        <v>2686</v>
      </c>
      <c r="AF901" s="326"/>
    </row>
    <row r="902" spans="1:32" x14ac:dyDescent="0.25">
      <c r="A902" s="44" t="s">
        <v>16929</v>
      </c>
      <c r="B902" s="44" t="s">
        <v>2433</v>
      </c>
      <c r="C902" s="45">
        <v>250106</v>
      </c>
      <c r="D902" s="45" t="s">
        <v>12340</v>
      </c>
      <c r="E902" s="45" t="s">
        <v>12896</v>
      </c>
      <c r="AF902" s="326"/>
    </row>
    <row r="903" spans="1:32" x14ac:dyDescent="0.25">
      <c r="A903" s="44" t="s">
        <v>178</v>
      </c>
      <c r="B903" s="44" t="s">
        <v>152</v>
      </c>
      <c r="C903" s="45" t="s">
        <v>7977</v>
      </c>
      <c r="D903" s="45" t="s">
        <v>12177</v>
      </c>
      <c r="E903" s="45" t="s">
        <v>4375</v>
      </c>
      <c r="F903" s="93"/>
      <c r="G903" s="93"/>
      <c r="H903" s="93"/>
      <c r="I903" s="99"/>
      <c r="J903" s="99"/>
      <c r="K903" s="99"/>
      <c r="L903" s="99"/>
      <c r="M903" s="99"/>
      <c r="N903" s="99"/>
      <c r="O903" s="99"/>
      <c r="P903" s="99"/>
      <c r="Q903" s="99"/>
      <c r="R903" s="99"/>
      <c r="S903" s="99"/>
      <c r="T903" s="99"/>
      <c r="U903" s="57"/>
      <c r="V903" s="44"/>
      <c r="W903" s="99"/>
      <c r="X903" s="99"/>
      <c r="Y903" s="99"/>
      <c r="Z903" s="99"/>
      <c r="AF903" s="326"/>
    </row>
    <row r="904" spans="1:32" x14ac:dyDescent="0.25">
      <c r="A904" s="44" t="s">
        <v>178</v>
      </c>
      <c r="B904" s="44" t="s">
        <v>12956</v>
      </c>
      <c r="C904" s="45" t="s">
        <v>15088</v>
      </c>
      <c r="D904" s="45" t="s">
        <v>12177</v>
      </c>
      <c r="E904" s="45" t="s">
        <v>7228</v>
      </c>
      <c r="F904" s="93"/>
      <c r="G904" s="93"/>
      <c r="H904" s="93"/>
      <c r="I904" s="99"/>
      <c r="J904" s="99"/>
      <c r="K904" s="99"/>
      <c r="L904" s="99"/>
      <c r="M904" s="99"/>
      <c r="N904" s="99"/>
      <c r="O904" s="99"/>
      <c r="P904" s="99"/>
      <c r="Q904" s="99"/>
      <c r="R904" s="99"/>
      <c r="S904" s="99"/>
      <c r="T904" s="99"/>
      <c r="U904" s="57"/>
      <c r="V904" s="44"/>
      <c r="W904" s="99"/>
      <c r="X904" s="99"/>
      <c r="Y904" s="99"/>
      <c r="Z904" s="99"/>
      <c r="AF904" s="326"/>
    </row>
    <row r="905" spans="1:32" x14ac:dyDescent="0.25">
      <c r="A905" s="44" t="s">
        <v>178</v>
      </c>
      <c r="B905" s="44" t="s">
        <v>152</v>
      </c>
      <c r="C905" s="45" t="s">
        <v>7977</v>
      </c>
      <c r="D905" s="93" t="s">
        <v>18817</v>
      </c>
      <c r="E905" s="45" t="s">
        <v>4375</v>
      </c>
      <c r="F905" s="379"/>
      <c r="G905" s="379"/>
      <c r="H905" s="379"/>
      <c r="I905" s="380"/>
      <c r="J905" s="380"/>
      <c r="K905" s="380"/>
      <c r="L905" s="380"/>
      <c r="M905" s="380"/>
      <c r="N905" s="380"/>
      <c r="O905" s="380"/>
      <c r="P905" s="380"/>
      <c r="Q905" s="380"/>
      <c r="R905" s="380"/>
      <c r="S905" s="380"/>
      <c r="T905" s="380"/>
      <c r="U905" s="380"/>
      <c r="V905" s="380"/>
      <c r="W905" s="380"/>
      <c r="X905" s="380"/>
      <c r="Y905" s="380"/>
      <c r="Z905" s="380"/>
      <c r="AA905" s="380"/>
      <c r="AF905" s="326"/>
    </row>
    <row r="906" spans="1:32" x14ac:dyDescent="0.25">
      <c r="A906" s="44" t="s">
        <v>178</v>
      </c>
      <c r="B906" s="44" t="s">
        <v>12956</v>
      </c>
      <c r="C906" s="45" t="s">
        <v>15088</v>
      </c>
      <c r="D906" s="93" t="s">
        <v>18817</v>
      </c>
      <c r="E906" s="45" t="s">
        <v>7228</v>
      </c>
      <c r="F906" s="379"/>
      <c r="G906" s="379"/>
      <c r="H906" s="379"/>
      <c r="I906" s="380"/>
      <c r="J906" s="380"/>
      <c r="K906" s="380"/>
      <c r="L906" s="380"/>
      <c r="M906" s="380"/>
      <c r="N906" s="380"/>
      <c r="O906" s="380"/>
      <c r="P906" s="380"/>
      <c r="Q906" s="380"/>
      <c r="R906" s="380"/>
      <c r="S906" s="380"/>
      <c r="T906" s="380"/>
      <c r="U906" s="380"/>
      <c r="V906" s="380"/>
      <c r="W906" s="380"/>
      <c r="X906" s="380"/>
      <c r="Y906" s="380"/>
      <c r="Z906" s="380"/>
      <c r="AA906" s="380"/>
      <c r="AF906" s="326"/>
    </row>
    <row r="907" spans="1:32" x14ac:dyDescent="0.25">
      <c r="A907" s="44" t="s">
        <v>178</v>
      </c>
      <c r="B907" s="44" t="s">
        <v>2617</v>
      </c>
      <c r="C907" s="45" t="s">
        <v>15088</v>
      </c>
      <c r="D907" s="45" t="s">
        <v>10697</v>
      </c>
      <c r="E907" s="46">
        <v>47483</v>
      </c>
      <c r="F907" s="93"/>
      <c r="G907" s="93"/>
      <c r="H907" s="93"/>
      <c r="I907" s="99"/>
      <c r="J907" s="99"/>
      <c r="K907" s="99"/>
      <c r="L907" s="99"/>
      <c r="M907" s="99"/>
      <c r="N907" s="99"/>
      <c r="O907" s="99"/>
      <c r="P907" s="99"/>
      <c r="Q907" s="99"/>
      <c r="R907" s="99"/>
      <c r="S907" s="99"/>
      <c r="T907" s="99"/>
      <c r="U907" s="57"/>
      <c r="V907" s="44"/>
      <c r="W907" s="99"/>
      <c r="X907" s="99"/>
      <c r="Y907" s="99"/>
      <c r="Z907" s="99"/>
      <c r="AF907" s="326"/>
    </row>
    <row r="908" spans="1:32" x14ac:dyDescent="0.25">
      <c r="A908" s="44" t="s">
        <v>178</v>
      </c>
      <c r="B908" s="44" t="s">
        <v>152</v>
      </c>
      <c r="C908" s="45" t="s">
        <v>7977</v>
      </c>
      <c r="D908" s="45" t="s">
        <v>10697</v>
      </c>
      <c r="E908" s="46">
        <v>46295</v>
      </c>
      <c r="F908" s="93"/>
      <c r="G908" s="93"/>
      <c r="H908" s="93"/>
      <c r="I908" s="99"/>
      <c r="J908" s="99"/>
      <c r="K908" s="99"/>
      <c r="L908" s="99"/>
      <c r="M908" s="99"/>
      <c r="N908" s="99"/>
      <c r="O908" s="99"/>
      <c r="P908" s="99"/>
      <c r="Q908" s="99"/>
      <c r="R908" s="99"/>
      <c r="S908" s="99"/>
      <c r="T908" s="99"/>
      <c r="U908" s="57"/>
      <c r="V908" s="44"/>
      <c r="W908" s="99"/>
      <c r="X908" s="99"/>
      <c r="Y908" s="99"/>
      <c r="Z908" s="99"/>
      <c r="AF908" s="326"/>
    </row>
    <row r="909" spans="1:32" x14ac:dyDescent="0.3">
      <c r="A909" s="58" t="s">
        <v>4901</v>
      </c>
      <c r="B909" s="58" t="s">
        <v>4104</v>
      </c>
      <c r="C909" s="62">
        <v>23022</v>
      </c>
      <c r="D909" s="93" t="s">
        <v>5007</v>
      </c>
      <c r="E909" s="60">
        <v>46265</v>
      </c>
      <c r="F909" s="379"/>
      <c r="G909" s="379"/>
      <c r="H909" s="379"/>
      <c r="I909" s="380"/>
      <c r="J909" s="380"/>
      <c r="K909" s="380"/>
      <c r="L909" s="380"/>
      <c r="M909" s="380"/>
      <c r="N909" s="380"/>
      <c r="O909" s="380"/>
      <c r="P909" s="380"/>
      <c r="Q909" s="380"/>
      <c r="R909" s="380"/>
      <c r="S909" s="380"/>
      <c r="T909" s="380"/>
      <c r="U909" s="380"/>
      <c r="V909" s="380"/>
      <c r="W909" s="380"/>
      <c r="X909" s="380"/>
      <c r="Y909" s="380"/>
      <c r="Z909" s="380"/>
      <c r="AA909" s="380"/>
      <c r="AF909" s="326"/>
    </row>
    <row r="910" spans="1:32" x14ac:dyDescent="0.3">
      <c r="A910" s="372" t="s">
        <v>12357</v>
      </c>
      <c r="B910" s="372" t="s">
        <v>13870</v>
      </c>
      <c r="C910" s="125" t="s">
        <v>13871</v>
      </c>
      <c r="D910" s="32" t="s">
        <v>20621</v>
      </c>
      <c r="E910" s="125" t="s">
        <v>5650</v>
      </c>
      <c r="F910" s="125" t="s">
        <v>1236</v>
      </c>
      <c r="G910" s="125" t="s">
        <v>1237</v>
      </c>
      <c r="AF910" s="326"/>
    </row>
    <row r="911" spans="1:32" x14ac:dyDescent="0.3">
      <c r="A911" s="372" t="s">
        <v>12357</v>
      </c>
      <c r="B911" s="372" t="s">
        <v>16874</v>
      </c>
      <c r="C911" s="125" t="s">
        <v>13872</v>
      </c>
      <c r="D911" s="32" t="s">
        <v>20621</v>
      </c>
      <c r="E911" s="125" t="s">
        <v>5650</v>
      </c>
      <c r="F911" s="125" t="s">
        <v>1236</v>
      </c>
      <c r="G911" s="125" t="s">
        <v>1237</v>
      </c>
      <c r="AF911" s="326"/>
    </row>
    <row r="912" spans="1:32" x14ac:dyDescent="0.25">
      <c r="A912" s="44" t="s">
        <v>9023</v>
      </c>
      <c r="B912" s="44" t="s">
        <v>3160</v>
      </c>
      <c r="C912" s="45">
        <v>230901</v>
      </c>
      <c r="D912" s="45" t="s">
        <v>12340</v>
      </c>
      <c r="E912" s="45" t="s">
        <v>8524</v>
      </c>
      <c r="AF912" s="326"/>
    </row>
    <row r="913" spans="1:32" x14ac:dyDescent="0.25">
      <c r="A913" s="44" t="s">
        <v>9023</v>
      </c>
      <c r="B913" s="44" t="s">
        <v>2433</v>
      </c>
      <c r="C913" s="45">
        <v>230105</v>
      </c>
      <c r="D913" s="45" t="s">
        <v>12340</v>
      </c>
      <c r="E913" s="45" t="s">
        <v>5580</v>
      </c>
      <c r="AF913" s="326"/>
    </row>
    <row r="914" spans="1:32" x14ac:dyDescent="0.25">
      <c r="A914" s="44" t="s">
        <v>18890</v>
      </c>
      <c r="B914" s="44" t="s">
        <v>5639</v>
      </c>
      <c r="C914" s="45">
        <v>26010401</v>
      </c>
      <c r="D914" s="45" t="s">
        <v>12340</v>
      </c>
      <c r="E914" s="45" t="s">
        <v>18836</v>
      </c>
      <c r="AF914" s="326"/>
    </row>
    <row r="915" spans="1:32" x14ac:dyDescent="0.25">
      <c r="A915" s="44" t="s">
        <v>18890</v>
      </c>
      <c r="B915" s="44" t="s">
        <v>3298</v>
      </c>
      <c r="C915" s="45">
        <v>26010402</v>
      </c>
      <c r="D915" s="45" t="s">
        <v>12340</v>
      </c>
      <c r="E915" s="45" t="s">
        <v>18836</v>
      </c>
      <c r="AF915" s="326"/>
    </row>
    <row r="916" spans="1:32" x14ac:dyDescent="0.25">
      <c r="A916" s="44" t="s">
        <v>12586</v>
      </c>
      <c r="B916" s="44" t="s">
        <v>20332</v>
      </c>
      <c r="C916" s="45" t="s">
        <v>5777</v>
      </c>
      <c r="D916" s="32" t="s">
        <v>12570</v>
      </c>
      <c r="E916" s="46">
        <v>46599</v>
      </c>
      <c r="AF916" s="326"/>
    </row>
    <row r="917" spans="1:32" x14ac:dyDescent="0.25">
      <c r="A917" s="44" t="s">
        <v>12586</v>
      </c>
      <c r="B917" s="44" t="s">
        <v>20407</v>
      </c>
      <c r="C917" s="45" t="s">
        <v>12654</v>
      </c>
      <c r="D917" s="32" t="s">
        <v>12570</v>
      </c>
      <c r="E917" s="46">
        <v>46326</v>
      </c>
      <c r="AF917" s="326"/>
    </row>
    <row r="918" spans="1:32" x14ac:dyDescent="0.25">
      <c r="A918" s="44" t="s">
        <v>14214</v>
      </c>
      <c r="B918" s="44" t="s">
        <v>3298</v>
      </c>
      <c r="C918" s="45">
        <v>25010402</v>
      </c>
      <c r="D918" s="45" t="s">
        <v>12340</v>
      </c>
      <c r="E918" s="45" t="s">
        <v>13581</v>
      </c>
      <c r="AF918" s="326"/>
    </row>
    <row r="919" spans="1:32" x14ac:dyDescent="0.25">
      <c r="A919" s="44" t="s">
        <v>14214</v>
      </c>
      <c r="B919" s="44" t="s">
        <v>3598</v>
      </c>
      <c r="C919" s="45">
        <v>250303</v>
      </c>
      <c r="D919" s="45" t="s">
        <v>12340</v>
      </c>
      <c r="E919" s="45" t="s">
        <v>12896</v>
      </c>
      <c r="AF919" s="326"/>
    </row>
    <row r="920" spans="1:32" x14ac:dyDescent="0.25">
      <c r="A920" s="44" t="s">
        <v>14214</v>
      </c>
      <c r="B920" s="44" t="s">
        <v>18842</v>
      </c>
      <c r="C920" s="45">
        <v>26020101</v>
      </c>
      <c r="D920" s="45" t="s">
        <v>12340</v>
      </c>
      <c r="E920" s="45" t="s">
        <v>10021</v>
      </c>
      <c r="AF920" s="326"/>
    </row>
    <row r="921" spans="1:32" x14ac:dyDescent="0.25">
      <c r="A921" s="44" t="s">
        <v>14214</v>
      </c>
      <c r="B921" s="44" t="s">
        <v>7119</v>
      </c>
      <c r="C921" s="45">
        <v>26020102</v>
      </c>
      <c r="D921" s="45" t="s">
        <v>12340</v>
      </c>
      <c r="E921" s="45" t="s">
        <v>10021</v>
      </c>
      <c r="AF921" s="326"/>
    </row>
    <row r="922" spans="1:32" x14ac:dyDescent="0.25">
      <c r="A922" s="44" t="s">
        <v>14214</v>
      </c>
      <c r="B922" s="44" t="s">
        <v>5639</v>
      </c>
      <c r="C922" s="45">
        <v>25010401</v>
      </c>
      <c r="D922" s="45" t="s">
        <v>12340</v>
      </c>
      <c r="E922" s="45" t="s">
        <v>13581</v>
      </c>
      <c r="AF922" s="326"/>
    </row>
    <row r="923" spans="1:32" x14ac:dyDescent="0.25">
      <c r="A923" s="44" t="s">
        <v>18891</v>
      </c>
      <c r="B923" s="44" t="s">
        <v>3156</v>
      </c>
      <c r="C923" s="45">
        <v>230904</v>
      </c>
      <c r="D923" s="45" t="s">
        <v>12340</v>
      </c>
      <c r="E923" s="45" t="s">
        <v>8524</v>
      </c>
      <c r="AF923" s="326"/>
    </row>
    <row r="924" spans="1:32" x14ac:dyDescent="0.25">
      <c r="A924" s="44" t="s">
        <v>18891</v>
      </c>
      <c r="B924" s="44" t="s">
        <v>5447</v>
      </c>
      <c r="C924" s="45">
        <v>220802</v>
      </c>
      <c r="D924" s="45" t="s">
        <v>12340</v>
      </c>
      <c r="E924" s="45" t="s">
        <v>5239</v>
      </c>
      <c r="AF924" s="326"/>
    </row>
    <row r="925" spans="1:32" x14ac:dyDescent="0.25">
      <c r="A925" s="44" t="s">
        <v>16930</v>
      </c>
      <c r="B925" s="44" t="s">
        <v>2433</v>
      </c>
      <c r="C925" s="45">
        <v>250106</v>
      </c>
      <c r="D925" s="45" t="s">
        <v>12340</v>
      </c>
      <c r="E925" s="45" t="s">
        <v>12896</v>
      </c>
      <c r="AF925" s="326"/>
    </row>
    <row r="926" spans="1:32" x14ac:dyDescent="0.25">
      <c r="A926" s="44" t="s">
        <v>18892</v>
      </c>
      <c r="B926" s="44" t="s">
        <v>978</v>
      </c>
      <c r="C926" s="45">
        <v>230703</v>
      </c>
      <c r="D926" s="45" t="s">
        <v>12340</v>
      </c>
      <c r="E926" s="45" t="s">
        <v>4375</v>
      </c>
      <c r="AF926" s="326"/>
    </row>
    <row r="927" spans="1:32" x14ac:dyDescent="0.25">
      <c r="A927" s="44" t="s">
        <v>8673</v>
      </c>
      <c r="B927" s="44" t="s">
        <v>20399</v>
      </c>
      <c r="C927" s="45" t="s">
        <v>8672</v>
      </c>
      <c r="D927" s="32" t="s">
        <v>12570</v>
      </c>
      <c r="E927" s="46">
        <v>46295</v>
      </c>
      <c r="AF927" s="326"/>
    </row>
    <row r="928" spans="1:32" x14ac:dyDescent="0.3">
      <c r="A928" s="372" t="s">
        <v>11928</v>
      </c>
      <c r="B928" s="372" t="s">
        <v>3577</v>
      </c>
      <c r="C928" s="125" t="s">
        <v>11919</v>
      </c>
      <c r="D928" s="32" t="s">
        <v>20621</v>
      </c>
      <c r="E928" s="125" t="s">
        <v>2686</v>
      </c>
      <c r="F928" s="125" t="s">
        <v>1236</v>
      </c>
      <c r="G928" s="125" t="s">
        <v>1237</v>
      </c>
      <c r="AF928" s="326"/>
    </row>
    <row r="929" spans="1:32" x14ac:dyDescent="0.25">
      <c r="A929" s="44" t="s">
        <v>18893</v>
      </c>
      <c r="B929" s="44" t="s">
        <v>5639</v>
      </c>
      <c r="C929" s="45">
        <v>26010401</v>
      </c>
      <c r="D929" s="45" t="s">
        <v>12340</v>
      </c>
      <c r="E929" s="45" t="s">
        <v>18836</v>
      </c>
      <c r="AF929" s="326"/>
    </row>
    <row r="930" spans="1:32" x14ac:dyDescent="0.25">
      <c r="A930" s="44" t="s">
        <v>5789</v>
      </c>
      <c r="B930" s="44" t="s">
        <v>20338</v>
      </c>
      <c r="C930" s="45" t="s">
        <v>8812</v>
      </c>
      <c r="D930" s="32" t="s">
        <v>12570</v>
      </c>
      <c r="E930" s="46">
        <v>46387</v>
      </c>
      <c r="AF930" s="326"/>
    </row>
    <row r="931" spans="1:32" x14ac:dyDescent="0.25">
      <c r="A931" s="44" t="s">
        <v>5789</v>
      </c>
      <c r="B931" s="44" t="s">
        <v>20348</v>
      </c>
      <c r="C931" s="45" t="s">
        <v>5824</v>
      </c>
      <c r="D931" s="32" t="s">
        <v>12570</v>
      </c>
      <c r="E931" s="46">
        <v>46265</v>
      </c>
      <c r="AF931" s="326"/>
    </row>
    <row r="932" spans="1:32" x14ac:dyDescent="0.3">
      <c r="A932" s="385" t="s">
        <v>18611</v>
      </c>
      <c r="B932" s="385" t="s">
        <v>1339</v>
      </c>
      <c r="C932" s="387" t="s">
        <v>18636</v>
      </c>
      <c r="D932" s="93" t="s">
        <v>5007</v>
      </c>
      <c r="E932" s="388">
        <v>46507</v>
      </c>
      <c r="AF932" s="326"/>
    </row>
    <row r="933" spans="1:32" x14ac:dyDescent="0.25">
      <c r="A933" s="44" t="s">
        <v>18894</v>
      </c>
      <c r="B933" s="44" t="s">
        <v>3598</v>
      </c>
      <c r="C933" s="45">
        <v>240301</v>
      </c>
      <c r="D933" s="45" t="s">
        <v>12340</v>
      </c>
      <c r="E933" s="45" t="s">
        <v>10032</v>
      </c>
      <c r="AF933" s="326"/>
    </row>
    <row r="934" spans="1:32" x14ac:dyDescent="0.25">
      <c r="A934" s="44" t="s">
        <v>18894</v>
      </c>
      <c r="B934" s="44" t="s">
        <v>18895</v>
      </c>
      <c r="C934" s="45">
        <v>24070201</v>
      </c>
      <c r="D934" s="45" t="s">
        <v>12340</v>
      </c>
      <c r="E934" s="45" t="s">
        <v>7992</v>
      </c>
      <c r="AF934" s="326"/>
    </row>
    <row r="935" spans="1:32" x14ac:dyDescent="0.25">
      <c r="A935" s="44" t="s">
        <v>18894</v>
      </c>
      <c r="B935" s="44" t="s">
        <v>3165</v>
      </c>
      <c r="C935" s="45">
        <v>24070202</v>
      </c>
      <c r="D935" s="45" t="s">
        <v>12340</v>
      </c>
      <c r="E935" s="45" t="s">
        <v>7992</v>
      </c>
      <c r="AF935" s="326"/>
    </row>
    <row r="936" spans="1:32" x14ac:dyDescent="0.25">
      <c r="A936" s="44" t="s">
        <v>18894</v>
      </c>
      <c r="B936" s="44" t="s">
        <v>3298</v>
      </c>
      <c r="C936" s="45">
        <v>26010402</v>
      </c>
      <c r="D936" s="45" t="s">
        <v>12340</v>
      </c>
      <c r="E936" s="45" t="s">
        <v>18836</v>
      </c>
      <c r="AF936" s="326"/>
    </row>
    <row r="937" spans="1:32" x14ac:dyDescent="0.3">
      <c r="A937" s="385" t="s">
        <v>435</v>
      </c>
      <c r="B937" s="385" t="s">
        <v>1339</v>
      </c>
      <c r="C937" s="387">
        <v>24027</v>
      </c>
      <c r="D937" s="93" t="s">
        <v>5007</v>
      </c>
      <c r="E937" s="388">
        <v>46507</v>
      </c>
      <c r="AF937" s="326"/>
    </row>
    <row r="938" spans="1:32" x14ac:dyDescent="0.25">
      <c r="A938" s="44" t="s">
        <v>17613</v>
      </c>
      <c r="B938" s="44" t="s">
        <v>17606</v>
      </c>
      <c r="C938" s="45" t="s">
        <v>17614</v>
      </c>
      <c r="D938" s="46" t="s">
        <v>13037</v>
      </c>
      <c r="E938" s="46">
        <v>46344</v>
      </c>
      <c r="AF938" s="326"/>
    </row>
    <row r="939" spans="1:32" x14ac:dyDescent="0.3">
      <c r="A939" s="385" t="s">
        <v>14169</v>
      </c>
      <c r="B939" s="385" t="s">
        <v>1339</v>
      </c>
      <c r="C939" s="387">
        <v>24027</v>
      </c>
      <c r="D939" s="93" t="s">
        <v>5007</v>
      </c>
      <c r="E939" s="388">
        <v>46507</v>
      </c>
      <c r="AF939" s="326"/>
    </row>
    <row r="940" spans="1:32" x14ac:dyDescent="0.25">
      <c r="A940" s="44" t="s">
        <v>17962</v>
      </c>
      <c r="B940" s="44" t="s">
        <v>15892</v>
      </c>
      <c r="C940" s="45" t="s">
        <v>18295</v>
      </c>
      <c r="D940" s="93" t="s">
        <v>3876</v>
      </c>
      <c r="E940" s="359">
        <f>DATE(2029,5,15)</f>
        <v>47253</v>
      </c>
      <c r="F940" s="93"/>
      <c r="G940" s="93"/>
      <c r="H940" s="93"/>
      <c r="I940" s="99"/>
      <c r="J940" s="99"/>
      <c r="K940" s="99"/>
      <c r="L940" s="99"/>
      <c r="M940" s="99"/>
      <c r="N940" s="99"/>
      <c r="O940" s="99"/>
      <c r="P940" s="99"/>
      <c r="Q940" s="99"/>
      <c r="R940" s="99"/>
      <c r="S940" s="99"/>
      <c r="T940" s="99"/>
      <c r="U940" s="99"/>
      <c r="V940" s="99"/>
      <c r="W940" s="99"/>
      <c r="X940" s="99"/>
      <c r="Y940" s="99"/>
      <c r="Z940" s="99"/>
      <c r="AF940" s="326"/>
    </row>
    <row r="941" spans="1:32" x14ac:dyDescent="0.25">
      <c r="A941" s="44" t="s">
        <v>14796</v>
      </c>
      <c r="B941" s="44" t="s">
        <v>15892</v>
      </c>
      <c r="C941" s="45" t="s">
        <v>14797</v>
      </c>
      <c r="D941" s="93" t="s">
        <v>3876</v>
      </c>
      <c r="E941" s="359">
        <f>DATE(2029,5,15)</f>
        <v>47253</v>
      </c>
      <c r="F941" s="93"/>
      <c r="G941" s="93"/>
      <c r="H941" s="93"/>
      <c r="I941" s="99"/>
      <c r="J941" s="99"/>
      <c r="K941" s="99"/>
      <c r="L941" s="99"/>
      <c r="M941" s="99"/>
      <c r="N941" s="99"/>
      <c r="O941" s="99"/>
      <c r="P941" s="99"/>
      <c r="Q941" s="99"/>
      <c r="R941" s="99"/>
      <c r="S941" s="99"/>
      <c r="T941" s="99"/>
      <c r="U941" s="99"/>
      <c r="V941" s="99"/>
      <c r="W941" s="99"/>
      <c r="X941" s="99"/>
      <c r="Y941" s="99"/>
      <c r="Z941" s="99"/>
      <c r="AF941" s="326"/>
    </row>
    <row r="942" spans="1:32" x14ac:dyDescent="0.25">
      <c r="A942" s="44" t="s">
        <v>14798</v>
      </c>
      <c r="B942" s="44" t="s">
        <v>15892</v>
      </c>
      <c r="C942" s="45" t="s">
        <v>14799</v>
      </c>
      <c r="D942" s="93" t="s">
        <v>3876</v>
      </c>
      <c r="E942" s="359">
        <f>DATE(2029,5,15)</f>
        <v>47253</v>
      </c>
      <c r="F942" s="93"/>
      <c r="G942" s="93"/>
      <c r="H942" s="93"/>
      <c r="I942" s="99"/>
      <c r="J942" s="99"/>
      <c r="K942" s="99"/>
      <c r="L942" s="99"/>
      <c r="M942" s="99"/>
      <c r="N942" s="99"/>
      <c r="O942" s="99"/>
      <c r="P942" s="99"/>
      <c r="Q942" s="99"/>
      <c r="R942" s="99"/>
      <c r="S942" s="99"/>
      <c r="T942" s="99"/>
      <c r="U942" s="99"/>
      <c r="V942" s="99"/>
      <c r="W942" s="99"/>
      <c r="X942" s="99"/>
      <c r="Y942" s="99"/>
      <c r="Z942" s="99"/>
      <c r="AF942" s="326"/>
    </row>
    <row r="943" spans="1:32" x14ac:dyDescent="0.25">
      <c r="A943" s="44" t="s">
        <v>14800</v>
      </c>
      <c r="B943" s="44" t="s">
        <v>15892</v>
      </c>
      <c r="C943" s="45" t="s">
        <v>14801</v>
      </c>
      <c r="D943" s="93" t="s">
        <v>3876</v>
      </c>
      <c r="E943" s="359">
        <f>DATE(2029,5,15)</f>
        <v>47253</v>
      </c>
      <c r="F943" s="93"/>
      <c r="G943" s="93"/>
      <c r="H943" s="93"/>
      <c r="I943" s="99"/>
      <c r="J943" s="99"/>
      <c r="K943" s="99"/>
      <c r="L943" s="99"/>
      <c r="M943" s="99"/>
      <c r="N943" s="99"/>
      <c r="O943" s="99"/>
      <c r="P943" s="99"/>
      <c r="Q943" s="99"/>
      <c r="R943" s="99"/>
      <c r="S943" s="99"/>
      <c r="T943" s="99"/>
      <c r="U943" s="99"/>
      <c r="V943" s="99"/>
      <c r="W943" s="99"/>
      <c r="X943" s="99"/>
      <c r="Y943" s="99"/>
      <c r="Z943" s="99"/>
      <c r="AF943" s="326"/>
    </row>
    <row r="944" spans="1:32" x14ac:dyDescent="0.3">
      <c r="A944" s="372" t="s">
        <v>20422</v>
      </c>
      <c r="B944" s="372" t="s">
        <v>7465</v>
      </c>
      <c r="C944" s="125" t="s">
        <v>20614</v>
      </c>
      <c r="D944" s="32" t="s">
        <v>20621</v>
      </c>
      <c r="E944" s="125" t="s">
        <v>10032</v>
      </c>
      <c r="F944" s="125" t="s">
        <v>1236</v>
      </c>
      <c r="G944" s="125" t="s">
        <v>1237</v>
      </c>
      <c r="AF944" s="326"/>
    </row>
    <row r="945" spans="1:32" x14ac:dyDescent="0.3">
      <c r="A945" s="372" t="s">
        <v>20423</v>
      </c>
      <c r="B945" s="372" t="s">
        <v>7465</v>
      </c>
      <c r="C945" s="125" t="s">
        <v>20614</v>
      </c>
      <c r="D945" s="32" t="s">
        <v>20621</v>
      </c>
      <c r="E945" s="125" t="s">
        <v>10032</v>
      </c>
      <c r="F945" s="125" t="s">
        <v>1236</v>
      </c>
      <c r="G945" s="125" t="s">
        <v>1237</v>
      </c>
      <c r="AF945" s="326"/>
    </row>
    <row r="946" spans="1:32" x14ac:dyDescent="0.25">
      <c r="A946" s="44" t="s">
        <v>17963</v>
      </c>
      <c r="B946" s="44" t="s">
        <v>15892</v>
      </c>
      <c r="C946" s="45" t="s">
        <v>16231</v>
      </c>
      <c r="D946" s="93" t="s">
        <v>3876</v>
      </c>
      <c r="E946" s="359">
        <f>DATE(2029,5,15)</f>
        <v>47253</v>
      </c>
      <c r="F946" s="93"/>
      <c r="G946" s="93"/>
      <c r="H946" s="93"/>
      <c r="I946" s="99"/>
      <c r="J946" s="99"/>
      <c r="K946" s="99"/>
      <c r="L946" s="99"/>
      <c r="M946" s="99"/>
      <c r="N946" s="99"/>
      <c r="O946" s="99"/>
      <c r="P946" s="99"/>
      <c r="Q946" s="99"/>
      <c r="R946" s="99"/>
      <c r="S946" s="99"/>
      <c r="T946" s="99"/>
      <c r="U946" s="99"/>
      <c r="V946" s="99"/>
      <c r="W946" s="99"/>
      <c r="X946" s="99"/>
      <c r="Y946" s="99"/>
      <c r="Z946" s="99"/>
      <c r="AF946" s="326"/>
    </row>
    <row r="947" spans="1:32" x14ac:dyDescent="0.25">
      <c r="A947" s="44" t="s">
        <v>17964</v>
      </c>
      <c r="B947" s="44" t="s">
        <v>15892</v>
      </c>
      <c r="C947" s="45" t="s">
        <v>16420</v>
      </c>
      <c r="D947" s="93" t="s">
        <v>3876</v>
      </c>
      <c r="E947" s="359">
        <f>DATE(2029,5,15)</f>
        <v>47253</v>
      </c>
      <c r="F947" s="93"/>
      <c r="G947" s="93"/>
      <c r="H947" s="93"/>
      <c r="I947" s="99"/>
      <c r="J947" s="99"/>
      <c r="K947" s="99"/>
      <c r="L947" s="99"/>
      <c r="M947" s="99"/>
      <c r="N947" s="99"/>
      <c r="O947" s="99"/>
      <c r="P947" s="99"/>
      <c r="Q947" s="99"/>
      <c r="R947" s="99"/>
      <c r="S947" s="99"/>
      <c r="T947" s="99"/>
      <c r="U947" s="99"/>
      <c r="V947" s="99"/>
      <c r="W947" s="99"/>
      <c r="X947" s="99"/>
      <c r="Y947" s="99"/>
      <c r="Z947" s="99"/>
      <c r="AF947" s="326"/>
    </row>
    <row r="948" spans="1:32" x14ac:dyDescent="0.25">
      <c r="A948" s="44" t="s">
        <v>17965</v>
      </c>
      <c r="B948" s="44" t="s">
        <v>15892</v>
      </c>
      <c r="C948" s="45" t="s">
        <v>16428</v>
      </c>
      <c r="D948" s="93" t="s">
        <v>3876</v>
      </c>
      <c r="E948" s="359">
        <f>DATE(2029,5,15)</f>
        <v>47253</v>
      </c>
      <c r="F948" s="93"/>
      <c r="G948" s="93"/>
      <c r="H948" s="93"/>
      <c r="I948" s="99"/>
      <c r="J948" s="99"/>
      <c r="K948" s="99"/>
      <c r="L948" s="99"/>
      <c r="M948" s="99"/>
      <c r="N948" s="99"/>
      <c r="O948" s="99"/>
      <c r="P948" s="99"/>
      <c r="Q948" s="99"/>
      <c r="R948" s="99"/>
      <c r="S948" s="99"/>
      <c r="T948" s="99"/>
      <c r="U948" s="99"/>
      <c r="V948" s="99"/>
      <c r="W948" s="99"/>
      <c r="X948" s="99"/>
      <c r="Y948" s="99"/>
      <c r="Z948" s="99"/>
      <c r="AF948" s="326"/>
    </row>
    <row r="949" spans="1:32" x14ac:dyDescent="0.3">
      <c r="A949" s="385" t="s">
        <v>14170</v>
      </c>
      <c r="B949" s="385" t="s">
        <v>1339</v>
      </c>
      <c r="C949" s="387">
        <v>24027</v>
      </c>
      <c r="D949" s="93" t="s">
        <v>5007</v>
      </c>
      <c r="E949" s="388">
        <v>46507</v>
      </c>
      <c r="AF949" s="326"/>
    </row>
    <row r="950" spans="1:32" x14ac:dyDescent="0.25">
      <c r="A950" s="86" t="s">
        <v>14170</v>
      </c>
      <c r="B950" s="44" t="s">
        <v>17386</v>
      </c>
      <c r="C950" s="45">
        <v>8.26</v>
      </c>
      <c r="D950" s="45" t="s">
        <v>13565</v>
      </c>
      <c r="E950" s="46">
        <v>47787</v>
      </c>
      <c r="F950" s="45"/>
      <c r="G950" s="93"/>
      <c r="H950" s="93"/>
      <c r="I950" s="99"/>
      <c r="J950" s="99"/>
      <c r="K950" s="99"/>
      <c r="L950" s="99"/>
      <c r="M950" s="99"/>
      <c r="N950" s="99"/>
      <c r="O950" s="99"/>
      <c r="P950" s="99"/>
      <c r="Q950" s="99"/>
      <c r="R950" s="99"/>
      <c r="S950" s="99"/>
      <c r="T950" s="99"/>
      <c r="U950" s="99"/>
      <c r="V950" s="99"/>
      <c r="W950" s="99"/>
      <c r="X950" s="99"/>
      <c r="Y950" s="99"/>
      <c r="Z950" s="99"/>
      <c r="AF950" s="326"/>
    </row>
    <row r="951" spans="1:32" x14ac:dyDescent="0.25">
      <c r="A951" s="44" t="s">
        <v>14170</v>
      </c>
      <c r="B951" s="44" t="s">
        <v>14639</v>
      </c>
      <c r="C951" s="45">
        <v>26.25</v>
      </c>
      <c r="D951" s="45" t="s">
        <v>13565</v>
      </c>
      <c r="E951" s="46">
        <v>47664</v>
      </c>
      <c r="F951" s="45"/>
      <c r="G951" s="93"/>
      <c r="H951" s="93"/>
      <c r="I951" s="99"/>
      <c r="J951" s="99"/>
      <c r="K951" s="99"/>
      <c r="L951" s="99"/>
      <c r="M951" s="99"/>
      <c r="N951" s="99"/>
      <c r="O951" s="99"/>
      <c r="P951" s="99"/>
      <c r="Q951" s="99"/>
      <c r="R951" s="99"/>
      <c r="S951" s="99"/>
      <c r="T951" s="99"/>
      <c r="U951" s="99"/>
      <c r="V951" s="99"/>
      <c r="W951" s="99"/>
      <c r="X951" s="99"/>
      <c r="Y951" s="99"/>
      <c r="Z951" s="99"/>
      <c r="AF951" s="326"/>
    </row>
    <row r="952" spans="1:32" x14ac:dyDescent="0.25">
      <c r="A952" s="44" t="s">
        <v>14170</v>
      </c>
      <c r="B952" s="44" t="s">
        <v>14646</v>
      </c>
      <c r="C952" s="45">
        <v>30.25</v>
      </c>
      <c r="D952" s="45" t="s">
        <v>13565</v>
      </c>
      <c r="E952" s="46">
        <v>47664</v>
      </c>
      <c r="F952" s="45"/>
      <c r="G952" s="93"/>
      <c r="H952" s="93"/>
      <c r="I952" s="99"/>
      <c r="J952" s="99"/>
      <c r="K952" s="99"/>
      <c r="L952" s="99"/>
      <c r="M952" s="99"/>
      <c r="N952" s="99"/>
      <c r="O952" s="99"/>
      <c r="P952" s="99"/>
      <c r="Q952" s="99"/>
      <c r="R952" s="99"/>
      <c r="S952" s="99"/>
      <c r="T952" s="99"/>
      <c r="U952" s="99"/>
      <c r="V952" s="99"/>
      <c r="W952" s="99"/>
      <c r="X952" s="99"/>
      <c r="Y952" s="99"/>
      <c r="Z952" s="99"/>
      <c r="AF952" s="326"/>
    </row>
    <row r="953" spans="1:32" x14ac:dyDescent="0.25">
      <c r="A953" s="44" t="s">
        <v>14170</v>
      </c>
      <c r="B953" s="44" t="s">
        <v>3597</v>
      </c>
      <c r="C953" s="45">
        <v>250503</v>
      </c>
      <c r="D953" s="45" t="s">
        <v>12340</v>
      </c>
      <c r="E953" s="45" t="s">
        <v>16904</v>
      </c>
      <c r="AF953" s="326"/>
    </row>
    <row r="954" spans="1:32" x14ac:dyDescent="0.25">
      <c r="A954" s="76" t="s">
        <v>17388</v>
      </c>
      <c r="B954" s="44" t="s">
        <v>13160</v>
      </c>
      <c r="C954" s="45">
        <v>6.26</v>
      </c>
      <c r="D954" s="45" t="s">
        <v>13565</v>
      </c>
      <c r="E954" s="46">
        <v>47787</v>
      </c>
      <c r="F954" s="45"/>
      <c r="G954" s="93"/>
      <c r="H954" s="93"/>
      <c r="I954" s="99"/>
      <c r="J954" s="99"/>
      <c r="K954" s="99"/>
      <c r="L954" s="99"/>
      <c r="M954" s="99"/>
      <c r="N954" s="99"/>
      <c r="O954" s="99"/>
      <c r="P954" s="99"/>
      <c r="Q954" s="99"/>
      <c r="R954" s="99"/>
      <c r="S954" s="99"/>
      <c r="T954" s="99"/>
      <c r="U954" s="99"/>
      <c r="V954" s="99"/>
      <c r="W954" s="99"/>
      <c r="X954" s="99"/>
      <c r="Y954" s="99"/>
      <c r="Z954" s="99"/>
      <c r="AF954" s="326"/>
    </row>
    <row r="955" spans="1:32" x14ac:dyDescent="0.3">
      <c r="A955" s="385" t="s">
        <v>1254</v>
      </c>
      <c r="B955" s="385" t="s">
        <v>1339</v>
      </c>
      <c r="C955" s="387" t="s">
        <v>18636</v>
      </c>
      <c r="D955" s="93" t="s">
        <v>5007</v>
      </c>
      <c r="E955" s="388">
        <v>46507</v>
      </c>
      <c r="AF955" s="326"/>
    </row>
    <row r="956" spans="1:32" x14ac:dyDescent="0.25">
      <c r="A956" s="99" t="s">
        <v>1254</v>
      </c>
      <c r="B956" s="111" t="s">
        <v>1216</v>
      </c>
      <c r="C956" s="56" t="s">
        <v>2854</v>
      </c>
      <c r="D956" s="146" t="s">
        <v>2279</v>
      </c>
      <c r="E956" s="69">
        <v>45227</v>
      </c>
      <c r="F956" s="93"/>
      <c r="G956" s="93"/>
      <c r="H956" s="93"/>
      <c r="I956" s="99"/>
      <c r="J956" s="99"/>
      <c r="K956" s="99"/>
      <c r="L956" s="99"/>
      <c r="M956" s="99"/>
      <c r="N956" s="99"/>
      <c r="O956" s="99"/>
      <c r="P956" s="99"/>
      <c r="Q956" s="99"/>
      <c r="R956" s="99"/>
      <c r="S956" s="99"/>
      <c r="T956" s="44"/>
      <c r="U956" s="44"/>
      <c r="V956" s="44"/>
      <c r="W956" s="99"/>
      <c r="X956" s="99"/>
      <c r="Y956" s="99"/>
      <c r="Z956" s="99"/>
      <c r="AF956" s="326"/>
    </row>
    <row r="957" spans="1:32" x14ac:dyDescent="0.25">
      <c r="A957" s="99" t="s">
        <v>1254</v>
      </c>
      <c r="B957" s="92" t="s">
        <v>16744</v>
      </c>
      <c r="C957" s="93" t="s">
        <v>16745</v>
      </c>
      <c r="D957" s="93" t="s">
        <v>1250</v>
      </c>
      <c r="E957" s="94">
        <v>46316</v>
      </c>
      <c r="F957" s="93"/>
      <c r="G957" s="93"/>
      <c r="H957" s="93"/>
      <c r="I957" s="99"/>
      <c r="J957" s="99"/>
      <c r="K957" s="99"/>
      <c r="L957" s="99"/>
      <c r="M957" s="99"/>
      <c r="N957" s="99"/>
      <c r="O957" s="99"/>
      <c r="P957" s="99"/>
      <c r="Q957" s="99"/>
      <c r="R957" s="99"/>
      <c r="S957" s="99"/>
      <c r="T957" s="99"/>
      <c r="U957" s="99"/>
      <c r="V957" s="44"/>
      <c r="W957" s="99"/>
      <c r="X957" s="99"/>
      <c r="Y957" s="99"/>
      <c r="Z957" s="99"/>
      <c r="AA957" s="380"/>
      <c r="AF957" s="326"/>
    </row>
    <row r="958" spans="1:32" x14ac:dyDescent="0.25">
      <c r="A958" s="44" t="s">
        <v>1254</v>
      </c>
      <c r="B958" s="44" t="s">
        <v>5447</v>
      </c>
      <c r="C958" s="45">
        <v>220802</v>
      </c>
      <c r="D958" s="45" t="s">
        <v>12340</v>
      </c>
      <c r="E958" s="45" t="s">
        <v>5239</v>
      </c>
      <c r="AF958" s="326"/>
    </row>
    <row r="959" spans="1:32" x14ac:dyDescent="0.3">
      <c r="A959" s="372" t="s">
        <v>2756</v>
      </c>
      <c r="B959" s="372" t="s">
        <v>2787</v>
      </c>
      <c r="C959" s="125" t="s">
        <v>8393</v>
      </c>
      <c r="D959" s="32" t="s">
        <v>20621</v>
      </c>
      <c r="E959" s="125" t="s">
        <v>4471</v>
      </c>
      <c r="F959" s="125" t="s">
        <v>1237</v>
      </c>
      <c r="G959" s="125" t="s">
        <v>1237</v>
      </c>
      <c r="AF959" s="326"/>
    </row>
    <row r="960" spans="1:32" x14ac:dyDescent="0.25">
      <c r="A960" s="44" t="s">
        <v>2756</v>
      </c>
      <c r="B960" s="44" t="s">
        <v>13152</v>
      </c>
      <c r="C960" s="45">
        <v>19.23</v>
      </c>
      <c r="D960" s="45" t="s">
        <v>13565</v>
      </c>
      <c r="E960" s="46">
        <v>46934</v>
      </c>
      <c r="F960" s="45" t="s">
        <v>1384</v>
      </c>
      <c r="G960" s="93"/>
      <c r="H960" s="93"/>
      <c r="I960" s="99"/>
      <c r="J960" s="99"/>
      <c r="K960" s="99"/>
      <c r="L960" s="99"/>
      <c r="M960" s="99"/>
      <c r="N960" s="99"/>
      <c r="O960" s="99"/>
      <c r="P960" s="99"/>
      <c r="Q960" s="99"/>
      <c r="R960" s="99"/>
      <c r="S960" s="99"/>
      <c r="T960" s="99"/>
      <c r="U960" s="99"/>
      <c r="V960" s="99"/>
      <c r="W960" s="99"/>
      <c r="X960" s="99"/>
      <c r="Y960" s="99"/>
      <c r="Z960" s="99"/>
      <c r="AF960" s="326"/>
    </row>
    <row r="961" spans="1:32" x14ac:dyDescent="0.3">
      <c r="A961" s="372" t="s">
        <v>20424</v>
      </c>
      <c r="B961" s="372" t="s">
        <v>1221</v>
      </c>
      <c r="C961" s="125" t="s">
        <v>20613</v>
      </c>
      <c r="D961" s="32" t="s">
        <v>20621</v>
      </c>
      <c r="E961" s="125" t="s">
        <v>10032</v>
      </c>
      <c r="F961" s="125" t="s">
        <v>1236</v>
      </c>
      <c r="G961" s="125" t="s">
        <v>1237</v>
      </c>
      <c r="AF961" s="326"/>
    </row>
    <row r="962" spans="1:32" x14ac:dyDescent="0.3">
      <c r="A962" s="372" t="s">
        <v>12358</v>
      </c>
      <c r="B962" s="372" t="s">
        <v>1200</v>
      </c>
      <c r="C962" s="125" t="s">
        <v>12346</v>
      </c>
      <c r="D962" s="32" t="s">
        <v>20621</v>
      </c>
      <c r="E962" s="125" t="s">
        <v>5075</v>
      </c>
      <c r="F962" s="125" t="s">
        <v>1236</v>
      </c>
      <c r="G962" s="125" t="s">
        <v>1237</v>
      </c>
      <c r="AF962" s="326"/>
    </row>
    <row r="963" spans="1:32" x14ac:dyDescent="0.25">
      <c r="A963" s="44" t="s">
        <v>18896</v>
      </c>
      <c r="B963" s="44" t="s">
        <v>3275</v>
      </c>
      <c r="C963" s="45">
        <v>210101</v>
      </c>
      <c r="D963" s="45" t="s">
        <v>12340</v>
      </c>
      <c r="E963" s="45" t="s">
        <v>3276</v>
      </c>
      <c r="AF963" s="326"/>
    </row>
    <row r="964" spans="1:32" x14ac:dyDescent="0.25">
      <c r="A964" s="44" t="s">
        <v>18896</v>
      </c>
      <c r="B964" s="44" t="s">
        <v>10018</v>
      </c>
      <c r="C964" s="45">
        <v>240102</v>
      </c>
      <c r="D964" s="45" t="s">
        <v>12340</v>
      </c>
      <c r="E964" s="45" t="s">
        <v>5452</v>
      </c>
      <c r="AF964" s="326"/>
    </row>
    <row r="965" spans="1:32" x14ac:dyDescent="0.25">
      <c r="A965" s="44" t="s">
        <v>18896</v>
      </c>
      <c r="B965" s="44" t="s">
        <v>11299</v>
      </c>
      <c r="C965" s="45">
        <v>24020301</v>
      </c>
      <c r="D965" s="45" t="s">
        <v>12340</v>
      </c>
      <c r="E965" s="45" t="s">
        <v>5444</v>
      </c>
      <c r="AF965" s="326"/>
    </row>
    <row r="966" spans="1:32" x14ac:dyDescent="0.25">
      <c r="A966" s="44" t="s">
        <v>18896</v>
      </c>
      <c r="B966" s="44" t="s">
        <v>18840</v>
      </c>
      <c r="C966" s="45">
        <v>260202</v>
      </c>
      <c r="D966" s="45" t="s">
        <v>12340</v>
      </c>
      <c r="E966" s="45" t="s">
        <v>10021</v>
      </c>
      <c r="AF966" s="326"/>
    </row>
    <row r="967" spans="1:32" x14ac:dyDescent="0.25">
      <c r="A967" s="44" t="s">
        <v>16931</v>
      </c>
      <c r="B967" s="44" t="s">
        <v>2433</v>
      </c>
      <c r="C967" s="45">
        <v>250106</v>
      </c>
      <c r="D967" s="45" t="s">
        <v>12340</v>
      </c>
      <c r="E967" s="45" t="s">
        <v>12896</v>
      </c>
      <c r="AF967" s="326"/>
    </row>
    <row r="968" spans="1:32" x14ac:dyDescent="0.25">
      <c r="A968" s="44" t="s">
        <v>16931</v>
      </c>
      <c r="B968" s="44" t="s">
        <v>5639</v>
      </c>
      <c r="C968" s="45">
        <v>25010401</v>
      </c>
      <c r="D968" s="45" t="s">
        <v>12340</v>
      </c>
      <c r="E968" s="45" t="s">
        <v>13581</v>
      </c>
      <c r="AF968" s="326"/>
    </row>
    <row r="969" spans="1:32" x14ac:dyDescent="0.25">
      <c r="A969" s="44" t="s">
        <v>16931</v>
      </c>
      <c r="B969" s="44" t="s">
        <v>8373</v>
      </c>
      <c r="C969" s="45">
        <v>230603</v>
      </c>
      <c r="D969" s="45" t="s">
        <v>12340</v>
      </c>
      <c r="E969" s="45" t="s">
        <v>4471</v>
      </c>
      <c r="AF969" s="326"/>
    </row>
    <row r="970" spans="1:32" x14ac:dyDescent="0.25">
      <c r="A970" s="44" t="s">
        <v>16931</v>
      </c>
      <c r="B970" s="44" t="s">
        <v>3298</v>
      </c>
      <c r="C970" s="45">
        <v>25010402</v>
      </c>
      <c r="D970" s="45" t="s">
        <v>12340</v>
      </c>
      <c r="E970" s="45" t="s">
        <v>13581</v>
      </c>
      <c r="AF970" s="326"/>
    </row>
    <row r="971" spans="1:32" x14ac:dyDescent="0.25">
      <c r="A971" s="44" t="s">
        <v>18897</v>
      </c>
      <c r="B971" s="44" t="s">
        <v>3163</v>
      </c>
      <c r="C971" s="45">
        <v>25100202</v>
      </c>
      <c r="D971" s="45" t="s">
        <v>12340</v>
      </c>
      <c r="E971" s="45" t="s">
        <v>12119</v>
      </c>
      <c r="AF971" s="326"/>
    </row>
    <row r="972" spans="1:32" x14ac:dyDescent="0.3">
      <c r="A972" s="372" t="s">
        <v>20425</v>
      </c>
      <c r="B972" s="372" t="s">
        <v>1217</v>
      </c>
      <c r="C972" s="125" t="s">
        <v>20617</v>
      </c>
      <c r="D972" s="32" t="s">
        <v>20621</v>
      </c>
      <c r="E972" s="125" t="s">
        <v>10032</v>
      </c>
      <c r="F972" s="125" t="s">
        <v>1237</v>
      </c>
      <c r="G972" s="125" t="s">
        <v>1237</v>
      </c>
      <c r="AF972" s="326"/>
    </row>
    <row r="973" spans="1:32" x14ac:dyDescent="0.25">
      <c r="A973" s="44" t="s">
        <v>1000</v>
      </c>
      <c r="B973" s="44" t="s">
        <v>7697</v>
      </c>
      <c r="C973" s="45" t="s">
        <v>7698</v>
      </c>
      <c r="D973" s="46" t="s">
        <v>13037</v>
      </c>
      <c r="E973" s="46">
        <v>46214</v>
      </c>
      <c r="AF973" s="326"/>
    </row>
    <row r="974" spans="1:32" x14ac:dyDescent="0.25">
      <c r="A974" s="44" t="s">
        <v>1000</v>
      </c>
      <c r="B974" s="44" t="s">
        <v>4473</v>
      </c>
      <c r="C974" s="45">
        <v>241002</v>
      </c>
      <c r="D974" s="45" t="s">
        <v>12340</v>
      </c>
      <c r="E974" s="45" t="s">
        <v>5650</v>
      </c>
      <c r="AF974" s="326"/>
    </row>
    <row r="975" spans="1:32" x14ac:dyDescent="0.25">
      <c r="A975" s="44" t="s">
        <v>8882</v>
      </c>
      <c r="B975" s="44" t="s">
        <v>20357</v>
      </c>
      <c r="C975" s="45" t="s">
        <v>8814</v>
      </c>
      <c r="D975" s="32" t="s">
        <v>12570</v>
      </c>
      <c r="E975" s="46">
        <v>46477</v>
      </c>
      <c r="AF975" s="326"/>
    </row>
    <row r="976" spans="1:32" x14ac:dyDescent="0.3">
      <c r="A976" s="271" t="s">
        <v>18599</v>
      </c>
      <c r="B976" s="271" t="s">
        <v>18600</v>
      </c>
      <c r="C976" s="59" t="s">
        <v>18601</v>
      </c>
      <c r="D976" s="32" t="s">
        <v>1250</v>
      </c>
      <c r="E976" s="378">
        <v>47593</v>
      </c>
      <c r="F976" s="93"/>
      <c r="G976" s="93"/>
      <c r="H976" s="93"/>
      <c r="I976" s="99"/>
      <c r="J976" s="99"/>
      <c r="K976" s="99"/>
      <c r="L976" s="99"/>
      <c r="M976" s="99"/>
      <c r="N976" s="99"/>
      <c r="O976" s="99"/>
      <c r="P976" s="99"/>
      <c r="Q976" s="99"/>
      <c r="R976" s="99"/>
      <c r="S976" s="99"/>
      <c r="T976" s="99"/>
      <c r="U976" s="99"/>
      <c r="V976" s="99"/>
      <c r="W976" s="99"/>
      <c r="X976" s="99"/>
      <c r="Y976" s="99"/>
      <c r="Z976" s="99"/>
      <c r="AF976" s="326"/>
    </row>
    <row r="977" spans="1:32" x14ac:dyDescent="0.25">
      <c r="A977" s="44" t="s">
        <v>17920</v>
      </c>
      <c r="B977" s="44" t="s">
        <v>20398</v>
      </c>
      <c r="C977" s="45" t="s">
        <v>17917</v>
      </c>
      <c r="D977" s="32" t="s">
        <v>12570</v>
      </c>
      <c r="E977" s="46">
        <v>46418</v>
      </c>
      <c r="AF977" s="326"/>
    </row>
    <row r="978" spans="1:32" x14ac:dyDescent="0.3">
      <c r="A978" s="372" t="s">
        <v>13885</v>
      </c>
      <c r="B978" s="372" t="s">
        <v>16874</v>
      </c>
      <c r="C978" s="125" t="s">
        <v>13872</v>
      </c>
      <c r="D978" s="32" t="s">
        <v>20621</v>
      </c>
      <c r="E978" s="125" t="s">
        <v>5650</v>
      </c>
      <c r="F978" s="125" t="s">
        <v>1236</v>
      </c>
      <c r="G978" s="125" t="s">
        <v>1237</v>
      </c>
      <c r="AF978" s="326"/>
    </row>
    <row r="979" spans="1:32" x14ac:dyDescent="0.25">
      <c r="A979" s="44" t="s">
        <v>13885</v>
      </c>
      <c r="B979" s="44" t="s">
        <v>2433</v>
      </c>
      <c r="C979" s="45">
        <v>250106</v>
      </c>
      <c r="D979" s="45" t="s">
        <v>12340</v>
      </c>
      <c r="E979" s="45" t="s">
        <v>12896</v>
      </c>
      <c r="AF979" s="326"/>
    </row>
    <row r="980" spans="1:32" x14ac:dyDescent="0.25">
      <c r="A980" s="44" t="s">
        <v>3605</v>
      </c>
      <c r="B980" s="44" t="s">
        <v>3275</v>
      </c>
      <c r="C980" s="45">
        <v>210101</v>
      </c>
      <c r="D980" s="45" t="s">
        <v>12340</v>
      </c>
      <c r="E980" s="45" t="s">
        <v>3276</v>
      </c>
      <c r="AF980" s="326"/>
    </row>
    <row r="981" spans="1:32" x14ac:dyDescent="0.25">
      <c r="A981" s="44" t="s">
        <v>16932</v>
      </c>
      <c r="B981" s="44" t="s">
        <v>5447</v>
      </c>
      <c r="C981" s="45">
        <v>240804</v>
      </c>
      <c r="D981" s="45" t="s">
        <v>12340</v>
      </c>
      <c r="E981" s="45" t="s">
        <v>12234</v>
      </c>
      <c r="AF981" s="326"/>
    </row>
    <row r="982" spans="1:32" x14ac:dyDescent="0.3">
      <c r="A982" s="385" t="s">
        <v>573</v>
      </c>
      <c r="B982" s="385" t="s">
        <v>1339</v>
      </c>
      <c r="C982" s="387">
        <v>24027</v>
      </c>
      <c r="D982" s="93" t="s">
        <v>5007</v>
      </c>
      <c r="E982" s="388">
        <v>46507</v>
      </c>
      <c r="AF982" s="326"/>
    </row>
    <row r="983" spans="1:32" x14ac:dyDescent="0.25">
      <c r="A983" s="44" t="s">
        <v>573</v>
      </c>
      <c r="B983" s="44" t="s">
        <v>20372</v>
      </c>
      <c r="C983" s="45" t="s">
        <v>10496</v>
      </c>
      <c r="D983" s="32" t="s">
        <v>12570</v>
      </c>
      <c r="E983" s="46">
        <v>46538</v>
      </c>
      <c r="AF983" s="326"/>
    </row>
    <row r="984" spans="1:32" x14ac:dyDescent="0.25">
      <c r="A984" s="102" t="s">
        <v>635</v>
      </c>
      <c r="B984" s="92" t="s">
        <v>3574</v>
      </c>
      <c r="C984" s="93" t="s">
        <v>13105</v>
      </c>
      <c r="D984" s="93" t="s">
        <v>1250</v>
      </c>
      <c r="E984" s="94">
        <v>46496</v>
      </c>
      <c r="F984" s="93"/>
      <c r="G984" s="93"/>
      <c r="H984" s="93"/>
      <c r="I984" s="99"/>
      <c r="J984" s="99"/>
      <c r="K984" s="99"/>
      <c r="L984" s="99"/>
      <c r="M984" s="99"/>
      <c r="N984" s="99"/>
      <c r="O984" s="99"/>
      <c r="P984" s="99"/>
      <c r="Q984" s="99"/>
      <c r="R984" s="99"/>
      <c r="S984" s="99"/>
      <c r="T984" s="44"/>
      <c r="U984" s="44"/>
      <c r="V984" s="44"/>
      <c r="W984" s="99"/>
      <c r="X984" s="99"/>
      <c r="Y984" s="99"/>
      <c r="Z984" s="99"/>
      <c r="AF984" s="326"/>
    </row>
    <row r="985" spans="1:32" x14ac:dyDescent="0.25">
      <c r="A985" s="44" t="s">
        <v>635</v>
      </c>
      <c r="B985" s="44" t="s">
        <v>7117</v>
      </c>
      <c r="C985" s="45">
        <v>260203</v>
      </c>
      <c r="D985" s="45" t="s">
        <v>12340</v>
      </c>
      <c r="E985" s="45" t="s">
        <v>10021</v>
      </c>
      <c r="AF985" s="326"/>
    </row>
    <row r="986" spans="1:32" x14ac:dyDescent="0.25">
      <c r="A986" s="44" t="s">
        <v>635</v>
      </c>
      <c r="B986" s="44" t="s">
        <v>972</v>
      </c>
      <c r="C986" s="45">
        <v>240803</v>
      </c>
      <c r="D986" s="45" t="s">
        <v>12340</v>
      </c>
      <c r="E986" s="45" t="s">
        <v>5239</v>
      </c>
      <c r="AF986" s="326"/>
    </row>
    <row r="987" spans="1:32" x14ac:dyDescent="0.25">
      <c r="A987" s="44" t="s">
        <v>635</v>
      </c>
      <c r="B987" s="44" t="s">
        <v>10018</v>
      </c>
      <c r="C987" s="45">
        <v>240102</v>
      </c>
      <c r="D987" s="45" t="s">
        <v>12340</v>
      </c>
      <c r="E987" s="45" t="s">
        <v>5452</v>
      </c>
      <c r="AF987" s="326"/>
    </row>
    <row r="988" spans="1:32" x14ac:dyDescent="0.25">
      <c r="A988" s="44" t="s">
        <v>635</v>
      </c>
      <c r="B988" s="44" t="s">
        <v>3159</v>
      </c>
      <c r="C988" s="45">
        <v>230903</v>
      </c>
      <c r="D988" s="45" t="s">
        <v>12340</v>
      </c>
      <c r="E988" s="45" t="s">
        <v>8524</v>
      </c>
      <c r="AF988" s="326"/>
    </row>
    <row r="989" spans="1:32" x14ac:dyDescent="0.25">
      <c r="A989" s="44" t="s">
        <v>635</v>
      </c>
      <c r="B989" s="44" t="s">
        <v>8465</v>
      </c>
      <c r="C989" s="45">
        <v>230804</v>
      </c>
      <c r="D989" s="45" t="s">
        <v>12340</v>
      </c>
      <c r="E989" s="45" t="s">
        <v>4380</v>
      </c>
      <c r="AF989" s="326"/>
    </row>
    <row r="990" spans="1:32" x14ac:dyDescent="0.3">
      <c r="A990" s="372" t="s">
        <v>13153</v>
      </c>
      <c r="B990" s="372" t="s">
        <v>16724</v>
      </c>
      <c r="C990" s="125" t="s">
        <v>14353</v>
      </c>
      <c r="D990" s="32" t="s">
        <v>20621</v>
      </c>
      <c r="E990" s="125" t="s">
        <v>13567</v>
      </c>
      <c r="F990" s="125" t="s">
        <v>1236</v>
      </c>
      <c r="G990" s="125" t="s">
        <v>1237</v>
      </c>
      <c r="AF990" s="326"/>
    </row>
    <row r="991" spans="1:32" x14ac:dyDescent="0.3">
      <c r="A991" s="372" t="s">
        <v>13153</v>
      </c>
      <c r="B991" s="372" t="s">
        <v>1215</v>
      </c>
      <c r="C991" s="125" t="s">
        <v>20616</v>
      </c>
      <c r="D991" s="32" t="s">
        <v>20621</v>
      </c>
      <c r="E991" s="125" t="s">
        <v>10032</v>
      </c>
      <c r="F991" s="125" t="s">
        <v>1236</v>
      </c>
      <c r="G991" s="125" t="s">
        <v>1237</v>
      </c>
      <c r="AF991" s="326"/>
    </row>
    <row r="992" spans="1:32" x14ac:dyDescent="0.25">
      <c r="A992" s="44" t="s">
        <v>13153</v>
      </c>
      <c r="B992" s="44" t="s">
        <v>13107</v>
      </c>
      <c r="C992" s="45">
        <v>9.24</v>
      </c>
      <c r="D992" s="45" t="s">
        <v>13565</v>
      </c>
      <c r="E992" s="46">
        <v>47299</v>
      </c>
      <c r="F992" s="45" t="s">
        <v>1384</v>
      </c>
      <c r="G992" s="93"/>
      <c r="H992" s="93"/>
      <c r="I992" s="99"/>
      <c r="J992" s="99"/>
      <c r="K992" s="99"/>
      <c r="L992" s="99"/>
      <c r="M992" s="99"/>
      <c r="N992" s="99"/>
      <c r="O992" s="99"/>
      <c r="P992" s="99"/>
      <c r="Q992" s="99"/>
      <c r="R992" s="99"/>
      <c r="S992" s="99"/>
      <c r="T992" s="99"/>
      <c r="U992" s="99"/>
      <c r="V992" s="99"/>
      <c r="W992" s="99"/>
      <c r="X992" s="99"/>
      <c r="Y992" s="99"/>
      <c r="Z992" s="99"/>
      <c r="AF992" s="326"/>
    </row>
    <row r="993" spans="1:32" x14ac:dyDescent="0.25">
      <c r="A993" s="44" t="s">
        <v>13153</v>
      </c>
      <c r="B993" s="44" t="s">
        <v>13154</v>
      </c>
      <c r="C993" s="45">
        <v>18.239999999999998</v>
      </c>
      <c r="D993" s="45" t="s">
        <v>13565</v>
      </c>
      <c r="E993" s="46">
        <v>47299</v>
      </c>
      <c r="F993" s="45" t="s">
        <v>1384</v>
      </c>
      <c r="G993" s="93"/>
      <c r="H993" s="93"/>
      <c r="I993" s="99"/>
      <c r="J993" s="99"/>
      <c r="K993" s="99"/>
      <c r="L993" s="99"/>
      <c r="M993" s="99"/>
      <c r="N993" s="99"/>
      <c r="O993" s="99"/>
      <c r="P993" s="99"/>
      <c r="Q993" s="99"/>
      <c r="R993" s="99"/>
      <c r="S993" s="99"/>
      <c r="T993" s="99"/>
      <c r="U993" s="99"/>
      <c r="V993" s="99"/>
      <c r="W993" s="99"/>
      <c r="X993" s="99"/>
      <c r="Y993" s="99"/>
      <c r="Z993" s="99"/>
      <c r="AF993" s="326"/>
    </row>
    <row r="994" spans="1:32" x14ac:dyDescent="0.25">
      <c r="A994" s="100" t="s">
        <v>11141</v>
      </c>
      <c r="B994" s="92" t="s">
        <v>11142</v>
      </c>
      <c r="C994" s="93" t="s">
        <v>11143</v>
      </c>
      <c r="D994" s="93" t="s">
        <v>1250</v>
      </c>
      <c r="E994" s="94">
        <v>46283</v>
      </c>
      <c r="F994" s="93"/>
      <c r="G994" s="93"/>
      <c r="H994" s="93"/>
      <c r="I994" s="99"/>
      <c r="J994" s="99"/>
      <c r="K994" s="99"/>
      <c r="L994" s="99"/>
      <c r="M994" s="99"/>
      <c r="N994" s="99"/>
      <c r="O994" s="99"/>
      <c r="P994" s="99"/>
      <c r="Q994" s="99"/>
      <c r="R994" s="99"/>
      <c r="S994" s="99"/>
      <c r="T994" s="44"/>
      <c r="U994" s="44"/>
      <c r="V994" s="99"/>
      <c r="W994" s="99"/>
      <c r="X994" s="99"/>
      <c r="Y994" s="99"/>
      <c r="Z994" s="99"/>
      <c r="AA994" s="380"/>
      <c r="AF994" s="326"/>
    </row>
    <row r="995" spans="1:32" x14ac:dyDescent="0.25">
      <c r="A995" s="44" t="s">
        <v>17966</v>
      </c>
      <c r="B995" s="44" t="s">
        <v>17967</v>
      </c>
      <c r="C995" s="45" t="s">
        <v>18296</v>
      </c>
      <c r="D995" s="93" t="s">
        <v>3876</v>
      </c>
      <c r="E995" s="359">
        <f>DATE(2029,12,8)</f>
        <v>47460</v>
      </c>
      <c r="F995" s="93"/>
      <c r="G995" s="93"/>
      <c r="H995" s="93"/>
      <c r="I995" s="99"/>
      <c r="J995" s="99"/>
      <c r="K995" s="99"/>
      <c r="L995" s="99"/>
      <c r="M995" s="99"/>
      <c r="N995" s="99"/>
      <c r="O995" s="99"/>
      <c r="P995" s="99"/>
      <c r="Q995" s="99"/>
      <c r="R995" s="99"/>
      <c r="S995" s="99"/>
      <c r="T995" s="99"/>
      <c r="U995" s="99"/>
      <c r="V995" s="99"/>
      <c r="W995" s="99"/>
      <c r="X995" s="99"/>
      <c r="Y995" s="99"/>
      <c r="Z995" s="99"/>
      <c r="AF995" s="326"/>
    </row>
    <row r="996" spans="1:32" x14ac:dyDescent="0.25">
      <c r="A996" s="44" t="s">
        <v>13606</v>
      </c>
      <c r="B996" s="44" t="s">
        <v>18828</v>
      </c>
      <c r="C996" s="45">
        <v>25010501</v>
      </c>
      <c r="D996" s="45" t="s">
        <v>12340</v>
      </c>
      <c r="E996" s="45" t="s">
        <v>13567</v>
      </c>
      <c r="AF996" s="326"/>
    </row>
    <row r="997" spans="1:32" x14ac:dyDescent="0.25">
      <c r="A997" s="44" t="s">
        <v>13606</v>
      </c>
      <c r="B997" s="44" t="s">
        <v>3298</v>
      </c>
      <c r="C997" s="45">
        <v>24010402</v>
      </c>
      <c r="D997" s="45" t="s">
        <v>12340</v>
      </c>
      <c r="E997" s="45" t="s">
        <v>10021</v>
      </c>
      <c r="AF997" s="326"/>
    </row>
    <row r="998" spans="1:32" x14ac:dyDescent="0.25">
      <c r="A998" s="44" t="s">
        <v>13155</v>
      </c>
      <c r="B998" s="44" t="s">
        <v>13152</v>
      </c>
      <c r="C998" s="45">
        <v>19.23</v>
      </c>
      <c r="D998" s="45" t="s">
        <v>13565</v>
      </c>
      <c r="E998" s="46">
        <v>46934</v>
      </c>
      <c r="F998" s="45"/>
      <c r="G998" s="93"/>
      <c r="H998" s="93"/>
      <c r="I998" s="99"/>
      <c r="J998" s="99"/>
      <c r="K998" s="99"/>
      <c r="L998" s="99"/>
      <c r="M998" s="99"/>
      <c r="N998" s="99"/>
      <c r="O998" s="99"/>
      <c r="P998" s="99"/>
      <c r="Q998" s="99"/>
      <c r="R998" s="99"/>
      <c r="S998" s="99"/>
      <c r="T998" s="99"/>
      <c r="U998" s="99"/>
      <c r="V998" s="99"/>
      <c r="W998" s="99"/>
      <c r="X998" s="99"/>
      <c r="Y998" s="99"/>
      <c r="Z998" s="99"/>
      <c r="AF998" s="326"/>
    </row>
    <row r="999" spans="1:32" x14ac:dyDescent="0.25">
      <c r="A999" s="44" t="s">
        <v>12239</v>
      </c>
      <c r="B999" s="44" t="s">
        <v>5447</v>
      </c>
      <c r="C999" s="45">
        <v>240804</v>
      </c>
      <c r="D999" s="45" t="s">
        <v>12340</v>
      </c>
      <c r="E999" s="45" t="s">
        <v>12234</v>
      </c>
      <c r="AF999" s="326"/>
    </row>
    <row r="1000" spans="1:32" x14ac:dyDescent="0.25">
      <c r="A1000" s="44" t="s">
        <v>3046</v>
      </c>
      <c r="B1000" s="44" t="s">
        <v>2433</v>
      </c>
      <c r="C1000" s="45">
        <v>230105</v>
      </c>
      <c r="D1000" s="45" t="s">
        <v>12340</v>
      </c>
      <c r="E1000" s="45" t="s">
        <v>5580</v>
      </c>
      <c r="AF1000" s="326"/>
    </row>
    <row r="1001" spans="1:32" x14ac:dyDescent="0.25">
      <c r="A1001" s="44" t="s">
        <v>3046</v>
      </c>
      <c r="B1001" s="44" t="s">
        <v>978</v>
      </c>
      <c r="C1001" s="45">
        <v>230703</v>
      </c>
      <c r="D1001" s="45" t="s">
        <v>12340</v>
      </c>
      <c r="E1001" s="45" t="s">
        <v>4375</v>
      </c>
      <c r="AF1001" s="326"/>
    </row>
    <row r="1002" spans="1:32" x14ac:dyDescent="0.25">
      <c r="A1002" s="44" t="s">
        <v>7490</v>
      </c>
      <c r="B1002" s="44" t="s">
        <v>7650</v>
      </c>
      <c r="C1002" s="45">
        <v>230504</v>
      </c>
      <c r="D1002" s="45" t="s">
        <v>12340</v>
      </c>
      <c r="E1002" s="45" t="s">
        <v>7651</v>
      </c>
      <c r="AF1002" s="326"/>
    </row>
    <row r="1003" spans="1:32" x14ac:dyDescent="0.25">
      <c r="A1003" s="44" t="s">
        <v>10103</v>
      </c>
      <c r="B1003" s="44" t="s">
        <v>20402</v>
      </c>
      <c r="C1003" s="45" t="s">
        <v>10104</v>
      </c>
      <c r="D1003" s="32" t="s">
        <v>12570</v>
      </c>
      <c r="E1003" s="46">
        <v>46446</v>
      </c>
      <c r="AF1003" s="326"/>
    </row>
    <row r="1004" spans="1:32" x14ac:dyDescent="0.25">
      <c r="A1004" s="44" t="s">
        <v>14629</v>
      </c>
      <c r="B1004" s="44" t="s">
        <v>20401</v>
      </c>
      <c r="C1004" s="45" t="s">
        <v>14630</v>
      </c>
      <c r="D1004" s="32" t="s">
        <v>12570</v>
      </c>
      <c r="E1004" s="46">
        <v>46538</v>
      </c>
      <c r="AF1004" s="326"/>
    </row>
    <row r="1005" spans="1:32" x14ac:dyDescent="0.25">
      <c r="A1005" s="44" t="s">
        <v>8476</v>
      </c>
      <c r="B1005" s="44" t="s">
        <v>5447</v>
      </c>
      <c r="C1005" s="45">
        <v>240804</v>
      </c>
      <c r="D1005" s="45" t="s">
        <v>12340</v>
      </c>
      <c r="E1005" s="45" t="s">
        <v>12234</v>
      </c>
      <c r="AF1005" s="326"/>
    </row>
    <row r="1006" spans="1:32" x14ac:dyDescent="0.25">
      <c r="A1006" s="267" t="s">
        <v>9306</v>
      </c>
      <c r="B1006" s="267" t="s">
        <v>9305</v>
      </c>
      <c r="C1006" s="268">
        <v>791202303007</v>
      </c>
      <c r="D1006" s="268" t="s">
        <v>6775</v>
      </c>
      <c r="E1006" s="269" t="s">
        <v>3276</v>
      </c>
      <c r="F1006" s="93"/>
      <c r="G1006" s="93"/>
      <c r="H1006" s="93"/>
      <c r="I1006" s="99"/>
      <c r="J1006" s="99"/>
      <c r="K1006" s="99"/>
      <c r="L1006" s="99"/>
      <c r="M1006" s="99"/>
      <c r="N1006" s="99"/>
      <c r="O1006" s="99"/>
      <c r="P1006" s="99"/>
      <c r="Q1006" s="99"/>
      <c r="R1006" s="99"/>
      <c r="S1006" s="99"/>
      <c r="T1006" s="44"/>
      <c r="U1006" s="44"/>
      <c r="V1006" s="99"/>
      <c r="W1006" s="99"/>
      <c r="X1006" s="99"/>
      <c r="Y1006" s="99"/>
      <c r="Z1006" s="99"/>
      <c r="AF1006" s="326"/>
    </row>
    <row r="1007" spans="1:32" x14ac:dyDescent="0.25">
      <c r="A1007" s="99" t="s">
        <v>2952</v>
      </c>
      <c r="B1007" s="92" t="s">
        <v>6150</v>
      </c>
      <c r="C1007" s="93" t="s">
        <v>6151</v>
      </c>
      <c r="D1007" s="93" t="s">
        <v>1250</v>
      </c>
      <c r="E1007" s="94">
        <v>46961</v>
      </c>
      <c r="F1007" s="93"/>
      <c r="G1007" s="93"/>
      <c r="H1007" s="93"/>
      <c r="I1007" s="99"/>
      <c r="J1007" s="99"/>
      <c r="K1007" s="99"/>
      <c r="L1007" s="99"/>
      <c r="M1007" s="99"/>
      <c r="N1007" s="99"/>
      <c r="O1007" s="99"/>
      <c r="P1007" s="99"/>
      <c r="Q1007" s="99"/>
      <c r="R1007" s="99"/>
      <c r="S1007" s="99"/>
      <c r="T1007" s="44"/>
      <c r="U1007" s="44"/>
      <c r="V1007" s="99"/>
      <c r="W1007" s="99"/>
      <c r="X1007" s="99"/>
      <c r="Y1007" s="99"/>
      <c r="Z1007" s="99"/>
      <c r="AF1007" s="326"/>
    </row>
    <row r="1008" spans="1:32" x14ac:dyDescent="0.25">
      <c r="A1008" s="102" t="s">
        <v>2952</v>
      </c>
      <c r="B1008" s="92" t="s">
        <v>14075</v>
      </c>
      <c r="C1008" s="93" t="s">
        <v>14076</v>
      </c>
      <c r="D1008" s="93" t="s">
        <v>1250</v>
      </c>
      <c r="E1008" s="94">
        <v>47223</v>
      </c>
      <c r="F1008" s="93"/>
      <c r="G1008" s="93"/>
      <c r="H1008" s="93"/>
      <c r="I1008" s="99"/>
      <c r="J1008" s="99"/>
      <c r="K1008" s="99"/>
      <c r="L1008" s="99"/>
      <c r="M1008" s="99"/>
      <c r="N1008" s="99"/>
      <c r="O1008" s="99"/>
      <c r="P1008" s="99"/>
      <c r="Q1008" s="99"/>
      <c r="R1008" s="99"/>
      <c r="S1008" s="99"/>
      <c r="T1008" s="44"/>
      <c r="U1008" s="44"/>
      <c r="V1008" s="99"/>
      <c r="W1008" s="99"/>
      <c r="X1008" s="99"/>
      <c r="Y1008" s="99"/>
      <c r="Z1008" s="99"/>
      <c r="AF1008" s="326"/>
    </row>
    <row r="1009" spans="1:32" x14ac:dyDescent="0.25">
      <c r="A1009" s="76" t="s">
        <v>13156</v>
      </c>
      <c r="B1009" s="44" t="s">
        <v>13116</v>
      </c>
      <c r="C1009" s="45">
        <v>3.26</v>
      </c>
      <c r="D1009" s="45" t="s">
        <v>13565</v>
      </c>
      <c r="E1009" s="46">
        <v>47787</v>
      </c>
      <c r="F1009" s="45"/>
      <c r="G1009" s="93"/>
      <c r="H1009" s="93"/>
      <c r="I1009" s="99"/>
      <c r="J1009" s="99"/>
      <c r="K1009" s="99"/>
      <c r="L1009" s="99"/>
      <c r="M1009" s="99"/>
      <c r="N1009" s="99"/>
      <c r="O1009" s="99"/>
      <c r="P1009" s="99"/>
      <c r="Q1009" s="99"/>
      <c r="R1009" s="99"/>
      <c r="S1009" s="99"/>
      <c r="T1009" s="99"/>
      <c r="U1009" s="99"/>
      <c r="V1009" s="99"/>
      <c r="W1009" s="99"/>
      <c r="X1009" s="99"/>
      <c r="Y1009" s="99"/>
      <c r="Z1009" s="99"/>
      <c r="AF1009" s="326"/>
    </row>
    <row r="1010" spans="1:32" x14ac:dyDescent="0.25">
      <c r="A1010" s="44" t="s">
        <v>13156</v>
      </c>
      <c r="B1010" s="44" t="s">
        <v>13139</v>
      </c>
      <c r="C1010" s="45">
        <v>11.23</v>
      </c>
      <c r="D1010" s="45" t="s">
        <v>13565</v>
      </c>
      <c r="E1010" s="46">
        <v>46934</v>
      </c>
      <c r="F1010" s="45"/>
      <c r="G1010" s="93"/>
      <c r="H1010" s="93"/>
      <c r="I1010" s="99"/>
      <c r="J1010" s="99"/>
      <c r="K1010" s="99"/>
      <c r="L1010" s="99"/>
      <c r="M1010" s="99"/>
      <c r="N1010" s="99"/>
      <c r="O1010" s="99"/>
      <c r="P1010" s="99"/>
      <c r="Q1010" s="99"/>
      <c r="R1010" s="99"/>
      <c r="S1010" s="99"/>
      <c r="T1010" s="99"/>
      <c r="U1010" s="99"/>
      <c r="V1010" s="99"/>
      <c r="W1010" s="99"/>
      <c r="X1010" s="99"/>
      <c r="Y1010" s="99"/>
      <c r="Z1010" s="99"/>
      <c r="AF1010" s="326"/>
    </row>
    <row r="1011" spans="1:32" x14ac:dyDescent="0.25">
      <c r="A1011" s="44" t="s">
        <v>3606</v>
      </c>
      <c r="B1011" s="44" t="s">
        <v>11296</v>
      </c>
      <c r="C1011" s="45">
        <v>240402</v>
      </c>
      <c r="D1011" s="45" t="s">
        <v>12340</v>
      </c>
      <c r="E1011" s="45" t="s">
        <v>5311</v>
      </c>
      <c r="AF1011" s="326"/>
    </row>
    <row r="1012" spans="1:32" x14ac:dyDescent="0.25">
      <c r="A1012" s="44" t="s">
        <v>3606</v>
      </c>
      <c r="B1012" s="44" t="s">
        <v>9024</v>
      </c>
      <c r="C1012" s="45">
        <v>231001</v>
      </c>
      <c r="D1012" s="45" t="s">
        <v>12340</v>
      </c>
      <c r="E1012" s="45" t="s">
        <v>2628</v>
      </c>
      <c r="AF1012" s="326"/>
    </row>
    <row r="1013" spans="1:32" x14ac:dyDescent="0.25">
      <c r="A1013" s="44" t="s">
        <v>422</v>
      </c>
      <c r="B1013" s="44" t="s">
        <v>20338</v>
      </c>
      <c r="C1013" s="45" t="s">
        <v>8812</v>
      </c>
      <c r="D1013" s="32" t="s">
        <v>12570</v>
      </c>
      <c r="E1013" s="46">
        <v>46387</v>
      </c>
      <c r="AF1013" s="326"/>
    </row>
    <row r="1014" spans="1:32" x14ac:dyDescent="0.3">
      <c r="A1014" s="372" t="s">
        <v>13886</v>
      </c>
      <c r="B1014" s="372" t="s">
        <v>16724</v>
      </c>
      <c r="C1014" s="125" t="s">
        <v>14353</v>
      </c>
      <c r="D1014" s="32" t="s">
        <v>20621</v>
      </c>
      <c r="E1014" s="125" t="s">
        <v>13567</v>
      </c>
      <c r="F1014" s="125" t="s">
        <v>1236</v>
      </c>
      <c r="G1014" s="125" t="s">
        <v>1237</v>
      </c>
      <c r="AF1014" s="326"/>
    </row>
    <row r="1015" spans="1:32" x14ac:dyDescent="0.25">
      <c r="A1015" s="44" t="s">
        <v>18898</v>
      </c>
      <c r="B1015" s="44" t="s">
        <v>2433</v>
      </c>
      <c r="C1015" s="45">
        <v>230105</v>
      </c>
      <c r="D1015" s="45" t="s">
        <v>12340</v>
      </c>
      <c r="E1015" s="45" t="s">
        <v>5580</v>
      </c>
      <c r="AF1015" s="326"/>
    </row>
    <row r="1016" spans="1:32" x14ac:dyDescent="0.25">
      <c r="A1016" s="44" t="s">
        <v>51</v>
      </c>
      <c r="B1016" s="44" t="s">
        <v>1948</v>
      </c>
      <c r="C1016" s="45" t="s">
        <v>11163</v>
      </c>
      <c r="D1016" s="46" t="s">
        <v>13037</v>
      </c>
      <c r="E1016" s="46">
        <v>46254</v>
      </c>
      <c r="AF1016" s="326"/>
    </row>
    <row r="1017" spans="1:32" x14ac:dyDescent="0.25">
      <c r="A1017" s="44" t="s">
        <v>51</v>
      </c>
      <c r="B1017" s="44" t="s">
        <v>1948</v>
      </c>
      <c r="C1017" s="45" t="s">
        <v>11163</v>
      </c>
      <c r="D1017" s="46" t="s">
        <v>13037</v>
      </c>
      <c r="E1017" s="46">
        <v>46254</v>
      </c>
      <c r="AF1017" s="326"/>
    </row>
    <row r="1018" spans="1:32" x14ac:dyDescent="0.25">
      <c r="A1018" s="44" t="s">
        <v>51</v>
      </c>
      <c r="B1018" s="44" t="s">
        <v>1948</v>
      </c>
      <c r="C1018" s="45" t="s">
        <v>17615</v>
      </c>
      <c r="D1018" s="46" t="s">
        <v>13037</v>
      </c>
      <c r="E1018" s="46">
        <v>46274</v>
      </c>
      <c r="AF1018" s="326"/>
    </row>
    <row r="1019" spans="1:32" x14ac:dyDescent="0.25">
      <c r="A1019" s="44" t="s">
        <v>51</v>
      </c>
      <c r="B1019" s="44" t="s">
        <v>11299</v>
      </c>
      <c r="C1019" s="45">
        <v>24020301</v>
      </c>
      <c r="D1019" s="45" t="s">
        <v>12340</v>
      </c>
      <c r="E1019" s="45" t="s">
        <v>5444</v>
      </c>
      <c r="AF1019" s="326"/>
    </row>
    <row r="1020" spans="1:32" x14ac:dyDescent="0.25">
      <c r="A1020" s="44" t="s">
        <v>51</v>
      </c>
      <c r="B1020" s="44" t="s">
        <v>3299</v>
      </c>
      <c r="C1020" s="45">
        <v>24020302</v>
      </c>
      <c r="D1020" s="45" t="s">
        <v>12340</v>
      </c>
      <c r="E1020" s="45" t="s">
        <v>5444</v>
      </c>
      <c r="AF1020" s="326"/>
    </row>
    <row r="1021" spans="1:32" x14ac:dyDescent="0.25">
      <c r="A1021" s="76" t="s">
        <v>13157</v>
      </c>
      <c r="B1021" s="44" t="s">
        <v>13116</v>
      </c>
      <c r="C1021" s="45">
        <v>3.26</v>
      </c>
      <c r="D1021" s="45" t="s">
        <v>13565</v>
      </c>
      <c r="E1021" s="46">
        <v>47787</v>
      </c>
      <c r="F1021" s="45"/>
      <c r="G1021" s="93"/>
      <c r="H1021" s="93"/>
      <c r="I1021" s="99"/>
      <c r="J1021" s="99"/>
      <c r="K1021" s="99"/>
      <c r="L1021" s="99"/>
      <c r="M1021" s="99"/>
      <c r="N1021" s="99"/>
      <c r="O1021" s="99"/>
      <c r="P1021" s="99"/>
      <c r="Q1021" s="99"/>
      <c r="R1021" s="99"/>
      <c r="S1021" s="99"/>
      <c r="T1021" s="99"/>
      <c r="U1021" s="99"/>
      <c r="V1021" s="99"/>
      <c r="W1021" s="99"/>
      <c r="X1021" s="99"/>
      <c r="Y1021" s="99"/>
      <c r="Z1021" s="99"/>
      <c r="AF1021" s="326"/>
    </row>
    <row r="1022" spans="1:32" x14ac:dyDescent="0.25">
      <c r="A1022" s="44" t="s">
        <v>13157</v>
      </c>
      <c r="B1022" s="44" t="s">
        <v>13139</v>
      </c>
      <c r="C1022" s="45">
        <v>11.23</v>
      </c>
      <c r="D1022" s="45" t="s">
        <v>13565</v>
      </c>
      <c r="E1022" s="46">
        <v>46934</v>
      </c>
      <c r="F1022" s="45"/>
      <c r="G1022" s="93"/>
      <c r="H1022" s="93"/>
      <c r="I1022" s="99"/>
      <c r="J1022" s="99"/>
      <c r="K1022" s="99"/>
      <c r="L1022" s="99"/>
      <c r="M1022" s="99"/>
      <c r="N1022" s="99"/>
      <c r="O1022" s="99"/>
      <c r="P1022" s="99"/>
      <c r="Q1022" s="99"/>
      <c r="R1022" s="99"/>
      <c r="S1022" s="99"/>
      <c r="T1022" s="99"/>
      <c r="U1022" s="99"/>
      <c r="V1022" s="99"/>
      <c r="W1022" s="99"/>
      <c r="X1022" s="99"/>
      <c r="Y1022" s="99"/>
      <c r="Z1022" s="99"/>
      <c r="AF1022" s="326"/>
    </row>
    <row r="1023" spans="1:32" x14ac:dyDescent="0.25">
      <c r="A1023" s="44" t="s">
        <v>13157</v>
      </c>
      <c r="B1023" s="44" t="s">
        <v>13110</v>
      </c>
      <c r="C1023" s="45">
        <v>12.23</v>
      </c>
      <c r="D1023" s="45" t="s">
        <v>13565</v>
      </c>
      <c r="E1023" s="46">
        <v>46934</v>
      </c>
      <c r="F1023" s="45"/>
      <c r="G1023" s="93"/>
      <c r="H1023" s="93"/>
      <c r="I1023" s="99"/>
      <c r="J1023" s="99"/>
      <c r="K1023" s="99"/>
      <c r="L1023" s="99"/>
      <c r="M1023" s="99"/>
      <c r="N1023" s="99"/>
      <c r="O1023" s="99"/>
      <c r="P1023" s="99"/>
      <c r="Q1023" s="99"/>
      <c r="R1023" s="99"/>
      <c r="S1023" s="99"/>
      <c r="T1023" s="99"/>
      <c r="U1023" s="99"/>
      <c r="V1023" s="99"/>
      <c r="W1023" s="99"/>
      <c r="X1023" s="99"/>
      <c r="Y1023" s="99"/>
      <c r="Z1023" s="99"/>
      <c r="AF1023" s="326"/>
    </row>
    <row r="1024" spans="1:32" x14ac:dyDescent="0.25">
      <c r="A1024" s="44" t="s">
        <v>18899</v>
      </c>
      <c r="B1024" s="44" t="s">
        <v>18900</v>
      </c>
      <c r="C1024" s="45">
        <v>23110201</v>
      </c>
      <c r="D1024" s="45" t="s">
        <v>12340</v>
      </c>
      <c r="E1024" s="45" t="s">
        <v>9018</v>
      </c>
      <c r="AF1024" s="326"/>
    </row>
    <row r="1025" spans="1:32" x14ac:dyDescent="0.25">
      <c r="A1025" s="44" t="s">
        <v>13607</v>
      </c>
      <c r="B1025" s="44" t="s">
        <v>3298</v>
      </c>
      <c r="C1025" s="45">
        <v>25010402</v>
      </c>
      <c r="D1025" s="45" t="s">
        <v>12340</v>
      </c>
      <c r="E1025" s="45" t="s">
        <v>13581</v>
      </c>
      <c r="AF1025" s="326"/>
    </row>
    <row r="1026" spans="1:32" x14ac:dyDescent="0.25">
      <c r="A1026" s="44" t="s">
        <v>13607</v>
      </c>
      <c r="B1026" s="44" t="s">
        <v>5639</v>
      </c>
      <c r="C1026" s="45">
        <v>25010401</v>
      </c>
      <c r="D1026" s="45" t="s">
        <v>12340</v>
      </c>
      <c r="E1026" s="45" t="s">
        <v>13581</v>
      </c>
      <c r="AF1026" s="326"/>
    </row>
    <row r="1027" spans="1:32" x14ac:dyDescent="0.25">
      <c r="A1027" s="44" t="s">
        <v>13607</v>
      </c>
      <c r="B1027" s="44" t="s">
        <v>5442</v>
      </c>
      <c r="C1027" s="45">
        <v>25010502</v>
      </c>
      <c r="D1027" s="45" t="s">
        <v>12340</v>
      </c>
      <c r="E1027" s="45" t="s">
        <v>13567</v>
      </c>
      <c r="AF1027" s="326"/>
    </row>
    <row r="1028" spans="1:32" x14ac:dyDescent="0.25">
      <c r="A1028" s="44" t="s">
        <v>13607</v>
      </c>
      <c r="B1028" s="44" t="s">
        <v>18828</v>
      </c>
      <c r="C1028" s="45">
        <v>25010501</v>
      </c>
      <c r="D1028" s="45" t="s">
        <v>12340</v>
      </c>
      <c r="E1028" s="45" t="s">
        <v>13567</v>
      </c>
      <c r="AF1028" s="326"/>
    </row>
    <row r="1029" spans="1:32" x14ac:dyDescent="0.25">
      <c r="A1029" s="44" t="s">
        <v>10455</v>
      </c>
      <c r="B1029" s="44" t="s">
        <v>20364</v>
      </c>
      <c r="C1029" s="45" t="s">
        <v>10105</v>
      </c>
      <c r="D1029" s="32" t="s">
        <v>12570</v>
      </c>
      <c r="E1029" s="46">
        <v>46507</v>
      </c>
      <c r="AF1029" s="326"/>
    </row>
    <row r="1030" spans="1:32" x14ac:dyDescent="0.25">
      <c r="A1030" s="44" t="s">
        <v>20286</v>
      </c>
      <c r="B1030" s="44" t="s">
        <v>20365</v>
      </c>
      <c r="C1030" s="45" t="s">
        <v>20366</v>
      </c>
      <c r="D1030" s="32" t="s">
        <v>12570</v>
      </c>
      <c r="E1030" s="46">
        <v>46507</v>
      </c>
      <c r="AF1030" s="326"/>
    </row>
    <row r="1031" spans="1:32" x14ac:dyDescent="0.25">
      <c r="A1031" s="44" t="s">
        <v>10512</v>
      </c>
      <c r="B1031" s="44" t="s">
        <v>17968</v>
      </c>
      <c r="C1031" s="45" t="s">
        <v>18297</v>
      </c>
      <c r="D1031" s="93" t="s">
        <v>3876</v>
      </c>
      <c r="E1031" s="359">
        <f>DATE(2030,2,13)</f>
        <v>47527</v>
      </c>
      <c r="F1031" s="93"/>
      <c r="G1031" s="93"/>
      <c r="H1031" s="93"/>
      <c r="I1031" s="99"/>
      <c r="J1031" s="99"/>
      <c r="K1031" s="99"/>
      <c r="L1031" s="99"/>
      <c r="M1031" s="99"/>
      <c r="N1031" s="99"/>
      <c r="O1031" s="99"/>
      <c r="P1031" s="99"/>
      <c r="Q1031" s="99"/>
      <c r="R1031" s="99"/>
      <c r="S1031" s="99"/>
      <c r="T1031" s="99"/>
      <c r="U1031" s="99"/>
      <c r="V1031" s="99"/>
      <c r="W1031" s="99"/>
      <c r="X1031" s="99"/>
      <c r="Y1031" s="99"/>
      <c r="Z1031" s="99"/>
      <c r="AF1031" s="326"/>
    </row>
    <row r="1032" spans="1:32" x14ac:dyDescent="0.25">
      <c r="A1032" s="44" t="s">
        <v>10512</v>
      </c>
      <c r="B1032" s="44" t="s">
        <v>17969</v>
      </c>
      <c r="C1032" s="45" t="s">
        <v>18298</v>
      </c>
      <c r="D1032" s="93" t="s">
        <v>3876</v>
      </c>
      <c r="E1032" s="359">
        <f>DATE(2030,1,28)</f>
        <v>47511</v>
      </c>
      <c r="F1032" s="93"/>
      <c r="G1032" s="93"/>
      <c r="H1032" s="93"/>
      <c r="I1032" s="99"/>
      <c r="J1032" s="99"/>
      <c r="K1032" s="99"/>
      <c r="L1032" s="99"/>
      <c r="M1032" s="99"/>
      <c r="N1032" s="99"/>
      <c r="O1032" s="99"/>
      <c r="P1032" s="99"/>
      <c r="Q1032" s="99"/>
      <c r="R1032" s="99"/>
      <c r="S1032" s="99"/>
      <c r="T1032" s="99"/>
      <c r="U1032" s="99"/>
      <c r="V1032" s="99"/>
      <c r="W1032" s="99"/>
      <c r="X1032" s="99"/>
      <c r="Y1032" s="99"/>
      <c r="Z1032" s="99"/>
      <c r="AF1032" s="326"/>
    </row>
    <row r="1033" spans="1:32" x14ac:dyDescent="0.25">
      <c r="A1033" s="44" t="s">
        <v>10512</v>
      </c>
      <c r="B1033" s="44" t="s">
        <v>15896</v>
      </c>
      <c r="C1033" s="45" t="s">
        <v>10564</v>
      </c>
      <c r="D1033" s="93" t="s">
        <v>3876</v>
      </c>
      <c r="E1033" s="359">
        <f>DATE(2028,4,4)</f>
        <v>46847</v>
      </c>
      <c r="F1033" s="93"/>
      <c r="G1033" s="93"/>
      <c r="H1033" s="93"/>
      <c r="I1033" s="99"/>
      <c r="J1033" s="99"/>
      <c r="K1033" s="99"/>
      <c r="L1033" s="99"/>
      <c r="M1033" s="99"/>
      <c r="N1033" s="99"/>
      <c r="O1033" s="99"/>
      <c r="P1033" s="99"/>
      <c r="Q1033" s="99"/>
      <c r="R1033" s="99"/>
      <c r="S1033" s="99"/>
      <c r="T1033" s="99"/>
      <c r="U1033" s="99"/>
      <c r="V1033" s="99"/>
      <c r="W1033" s="99"/>
      <c r="X1033" s="99"/>
      <c r="Y1033" s="99"/>
      <c r="Z1033" s="99"/>
      <c r="AF1033" s="326"/>
    </row>
    <row r="1034" spans="1:32" x14ac:dyDescent="0.25">
      <c r="A1034" s="44" t="s">
        <v>10512</v>
      </c>
      <c r="B1034" s="44" t="s">
        <v>15895</v>
      </c>
      <c r="C1034" s="45" t="s">
        <v>10563</v>
      </c>
      <c r="D1034" s="93" t="s">
        <v>3876</v>
      </c>
      <c r="E1034" s="359">
        <f>DATE(2028,3,27)</f>
        <v>46839</v>
      </c>
      <c r="F1034" s="93"/>
      <c r="G1034" s="93"/>
      <c r="H1034" s="93"/>
      <c r="I1034" s="99"/>
      <c r="J1034" s="99"/>
      <c r="K1034" s="99"/>
      <c r="L1034" s="99"/>
      <c r="M1034" s="99"/>
      <c r="N1034" s="99"/>
      <c r="O1034" s="99"/>
      <c r="P1034" s="99"/>
      <c r="Q1034" s="99"/>
      <c r="R1034" s="99"/>
      <c r="S1034" s="99"/>
      <c r="T1034" s="99"/>
      <c r="U1034" s="99"/>
      <c r="V1034" s="99"/>
      <c r="W1034" s="99"/>
      <c r="X1034" s="99"/>
      <c r="Y1034" s="99"/>
      <c r="Z1034" s="99"/>
      <c r="AF1034" s="326"/>
    </row>
    <row r="1035" spans="1:32" x14ac:dyDescent="0.25">
      <c r="A1035" s="44" t="s">
        <v>10512</v>
      </c>
      <c r="B1035" s="44" t="s">
        <v>15894</v>
      </c>
      <c r="C1035" s="45" t="s">
        <v>12733</v>
      </c>
      <c r="D1035" s="93" t="s">
        <v>3876</v>
      </c>
      <c r="E1035" s="359">
        <f>DATE(2028,12,23)</f>
        <v>47110</v>
      </c>
      <c r="F1035" s="93"/>
      <c r="G1035" s="93"/>
      <c r="H1035" s="93"/>
      <c r="I1035" s="99"/>
      <c r="J1035" s="99"/>
      <c r="K1035" s="99"/>
      <c r="L1035" s="99"/>
      <c r="M1035" s="99"/>
      <c r="N1035" s="99"/>
      <c r="O1035" s="99"/>
      <c r="P1035" s="99"/>
      <c r="Q1035" s="99"/>
      <c r="R1035" s="99"/>
      <c r="S1035" s="99"/>
      <c r="T1035" s="99"/>
      <c r="U1035" s="99"/>
      <c r="V1035" s="99"/>
      <c r="W1035" s="99"/>
      <c r="X1035" s="99"/>
      <c r="Y1035" s="99"/>
      <c r="Z1035" s="99"/>
      <c r="AF1035" s="326"/>
    </row>
    <row r="1036" spans="1:32" x14ac:dyDescent="0.25">
      <c r="A1036" s="44" t="s">
        <v>11318</v>
      </c>
      <c r="B1036" s="44" t="s">
        <v>5447</v>
      </c>
      <c r="C1036" s="45">
        <v>240804</v>
      </c>
      <c r="D1036" s="45" t="s">
        <v>12340</v>
      </c>
      <c r="E1036" s="45" t="s">
        <v>12234</v>
      </c>
      <c r="AF1036" s="326"/>
    </row>
    <row r="1037" spans="1:32" x14ac:dyDescent="0.25">
      <c r="A1037" s="44" t="s">
        <v>11318</v>
      </c>
      <c r="B1037" s="44" t="s">
        <v>11296</v>
      </c>
      <c r="C1037" s="45">
        <v>240402</v>
      </c>
      <c r="D1037" s="45" t="s">
        <v>12340</v>
      </c>
      <c r="E1037" s="45" t="s">
        <v>5311</v>
      </c>
      <c r="AF1037" s="326"/>
    </row>
    <row r="1038" spans="1:32" x14ac:dyDescent="0.3">
      <c r="A1038" s="99" t="s">
        <v>16750</v>
      </c>
      <c r="B1038" s="92" t="s">
        <v>16748</v>
      </c>
      <c r="C1038" s="93" t="s">
        <v>16747</v>
      </c>
      <c r="D1038" s="93" t="s">
        <v>1250</v>
      </c>
      <c r="E1038" s="94">
        <v>46239</v>
      </c>
      <c r="F1038" s="93"/>
      <c r="G1038" s="93"/>
      <c r="H1038" s="93"/>
      <c r="I1038" s="99"/>
      <c r="J1038" s="99"/>
      <c r="K1038" s="99"/>
      <c r="L1038" s="99"/>
      <c r="M1038" s="99"/>
      <c r="N1038" s="99"/>
      <c r="O1038" s="99"/>
      <c r="P1038" s="99"/>
      <c r="Q1038" s="99"/>
      <c r="R1038" s="99"/>
      <c r="S1038" s="99"/>
      <c r="T1038" s="99"/>
      <c r="U1038" s="99"/>
      <c r="V1038" s="99"/>
      <c r="W1038" s="99"/>
      <c r="X1038" s="99"/>
      <c r="Y1038" s="99"/>
      <c r="Z1038" s="99"/>
      <c r="AA1038" s="380"/>
      <c r="AF1038" s="326"/>
    </row>
    <row r="1039" spans="1:32" x14ac:dyDescent="0.25">
      <c r="A1039" s="44" t="s">
        <v>13158</v>
      </c>
      <c r="B1039" s="44" t="s">
        <v>13117</v>
      </c>
      <c r="C1039" s="45">
        <v>11.25</v>
      </c>
      <c r="D1039" s="45" t="s">
        <v>13565</v>
      </c>
      <c r="E1039" s="46">
        <v>47664</v>
      </c>
      <c r="F1039" s="45"/>
      <c r="G1039" s="93"/>
      <c r="H1039" s="93"/>
      <c r="I1039" s="99"/>
      <c r="J1039" s="99"/>
      <c r="K1039" s="99"/>
      <c r="L1039" s="99"/>
      <c r="M1039" s="99"/>
      <c r="N1039" s="99"/>
      <c r="O1039" s="99"/>
      <c r="P1039" s="99"/>
      <c r="Q1039" s="99"/>
      <c r="R1039" s="99"/>
      <c r="S1039" s="99"/>
      <c r="T1039" s="99"/>
      <c r="U1039" s="99"/>
      <c r="V1039" s="99"/>
      <c r="W1039" s="99"/>
      <c r="X1039" s="99"/>
      <c r="Y1039" s="99"/>
      <c r="Z1039" s="99"/>
      <c r="AF1039" s="326"/>
    </row>
    <row r="1040" spans="1:32" x14ac:dyDescent="0.25">
      <c r="A1040" s="44" t="s">
        <v>13158</v>
      </c>
      <c r="B1040" s="44" t="s">
        <v>13110</v>
      </c>
      <c r="C1040" s="45">
        <v>12.25</v>
      </c>
      <c r="D1040" s="45" t="s">
        <v>13565</v>
      </c>
      <c r="E1040" s="46">
        <v>47664</v>
      </c>
      <c r="F1040" s="45"/>
      <c r="G1040" s="93"/>
      <c r="H1040" s="93"/>
      <c r="I1040" s="99"/>
      <c r="J1040" s="99"/>
      <c r="K1040" s="99"/>
      <c r="L1040" s="99"/>
      <c r="M1040" s="99"/>
      <c r="N1040" s="99"/>
      <c r="O1040" s="99"/>
      <c r="P1040" s="99"/>
      <c r="Q1040" s="99"/>
      <c r="R1040" s="99"/>
      <c r="S1040" s="99"/>
      <c r="T1040" s="99"/>
      <c r="U1040" s="99"/>
      <c r="V1040" s="99"/>
      <c r="W1040" s="99"/>
      <c r="X1040" s="99"/>
      <c r="Y1040" s="99"/>
      <c r="Z1040" s="99"/>
      <c r="AF1040" s="326"/>
    </row>
    <row r="1041" spans="1:32" x14ac:dyDescent="0.25">
      <c r="A1041" s="44" t="s">
        <v>13158</v>
      </c>
      <c r="B1041" s="44" t="s">
        <v>981</v>
      </c>
      <c r="C1041" s="45">
        <v>241202</v>
      </c>
      <c r="D1041" s="45" t="s">
        <v>12340</v>
      </c>
      <c r="E1041" s="45" t="s">
        <v>13570</v>
      </c>
      <c r="AF1041" s="326"/>
    </row>
    <row r="1042" spans="1:32" x14ac:dyDescent="0.3">
      <c r="A1042" s="372" t="s">
        <v>16536</v>
      </c>
      <c r="B1042" s="372" t="s">
        <v>5064</v>
      </c>
      <c r="C1042" s="125" t="s">
        <v>16873</v>
      </c>
      <c r="D1042" s="32" t="s">
        <v>20621</v>
      </c>
      <c r="E1042" s="125" t="s">
        <v>10638</v>
      </c>
      <c r="F1042" s="125" t="s">
        <v>1236</v>
      </c>
      <c r="G1042" s="125" t="s">
        <v>1237</v>
      </c>
      <c r="AF1042" s="326"/>
    </row>
    <row r="1043" spans="1:32" x14ac:dyDescent="0.3">
      <c r="A1043" s="385" t="s">
        <v>2812</v>
      </c>
      <c r="B1043" s="385" t="s">
        <v>1339</v>
      </c>
      <c r="C1043" s="387">
        <v>24027</v>
      </c>
      <c r="D1043" s="93" t="s">
        <v>5007</v>
      </c>
      <c r="E1043" s="388">
        <v>46507</v>
      </c>
      <c r="AF1043" s="326"/>
    </row>
    <row r="1044" spans="1:32" x14ac:dyDescent="0.25">
      <c r="A1044" s="44" t="s">
        <v>3607</v>
      </c>
      <c r="B1044" s="44" t="s">
        <v>14494</v>
      </c>
      <c r="C1044" s="45" t="s">
        <v>15488</v>
      </c>
      <c r="D1044" s="46" t="s">
        <v>13037</v>
      </c>
      <c r="E1044" s="46">
        <v>46162</v>
      </c>
      <c r="AF1044" s="326"/>
    </row>
    <row r="1045" spans="1:32" x14ac:dyDescent="0.25">
      <c r="A1045" s="99" t="s">
        <v>3607</v>
      </c>
      <c r="B1045" s="92" t="s">
        <v>16748</v>
      </c>
      <c r="C1045" s="93" t="s">
        <v>16747</v>
      </c>
      <c r="D1045" s="93" t="s">
        <v>1250</v>
      </c>
      <c r="E1045" s="94">
        <v>46239</v>
      </c>
      <c r="F1045" s="93"/>
      <c r="G1045" s="93"/>
      <c r="H1045" s="93"/>
      <c r="I1045" s="99"/>
      <c r="J1045" s="99"/>
      <c r="K1045" s="99"/>
      <c r="L1045" s="99"/>
      <c r="M1045" s="99"/>
      <c r="N1045" s="99"/>
      <c r="O1045" s="99"/>
      <c r="P1045" s="99"/>
      <c r="Q1045" s="99"/>
      <c r="R1045" s="99"/>
      <c r="S1045" s="99"/>
      <c r="T1045" s="99"/>
      <c r="U1045" s="99"/>
      <c r="V1045" s="256"/>
      <c r="W1045" s="99"/>
      <c r="X1045" s="99"/>
      <c r="Y1045" s="99"/>
      <c r="Z1045" s="99"/>
      <c r="AA1045" s="380"/>
      <c r="AF1045" s="326"/>
    </row>
    <row r="1046" spans="1:32" x14ac:dyDescent="0.25">
      <c r="A1046" s="44" t="s">
        <v>3607</v>
      </c>
      <c r="B1046" s="44" t="s">
        <v>3608</v>
      </c>
      <c r="C1046" s="45">
        <v>240401</v>
      </c>
      <c r="D1046" s="45" t="s">
        <v>12340</v>
      </c>
      <c r="E1046" s="45" t="s">
        <v>5311</v>
      </c>
      <c r="AF1046" s="326"/>
    </row>
    <row r="1047" spans="1:32" x14ac:dyDescent="0.25">
      <c r="A1047" s="44" t="s">
        <v>3047</v>
      </c>
      <c r="B1047" s="44" t="s">
        <v>981</v>
      </c>
      <c r="C1047" s="45">
        <v>241202</v>
      </c>
      <c r="D1047" s="45" t="s">
        <v>12340</v>
      </c>
      <c r="E1047" s="45" t="s">
        <v>13570</v>
      </c>
      <c r="AF1047" s="326"/>
    </row>
    <row r="1048" spans="1:32" x14ac:dyDescent="0.25">
      <c r="A1048" s="44" t="s">
        <v>3047</v>
      </c>
      <c r="B1048" s="44" t="s">
        <v>9024</v>
      </c>
      <c r="C1048" s="45">
        <v>231001</v>
      </c>
      <c r="D1048" s="45" t="s">
        <v>12340</v>
      </c>
      <c r="E1048" s="45" t="s">
        <v>2628</v>
      </c>
      <c r="AF1048" s="326"/>
    </row>
    <row r="1049" spans="1:32" x14ac:dyDescent="0.25">
      <c r="A1049" s="44" t="s">
        <v>11319</v>
      </c>
      <c r="B1049" s="44" t="s">
        <v>967</v>
      </c>
      <c r="C1049" s="45">
        <v>240601</v>
      </c>
      <c r="D1049" s="45" t="s">
        <v>12340</v>
      </c>
      <c r="E1049" s="45" t="s">
        <v>10639</v>
      </c>
      <c r="AF1049" s="326"/>
    </row>
    <row r="1050" spans="1:32" x14ac:dyDescent="0.25">
      <c r="A1050" s="44" t="s">
        <v>18901</v>
      </c>
      <c r="B1050" s="44" t="s">
        <v>5639</v>
      </c>
      <c r="C1050" s="45">
        <v>23010401</v>
      </c>
      <c r="D1050" s="45" t="s">
        <v>12340</v>
      </c>
      <c r="E1050" s="45" t="s">
        <v>5640</v>
      </c>
      <c r="AF1050" s="326"/>
    </row>
    <row r="1051" spans="1:32" x14ac:dyDescent="0.25">
      <c r="A1051" s="44" t="s">
        <v>6888</v>
      </c>
      <c r="B1051" s="44" t="s">
        <v>3298</v>
      </c>
      <c r="C1051" s="45">
        <v>23010402</v>
      </c>
      <c r="D1051" s="45" t="s">
        <v>12340</v>
      </c>
      <c r="E1051" s="45" t="s">
        <v>5640</v>
      </c>
      <c r="AF1051" s="326"/>
    </row>
    <row r="1052" spans="1:32" x14ac:dyDescent="0.25">
      <c r="A1052" s="44" t="s">
        <v>18902</v>
      </c>
      <c r="B1052" s="44" t="s">
        <v>7117</v>
      </c>
      <c r="C1052" s="45">
        <v>260203</v>
      </c>
      <c r="D1052" s="45" t="s">
        <v>12340</v>
      </c>
      <c r="E1052" s="45" t="s">
        <v>10021</v>
      </c>
      <c r="AF1052" s="326"/>
    </row>
    <row r="1053" spans="1:32" x14ac:dyDescent="0.25">
      <c r="A1053" s="44" t="s">
        <v>14215</v>
      </c>
      <c r="B1053" s="44" t="s">
        <v>5639</v>
      </c>
      <c r="C1053" s="45">
        <v>25010401</v>
      </c>
      <c r="D1053" s="45" t="s">
        <v>12340</v>
      </c>
      <c r="E1053" s="45" t="s">
        <v>13581</v>
      </c>
      <c r="AF1053" s="326"/>
    </row>
    <row r="1054" spans="1:32" x14ac:dyDescent="0.25">
      <c r="A1054" s="44" t="s">
        <v>14215</v>
      </c>
      <c r="B1054" s="44" t="s">
        <v>3298</v>
      </c>
      <c r="C1054" s="45">
        <v>25010402</v>
      </c>
      <c r="D1054" s="45" t="s">
        <v>12340</v>
      </c>
      <c r="E1054" s="45" t="s">
        <v>13581</v>
      </c>
      <c r="AF1054" s="326"/>
    </row>
    <row r="1055" spans="1:32" x14ac:dyDescent="0.25">
      <c r="A1055" s="44" t="s">
        <v>16933</v>
      </c>
      <c r="B1055" s="44" t="s">
        <v>16934</v>
      </c>
      <c r="C1055" s="45">
        <v>250401</v>
      </c>
      <c r="D1055" s="45" t="s">
        <v>12340</v>
      </c>
      <c r="E1055" s="45" t="s">
        <v>12895</v>
      </c>
      <c r="AF1055" s="326"/>
    </row>
    <row r="1056" spans="1:32" x14ac:dyDescent="0.25">
      <c r="A1056" s="44" t="s">
        <v>16935</v>
      </c>
      <c r="B1056" s="44" t="s">
        <v>16936</v>
      </c>
      <c r="C1056" s="45">
        <v>250903</v>
      </c>
      <c r="D1056" s="45" t="s">
        <v>12340</v>
      </c>
      <c r="E1056" s="45" t="s">
        <v>5246</v>
      </c>
      <c r="AF1056" s="326"/>
    </row>
    <row r="1057" spans="1:32" x14ac:dyDescent="0.25">
      <c r="A1057" s="44" t="s">
        <v>598</v>
      </c>
      <c r="B1057" s="44" t="s">
        <v>20368</v>
      </c>
      <c r="C1057" s="45" t="s">
        <v>5829</v>
      </c>
      <c r="D1057" s="32" t="s">
        <v>12570</v>
      </c>
      <c r="E1057" s="46">
        <v>46507</v>
      </c>
      <c r="AF1057" s="326"/>
    </row>
    <row r="1058" spans="1:32" x14ac:dyDescent="0.25">
      <c r="A1058" s="267" t="s">
        <v>6730</v>
      </c>
      <c r="B1058" s="267" t="s">
        <v>9304</v>
      </c>
      <c r="C1058" s="268">
        <v>791202303001</v>
      </c>
      <c r="D1058" s="268" t="s">
        <v>6775</v>
      </c>
      <c r="E1058" s="269" t="s">
        <v>3276</v>
      </c>
      <c r="F1058" s="93"/>
      <c r="G1058" s="93"/>
      <c r="H1058" s="93"/>
      <c r="I1058" s="99"/>
      <c r="J1058" s="99"/>
      <c r="K1058" s="99"/>
      <c r="L1058" s="99"/>
      <c r="M1058" s="99"/>
      <c r="N1058" s="99"/>
      <c r="O1058" s="99"/>
      <c r="P1058" s="99"/>
      <c r="Q1058" s="99"/>
      <c r="R1058" s="99"/>
      <c r="S1058" s="99"/>
      <c r="T1058" s="44"/>
      <c r="U1058" s="44"/>
      <c r="V1058" s="256"/>
      <c r="W1058" s="99"/>
      <c r="X1058" s="99"/>
      <c r="Y1058" s="99"/>
      <c r="Z1058" s="99"/>
      <c r="AF1058" s="326"/>
    </row>
    <row r="1059" spans="1:32" x14ac:dyDescent="0.25">
      <c r="A1059" s="267" t="s">
        <v>6730</v>
      </c>
      <c r="B1059" s="267" t="s">
        <v>6747</v>
      </c>
      <c r="C1059" s="268">
        <v>791202303001</v>
      </c>
      <c r="D1059" s="268" t="s">
        <v>6775</v>
      </c>
      <c r="E1059" s="269">
        <v>47634</v>
      </c>
      <c r="F1059" s="93"/>
      <c r="G1059" s="93"/>
      <c r="H1059" s="93"/>
      <c r="I1059" s="99"/>
      <c r="J1059" s="99"/>
      <c r="K1059" s="99"/>
      <c r="L1059" s="44"/>
      <c r="M1059" s="44"/>
      <c r="N1059" s="99"/>
      <c r="O1059" s="99"/>
      <c r="P1059" s="99"/>
      <c r="Q1059" s="99"/>
      <c r="R1059" s="99"/>
      <c r="S1059" s="99"/>
      <c r="T1059" s="99"/>
      <c r="U1059" s="99"/>
      <c r="V1059" s="99"/>
      <c r="W1059" s="99"/>
      <c r="X1059" s="99"/>
      <c r="Y1059" s="99"/>
      <c r="Z1059" s="99"/>
      <c r="AF1059" s="326"/>
    </row>
    <row r="1060" spans="1:32" x14ac:dyDescent="0.25">
      <c r="A1060" s="44" t="s">
        <v>6730</v>
      </c>
      <c r="B1060" s="44" t="s">
        <v>17970</v>
      </c>
      <c r="C1060" s="45" t="s">
        <v>18299</v>
      </c>
      <c r="D1060" s="93" t="s">
        <v>3876</v>
      </c>
      <c r="E1060" s="359">
        <f>DATE(2029,6,27)</f>
        <v>47296</v>
      </c>
      <c r="F1060" s="93"/>
      <c r="G1060" s="93"/>
      <c r="H1060" s="93"/>
      <c r="I1060" s="99"/>
      <c r="J1060" s="99"/>
      <c r="K1060" s="99"/>
      <c r="L1060" s="99"/>
      <c r="M1060" s="99"/>
      <c r="N1060" s="99"/>
      <c r="O1060" s="99"/>
      <c r="P1060" s="99"/>
      <c r="Q1060" s="99"/>
      <c r="R1060" s="99"/>
      <c r="S1060" s="99"/>
      <c r="T1060" s="99"/>
      <c r="U1060" s="99"/>
      <c r="V1060" s="99"/>
      <c r="W1060" s="99"/>
      <c r="X1060" s="99"/>
      <c r="Y1060" s="99"/>
      <c r="Z1060" s="99"/>
      <c r="AF1060" s="326"/>
    </row>
    <row r="1061" spans="1:32" x14ac:dyDescent="0.25">
      <c r="A1061" s="44" t="s">
        <v>6730</v>
      </c>
      <c r="B1061" s="44" t="s">
        <v>15880</v>
      </c>
      <c r="C1061" s="45" t="s">
        <v>5347</v>
      </c>
      <c r="D1061" s="93" t="s">
        <v>3876</v>
      </c>
      <c r="E1061" s="359">
        <f>DATE(2026,11,7)</f>
        <v>46333</v>
      </c>
      <c r="F1061" s="93"/>
      <c r="G1061" s="93"/>
      <c r="H1061" s="93"/>
      <c r="I1061" s="99"/>
      <c r="J1061" s="99"/>
      <c r="K1061" s="99"/>
      <c r="L1061" s="99"/>
      <c r="M1061" s="99"/>
      <c r="N1061" s="99"/>
      <c r="O1061" s="99"/>
      <c r="P1061" s="99"/>
      <c r="Q1061" s="99"/>
      <c r="R1061" s="99"/>
      <c r="S1061" s="99"/>
      <c r="T1061" s="99"/>
      <c r="U1061" s="99"/>
      <c r="V1061" s="99"/>
      <c r="W1061" s="99"/>
      <c r="X1061" s="99"/>
      <c r="Y1061" s="99"/>
      <c r="Z1061" s="99"/>
      <c r="AA1061" s="380"/>
      <c r="AF1061" s="326"/>
    </row>
    <row r="1062" spans="1:32" x14ac:dyDescent="0.25">
      <c r="A1062" s="271" t="s">
        <v>10840</v>
      </c>
      <c r="B1062" s="271" t="s">
        <v>1251</v>
      </c>
      <c r="C1062" s="59" t="s">
        <v>10924</v>
      </c>
      <c r="D1062" s="93" t="s">
        <v>1250</v>
      </c>
      <c r="E1062" s="94">
        <v>46228</v>
      </c>
      <c r="F1062" s="93"/>
      <c r="G1062" s="93"/>
      <c r="H1062" s="93"/>
      <c r="I1062" s="99"/>
      <c r="J1062" s="99"/>
      <c r="K1062" s="99"/>
      <c r="L1062" s="99"/>
      <c r="M1062" s="99"/>
      <c r="N1062" s="99"/>
      <c r="O1062" s="99"/>
      <c r="P1062" s="99"/>
      <c r="Q1062" s="99"/>
      <c r="R1062" s="99"/>
      <c r="S1062" s="99"/>
      <c r="T1062" s="44"/>
      <c r="U1062" s="44"/>
      <c r="V1062" s="256"/>
      <c r="W1062" s="99"/>
      <c r="X1062" s="99"/>
      <c r="Y1062" s="99"/>
      <c r="Z1062" s="99"/>
      <c r="AA1062" s="380"/>
      <c r="AF1062" s="326"/>
    </row>
    <row r="1063" spans="1:32" x14ac:dyDescent="0.25">
      <c r="A1063" s="44" t="s">
        <v>9457</v>
      </c>
      <c r="B1063" s="44" t="s">
        <v>17971</v>
      </c>
      <c r="C1063" s="45" t="s">
        <v>18300</v>
      </c>
      <c r="D1063" s="93" t="s">
        <v>3876</v>
      </c>
      <c r="E1063" s="359">
        <f>DATE(2029,10,13)</f>
        <v>47404</v>
      </c>
      <c r="F1063" s="93"/>
      <c r="G1063" s="93"/>
      <c r="H1063" s="93"/>
      <c r="I1063" s="99"/>
      <c r="J1063" s="99"/>
      <c r="K1063" s="99"/>
      <c r="L1063" s="99"/>
      <c r="M1063" s="99"/>
      <c r="N1063" s="99"/>
      <c r="O1063" s="99"/>
      <c r="P1063" s="99"/>
      <c r="Q1063" s="99"/>
      <c r="R1063" s="99"/>
      <c r="S1063" s="99"/>
      <c r="T1063" s="99"/>
      <c r="U1063" s="99"/>
      <c r="V1063" s="99"/>
      <c r="W1063" s="99"/>
      <c r="X1063" s="99"/>
      <c r="Y1063" s="99"/>
      <c r="Z1063" s="99"/>
      <c r="AF1063" s="326"/>
    </row>
    <row r="1064" spans="1:32" x14ac:dyDescent="0.25">
      <c r="A1064" s="44" t="s">
        <v>11320</v>
      </c>
      <c r="B1064" s="44" t="s">
        <v>2451</v>
      </c>
      <c r="C1064" s="45">
        <v>251004</v>
      </c>
      <c r="D1064" s="45" t="s">
        <v>12340</v>
      </c>
      <c r="E1064" s="45" t="s">
        <v>12119</v>
      </c>
      <c r="AF1064" s="326"/>
    </row>
    <row r="1065" spans="1:32" x14ac:dyDescent="0.25">
      <c r="A1065" s="44" t="s">
        <v>11320</v>
      </c>
      <c r="B1065" s="44" t="s">
        <v>967</v>
      </c>
      <c r="C1065" s="45">
        <v>240601</v>
      </c>
      <c r="D1065" s="45" t="s">
        <v>12340</v>
      </c>
      <c r="E1065" s="45" t="s">
        <v>10639</v>
      </c>
      <c r="AF1065" s="326"/>
    </row>
    <row r="1066" spans="1:32" x14ac:dyDescent="0.25">
      <c r="A1066" s="44" t="s">
        <v>11320</v>
      </c>
      <c r="B1066" s="44" t="s">
        <v>4036</v>
      </c>
      <c r="C1066" s="45">
        <v>24060401</v>
      </c>
      <c r="D1066" s="45" t="s">
        <v>12340</v>
      </c>
      <c r="E1066" s="45" t="s">
        <v>5235</v>
      </c>
      <c r="AF1066" s="326"/>
    </row>
    <row r="1067" spans="1:32" x14ac:dyDescent="0.25">
      <c r="A1067" s="44" t="s">
        <v>11320</v>
      </c>
      <c r="B1067" s="44" t="s">
        <v>968</v>
      </c>
      <c r="C1067" s="45">
        <v>24060402</v>
      </c>
      <c r="D1067" s="45" t="s">
        <v>12340</v>
      </c>
      <c r="E1067" s="45" t="s">
        <v>5235</v>
      </c>
      <c r="AF1067" s="326"/>
    </row>
    <row r="1068" spans="1:32" x14ac:dyDescent="0.25">
      <c r="A1068" s="44" t="s">
        <v>2440</v>
      </c>
      <c r="B1068" s="44" t="s">
        <v>2433</v>
      </c>
      <c r="C1068" s="45">
        <v>230105</v>
      </c>
      <c r="D1068" s="45" t="s">
        <v>12340</v>
      </c>
      <c r="E1068" s="45" t="s">
        <v>5580</v>
      </c>
      <c r="AF1068" s="326"/>
    </row>
    <row r="1069" spans="1:32" x14ac:dyDescent="0.25">
      <c r="A1069" s="44" t="s">
        <v>18903</v>
      </c>
      <c r="B1069" s="44" t="s">
        <v>980</v>
      </c>
      <c r="C1069" s="45">
        <v>260103</v>
      </c>
      <c r="D1069" s="45" t="s">
        <v>12340</v>
      </c>
      <c r="E1069" s="45" t="s">
        <v>8976</v>
      </c>
      <c r="AF1069" s="326"/>
    </row>
    <row r="1070" spans="1:32" x14ac:dyDescent="0.25">
      <c r="A1070" s="44" t="s">
        <v>636</v>
      </c>
      <c r="B1070" s="44" t="s">
        <v>3598</v>
      </c>
      <c r="C1070" s="45">
        <v>230301</v>
      </c>
      <c r="D1070" s="45" t="s">
        <v>12340</v>
      </c>
      <c r="E1070" s="45" t="s">
        <v>5580</v>
      </c>
      <c r="AF1070" s="326"/>
    </row>
    <row r="1071" spans="1:32" x14ac:dyDescent="0.25">
      <c r="A1071" s="44" t="s">
        <v>17897</v>
      </c>
      <c r="B1071" s="44" t="s">
        <v>20365</v>
      </c>
      <c r="C1071" s="45" t="s">
        <v>14574</v>
      </c>
      <c r="D1071" s="32" t="s">
        <v>12570</v>
      </c>
      <c r="E1071" s="46">
        <v>46507</v>
      </c>
      <c r="AF1071" s="326"/>
    </row>
    <row r="1072" spans="1:32" x14ac:dyDescent="0.25">
      <c r="A1072" s="44" t="s">
        <v>17897</v>
      </c>
      <c r="B1072" s="44" t="s">
        <v>5639</v>
      </c>
      <c r="C1072" s="45">
        <v>25010401</v>
      </c>
      <c r="D1072" s="45" t="s">
        <v>12340</v>
      </c>
      <c r="E1072" s="45" t="s">
        <v>13581</v>
      </c>
      <c r="AF1072" s="326"/>
    </row>
    <row r="1073" spans="1:32" x14ac:dyDescent="0.25">
      <c r="A1073" s="44" t="s">
        <v>17897</v>
      </c>
      <c r="B1073" s="44" t="s">
        <v>3298</v>
      </c>
      <c r="C1073" s="45">
        <v>25010402</v>
      </c>
      <c r="D1073" s="45" t="s">
        <v>12340</v>
      </c>
      <c r="E1073" s="45" t="s">
        <v>13581</v>
      </c>
      <c r="AF1073" s="326"/>
    </row>
    <row r="1074" spans="1:32" x14ac:dyDescent="0.25">
      <c r="A1074" s="44" t="s">
        <v>14216</v>
      </c>
      <c r="B1074" s="44" t="s">
        <v>5639</v>
      </c>
      <c r="C1074" s="45">
        <v>25010401</v>
      </c>
      <c r="D1074" s="45" t="s">
        <v>12340</v>
      </c>
      <c r="E1074" s="45" t="s">
        <v>13581</v>
      </c>
      <c r="AF1074" s="326"/>
    </row>
    <row r="1075" spans="1:32" x14ac:dyDescent="0.3">
      <c r="A1075" s="372" t="s">
        <v>11930</v>
      </c>
      <c r="B1075" s="372" t="s">
        <v>3578</v>
      </c>
      <c r="C1075" s="125" t="s">
        <v>11923</v>
      </c>
      <c r="D1075" s="32" t="s">
        <v>20621</v>
      </c>
      <c r="E1075" s="125" t="s">
        <v>2686</v>
      </c>
      <c r="F1075" s="125" t="s">
        <v>1236</v>
      </c>
      <c r="G1075" s="125" t="s">
        <v>1237</v>
      </c>
      <c r="AF1075" s="326"/>
    </row>
    <row r="1076" spans="1:32" x14ac:dyDescent="0.3">
      <c r="A1076" s="372" t="s">
        <v>16762</v>
      </c>
      <c r="B1076" s="372" t="s">
        <v>16875</v>
      </c>
      <c r="C1076" s="125" t="s">
        <v>16876</v>
      </c>
      <c r="D1076" s="32" t="s">
        <v>20621</v>
      </c>
      <c r="E1076" s="125" t="s">
        <v>16883</v>
      </c>
      <c r="F1076" s="125" t="s">
        <v>1236</v>
      </c>
      <c r="G1076" s="125" t="s">
        <v>1237</v>
      </c>
      <c r="AF1076" s="326"/>
    </row>
    <row r="1077" spans="1:32" x14ac:dyDescent="0.25">
      <c r="A1077" s="76" t="s">
        <v>13159</v>
      </c>
      <c r="B1077" s="44" t="s">
        <v>13160</v>
      </c>
      <c r="C1077" s="45">
        <v>6.26</v>
      </c>
      <c r="D1077" s="45" t="s">
        <v>13565</v>
      </c>
      <c r="E1077" s="46">
        <v>47787</v>
      </c>
      <c r="F1077" s="45"/>
      <c r="G1077" s="93"/>
      <c r="H1077" s="93"/>
      <c r="I1077" s="99"/>
      <c r="J1077" s="99"/>
      <c r="K1077" s="99"/>
      <c r="L1077" s="99"/>
      <c r="M1077" s="99"/>
      <c r="N1077" s="99"/>
      <c r="O1077" s="99"/>
      <c r="P1077" s="99"/>
      <c r="Q1077" s="99"/>
      <c r="R1077" s="99"/>
      <c r="S1077" s="99"/>
      <c r="T1077" s="99"/>
      <c r="U1077" s="99"/>
      <c r="V1077" s="99"/>
      <c r="W1077" s="99"/>
      <c r="X1077" s="99"/>
      <c r="Y1077" s="99"/>
      <c r="Z1077" s="99"/>
      <c r="AF1077" s="326"/>
    </row>
    <row r="1078" spans="1:32" x14ac:dyDescent="0.25">
      <c r="A1078" s="44" t="s">
        <v>13159</v>
      </c>
      <c r="B1078" s="44" t="s">
        <v>14639</v>
      </c>
      <c r="C1078" s="45">
        <v>26.25</v>
      </c>
      <c r="D1078" s="45" t="s">
        <v>13565</v>
      </c>
      <c r="E1078" s="46">
        <v>47664</v>
      </c>
      <c r="F1078" s="45"/>
      <c r="G1078" s="93"/>
      <c r="H1078" s="93"/>
      <c r="I1078" s="99"/>
      <c r="J1078" s="99"/>
      <c r="K1078" s="99"/>
      <c r="L1078" s="99"/>
      <c r="M1078" s="99"/>
      <c r="N1078" s="99"/>
      <c r="O1078" s="99"/>
      <c r="P1078" s="99"/>
      <c r="Q1078" s="99"/>
      <c r="R1078" s="99"/>
      <c r="S1078" s="99"/>
      <c r="T1078" s="99"/>
      <c r="U1078" s="99"/>
      <c r="V1078" s="99"/>
      <c r="W1078" s="99"/>
      <c r="X1078" s="99"/>
      <c r="Y1078" s="99"/>
      <c r="Z1078" s="99"/>
      <c r="AF1078" s="326"/>
    </row>
    <row r="1079" spans="1:32" x14ac:dyDescent="0.25">
      <c r="A1079" s="44" t="s">
        <v>13159</v>
      </c>
      <c r="B1079" s="44" t="s">
        <v>14650</v>
      </c>
      <c r="C1079" s="45">
        <v>27.25</v>
      </c>
      <c r="D1079" s="45" t="s">
        <v>13565</v>
      </c>
      <c r="E1079" s="46">
        <v>47664</v>
      </c>
      <c r="F1079" s="45"/>
      <c r="G1079" s="93"/>
      <c r="H1079" s="93"/>
      <c r="I1079" s="99"/>
      <c r="J1079" s="99"/>
      <c r="K1079" s="99"/>
      <c r="L1079" s="99"/>
      <c r="M1079" s="99"/>
      <c r="N1079" s="99"/>
      <c r="O1079" s="99"/>
      <c r="P1079" s="99"/>
      <c r="Q1079" s="99"/>
      <c r="R1079" s="99"/>
      <c r="S1079" s="99"/>
      <c r="T1079" s="99"/>
      <c r="U1079" s="99"/>
      <c r="V1079" s="99"/>
      <c r="W1079" s="99"/>
      <c r="X1079" s="99"/>
      <c r="Y1079" s="99"/>
      <c r="Z1079" s="99"/>
      <c r="AF1079" s="326"/>
    </row>
    <row r="1080" spans="1:32" x14ac:dyDescent="0.25">
      <c r="A1080" s="44" t="s">
        <v>13159</v>
      </c>
      <c r="B1080" s="44" t="s">
        <v>14651</v>
      </c>
      <c r="C1080" s="45">
        <v>29.25</v>
      </c>
      <c r="D1080" s="45" t="s">
        <v>13565</v>
      </c>
      <c r="E1080" s="46">
        <v>47664</v>
      </c>
      <c r="F1080" s="45"/>
      <c r="G1080" s="93"/>
      <c r="H1080" s="93"/>
      <c r="I1080" s="99"/>
      <c r="J1080" s="99"/>
      <c r="K1080" s="99"/>
      <c r="L1080" s="99"/>
      <c r="M1080" s="99"/>
      <c r="N1080" s="99"/>
      <c r="O1080" s="99"/>
      <c r="P1080" s="99"/>
      <c r="Q1080" s="99"/>
      <c r="R1080" s="99"/>
      <c r="S1080" s="99"/>
      <c r="T1080" s="99"/>
      <c r="U1080" s="99"/>
      <c r="V1080" s="99"/>
      <c r="W1080" s="99"/>
      <c r="X1080" s="99"/>
      <c r="Y1080" s="99"/>
      <c r="Z1080" s="99"/>
      <c r="AF1080" s="326"/>
    </row>
    <row r="1081" spans="1:32" x14ac:dyDescent="0.25">
      <c r="A1081" s="44" t="s">
        <v>13159</v>
      </c>
      <c r="B1081" s="44" t="s">
        <v>14646</v>
      </c>
      <c r="C1081" s="45">
        <v>30.25</v>
      </c>
      <c r="D1081" s="45" t="s">
        <v>13565</v>
      </c>
      <c r="E1081" s="46">
        <v>47664</v>
      </c>
      <c r="F1081" s="45"/>
      <c r="G1081" s="93"/>
      <c r="H1081" s="93"/>
      <c r="I1081" s="99"/>
      <c r="J1081" s="99"/>
      <c r="K1081" s="99"/>
      <c r="L1081" s="99"/>
      <c r="M1081" s="99"/>
      <c r="N1081" s="99"/>
      <c r="O1081" s="99"/>
      <c r="P1081" s="99"/>
      <c r="Q1081" s="99"/>
      <c r="R1081" s="99"/>
      <c r="S1081" s="99"/>
      <c r="T1081" s="99"/>
      <c r="U1081" s="99"/>
      <c r="V1081" s="99"/>
      <c r="W1081" s="99"/>
      <c r="X1081" s="99"/>
      <c r="Y1081" s="99"/>
      <c r="Z1081" s="99"/>
      <c r="AF1081" s="326"/>
    </row>
    <row r="1082" spans="1:32" x14ac:dyDescent="0.25">
      <c r="A1082" s="44" t="s">
        <v>13159</v>
      </c>
      <c r="B1082" s="44" t="s">
        <v>13164</v>
      </c>
      <c r="C1082" s="45">
        <v>31.25</v>
      </c>
      <c r="D1082" s="45" t="s">
        <v>13565</v>
      </c>
      <c r="E1082" s="46">
        <v>47299</v>
      </c>
      <c r="F1082" s="45"/>
      <c r="G1082" s="93"/>
      <c r="H1082" s="93"/>
      <c r="I1082" s="99"/>
      <c r="J1082" s="99"/>
      <c r="K1082" s="99"/>
      <c r="L1082" s="99"/>
      <c r="M1082" s="99"/>
      <c r="N1082" s="99"/>
      <c r="O1082" s="99"/>
      <c r="P1082" s="99"/>
      <c r="Q1082" s="99"/>
      <c r="R1082" s="99"/>
      <c r="S1082" s="99"/>
      <c r="T1082" s="99"/>
      <c r="U1082" s="99"/>
      <c r="V1082" s="99"/>
      <c r="W1082" s="99"/>
      <c r="X1082" s="99"/>
      <c r="Y1082" s="99"/>
      <c r="Z1082" s="99"/>
      <c r="AF1082" s="326"/>
    </row>
    <row r="1083" spans="1:32" x14ac:dyDescent="0.25">
      <c r="A1083" s="44" t="s">
        <v>13159</v>
      </c>
      <c r="B1083" s="44" t="s">
        <v>14652</v>
      </c>
      <c r="C1083" s="45">
        <v>32.25</v>
      </c>
      <c r="D1083" s="45" t="s">
        <v>13565</v>
      </c>
      <c r="E1083" s="46">
        <v>47664</v>
      </c>
      <c r="F1083" s="45"/>
      <c r="G1083" s="93"/>
      <c r="H1083" s="93"/>
      <c r="I1083" s="99"/>
      <c r="J1083" s="99"/>
      <c r="K1083" s="99"/>
      <c r="L1083" s="99"/>
      <c r="M1083" s="99"/>
      <c r="N1083" s="99"/>
      <c r="O1083" s="99"/>
      <c r="P1083" s="99"/>
      <c r="Q1083" s="99"/>
      <c r="R1083" s="99"/>
      <c r="S1083" s="99"/>
      <c r="T1083" s="99"/>
      <c r="U1083" s="99"/>
      <c r="V1083" s="99"/>
      <c r="W1083" s="99"/>
      <c r="X1083" s="99"/>
      <c r="Y1083" s="99"/>
      <c r="Z1083" s="99"/>
      <c r="AF1083" s="326"/>
    </row>
    <row r="1084" spans="1:32" x14ac:dyDescent="0.25">
      <c r="A1084" s="44" t="s">
        <v>13159</v>
      </c>
      <c r="B1084" s="44" t="s">
        <v>13129</v>
      </c>
      <c r="C1084" s="45">
        <v>36.25</v>
      </c>
      <c r="D1084" s="45" t="s">
        <v>13565</v>
      </c>
      <c r="E1084" s="46">
        <v>47664</v>
      </c>
      <c r="F1084" s="45"/>
      <c r="G1084" s="93"/>
      <c r="H1084" s="93"/>
      <c r="I1084" s="99"/>
      <c r="J1084" s="99"/>
      <c r="K1084" s="99"/>
      <c r="L1084" s="99"/>
      <c r="M1084" s="99"/>
      <c r="N1084" s="99"/>
      <c r="O1084" s="99"/>
      <c r="P1084" s="99"/>
      <c r="Q1084" s="99"/>
      <c r="R1084" s="99"/>
      <c r="S1084" s="99"/>
      <c r="T1084" s="99"/>
      <c r="U1084" s="99"/>
      <c r="V1084" s="99"/>
      <c r="W1084" s="99"/>
      <c r="X1084" s="99"/>
      <c r="Y1084" s="99"/>
      <c r="Z1084" s="99"/>
      <c r="AF1084" s="326"/>
    </row>
    <row r="1085" spans="1:32" x14ac:dyDescent="0.25">
      <c r="A1085" s="44" t="s">
        <v>13159</v>
      </c>
      <c r="B1085" s="44" t="s">
        <v>13166</v>
      </c>
      <c r="C1085" s="45">
        <v>38.25</v>
      </c>
      <c r="D1085" s="45" t="s">
        <v>13565</v>
      </c>
      <c r="E1085" s="46">
        <v>47664</v>
      </c>
      <c r="F1085" s="45"/>
      <c r="G1085" s="93"/>
      <c r="H1085" s="93"/>
      <c r="I1085" s="99"/>
      <c r="J1085" s="99"/>
      <c r="K1085" s="99"/>
      <c r="L1085" s="99"/>
      <c r="M1085" s="99"/>
      <c r="N1085" s="99"/>
      <c r="O1085" s="99"/>
      <c r="P1085" s="99"/>
      <c r="Q1085" s="99"/>
      <c r="R1085" s="99"/>
      <c r="S1085" s="99"/>
      <c r="T1085" s="99"/>
      <c r="U1085" s="99"/>
      <c r="V1085" s="99"/>
      <c r="W1085" s="99"/>
      <c r="X1085" s="99"/>
      <c r="Y1085" s="99"/>
      <c r="Z1085" s="99"/>
      <c r="AF1085" s="326"/>
    </row>
    <row r="1086" spans="1:32" x14ac:dyDescent="0.25">
      <c r="A1086" s="44" t="s">
        <v>13159</v>
      </c>
      <c r="B1086" s="44" t="s">
        <v>13121</v>
      </c>
      <c r="C1086" s="45">
        <v>39.25</v>
      </c>
      <c r="D1086" s="45" t="s">
        <v>13565</v>
      </c>
      <c r="E1086" s="46">
        <v>47514</v>
      </c>
      <c r="F1086" s="45"/>
      <c r="G1086" s="93"/>
      <c r="H1086" s="93"/>
      <c r="I1086" s="99"/>
      <c r="J1086" s="99"/>
      <c r="K1086" s="99"/>
      <c r="L1086" s="99"/>
      <c r="M1086" s="99"/>
      <c r="N1086" s="99"/>
      <c r="O1086" s="99"/>
      <c r="P1086" s="99"/>
      <c r="Q1086" s="99"/>
      <c r="R1086" s="99"/>
      <c r="S1086" s="99"/>
      <c r="T1086" s="99"/>
      <c r="U1086" s="99"/>
      <c r="V1086" s="99"/>
      <c r="W1086" s="99"/>
      <c r="X1086" s="99"/>
      <c r="Y1086" s="99"/>
      <c r="Z1086" s="99"/>
      <c r="AF1086" s="326"/>
    </row>
    <row r="1087" spans="1:32" x14ac:dyDescent="0.25">
      <c r="A1087" s="44" t="s">
        <v>18904</v>
      </c>
      <c r="B1087" s="44" t="s">
        <v>5639</v>
      </c>
      <c r="C1087" s="45">
        <v>26010401</v>
      </c>
      <c r="D1087" s="45" t="s">
        <v>12340</v>
      </c>
      <c r="E1087" s="45" t="s">
        <v>18836</v>
      </c>
      <c r="AF1087" s="326"/>
    </row>
    <row r="1088" spans="1:32" x14ac:dyDescent="0.25">
      <c r="A1088" s="44" t="s">
        <v>18905</v>
      </c>
      <c r="B1088" s="44" t="s">
        <v>3598</v>
      </c>
      <c r="C1088" s="45">
        <v>250303</v>
      </c>
      <c r="D1088" s="45" t="s">
        <v>12340</v>
      </c>
      <c r="E1088" s="45" t="s">
        <v>12896</v>
      </c>
      <c r="AF1088" s="326"/>
    </row>
    <row r="1089" spans="1:32" x14ac:dyDescent="0.3">
      <c r="A1089" s="372" t="s">
        <v>17488</v>
      </c>
      <c r="B1089" s="372" t="s">
        <v>1205</v>
      </c>
      <c r="C1089" s="125" t="s">
        <v>17594</v>
      </c>
      <c r="D1089" s="32" t="s">
        <v>20621</v>
      </c>
      <c r="E1089" s="125" t="s">
        <v>5246</v>
      </c>
      <c r="F1089" s="125" t="s">
        <v>1236</v>
      </c>
      <c r="G1089" s="125" t="s">
        <v>1237</v>
      </c>
      <c r="AF1089" s="326"/>
    </row>
    <row r="1090" spans="1:32" x14ac:dyDescent="0.25">
      <c r="A1090" s="44" t="s">
        <v>10456</v>
      </c>
      <c r="B1090" s="44" t="s">
        <v>20364</v>
      </c>
      <c r="C1090" s="45" t="s">
        <v>10105</v>
      </c>
      <c r="D1090" s="32" t="s">
        <v>12570</v>
      </c>
      <c r="E1090" s="46">
        <v>46507</v>
      </c>
      <c r="AF1090" s="326"/>
    </row>
    <row r="1091" spans="1:32" x14ac:dyDescent="0.25">
      <c r="A1091" s="44" t="s">
        <v>14217</v>
      </c>
      <c r="B1091" s="44" t="s">
        <v>5639</v>
      </c>
      <c r="C1091" s="45">
        <v>25010401</v>
      </c>
      <c r="D1091" s="45" t="s">
        <v>12340</v>
      </c>
      <c r="E1091" s="45" t="s">
        <v>13581</v>
      </c>
      <c r="AF1091" s="326"/>
    </row>
    <row r="1092" spans="1:32" x14ac:dyDescent="0.25">
      <c r="A1092" s="44" t="s">
        <v>17819</v>
      </c>
      <c r="B1092" s="44" t="s">
        <v>20343</v>
      </c>
      <c r="C1092" s="45" t="s">
        <v>17817</v>
      </c>
      <c r="D1092" s="32" t="s">
        <v>12570</v>
      </c>
      <c r="E1092" s="46">
        <v>46387</v>
      </c>
      <c r="AF1092" s="326"/>
    </row>
    <row r="1093" spans="1:32" x14ac:dyDescent="0.25">
      <c r="A1093" s="44" t="s">
        <v>18906</v>
      </c>
      <c r="B1093" s="44" t="s">
        <v>2433</v>
      </c>
      <c r="C1093" s="45">
        <v>230105</v>
      </c>
      <c r="D1093" s="45" t="s">
        <v>12340</v>
      </c>
      <c r="E1093" s="45" t="s">
        <v>5580</v>
      </c>
      <c r="AF1093" s="326"/>
    </row>
    <row r="1094" spans="1:32" x14ac:dyDescent="0.25">
      <c r="A1094" s="44" t="s">
        <v>14802</v>
      </c>
      <c r="B1094" s="44" t="s">
        <v>15897</v>
      </c>
      <c r="C1094" s="45" t="s">
        <v>14803</v>
      </c>
      <c r="D1094" s="93" t="s">
        <v>3876</v>
      </c>
      <c r="E1094" s="359">
        <f>DATE(2029,2,24)</f>
        <v>47173</v>
      </c>
      <c r="F1094" s="93"/>
      <c r="G1094" s="93"/>
      <c r="H1094" s="93"/>
      <c r="I1094" s="99"/>
      <c r="J1094" s="99"/>
      <c r="K1094" s="99"/>
      <c r="L1094" s="99"/>
      <c r="M1094" s="99"/>
      <c r="N1094" s="99"/>
      <c r="O1094" s="99"/>
      <c r="P1094" s="99"/>
      <c r="Q1094" s="99"/>
      <c r="R1094" s="99"/>
      <c r="S1094" s="99"/>
      <c r="T1094" s="99"/>
      <c r="U1094" s="99"/>
      <c r="V1094" s="99"/>
      <c r="W1094" s="99"/>
      <c r="X1094" s="99"/>
      <c r="Y1094" s="99"/>
      <c r="Z1094" s="99"/>
      <c r="AF1094" s="326"/>
    </row>
    <row r="1095" spans="1:32" x14ac:dyDescent="0.25">
      <c r="A1095" s="44" t="s">
        <v>7978</v>
      </c>
      <c r="B1095" s="44" t="s">
        <v>152</v>
      </c>
      <c r="C1095" s="45" t="s">
        <v>7979</v>
      </c>
      <c r="D1095" s="45" t="s">
        <v>12177</v>
      </c>
      <c r="E1095" s="45" t="s">
        <v>5073</v>
      </c>
      <c r="F1095" s="93"/>
      <c r="G1095" s="93"/>
      <c r="H1095" s="93"/>
      <c r="I1095" s="99"/>
      <c r="J1095" s="99"/>
      <c r="K1095" s="99"/>
      <c r="L1095" s="99"/>
      <c r="M1095" s="99"/>
      <c r="N1095" s="99"/>
      <c r="O1095" s="99"/>
      <c r="P1095" s="99"/>
      <c r="Q1095" s="99"/>
      <c r="R1095" s="99"/>
      <c r="S1095" s="99"/>
      <c r="T1095" s="44"/>
      <c r="U1095" s="44"/>
      <c r="V1095" s="256"/>
      <c r="W1095" s="99"/>
      <c r="X1095" s="99"/>
      <c r="Y1095" s="99"/>
      <c r="Z1095" s="99"/>
      <c r="AF1095" s="326"/>
    </row>
    <row r="1096" spans="1:32" x14ac:dyDescent="0.25">
      <c r="A1096" s="44" t="s">
        <v>7978</v>
      </c>
      <c r="B1096" s="44" t="s">
        <v>152</v>
      </c>
      <c r="C1096" s="45" t="s">
        <v>7979</v>
      </c>
      <c r="D1096" s="45" t="s">
        <v>10697</v>
      </c>
      <c r="E1096" s="46">
        <v>46295</v>
      </c>
      <c r="F1096" s="93"/>
      <c r="G1096" s="93"/>
      <c r="H1096" s="93"/>
      <c r="I1096" s="99"/>
      <c r="J1096" s="99"/>
      <c r="K1096" s="99"/>
      <c r="L1096" s="99"/>
      <c r="M1096" s="99"/>
      <c r="N1096" s="99"/>
      <c r="O1096" s="99"/>
      <c r="P1096" s="99"/>
      <c r="Q1096" s="99"/>
      <c r="R1096" s="99"/>
      <c r="S1096" s="99"/>
      <c r="T1096" s="44"/>
      <c r="U1096" s="44"/>
      <c r="V1096" s="256"/>
      <c r="W1096" s="99"/>
      <c r="X1096" s="99"/>
      <c r="Y1096" s="99"/>
      <c r="Z1096" s="99"/>
      <c r="AF1096" s="326"/>
    </row>
    <row r="1097" spans="1:32" x14ac:dyDescent="0.3">
      <c r="A1097" s="372" t="s">
        <v>1001</v>
      </c>
      <c r="B1097" s="372" t="s">
        <v>3577</v>
      </c>
      <c r="C1097" s="125" t="s">
        <v>11919</v>
      </c>
      <c r="D1097" s="32" t="s">
        <v>20621</v>
      </c>
      <c r="E1097" s="125" t="s">
        <v>2686</v>
      </c>
      <c r="F1097" s="125" t="s">
        <v>1237</v>
      </c>
      <c r="G1097" s="125" t="s">
        <v>1237</v>
      </c>
      <c r="AF1097" s="326"/>
    </row>
    <row r="1098" spans="1:32" x14ac:dyDescent="0.25">
      <c r="A1098" s="44" t="s">
        <v>18907</v>
      </c>
      <c r="B1098" s="44" t="s">
        <v>10020</v>
      </c>
      <c r="C1098" s="45">
        <v>24010401</v>
      </c>
      <c r="D1098" s="45" t="s">
        <v>12340</v>
      </c>
      <c r="E1098" s="45" t="s">
        <v>10021</v>
      </c>
      <c r="AF1098" s="326"/>
    </row>
    <row r="1099" spans="1:32" x14ac:dyDescent="0.25">
      <c r="A1099" s="44" t="s">
        <v>18907</v>
      </c>
      <c r="B1099" s="44" t="s">
        <v>3171</v>
      </c>
      <c r="C1099" s="45">
        <v>24120302</v>
      </c>
      <c r="D1099" s="45" t="s">
        <v>12340</v>
      </c>
      <c r="E1099" s="45" t="s">
        <v>18908</v>
      </c>
      <c r="AF1099" s="326"/>
    </row>
    <row r="1100" spans="1:32" x14ac:dyDescent="0.25">
      <c r="A1100" s="44" t="s">
        <v>18907</v>
      </c>
      <c r="B1100" s="44" t="s">
        <v>18909</v>
      </c>
      <c r="C1100" s="45">
        <v>24120301</v>
      </c>
      <c r="D1100" s="45" t="s">
        <v>12340</v>
      </c>
      <c r="E1100" s="45" t="s">
        <v>13570</v>
      </c>
      <c r="AF1100" s="326"/>
    </row>
    <row r="1101" spans="1:32" x14ac:dyDescent="0.25">
      <c r="A1101" s="44" t="s">
        <v>18907</v>
      </c>
      <c r="B1101" s="44" t="s">
        <v>3298</v>
      </c>
      <c r="C1101" s="45">
        <v>24010402</v>
      </c>
      <c r="D1101" s="45" t="s">
        <v>12340</v>
      </c>
      <c r="E1101" s="45" t="s">
        <v>10021</v>
      </c>
      <c r="AF1101" s="326"/>
    </row>
    <row r="1102" spans="1:32" x14ac:dyDescent="0.25">
      <c r="A1102" s="44" t="s">
        <v>18907</v>
      </c>
      <c r="B1102" s="44" t="s">
        <v>18874</v>
      </c>
      <c r="C1102" s="45">
        <v>24060301</v>
      </c>
      <c r="D1102" s="45" t="s">
        <v>12340</v>
      </c>
      <c r="E1102" s="45" t="s">
        <v>5235</v>
      </c>
      <c r="AF1102" s="326"/>
    </row>
    <row r="1103" spans="1:32" x14ac:dyDescent="0.25">
      <c r="A1103" s="44" t="s">
        <v>18907</v>
      </c>
      <c r="B1103" s="44" t="s">
        <v>11310</v>
      </c>
      <c r="C1103" s="45">
        <v>24060302</v>
      </c>
      <c r="D1103" s="45" t="s">
        <v>12340</v>
      </c>
      <c r="E1103" s="45" t="s">
        <v>5235</v>
      </c>
      <c r="AF1103" s="326"/>
    </row>
    <row r="1104" spans="1:32" x14ac:dyDescent="0.25">
      <c r="A1104" s="44" t="s">
        <v>18907</v>
      </c>
      <c r="B1104" s="44" t="s">
        <v>11297</v>
      </c>
      <c r="C1104" s="45">
        <v>240501</v>
      </c>
      <c r="D1104" s="45" t="s">
        <v>12340</v>
      </c>
      <c r="E1104" s="45" t="s">
        <v>11298</v>
      </c>
      <c r="AF1104" s="326"/>
    </row>
    <row r="1105" spans="1:32" x14ac:dyDescent="0.25">
      <c r="A1105" s="44" t="s">
        <v>15489</v>
      </c>
      <c r="B1105" s="44" t="s">
        <v>154</v>
      </c>
      <c r="C1105" s="45" t="s">
        <v>15490</v>
      </c>
      <c r="D1105" s="46" t="s">
        <v>13037</v>
      </c>
      <c r="E1105" s="46">
        <v>46218</v>
      </c>
      <c r="AF1105" s="326"/>
    </row>
    <row r="1106" spans="1:32" x14ac:dyDescent="0.25">
      <c r="A1106" s="99" t="s">
        <v>16529</v>
      </c>
      <c r="B1106" s="92" t="s">
        <v>16530</v>
      </c>
      <c r="C1106" s="93" t="s">
        <v>16528</v>
      </c>
      <c r="D1106" s="93" t="s">
        <v>11085</v>
      </c>
      <c r="E1106" s="94">
        <v>47726</v>
      </c>
      <c r="F1106" s="93"/>
      <c r="G1106" s="93"/>
      <c r="H1106" s="93" t="s">
        <v>1237</v>
      </c>
      <c r="I1106" s="99"/>
      <c r="J1106" s="99"/>
      <c r="K1106" s="99"/>
      <c r="L1106" s="99"/>
      <c r="M1106" s="99"/>
      <c r="N1106" s="99"/>
      <c r="O1106" s="99"/>
      <c r="P1106" s="99"/>
      <c r="Q1106" s="99"/>
      <c r="R1106" s="99"/>
      <c r="S1106" s="99"/>
      <c r="T1106" s="44"/>
      <c r="U1106" s="99"/>
      <c r="V1106" s="99"/>
      <c r="W1106" s="99"/>
      <c r="X1106" s="99"/>
      <c r="Y1106" s="99"/>
      <c r="Z1106" s="99"/>
      <c r="AF1106" s="326"/>
    </row>
    <row r="1107" spans="1:32" x14ac:dyDescent="0.25">
      <c r="A1107" s="44" t="s">
        <v>10141</v>
      </c>
      <c r="B1107" s="92" t="s">
        <v>10390</v>
      </c>
      <c r="C1107" s="56" t="s">
        <v>10120</v>
      </c>
      <c r="D1107" s="146" t="s">
        <v>10389</v>
      </c>
      <c r="E1107" s="107">
        <v>45838</v>
      </c>
      <c r="F1107" s="93"/>
      <c r="G1107" s="93"/>
      <c r="H1107" s="93"/>
      <c r="I1107" s="99"/>
      <c r="J1107" s="99"/>
      <c r="K1107" s="99"/>
      <c r="L1107" s="99"/>
      <c r="M1107" s="99"/>
      <c r="N1107" s="99"/>
      <c r="O1107" s="99"/>
      <c r="P1107" s="99"/>
      <c r="Q1107" s="99"/>
      <c r="R1107" s="99"/>
      <c r="S1107" s="99"/>
      <c r="T1107" s="44"/>
      <c r="U1107" s="99"/>
      <c r="V1107" s="99"/>
      <c r="W1107" s="99"/>
      <c r="X1107" s="99"/>
      <c r="Y1107" s="99"/>
      <c r="Z1107" s="99"/>
      <c r="AF1107" s="326"/>
    </row>
    <row r="1108" spans="1:32" x14ac:dyDescent="0.25">
      <c r="A1108" s="44" t="s">
        <v>11321</v>
      </c>
      <c r="B1108" s="44" t="s">
        <v>11299</v>
      </c>
      <c r="C1108" s="45">
        <v>24020301</v>
      </c>
      <c r="D1108" s="45" t="s">
        <v>12340</v>
      </c>
      <c r="E1108" s="45" t="s">
        <v>5444</v>
      </c>
      <c r="AF1108" s="326"/>
    </row>
    <row r="1109" spans="1:32" x14ac:dyDescent="0.25">
      <c r="A1109" s="44" t="s">
        <v>11322</v>
      </c>
      <c r="B1109" s="44" t="s">
        <v>10020</v>
      </c>
      <c r="C1109" s="45">
        <v>24010401</v>
      </c>
      <c r="D1109" s="45" t="s">
        <v>12340</v>
      </c>
      <c r="E1109" s="45" t="s">
        <v>10021</v>
      </c>
      <c r="AF1109" s="326"/>
    </row>
    <row r="1110" spans="1:32" x14ac:dyDescent="0.25">
      <c r="A1110" s="44" t="s">
        <v>1665</v>
      </c>
      <c r="B1110" s="44" t="s">
        <v>3598</v>
      </c>
      <c r="C1110" s="45">
        <v>230301</v>
      </c>
      <c r="D1110" s="45" t="s">
        <v>12340</v>
      </c>
      <c r="E1110" s="45" t="s">
        <v>5580</v>
      </c>
      <c r="AF1110" s="326"/>
    </row>
    <row r="1111" spans="1:32" x14ac:dyDescent="0.25">
      <c r="A1111" s="91" t="s">
        <v>13100</v>
      </c>
      <c r="B1111" s="92" t="s">
        <v>3574</v>
      </c>
      <c r="C1111" s="93" t="s">
        <v>8458</v>
      </c>
      <c r="D1111" s="93" t="s">
        <v>1250</v>
      </c>
      <c r="E1111" s="94">
        <v>46496</v>
      </c>
      <c r="F1111" s="93"/>
      <c r="G1111" s="93"/>
      <c r="H1111" s="93"/>
      <c r="I1111" s="99"/>
      <c r="J1111" s="99"/>
      <c r="K1111" s="99"/>
      <c r="L1111" s="99"/>
      <c r="M1111" s="99"/>
      <c r="N1111" s="99"/>
      <c r="O1111" s="99"/>
      <c r="P1111" s="99"/>
      <c r="Q1111" s="99"/>
      <c r="R1111" s="99"/>
      <c r="S1111" s="99"/>
      <c r="T1111" s="44"/>
      <c r="U1111" s="99"/>
      <c r="V1111" s="99"/>
      <c r="W1111" s="99"/>
      <c r="X1111" s="99"/>
      <c r="Y1111" s="99"/>
      <c r="Z1111" s="99"/>
      <c r="AF1111" s="326"/>
    </row>
    <row r="1112" spans="1:32" x14ac:dyDescent="0.25">
      <c r="A1112" s="44" t="s">
        <v>18910</v>
      </c>
      <c r="B1112" s="44" t="s">
        <v>5639</v>
      </c>
      <c r="C1112" s="45">
        <v>26010401</v>
      </c>
      <c r="D1112" s="45" t="s">
        <v>12340</v>
      </c>
      <c r="E1112" s="45" t="s">
        <v>18836</v>
      </c>
      <c r="AF1112" s="326"/>
    </row>
    <row r="1113" spans="1:32" x14ac:dyDescent="0.25">
      <c r="A1113" s="44" t="s">
        <v>18910</v>
      </c>
      <c r="B1113" s="44" t="s">
        <v>3298</v>
      </c>
      <c r="C1113" s="45">
        <v>26010402</v>
      </c>
      <c r="D1113" s="45" t="s">
        <v>12340</v>
      </c>
      <c r="E1113" s="45" t="s">
        <v>18836</v>
      </c>
      <c r="AF1113" s="326"/>
    </row>
    <row r="1114" spans="1:32" x14ac:dyDescent="0.3">
      <c r="A1114" s="372" t="s">
        <v>12359</v>
      </c>
      <c r="B1114" s="372" t="s">
        <v>12351</v>
      </c>
      <c r="C1114" s="125" t="s">
        <v>12352</v>
      </c>
      <c r="D1114" s="32" t="s">
        <v>20621</v>
      </c>
      <c r="E1114" s="125" t="s">
        <v>5075</v>
      </c>
      <c r="F1114" s="125" t="s">
        <v>1236</v>
      </c>
      <c r="G1114" s="125" t="s">
        <v>1237</v>
      </c>
      <c r="AF1114" s="326"/>
    </row>
    <row r="1115" spans="1:32" x14ac:dyDescent="0.3">
      <c r="A1115" s="372" t="s">
        <v>20426</v>
      </c>
      <c r="B1115" s="372" t="s">
        <v>7464</v>
      </c>
      <c r="C1115" s="125" t="s">
        <v>20618</v>
      </c>
      <c r="D1115" s="32" t="s">
        <v>20621</v>
      </c>
      <c r="E1115" s="125" t="s">
        <v>10032</v>
      </c>
      <c r="F1115" s="125" t="s">
        <v>1236</v>
      </c>
      <c r="G1115" s="125" t="s">
        <v>1237</v>
      </c>
      <c r="AF1115" s="326"/>
    </row>
    <row r="1116" spans="1:32" x14ac:dyDescent="0.25">
      <c r="A1116" s="44" t="s">
        <v>637</v>
      </c>
      <c r="B1116" s="44" t="s">
        <v>2433</v>
      </c>
      <c r="C1116" s="45">
        <v>230105</v>
      </c>
      <c r="D1116" s="45" t="s">
        <v>12340</v>
      </c>
      <c r="E1116" s="45" t="s">
        <v>5580</v>
      </c>
      <c r="AF1116" s="326"/>
    </row>
    <row r="1117" spans="1:32" x14ac:dyDescent="0.25">
      <c r="A1117" s="44" t="s">
        <v>14083</v>
      </c>
      <c r="B1117" s="44" t="s">
        <v>20331</v>
      </c>
      <c r="C1117" s="45" t="s">
        <v>12572</v>
      </c>
      <c r="D1117" s="32" t="s">
        <v>12570</v>
      </c>
      <c r="E1117" s="46">
        <v>46387</v>
      </c>
      <c r="AF1117" s="326"/>
    </row>
    <row r="1118" spans="1:32" x14ac:dyDescent="0.25">
      <c r="A1118" s="44" t="s">
        <v>18911</v>
      </c>
      <c r="B1118" s="44" t="s">
        <v>3598</v>
      </c>
      <c r="C1118" s="45">
        <v>250303</v>
      </c>
      <c r="D1118" s="45" t="s">
        <v>12340</v>
      </c>
      <c r="E1118" s="45" t="s">
        <v>12896</v>
      </c>
      <c r="AF1118" s="326"/>
    </row>
    <row r="1119" spans="1:32" x14ac:dyDescent="0.3">
      <c r="A1119" s="372" t="s">
        <v>20048</v>
      </c>
      <c r="B1119" s="372" t="s">
        <v>4231</v>
      </c>
      <c r="C1119" s="125" t="s">
        <v>11929</v>
      </c>
      <c r="D1119" s="32" t="s">
        <v>20621</v>
      </c>
      <c r="E1119" s="125" t="s">
        <v>7992</v>
      </c>
      <c r="F1119" s="125" t="s">
        <v>1236</v>
      </c>
      <c r="G1119" s="125" t="s">
        <v>1237</v>
      </c>
      <c r="AF1119" s="326"/>
    </row>
    <row r="1120" spans="1:32" x14ac:dyDescent="0.3">
      <c r="A1120" s="372" t="s">
        <v>20048</v>
      </c>
      <c r="B1120" s="372" t="s">
        <v>1214</v>
      </c>
      <c r="C1120" s="125" t="s">
        <v>18610</v>
      </c>
      <c r="D1120" s="32" t="s">
        <v>20621</v>
      </c>
      <c r="E1120" s="125" t="s">
        <v>8976</v>
      </c>
      <c r="F1120" s="125" t="s">
        <v>1236</v>
      </c>
      <c r="G1120" s="125" t="s">
        <v>1237</v>
      </c>
      <c r="AF1120" s="326"/>
    </row>
    <row r="1121" spans="1:32" x14ac:dyDescent="0.25">
      <c r="A1121" s="44" t="s">
        <v>18912</v>
      </c>
      <c r="B1121" s="44" t="s">
        <v>3598</v>
      </c>
      <c r="C1121" s="45">
        <v>230301</v>
      </c>
      <c r="D1121" s="45" t="s">
        <v>12340</v>
      </c>
      <c r="E1121" s="45" t="s">
        <v>5580</v>
      </c>
      <c r="AF1121" s="326"/>
    </row>
    <row r="1122" spans="1:32" x14ac:dyDescent="0.25">
      <c r="A1122" s="44" t="s">
        <v>181</v>
      </c>
      <c r="B1122" s="44" t="s">
        <v>152</v>
      </c>
      <c r="C1122" s="45" t="s">
        <v>7980</v>
      </c>
      <c r="D1122" s="45" t="s">
        <v>12177</v>
      </c>
      <c r="E1122" s="45" t="s">
        <v>5073</v>
      </c>
      <c r="F1122" s="93"/>
      <c r="G1122" s="93"/>
      <c r="H1122" s="93"/>
      <c r="I1122" s="99"/>
      <c r="J1122" s="99"/>
      <c r="K1122" s="99"/>
      <c r="L1122" s="99"/>
      <c r="M1122" s="99"/>
      <c r="N1122" s="99"/>
      <c r="O1122" s="99"/>
      <c r="P1122" s="99"/>
      <c r="Q1122" s="99"/>
      <c r="R1122" s="99"/>
      <c r="S1122" s="99"/>
      <c r="T1122" s="44"/>
      <c r="U1122" s="99"/>
      <c r="V1122" s="99"/>
      <c r="W1122" s="99"/>
      <c r="X1122" s="99"/>
      <c r="Y1122" s="99"/>
      <c r="Z1122" s="99"/>
      <c r="AF1122" s="326"/>
    </row>
    <row r="1123" spans="1:32" x14ac:dyDescent="0.25">
      <c r="A1123" s="44" t="s">
        <v>181</v>
      </c>
      <c r="B1123" s="44" t="s">
        <v>12956</v>
      </c>
      <c r="C1123" s="45" t="s">
        <v>15093</v>
      </c>
      <c r="D1123" s="45" t="s">
        <v>12177</v>
      </c>
      <c r="E1123" s="45" t="s">
        <v>7228</v>
      </c>
      <c r="F1123" s="93"/>
      <c r="G1123" s="93"/>
      <c r="H1123" s="93"/>
      <c r="I1123" s="99"/>
      <c r="J1123" s="99"/>
      <c r="K1123" s="99"/>
      <c r="L1123" s="99"/>
      <c r="M1123" s="99"/>
      <c r="N1123" s="99"/>
      <c r="O1123" s="99"/>
      <c r="P1123" s="99"/>
      <c r="Q1123" s="99"/>
      <c r="R1123" s="99"/>
      <c r="S1123" s="99"/>
      <c r="T1123" s="44"/>
      <c r="U1123" s="99"/>
      <c r="V1123" s="99"/>
      <c r="W1123" s="99"/>
      <c r="X1123" s="99"/>
      <c r="Y1123" s="99"/>
      <c r="Z1123" s="99"/>
      <c r="AF1123" s="326"/>
    </row>
    <row r="1124" spans="1:32" x14ac:dyDescent="0.25">
      <c r="A1124" s="44" t="s">
        <v>181</v>
      </c>
      <c r="B1124" s="44" t="s">
        <v>12956</v>
      </c>
      <c r="C1124" s="45" t="s">
        <v>15093</v>
      </c>
      <c r="D1124" s="93" t="s">
        <v>18817</v>
      </c>
      <c r="E1124" s="45" t="s">
        <v>7228</v>
      </c>
      <c r="F1124" s="379"/>
      <c r="G1124" s="379"/>
      <c r="H1124" s="379"/>
      <c r="I1124" s="380"/>
      <c r="J1124" s="380"/>
      <c r="K1124" s="380"/>
      <c r="L1124" s="380"/>
      <c r="M1124" s="380"/>
      <c r="N1124" s="380"/>
      <c r="O1124" s="380"/>
      <c r="P1124" s="380"/>
      <c r="Q1124" s="380"/>
      <c r="R1124" s="380"/>
      <c r="S1124" s="380"/>
      <c r="T1124" s="380"/>
      <c r="U1124" s="380"/>
      <c r="V1124" s="380"/>
      <c r="W1124" s="380"/>
      <c r="X1124" s="380"/>
      <c r="Y1124" s="380"/>
      <c r="Z1124" s="380"/>
      <c r="AA1124" s="380"/>
      <c r="AF1124" s="326"/>
    </row>
    <row r="1125" spans="1:32" x14ac:dyDescent="0.25">
      <c r="A1125" s="44" t="s">
        <v>181</v>
      </c>
      <c r="B1125" s="44" t="s">
        <v>2617</v>
      </c>
      <c r="C1125" s="45" t="s">
        <v>15093</v>
      </c>
      <c r="D1125" s="45" t="s">
        <v>10697</v>
      </c>
      <c r="E1125" s="46">
        <v>47483</v>
      </c>
      <c r="F1125" s="93"/>
      <c r="G1125" s="93"/>
      <c r="H1125" s="93"/>
      <c r="I1125" s="99"/>
      <c r="J1125" s="99"/>
      <c r="K1125" s="99"/>
      <c r="L1125" s="99"/>
      <c r="M1125" s="99"/>
      <c r="N1125" s="99"/>
      <c r="O1125" s="99"/>
      <c r="P1125" s="99"/>
      <c r="Q1125" s="99"/>
      <c r="R1125" s="99"/>
      <c r="S1125" s="99"/>
      <c r="T1125" s="44"/>
      <c r="U1125" s="99"/>
      <c r="V1125" s="99"/>
      <c r="W1125" s="99"/>
      <c r="X1125" s="99"/>
      <c r="Y1125" s="99"/>
      <c r="Z1125" s="99"/>
      <c r="AF1125" s="326"/>
    </row>
    <row r="1126" spans="1:32" x14ac:dyDescent="0.25">
      <c r="A1126" s="44" t="s">
        <v>181</v>
      </c>
      <c r="B1126" s="44" t="s">
        <v>152</v>
      </c>
      <c r="C1126" s="45" t="s">
        <v>7980</v>
      </c>
      <c r="D1126" s="45" t="s">
        <v>10697</v>
      </c>
      <c r="E1126" s="46">
        <v>46295</v>
      </c>
      <c r="F1126" s="93"/>
      <c r="G1126" s="93"/>
      <c r="H1126" s="93"/>
      <c r="I1126" s="99"/>
      <c r="J1126" s="99"/>
      <c r="K1126" s="99"/>
      <c r="L1126" s="99"/>
      <c r="M1126" s="99"/>
      <c r="N1126" s="99"/>
      <c r="O1126" s="99"/>
      <c r="P1126" s="99"/>
      <c r="Q1126" s="99"/>
      <c r="R1126" s="99"/>
      <c r="S1126" s="99"/>
      <c r="T1126" s="44"/>
      <c r="U1126" s="99"/>
      <c r="V1126" s="99"/>
      <c r="W1126" s="99"/>
      <c r="X1126" s="99"/>
      <c r="Y1126" s="99"/>
      <c r="Z1126" s="99"/>
      <c r="AF1126" s="326"/>
    </row>
    <row r="1127" spans="1:32" x14ac:dyDescent="0.25">
      <c r="A1127" s="44" t="s">
        <v>13167</v>
      </c>
      <c r="B1127" s="44" t="s">
        <v>13115</v>
      </c>
      <c r="C1127" s="45">
        <v>8.25</v>
      </c>
      <c r="D1127" s="45" t="s">
        <v>13565</v>
      </c>
      <c r="E1127" s="46">
        <v>47057</v>
      </c>
      <c r="F1127" s="45"/>
      <c r="G1127" s="93"/>
      <c r="H1127" s="93"/>
      <c r="I1127" s="99"/>
      <c r="J1127" s="99"/>
      <c r="K1127" s="99"/>
      <c r="L1127" s="99"/>
      <c r="M1127" s="99"/>
      <c r="N1127" s="99"/>
      <c r="O1127" s="99"/>
      <c r="P1127" s="99"/>
      <c r="Q1127" s="99"/>
      <c r="R1127" s="99"/>
      <c r="S1127" s="99"/>
      <c r="T1127" s="99"/>
      <c r="U1127" s="99"/>
      <c r="V1127" s="99"/>
      <c r="W1127" s="99"/>
      <c r="X1127" s="99"/>
      <c r="Y1127" s="99"/>
      <c r="Z1127" s="99"/>
      <c r="AF1127" s="326"/>
    </row>
    <row r="1128" spans="1:32" x14ac:dyDescent="0.25">
      <c r="A1128" s="44" t="s">
        <v>7954</v>
      </c>
      <c r="B1128" s="44" t="s">
        <v>4590</v>
      </c>
      <c r="C1128" s="45" t="s">
        <v>4591</v>
      </c>
      <c r="D1128" s="45" t="s">
        <v>12177</v>
      </c>
      <c r="E1128" s="45" t="s">
        <v>2628</v>
      </c>
      <c r="F1128" s="93"/>
      <c r="G1128" s="93"/>
      <c r="H1128" s="93"/>
      <c r="I1128" s="99"/>
      <c r="J1128" s="99"/>
      <c r="K1128" s="99"/>
      <c r="L1128" s="99"/>
      <c r="M1128" s="99"/>
      <c r="N1128" s="99"/>
      <c r="O1128" s="99"/>
      <c r="P1128" s="99"/>
      <c r="Q1128" s="99"/>
      <c r="R1128" s="99"/>
      <c r="S1128" s="99"/>
      <c r="T1128" s="44"/>
      <c r="U1128" s="99"/>
      <c r="V1128" s="99"/>
      <c r="W1128" s="99"/>
      <c r="X1128" s="99"/>
      <c r="Y1128" s="99"/>
      <c r="Z1128" s="99"/>
      <c r="AF1128" s="326"/>
    </row>
    <row r="1129" spans="1:32" x14ac:dyDescent="0.25">
      <c r="A1129" s="44" t="s">
        <v>7954</v>
      </c>
      <c r="B1129" s="44" t="s">
        <v>4590</v>
      </c>
      <c r="C1129" s="45" t="s">
        <v>4591</v>
      </c>
      <c r="D1129" s="93" t="s">
        <v>18817</v>
      </c>
      <c r="E1129" s="45" t="s">
        <v>2628</v>
      </c>
      <c r="F1129" s="379"/>
      <c r="G1129" s="379"/>
      <c r="H1129" s="379"/>
      <c r="I1129" s="380"/>
      <c r="J1129" s="380"/>
      <c r="K1129" s="380"/>
      <c r="L1129" s="380"/>
      <c r="M1129" s="380"/>
      <c r="N1129" s="380"/>
      <c r="O1129" s="380"/>
      <c r="P1129" s="380"/>
      <c r="Q1129" s="380"/>
      <c r="R1129" s="380"/>
      <c r="S1129" s="380"/>
      <c r="T1129" s="380"/>
      <c r="U1129" s="380"/>
      <c r="V1129" s="380"/>
      <c r="W1129" s="380"/>
      <c r="X1129" s="380"/>
      <c r="Y1129" s="380"/>
      <c r="Z1129" s="380"/>
      <c r="AA1129" s="380"/>
      <c r="AF1129" s="326"/>
    </row>
    <row r="1130" spans="1:32" x14ac:dyDescent="0.25">
      <c r="A1130" s="44" t="s">
        <v>12686</v>
      </c>
      <c r="B1130" s="44" t="s">
        <v>1967</v>
      </c>
      <c r="C1130" s="45" t="s">
        <v>12687</v>
      </c>
      <c r="D1130" s="46" t="s">
        <v>13037</v>
      </c>
      <c r="E1130" s="46">
        <v>46282</v>
      </c>
      <c r="AF1130" s="326"/>
    </row>
    <row r="1131" spans="1:32" x14ac:dyDescent="0.25">
      <c r="A1131" s="44" t="s">
        <v>12686</v>
      </c>
      <c r="B1131" s="44" t="s">
        <v>1967</v>
      </c>
      <c r="C1131" s="45" t="s">
        <v>12687</v>
      </c>
      <c r="D1131" s="46" t="s">
        <v>13037</v>
      </c>
      <c r="E1131" s="46">
        <v>46282</v>
      </c>
      <c r="AF1131" s="326"/>
    </row>
    <row r="1132" spans="1:32" x14ac:dyDescent="0.25">
      <c r="A1132" s="44" t="s">
        <v>12686</v>
      </c>
      <c r="B1132" s="44" t="s">
        <v>1967</v>
      </c>
      <c r="C1132" s="45" t="s">
        <v>12687</v>
      </c>
      <c r="D1132" s="46" t="s">
        <v>13037</v>
      </c>
      <c r="E1132" s="46">
        <v>46282</v>
      </c>
      <c r="AF1132" s="326"/>
    </row>
    <row r="1133" spans="1:32" x14ac:dyDescent="0.25">
      <c r="A1133" s="44" t="s">
        <v>16937</v>
      </c>
      <c r="B1133" s="44" t="s">
        <v>980</v>
      </c>
      <c r="C1133" s="45">
        <v>260103</v>
      </c>
      <c r="D1133" s="45" t="s">
        <v>12340</v>
      </c>
      <c r="E1133" s="45" t="s">
        <v>8976</v>
      </c>
      <c r="AF1133" s="326"/>
    </row>
    <row r="1134" spans="1:32" x14ac:dyDescent="0.25">
      <c r="A1134" s="44" t="s">
        <v>16937</v>
      </c>
      <c r="B1134" s="44" t="s">
        <v>5447</v>
      </c>
      <c r="C1134" s="45">
        <v>250802</v>
      </c>
      <c r="D1134" s="45" t="s">
        <v>12340</v>
      </c>
      <c r="E1134" s="45" t="s">
        <v>10682</v>
      </c>
      <c r="AF1134" s="326"/>
    </row>
    <row r="1135" spans="1:32" x14ac:dyDescent="0.25">
      <c r="A1135" s="44" t="s">
        <v>16937</v>
      </c>
      <c r="B1135" s="44" t="s">
        <v>3597</v>
      </c>
      <c r="C1135" s="45">
        <v>250503</v>
      </c>
      <c r="D1135" s="45" t="s">
        <v>12340</v>
      </c>
      <c r="E1135" s="45" t="s">
        <v>16904</v>
      </c>
      <c r="AF1135" s="326"/>
    </row>
    <row r="1136" spans="1:32" x14ac:dyDescent="0.25">
      <c r="A1136" s="99" t="s">
        <v>2569</v>
      </c>
      <c r="B1136" s="92" t="s">
        <v>2570</v>
      </c>
      <c r="C1136" s="146" t="s">
        <v>2571</v>
      </c>
      <c r="D1136" s="146" t="s">
        <v>1788</v>
      </c>
      <c r="E1136" s="107">
        <v>45138</v>
      </c>
      <c r="F1136" s="93"/>
      <c r="G1136" s="93"/>
      <c r="H1136" s="93"/>
      <c r="I1136" s="99"/>
      <c r="J1136" s="99"/>
      <c r="K1136" s="99"/>
      <c r="L1136" s="99"/>
      <c r="M1136" s="99"/>
      <c r="N1136" s="99"/>
      <c r="O1136" s="99"/>
      <c r="P1136" s="99"/>
      <c r="Q1136" s="99"/>
      <c r="R1136" s="99"/>
      <c r="S1136" s="99"/>
      <c r="T1136" s="44"/>
      <c r="U1136" s="99"/>
      <c r="V1136" s="99"/>
      <c r="W1136" s="99"/>
      <c r="X1136" s="99"/>
      <c r="Y1136" s="99"/>
      <c r="Z1136" s="99"/>
      <c r="AF1136" s="326"/>
    </row>
    <row r="1137" spans="1:32" x14ac:dyDescent="0.25">
      <c r="A1137" s="44" t="s">
        <v>17921</v>
      </c>
      <c r="B1137" s="44" t="s">
        <v>20398</v>
      </c>
      <c r="C1137" s="45" t="s">
        <v>17917</v>
      </c>
      <c r="D1137" s="32" t="s">
        <v>12570</v>
      </c>
      <c r="E1137" s="46">
        <v>46418</v>
      </c>
      <c r="AF1137" s="326"/>
    </row>
    <row r="1138" spans="1:32" x14ac:dyDescent="0.25">
      <c r="A1138" s="44" t="s">
        <v>15491</v>
      </c>
      <c r="B1138" s="44" t="s">
        <v>4105</v>
      </c>
      <c r="C1138" s="45" t="s">
        <v>15492</v>
      </c>
      <c r="D1138" s="46" t="s">
        <v>13037</v>
      </c>
      <c r="E1138" s="46">
        <v>46218</v>
      </c>
      <c r="AF1138" s="326"/>
    </row>
    <row r="1139" spans="1:32" x14ac:dyDescent="0.25">
      <c r="A1139" s="114" t="s">
        <v>2050</v>
      </c>
      <c r="B1139" s="114" t="s">
        <v>2020</v>
      </c>
      <c r="C1139" s="106" t="s">
        <v>1435</v>
      </c>
      <c r="D1139" s="93" t="s">
        <v>1443</v>
      </c>
      <c r="E1139" s="115">
        <v>46568</v>
      </c>
      <c r="F1139" s="93"/>
      <c r="G1139" s="93"/>
      <c r="H1139" s="93"/>
      <c r="I1139" s="99"/>
      <c r="J1139" s="99"/>
      <c r="K1139" s="99"/>
      <c r="L1139" s="99"/>
      <c r="M1139" s="99"/>
      <c r="N1139" s="99"/>
      <c r="O1139" s="99"/>
      <c r="P1139" s="99"/>
      <c r="Q1139" s="99"/>
      <c r="R1139" s="99"/>
      <c r="S1139" s="99"/>
      <c r="T1139" s="44"/>
      <c r="U1139" s="99"/>
      <c r="V1139" s="99"/>
      <c r="W1139" s="99"/>
      <c r="X1139" s="99"/>
      <c r="Y1139" s="99"/>
      <c r="Z1139" s="99"/>
      <c r="AF1139" s="326"/>
    </row>
    <row r="1140" spans="1:32" x14ac:dyDescent="0.25">
      <c r="A1140" s="267" t="s">
        <v>6731</v>
      </c>
      <c r="B1140" s="267" t="s">
        <v>6732</v>
      </c>
      <c r="C1140" s="268">
        <v>791202207001</v>
      </c>
      <c r="D1140" s="268" t="s">
        <v>6775</v>
      </c>
      <c r="E1140" s="269">
        <v>46630</v>
      </c>
      <c r="F1140" s="93"/>
      <c r="G1140" s="93"/>
      <c r="H1140" s="93"/>
      <c r="I1140" s="99"/>
      <c r="J1140" s="99"/>
      <c r="K1140" s="99"/>
      <c r="L1140" s="99"/>
      <c r="M1140" s="99"/>
      <c r="N1140" s="99"/>
      <c r="O1140" s="99"/>
      <c r="P1140" s="99"/>
      <c r="Q1140" s="99"/>
      <c r="R1140" s="99"/>
      <c r="S1140" s="99"/>
      <c r="T1140" s="44"/>
      <c r="U1140" s="99"/>
      <c r="V1140" s="99"/>
      <c r="W1140" s="99"/>
      <c r="X1140" s="99"/>
      <c r="Y1140" s="99"/>
      <c r="Z1140" s="99"/>
      <c r="AF1140" s="326"/>
    </row>
    <row r="1141" spans="1:32" x14ac:dyDescent="0.25">
      <c r="A1141" s="44" t="s">
        <v>18913</v>
      </c>
      <c r="B1141" s="44" t="s">
        <v>3298</v>
      </c>
      <c r="C1141" s="45">
        <v>26010402</v>
      </c>
      <c r="D1141" s="45" t="s">
        <v>12340</v>
      </c>
      <c r="E1141" s="45" t="s">
        <v>18836</v>
      </c>
      <c r="AF1141" s="326"/>
    </row>
    <row r="1142" spans="1:32" x14ac:dyDescent="0.25">
      <c r="A1142" s="44" t="s">
        <v>18913</v>
      </c>
      <c r="B1142" s="44" t="s">
        <v>5639</v>
      </c>
      <c r="C1142" s="45">
        <v>26010401</v>
      </c>
      <c r="D1142" s="45" t="s">
        <v>12340</v>
      </c>
      <c r="E1142" s="45" t="s">
        <v>18836</v>
      </c>
      <c r="AF1142" s="326"/>
    </row>
    <row r="1143" spans="1:32" x14ac:dyDescent="0.25">
      <c r="A1143" s="44" t="s">
        <v>14804</v>
      </c>
      <c r="B1143" s="44" t="s">
        <v>15870</v>
      </c>
      <c r="C1143" s="45" t="s">
        <v>14805</v>
      </c>
      <c r="D1143" s="93" t="s">
        <v>3876</v>
      </c>
      <c r="E1143" s="359">
        <f>DATE(2029,1,3)</f>
        <v>47121</v>
      </c>
      <c r="F1143" s="93"/>
      <c r="G1143" s="93"/>
      <c r="H1143" s="93"/>
      <c r="I1143" s="99"/>
      <c r="J1143" s="99"/>
      <c r="K1143" s="99"/>
      <c r="L1143" s="99"/>
      <c r="M1143" s="99"/>
      <c r="N1143" s="99"/>
      <c r="O1143" s="99"/>
      <c r="P1143" s="99"/>
      <c r="Q1143" s="99"/>
      <c r="R1143" s="99"/>
      <c r="S1143" s="99"/>
      <c r="T1143" s="99"/>
      <c r="U1143" s="99"/>
      <c r="V1143" s="99"/>
      <c r="W1143" s="99"/>
      <c r="X1143" s="99"/>
      <c r="Y1143" s="99"/>
      <c r="Z1143" s="99"/>
      <c r="AF1143" s="326"/>
    </row>
    <row r="1144" spans="1:32" x14ac:dyDescent="0.25">
      <c r="A1144" s="44" t="s">
        <v>18914</v>
      </c>
      <c r="B1144" s="44" t="s">
        <v>990</v>
      </c>
      <c r="C1144" s="45">
        <v>260102</v>
      </c>
      <c r="D1144" s="45" t="s">
        <v>12340</v>
      </c>
      <c r="E1144" s="45" t="s">
        <v>8976</v>
      </c>
      <c r="AF1144" s="326"/>
    </row>
    <row r="1145" spans="1:32" x14ac:dyDescent="0.25">
      <c r="A1145" s="44" t="s">
        <v>15493</v>
      </c>
      <c r="B1145" s="44" t="s">
        <v>6798</v>
      </c>
      <c r="C1145" s="45" t="s">
        <v>15494</v>
      </c>
      <c r="D1145" s="46" t="s">
        <v>13037</v>
      </c>
      <c r="E1145" s="46">
        <v>46568</v>
      </c>
      <c r="AF1145" s="326"/>
    </row>
    <row r="1146" spans="1:32" x14ac:dyDescent="0.25">
      <c r="A1146" s="44" t="s">
        <v>15493</v>
      </c>
      <c r="B1146" s="44" t="s">
        <v>6798</v>
      </c>
      <c r="C1146" s="45" t="s">
        <v>15494</v>
      </c>
      <c r="D1146" s="46" t="s">
        <v>13037</v>
      </c>
      <c r="E1146" s="46">
        <v>46568</v>
      </c>
      <c r="AF1146" s="326"/>
    </row>
    <row r="1147" spans="1:32" x14ac:dyDescent="0.25">
      <c r="A1147" s="44" t="s">
        <v>11323</v>
      </c>
      <c r="B1147" s="44" t="s">
        <v>10031</v>
      </c>
      <c r="C1147" s="45">
        <v>240101</v>
      </c>
      <c r="D1147" s="45" t="s">
        <v>12340</v>
      </c>
      <c r="E1147" s="45" t="s">
        <v>10032</v>
      </c>
      <c r="AF1147" s="326"/>
    </row>
    <row r="1148" spans="1:32" x14ac:dyDescent="0.25">
      <c r="A1148" s="44" t="s">
        <v>11323</v>
      </c>
      <c r="B1148" s="44" t="s">
        <v>986</v>
      </c>
      <c r="C1148" s="45">
        <v>240303</v>
      </c>
      <c r="D1148" s="45" t="s">
        <v>12340</v>
      </c>
      <c r="E1148" s="45" t="s">
        <v>2686</v>
      </c>
      <c r="AF1148" s="326"/>
    </row>
    <row r="1149" spans="1:32" x14ac:dyDescent="0.25">
      <c r="A1149" s="44" t="s">
        <v>16503</v>
      </c>
      <c r="B1149" s="44" t="s">
        <v>20380</v>
      </c>
      <c r="C1149" s="45" t="s">
        <v>16507</v>
      </c>
      <c r="D1149" s="32" t="s">
        <v>12570</v>
      </c>
      <c r="E1149" s="46">
        <v>46599</v>
      </c>
      <c r="AF1149" s="326"/>
    </row>
    <row r="1150" spans="1:32" x14ac:dyDescent="0.25">
      <c r="A1150" s="44" t="s">
        <v>16938</v>
      </c>
      <c r="B1150" s="44" t="s">
        <v>3597</v>
      </c>
      <c r="C1150" s="45">
        <v>250503</v>
      </c>
      <c r="D1150" s="45" t="s">
        <v>12340</v>
      </c>
      <c r="E1150" s="45" t="s">
        <v>16904</v>
      </c>
      <c r="AF1150" s="326"/>
    </row>
    <row r="1151" spans="1:32" x14ac:dyDescent="0.25">
      <c r="A1151" s="44" t="s">
        <v>5461</v>
      </c>
      <c r="B1151" s="44" t="s">
        <v>11299</v>
      </c>
      <c r="C1151" s="45">
        <v>24020301</v>
      </c>
      <c r="D1151" s="45" t="s">
        <v>12340</v>
      </c>
      <c r="E1151" s="45" t="s">
        <v>5444</v>
      </c>
      <c r="AF1151" s="326"/>
    </row>
    <row r="1152" spans="1:32" x14ac:dyDescent="0.25">
      <c r="A1152" s="44" t="s">
        <v>5461</v>
      </c>
      <c r="B1152" s="44" t="s">
        <v>5447</v>
      </c>
      <c r="C1152" s="45">
        <v>220802</v>
      </c>
      <c r="D1152" s="45" t="s">
        <v>12340</v>
      </c>
      <c r="E1152" s="45" t="s">
        <v>5239</v>
      </c>
      <c r="AF1152" s="326"/>
    </row>
    <row r="1153" spans="1:32" x14ac:dyDescent="0.25">
      <c r="A1153" s="44" t="s">
        <v>10457</v>
      </c>
      <c r="B1153" s="44" t="s">
        <v>20364</v>
      </c>
      <c r="C1153" s="45" t="s">
        <v>10105</v>
      </c>
      <c r="D1153" s="32" t="s">
        <v>12570</v>
      </c>
      <c r="E1153" s="46">
        <v>46507</v>
      </c>
      <c r="AF1153" s="326"/>
    </row>
    <row r="1154" spans="1:32" x14ac:dyDescent="0.25">
      <c r="A1154" s="44" t="s">
        <v>16939</v>
      </c>
      <c r="B1154" s="44" t="s">
        <v>2433</v>
      </c>
      <c r="C1154" s="45">
        <v>250106</v>
      </c>
      <c r="D1154" s="45" t="s">
        <v>12340</v>
      </c>
      <c r="E1154" s="45" t="s">
        <v>12896</v>
      </c>
      <c r="AF1154" s="326"/>
    </row>
    <row r="1155" spans="1:32" x14ac:dyDescent="0.25">
      <c r="A1155" s="44" t="s">
        <v>17922</v>
      </c>
      <c r="B1155" s="44" t="s">
        <v>20398</v>
      </c>
      <c r="C1155" s="45" t="s">
        <v>17917</v>
      </c>
      <c r="D1155" s="32" t="s">
        <v>12570</v>
      </c>
      <c r="E1155" s="46">
        <v>46418</v>
      </c>
      <c r="AF1155" s="326"/>
    </row>
    <row r="1156" spans="1:32" x14ac:dyDescent="0.25">
      <c r="A1156" s="44" t="s">
        <v>638</v>
      </c>
      <c r="B1156" s="44" t="s">
        <v>2433</v>
      </c>
      <c r="C1156" s="45">
        <v>230105</v>
      </c>
      <c r="D1156" s="45" t="s">
        <v>12340</v>
      </c>
      <c r="E1156" s="45" t="s">
        <v>5580</v>
      </c>
      <c r="AF1156" s="326"/>
    </row>
    <row r="1157" spans="1:32" x14ac:dyDescent="0.25">
      <c r="A1157" s="44" t="s">
        <v>638</v>
      </c>
      <c r="B1157" s="44" t="s">
        <v>967</v>
      </c>
      <c r="C1157" s="45">
        <v>230601</v>
      </c>
      <c r="D1157" s="45" t="s">
        <v>12340</v>
      </c>
      <c r="E1157" s="45" t="s">
        <v>8383</v>
      </c>
      <c r="AF1157" s="326"/>
    </row>
    <row r="1158" spans="1:32" x14ac:dyDescent="0.25">
      <c r="A1158" s="44" t="s">
        <v>638</v>
      </c>
      <c r="B1158" s="44" t="s">
        <v>3160</v>
      </c>
      <c r="C1158" s="45">
        <v>230901</v>
      </c>
      <c r="D1158" s="45" t="s">
        <v>12340</v>
      </c>
      <c r="E1158" s="45" t="s">
        <v>8524</v>
      </c>
      <c r="AF1158" s="326"/>
    </row>
    <row r="1159" spans="1:32" x14ac:dyDescent="0.25">
      <c r="A1159" s="44" t="s">
        <v>12240</v>
      </c>
      <c r="B1159" s="44" t="s">
        <v>5447</v>
      </c>
      <c r="C1159" s="45">
        <v>240804</v>
      </c>
      <c r="D1159" s="45" t="s">
        <v>12340</v>
      </c>
      <c r="E1159" s="45" t="s">
        <v>12234</v>
      </c>
      <c r="AF1159" s="326"/>
    </row>
    <row r="1160" spans="1:32" x14ac:dyDescent="0.25">
      <c r="A1160" s="44" t="s">
        <v>9025</v>
      </c>
      <c r="B1160" s="44" t="s">
        <v>9024</v>
      </c>
      <c r="C1160" s="45">
        <v>231001</v>
      </c>
      <c r="D1160" s="45" t="s">
        <v>12340</v>
      </c>
      <c r="E1160" s="45" t="s">
        <v>2628</v>
      </c>
      <c r="AF1160" s="326"/>
    </row>
    <row r="1161" spans="1:32" x14ac:dyDescent="0.25">
      <c r="A1161" s="44" t="s">
        <v>16940</v>
      </c>
      <c r="B1161" s="44" t="s">
        <v>3598</v>
      </c>
      <c r="C1161" s="45">
        <v>250303</v>
      </c>
      <c r="D1161" s="45" t="s">
        <v>12340</v>
      </c>
      <c r="E1161" s="45" t="s">
        <v>12896</v>
      </c>
      <c r="AF1161" s="326"/>
    </row>
    <row r="1162" spans="1:32" x14ac:dyDescent="0.3">
      <c r="A1162" s="372" t="s">
        <v>16537</v>
      </c>
      <c r="B1162" s="372" t="s">
        <v>1207</v>
      </c>
      <c r="C1162" s="125" t="s">
        <v>11906</v>
      </c>
      <c r="D1162" s="32" t="s">
        <v>20621</v>
      </c>
      <c r="E1162" s="125" t="s">
        <v>7992</v>
      </c>
      <c r="F1162" s="125" t="s">
        <v>1236</v>
      </c>
      <c r="G1162" s="125" t="s">
        <v>1237</v>
      </c>
      <c r="AF1162" s="326"/>
    </row>
    <row r="1163" spans="1:32" x14ac:dyDescent="0.3">
      <c r="A1163" s="372" t="s">
        <v>16537</v>
      </c>
      <c r="B1163" s="372" t="s">
        <v>1660</v>
      </c>
      <c r="C1163" s="125" t="s">
        <v>14425</v>
      </c>
      <c r="D1163" s="32" t="s">
        <v>20621</v>
      </c>
      <c r="E1163" s="125" t="s">
        <v>12895</v>
      </c>
      <c r="F1163" s="125" t="s">
        <v>1236</v>
      </c>
      <c r="G1163" s="125" t="s">
        <v>1237</v>
      </c>
      <c r="AF1163" s="326"/>
    </row>
    <row r="1164" spans="1:32" x14ac:dyDescent="0.25">
      <c r="A1164" s="44" t="s">
        <v>9458</v>
      </c>
      <c r="B1164" s="44" t="s">
        <v>15899</v>
      </c>
      <c r="C1164" s="45" t="s">
        <v>4465</v>
      </c>
      <c r="D1164" s="93" t="s">
        <v>3876</v>
      </c>
      <c r="E1164" s="359">
        <f>DATE(2026,12,27)</f>
        <v>46383</v>
      </c>
      <c r="F1164" s="93"/>
      <c r="G1164" s="93"/>
      <c r="H1164" s="93"/>
      <c r="I1164" s="99"/>
      <c r="J1164" s="99"/>
      <c r="K1164" s="99"/>
      <c r="L1164" s="99"/>
      <c r="M1164" s="99"/>
      <c r="N1164" s="99"/>
      <c r="O1164" s="99"/>
      <c r="P1164" s="99"/>
      <c r="Q1164" s="99"/>
      <c r="R1164" s="99"/>
      <c r="S1164" s="99"/>
      <c r="T1164" s="99"/>
      <c r="U1164" s="99"/>
      <c r="V1164" s="99"/>
      <c r="W1164" s="99"/>
      <c r="X1164" s="99"/>
      <c r="Y1164" s="99"/>
      <c r="Z1164" s="99"/>
      <c r="AA1164" s="380"/>
      <c r="AF1164" s="326"/>
    </row>
    <row r="1165" spans="1:32" x14ac:dyDescent="0.25">
      <c r="A1165" s="44" t="s">
        <v>2417</v>
      </c>
      <c r="B1165" s="44" t="s">
        <v>7119</v>
      </c>
      <c r="C1165" s="45">
        <v>26020102</v>
      </c>
      <c r="D1165" s="45" t="s">
        <v>12340</v>
      </c>
      <c r="E1165" s="45" t="s">
        <v>10021</v>
      </c>
      <c r="AF1165" s="326"/>
    </row>
    <row r="1166" spans="1:32" x14ac:dyDescent="0.25">
      <c r="A1166" s="44" t="s">
        <v>2417</v>
      </c>
      <c r="B1166" s="44" t="s">
        <v>3298</v>
      </c>
      <c r="C1166" s="45">
        <v>26010402</v>
      </c>
      <c r="D1166" s="45" t="s">
        <v>12340</v>
      </c>
      <c r="E1166" s="45" t="s">
        <v>18836</v>
      </c>
      <c r="AF1166" s="326"/>
    </row>
    <row r="1167" spans="1:32" x14ac:dyDescent="0.25">
      <c r="A1167" s="44" t="s">
        <v>2417</v>
      </c>
      <c r="B1167" s="44" t="s">
        <v>5639</v>
      </c>
      <c r="C1167" s="45">
        <v>26010401</v>
      </c>
      <c r="D1167" s="45" t="s">
        <v>12340</v>
      </c>
      <c r="E1167" s="45" t="s">
        <v>18836</v>
      </c>
      <c r="AF1167" s="326"/>
    </row>
    <row r="1168" spans="1:32" x14ac:dyDescent="0.25">
      <c r="A1168" s="44" t="s">
        <v>2417</v>
      </c>
      <c r="B1168" s="44" t="s">
        <v>990</v>
      </c>
      <c r="C1168" s="45">
        <v>260102</v>
      </c>
      <c r="D1168" s="45" t="s">
        <v>12340</v>
      </c>
      <c r="E1168" s="45" t="s">
        <v>8976</v>
      </c>
      <c r="AF1168" s="326"/>
    </row>
    <row r="1169" spans="1:32" x14ac:dyDescent="0.25">
      <c r="A1169" s="44" t="s">
        <v>2417</v>
      </c>
      <c r="B1169" s="44" t="s">
        <v>18842</v>
      </c>
      <c r="C1169" s="45">
        <v>26020101</v>
      </c>
      <c r="D1169" s="45" t="s">
        <v>12340</v>
      </c>
      <c r="E1169" s="45" t="s">
        <v>10021</v>
      </c>
      <c r="AF1169" s="326"/>
    </row>
    <row r="1170" spans="1:32" x14ac:dyDescent="0.25">
      <c r="A1170" s="44" t="s">
        <v>18915</v>
      </c>
      <c r="B1170" s="44" t="s">
        <v>3275</v>
      </c>
      <c r="C1170" s="45">
        <v>210101</v>
      </c>
      <c r="D1170" s="45" t="s">
        <v>12340</v>
      </c>
      <c r="E1170" s="45" t="s">
        <v>3276</v>
      </c>
      <c r="AF1170" s="326"/>
    </row>
    <row r="1171" spans="1:32" x14ac:dyDescent="0.25">
      <c r="A1171" s="44" t="s">
        <v>18915</v>
      </c>
      <c r="B1171" s="44" t="s">
        <v>3160</v>
      </c>
      <c r="C1171" s="45">
        <v>230901</v>
      </c>
      <c r="D1171" s="45" t="s">
        <v>12340</v>
      </c>
      <c r="E1171" s="45" t="s">
        <v>8524</v>
      </c>
      <c r="AF1171" s="326"/>
    </row>
    <row r="1172" spans="1:32" x14ac:dyDescent="0.25">
      <c r="A1172" s="44" t="s">
        <v>18915</v>
      </c>
      <c r="B1172" s="44" t="s">
        <v>18840</v>
      </c>
      <c r="C1172" s="45">
        <v>260202</v>
      </c>
      <c r="D1172" s="45" t="s">
        <v>12340</v>
      </c>
      <c r="E1172" s="45" t="s">
        <v>10021</v>
      </c>
      <c r="AF1172" s="326"/>
    </row>
    <row r="1173" spans="1:32" x14ac:dyDescent="0.3">
      <c r="A1173" s="372" t="s">
        <v>3240</v>
      </c>
      <c r="B1173" s="372" t="s">
        <v>1201</v>
      </c>
      <c r="C1173" s="125" t="s">
        <v>11031</v>
      </c>
      <c r="D1173" s="32" t="s">
        <v>20621</v>
      </c>
      <c r="E1173" s="125" t="s">
        <v>5452</v>
      </c>
      <c r="F1173" s="125" t="s">
        <v>1236</v>
      </c>
      <c r="G1173" s="125" t="s">
        <v>1236</v>
      </c>
      <c r="AF1173" s="326"/>
    </row>
    <row r="1174" spans="1:32" x14ac:dyDescent="0.25">
      <c r="A1174" s="44" t="s">
        <v>10142</v>
      </c>
      <c r="B1174" s="92" t="s">
        <v>10390</v>
      </c>
      <c r="C1174" s="56" t="s">
        <v>10120</v>
      </c>
      <c r="D1174" s="146" t="s">
        <v>10389</v>
      </c>
      <c r="E1174" s="107">
        <v>45838</v>
      </c>
      <c r="F1174" s="93"/>
      <c r="G1174" s="93"/>
      <c r="H1174" s="93"/>
      <c r="I1174" s="99"/>
      <c r="J1174" s="99"/>
      <c r="K1174" s="99"/>
      <c r="L1174" s="99"/>
      <c r="M1174" s="99"/>
      <c r="N1174" s="99"/>
      <c r="O1174" s="99"/>
      <c r="P1174" s="99"/>
      <c r="Q1174" s="99"/>
      <c r="R1174" s="99"/>
      <c r="S1174" s="99"/>
      <c r="T1174" s="57"/>
      <c r="U1174" s="99"/>
      <c r="V1174" s="99"/>
      <c r="W1174" s="99"/>
      <c r="X1174" s="99"/>
      <c r="Y1174" s="99"/>
      <c r="Z1174" s="99"/>
      <c r="AF1174" s="326"/>
    </row>
    <row r="1175" spans="1:32" x14ac:dyDescent="0.3">
      <c r="A1175" s="57" t="s">
        <v>4902</v>
      </c>
      <c r="B1175" s="58" t="s">
        <v>4104</v>
      </c>
      <c r="C1175" s="62">
        <v>23022</v>
      </c>
      <c r="D1175" s="93" t="s">
        <v>5007</v>
      </c>
      <c r="E1175" s="60">
        <v>46265</v>
      </c>
      <c r="F1175" s="379"/>
      <c r="G1175" s="379"/>
      <c r="H1175" s="379"/>
      <c r="I1175" s="380"/>
      <c r="J1175" s="380"/>
      <c r="K1175" s="380"/>
      <c r="L1175" s="380"/>
      <c r="M1175" s="380"/>
      <c r="N1175" s="380"/>
      <c r="O1175" s="380"/>
      <c r="P1175" s="380"/>
      <c r="Q1175" s="380"/>
      <c r="R1175" s="380"/>
      <c r="S1175" s="380"/>
      <c r="T1175" s="380"/>
      <c r="U1175" s="380"/>
      <c r="V1175" s="380"/>
      <c r="W1175" s="380"/>
      <c r="X1175" s="380"/>
      <c r="Y1175" s="380"/>
      <c r="Z1175" s="380"/>
      <c r="AA1175" s="380"/>
      <c r="AF1175" s="326"/>
    </row>
    <row r="1176" spans="1:32" x14ac:dyDescent="0.25">
      <c r="A1176" s="44" t="s">
        <v>3048</v>
      </c>
      <c r="B1176" s="44" t="s">
        <v>18840</v>
      </c>
      <c r="C1176" s="45">
        <v>260202</v>
      </c>
      <c r="D1176" s="45" t="s">
        <v>12340</v>
      </c>
      <c r="E1176" s="45" t="s">
        <v>10021</v>
      </c>
      <c r="AF1176" s="326"/>
    </row>
    <row r="1177" spans="1:32" x14ac:dyDescent="0.25">
      <c r="A1177" s="44" t="s">
        <v>3048</v>
      </c>
      <c r="B1177" s="44" t="s">
        <v>2433</v>
      </c>
      <c r="C1177" s="45">
        <v>250106</v>
      </c>
      <c r="D1177" s="45" t="s">
        <v>12340</v>
      </c>
      <c r="E1177" s="45" t="s">
        <v>12896</v>
      </c>
      <c r="AF1177" s="326"/>
    </row>
    <row r="1178" spans="1:32" x14ac:dyDescent="0.3">
      <c r="A1178" s="372" t="s">
        <v>12360</v>
      </c>
      <c r="B1178" s="372" t="s">
        <v>1208</v>
      </c>
      <c r="C1178" s="125" t="s">
        <v>11149</v>
      </c>
      <c r="D1178" s="32" t="s">
        <v>20621</v>
      </c>
      <c r="E1178" s="125" t="s">
        <v>2686</v>
      </c>
      <c r="F1178" s="125" t="s">
        <v>1236</v>
      </c>
      <c r="G1178" s="125" t="s">
        <v>1237</v>
      </c>
      <c r="AF1178" s="326"/>
    </row>
    <row r="1179" spans="1:32" x14ac:dyDescent="0.3">
      <c r="A1179" s="372" t="s">
        <v>12360</v>
      </c>
      <c r="B1179" s="372" t="s">
        <v>13870</v>
      </c>
      <c r="C1179" s="125" t="s">
        <v>13871</v>
      </c>
      <c r="D1179" s="32" t="s">
        <v>20621</v>
      </c>
      <c r="E1179" s="125" t="s">
        <v>5650</v>
      </c>
      <c r="F1179" s="125" t="s">
        <v>1236</v>
      </c>
      <c r="G1179" s="125" t="s">
        <v>1237</v>
      </c>
      <c r="AF1179" s="326"/>
    </row>
    <row r="1180" spans="1:32" x14ac:dyDescent="0.25">
      <c r="A1180" s="44" t="s">
        <v>16941</v>
      </c>
      <c r="B1180" s="44" t="s">
        <v>3597</v>
      </c>
      <c r="C1180" s="45">
        <v>250503</v>
      </c>
      <c r="D1180" s="45" t="s">
        <v>12340</v>
      </c>
      <c r="E1180" s="45" t="s">
        <v>16904</v>
      </c>
      <c r="AF1180" s="326"/>
    </row>
    <row r="1181" spans="1:32" x14ac:dyDescent="0.25">
      <c r="A1181" s="256" t="s">
        <v>5898</v>
      </c>
      <c r="B1181" s="256" t="s">
        <v>5899</v>
      </c>
      <c r="C1181" s="53" t="s">
        <v>5900</v>
      </c>
      <c r="D1181" s="93" t="s">
        <v>5891</v>
      </c>
      <c r="E1181" s="257">
        <v>46707</v>
      </c>
      <c r="F1181" s="93"/>
      <c r="G1181" s="93"/>
      <c r="H1181" s="93"/>
      <c r="I1181" s="99"/>
      <c r="J1181" s="99"/>
      <c r="K1181" s="99"/>
      <c r="L1181" s="99"/>
      <c r="M1181" s="99"/>
      <c r="N1181" s="99"/>
      <c r="O1181" s="99"/>
      <c r="P1181" s="99"/>
      <c r="Q1181" s="99"/>
      <c r="R1181" s="99"/>
      <c r="S1181" s="99"/>
      <c r="T1181" s="99"/>
      <c r="U1181" s="99"/>
      <c r="V1181" s="99"/>
      <c r="W1181" s="99"/>
      <c r="X1181" s="99"/>
      <c r="Y1181" s="99"/>
      <c r="Z1181" s="99"/>
      <c r="AF1181" s="326"/>
    </row>
    <row r="1182" spans="1:32" x14ac:dyDescent="0.25">
      <c r="A1182" s="44" t="s">
        <v>4474</v>
      </c>
      <c r="B1182" s="44" t="s">
        <v>4470</v>
      </c>
      <c r="C1182" s="45">
        <v>210602</v>
      </c>
      <c r="D1182" s="45" t="s">
        <v>12340</v>
      </c>
      <c r="E1182" s="45" t="s">
        <v>4471</v>
      </c>
      <c r="AF1182" s="326"/>
    </row>
    <row r="1183" spans="1:32" x14ac:dyDescent="0.25">
      <c r="A1183" s="44" t="s">
        <v>18916</v>
      </c>
      <c r="B1183" s="44" t="s">
        <v>976</v>
      </c>
      <c r="C1183" s="45">
        <v>25010201</v>
      </c>
      <c r="D1183" s="45" t="s">
        <v>12340</v>
      </c>
      <c r="E1183" s="45" t="s">
        <v>13567</v>
      </c>
      <c r="AF1183" s="326"/>
    </row>
    <row r="1184" spans="1:32" x14ac:dyDescent="0.25">
      <c r="A1184" s="44" t="s">
        <v>3609</v>
      </c>
      <c r="B1184" s="44" t="s">
        <v>3298</v>
      </c>
      <c r="C1184" s="45">
        <v>26010402</v>
      </c>
      <c r="D1184" s="45" t="s">
        <v>12340</v>
      </c>
      <c r="E1184" s="45" t="s">
        <v>18836</v>
      </c>
      <c r="AF1184" s="326"/>
    </row>
    <row r="1185" spans="1:32" x14ac:dyDescent="0.25">
      <c r="A1185" s="44" t="s">
        <v>3049</v>
      </c>
      <c r="B1185" s="44" t="s">
        <v>8465</v>
      </c>
      <c r="C1185" s="45">
        <v>230804</v>
      </c>
      <c r="D1185" s="45" t="s">
        <v>12340</v>
      </c>
      <c r="E1185" s="45" t="s">
        <v>4380</v>
      </c>
      <c r="AF1185" s="326"/>
    </row>
    <row r="1186" spans="1:32" x14ac:dyDescent="0.25">
      <c r="A1186" s="44" t="s">
        <v>9459</v>
      </c>
      <c r="B1186" s="44" t="s">
        <v>15893</v>
      </c>
      <c r="C1186" s="45" t="s">
        <v>4210</v>
      </c>
      <c r="D1186" s="93" t="s">
        <v>3876</v>
      </c>
      <c r="E1186" s="359">
        <f>DATE(2026,8,9)</f>
        <v>46243</v>
      </c>
      <c r="F1186" s="93"/>
      <c r="G1186" s="93"/>
      <c r="H1186" s="93"/>
      <c r="I1186" s="99"/>
      <c r="J1186" s="99"/>
      <c r="K1186" s="99"/>
      <c r="L1186" s="99"/>
      <c r="M1186" s="99"/>
      <c r="N1186" s="99"/>
      <c r="O1186" s="99"/>
      <c r="P1186" s="99"/>
      <c r="Q1186" s="99"/>
      <c r="R1186" s="99"/>
      <c r="S1186" s="99"/>
      <c r="T1186" s="99"/>
      <c r="U1186" s="99"/>
      <c r="V1186" s="99"/>
      <c r="W1186" s="99"/>
      <c r="X1186" s="99"/>
      <c r="Y1186" s="99"/>
      <c r="Z1186" s="99"/>
      <c r="AA1186" s="380"/>
      <c r="AF1186" s="326"/>
    </row>
    <row r="1187" spans="1:32" x14ac:dyDescent="0.25">
      <c r="A1187" s="44" t="s">
        <v>18917</v>
      </c>
      <c r="B1187" s="44" t="s">
        <v>3598</v>
      </c>
      <c r="C1187" s="45">
        <v>230301</v>
      </c>
      <c r="D1187" s="45" t="s">
        <v>12340</v>
      </c>
      <c r="E1187" s="45" t="s">
        <v>5580</v>
      </c>
      <c r="AF1187" s="326"/>
    </row>
    <row r="1188" spans="1:32" x14ac:dyDescent="0.25">
      <c r="A1188" s="44" t="s">
        <v>1544</v>
      </c>
      <c r="B1188" s="44" t="s">
        <v>15211</v>
      </c>
      <c r="C1188" s="45" t="s">
        <v>15214</v>
      </c>
      <c r="D1188" s="45" t="s">
        <v>12177</v>
      </c>
      <c r="E1188" s="45" t="s">
        <v>15213</v>
      </c>
      <c r="F1188" s="93"/>
      <c r="G1188" s="93"/>
      <c r="H1188" s="93"/>
      <c r="I1188" s="99"/>
      <c r="J1188" s="99"/>
      <c r="K1188" s="99"/>
      <c r="L1188" s="99"/>
      <c r="M1188" s="99"/>
      <c r="N1188" s="99"/>
      <c r="O1188" s="99"/>
      <c r="P1188" s="99"/>
      <c r="Q1188" s="99"/>
      <c r="R1188" s="99"/>
      <c r="S1188" s="99"/>
      <c r="T1188" s="57"/>
      <c r="U1188" s="256"/>
      <c r="V1188" s="99"/>
      <c r="W1188" s="99"/>
      <c r="X1188" s="99"/>
      <c r="Y1188" s="99"/>
      <c r="Z1188" s="99"/>
      <c r="AF1188" s="326"/>
    </row>
    <row r="1189" spans="1:32" x14ac:dyDescent="0.25">
      <c r="A1189" s="44" t="s">
        <v>1544</v>
      </c>
      <c r="B1189" s="44" t="s">
        <v>15211</v>
      </c>
      <c r="C1189" s="45" t="s">
        <v>15214</v>
      </c>
      <c r="D1189" s="93" t="s">
        <v>18817</v>
      </c>
      <c r="E1189" s="45" t="s">
        <v>15213</v>
      </c>
      <c r="F1189" s="379"/>
      <c r="G1189" s="379"/>
      <c r="H1189" s="379"/>
      <c r="I1189" s="380"/>
      <c r="J1189" s="380"/>
      <c r="K1189" s="380"/>
      <c r="L1189" s="380"/>
      <c r="M1189" s="380"/>
      <c r="N1189" s="380"/>
      <c r="O1189" s="380"/>
      <c r="P1189" s="380"/>
      <c r="Q1189" s="380"/>
      <c r="R1189" s="380"/>
      <c r="S1189" s="380"/>
      <c r="T1189" s="380"/>
      <c r="U1189" s="380"/>
      <c r="V1189" s="380"/>
      <c r="W1189" s="380"/>
      <c r="X1189" s="380"/>
      <c r="Y1189" s="380"/>
      <c r="Z1189" s="380"/>
      <c r="AA1189" s="380"/>
      <c r="AF1189" s="326"/>
    </row>
    <row r="1190" spans="1:32" x14ac:dyDescent="0.25">
      <c r="A1190" s="44" t="s">
        <v>1544</v>
      </c>
      <c r="B1190" s="44" t="s">
        <v>4618</v>
      </c>
      <c r="C1190" s="45" t="s">
        <v>18764</v>
      </c>
      <c r="D1190" s="93" t="s">
        <v>18817</v>
      </c>
      <c r="E1190" s="45" t="s">
        <v>10638</v>
      </c>
      <c r="F1190" s="379"/>
      <c r="G1190" s="379"/>
      <c r="H1190" s="379"/>
      <c r="I1190" s="380"/>
      <c r="J1190" s="380"/>
      <c r="K1190" s="380"/>
      <c r="L1190" s="380"/>
      <c r="M1190" s="380"/>
      <c r="N1190" s="380"/>
      <c r="O1190" s="380"/>
      <c r="P1190" s="380"/>
      <c r="Q1190" s="380"/>
      <c r="R1190" s="380"/>
      <c r="S1190" s="380"/>
      <c r="T1190" s="380"/>
      <c r="U1190" s="380"/>
      <c r="V1190" s="380"/>
      <c r="W1190" s="380"/>
      <c r="X1190" s="380"/>
      <c r="Y1190" s="380"/>
      <c r="Z1190" s="380"/>
      <c r="AA1190" s="380"/>
      <c r="AF1190" s="326"/>
    </row>
    <row r="1191" spans="1:32" x14ac:dyDescent="0.25">
      <c r="A1191" s="44" t="s">
        <v>17820</v>
      </c>
      <c r="B1191" s="44" t="s">
        <v>20343</v>
      </c>
      <c r="C1191" s="45" t="s">
        <v>17817</v>
      </c>
      <c r="D1191" s="32" t="s">
        <v>12570</v>
      </c>
      <c r="E1191" s="46">
        <v>46387</v>
      </c>
      <c r="AF1191" s="326"/>
    </row>
    <row r="1192" spans="1:32" x14ac:dyDescent="0.25">
      <c r="A1192" s="44" t="s">
        <v>20287</v>
      </c>
      <c r="B1192" s="44" t="s">
        <v>20365</v>
      </c>
      <c r="C1192" s="45" t="s">
        <v>20366</v>
      </c>
      <c r="D1192" s="32" t="s">
        <v>12570</v>
      </c>
      <c r="E1192" s="46">
        <v>46507</v>
      </c>
      <c r="AF1192" s="326"/>
    </row>
    <row r="1193" spans="1:32" x14ac:dyDescent="0.3">
      <c r="A1193" s="372" t="s">
        <v>20427</v>
      </c>
      <c r="B1193" s="372" t="s">
        <v>1221</v>
      </c>
      <c r="C1193" s="125" t="s">
        <v>20613</v>
      </c>
      <c r="D1193" s="32" t="s">
        <v>20621</v>
      </c>
      <c r="E1193" s="125" t="s">
        <v>10032</v>
      </c>
      <c r="F1193" s="125" t="s">
        <v>1236</v>
      </c>
      <c r="G1193" s="125" t="s">
        <v>1237</v>
      </c>
      <c r="AF1193" s="326"/>
    </row>
    <row r="1194" spans="1:32" x14ac:dyDescent="0.25">
      <c r="A1194" s="44" t="s">
        <v>11324</v>
      </c>
      <c r="B1194" s="44" t="s">
        <v>11304</v>
      </c>
      <c r="C1194" s="45">
        <v>240403</v>
      </c>
      <c r="D1194" s="45" t="s">
        <v>12340</v>
      </c>
      <c r="E1194" s="45" t="s">
        <v>5311</v>
      </c>
      <c r="AF1194" s="326"/>
    </row>
    <row r="1195" spans="1:32" x14ac:dyDescent="0.25">
      <c r="A1195" s="44" t="s">
        <v>18918</v>
      </c>
      <c r="B1195" s="44" t="s">
        <v>5639</v>
      </c>
      <c r="C1195" s="45">
        <v>26010401</v>
      </c>
      <c r="D1195" s="45" t="s">
        <v>12340</v>
      </c>
      <c r="E1195" s="45" t="s">
        <v>18836</v>
      </c>
      <c r="AF1195" s="326"/>
    </row>
    <row r="1196" spans="1:32" x14ac:dyDescent="0.25">
      <c r="A1196" s="44" t="s">
        <v>18918</v>
      </c>
      <c r="B1196" s="44" t="s">
        <v>3298</v>
      </c>
      <c r="C1196" s="45">
        <v>26010402</v>
      </c>
      <c r="D1196" s="45" t="s">
        <v>12340</v>
      </c>
      <c r="E1196" s="45" t="s">
        <v>18836</v>
      </c>
      <c r="AF1196" s="326"/>
    </row>
    <row r="1197" spans="1:32" x14ac:dyDescent="0.25">
      <c r="A1197" s="44" t="s">
        <v>16942</v>
      </c>
      <c r="B1197" s="44" t="s">
        <v>5470</v>
      </c>
      <c r="C1197" s="45">
        <v>250604</v>
      </c>
      <c r="D1197" s="45" t="s">
        <v>12340</v>
      </c>
      <c r="E1197" s="45" t="s">
        <v>8383</v>
      </c>
      <c r="AF1197" s="326"/>
    </row>
    <row r="1198" spans="1:32" x14ac:dyDescent="0.25">
      <c r="A1198" s="44" t="s">
        <v>16942</v>
      </c>
      <c r="B1198" s="44" t="s">
        <v>967</v>
      </c>
      <c r="C1198" s="45">
        <v>250601</v>
      </c>
      <c r="D1198" s="45" t="s">
        <v>12340</v>
      </c>
      <c r="E1198" s="45" t="s">
        <v>16905</v>
      </c>
      <c r="AF1198" s="326"/>
    </row>
    <row r="1199" spans="1:32" x14ac:dyDescent="0.25">
      <c r="A1199" s="44" t="s">
        <v>16943</v>
      </c>
      <c r="B1199" s="44" t="s">
        <v>5447</v>
      </c>
      <c r="C1199" s="45">
        <v>250802</v>
      </c>
      <c r="D1199" s="45" t="s">
        <v>12340</v>
      </c>
      <c r="E1199" s="45" t="s">
        <v>10682</v>
      </c>
      <c r="AF1199" s="326"/>
    </row>
    <row r="1200" spans="1:32" x14ac:dyDescent="0.25">
      <c r="A1200" s="44" t="s">
        <v>18641</v>
      </c>
      <c r="B1200" s="44" t="s">
        <v>18642</v>
      </c>
      <c r="C1200" s="45" t="s">
        <v>18727</v>
      </c>
      <c r="D1200" s="93" t="s">
        <v>18817</v>
      </c>
      <c r="E1200" s="45" t="s">
        <v>18703</v>
      </c>
      <c r="F1200" s="379"/>
      <c r="G1200" s="379"/>
      <c r="H1200" s="379"/>
      <c r="I1200" s="380"/>
      <c r="J1200" s="380"/>
      <c r="K1200" s="380"/>
      <c r="L1200" s="380"/>
      <c r="M1200" s="380"/>
      <c r="N1200" s="380"/>
      <c r="O1200" s="380"/>
      <c r="P1200" s="380"/>
      <c r="Q1200" s="380"/>
      <c r="R1200" s="380"/>
      <c r="S1200" s="380"/>
      <c r="T1200" s="380"/>
      <c r="U1200" s="380"/>
      <c r="V1200" s="380"/>
      <c r="W1200" s="380"/>
      <c r="X1200" s="380"/>
      <c r="Y1200" s="380"/>
      <c r="Z1200" s="380"/>
      <c r="AA1200" s="380"/>
      <c r="AF1200" s="326"/>
    </row>
    <row r="1201" spans="1:32" x14ac:dyDescent="0.25">
      <c r="A1201" s="44" t="s">
        <v>18641</v>
      </c>
      <c r="B1201" s="44" t="s">
        <v>4285</v>
      </c>
      <c r="C1201" s="45" t="s">
        <v>18734</v>
      </c>
      <c r="D1201" s="93" t="s">
        <v>18817</v>
      </c>
      <c r="E1201" s="45" t="s">
        <v>15180</v>
      </c>
      <c r="F1201" s="379"/>
      <c r="G1201" s="379"/>
      <c r="H1201" s="379"/>
      <c r="I1201" s="380"/>
      <c r="J1201" s="380"/>
      <c r="K1201" s="380"/>
      <c r="L1201" s="380"/>
      <c r="M1201" s="380"/>
      <c r="N1201" s="380"/>
      <c r="O1201" s="380"/>
      <c r="P1201" s="380"/>
      <c r="Q1201" s="380"/>
      <c r="R1201" s="380"/>
      <c r="S1201" s="380"/>
      <c r="T1201" s="380"/>
      <c r="U1201" s="380"/>
      <c r="V1201" s="380"/>
      <c r="W1201" s="380"/>
      <c r="X1201" s="380"/>
      <c r="Y1201" s="380"/>
      <c r="Z1201" s="380"/>
      <c r="AA1201" s="380"/>
      <c r="AF1201" s="326"/>
    </row>
    <row r="1202" spans="1:32" x14ac:dyDescent="0.25">
      <c r="A1202" s="44" t="s">
        <v>18650</v>
      </c>
      <c r="B1202" s="44" t="s">
        <v>18651</v>
      </c>
      <c r="C1202" s="45" t="s">
        <v>18732</v>
      </c>
      <c r="D1202" s="93" t="s">
        <v>18817</v>
      </c>
      <c r="E1202" s="45" t="s">
        <v>18718</v>
      </c>
      <c r="F1202" s="379"/>
      <c r="G1202" s="379"/>
      <c r="H1202" s="379"/>
      <c r="I1202" s="380"/>
      <c r="J1202" s="380"/>
      <c r="K1202" s="380"/>
      <c r="L1202" s="380"/>
      <c r="M1202" s="380"/>
      <c r="N1202" s="380"/>
      <c r="O1202" s="380"/>
      <c r="P1202" s="380"/>
      <c r="Q1202" s="380"/>
      <c r="R1202" s="380"/>
      <c r="S1202" s="380"/>
      <c r="T1202" s="380"/>
      <c r="U1202" s="380"/>
      <c r="V1202" s="380"/>
      <c r="W1202" s="380"/>
      <c r="X1202" s="380"/>
      <c r="Y1202" s="380"/>
      <c r="Z1202" s="380"/>
      <c r="AA1202" s="380"/>
      <c r="AF1202" s="326"/>
    </row>
    <row r="1203" spans="1:32" x14ac:dyDescent="0.25">
      <c r="A1203" s="44" t="s">
        <v>5147</v>
      </c>
      <c r="B1203" s="44" t="s">
        <v>17616</v>
      </c>
      <c r="C1203" s="45" t="s">
        <v>5148</v>
      </c>
      <c r="D1203" s="46" t="s">
        <v>13037</v>
      </c>
      <c r="E1203" s="46">
        <v>46250</v>
      </c>
      <c r="AF1203" s="326"/>
    </row>
    <row r="1204" spans="1:32" x14ac:dyDescent="0.25">
      <c r="A1204" s="44" t="s">
        <v>17</v>
      </c>
      <c r="B1204" s="44" t="s">
        <v>162</v>
      </c>
      <c r="C1204" s="45" t="s">
        <v>5091</v>
      </c>
      <c r="D1204" s="46" t="s">
        <v>13037</v>
      </c>
      <c r="E1204" s="46">
        <v>46285</v>
      </c>
      <c r="AF1204" s="326"/>
    </row>
    <row r="1205" spans="1:32" x14ac:dyDescent="0.25">
      <c r="A1205" s="44" t="s">
        <v>17</v>
      </c>
      <c r="B1205" s="44" t="s">
        <v>10712</v>
      </c>
      <c r="C1205" s="45" t="s">
        <v>10718</v>
      </c>
      <c r="D1205" s="46" t="s">
        <v>13037</v>
      </c>
      <c r="E1205" s="46">
        <v>46445</v>
      </c>
      <c r="AF1205" s="326"/>
    </row>
    <row r="1206" spans="1:32" x14ac:dyDescent="0.25">
      <c r="A1206" s="44" t="s">
        <v>17</v>
      </c>
      <c r="B1206" s="44" t="s">
        <v>10712</v>
      </c>
      <c r="C1206" s="45" t="s">
        <v>10718</v>
      </c>
      <c r="D1206" s="46" t="s">
        <v>13037</v>
      </c>
      <c r="E1206" s="46">
        <v>46445</v>
      </c>
      <c r="AF1206" s="326"/>
    </row>
    <row r="1207" spans="1:32" x14ac:dyDescent="0.25">
      <c r="A1207" s="44" t="s">
        <v>17</v>
      </c>
      <c r="B1207" s="44" t="s">
        <v>10712</v>
      </c>
      <c r="C1207" s="45" t="s">
        <v>10718</v>
      </c>
      <c r="D1207" s="46" t="s">
        <v>13037</v>
      </c>
      <c r="E1207" s="46">
        <v>46445</v>
      </c>
      <c r="AF1207" s="326"/>
    </row>
    <row r="1208" spans="1:32" x14ac:dyDescent="0.25">
      <c r="A1208" s="44" t="s">
        <v>17</v>
      </c>
      <c r="B1208" s="44" t="s">
        <v>10712</v>
      </c>
      <c r="C1208" s="45" t="s">
        <v>10718</v>
      </c>
      <c r="D1208" s="46" t="s">
        <v>13037</v>
      </c>
      <c r="E1208" s="46">
        <v>46445</v>
      </c>
      <c r="AF1208" s="326"/>
    </row>
    <row r="1209" spans="1:32" x14ac:dyDescent="0.25">
      <c r="A1209" s="44" t="s">
        <v>17</v>
      </c>
      <c r="B1209" s="44" t="s">
        <v>11164</v>
      </c>
      <c r="C1209" s="45" t="s">
        <v>11165</v>
      </c>
      <c r="D1209" s="46" t="s">
        <v>13037</v>
      </c>
      <c r="E1209" s="46">
        <v>46231</v>
      </c>
      <c r="AF1209" s="326"/>
    </row>
    <row r="1210" spans="1:32" x14ac:dyDescent="0.25">
      <c r="A1210" s="44" t="s">
        <v>11325</v>
      </c>
      <c r="B1210" s="44" t="s">
        <v>10020</v>
      </c>
      <c r="C1210" s="45">
        <v>24010401</v>
      </c>
      <c r="D1210" s="45" t="s">
        <v>12340</v>
      </c>
      <c r="E1210" s="45" t="s">
        <v>10021</v>
      </c>
      <c r="AF1210" s="326"/>
    </row>
    <row r="1211" spans="1:32" x14ac:dyDescent="0.25">
      <c r="A1211" s="44" t="s">
        <v>11325</v>
      </c>
      <c r="B1211" s="44" t="s">
        <v>3298</v>
      </c>
      <c r="C1211" s="45">
        <v>24010402</v>
      </c>
      <c r="D1211" s="45" t="s">
        <v>12340</v>
      </c>
      <c r="E1211" s="45" t="s">
        <v>10021</v>
      </c>
      <c r="AF1211" s="326"/>
    </row>
    <row r="1212" spans="1:32" x14ac:dyDescent="0.25">
      <c r="A1212" s="44" t="s">
        <v>13608</v>
      </c>
      <c r="B1212" s="44" t="s">
        <v>210</v>
      </c>
      <c r="C1212" s="45">
        <v>241001</v>
      </c>
      <c r="D1212" s="45" t="s">
        <v>12340</v>
      </c>
      <c r="E1212" s="45" t="s">
        <v>5650</v>
      </c>
      <c r="AF1212" s="326"/>
    </row>
    <row r="1213" spans="1:32" x14ac:dyDescent="0.25">
      <c r="A1213" s="44" t="s">
        <v>6889</v>
      </c>
      <c r="B1213" s="44" t="s">
        <v>2433</v>
      </c>
      <c r="C1213" s="45">
        <v>230105</v>
      </c>
      <c r="D1213" s="45" t="s">
        <v>12340</v>
      </c>
      <c r="E1213" s="45" t="s">
        <v>5580</v>
      </c>
      <c r="AF1213" s="326"/>
    </row>
    <row r="1214" spans="1:32" x14ac:dyDescent="0.25">
      <c r="A1214" s="44" t="s">
        <v>10719</v>
      </c>
      <c r="B1214" s="44" t="s">
        <v>159</v>
      </c>
      <c r="C1214" s="45" t="s">
        <v>10720</v>
      </c>
      <c r="D1214" s="46" t="s">
        <v>13037</v>
      </c>
      <c r="E1214" s="46">
        <v>46493</v>
      </c>
      <c r="AF1214" s="326"/>
    </row>
    <row r="1215" spans="1:32" x14ac:dyDescent="0.25">
      <c r="A1215" s="44" t="s">
        <v>10719</v>
      </c>
      <c r="B1215" s="44" t="s">
        <v>159</v>
      </c>
      <c r="C1215" s="45" t="s">
        <v>10720</v>
      </c>
      <c r="D1215" s="46" t="s">
        <v>13037</v>
      </c>
      <c r="E1215" s="46">
        <v>46493</v>
      </c>
      <c r="AF1215" s="326"/>
    </row>
    <row r="1216" spans="1:32" x14ac:dyDescent="0.25">
      <c r="A1216" s="44" t="s">
        <v>13168</v>
      </c>
      <c r="B1216" s="44" t="s">
        <v>13169</v>
      </c>
      <c r="C1216" s="45">
        <v>19.25</v>
      </c>
      <c r="D1216" s="45" t="s">
        <v>13565</v>
      </c>
      <c r="E1216" s="46">
        <v>47664</v>
      </c>
      <c r="F1216" s="45"/>
      <c r="G1216" s="93"/>
      <c r="H1216" s="93"/>
      <c r="I1216" s="99"/>
      <c r="J1216" s="99"/>
      <c r="K1216" s="99"/>
      <c r="L1216" s="99"/>
      <c r="M1216" s="99"/>
      <c r="N1216" s="99"/>
      <c r="O1216" s="99"/>
      <c r="P1216" s="99"/>
      <c r="Q1216" s="99"/>
      <c r="R1216" s="99"/>
      <c r="S1216" s="99"/>
      <c r="T1216" s="99"/>
      <c r="U1216" s="99"/>
      <c r="V1216" s="99"/>
      <c r="W1216" s="99"/>
      <c r="X1216" s="99"/>
      <c r="Y1216" s="99"/>
      <c r="Z1216" s="99"/>
      <c r="AF1216" s="326"/>
    </row>
    <row r="1217" spans="1:32" x14ac:dyDescent="0.25">
      <c r="A1217" s="44" t="s">
        <v>5462</v>
      </c>
      <c r="B1217" s="44" t="s">
        <v>965</v>
      </c>
      <c r="C1217" s="45">
        <v>220303</v>
      </c>
      <c r="D1217" s="45" t="s">
        <v>12340</v>
      </c>
      <c r="E1217" s="45" t="s">
        <v>2686</v>
      </c>
      <c r="AF1217" s="326"/>
    </row>
    <row r="1218" spans="1:32" x14ac:dyDescent="0.25">
      <c r="A1218" s="44" t="s">
        <v>4592</v>
      </c>
      <c r="B1218" s="44" t="s">
        <v>7981</v>
      </c>
      <c r="C1218" s="45" t="s">
        <v>4594</v>
      </c>
      <c r="D1218" s="45" t="s">
        <v>12177</v>
      </c>
      <c r="E1218" s="45" t="s">
        <v>4354</v>
      </c>
      <c r="F1218" s="93"/>
      <c r="G1218" s="93"/>
      <c r="H1218" s="93"/>
      <c r="I1218" s="99"/>
      <c r="J1218" s="99"/>
      <c r="K1218" s="99"/>
      <c r="L1218" s="99"/>
      <c r="M1218" s="99"/>
      <c r="N1218" s="99"/>
      <c r="O1218" s="99"/>
      <c r="P1218" s="99"/>
      <c r="Q1218" s="99"/>
      <c r="R1218" s="99"/>
      <c r="S1218" s="99"/>
      <c r="T1218" s="57"/>
      <c r="U1218" s="256"/>
      <c r="V1218" s="99"/>
      <c r="W1218" s="99"/>
      <c r="X1218" s="99"/>
      <c r="Y1218" s="99"/>
      <c r="Z1218" s="99"/>
      <c r="AF1218" s="326"/>
    </row>
    <row r="1219" spans="1:32" x14ac:dyDescent="0.25">
      <c r="A1219" s="44" t="s">
        <v>4592</v>
      </c>
      <c r="B1219" s="44" t="s">
        <v>12934</v>
      </c>
      <c r="C1219" s="45" t="s">
        <v>12935</v>
      </c>
      <c r="D1219" s="45" t="s">
        <v>12177</v>
      </c>
      <c r="E1219" s="45" t="s">
        <v>5075</v>
      </c>
      <c r="F1219" s="93"/>
      <c r="G1219" s="93"/>
      <c r="H1219" s="93"/>
      <c r="I1219" s="99"/>
      <c r="J1219" s="99"/>
      <c r="K1219" s="99"/>
      <c r="L1219" s="99"/>
      <c r="M1219" s="99"/>
      <c r="N1219" s="99"/>
      <c r="O1219" s="99"/>
      <c r="P1219" s="99"/>
      <c r="Q1219" s="99"/>
      <c r="R1219" s="99"/>
      <c r="S1219" s="99"/>
      <c r="T1219" s="57"/>
      <c r="U1219" s="256"/>
      <c r="V1219" s="99"/>
      <c r="W1219" s="99"/>
      <c r="X1219" s="99"/>
      <c r="Y1219" s="99"/>
      <c r="Z1219" s="99"/>
      <c r="AF1219" s="326"/>
    </row>
    <row r="1220" spans="1:32" x14ac:dyDescent="0.25">
      <c r="A1220" s="44" t="s">
        <v>4592</v>
      </c>
      <c r="B1220" s="44" t="s">
        <v>12934</v>
      </c>
      <c r="C1220" s="45" t="s">
        <v>12935</v>
      </c>
      <c r="D1220" s="93" t="s">
        <v>18817</v>
      </c>
      <c r="E1220" s="45" t="s">
        <v>5075</v>
      </c>
      <c r="F1220" s="379"/>
      <c r="G1220" s="379"/>
      <c r="H1220" s="379"/>
      <c r="I1220" s="380"/>
      <c r="J1220" s="380"/>
      <c r="K1220" s="380"/>
      <c r="L1220" s="380"/>
      <c r="M1220" s="380"/>
      <c r="N1220" s="380"/>
      <c r="O1220" s="380"/>
      <c r="P1220" s="380"/>
      <c r="Q1220" s="380"/>
      <c r="R1220" s="380"/>
      <c r="S1220" s="380"/>
      <c r="T1220" s="380"/>
      <c r="U1220" s="380"/>
      <c r="V1220" s="380"/>
      <c r="W1220" s="380"/>
      <c r="X1220" s="380"/>
      <c r="Y1220" s="380"/>
      <c r="Z1220" s="380"/>
      <c r="AA1220" s="380"/>
      <c r="AF1220" s="326"/>
    </row>
    <row r="1221" spans="1:32" x14ac:dyDescent="0.25">
      <c r="A1221" s="44" t="s">
        <v>4592</v>
      </c>
      <c r="B1221" s="44" t="s">
        <v>15900</v>
      </c>
      <c r="C1221" s="45" t="s">
        <v>14806</v>
      </c>
      <c r="D1221" s="93" t="s">
        <v>3876</v>
      </c>
      <c r="E1221" s="359">
        <f>DATE(2028,9,25)</f>
        <v>47021</v>
      </c>
      <c r="F1221" s="93"/>
      <c r="G1221" s="93"/>
      <c r="H1221" s="93"/>
      <c r="I1221" s="99"/>
      <c r="J1221" s="99"/>
      <c r="K1221" s="99"/>
      <c r="L1221" s="99"/>
      <c r="M1221" s="99"/>
      <c r="N1221" s="99"/>
      <c r="O1221" s="99"/>
      <c r="P1221" s="99"/>
      <c r="Q1221" s="99"/>
      <c r="R1221" s="99"/>
      <c r="S1221" s="99"/>
      <c r="T1221" s="99"/>
      <c r="U1221" s="99"/>
      <c r="V1221" s="99"/>
      <c r="W1221" s="99"/>
      <c r="X1221" s="99"/>
      <c r="Y1221" s="99"/>
      <c r="Z1221" s="99"/>
      <c r="AF1221" s="326"/>
    </row>
    <row r="1222" spans="1:32" x14ac:dyDescent="0.25">
      <c r="A1222" s="44" t="s">
        <v>9026</v>
      </c>
      <c r="B1222" s="44" t="s">
        <v>2451</v>
      </c>
      <c r="C1222" s="45">
        <v>251004</v>
      </c>
      <c r="D1222" s="45" t="s">
        <v>12340</v>
      </c>
      <c r="E1222" s="45" t="s">
        <v>12119</v>
      </c>
      <c r="AF1222" s="326"/>
    </row>
    <row r="1223" spans="1:32" x14ac:dyDescent="0.25">
      <c r="A1223" s="44" t="s">
        <v>9026</v>
      </c>
      <c r="B1223" s="44" t="s">
        <v>16917</v>
      </c>
      <c r="C1223" s="45">
        <v>25080302</v>
      </c>
      <c r="D1223" s="45" t="s">
        <v>12340</v>
      </c>
      <c r="E1223" s="45" t="s">
        <v>8966</v>
      </c>
      <c r="AF1223" s="326"/>
    </row>
    <row r="1224" spans="1:32" x14ac:dyDescent="0.25">
      <c r="A1224" s="44" t="s">
        <v>9026</v>
      </c>
      <c r="B1224" s="44" t="s">
        <v>16916</v>
      </c>
      <c r="C1224" s="45">
        <v>25080301</v>
      </c>
      <c r="D1224" s="45" t="s">
        <v>12340</v>
      </c>
      <c r="E1224" s="45" t="s">
        <v>8966</v>
      </c>
      <c r="AF1224" s="326"/>
    </row>
    <row r="1225" spans="1:32" x14ac:dyDescent="0.25">
      <c r="A1225" s="44" t="s">
        <v>9026</v>
      </c>
      <c r="B1225" s="44" t="s">
        <v>5442</v>
      </c>
      <c r="C1225" s="45">
        <v>25010502</v>
      </c>
      <c r="D1225" s="45" t="s">
        <v>12340</v>
      </c>
      <c r="E1225" s="45" t="s">
        <v>13567</v>
      </c>
      <c r="AF1225" s="326"/>
    </row>
    <row r="1226" spans="1:32" x14ac:dyDescent="0.25">
      <c r="A1226" s="44" t="s">
        <v>9026</v>
      </c>
      <c r="B1226" s="44" t="s">
        <v>990</v>
      </c>
      <c r="C1226" s="45">
        <v>260102</v>
      </c>
      <c r="D1226" s="45" t="s">
        <v>12340</v>
      </c>
      <c r="E1226" s="45" t="s">
        <v>8976</v>
      </c>
      <c r="AF1226" s="326"/>
    </row>
    <row r="1227" spans="1:32" x14ac:dyDescent="0.25">
      <c r="A1227" s="44" t="s">
        <v>9026</v>
      </c>
      <c r="B1227" s="44" t="s">
        <v>18828</v>
      </c>
      <c r="C1227" s="45">
        <v>25010501</v>
      </c>
      <c r="D1227" s="45" t="s">
        <v>12340</v>
      </c>
      <c r="E1227" s="45" t="s">
        <v>13567</v>
      </c>
      <c r="AF1227" s="326"/>
    </row>
    <row r="1228" spans="1:32" x14ac:dyDescent="0.25">
      <c r="A1228" s="44" t="s">
        <v>9026</v>
      </c>
      <c r="B1228" s="44" t="s">
        <v>3168</v>
      </c>
      <c r="C1228" s="45">
        <v>23100202</v>
      </c>
      <c r="D1228" s="45" t="s">
        <v>12340</v>
      </c>
      <c r="E1228" s="45" t="s">
        <v>2628</v>
      </c>
      <c r="AF1228" s="326"/>
    </row>
    <row r="1229" spans="1:32" x14ac:dyDescent="0.25">
      <c r="A1229" s="44" t="s">
        <v>9026</v>
      </c>
      <c r="B1229" s="44" t="s">
        <v>9032</v>
      </c>
      <c r="C1229" s="45">
        <v>23100201</v>
      </c>
      <c r="D1229" s="45" t="s">
        <v>12340</v>
      </c>
      <c r="E1229" s="45" t="s">
        <v>2628</v>
      </c>
      <c r="AF1229" s="326"/>
    </row>
    <row r="1230" spans="1:32" x14ac:dyDescent="0.25">
      <c r="A1230" s="44" t="s">
        <v>9026</v>
      </c>
      <c r="B1230" s="44" t="s">
        <v>11309</v>
      </c>
      <c r="C1230" s="45">
        <v>24020102</v>
      </c>
      <c r="D1230" s="45" t="s">
        <v>12340</v>
      </c>
      <c r="E1230" s="45" t="s">
        <v>5444</v>
      </c>
      <c r="AF1230" s="326"/>
    </row>
    <row r="1231" spans="1:32" x14ac:dyDescent="0.25">
      <c r="A1231" s="44" t="s">
        <v>9026</v>
      </c>
      <c r="B1231" s="44" t="s">
        <v>11308</v>
      </c>
      <c r="C1231" s="45">
        <v>24020101</v>
      </c>
      <c r="D1231" s="45" t="s">
        <v>12340</v>
      </c>
      <c r="E1231" s="45" t="s">
        <v>10021</v>
      </c>
      <c r="AF1231" s="326"/>
    </row>
    <row r="1232" spans="1:32" x14ac:dyDescent="0.25">
      <c r="A1232" s="44" t="s">
        <v>9026</v>
      </c>
      <c r="B1232" s="44" t="s">
        <v>3298</v>
      </c>
      <c r="C1232" s="45">
        <v>23010402</v>
      </c>
      <c r="D1232" s="45" t="s">
        <v>12340</v>
      </c>
      <c r="E1232" s="45" t="s">
        <v>5640</v>
      </c>
      <c r="AF1232" s="326"/>
    </row>
    <row r="1233" spans="1:32" x14ac:dyDescent="0.25">
      <c r="A1233" s="44" t="s">
        <v>9026</v>
      </c>
      <c r="B1233" s="44" t="s">
        <v>5639</v>
      </c>
      <c r="C1233" s="45">
        <v>23010401</v>
      </c>
      <c r="D1233" s="45" t="s">
        <v>12340</v>
      </c>
      <c r="E1233" s="45" t="s">
        <v>5640</v>
      </c>
      <c r="AF1233" s="326"/>
    </row>
    <row r="1234" spans="1:32" x14ac:dyDescent="0.25">
      <c r="A1234" s="44" t="s">
        <v>9026</v>
      </c>
      <c r="B1234" s="44" t="s">
        <v>974</v>
      </c>
      <c r="C1234" s="45">
        <v>220104</v>
      </c>
      <c r="D1234" s="45" t="s">
        <v>12340</v>
      </c>
      <c r="E1234" s="45" t="s">
        <v>5452</v>
      </c>
      <c r="AF1234" s="326"/>
    </row>
    <row r="1235" spans="1:32" x14ac:dyDescent="0.25">
      <c r="A1235" s="44" t="s">
        <v>9026</v>
      </c>
      <c r="B1235" s="44" t="s">
        <v>10031</v>
      </c>
      <c r="C1235" s="45">
        <v>240101</v>
      </c>
      <c r="D1235" s="45" t="s">
        <v>12340</v>
      </c>
      <c r="E1235" s="45" t="s">
        <v>10032</v>
      </c>
      <c r="AF1235" s="326"/>
    </row>
    <row r="1236" spans="1:32" x14ac:dyDescent="0.25">
      <c r="A1236" s="256" t="s">
        <v>3580</v>
      </c>
      <c r="B1236" s="256" t="s">
        <v>15240</v>
      </c>
      <c r="C1236" s="53" t="s">
        <v>15359</v>
      </c>
      <c r="D1236" s="93" t="s">
        <v>5891</v>
      </c>
      <c r="E1236" s="257">
        <v>46558</v>
      </c>
      <c r="F1236" s="93"/>
      <c r="G1236" s="93"/>
      <c r="H1236" s="93"/>
      <c r="I1236" s="99"/>
      <c r="J1236" s="99"/>
      <c r="K1236" s="99"/>
      <c r="L1236" s="99"/>
      <c r="M1236" s="99"/>
      <c r="N1236" s="99"/>
      <c r="O1236" s="99"/>
      <c r="P1236" s="99"/>
      <c r="Q1236" s="99"/>
      <c r="R1236" s="99"/>
      <c r="S1236" s="99"/>
      <c r="T1236" s="99"/>
      <c r="U1236" s="256"/>
      <c r="V1236" s="99"/>
      <c r="W1236" s="99"/>
      <c r="X1236" s="99"/>
      <c r="Y1236" s="99"/>
      <c r="Z1236" s="99"/>
      <c r="AF1236" s="326"/>
    </row>
    <row r="1237" spans="1:32" x14ac:dyDescent="0.25">
      <c r="A1237" s="256" t="s">
        <v>3580</v>
      </c>
      <c r="B1237" s="256" t="s">
        <v>15248</v>
      </c>
      <c r="C1237" s="53" t="s">
        <v>15360</v>
      </c>
      <c r="D1237" s="93" t="s">
        <v>5891</v>
      </c>
      <c r="E1237" s="257">
        <v>47615</v>
      </c>
      <c r="F1237" s="93"/>
      <c r="G1237" s="93"/>
      <c r="H1237" s="93"/>
      <c r="I1237" s="99"/>
      <c r="J1237" s="99"/>
      <c r="K1237" s="99"/>
      <c r="L1237" s="99"/>
      <c r="M1237" s="99"/>
      <c r="N1237" s="99"/>
      <c r="O1237" s="99"/>
      <c r="P1237" s="99"/>
      <c r="Q1237" s="99"/>
      <c r="R1237" s="99"/>
      <c r="S1237" s="99"/>
      <c r="T1237" s="99"/>
      <c r="U1237" s="256"/>
      <c r="V1237" s="99"/>
      <c r="W1237" s="99"/>
      <c r="X1237" s="99"/>
      <c r="Y1237" s="99"/>
      <c r="Z1237" s="99"/>
      <c r="AF1237" s="326"/>
    </row>
    <row r="1238" spans="1:32" x14ac:dyDescent="0.25">
      <c r="A1238" s="267" t="s">
        <v>3580</v>
      </c>
      <c r="B1238" s="267" t="s">
        <v>6729</v>
      </c>
      <c r="C1238" s="268">
        <v>791202107001</v>
      </c>
      <c r="D1238" s="268" t="s">
        <v>6775</v>
      </c>
      <c r="E1238" s="269" t="s">
        <v>7395</v>
      </c>
      <c r="F1238" s="93"/>
      <c r="G1238" s="93"/>
      <c r="H1238" s="93"/>
      <c r="I1238" s="99"/>
      <c r="J1238" s="99"/>
      <c r="K1238" s="99"/>
      <c r="L1238" s="99"/>
      <c r="M1238" s="99"/>
      <c r="N1238" s="99"/>
      <c r="O1238" s="99"/>
      <c r="P1238" s="99"/>
      <c r="Q1238" s="99"/>
      <c r="R1238" s="99"/>
      <c r="S1238" s="99"/>
      <c r="T1238" s="44"/>
      <c r="U1238" s="256"/>
      <c r="V1238" s="99"/>
      <c r="W1238" s="99"/>
      <c r="X1238" s="99"/>
      <c r="Y1238" s="99"/>
      <c r="Z1238" s="99"/>
      <c r="AF1238" s="326"/>
    </row>
    <row r="1239" spans="1:32" x14ac:dyDescent="0.3">
      <c r="A1239" s="372" t="s">
        <v>3580</v>
      </c>
      <c r="B1239" s="372" t="s">
        <v>7468</v>
      </c>
      <c r="C1239" s="125" t="s">
        <v>5071</v>
      </c>
      <c r="D1239" s="32" t="s">
        <v>20621</v>
      </c>
      <c r="E1239" s="125" t="s">
        <v>5075</v>
      </c>
      <c r="F1239" s="125" t="s">
        <v>1236</v>
      </c>
      <c r="G1239" s="125" t="s">
        <v>1237</v>
      </c>
      <c r="AF1239" s="326"/>
    </row>
    <row r="1240" spans="1:32" x14ac:dyDescent="0.25">
      <c r="A1240" s="44" t="s">
        <v>12734</v>
      </c>
      <c r="B1240" s="44" t="s">
        <v>15901</v>
      </c>
      <c r="C1240" s="45" t="s">
        <v>12735</v>
      </c>
      <c r="D1240" s="93" t="s">
        <v>3876</v>
      </c>
      <c r="E1240" s="359">
        <f>DATE(2028,10,24)</f>
        <v>47050</v>
      </c>
      <c r="F1240" s="93"/>
      <c r="G1240" s="93"/>
      <c r="H1240" s="93"/>
      <c r="I1240" s="99"/>
      <c r="J1240" s="99"/>
      <c r="K1240" s="99"/>
      <c r="L1240" s="99"/>
      <c r="M1240" s="99"/>
      <c r="N1240" s="99"/>
      <c r="O1240" s="99"/>
      <c r="P1240" s="99"/>
      <c r="Q1240" s="99"/>
      <c r="R1240" s="99"/>
      <c r="S1240" s="99"/>
      <c r="T1240" s="99"/>
      <c r="U1240" s="99"/>
      <c r="V1240" s="99"/>
      <c r="W1240" s="99"/>
      <c r="X1240" s="99"/>
      <c r="Y1240" s="99"/>
      <c r="Z1240" s="99"/>
      <c r="AF1240" s="326"/>
    </row>
    <row r="1241" spans="1:32" x14ac:dyDescent="0.25">
      <c r="A1241" s="44" t="s">
        <v>18919</v>
      </c>
      <c r="B1241" s="44" t="s">
        <v>978</v>
      </c>
      <c r="C1241" s="45">
        <v>230703</v>
      </c>
      <c r="D1241" s="45" t="s">
        <v>12340</v>
      </c>
      <c r="E1241" s="45" t="s">
        <v>4375</v>
      </c>
      <c r="AF1241" s="326"/>
    </row>
    <row r="1242" spans="1:32" x14ac:dyDescent="0.25">
      <c r="A1242" s="44" t="s">
        <v>17906</v>
      </c>
      <c r="B1242" s="44" t="s">
        <v>20394</v>
      </c>
      <c r="C1242" s="45" t="s">
        <v>17907</v>
      </c>
      <c r="D1242" s="32" t="s">
        <v>12570</v>
      </c>
      <c r="E1242" s="46">
        <v>46446</v>
      </c>
      <c r="AF1242" s="326"/>
    </row>
    <row r="1243" spans="1:32" x14ac:dyDescent="0.25">
      <c r="A1243" s="44" t="s">
        <v>13034</v>
      </c>
      <c r="B1243" s="44" t="s">
        <v>13571</v>
      </c>
      <c r="C1243" s="45">
        <v>241101</v>
      </c>
      <c r="D1243" s="45" t="s">
        <v>12340</v>
      </c>
      <c r="E1243" s="45" t="s">
        <v>5650</v>
      </c>
      <c r="AF1243" s="326"/>
    </row>
    <row r="1244" spans="1:32" x14ac:dyDescent="0.25">
      <c r="A1244" s="99" t="s">
        <v>5010</v>
      </c>
      <c r="B1244" s="92" t="s">
        <v>3574</v>
      </c>
      <c r="C1244" s="93" t="s">
        <v>8458</v>
      </c>
      <c r="D1244" s="93" t="s">
        <v>1250</v>
      </c>
      <c r="E1244" s="94">
        <v>46496</v>
      </c>
      <c r="F1244" s="93"/>
      <c r="G1244" s="93"/>
      <c r="H1244" s="93"/>
      <c r="I1244" s="99"/>
      <c r="J1244" s="99"/>
      <c r="K1244" s="99"/>
      <c r="L1244" s="99"/>
      <c r="M1244" s="99"/>
      <c r="N1244" s="99"/>
      <c r="O1244" s="99"/>
      <c r="P1244" s="99"/>
      <c r="Q1244" s="99"/>
      <c r="R1244" s="99"/>
      <c r="S1244" s="99"/>
      <c r="T1244" s="44"/>
      <c r="U1244" s="256"/>
      <c r="V1244" s="99"/>
      <c r="W1244" s="99"/>
      <c r="X1244" s="99"/>
      <c r="Y1244" s="99"/>
      <c r="Z1244" s="99"/>
      <c r="AF1244" s="326"/>
    </row>
    <row r="1245" spans="1:32" x14ac:dyDescent="0.3">
      <c r="A1245" s="372" t="s">
        <v>20428</v>
      </c>
      <c r="B1245" s="372" t="s">
        <v>1217</v>
      </c>
      <c r="C1245" s="125" t="s">
        <v>20617</v>
      </c>
      <c r="D1245" s="32" t="s">
        <v>20621</v>
      </c>
      <c r="E1245" s="125" t="s">
        <v>10032</v>
      </c>
      <c r="F1245" s="125" t="s">
        <v>1237</v>
      </c>
      <c r="G1245" s="125" t="s">
        <v>1237</v>
      </c>
      <c r="AF1245" s="326"/>
    </row>
    <row r="1246" spans="1:32" x14ac:dyDescent="0.25">
      <c r="A1246" s="100" t="s">
        <v>1002</v>
      </c>
      <c r="B1246" s="92" t="s">
        <v>3574</v>
      </c>
      <c r="C1246" s="93" t="s">
        <v>3575</v>
      </c>
      <c r="D1246" s="93" t="s">
        <v>1250</v>
      </c>
      <c r="E1246" s="94">
        <v>46496</v>
      </c>
      <c r="F1246" s="93"/>
      <c r="G1246" s="93"/>
      <c r="H1246" s="93"/>
      <c r="I1246" s="99"/>
      <c r="J1246" s="99"/>
      <c r="K1246" s="99"/>
      <c r="L1246" s="99"/>
      <c r="M1246" s="99"/>
      <c r="N1246" s="99"/>
      <c r="O1246" s="99"/>
      <c r="P1246" s="99"/>
      <c r="Q1246" s="99"/>
      <c r="R1246" s="99"/>
      <c r="S1246" s="99"/>
      <c r="T1246" s="44"/>
      <c r="U1246" s="256"/>
      <c r="V1246" s="99"/>
      <c r="W1246" s="99"/>
      <c r="X1246" s="99"/>
      <c r="Y1246" s="99"/>
      <c r="Z1246" s="99"/>
      <c r="AF1246" s="326"/>
    </row>
    <row r="1247" spans="1:32" x14ac:dyDescent="0.3">
      <c r="A1247" s="372" t="s">
        <v>16538</v>
      </c>
      <c r="B1247" s="372" t="s">
        <v>1660</v>
      </c>
      <c r="C1247" s="125" t="s">
        <v>14425</v>
      </c>
      <c r="D1247" s="32" t="s">
        <v>20621</v>
      </c>
      <c r="E1247" s="125" t="s">
        <v>12895</v>
      </c>
      <c r="F1247" s="125" t="s">
        <v>1236</v>
      </c>
      <c r="G1247" s="125" t="s">
        <v>1237</v>
      </c>
      <c r="AF1247" s="326"/>
    </row>
    <row r="1248" spans="1:32" x14ac:dyDescent="0.25">
      <c r="A1248" s="117" t="s">
        <v>2014</v>
      </c>
      <c r="B1248" s="117" t="s">
        <v>1980</v>
      </c>
      <c r="C1248" s="118" t="s">
        <v>3371</v>
      </c>
      <c r="D1248" s="93" t="s">
        <v>1443</v>
      </c>
      <c r="E1248" s="119">
        <v>47879</v>
      </c>
      <c r="F1248" s="93"/>
      <c r="G1248" s="93"/>
      <c r="H1248" s="93"/>
      <c r="I1248" s="99"/>
      <c r="J1248" s="99"/>
      <c r="K1248" s="99"/>
      <c r="L1248" s="99"/>
      <c r="M1248" s="99"/>
      <c r="N1248" s="99"/>
      <c r="O1248" s="99"/>
      <c r="P1248" s="99"/>
      <c r="Q1248" s="99"/>
      <c r="R1248" s="99"/>
      <c r="S1248" s="99"/>
      <c r="T1248" s="44"/>
      <c r="U1248" s="99"/>
      <c r="V1248" s="99"/>
      <c r="W1248" s="99"/>
      <c r="X1248" s="99"/>
      <c r="Y1248" s="99"/>
      <c r="Z1248" s="99"/>
      <c r="AF1248" s="326"/>
    </row>
    <row r="1249" spans="1:32" x14ac:dyDescent="0.25">
      <c r="A1249" s="44" t="s">
        <v>11326</v>
      </c>
      <c r="B1249" s="44" t="s">
        <v>11310</v>
      </c>
      <c r="C1249" s="45">
        <v>24060302</v>
      </c>
      <c r="D1249" s="45" t="s">
        <v>12340</v>
      </c>
      <c r="E1249" s="45" t="s">
        <v>5235</v>
      </c>
      <c r="AF1249" s="326"/>
    </row>
    <row r="1250" spans="1:32" x14ac:dyDescent="0.25">
      <c r="A1250" s="44" t="s">
        <v>11326</v>
      </c>
      <c r="B1250" s="44" t="s">
        <v>3160</v>
      </c>
      <c r="C1250" s="45">
        <v>230901</v>
      </c>
      <c r="D1250" s="45" t="s">
        <v>12340</v>
      </c>
      <c r="E1250" s="45" t="s">
        <v>8524</v>
      </c>
      <c r="AF1250" s="326"/>
    </row>
    <row r="1251" spans="1:32" x14ac:dyDescent="0.3">
      <c r="A1251" s="385" t="s">
        <v>4903</v>
      </c>
      <c r="B1251" s="385" t="s">
        <v>1339</v>
      </c>
      <c r="C1251" s="387">
        <v>24027</v>
      </c>
      <c r="D1251" s="93" t="s">
        <v>5007</v>
      </c>
      <c r="E1251" s="388">
        <v>46507</v>
      </c>
      <c r="AF1251" s="326"/>
    </row>
    <row r="1252" spans="1:32" x14ac:dyDescent="0.25">
      <c r="A1252" s="44" t="s">
        <v>12241</v>
      </c>
      <c r="B1252" s="44" t="s">
        <v>972</v>
      </c>
      <c r="C1252" s="45">
        <v>240803</v>
      </c>
      <c r="D1252" s="45" t="s">
        <v>12340</v>
      </c>
      <c r="E1252" s="45" t="s">
        <v>5239</v>
      </c>
      <c r="AF1252" s="326"/>
    </row>
    <row r="1253" spans="1:32" x14ac:dyDescent="0.3">
      <c r="A1253" s="372" t="s">
        <v>11931</v>
      </c>
      <c r="B1253" s="372" t="s">
        <v>12354</v>
      </c>
      <c r="C1253" s="125" t="s">
        <v>12187</v>
      </c>
      <c r="D1253" s="32" t="s">
        <v>20621</v>
      </c>
      <c r="E1253" s="125" t="s">
        <v>5239</v>
      </c>
      <c r="F1253" s="125" t="s">
        <v>1236</v>
      </c>
      <c r="G1253" s="125" t="s">
        <v>1237</v>
      </c>
      <c r="AF1253" s="326"/>
    </row>
    <row r="1254" spans="1:32" x14ac:dyDescent="0.25">
      <c r="A1254" s="44" t="s">
        <v>2441</v>
      </c>
      <c r="B1254" s="44" t="s">
        <v>7120</v>
      </c>
      <c r="C1254" s="45">
        <v>260204</v>
      </c>
      <c r="D1254" s="45" t="s">
        <v>12340</v>
      </c>
      <c r="E1254" s="45" t="s">
        <v>10021</v>
      </c>
      <c r="AF1254" s="326"/>
    </row>
    <row r="1255" spans="1:32" x14ac:dyDescent="0.25">
      <c r="A1255" s="44" t="s">
        <v>5334</v>
      </c>
      <c r="B1255" s="44" t="s">
        <v>15902</v>
      </c>
      <c r="C1255" s="45" t="s">
        <v>5348</v>
      </c>
      <c r="D1255" s="93" t="s">
        <v>3876</v>
      </c>
      <c r="E1255" s="359">
        <f>DATE(2026,12,20)</f>
        <v>46376</v>
      </c>
      <c r="F1255" s="93"/>
      <c r="G1255" s="93"/>
      <c r="H1255" s="93"/>
      <c r="I1255" s="99"/>
      <c r="J1255" s="99"/>
      <c r="K1255" s="99"/>
      <c r="L1255" s="99"/>
      <c r="M1255" s="99"/>
      <c r="N1255" s="99"/>
      <c r="O1255" s="99"/>
      <c r="P1255" s="99"/>
      <c r="Q1255" s="99"/>
      <c r="R1255" s="99"/>
      <c r="S1255" s="99"/>
      <c r="T1255" s="99"/>
      <c r="U1255" s="99"/>
      <c r="V1255" s="99"/>
      <c r="W1255" s="99"/>
      <c r="X1255" s="99"/>
      <c r="Y1255" s="99"/>
      <c r="Z1255" s="99"/>
      <c r="AA1255" s="380"/>
      <c r="AF1255" s="326"/>
    </row>
    <row r="1256" spans="1:32" x14ac:dyDescent="0.25">
      <c r="A1256" s="57" t="s">
        <v>1397</v>
      </c>
      <c r="B1256" s="92" t="s">
        <v>3862</v>
      </c>
      <c r="C1256" s="93" t="s">
        <v>3860</v>
      </c>
      <c r="D1256" s="93" t="s">
        <v>3861</v>
      </c>
      <c r="E1256" s="94">
        <v>46203</v>
      </c>
      <c r="F1256" s="93"/>
      <c r="G1256" s="93"/>
      <c r="H1256" s="93"/>
      <c r="I1256" s="99"/>
      <c r="J1256" s="99"/>
      <c r="K1256" s="99"/>
      <c r="L1256" s="99"/>
      <c r="M1256" s="99"/>
      <c r="N1256" s="99"/>
      <c r="O1256" s="99"/>
      <c r="P1256" s="99"/>
      <c r="Q1256" s="99"/>
      <c r="R1256" s="99"/>
      <c r="S1256" s="99"/>
      <c r="T1256" s="44"/>
      <c r="U1256" s="99"/>
      <c r="V1256" s="99"/>
      <c r="W1256" s="99"/>
      <c r="X1256" s="99"/>
      <c r="Y1256" s="99"/>
      <c r="Z1256" s="99"/>
      <c r="AA1256" s="380"/>
      <c r="AF1256" s="326"/>
    </row>
    <row r="1257" spans="1:32" x14ac:dyDescent="0.25">
      <c r="A1257" s="86" t="s">
        <v>1397</v>
      </c>
      <c r="B1257" s="44" t="s">
        <v>17386</v>
      </c>
      <c r="C1257" s="45">
        <v>8.26</v>
      </c>
      <c r="D1257" s="45" t="s">
        <v>13565</v>
      </c>
      <c r="E1257" s="46">
        <v>47787</v>
      </c>
      <c r="F1257" s="45"/>
      <c r="G1257" s="93"/>
      <c r="H1257" s="93"/>
      <c r="I1257" s="99"/>
      <c r="J1257" s="99"/>
      <c r="K1257" s="99"/>
      <c r="L1257" s="99"/>
      <c r="M1257" s="99"/>
      <c r="N1257" s="99"/>
      <c r="O1257" s="99"/>
      <c r="P1257" s="99"/>
      <c r="Q1257" s="99"/>
      <c r="R1257" s="99"/>
      <c r="S1257" s="99"/>
      <c r="T1257" s="99"/>
      <c r="U1257" s="99"/>
      <c r="V1257" s="99"/>
      <c r="W1257" s="99"/>
      <c r="X1257" s="99"/>
      <c r="Y1257" s="99"/>
      <c r="Z1257" s="99"/>
      <c r="AF1257" s="326"/>
    </row>
    <row r="1258" spans="1:32" x14ac:dyDescent="0.25">
      <c r="A1258" s="44" t="s">
        <v>1397</v>
      </c>
      <c r="B1258" s="44" t="s">
        <v>13127</v>
      </c>
      <c r="C1258" s="45">
        <v>13.25</v>
      </c>
      <c r="D1258" s="45" t="s">
        <v>13565</v>
      </c>
      <c r="E1258" s="46">
        <v>47664</v>
      </c>
      <c r="F1258" s="45"/>
      <c r="G1258" s="93"/>
      <c r="H1258" s="93"/>
      <c r="I1258" s="99"/>
      <c r="J1258" s="99"/>
      <c r="K1258" s="99"/>
      <c r="L1258" s="99"/>
      <c r="M1258" s="99"/>
      <c r="N1258" s="99"/>
      <c r="O1258" s="99"/>
      <c r="P1258" s="99"/>
      <c r="Q1258" s="99"/>
      <c r="R1258" s="99"/>
      <c r="S1258" s="99"/>
      <c r="T1258" s="99"/>
      <c r="U1258" s="99"/>
      <c r="V1258" s="99"/>
      <c r="W1258" s="99"/>
      <c r="X1258" s="99"/>
      <c r="Y1258" s="99"/>
      <c r="Z1258" s="99"/>
      <c r="AF1258" s="326"/>
    </row>
    <row r="1259" spans="1:32" x14ac:dyDescent="0.25">
      <c r="A1259" s="44" t="s">
        <v>4475</v>
      </c>
      <c r="B1259" s="44" t="s">
        <v>210</v>
      </c>
      <c r="C1259" s="45">
        <v>241001</v>
      </c>
      <c r="D1259" s="45" t="s">
        <v>12340</v>
      </c>
      <c r="E1259" s="45" t="s">
        <v>5650</v>
      </c>
      <c r="AF1259" s="326"/>
    </row>
    <row r="1260" spans="1:32" x14ac:dyDescent="0.25">
      <c r="A1260" s="44" t="s">
        <v>17617</v>
      </c>
      <c r="B1260" s="44" t="s">
        <v>1967</v>
      </c>
      <c r="C1260" s="45" t="s">
        <v>17618</v>
      </c>
      <c r="D1260" s="46" t="s">
        <v>13037</v>
      </c>
      <c r="E1260" s="46">
        <v>46274</v>
      </c>
      <c r="AF1260" s="326"/>
    </row>
    <row r="1261" spans="1:32" x14ac:dyDescent="0.25">
      <c r="A1261" s="44" t="s">
        <v>11327</v>
      </c>
      <c r="B1261" s="44" t="s">
        <v>11299</v>
      </c>
      <c r="C1261" s="45">
        <v>24020301</v>
      </c>
      <c r="D1261" s="45" t="s">
        <v>12340</v>
      </c>
      <c r="E1261" s="45" t="s">
        <v>5444</v>
      </c>
      <c r="AF1261" s="326"/>
    </row>
    <row r="1262" spans="1:32" x14ac:dyDescent="0.3">
      <c r="A1262" s="372" t="s">
        <v>11932</v>
      </c>
      <c r="B1262" s="372" t="s">
        <v>12348</v>
      </c>
      <c r="C1262" s="125" t="s">
        <v>12188</v>
      </c>
      <c r="D1262" s="32" t="s">
        <v>20621</v>
      </c>
      <c r="E1262" s="125" t="s">
        <v>5239</v>
      </c>
      <c r="F1262" s="125" t="s">
        <v>1236</v>
      </c>
      <c r="G1262" s="125" t="s">
        <v>1237</v>
      </c>
      <c r="AF1262" s="326"/>
    </row>
    <row r="1263" spans="1:32" x14ac:dyDescent="0.25">
      <c r="A1263" s="44" t="s">
        <v>10143</v>
      </c>
      <c r="B1263" s="92" t="s">
        <v>10390</v>
      </c>
      <c r="C1263" s="56" t="s">
        <v>10120</v>
      </c>
      <c r="D1263" s="146" t="s">
        <v>10389</v>
      </c>
      <c r="E1263" s="107">
        <v>45838</v>
      </c>
      <c r="F1263" s="93"/>
      <c r="G1263" s="93"/>
      <c r="H1263" s="93"/>
      <c r="I1263" s="99"/>
      <c r="J1263" s="99"/>
      <c r="K1263" s="99"/>
      <c r="L1263" s="99"/>
      <c r="M1263" s="99"/>
      <c r="N1263" s="99"/>
      <c r="O1263" s="99"/>
      <c r="P1263" s="99"/>
      <c r="Q1263" s="99"/>
      <c r="R1263" s="99"/>
      <c r="S1263" s="99"/>
      <c r="T1263" s="44"/>
      <c r="U1263" s="99"/>
      <c r="V1263" s="99"/>
      <c r="W1263" s="99"/>
      <c r="X1263" s="99"/>
      <c r="Y1263" s="99"/>
      <c r="Z1263" s="99"/>
      <c r="AF1263" s="326"/>
    </row>
    <row r="1264" spans="1:32" x14ac:dyDescent="0.25">
      <c r="A1264" s="44" t="s">
        <v>17972</v>
      </c>
      <c r="B1264" s="44" t="s">
        <v>17973</v>
      </c>
      <c r="C1264" s="45" t="s">
        <v>18301</v>
      </c>
      <c r="D1264" s="93" t="s">
        <v>3876</v>
      </c>
      <c r="E1264" s="359">
        <f>DATE(2030,1,28)</f>
        <v>47511</v>
      </c>
      <c r="F1264" s="93"/>
      <c r="G1264" s="93"/>
      <c r="H1264" s="93"/>
      <c r="I1264" s="99"/>
      <c r="J1264" s="99"/>
      <c r="K1264" s="99"/>
      <c r="L1264" s="99"/>
      <c r="M1264" s="99"/>
      <c r="N1264" s="99"/>
      <c r="O1264" s="99"/>
      <c r="P1264" s="99"/>
      <c r="Q1264" s="99"/>
      <c r="R1264" s="99"/>
      <c r="S1264" s="99"/>
      <c r="T1264" s="99"/>
      <c r="U1264" s="99"/>
      <c r="V1264" s="99"/>
      <c r="W1264" s="99"/>
      <c r="X1264" s="99"/>
      <c r="Y1264" s="99"/>
      <c r="Z1264" s="99"/>
      <c r="AF1264" s="326"/>
    </row>
    <row r="1265" spans="1:32" x14ac:dyDescent="0.25">
      <c r="A1265" s="99" t="s">
        <v>1436</v>
      </c>
      <c r="B1265" s="92" t="s">
        <v>11857</v>
      </c>
      <c r="C1265" s="93" t="s">
        <v>1437</v>
      </c>
      <c r="D1265" s="93" t="s">
        <v>1443</v>
      </c>
      <c r="E1265" s="94">
        <v>46538</v>
      </c>
      <c r="F1265" s="93"/>
      <c r="G1265" s="93"/>
      <c r="H1265" s="93"/>
      <c r="I1265" s="99"/>
      <c r="J1265" s="99"/>
      <c r="K1265" s="99"/>
      <c r="L1265" s="99"/>
      <c r="M1265" s="99"/>
      <c r="N1265" s="99"/>
      <c r="O1265" s="99"/>
      <c r="P1265" s="99"/>
      <c r="Q1265" s="99"/>
      <c r="R1265" s="99"/>
      <c r="S1265" s="99"/>
      <c r="T1265" s="44"/>
      <c r="U1265" s="99"/>
      <c r="V1265" s="99"/>
      <c r="W1265" s="99"/>
      <c r="X1265" s="99"/>
      <c r="Y1265" s="99"/>
      <c r="Z1265" s="99"/>
      <c r="AF1265" s="326"/>
    </row>
    <row r="1266" spans="1:32" x14ac:dyDescent="0.25">
      <c r="A1266" s="120" t="s">
        <v>3881</v>
      </c>
      <c r="B1266" s="114" t="s">
        <v>3875</v>
      </c>
      <c r="C1266" s="345" t="s">
        <v>11098</v>
      </c>
      <c r="D1266" s="96" t="s">
        <v>1779</v>
      </c>
      <c r="E1266" s="65">
        <v>46923</v>
      </c>
      <c r="F1266" s="93"/>
      <c r="G1266" s="93"/>
      <c r="H1266" s="93"/>
      <c r="I1266" s="99"/>
      <c r="J1266" s="99"/>
      <c r="K1266" s="99"/>
      <c r="L1266" s="99"/>
      <c r="M1266" s="99"/>
      <c r="N1266" s="99"/>
      <c r="O1266" s="99"/>
      <c r="P1266" s="99"/>
      <c r="Q1266" s="99"/>
      <c r="R1266" s="99"/>
      <c r="S1266" s="99"/>
      <c r="T1266" s="44"/>
      <c r="U1266" s="99"/>
      <c r="V1266" s="99"/>
      <c r="W1266" s="99"/>
      <c r="X1266" s="99"/>
      <c r="Y1266" s="99"/>
      <c r="Z1266" s="99"/>
      <c r="AF1266" s="326"/>
    </row>
    <row r="1267" spans="1:32" x14ac:dyDescent="0.25">
      <c r="A1267" s="44" t="s">
        <v>11166</v>
      </c>
      <c r="B1267" s="44" t="s">
        <v>14641</v>
      </c>
      <c r="C1267" s="45">
        <v>34.25</v>
      </c>
      <c r="D1267" s="45" t="s">
        <v>13565</v>
      </c>
      <c r="E1267" s="46">
        <v>47664</v>
      </c>
      <c r="F1267" s="45"/>
      <c r="G1267" s="93"/>
      <c r="H1267" s="93"/>
      <c r="I1267" s="99"/>
      <c r="J1267" s="99"/>
      <c r="K1267" s="99"/>
      <c r="L1267" s="99"/>
      <c r="M1267" s="99"/>
      <c r="N1267" s="99"/>
      <c r="O1267" s="99"/>
      <c r="P1267" s="99"/>
      <c r="Q1267" s="99"/>
      <c r="R1267" s="99"/>
      <c r="S1267" s="99"/>
      <c r="T1267" s="99"/>
      <c r="U1267" s="99"/>
      <c r="V1267" s="99"/>
      <c r="W1267" s="99"/>
      <c r="X1267" s="99"/>
      <c r="Y1267" s="99"/>
      <c r="Z1267" s="99"/>
      <c r="AF1267" s="326"/>
    </row>
    <row r="1268" spans="1:32" x14ac:dyDescent="0.25">
      <c r="A1268" s="44" t="s">
        <v>11166</v>
      </c>
      <c r="B1268" s="44" t="s">
        <v>1948</v>
      </c>
      <c r="C1268" s="45" t="s">
        <v>15495</v>
      </c>
      <c r="D1268" s="46" t="s">
        <v>13037</v>
      </c>
      <c r="E1268" s="46">
        <v>46254</v>
      </c>
      <c r="AF1268" s="326"/>
    </row>
    <row r="1269" spans="1:32" x14ac:dyDescent="0.25">
      <c r="A1269" s="44" t="s">
        <v>11166</v>
      </c>
      <c r="B1269" s="44" t="s">
        <v>1948</v>
      </c>
      <c r="C1269" s="45" t="s">
        <v>14460</v>
      </c>
      <c r="D1269" s="46" t="s">
        <v>13037</v>
      </c>
      <c r="E1269" s="46">
        <v>46282</v>
      </c>
      <c r="AF1269" s="326"/>
    </row>
    <row r="1270" spans="1:32" x14ac:dyDescent="0.25">
      <c r="A1270" s="44" t="s">
        <v>11167</v>
      </c>
      <c r="B1270" s="44" t="s">
        <v>11168</v>
      </c>
      <c r="C1270" s="45" t="s">
        <v>11169</v>
      </c>
      <c r="D1270" s="46" t="s">
        <v>13037</v>
      </c>
      <c r="E1270" s="46">
        <v>46231</v>
      </c>
      <c r="AF1270" s="326"/>
    </row>
    <row r="1271" spans="1:32" x14ac:dyDescent="0.25">
      <c r="A1271" s="44" t="s">
        <v>13170</v>
      </c>
      <c r="B1271" s="44" t="s">
        <v>13125</v>
      </c>
      <c r="C1271" s="45">
        <v>26.23</v>
      </c>
      <c r="D1271" s="45" t="s">
        <v>13565</v>
      </c>
      <c r="E1271" s="46">
        <v>46934</v>
      </c>
      <c r="F1271" s="45"/>
      <c r="G1271" s="93"/>
      <c r="H1271" s="93"/>
      <c r="I1271" s="99"/>
      <c r="J1271" s="99"/>
      <c r="K1271" s="99"/>
      <c r="L1271" s="99"/>
      <c r="M1271" s="99"/>
      <c r="N1271" s="99"/>
      <c r="O1271" s="99"/>
      <c r="P1271" s="99"/>
      <c r="Q1271" s="99"/>
      <c r="R1271" s="99"/>
      <c r="S1271" s="99"/>
      <c r="T1271" s="99"/>
      <c r="U1271" s="99"/>
      <c r="V1271" s="99"/>
      <c r="W1271" s="99"/>
      <c r="X1271" s="99"/>
      <c r="Y1271" s="99"/>
      <c r="Z1271" s="99"/>
      <c r="AF1271" s="326"/>
    </row>
    <row r="1272" spans="1:32" x14ac:dyDescent="0.25">
      <c r="A1272" s="44" t="s">
        <v>13170</v>
      </c>
      <c r="B1272" s="44" t="s">
        <v>13129</v>
      </c>
      <c r="C1272" s="45">
        <v>36.229999999999997</v>
      </c>
      <c r="D1272" s="45" t="s">
        <v>13565</v>
      </c>
      <c r="E1272" s="46">
        <v>46934</v>
      </c>
      <c r="F1272" s="45"/>
      <c r="G1272" s="93"/>
      <c r="H1272" s="93"/>
      <c r="I1272" s="99"/>
      <c r="J1272" s="99"/>
      <c r="K1272" s="99"/>
      <c r="L1272" s="99"/>
      <c r="M1272" s="99"/>
      <c r="N1272" s="99"/>
      <c r="O1272" s="99"/>
      <c r="P1272" s="99"/>
      <c r="Q1272" s="99"/>
      <c r="R1272" s="99"/>
      <c r="S1272" s="99"/>
      <c r="T1272" s="99"/>
      <c r="U1272" s="99"/>
      <c r="V1272" s="99"/>
      <c r="W1272" s="99"/>
      <c r="X1272" s="99"/>
      <c r="Y1272" s="99"/>
      <c r="Z1272" s="99"/>
      <c r="AF1272" s="326"/>
    </row>
    <row r="1273" spans="1:32" x14ac:dyDescent="0.25">
      <c r="A1273" s="44" t="s">
        <v>13170</v>
      </c>
      <c r="B1273" s="44" t="s">
        <v>13171</v>
      </c>
      <c r="C1273" s="45">
        <v>38.229999999999997</v>
      </c>
      <c r="D1273" s="45" t="s">
        <v>13565</v>
      </c>
      <c r="E1273" s="46">
        <v>46934</v>
      </c>
      <c r="F1273" s="45"/>
      <c r="G1273" s="93"/>
      <c r="H1273" s="93"/>
      <c r="I1273" s="99"/>
      <c r="J1273" s="99"/>
      <c r="K1273" s="99"/>
      <c r="L1273" s="99"/>
      <c r="M1273" s="99"/>
      <c r="N1273" s="99"/>
      <c r="O1273" s="99"/>
      <c r="P1273" s="99"/>
      <c r="Q1273" s="99"/>
      <c r="R1273" s="99"/>
      <c r="S1273" s="99"/>
      <c r="T1273" s="99"/>
      <c r="U1273" s="99"/>
      <c r="V1273" s="99"/>
      <c r="W1273" s="99"/>
      <c r="X1273" s="99"/>
      <c r="Y1273" s="99"/>
      <c r="Z1273" s="99"/>
      <c r="AF1273" s="326"/>
    </row>
    <row r="1274" spans="1:32" x14ac:dyDescent="0.25">
      <c r="A1274" s="44" t="s">
        <v>18920</v>
      </c>
      <c r="B1274" s="44" t="s">
        <v>5639</v>
      </c>
      <c r="C1274" s="45">
        <v>26010401</v>
      </c>
      <c r="D1274" s="45" t="s">
        <v>12340</v>
      </c>
      <c r="E1274" s="45" t="s">
        <v>18836</v>
      </c>
      <c r="AF1274" s="326"/>
    </row>
    <row r="1275" spans="1:32" x14ac:dyDescent="0.25">
      <c r="A1275" s="44" t="s">
        <v>18921</v>
      </c>
      <c r="B1275" s="44" t="s">
        <v>2267</v>
      </c>
      <c r="C1275" s="45">
        <v>25090101</v>
      </c>
      <c r="D1275" s="45" t="s">
        <v>12340</v>
      </c>
      <c r="E1275" s="45" t="s">
        <v>5246</v>
      </c>
      <c r="AF1275" s="326"/>
    </row>
    <row r="1276" spans="1:32" x14ac:dyDescent="0.25">
      <c r="A1276" s="44" t="s">
        <v>18921</v>
      </c>
      <c r="B1276" s="44" t="s">
        <v>3161</v>
      </c>
      <c r="C1276" s="45">
        <v>25090102</v>
      </c>
      <c r="D1276" s="45" t="s">
        <v>12340</v>
      </c>
      <c r="E1276" s="45" t="s">
        <v>5246</v>
      </c>
      <c r="AF1276" s="326"/>
    </row>
    <row r="1277" spans="1:32" x14ac:dyDescent="0.25">
      <c r="A1277" s="44" t="s">
        <v>8477</v>
      </c>
      <c r="B1277" s="44" t="s">
        <v>978</v>
      </c>
      <c r="C1277" s="45">
        <v>230703</v>
      </c>
      <c r="D1277" s="45" t="s">
        <v>12340</v>
      </c>
      <c r="E1277" s="45" t="s">
        <v>4375</v>
      </c>
      <c r="AF1277" s="326"/>
    </row>
    <row r="1278" spans="1:32" x14ac:dyDescent="0.3">
      <c r="A1278" s="372" t="s">
        <v>12361</v>
      </c>
      <c r="B1278" s="372" t="s">
        <v>1209</v>
      </c>
      <c r="C1278" s="125" t="s">
        <v>8691</v>
      </c>
      <c r="D1278" s="32" t="s">
        <v>20621</v>
      </c>
      <c r="E1278" s="125" t="s">
        <v>8524</v>
      </c>
      <c r="F1278" s="125" t="s">
        <v>1236</v>
      </c>
      <c r="G1278" s="125" t="s">
        <v>1237</v>
      </c>
      <c r="AF1278" s="326"/>
    </row>
    <row r="1279" spans="1:32" x14ac:dyDescent="0.3">
      <c r="A1279" s="372" t="s">
        <v>12361</v>
      </c>
      <c r="B1279" s="372" t="s">
        <v>1201</v>
      </c>
      <c r="C1279" s="125" t="s">
        <v>11031</v>
      </c>
      <c r="D1279" s="32" t="s">
        <v>20621</v>
      </c>
      <c r="E1279" s="125" t="s">
        <v>5452</v>
      </c>
      <c r="F1279" s="125" t="s">
        <v>1236</v>
      </c>
      <c r="G1279" s="125" t="s">
        <v>1237</v>
      </c>
      <c r="AF1279" s="326"/>
    </row>
    <row r="1280" spans="1:32" x14ac:dyDescent="0.3">
      <c r="A1280" s="372" t="s">
        <v>12361</v>
      </c>
      <c r="B1280" s="372" t="s">
        <v>12351</v>
      </c>
      <c r="C1280" s="125" t="s">
        <v>12352</v>
      </c>
      <c r="D1280" s="32" t="s">
        <v>20621</v>
      </c>
      <c r="E1280" s="125" t="s">
        <v>5075</v>
      </c>
      <c r="F1280" s="125" t="s">
        <v>1236</v>
      </c>
      <c r="G1280" s="125" t="s">
        <v>1237</v>
      </c>
      <c r="AF1280" s="326"/>
    </row>
    <row r="1281" spans="1:32" x14ac:dyDescent="0.25">
      <c r="A1281" s="271" t="s">
        <v>10841</v>
      </c>
      <c r="B1281" s="271" t="s">
        <v>1251</v>
      </c>
      <c r="C1281" s="59" t="s">
        <v>10924</v>
      </c>
      <c r="D1281" s="93" t="s">
        <v>1250</v>
      </c>
      <c r="E1281" s="94">
        <v>46228</v>
      </c>
      <c r="F1281" s="93"/>
      <c r="G1281" s="93"/>
      <c r="H1281" s="93"/>
      <c r="I1281" s="99"/>
      <c r="J1281" s="99"/>
      <c r="K1281" s="99"/>
      <c r="L1281" s="99"/>
      <c r="M1281" s="99"/>
      <c r="N1281" s="99"/>
      <c r="O1281" s="99"/>
      <c r="P1281" s="99"/>
      <c r="Q1281" s="99"/>
      <c r="R1281" s="99"/>
      <c r="S1281" s="99"/>
      <c r="T1281" s="44"/>
      <c r="U1281" s="99"/>
      <c r="V1281" s="99"/>
      <c r="W1281" s="99"/>
      <c r="X1281" s="99"/>
      <c r="Y1281" s="99"/>
      <c r="Z1281" s="99"/>
      <c r="AA1281" s="380"/>
      <c r="AF1281" s="326"/>
    </row>
    <row r="1282" spans="1:32" x14ac:dyDescent="0.25">
      <c r="A1282" s="44" t="s">
        <v>17875</v>
      </c>
      <c r="B1282" s="44" t="s">
        <v>20356</v>
      </c>
      <c r="C1282" s="45" t="s">
        <v>17874</v>
      </c>
      <c r="D1282" s="32" t="s">
        <v>12570</v>
      </c>
      <c r="E1282" s="46">
        <v>46477</v>
      </c>
      <c r="AF1282" s="326"/>
    </row>
    <row r="1283" spans="1:32" x14ac:dyDescent="0.25">
      <c r="A1283" s="44" t="s">
        <v>18922</v>
      </c>
      <c r="B1283" s="44" t="s">
        <v>3165</v>
      </c>
      <c r="C1283" s="45">
        <v>24070202</v>
      </c>
      <c r="D1283" s="45" t="s">
        <v>12340</v>
      </c>
      <c r="E1283" s="45" t="s">
        <v>7992</v>
      </c>
      <c r="AF1283" s="326"/>
    </row>
    <row r="1284" spans="1:32" x14ac:dyDescent="0.25">
      <c r="A1284" s="44" t="s">
        <v>18922</v>
      </c>
      <c r="B1284" s="44" t="s">
        <v>18895</v>
      </c>
      <c r="C1284" s="45">
        <v>24070201</v>
      </c>
      <c r="D1284" s="45" t="s">
        <v>12340</v>
      </c>
      <c r="E1284" s="45" t="s">
        <v>7992</v>
      </c>
      <c r="AF1284" s="326"/>
    </row>
    <row r="1285" spans="1:32" x14ac:dyDescent="0.25">
      <c r="A1285" s="267" t="s">
        <v>6890</v>
      </c>
      <c r="B1285" s="267" t="s">
        <v>9304</v>
      </c>
      <c r="C1285" s="268">
        <v>791202303001</v>
      </c>
      <c r="D1285" s="268" t="s">
        <v>6775</v>
      </c>
      <c r="E1285" s="269" t="s">
        <v>3276</v>
      </c>
      <c r="F1285" s="93"/>
      <c r="G1285" s="93"/>
      <c r="H1285" s="93"/>
      <c r="I1285" s="99"/>
      <c r="J1285" s="99"/>
      <c r="K1285" s="99"/>
      <c r="L1285" s="99"/>
      <c r="M1285" s="99"/>
      <c r="N1285" s="99"/>
      <c r="O1285" s="99"/>
      <c r="P1285" s="99"/>
      <c r="Q1285" s="99"/>
      <c r="R1285" s="99"/>
      <c r="S1285" s="99"/>
      <c r="T1285" s="44"/>
      <c r="U1285" s="99"/>
      <c r="V1285" s="99"/>
      <c r="W1285" s="99"/>
      <c r="X1285" s="99"/>
      <c r="Y1285" s="99"/>
      <c r="Z1285" s="99"/>
      <c r="AF1285" s="326"/>
    </row>
    <row r="1286" spans="1:32" x14ac:dyDescent="0.25">
      <c r="A1286" s="267" t="s">
        <v>6890</v>
      </c>
      <c r="B1286" s="267" t="s">
        <v>9307</v>
      </c>
      <c r="C1286" s="268">
        <v>791202303002</v>
      </c>
      <c r="D1286" s="268" t="s">
        <v>6775</v>
      </c>
      <c r="E1286" s="269" t="s">
        <v>3276</v>
      </c>
      <c r="F1286" s="93"/>
      <c r="G1286" s="93"/>
      <c r="H1286" s="93"/>
      <c r="I1286" s="99"/>
      <c r="J1286" s="99"/>
      <c r="K1286" s="99"/>
      <c r="L1286" s="99"/>
      <c r="M1286" s="99"/>
      <c r="N1286" s="99"/>
      <c r="O1286" s="99"/>
      <c r="P1286" s="99"/>
      <c r="Q1286" s="99"/>
      <c r="R1286" s="99"/>
      <c r="S1286" s="99"/>
      <c r="T1286" s="44"/>
      <c r="U1286" s="99"/>
      <c r="V1286" s="99"/>
      <c r="W1286" s="99"/>
      <c r="X1286" s="99"/>
      <c r="Y1286" s="99"/>
      <c r="Z1286" s="99"/>
      <c r="AF1286" s="326"/>
    </row>
    <row r="1287" spans="1:32" x14ac:dyDescent="0.25">
      <c r="A1287" s="267" t="s">
        <v>6890</v>
      </c>
      <c r="B1287" s="267" t="s">
        <v>6747</v>
      </c>
      <c r="C1287" s="268">
        <v>791202303001</v>
      </c>
      <c r="D1287" s="268" t="s">
        <v>6775</v>
      </c>
      <c r="E1287" s="269">
        <v>47634</v>
      </c>
      <c r="F1287" s="93"/>
      <c r="G1287" s="93"/>
      <c r="H1287" s="93"/>
      <c r="I1287" s="99"/>
      <c r="J1287" s="99"/>
      <c r="K1287" s="99"/>
      <c r="L1287" s="44"/>
      <c r="M1287" s="99"/>
      <c r="N1287" s="99"/>
      <c r="O1287" s="99"/>
      <c r="P1287" s="99"/>
      <c r="Q1287" s="99"/>
      <c r="R1287" s="99"/>
      <c r="S1287" s="99"/>
      <c r="T1287" s="99"/>
      <c r="U1287" s="99"/>
      <c r="V1287" s="99"/>
      <c r="W1287" s="99"/>
      <c r="X1287" s="99"/>
      <c r="Y1287" s="99"/>
      <c r="Z1287" s="99"/>
      <c r="AF1287" s="326"/>
    </row>
    <row r="1288" spans="1:32" x14ac:dyDescent="0.25">
      <c r="A1288" s="44" t="s">
        <v>6890</v>
      </c>
      <c r="B1288" s="44" t="s">
        <v>2433</v>
      </c>
      <c r="C1288" s="45">
        <v>230105</v>
      </c>
      <c r="D1288" s="45" t="s">
        <v>12340</v>
      </c>
      <c r="E1288" s="45" t="s">
        <v>5580</v>
      </c>
      <c r="AF1288" s="326"/>
    </row>
    <row r="1289" spans="1:32" x14ac:dyDescent="0.3">
      <c r="A1289" s="372" t="s">
        <v>9460</v>
      </c>
      <c r="B1289" s="372" t="s">
        <v>5064</v>
      </c>
      <c r="C1289" s="125" t="s">
        <v>16873</v>
      </c>
      <c r="D1289" s="32" t="s">
        <v>20621</v>
      </c>
      <c r="E1289" s="125" t="s">
        <v>10638</v>
      </c>
      <c r="F1289" s="125" t="s">
        <v>1237</v>
      </c>
      <c r="G1289" s="125" t="s">
        <v>1237</v>
      </c>
      <c r="AF1289" s="326"/>
    </row>
    <row r="1290" spans="1:32" x14ac:dyDescent="0.25">
      <c r="A1290" s="44" t="s">
        <v>9460</v>
      </c>
      <c r="B1290" s="44" t="s">
        <v>17974</v>
      </c>
      <c r="C1290" s="45" t="s">
        <v>18302</v>
      </c>
      <c r="D1290" s="93" t="s">
        <v>3876</v>
      </c>
      <c r="E1290" s="359">
        <f>DATE(2029,10,20)</f>
        <v>47411</v>
      </c>
      <c r="F1290" s="93"/>
      <c r="G1290" s="93"/>
      <c r="H1290" s="93"/>
      <c r="I1290" s="99"/>
      <c r="J1290" s="99"/>
      <c r="K1290" s="99"/>
      <c r="L1290" s="99"/>
      <c r="M1290" s="99"/>
      <c r="N1290" s="99"/>
      <c r="O1290" s="99"/>
      <c r="P1290" s="99"/>
      <c r="Q1290" s="99"/>
      <c r="R1290" s="99"/>
      <c r="S1290" s="99"/>
      <c r="T1290" s="99"/>
      <c r="U1290" s="99"/>
      <c r="V1290" s="99"/>
      <c r="W1290" s="99"/>
      <c r="X1290" s="99"/>
      <c r="Y1290" s="99"/>
      <c r="Z1290" s="99"/>
      <c r="AF1290" s="326"/>
    </row>
    <row r="1291" spans="1:32" x14ac:dyDescent="0.3">
      <c r="A1291" s="372" t="s">
        <v>25</v>
      </c>
      <c r="B1291" s="372" t="s">
        <v>12354</v>
      </c>
      <c r="C1291" s="125" t="s">
        <v>12187</v>
      </c>
      <c r="D1291" s="32" t="s">
        <v>20621</v>
      </c>
      <c r="E1291" s="125" t="s">
        <v>5239</v>
      </c>
      <c r="F1291" s="125" t="s">
        <v>1236</v>
      </c>
      <c r="G1291" s="125" t="s">
        <v>1237</v>
      </c>
      <c r="AF1291" s="326"/>
    </row>
    <row r="1292" spans="1:32" x14ac:dyDescent="0.25">
      <c r="A1292" s="57" t="s">
        <v>25</v>
      </c>
      <c r="B1292" s="92" t="s">
        <v>3862</v>
      </c>
      <c r="C1292" s="93" t="s">
        <v>3860</v>
      </c>
      <c r="D1292" s="93" t="s">
        <v>3861</v>
      </c>
      <c r="E1292" s="94">
        <v>46203</v>
      </c>
      <c r="F1292" s="93"/>
      <c r="G1292" s="93"/>
      <c r="H1292" s="93"/>
      <c r="I1292" s="99"/>
      <c r="J1292" s="99"/>
      <c r="K1292" s="99"/>
      <c r="L1292" s="99"/>
      <c r="M1292" s="99"/>
      <c r="N1292" s="99"/>
      <c r="O1292" s="99"/>
      <c r="P1292" s="99"/>
      <c r="Q1292" s="99"/>
      <c r="R1292" s="99"/>
      <c r="S1292" s="99"/>
      <c r="T1292" s="44"/>
      <c r="U1292" s="99"/>
      <c r="V1292" s="99"/>
      <c r="W1292" s="99"/>
      <c r="X1292" s="99"/>
      <c r="Y1292" s="99"/>
      <c r="Z1292" s="99"/>
      <c r="AA1292" s="380"/>
      <c r="AF1292" s="326"/>
    </row>
    <row r="1293" spans="1:32" x14ac:dyDescent="0.25">
      <c r="A1293" s="44" t="s">
        <v>7330</v>
      </c>
      <c r="B1293" s="44" t="s">
        <v>20364</v>
      </c>
      <c r="C1293" s="45" t="s">
        <v>7329</v>
      </c>
      <c r="D1293" s="32" t="s">
        <v>12570</v>
      </c>
      <c r="E1293" s="46">
        <v>46507</v>
      </c>
      <c r="AF1293" s="326"/>
    </row>
    <row r="1294" spans="1:32" x14ac:dyDescent="0.25">
      <c r="A1294" s="44" t="s">
        <v>6891</v>
      </c>
      <c r="B1294" s="44" t="s">
        <v>5639</v>
      </c>
      <c r="C1294" s="45">
        <v>26010401</v>
      </c>
      <c r="D1294" s="45" t="s">
        <v>12340</v>
      </c>
      <c r="E1294" s="45" t="s">
        <v>18836</v>
      </c>
      <c r="AF1294" s="326"/>
    </row>
    <row r="1295" spans="1:32" x14ac:dyDescent="0.25">
      <c r="A1295" s="44" t="s">
        <v>6891</v>
      </c>
      <c r="B1295" s="44" t="s">
        <v>3298</v>
      </c>
      <c r="C1295" s="45">
        <v>26010402</v>
      </c>
      <c r="D1295" s="45" t="s">
        <v>12340</v>
      </c>
      <c r="E1295" s="45" t="s">
        <v>18836</v>
      </c>
      <c r="AF1295" s="326"/>
    </row>
    <row r="1296" spans="1:32" x14ac:dyDescent="0.3">
      <c r="A1296" s="372" t="s">
        <v>16763</v>
      </c>
      <c r="B1296" s="372" t="s">
        <v>1211</v>
      </c>
      <c r="C1296" s="125" t="s">
        <v>16878</v>
      </c>
      <c r="D1296" s="32" t="s">
        <v>20621</v>
      </c>
      <c r="E1296" s="125" t="s">
        <v>10638</v>
      </c>
      <c r="F1296" s="125" t="s">
        <v>1236</v>
      </c>
      <c r="G1296" s="125" t="s">
        <v>1237</v>
      </c>
      <c r="AF1296" s="326"/>
    </row>
    <row r="1297" spans="1:32" x14ac:dyDescent="0.25">
      <c r="A1297" s="44" t="s">
        <v>13172</v>
      </c>
      <c r="B1297" s="44" t="s">
        <v>13110</v>
      </c>
      <c r="C1297" s="45">
        <v>12.24</v>
      </c>
      <c r="D1297" s="45" t="s">
        <v>13565</v>
      </c>
      <c r="E1297" s="46">
        <v>47299</v>
      </c>
      <c r="F1297" s="45"/>
      <c r="G1297" s="93"/>
      <c r="H1297" s="93"/>
      <c r="I1297" s="99"/>
      <c r="J1297" s="99"/>
      <c r="K1297" s="99"/>
      <c r="L1297" s="99"/>
      <c r="M1297" s="99"/>
      <c r="N1297" s="99"/>
      <c r="O1297" s="99"/>
      <c r="P1297" s="99"/>
      <c r="Q1297" s="99"/>
      <c r="R1297" s="99"/>
      <c r="S1297" s="99"/>
      <c r="T1297" s="99"/>
      <c r="U1297" s="99"/>
      <c r="V1297" s="99"/>
      <c r="W1297" s="99"/>
      <c r="X1297" s="99"/>
      <c r="Y1297" s="99"/>
      <c r="Z1297" s="99"/>
      <c r="AF1297" s="326"/>
    </row>
    <row r="1298" spans="1:32" x14ac:dyDescent="0.25">
      <c r="A1298" s="44" t="s">
        <v>18923</v>
      </c>
      <c r="B1298" s="44" t="s">
        <v>18840</v>
      </c>
      <c r="C1298" s="45">
        <v>260202</v>
      </c>
      <c r="D1298" s="45" t="s">
        <v>12340</v>
      </c>
      <c r="E1298" s="45" t="s">
        <v>10021</v>
      </c>
      <c r="AF1298" s="326"/>
    </row>
    <row r="1299" spans="1:32" x14ac:dyDescent="0.3">
      <c r="A1299" s="372" t="s">
        <v>7469</v>
      </c>
      <c r="B1299" s="372" t="s">
        <v>1221</v>
      </c>
      <c r="C1299" s="125" t="s">
        <v>20613</v>
      </c>
      <c r="D1299" s="32" t="s">
        <v>20621</v>
      </c>
      <c r="E1299" s="125" t="s">
        <v>10032</v>
      </c>
      <c r="F1299" s="125" t="s">
        <v>1236</v>
      </c>
      <c r="G1299" s="125" t="s">
        <v>1237</v>
      </c>
      <c r="AF1299" s="326"/>
    </row>
    <row r="1300" spans="1:32" x14ac:dyDescent="0.25">
      <c r="A1300" s="44" t="s">
        <v>6892</v>
      </c>
      <c r="B1300" s="44" t="s">
        <v>2433</v>
      </c>
      <c r="C1300" s="45">
        <v>230105</v>
      </c>
      <c r="D1300" s="45" t="s">
        <v>12340</v>
      </c>
      <c r="E1300" s="45" t="s">
        <v>5580</v>
      </c>
      <c r="AF1300" s="326"/>
    </row>
    <row r="1301" spans="1:32" x14ac:dyDescent="0.3">
      <c r="A1301" s="372" t="s">
        <v>3050</v>
      </c>
      <c r="B1301" s="372" t="s">
        <v>1200</v>
      </c>
      <c r="C1301" s="125" t="s">
        <v>12346</v>
      </c>
      <c r="D1301" s="32" t="s">
        <v>20621</v>
      </c>
      <c r="E1301" s="125" t="s">
        <v>5075</v>
      </c>
      <c r="F1301" s="125" t="s">
        <v>1236</v>
      </c>
      <c r="G1301" s="125" t="s">
        <v>1237</v>
      </c>
      <c r="AF1301" s="326"/>
    </row>
    <row r="1302" spans="1:32" x14ac:dyDescent="0.25">
      <c r="A1302" s="44" t="s">
        <v>3050</v>
      </c>
      <c r="B1302" s="44" t="s">
        <v>2433</v>
      </c>
      <c r="C1302" s="45">
        <v>230105</v>
      </c>
      <c r="D1302" s="45" t="s">
        <v>12340</v>
      </c>
      <c r="E1302" s="45" t="s">
        <v>5580</v>
      </c>
      <c r="AF1302" s="326"/>
    </row>
    <row r="1303" spans="1:32" x14ac:dyDescent="0.25">
      <c r="A1303" s="44" t="s">
        <v>3050</v>
      </c>
      <c r="B1303" s="44" t="s">
        <v>18840</v>
      </c>
      <c r="C1303" s="45">
        <v>260202</v>
      </c>
      <c r="D1303" s="45" t="s">
        <v>12340</v>
      </c>
      <c r="E1303" s="45" t="s">
        <v>10021</v>
      </c>
      <c r="AF1303" s="326"/>
    </row>
    <row r="1304" spans="1:32" x14ac:dyDescent="0.25">
      <c r="A1304" s="44" t="s">
        <v>460</v>
      </c>
      <c r="B1304" s="44" t="s">
        <v>20335</v>
      </c>
      <c r="C1304" s="45" t="s">
        <v>10492</v>
      </c>
      <c r="D1304" s="32" t="s">
        <v>12570</v>
      </c>
      <c r="E1304" s="46">
        <v>46538</v>
      </c>
      <c r="AF1304" s="326"/>
    </row>
    <row r="1305" spans="1:32" x14ac:dyDescent="0.25">
      <c r="A1305" s="44" t="s">
        <v>460</v>
      </c>
      <c r="B1305" s="44" t="s">
        <v>20393</v>
      </c>
      <c r="C1305" s="45" t="s">
        <v>5854</v>
      </c>
      <c r="D1305" s="32" t="s">
        <v>12570</v>
      </c>
      <c r="E1305" s="46">
        <v>46446</v>
      </c>
      <c r="AF1305" s="326"/>
    </row>
    <row r="1306" spans="1:32" x14ac:dyDescent="0.25">
      <c r="A1306" s="44" t="s">
        <v>15496</v>
      </c>
      <c r="B1306" s="44" t="s">
        <v>2610</v>
      </c>
      <c r="C1306" s="45" t="s">
        <v>15497</v>
      </c>
      <c r="D1306" s="46" t="s">
        <v>13037</v>
      </c>
      <c r="E1306" s="46">
        <v>46162</v>
      </c>
      <c r="AF1306" s="326"/>
    </row>
    <row r="1307" spans="1:32" x14ac:dyDescent="0.25">
      <c r="A1307" s="44" t="s">
        <v>15496</v>
      </c>
      <c r="B1307" s="44" t="s">
        <v>2610</v>
      </c>
      <c r="C1307" s="45" t="s">
        <v>15497</v>
      </c>
      <c r="D1307" s="46" t="s">
        <v>13037</v>
      </c>
      <c r="E1307" s="46">
        <v>46162</v>
      </c>
      <c r="AF1307" s="326"/>
    </row>
    <row r="1308" spans="1:32" x14ac:dyDescent="0.25">
      <c r="A1308" s="44" t="s">
        <v>15496</v>
      </c>
      <c r="B1308" s="44" t="s">
        <v>4105</v>
      </c>
      <c r="C1308" s="45" t="s">
        <v>15498</v>
      </c>
      <c r="D1308" s="46" t="s">
        <v>13037</v>
      </c>
      <c r="E1308" s="46">
        <v>46218</v>
      </c>
      <c r="AF1308" s="326"/>
    </row>
    <row r="1309" spans="1:32" x14ac:dyDescent="0.25">
      <c r="A1309" s="44" t="s">
        <v>15496</v>
      </c>
      <c r="B1309" s="44" t="s">
        <v>4105</v>
      </c>
      <c r="C1309" s="45" t="s">
        <v>15498</v>
      </c>
      <c r="D1309" s="46" t="s">
        <v>13037</v>
      </c>
      <c r="E1309" s="46">
        <v>46218</v>
      </c>
      <c r="AF1309" s="326"/>
    </row>
    <row r="1310" spans="1:32" x14ac:dyDescent="0.3">
      <c r="A1310" s="372" t="s">
        <v>16539</v>
      </c>
      <c r="B1310" s="372" t="s">
        <v>1661</v>
      </c>
      <c r="C1310" s="125" t="s">
        <v>16726</v>
      </c>
      <c r="D1310" s="32" t="s">
        <v>20621</v>
      </c>
      <c r="E1310" s="125" t="s">
        <v>5580</v>
      </c>
      <c r="F1310" s="125" t="s">
        <v>1236</v>
      </c>
      <c r="G1310" s="125" t="s">
        <v>1236</v>
      </c>
      <c r="AF1310" s="326"/>
    </row>
    <row r="1311" spans="1:32" x14ac:dyDescent="0.25">
      <c r="A1311" s="44" t="s">
        <v>1003</v>
      </c>
      <c r="B1311" s="92" t="s">
        <v>10390</v>
      </c>
      <c r="C1311" s="56" t="s">
        <v>10120</v>
      </c>
      <c r="D1311" s="146" t="s">
        <v>10389</v>
      </c>
      <c r="E1311" s="107">
        <v>45838</v>
      </c>
      <c r="F1311" s="93"/>
      <c r="G1311" s="93"/>
      <c r="H1311" s="93"/>
      <c r="I1311" s="99"/>
      <c r="J1311" s="99"/>
      <c r="K1311" s="99"/>
      <c r="L1311" s="99"/>
      <c r="M1311" s="99"/>
      <c r="N1311" s="99"/>
      <c r="O1311" s="99"/>
      <c r="P1311" s="99"/>
      <c r="Q1311" s="99"/>
      <c r="R1311" s="99"/>
      <c r="S1311" s="44"/>
      <c r="T1311" s="44"/>
      <c r="U1311" s="99"/>
      <c r="V1311" s="99"/>
      <c r="W1311" s="99"/>
      <c r="X1311" s="99"/>
      <c r="Y1311" s="99"/>
      <c r="Z1311" s="99"/>
      <c r="AF1311" s="326"/>
    </row>
    <row r="1312" spans="1:32" x14ac:dyDescent="0.25">
      <c r="A1312" s="135" t="s">
        <v>1003</v>
      </c>
      <c r="B1312" s="131" t="s">
        <v>6197</v>
      </c>
      <c r="C1312" s="96" t="s">
        <v>6198</v>
      </c>
      <c r="D1312" s="96" t="s">
        <v>1250</v>
      </c>
      <c r="E1312" s="112">
        <v>46235</v>
      </c>
      <c r="F1312" s="93"/>
      <c r="G1312" s="93"/>
      <c r="H1312" s="93"/>
      <c r="I1312" s="99"/>
      <c r="J1312" s="99"/>
      <c r="K1312" s="99"/>
      <c r="L1312" s="99"/>
      <c r="M1312" s="99"/>
      <c r="N1312" s="99"/>
      <c r="O1312" s="99"/>
      <c r="P1312" s="99"/>
      <c r="Q1312" s="99"/>
      <c r="R1312" s="99"/>
      <c r="S1312" s="44"/>
      <c r="T1312" s="44"/>
      <c r="U1312" s="99"/>
      <c r="V1312" s="99"/>
      <c r="W1312" s="99"/>
      <c r="X1312" s="99"/>
      <c r="Y1312" s="99"/>
      <c r="Z1312" s="99"/>
      <c r="AA1312" s="380"/>
      <c r="AF1312" s="326"/>
    </row>
    <row r="1313" spans="1:32" x14ac:dyDescent="0.25">
      <c r="A1313" s="262" t="s">
        <v>1003</v>
      </c>
      <c r="B1313" s="99" t="s">
        <v>6164</v>
      </c>
      <c r="C1313" s="93" t="s">
        <v>10925</v>
      </c>
      <c r="D1313" s="94" t="s">
        <v>1250</v>
      </c>
      <c r="E1313" s="94">
        <v>46342</v>
      </c>
      <c r="F1313" s="93"/>
      <c r="G1313" s="93"/>
      <c r="H1313" s="93"/>
      <c r="I1313" s="99"/>
      <c r="J1313" s="99"/>
      <c r="K1313" s="99"/>
      <c r="L1313" s="99"/>
      <c r="M1313" s="99"/>
      <c r="N1313" s="99"/>
      <c r="O1313" s="99"/>
      <c r="P1313" s="99"/>
      <c r="Q1313" s="99"/>
      <c r="R1313" s="99"/>
      <c r="S1313" s="44"/>
      <c r="T1313" s="44"/>
      <c r="U1313" s="99"/>
      <c r="V1313" s="99"/>
      <c r="W1313" s="99"/>
      <c r="X1313" s="99"/>
      <c r="Y1313" s="99"/>
      <c r="Z1313" s="99"/>
      <c r="AA1313" s="380"/>
      <c r="AF1313" s="326"/>
    </row>
    <row r="1314" spans="1:32" x14ac:dyDescent="0.25">
      <c r="A1314" s="44" t="s">
        <v>3051</v>
      </c>
      <c r="B1314" s="44" t="s">
        <v>978</v>
      </c>
      <c r="C1314" s="45">
        <v>230703</v>
      </c>
      <c r="D1314" s="45" t="s">
        <v>12340</v>
      </c>
      <c r="E1314" s="45" t="s">
        <v>4375</v>
      </c>
      <c r="AF1314" s="326"/>
    </row>
    <row r="1315" spans="1:32" x14ac:dyDescent="0.25">
      <c r="A1315" s="44" t="s">
        <v>3051</v>
      </c>
      <c r="B1315" s="44" t="s">
        <v>967</v>
      </c>
      <c r="C1315" s="45">
        <v>230601</v>
      </c>
      <c r="D1315" s="45" t="s">
        <v>12340</v>
      </c>
      <c r="E1315" s="45" t="s">
        <v>8383</v>
      </c>
      <c r="AF1315" s="326"/>
    </row>
    <row r="1316" spans="1:32" x14ac:dyDescent="0.25">
      <c r="A1316" s="44" t="s">
        <v>3051</v>
      </c>
      <c r="B1316" s="44" t="s">
        <v>3275</v>
      </c>
      <c r="C1316" s="45">
        <v>210101</v>
      </c>
      <c r="D1316" s="45" t="s">
        <v>12340</v>
      </c>
      <c r="E1316" s="45" t="s">
        <v>3276</v>
      </c>
      <c r="AF1316" s="326"/>
    </row>
    <row r="1317" spans="1:32" x14ac:dyDescent="0.25">
      <c r="A1317" s="44" t="s">
        <v>14653</v>
      </c>
      <c r="B1317" s="44" t="s">
        <v>13118</v>
      </c>
      <c r="C1317" s="45">
        <v>21.25</v>
      </c>
      <c r="D1317" s="45" t="s">
        <v>13565</v>
      </c>
      <c r="E1317" s="46">
        <v>47664</v>
      </c>
      <c r="F1317" s="45" t="s">
        <v>1384</v>
      </c>
      <c r="G1317" s="93"/>
      <c r="H1317" s="93"/>
      <c r="I1317" s="99"/>
      <c r="J1317" s="99"/>
      <c r="K1317" s="99"/>
      <c r="L1317" s="99"/>
      <c r="M1317" s="99"/>
      <c r="N1317" s="99"/>
      <c r="O1317" s="99"/>
      <c r="P1317" s="99"/>
      <c r="Q1317" s="99"/>
      <c r="R1317" s="99"/>
      <c r="S1317" s="99"/>
      <c r="T1317" s="99"/>
      <c r="U1317" s="99"/>
      <c r="V1317" s="99"/>
      <c r="W1317" s="99"/>
      <c r="X1317" s="99"/>
      <c r="Y1317" s="99"/>
      <c r="Z1317" s="99"/>
      <c r="AF1317" s="326"/>
    </row>
    <row r="1318" spans="1:32" x14ac:dyDescent="0.25">
      <c r="A1318" s="44" t="s">
        <v>13173</v>
      </c>
      <c r="B1318" s="44" t="s">
        <v>13134</v>
      </c>
      <c r="C1318" s="45">
        <v>13.23</v>
      </c>
      <c r="D1318" s="45" t="s">
        <v>13565</v>
      </c>
      <c r="E1318" s="46">
        <v>46934</v>
      </c>
      <c r="F1318" s="45"/>
      <c r="G1318" s="93"/>
      <c r="H1318" s="93"/>
      <c r="I1318" s="99"/>
      <c r="J1318" s="99"/>
      <c r="K1318" s="99"/>
      <c r="L1318" s="99"/>
      <c r="M1318" s="99"/>
      <c r="N1318" s="99"/>
      <c r="O1318" s="99"/>
      <c r="P1318" s="99"/>
      <c r="Q1318" s="99"/>
      <c r="R1318" s="99"/>
      <c r="S1318" s="99"/>
      <c r="T1318" s="99"/>
      <c r="U1318" s="99"/>
      <c r="V1318" s="99"/>
      <c r="W1318" s="99"/>
      <c r="X1318" s="99"/>
      <c r="Y1318" s="99"/>
      <c r="Z1318" s="99"/>
      <c r="AF1318" s="326"/>
    </row>
    <row r="1319" spans="1:32" x14ac:dyDescent="0.25">
      <c r="A1319" s="44" t="s">
        <v>11170</v>
      </c>
      <c r="B1319" s="44" t="s">
        <v>1951</v>
      </c>
      <c r="C1319" s="45" t="s">
        <v>11171</v>
      </c>
      <c r="D1319" s="46" t="s">
        <v>13037</v>
      </c>
      <c r="E1319" s="46">
        <v>46234</v>
      </c>
      <c r="AF1319" s="326"/>
    </row>
    <row r="1320" spans="1:32" x14ac:dyDescent="0.3">
      <c r="A1320" s="385" t="s">
        <v>18612</v>
      </c>
      <c r="B1320" s="385" t="s">
        <v>1339</v>
      </c>
      <c r="C1320" s="387" t="s">
        <v>18636</v>
      </c>
      <c r="D1320" s="93" t="s">
        <v>5007</v>
      </c>
      <c r="E1320" s="388">
        <v>46507</v>
      </c>
      <c r="AF1320" s="326"/>
    </row>
    <row r="1321" spans="1:32" x14ac:dyDescent="0.3">
      <c r="A1321" s="372" t="s">
        <v>12362</v>
      </c>
      <c r="B1321" s="372" t="s">
        <v>12351</v>
      </c>
      <c r="C1321" s="125" t="s">
        <v>12352</v>
      </c>
      <c r="D1321" s="32" t="s">
        <v>20621</v>
      </c>
      <c r="E1321" s="125" t="s">
        <v>5075</v>
      </c>
      <c r="F1321" s="125" t="s">
        <v>1236</v>
      </c>
      <c r="G1321" s="125" t="s">
        <v>1237</v>
      </c>
      <c r="AF1321" s="326"/>
    </row>
    <row r="1322" spans="1:32" x14ac:dyDescent="0.25">
      <c r="A1322" s="44" t="s">
        <v>12963</v>
      </c>
      <c r="B1322" s="44" t="s">
        <v>210</v>
      </c>
      <c r="C1322" s="45">
        <v>241001</v>
      </c>
      <c r="D1322" s="45" t="s">
        <v>12340</v>
      </c>
      <c r="E1322" s="45" t="s">
        <v>5650</v>
      </c>
      <c r="AF1322" s="326"/>
    </row>
    <row r="1323" spans="1:32" x14ac:dyDescent="0.25">
      <c r="A1323" s="44" t="s">
        <v>12963</v>
      </c>
      <c r="B1323" s="44" t="s">
        <v>3597</v>
      </c>
      <c r="C1323" s="45">
        <v>250503</v>
      </c>
      <c r="D1323" s="45" t="s">
        <v>12340</v>
      </c>
      <c r="E1323" s="45" t="s">
        <v>16904</v>
      </c>
      <c r="AF1323" s="326"/>
    </row>
    <row r="1324" spans="1:32" x14ac:dyDescent="0.25">
      <c r="A1324" s="44" t="s">
        <v>5830</v>
      </c>
      <c r="B1324" s="44" t="s">
        <v>20368</v>
      </c>
      <c r="C1324" s="45" t="s">
        <v>5829</v>
      </c>
      <c r="D1324" s="32" t="s">
        <v>12570</v>
      </c>
      <c r="E1324" s="46">
        <v>46507</v>
      </c>
      <c r="AF1324" s="326"/>
    </row>
    <row r="1325" spans="1:32" x14ac:dyDescent="0.25">
      <c r="A1325" s="44" t="s">
        <v>5830</v>
      </c>
      <c r="B1325" s="44" t="s">
        <v>20379</v>
      </c>
      <c r="C1325" s="45" t="s">
        <v>5843</v>
      </c>
      <c r="D1325" s="32" t="s">
        <v>12570</v>
      </c>
      <c r="E1325" s="46">
        <v>46599</v>
      </c>
      <c r="AF1325" s="326"/>
    </row>
    <row r="1326" spans="1:32" x14ac:dyDescent="0.25">
      <c r="A1326" s="44" t="s">
        <v>5830</v>
      </c>
      <c r="B1326" s="44" t="s">
        <v>20403</v>
      </c>
      <c r="C1326" s="45" t="s">
        <v>7896</v>
      </c>
      <c r="D1326" s="32" t="s">
        <v>12570</v>
      </c>
      <c r="E1326" s="46">
        <v>46599</v>
      </c>
      <c r="AF1326" s="326"/>
    </row>
    <row r="1327" spans="1:32" x14ac:dyDescent="0.25">
      <c r="A1327" s="44" t="s">
        <v>11172</v>
      </c>
      <c r="B1327" s="44" t="s">
        <v>11173</v>
      </c>
      <c r="C1327" s="45" t="s">
        <v>11174</v>
      </c>
      <c r="D1327" s="46" t="s">
        <v>13037</v>
      </c>
      <c r="E1327" s="46">
        <v>46254</v>
      </c>
      <c r="AF1327" s="326"/>
    </row>
    <row r="1328" spans="1:32" x14ac:dyDescent="0.25">
      <c r="A1328" s="44" t="s">
        <v>11172</v>
      </c>
      <c r="B1328" s="44" t="s">
        <v>11173</v>
      </c>
      <c r="C1328" s="45" t="s">
        <v>11174</v>
      </c>
      <c r="D1328" s="46" t="s">
        <v>13037</v>
      </c>
      <c r="E1328" s="46">
        <v>46254</v>
      </c>
      <c r="AF1328" s="326"/>
    </row>
    <row r="1329" spans="1:32" x14ac:dyDescent="0.25">
      <c r="A1329" s="44" t="s">
        <v>14627</v>
      </c>
      <c r="B1329" s="44" t="s">
        <v>20391</v>
      </c>
      <c r="C1329" s="45" t="s">
        <v>14628</v>
      </c>
      <c r="D1329" s="32" t="s">
        <v>12570</v>
      </c>
      <c r="E1329" s="46">
        <v>46507</v>
      </c>
      <c r="AF1329" s="326"/>
    </row>
    <row r="1330" spans="1:32" x14ac:dyDescent="0.3">
      <c r="A1330" s="372" t="s">
        <v>11328</v>
      </c>
      <c r="B1330" s="372" t="s">
        <v>5064</v>
      </c>
      <c r="C1330" s="125" t="s">
        <v>16873</v>
      </c>
      <c r="D1330" s="32" t="s">
        <v>20621</v>
      </c>
      <c r="E1330" s="125" t="s">
        <v>10638</v>
      </c>
      <c r="F1330" s="125" t="s">
        <v>1236</v>
      </c>
      <c r="G1330" s="125" t="s">
        <v>1237</v>
      </c>
      <c r="AF1330" s="326"/>
    </row>
    <row r="1331" spans="1:32" x14ac:dyDescent="0.25">
      <c r="A1331" s="44" t="s">
        <v>13174</v>
      </c>
      <c r="B1331" s="44" t="s">
        <v>13107</v>
      </c>
      <c r="C1331" s="45">
        <v>9.24</v>
      </c>
      <c r="D1331" s="45" t="s">
        <v>13565</v>
      </c>
      <c r="E1331" s="46">
        <v>47299</v>
      </c>
      <c r="F1331" s="45"/>
      <c r="G1331" s="93"/>
      <c r="H1331" s="93"/>
      <c r="I1331" s="99"/>
      <c r="J1331" s="99"/>
      <c r="K1331" s="99"/>
      <c r="L1331" s="99"/>
      <c r="M1331" s="99"/>
      <c r="N1331" s="99"/>
      <c r="O1331" s="99"/>
      <c r="P1331" s="99"/>
      <c r="Q1331" s="99"/>
      <c r="R1331" s="99"/>
      <c r="S1331" s="99"/>
      <c r="T1331" s="99"/>
      <c r="U1331" s="99"/>
      <c r="V1331" s="99"/>
      <c r="W1331" s="99"/>
      <c r="X1331" s="99"/>
      <c r="Y1331" s="99"/>
      <c r="Z1331" s="99"/>
      <c r="AF1331" s="326"/>
    </row>
    <row r="1332" spans="1:32" x14ac:dyDescent="0.25">
      <c r="A1332" s="44" t="s">
        <v>11328</v>
      </c>
      <c r="B1332" s="44" t="s">
        <v>10020</v>
      </c>
      <c r="C1332" s="45">
        <v>24010401</v>
      </c>
      <c r="D1332" s="45" t="s">
        <v>12340</v>
      </c>
      <c r="E1332" s="45" t="s">
        <v>10021</v>
      </c>
      <c r="AF1332" s="326"/>
    </row>
    <row r="1333" spans="1:32" x14ac:dyDescent="0.25">
      <c r="A1333" s="44" t="s">
        <v>11328</v>
      </c>
      <c r="B1333" s="44" t="s">
        <v>18895</v>
      </c>
      <c r="C1333" s="45">
        <v>24070201</v>
      </c>
      <c r="D1333" s="45" t="s">
        <v>12340</v>
      </c>
      <c r="E1333" s="45" t="s">
        <v>7992</v>
      </c>
      <c r="AF1333" s="326"/>
    </row>
    <row r="1334" spans="1:32" x14ac:dyDescent="0.25">
      <c r="A1334" s="44" t="s">
        <v>4595</v>
      </c>
      <c r="B1334" s="44" t="s">
        <v>4596</v>
      </c>
      <c r="C1334" s="45" t="s">
        <v>4597</v>
      </c>
      <c r="D1334" s="45" t="s">
        <v>12177</v>
      </c>
      <c r="E1334" s="45" t="s">
        <v>5471</v>
      </c>
      <c r="F1334" s="93"/>
      <c r="G1334" s="93"/>
      <c r="H1334" s="93"/>
      <c r="I1334" s="99"/>
      <c r="J1334" s="99"/>
      <c r="K1334" s="99"/>
      <c r="L1334" s="99"/>
      <c r="M1334" s="99"/>
      <c r="N1334" s="99"/>
      <c r="O1334" s="99"/>
      <c r="P1334" s="99"/>
      <c r="Q1334" s="99"/>
      <c r="R1334" s="99"/>
      <c r="S1334" s="99"/>
      <c r="T1334" s="44"/>
      <c r="U1334" s="99"/>
      <c r="V1334" s="99"/>
      <c r="W1334" s="99"/>
      <c r="X1334" s="99"/>
      <c r="Y1334" s="99"/>
      <c r="Z1334" s="99"/>
      <c r="AF1334" s="326"/>
    </row>
    <row r="1335" spans="1:32" x14ac:dyDescent="0.25">
      <c r="A1335" s="44" t="s">
        <v>4595</v>
      </c>
      <c r="B1335" s="44" t="s">
        <v>4596</v>
      </c>
      <c r="C1335" s="45" t="s">
        <v>4597</v>
      </c>
      <c r="D1335" s="93" t="s">
        <v>18817</v>
      </c>
      <c r="E1335" s="45" t="s">
        <v>3276</v>
      </c>
      <c r="F1335" s="379"/>
      <c r="G1335" s="379"/>
      <c r="H1335" s="379"/>
      <c r="I1335" s="380"/>
      <c r="J1335" s="380"/>
      <c r="K1335" s="380"/>
      <c r="L1335" s="380"/>
      <c r="M1335" s="380"/>
      <c r="N1335" s="380"/>
      <c r="O1335" s="380"/>
      <c r="P1335" s="380"/>
      <c r="Q1335" s="380"/>
      <c r="R1335" s="380"/>
      <c r="S1335" s="380"/>
      <c r="T1335" s="380"/>
      <c r="U1335" s="380"/>
      <c r="V1335" s="380"/>
      <c r="W1335" s="380"/>
      <c r="X1335" s="380"/>
      <c r="Y1335" s="380"/>
      <c r="Z1335" s="380"/>
      <c r="AA1335" s="380"/>
      <c r="AF1335" s="326"/>
    </row>
    <row r="1336" spans="1:32" x14ac:dyDescent="0.3">
      <c r="A1336" s="372" t="s">
        <v>8397</v>
      </c>
      <c r="B1336" s="372" t="s">
        <v>2795</v>
      </c>
      <c r="C1336" s="125" t="s">
        <v>8398</v>
      </c>
      <c r="D1336" s="32" t="s">
        <v>20621</v>
      </c>
      <c r="E1336" s="125" t="s">
        <v>4471</v>
      </c>
      <c r="F1336" s="125" t="s">
        <v>1236</v>
      </c>
      <c r="G1336" s="125" t="s">
        <v>1237</v>
      </c>
      <c r="AF1336" s="326"/>
    </row>
    <row r="1337" spans="1:32" x14ac:dyDescent="0.25">
      <c r="A1337" s="44" t="s">
        <v>16944</v>
      </c>
      <c r="B1337" s="44" t="s">
        <v>2433</v>
      </c>
      <c r="C1337" s="45">
        <v>250106</v>
      </c>
      <c r="D1337" s="45" t="s">
        <v>12340</v>
      </c>
      <c r="E1337" s="45" t="s">
        <v>12896</v>
      </c>
      <c r="AF1337" s="326"/>
    </row>
    <row r="1338" spans="1:32" x14ac:dyDescent="0.25">
      <c r="A1338" s="44" t="s">
        <v>16944</v>
      </c>
      <c r="B1338" s="44" t="s">
        <v>986</v>
      </c>
      <c r="C1338" s="45">
        <v>240303</v>
      </c>
      <c r="D1338" s="45" t="s">
        <v>12340</v>
      </c>
      <c r="E1338" s="45" t="s">
        <v>2686</v>
      </c>
      <c r="AF1338" s="326"/>
    </row>
    <row r="1339" spans="1:32" x14ac:dyDescent="0.25">
      <c r="A1339" s="92" t="s">
        <v>11107</v>
      </c>
      <c r="B1339" s="92" t="s">
        <v>11136</v>
      </c>
      <c r="C1339" s="93" t="s">
        <v>11137</v>
      </c>
      <c r="D1339" s="93" t="s">
        <v>1250</v>
      </c>
      <c r="E1339" s="94">
        <v>46281</v>
      </c>
      <c r="F1339" s="93"/>
      <c r="G1339" s="93"/>
      <c r="H1339" s="93"/>
      <c r="I1339" s="99"/>
      <c r="J1339" s="99"/>
      <c r="K1339" s="99"/>
      <c r="L1339" s="99"/>
      <c r="M1339" s="99"/>
      <c r="N1339" s="99"/>
      <c r="O1339" s="99"/>
      <c r="P1339" s="99"/>
      <c r="Q1339" s="99"/>
      <c r="R1339" s="99"/>
      <c r="S1339" s="44"/>
      <c r="T1339" s="44"/>
      <c r="U1339" s="99"/>
      <c r="V1339" s="99"/>
      <c r="W1339" s="99"/>
      <c r="X1339" s="99"/>
      <c r="Y1339" s="99"/>
      <c r="Z1339" s="99"/>
      <c r="AA1339" s="380"/>
      <c r="AF1339" s="326"/>
    </row>
    <row r="1340" spans="1:32" x14ac:dyDescent="0.25">
      <c r="A1340" s="44" t="s">
        <v>14218</v>
      </c>
      <c r="B1340" s="44" t="s">
        <v>3156</v>
      </c>
      <c r="C1340" s="45">
        <v>230904</v>
      </c>
      <c r="D1340" s="45" t="s">
        <v>12340</v>
      </c>
      <c r="E1340" s="45" t="s">
        <v>8524</v>
      </c>
      <c r="AF1340" s="326"/>
    </row>
    <row r="1341" spans="1:32" x14ac:dyDescent="0.25">
      <c r="A1341" s="44" t="s">
        <v>14218</v>
      </c>
      <c r="B1341" s="44" t="s">
        <v>2433</v>
      </c>
      <c r="C1341" s="45">
        <v>230105</v>
      </c>
      <c r="D1341" s="45" t="s">
        <v>12340</v>
      </c>
      <c r="E1341" s="45" t="s">
        <v>5580</v>
      </c>
      <c r="AF1341" s="326"/>
    </row>
    <row r="1342" spans="1:32" x14ac:dyDescent="0.25">
      <c r="A1342" s="44" t="s">
        <v>14518</v>
      </c>
      <c r="B1342" s="44" t="s">
        <v>20342</v>
      </c>
      <c r="C1342" s="45" t="s">
        <v>10493</v>
      </c>
      <c r="D1342" s="32" t="s">
        <v>12570</v>
      </c>
      <c r="E1342" s="46">
        <v>46387</v>
      </c>
      <c r="AF1342" s="326"/>
    </row>
    <row r="1343" spans="1:32" x14ac:dyDescent="0.25">
      <c r="A1343" s="44" t="s">
        <v>14654</v>
      </c>
      <c r="B1343" s="44" t="s">
        <v>13127</v>
      </c>
      <c r="C1343" s="45">
        <v>13.25</v>
      </c>
      <c r="D1343" s="45" t="s">
        <v>13565</v>
      </c>
      <c r="E1343" s="46">
        <v>47664</v>
      </c>
      <c r="F1343" s="45"/>
      <c r="G1343" s="93"/>
      <c r="H1343" s="93"/>
      <c r="I1343" s="99"/>
      <c r="J1343" s="99"/>
      <c r="K1343" s="99"/>
      <c r="L1343" s="99"/>
      <c r="M1343" s="99"/>
      <c r="N1343" s="99"/>
      <c r="O1343" s="99"/>
      <c r="P1343" s="99"/>
      <c r="Q1343" s="99"/>
      <c r="R1343" s="99"/>
      <c r="S1343" s="99"/>
      <c r="T1343" s="99"/>
      <c r="U1343" s="99"/>
      <c r="V1343" s="99"/>
      <c r="W1343" s="99"/>
      <c r="X1343" s="99"/>
      <c r="Y1343" s="99"/>
      <c r="Z1343" s="99"/>
      <c r="AF1343" s="326"/>
    </row>
    <row r="1344" spans="1:32" x14ac:dyDescent="0.25">
      <c r="A1344" s="86" t="s">
        <v>14654</v>
      </c>
      <c r="B1344" s="44" t="s">
        <v>17385</v>
      </c>
      <c r="C1344" s="45">
        <v>44.26</v>
      </c>
      <c r="D1344" s="45" t="s">
        <v>13565</v>
      </c>
      <c r="E1344" s="46">
        <v>47787</v>
      </c>
      <c r="F1344" s="45"/>
      <c r="G1344" s="93"/>
      <c r="H1344" s="93"/>
      <c r="I1344" s="99"/>
      <c r="J1344" s="99"/>
      <c r="K1344" s="99"/>
      <c r="L1344" s="99"/>
      <c r="M1344" s="99"/>
      <c r="N1344" s="99"/>
      <c r="O1344" s="99"/>
      <c r="P1344" s="99"/>
      <c r="Q1344" s="99"/>
      <c r="R1344" s="99"/>
      <c r="S1344" s="99"/>
      <c r="T1344" s="99"/>
      <c r="U1344" s="99"/>
      <c r="V1344" s="99"/>
      <c r="W1344" s="99"/>
      <c r="X1344" s="99"/>
      <c r="Y1344" s="99"/>
      <c r="Z1344" s="99"/>
      <c r="AF1344" s="326"/>
    </row>
    <row r="1345" spans="1:32" x14ac:dyDescent="0.3">
      <c r="A1345" s="57" t="s">
        <v>18529</v>
      </c>
      <c r="B1345" s="57" t="s">
        <v>2254</v>
      </c>
      <c r="C1345" s="62">
        <v>24030</v>
      </c>
      <c r="D1345" s="93" t="s">
        <v>5007</v>
      </c>
      <c r="E1345" s="60">
        <v>46326</v>
      </c>
      <c r="F1345" s="379"/>
      <c r="G1345" s="379"/>
      <c r="H1345" s="379"/>
      <c r="I1345" s="380"/>
      <c r="J1345" s="380"/>
      <c r="K1345" s="380"/>
      <c r="L1345" s="380"/>
      <c r="M1345" s="380"/>
      <c r="N1345" s="380"/>
      <c r="O1345" s="380"/>
      <c r="P1345" s="380"/>
      <c r="Q1345" s="380"/>
      <c r="R1345" s="380"/>
      <c r="S1345" s="380"/>
      <c r="T1345" s="380"/>
      <c r="U1345" s="380"/>
      <c r="V1345" s="380"/>
      <c r="W1345" s="380"/>
      <c r="X1345" s="380"/>
      <c r="Y1345" s="380"/>
      <c r="Z1345" s="380"/>
      <c r="AA1345" s="380"/>
      <c r="AF1345" s="326"/>
    </row>
    <row r="1346" spans="1:32" x14ac:dyDescent="0.25">
      <c r="A1346" s="44" t="s">
        <v>14461</v>
      </c>
      <c r="B1346" s="44" t="s">
        <v>11153</v>
      </c>
      <c r="C1346" s="45" t="s">
        <v>11215</v>
      </c>
      <c r="D1346" s="46" t="s">
        <v>13037</v>
      </c>
      <c r="E1346" s="46">
        <v>46191</v>
      </c>
      <c r="AF1346" s="326"/>
    </row>
    <row r="1347" spans="1:32" x14ac:dyDescent="0.3">
      <c r="A1347" s="385" t="s">
        <v>14171</v>
      </c>
      <c r="B1347" s="385" t="s">
        <v>1339</v>
      </c>
      <c r="C1347" s="387">
        <v>24027</v>
      </c>
      <c r="D1347" s="93" t="s">
        <v>5007</v>
      </c>
      <c r="E1347" s="388">
        <v>46507</v>
      </c>
      <c r="AF1347" s="326"/>
    </row>
    <row r="1348" spans="1:32" x14ac:dyDescent="0.25">
      <c r="A1348" s="44" t="s">
        <v>18924</v>
      </c>
      <c r="B1348" s="44" t="s">
        <v>10031</v>
      </c>
      <c r="C1348" s="45">
        <v>240101</v>
      </c>
      <c r="D1348" s="45" t="s">
        <v>12340</v>
      </c>
      <c r="E1348" s="45" t="s">
        <v>10032</v>
      </c>
      <c r="AF1348" s="326"/>
    </row>
    <row r="1349" spans="1:32" x14ac:dyDescent="0.25">
      <c r="A1349" s="44" t="s">
        <v>16945</v>
      </c>
      <c r="B1349" s="44" t="s">
        <v>967</v>
      </c>
      <c r="C1349" s="45">
        <v>250601</v>
      </c>
      <c r="D1349" s="45" t="s">
        <v>12340</v>
      </c>
      <c r="E1349" s="45" t="s">
        <v>16905</v>
      </c>
      <c r="AF1349" s="326"/>
    </row>
    <row r="1350" spans="1:32" x14ac:dyDescent="0.25">
      <c r="A1350" s="44" t="s">
        <v>17975</v>
      </c>
      <c r="B1350" s="44" t="s">
        <v>17976</v>
      </c>
      <c r="C1350" s="45" t="s">
        <v>18303</v>
      </c>
      <c r="D1350" s="93" t="s">
        <v>3876</v>
      </c>
      <c r="E1350" s="359">
        <f>DATE(2029,9,26)</f>
        <v>47387</v>
      </c>
      <c r="F1350" s="93"/>
      <c r="G1350" s="93"/>
      <c r="H1350" s="93"/>
      <c r="I1350" s="99"/>
      <c r="J1350" s="99"/>
      <c r="K1350" s="99"/>
      <c r="L1350" s="99"/>
      <c r="M1350" s="99"/>
      <c r="N1350" s="99"/>
      <c r="O1350" s="99"/>
      <c r="P1350" s="99"/>
      <c r="Q1350" s="99"/>
      <c r="R1350" s="99"/>
      <c r="S1350" s="99"/>
      <c r="T1350" s="99"/>
      <c r="U1350" s="99"/>
      <c r="V1350" s="99"/>
      <c r="W1350" s="99"/>
      <c r="X1350" s="99"/>
      <c r="Y1350" s="99"/>
      <c r="Z1350" s="99"/>
      <c r="AF1350" s="326"/>
    </row>
    <row r="1351" spans="1:32" x14ac:dyDescent="0.25">
      <c r="A1351" s="44" t="s">
        <v>4476</v>
      </c>
      <c r="B1351" s="44" t="s">
        <v>967</v>
      </c>
      <c r="C1351" s="45">
        <v>240601</v>
      </c>
      <c r="D1351" s="45" t="s">
        <v>12340</v>
      </c>
      <c r="E1351" s="45" t="s">
        <v>10639</v>
      </c>
      <c r="AF1351" s="326"/>
    </row>
    <row r="1352" spans="1:32" x14ac:dyDescent="0.25">
      <c r="A1352" s="44" t="s">
        <v>13175</v>
      </c>
      <c r="B1352" s="44" t="s">
        <v>13145</v>
      </c>
      <c r="C1352" s="45">
        <v>20.239999999999998</v>
      </c>
      <c r="D1352" s="45" t="s">
        <v>13565</v>
      </c>
      <c r="E1352" s="46">
        <v>47299</v>
      </c>
      <c r="F1352" s="45"/>
      <c r="G1352" s="93"/>
      <c r="H1352" s="93"/>
      <c r="I1352" s="99"/>
      <c r="J1352" s="99"/>
      <c r="K1352" s="99"/>
      <c r="L1352" s="99"/>
      <c r="M1352" s="99"/>
      <c r="N1352" s="99"/>
      <c r="O1352" s="99"/>
      <c r="P1352" s="99"/>
      <c r="Q1352" s="99"/>
      <c r="R1352" s="99"/>
      <c r="S1352" s="99"/>
      <c r="T1352" s="99"/>
      <c r="U1352" s="99"/>
      <c r="V1352" s="99"/>
      <c r="W1352" s="99"/>
      <c r="X1352" s="99"/>
      <c r="Y1352" s="99"/>
      <c r="Z1352" s="99"/>
      <c r="AF1352" s="326"/>
    </row>
    <row r="1353" spans="1:32" x14ac:dyDescent="0.25">
      <c r="A1353" s="44" t="s">
        <v>17876</v>
      </c>
      <c r="B1353" s="44" t="s">
        <v>20356</v>
      </c>
      <c r="C1353" s="45" t="s">
        <v>17874</v>
      </c>
      <c r="D1353" s="32" t="s">
        <v>12570</v>
      </c>
      <c r="E1353" s="46">
        <v>46477</v>
      </c>
      <c r="AF1353" s="326"/>
    </row>
    <row r="1354" spans="1:32" x14ac:dyDescent="0.25">
      <c r="A1354" s="135" t="s">
        <v>6209</v>
      </c>
      <c r="B1354" s="131" t="s">
        <v>1251</v>
      </c>
      <c r="C1354" s="96" t="s">
        <v>6208</v>
      </c>
      <c r="D1354" s="96" t="s">
        <v>1250</v>
      </c>
      <c r="E1354" s="94">
        <v>46228</v>
      </c>
      <c r="F1354" s="93"/>
      <c r="G1354" s="93"/>
      <c r="H1354" s="93"/>
      <c r="I1354" s="99"/>
      <c r="J1354" s="99"/>
      <c r="K1354" s="99"/>
      <c r="L1354" s="99"/>
      <c r="M1354" s="99"/>
      <c r="N1354" s="99"/>
      <c r="O1354" s="99"/>
      <c r="P1354" s="99"/>
      <c r="Q1354" s="99"/>
      <c r="R1354" s="99"/>
      <c r="S1354" s="44"/>
      <c r="T1354" s="44"/>
      <c r="U1354" s="99"/>
      <c r="V1354" s="99"/>
      <c r="W1354" s="99"/>
      <c r="X1354" s="99"/>
      <c r="Y1354" s="99"/>
      <c r="Z1354" s="99"/>
      <c r="AA1354" s="380"/>
      <c r="AF1354" s="326"/>
    </row>
    <row r="1355" spans="1:32" x14ac:dyDescent="0.25">
      <c r="A1355" s="44" t="s">
        <v>8478</v>
      </c>
      <c r="B1355" s="44" t="s">
        <v>5447</v>
      </c>
      <c r="C1355" s="45">
        <v>230807</v>
      </c>
      <c r="D1355" s="45" t="s">
        <v>12340</v>
      </c>
      <c r="E1355" s="45" t="s">
        <v>8966</v>
      </c>
      <c r="AF1355" s="326"/>
    </row>
    <row r="1356" spans="1:32" x14ac:dyDescent="0.25">
      <c r="A1356" s="44" t="s">
        <v>18645</v>
      </c>
      <c r="B1356" s="44" t="s">
        <v>4392</v>
      </c>
      <c r="C1356" s="45" t="s">
        <v>4393</v>
      </c>
      <c r="D1356" s="93" t="s">
        <v>18817</v>
      </c>
      <c r="E1356" s="45" t="s">
        <v>2628</v>
      </c>
      <c r="F1356" s="379"/>
      <c r="G1356" s="379"/>
      <c r="H1356" s="379"/>
      <c r="I1356" s="380"/>
      <c r="J1356" s="380"/>
      <c r="K1356" s="380"/>
      <c r="L1356" s="380"/>
      <c r="M1356" s="380"/>
      <c r="N1356" s="380"/>
      <c r="O1356" s="380"/>
      <c r="P1356" s="380"/>
      <c r="Q1356" s="380"/>
      <c r="R1356" s="380"/>
      <c r="S1356" s="380"/>
      <c r="T1356" s="380"/>
      <c r="U1356" s="380"/>
      <c r="V1356" s="380"/>
      <c r="W1356" s="380"/>
      <c r="X1356" s="380"/>
      <c r="Y1356" s="380"/>
      <c r="Z1356" s="380"/>
      <c r="AA1356" s="380"/>
      <c r="AF1356" s="326"/>
    </row>
    <row r="1357" spans="1:32" x14ac:dyDescent="0.25">
      <c r="A1357" s="44" t="s">
        <v>4477</v>
      </c>
      <c r="B1357" s="44" t="s">
        <v>5447</v>
      </c>
      <c r="C1357" s="45">
        <v>230807</v>
      </c>
      <c r="D1357" s="45" t="s">
        <v>12340</v>
      </c>
      <c r="E1357" s="45" t="s">
        <v>8966</v>
      </c>
      <c r="AF1357" s="326"/>
    </row>
    <row r="1358" spans="1:32" x14ac:dyDescent="0.25">
      <c r="A1358" s="67" t="s">
        <v>7397</v>
      </c>
      <c r="B1358" s="256" t="s">
        <v>7398</v>
      </c>
      <c r="C1358" s="53" t="s">
        <v>7420</v>
      </c>
      <c r="D1358" s="93" t="s">
        <v>5891</v>
      </c>
      <c r="E1358" s="257">
        <v>46824</v>
      </c>
      <c r="F1358" s="93"/>
      <c r="G1358" s="93"/>
      <c r="H1358" s="93"/>
      <c r="I1358" s="99"/>
      <c r="J1358" s="99"/>
      <c r="K1358" s="99"/>
      <c r="L1358" s="99"/>
      <c r="M1358" s="99"/>
      <c r="N1358" s="99"/>
      <c r="O1358" s="99"/>
      <c r="P1358" s="99"/>
      <c r="Q1358" s="99"/>
      <c r="R1358" s="99"/>
      <c r="S1358" s="99"/>
      <c r="T1358" s="99"/>
      <c r="U1358" s="99"/>
      <c r="V1358" s="99"/>
      <c r="W1358" s="99"/>
      <c r="X1358" s="99"/>
      <c r="Y1358" s="99"/>
      <c r="Z1358" s="99"/>
      <c r="AF1358" s="326"/>
    </row>
    <row r="1359" spans="1:32" x14ac:dyDescent="0.3">
      <c r="A1359" s="372" t="s">
        <v>1398</v>
      </c>
      <c r="B1359" s="372" t="s">
        <v>12354</v>
      </c>
      <c r="C1359" s="125" t="s">
        <v>12187</v>
      </c>
      <c r="D1359" s="32" t="s">
        <v>20621</v>
      </c>
      <c r="E1359" s="125" t="s">
        <v>5239</v>
      </c>
      <c r="F1359" s="125" t="s">
        <v>1236</v>
      </c>
      <c r="G1359" s="125" t="s">
        <v>1237</v>
      </c>
      <c r="AF1359" s="326"/>
    </row>
    <row r="1360" spans="1:32" x14ac:dyDescent="0.25">
      <c r="A1360" s="57" t="s">
        <v>1398</v>
      </c>
      <c r="B1360" s="92" t="s">
        <v>3862</v>
      </c>
      <c r="C1360" s="93" t="s">
        <v>3860</v>
      </c>
      <c r="D1360" s="93" t="s">
        <v>3861</v>
      </c>
      <c r="E1360" s="94">
        <v>46203</v>
      </c>
      <c r="F1360" s="93"/>
      <c r="G1360" s="93"/>
      <c r="H1360" s="93"/>
      <c r="I1360" s="99"/>
      <c r="J1360" s="99"/>
      <c r="K1360" s="99"/>
      <c r="L1360" s="99"/>
      <c r="M1360" s="99"/>
      <c r="N1360" s="99"/>
      <c r="O1360" s="99"/>
      <c r="P1360" s="99"/>
      <c r="Q1360" s="99"/>
      <c r="R1360" s="99"/>
      <c r="S1360" s="44"/>
      <c r="T1360" s="44"/>
      <c r="U1360" s="99"/>
      <c r="V1360" s="99"/>
      <c r="W1360" s="99"/>
      <c r="X1360" s="99"/>
      <c r="Y1360" s="99"/>
      <c r="Z1360" s="99"/>
      <c r="AA1360" s="380"/>
      <c r="AF1360" s="326"/>
    </row>
    <row r="1361" spans="1:32" x14ac:dyDescent="0.25">
      <c r="A1361" s="44" t="s">
        <v>1398</v>
      </c>
      <c r="B1361" s="44" t="s">
        <v>20343</v>
      </c>
      <c r="C1361" s="45" t="s">
        <v>14521</v>
      </c>
      <c r="D1361" s="32" t="s">
        <v>12570</v>
      </c>
      <c r="E1361" s="46">
        <v>46387</v>
      </c>
      <c r="AF1361" s="326"/>
    </row>
    <row r="1362" spans="1:32" x14ac:dyDescent="0.25">
      <c r="A1362" s="44" t="s">
        <v>13609</v>
      </c>
      <c r="B1362" s="44" t="s">
        <v>5447</v>
      </c>
      <c r="C1362" s="45">
        <v>240804</v>
      </c>
      <c r="D1362" s="45" t="s">
        <v>12340</v>
      </c>
      <c r="E1362" s="45" t="s">
        <v>12234</v>
      </c>
      <c r="AF1362" s="326"/>
    </row>
    <row r="1363" spans="1:32" x14ac:dyDescent="0.25">
      <c r="A1363" s="91" t="s">
        <v>2337</v>
      </c>
      <c r="B1363" s="68" t="s">
        <v>2339</v>
      </c>
      <c r="C1363" s="56" t="s">
        <v>2338</v>
      </c>
      <c r="D1363" s="56" t="s">
        <v>1816</v>
      </c>
      <c r="E1363" s="69">
        <v>45354</v>
      </c>
      <c r="F1363" s="93"/>
      <c r="G1363" s="93"/>
      <c r="H1363" s="93"/>
      <c r="I1363" s="99"/>
      <c r="J1363" s="99"/>
      <c r="K1363" s="99"/>
      <c r="L1363" s="99"/>
      <c r="M1363" s="99"/>
      <c r="N1363" s="99"/>
      <c r="O1363" s="99"/>
      <c r="P1363" s="99"/>
      <c r="Q1363" s="99"/>
      <c r="R1363" s="99"/>
      <c r="S1363" s="44"/>
      <c r="T1363" s="44"/>
      <c r="U1363" s="99"/>
      <c r="V1363" s="99"/>
      <c r="W1363" s="99"/>
      <c r="X1363" s="99"/>
      <c r="Y1363" s="99"/>
      <c r="Z1363" s="99"/>
      <c r="AF1363" s="326"/>
    </row>
    <row r="1364" spans="1:32" x14ac:dyDescent="0.25">
      <c r="A1364" s="44" t="s">
        <v>7331</v>
      </c>
      <c r="B1364" s="44" t="s">
        <v>20364</v>
      </c>
      <c r="C1364" s="45" t="s">
        <v>7329</v>
      </c>
      <c r="D1364" s="32" t="s">
        <v>12570</v>
      </c>
      <c r="E1364" s="46">
        <v>46507</v>
      </c>
      <c r="AF1364" s="326"/>
    </row>
    <row r="1365" spans="1:32" x14ac:dyDescent="0.25">
      <c r="A1365" s="44" t="s">
        <v>16946</v>
      </c>
      <c r="B1365" s="44" t="s">
        <v>4036</v>
      </c>
      <c r="C1365" s="45">
        <v>24060401</v>
      </c>
      <c r="D1365" s="45" t="s">
        <v>12340</v>
      </c>
      <c r="E1365" s="45" t="s">
        <v>5235</v>
      </c>
      <c r="AF1365" s="326"/>
    </row>
    <row r="1366" spans="1:32" x14ac:dyDescent="0.25">
      <c r="A1366" s="44" t="s">
        <v>16946</v>
      </c>
      <c r="B1366" s="44" t="s">
        <v>968</v>
      </c>
      <c r="C1366" s="45">
        <v>24060402</v>
      </c>
      <c r="D1366" s="45" t="s">
        <v>12340</v>
      </c>
      <c r="E1366" s="45" t="s">
        <v>5235</v>
      </c>
      <c r="AF1366" s="326"/>
    </row>
    <row r="1367" spans="1:32" x14ac:dyDescent="0.25">
      <c r="A1367" s="44" t="s">
        <v>16946</v>
      </c>
      <c r="B1367" s="44" t="s">
        <v>5639</v>
      </c>
      <c r="C1367" s="45">
        <v>26010401</v>
      </c>
      <c r="D1367" s="45" t="s">
        <v>12340</v>
      </c>
      <c r="E1367" s="45" t="s">
        <v>18836</v>
      </c>
      <c r="AF1367" s="326"/>
    </row>
    <row r="1368" spans="1:32" x14ac:dyDescent="0.25">
      <c r="A1368" s="44" t="s">
        <v>16946</v>
      </c>
      <c r="B1368" s="44" t="s">
        <v>3298</v>
      </c>
      <c r="C1368" s="45">
        <v>26010402</v>
      </c>
      <c r="D1368" s="45" t="s">
        <v>12340</v>
      </c>
      <c r="E1368" s="45" t="s">
        <v>18836</v>
      </c>
      <c r="AF1368" s="326"/>
    </row>
    <row r="1369" spans="1:32" x14ac:dyDescent="0.25">
      <c r="A1369" s="44" t="s">
        <v>3052</v>
      </c>
      <c r="B1369" s="44" t="s">
        <v>11313</v>
      </c>
      <c r="C1369" s="45">
        <v>240302</v>
      </c>
      <c r="D1369" s="45" t="s">
        <v>12340</v>
      </c>
      <c r="E1369" s="45" t="s">
        <v>2686</v>
      </c>
      <c r="AF1369" s="326"/>
    </row>
    <row r="1370" spans="1:32" x14ac:dyDescent="0.25">
      <c r="A1370" s="44" t="s">
        <v>14219</v>
      </c>
      <c r="B1370" s="44" t="s">
        <v>5639</v>
      </c>
      <c r="C1370" s="45">
        <v>25010401</v>
      </c>
      <c r="D1370" s="45" t="s">
        <v>12340</v>
      </c>
      <c r="E1370" s="45" t="s">
        <v>13581</v>
      </c>
      <c r="AF1370" s="326"/>
    </row>
    <row r="1371" spans="1:32" x14ac:dyDescent="0.25">
      <c r="A1371" s="44" t="s">
        <v>14219</v>
      </c>
      <c r="B1371" s="44" t="s">
        <v>3298</v>
      </c>
      <c r="C1371" s="45">
        <v>25010402</v>
      </c>
      <c r="D1371" s="45" t="s">
        <v>12340</v>
      </c>
      <c r="E1371" s="45" t="s">
        <v>13581</v>
      </c>
      <c r="AF1371" s="326"/>
    </row>
    <row r="1372" spans="1:32" x14ac:dyDescent="0.25">
      <c r="A1372" s="44" t="s">
        <v>12688</v>
      </c>
      <c r="B1372" s="44" t="s">
        <v>164</v>
      </c>
      <c r="C1372" s="45" t="s">
        <v>12689</v>
      </c>
      <c r="D1372" s="46" t="s">
        <v>13037</v>
      </c>
      <c r="E1372" s="46">
        <v>46282</v>
      </c>
      <c r="AF1372" s="326"/>
    </row>
    <row r="1373" spans="1:32" x14ac:dyDescent="0.25">
      <c r="A1373" s="44" t="s">
        <v>6893</v>
      </c>
      <c r="B1373" s="44" t="s">
        <v>5639</v>
      </c>
      <c r="C1373" s="45">
        <v>23010401</v>
      </c>
      <c r="D1373" s="45" t="s">
        <v>12340</v>
      </c>
      <c r="E1373" s="45" t="s">
        <v>5640</v>
      </c>
      <c r="AF1373" s="326"/>
    </row>
    <row r="1374" spans="1:32" x14ac:dyDescent="0.25">
      <c r="A1374" s="44" t="s">
        <v>10144</v>
      </c>
      <c r="B1374" s="92" t="s">
        <v>10390</v>
      </c>
      <c r="C1374" s="56" t="s">
        <v>10124</v>
      </c>
      <c r="D1374" s="146" t="s">
        <v>10389</v>
      </c>
      <c r="E1374" s="107">
        <v>45838</v>
      </c>
      <c r="F1374" s="93"/>
      <c r="G1374" s="93"/>
      <c r="H1374" s="93"/>
      <c r="I1374" s="99"/>
      <c r="J1374" s="99"/>
      <c r="K1374" s="99"/>
      <c r="L1374" s="99"/>
      <c r="M1374" s="99"/>
      <c r="N1374" s="99"/>
      <c r="O1374" s="99"/>
      <c r="P1374" s="99"/>
      <c r="Q1374" s="99"/>
      <c r="R1374" s="99"/>
      <c r="S1374" s="44"/>
      <c r="T1374" s="44"/>
      <c r="U1374" s="99"/>
      <c r="V1374" s="99"/>
      <c r="W1374" s="99"/>
      <c r="X1374" s="99"/>
      <c r="Y1374" s="99"/>
      <c r="Z1374" s="99"/>
      <c r="AF1374" s="326"/>
    </row>
    <row r="1375" spans="1:32" x14ac:dyDescent="0.25">
      <c r="A1375" s="44" t="s">
        <v>13610</v>
      </c>
      <c r="B1375" s="44" t="s">
        <v>210</v>
      </c>
      <c r="C1375" s="45">
        <v>241001</v>
      </c>
      <c r="D1375" s="45" t="s">
        <v>12340</v>
      </c>
      <c r="E1375" s="45" t="s">
        <v>5650</v>
      </c>
      <c r="AF1375" s="326"/>
    </row>
    <row r="1376" spans="1:32" x14ac:dyDescent="0.3">
      <c r="A1376" s="372" t="s">
        <v>9351</v>
      </c>
      <c r="B1376" s="372" t="s">
        <v>9352</v>
      </c>
      <c r="C1376" s="125" t="s">
        <v>9353</v>
      </c>
      <c r="D1376" s="32" t="s">
        <v>20621</v>
      </c>
      <c r="E1376" s="125" t="s">
        <v>8524</v>
      </c>
      <c r="F1376" s="125" t="s">
        <v>1237</v>
      </c>
      <c r="G1376" s="125" t="s">
        <v>1237</v>
      </c>
      <c r="AF1376" s="326"/>
    </row>
    <row r="1377" spans="1:32" x14ac:dyDescent="0.3">
      <c r="A1377" s="372" t="s">
        <v>9351</v>
      </c>
      <c r="B1377" s="372" t="s">
        <v>1218</v>
      </c>
      <c r="C1377" s="125" t="s">
        <v>11922</v>
      </c>
      <c r="D1377" s="32" t="s">
        <v>20621</v>
      </c>
      <c r="E1377" s="125" t="s">
        <v>8976</v>
      </c>
      <c r="F1377" s="125" t="s">
        <v>1237</v>
      </c>
      <c r="G1377" s="125" t="s">
        <v>1237</v>
      </c>
      <c r="AF1377" s="326"/>
    </row>
    <row r="1378" spans="1:32" x14ac:dyDescent="0.25">
      <c r="A1378" s="44" t="s">
        <v>4123</v>
      </c>
      <c r="B1378" s="44" t="s">
        <v>20362</v>
      </c>
      <c r="C1378" s="45" t="s">
        <v>10495</v>
      </c>
      <c r="D1378" s="32" t="s">
        <v>12570</v>
      </c>
      <c r="E1378" s="46">
        <v>46568</v>
      </c>
      <c r="AF1378" s="326"/>
    </row>
    <row r="1379" spans="1:32" x14ac:dyDescent="0.25">
      <c r="A1379" s="44" t="s">
        <v>4123</v>
      </c>
      <c r="B1379" s="44" t="s">
        <v>154</v>
      </c>
      <c r="C1379" s="45" t="s">
        <v>15499</v>
      </c>
      <c r="D1379" s="46" t="s">
        <v>13037</v>
      </c>
      <c r="E1379" s="46">
        <v>46218</v>
      </c>
      <c r="AF1379" s="326"/>
    </row>
    <row r="1380" spans="1:32" x14ac:dyDescent="0.25">
      <c r="A1380" s="44" t="s">
        <v>4123</v>
      </c>
      <c r="B1380" s="44" t="s">
        <v>1967</v>
      </c>
      <c r="C1380" s="45" t="s">
        <v>17619</v>
      </c>
      <c r="D1380" s="46" t="s">
        <v>13037</v>
      </c>
      <c r="E1380" s="46">
        <v>46274</v>
      </c>
      <c r="AF1380" s="326"/>
    </row>
    <row r="1381" spans="1:32" x14ac:dyDescent="0.25">
      <c r="A1381" s="44" t="s">
        <v>2210</v>
      </c>
      <c r="B1381" s="44" t="s">
        <v>2433</v>
      </c>
      <c r="C1381" s="45">
        <v>220105</v>
      </c>
      <c r="D1381" s="45" t="s">
        <v>12340</v>
      </c>
      <c r="E1381" s="45" t="s">
        <v>2686</v>
      </c>
      <c r="AF1381" s="326"/>
    </row>
    <row r="1382" spans="1:32" x14ac:dyDescent="0.25">
      <c r="A1382" s="44" t="s">
        <v>5463</v>
      </c>
      <c r="B1382" s="44" t="s">
        <v>16947</v>
      </c>
      <c r="C1382" s="45">
        <v>250801</v>
      </c>
      <c r="D1382" s="45" t="s">
        <v>12340</v>
      </c>
      <c r="E1382" s="45" t="s">
        <v>8966</v>
      </c>
      <c r="AF1382" s="326"/>
    </row>
    <row r="1383" spans="1:32" x14ac:dyDescent="0.25">
      <c r="A1383" s="44" t="s">
        <v>182</v>
      </c>
      <c r="B1383" s="44" t="s">
        <v>152</v>
      </c>
      <c r="C1383" s="45" t="s">
        <v>8011</v>
      </c>
      <c r="D1383" s="45" t="s">
        <v>12177</v>
      </c>
      <c r="E1383" s="45" t="s">
        <v>4375</v>
      </c>
      <c r="F1383" s="93"/>
      <c r="G1383" s="93"/>
      <c r="H1383" s="93"/>
      <c r="I1383" s="99"/>
      <c r="J1383" s="99"/>
      <c r="K1383" s="99"/>
      <c r="L1383" s="99"/>
      <c r="M1383" s="99"/>
      <c r="N1383" s="99"/>
      <c r="O1383" s="99"/>
      <c r="P1383" s="99"/>
      <c r="Q1383" s="99"/>
      <c r="R1383" s="99"/>
      <c r="S1383" s="99"/>
      <c r="T1383" s="44"/>
      <c r="U1383" s="99"/>
      <c r="V1383" s="99"/>
      <c r="W1383" s="99"/>
      <c r="X1383" s="99"/>
      <c r="Y1383" s="99"/>
      <c r="Z1383" s="99"/>
      <c r="AF1383" s="326"/>
    </row>
    <row r="1384" spans="1:32" x14ac:dyDescent="0.25">
      <c r="A1384" s="44" t="s">
        <v>182</v>
      </c>
      <c r="B1384" s="44" t="s">
        <v>152</v>
      </c>
      <c r="C1384" s="45" t="s">
        <v>8011</v>
      </c>
      <c r="D1384" s="93" t="s">
        <v>18817</v>
      </c>
      <c r="E1384" s="45" t="s">
        <v>4375</v>
      </c>
      <c r="F1384" s="379"/>
      <c r="G1384" s="379"/>
      <c r="H1384" s="379"/>
      <c r="I1384" s="380"/>
      <c r="J1384" s="380"/>
      <c r="K1384" s="380"/>
      <c r="L1384" s="380"/>
      <c r="M1384" s="380"/>
      <c r="N1384" s="380"/>
      <c r="O1384" s="380"/>
      <c r="P1384" s="380"/>
      <c r="Q1384" s="380"/>
      <c r="R1384" s="380"/>
      <c r="S1384" s="380"/>
      <c r="T1384" s="380"/>
      <c r="U1384" s="380"/>
      <c r="V1384" s="380"/>
      <c r="W1384" s="380"/>
      <c r="X1384" s="380"/>
      <c r="Y1384" s="380"/>
      <c r="Z1384" s="380"/>
      <c r="AA1384" s="380"/>
      <c r="AF1384" s="326"/>
    </row>
    <row r="1385" spans="1:32" x14ac:dyDescent="0.25">
      <c r="A1385" s="44" t="s">
        <v>182</v>
      </c>
      <c r="B1385" s="44" t="s">
        <v>152</v>
      </c>
      <c r="C1385" s="45" t="s">
        <v>8011</v>
      </c>
      <c r="D1385" s="45" t="s">
        <v>10697</v>
      </c>
      <c r="E1385" s="46">
        <v>46295</v>
      </c>
      <c r="F1385" s="93"/>
      <c r="G1385" s="93"/>
      <c r="H1385" s="93"/>
      <c r="I1385" s="99"/>
      <c r="J1385" s="99"/>
      <c r="K1385" s="99"/>
      <c r="L1385" s="99"/>
      <c r="M1385" s="99"/>
      <c r="N1385" s="99"/>
      <c r="O1385" s="99"/>
      <c r="P1385" s="99"/>
      <c r="Q1385" s="99"/>
      <c r="R1385" s="99"/>
      <c r="S1385" s="44"/>
      <c r="T1385" s="44"/>
      <c r="U1385" s="99"/>
      <c r="V1385" s="99"/>
      <c r="W1385" s="99"/>
      <c r="X1385" s="99"/>
      <c r="Y1385" s="99"/>
      <c r="Z1385" s="99"/>
      <c r="AF1385" s="326"/>
    </row>
    <row r="1386" spans="1:32" x14ac:dyDescent="0.25">
      <c r="A1386" s="44" t="s">
        <v>9461</v>
      </c>
      <c r="B1386" s="44" t="s">
        <v>15903</v>
      </c>
      <c r="C1386" s="45" t="s">
        <v>9826</v>
      </c>
      <c r="D1386" s="93" t="s">
        <v>3876</v>
      </c>
      <c r="E1386" s="359">
        <f>DATE(2027,12,4)</f>
        <v>46725</v>
      </c>
      <c r="F1386" s="93"/>
      <c r="G1386" s="93"/>
      <c r="H1386" s="93"/>
      <c r="I1386" s="99"/>
      <c r="J1386" s="99"/>
      <c r="K1386" s="99"/>
      <c r="L1386" s="99"/>
      <c r="M1386" s="99"/>
      <c r="N1386" s="99"/>
      <c r="O1386" s="99"/>
      <c r="P1386" s="99"/>
      <c r="Q1386" s="99"/>
      <c r="R1386" s="99"/>
      <c r="S1386" s="99"/>
      <c r="T1386" s="99"/>
      <c r="U1386" s="99"/>
      <c r="V1386" s="99"/>
      <c r="W1386" s="99"/>
      <c r="X1386" s="99"/>
      <c r="Y1386" s="99"/>
      <c r="Z1386" s="99"/>
      <c r="AF1386" s="326"/>
    </row>
    <row r="1387" spans="1:32" x14ac:dyDescent="0.25">
      <c r="A1387" s="267" t="s">
        <v>5011</v>
      </c>
      <c r="B1387" s="267" t="s">
        <v>9308</v>
      </c>
      <c r="C1387" s="268">
        <v>791202303004</v>
      </c>
      <c r="D1387" s="268" t="s">
        <v>6775</v>
      </c>
      <c r="E1387" s="269" t="s">
        <v>3276</v>
      </c>
      <c r="F1387" s="93"/>
      <c r="G1387" s="93"/>
      <c r="H1387" s="93"/>
      <c r="I1387" s="99"/>
      <c r="J1387" s="99"/>
      <c r="K1387" s="99"/>
      <c r="L1387" s="99"/>
      <c r="M1387" s="99"/>
      <c r="N1387" s="99"/>
      <c r="O1387" s="99"/>
      <c r="P1387" s="99"/>
      <c r="Q1387" s="99"/>
      <c r="R1387" s="99"/>
      <c r="S1387" s="44"/>
      <c r="T1387" s="44"/>
      <c r="U1387" s="99"/>
      <c r="V1387" s="99"/>
      <c r="W1387" s="99"/>
      <c r="X1387" s="99"/>
      <c r="Y1387" s="99"/>
      <c r="Z1387" s="99"/>
      <c r="AF1387" s="326"/>
    </row>
    <row r="1388" spans="1:32" x14ac:dyDescent="0.3">
      <c r="A1388" s="372" t="s">
        <v>5011</v>
      </c>
      <c r="B1388" s="372" t="s">
        <v>5059</v>
      </c>
      <c r="C1388" s="125" t="s">
        <v>17475</v>
      </c>
      <c r="D1388" s="32" t="s">
        <v>20621</v>
      </c>
      <c r="E1388" s="125" t="s">
        <v>5246</v>
      </c>
      <c r="F1388" s="125" t="s">
        <v>1237</v>
      </c>
      <c r="G1388" s="125" t="s">
        <v>1237</v>
      </c>
      <c r="AF1388" s="326"/>
    </row>
    <row r="1389" spans="1:32" x14ac:dyDescent="0.25">
      <c r="A1389" s="44" t="s">
        <v>1666</v>
      </c>
      <c r="B1389" s="44" t="s">
        <v>3598</v>
      </c>
      <c r="C1389" s="45">
        <v>230301</v>
      </c>
      <c r="D1389" s="45" t="s">
        <v>12340</v>
      </c>
      <c r="E1389" s="45" t="s">
        <v>5580</v>
      </c>
      <c r="AF1389" s="326"/>
    </row>
    <row r="1390" spans="1:32" x14ac:dyDescent="0.25">
      <c r="A1390" s="44" t="s">
        <v>1666</v>
      </c>
      <c r="B1390" s="44" t="s">
        <v>970</v>
      </c>
      <c r="C1390" s="45">
        <v>231104</v>
      </c>
      <c r="D1390" s="45" t="s">
        <v>12340</v>
      </c>
      <c r="E1390" s="45" t="s">
        <v>9018</v>
      </c>
      <c r="AF1390" s="326"/>
    </row>
    <row r="1391" spans="1:32" x14ac:dyDescent="0.3">
      <c r="A1391" s="372" t="s">
        <v>20429</v>
      </c>
      <c r="B1391" s="372" t="s">
        <v>7464</v>
      </c>
      <c r="C1391" s="125" t="s">
        <v>20618</v>
      </c>
      <c r="D1391" s="32" t="s">
        <v>20621</v>
      </c>
      <c r="E1391" s="125" t="s">
        <v>10032</v>
      </c>
      <c r="F1391" s="125" t="s">
        <v>1236</v>
      </c>
      <c r="G1391" s="125" t="s">
        <v>1237</v>
      </c>
      <c r="AF1391" s="326"/>
    </row>
    <row r="1392" spans="1:32" x14ac:dyDescent="0.25">
      <c r="A1392" s="44" t="s">
        <v>18925</v>
      </c>
      <c r="B1392" s="44" t="s">
        <v>5460</v>
      </c>
      <c r="C1392" s="45">
        <v>251003</v>
      </c>
      <c r="D1392" s="45" t="s">
        <v>12340</v>
      </c>
      <c r="E1392" s="45" t="s">
        <v>12119</v>
      </c>
      <c r="AF1392" s="326"/>
    </row>
    <row r="1393" spans="1:32" x14ac:dyDescent="0.25">
      <c r="A1393" s="44" t="s">
        <v>18925</v>
      </c>
      <c r="B1393" s="44" t="s">
        <v>973</v>
      </c>
      <c r="C1393" s="45">
        <v>260101</v>
      </c>
      <c r="D1393" s="45" t="s">
        <v>12340</v>
      </c>
      <c r="E1393" s="45" t="s">
        <v>8976</v>
      </c>
      <c r="AF1393" s="326"/>
    </row>
    <row r="1394" spans="1:32" x14ac:dyDescent="0.25">
      <c r="A1394" s="57" t="s">
        <v>3759</v>
      </c>
      <c r="B1394" s="92" t="s">
        <v>3862</v>
      </c>
      <c r="C1394" s="93" t="s">
        <v>3860</v>
      </c>
      <c r="D1394" s="93" t="s">
        <v>3861</v>
      </c>
      <c r="E1394" s="94">
        <v>46203</v>
      </c>
      <c r="F1394" s="93"/>
      <c r="G1394" s="93"/>
      <c r="H1394" s="93"/>
      <c r="I1394" s="99"/>
      <c r="J1394" s="99"/>
      <c r="K1394" s="99"/>
      <c r="L1394" s="99"/>
      <c r="M1394" s="99"/>
      <c r="N1394" s="99"/>
      <c r="O1394" s="99"/>
      <c r="P1394" s="99"/>
      <c r="Q1394" s="99"/>
      <c r="R1394" s="99"/>
      <c r="S1394" s="44"/>
      <c r="T1394" s="44"/>
      <c r="U1394" s="99"/>
      <c r="V1394" s="99"/>
      <c r="W1394" s="99"/>
      <c r="X1394" s="99"/>
      <c r="Y1394" s="99"/>
      <c r="Z1394" s="99"/>
      <c r="AA1394" s="380"/>
      <c r="AF1394" s="326"/>
    </row>
    <row r="1395" spans="1:32" x14ac:dyDescent="0.25">
      <c r="A1395" s="44" t="s">
        <v>6894</v>
      </c>
      <c r="B1395" s="44" t="s">
        <v>2433</v>
      </c>
      <c r="C1395" s="45">
        <v>230105</v>
      </c>
      <c r="D1395" s="45" t="s">
        <v>12340</v>
      </c>
      <c r="E1395" s="45" t="s">
        <v>5580</v>
      </c>
      <c r="AF1395" s="326"/>
    </row>
    <row r="1396" spans="1:32" x14ac:dyDescent="0.25">
      <c r="A1396" s="44" t="s">
        <v>9027</v>
      </c>
      <c r="B1396" s="44" t="s">
        <v>13134</v>
      </c>
      <c r="C1396" s="45">
        <v>13.23</v>
      </c>
      <c r="D1396" s="45" t="s">
        <v>13565</v>
      </c>
      <c r="E1396" s="46">
        <v>46934</v>
      </c>
      <c r="F1396" s="45"/>
      <c r="G1396" s="93"/>
      <c r="H1396" s="93"/>
      <c r="I1396" s="99"/>
      <c r="J1396" s="99"/>
      <c r="K1396" s="99"/>
      <c r="L1396" s="99"/>
      <c r="M1396" s="99"/>
      <c r="N1396" s="99"/>
      <c r="O1396" s="99"/>
      <c r="P1396" s="99"/>
      <c r="Q1396" s="99"/>
      <c r="R1396" s="99"/>
      <c r="S1396" s="99"/>
      <c r="T1396" s="99"/>
      <c r="U1396" s="99"/>
      <c r="V1396" s="99"/>
      <c r="W1396" s="99"/>
      <c r="X1396" s="99"/>
      <c r="Y1396" s="99"/>
      <c r="Z1396" s="99"/>
      <c r="AF1396" s="326"/>
    </row>
    <row r="1397" spans="1:32" x14ac:dyDescent="0.25">
      <c r="A1397" s="44" t="s">
        <v>9027</v>
      </c>
      <c r="B1397" s="44" t="s">
        <v>5447</v>
      </c>
      <c r="C1397" s="45">
        <v>230807</v>
      </c>
      <c r="D1397" s="45" t="s">
        <v>12340</v>
      </c>
      <c r="E1397" s="45" t="s">
        <v>8966</v>
      </c>
      <c r="AF1397" s="326"/>
    </row>
    <row r="1398" spans="1:32" x14ac:dyDescent="0.25">
      <c r="A1398" s="44" t="s">
        <v>9027</v>
      </c>
      <c r="B1398" s="44" t="s">
        <v>3598</v>
      </c>
      <c r="C1398" s="45">
        <v>230301</v>
      </c>
      <c r="D1398" s="45" t="s">
        <v>12340</v>
      </c>
      <c r="E1398" s="45" t="s">
        <v>5580</v>
      </c>
      <c r="AF1398" s="326"/>
    </row>
    <row r="1399" spans="1:32" x14ac:dyDescent="0.25">
      <c r="A1399" s="44" t="s">
        <v>18926</v>
      </c>
      <c r="B1399" s="44" t="s">
        <v>990</v>
      </c>
      <c r="C1399" s="45">
        <v>260102</v>
      </c>
      <c r="D1399" s="45" t="s">
        <v>12340</v>
      </c>
      <c r="E1399" s="45" t="s">
        <v>8976</v>
      </c>
      <c r="AF1399" s="326"/>
    </row>
    <row r="1400" spans="1:32" x14ac:dyDescent="0.25">
      <c r="A1400" s="44" t="s">
        <v>9028</v>
      </c>
      <c r="B1400" s="44" t="s">
        <v>3159</v>
      </c>
      <c r="C1400" s="45">
        <v>230903</v>
      </c>
      <c r="D1400" s="45" t="s">
        <v>12340</v>
      </c>
      <c r="E1400" s="45" t="s">
        <v>8524</v>
      </c>
      <c r="AF1400" s="326"/>
    </row>
    <row r="1401" spans="1:32" x14ac:dyDescent="0.25">
      <c r="A1401" s="44" t="s">
        <v>9028</v>
      </c>
      <c r="B1401" s="44" t="s">
        <v>9024</v>
      </c>
      <c r="C1401" s="45">
        <v>231001</v>
      </c>
      <c r="D1401" s="45" t="s">
        <v>12340</v>
      </c>
      <c r="E1401" s="45" t="s">
        <v>2628</v>
      </c>
      <c r="AF1401" s="326"/>
    </row>
    <row r="1402" spans="1:32" x14ac:dyDescent="0.25">
      <c r="A1402" s="44" t="s">
        <v>9028</v>
      </c>
      <c r="B1402" s="44" t="s">
        <v>3598</v>
      </c>
      <c r="C1402" s="45">
        <v>250303</v>
      </c>
      <c r="D1402" s="45" t="s">
        <v>12340</v>
      </c>
      <c r="E1402" s="45" t="s">
        <v>12896</v>
      </c>
      <c r="AF1402" s="326"/>
    </row>
    <row r="1403" spans="1:32" x14ac:dyDescent="0.25">
      <c r="A1403" s="44" t="s">
        <v>9028</v>
      </c>
      <c r="B1403" s="44" t="s">
        <v>5447</v>
      </c>
      <c r="C1403" s="45">
        <v>250802</v>
      </c>
      <c r="D1403" s="45" t="s">
        <v>12340</v>
      </c>
      <c r="E1403" s="45" t="s">
        <v>10682</v>
      </c>
      <c r="AF1403" s="326"/>
    </row>
    <row r="1404" spans="1:32" x14ac:dyDescent="0.3">
      <c r="A1404" s="372" t="s">
        <v>13089</v>
      </c>
      <c r="B1404" s="372" t="s">
        <v>1215</v>
      </c>
      <c r="C1404" s="125" t="s">
        <v>20616</v>
      </c>
      <c r="D1404" s="32" t="s">
        <v>20621</v>
      </c>
      <c r="E1404" s="125" t="s">
        <v>10032</v>
      </c>
      <c r="F1404" s="125" t="s">
        <v>1237</v>
      </c>
      <c r="G1404" s="125" t="s">
        <v>1237</v>
      </c>
      <c r="AF1404" s="326"/>
    </row>
    <row r="1405" spans="1:32" x14ac:dyDescent="0.25">
      <c r="A1405" s="102" t="s">
        <v>13089</v>
      </c>
      <c r="B1405" s="92" t="s">
        <v>3574</v>
      </c>
      <c r="C1405" s="93" t="s">
        <v>13105</v>
      </c>
      <c r="D1405" s="93" t="s">
        <v>1250</v>
      </c>
      <c r="E1405" s="94">
        <v>46496</v>
      </c>
      <c r="F1405" s="93"/>
      <c r="G1405" s="93"/>
      <c r="H1405" s="93"/>
      <c r="I1405" s="99"/>
      <c r="J1405" s="99"/>
      <c r="K1405" s="99"/>
      <c r="L1405" s="99"/>
      <c r="M1405" s="99"/>
      <c r="N1405" s="99"/>
      <c r="O1405" s="99"/>
      <c r="P1405" s="99"/>
      <c r="Q1405" s="99"/>
      <c r="R1405" s="99"/>
      <c r="S1405" s="44"/>
      <c r="T1405" s="44"/>
      <c r="U1405" s="99"/>
      <c r="V1405" s="99"/>
      <c r="W1405" s="99"/>
      <c r="X1405" s="99"/>
      <c r="Y1405" s="99"/>
      <c r="Z1405" s="99"/>
      <c r="AF1405" s="326"/>
    </row>
    <row r="1406" spans="1:32" x14ac:dyDescent="0.25">
      <c r="A1406" s="360" t="s">
        <v>13089</v>
      </c>
      <c r="B1406" s="92" t="s">
        <v>14075</v>
      </c>
      <c r="C1406" s="93" t="s">
        <v>14076</v>
      </c>
      <c r="D1406" s="93" t="s">
        <v>1250</v>
      </c>
      <c r="E1406" s="94">
        <v>47223</v>
      </c>
      <c r="F1406" s="93"/>
      <c r="G1406" s="93"/>
      <c r="H1406" s="93"/>
      <c r="I1406" s="99"/>
      <c r="J1406" s="99"/>
      <c r="K1406" s="99"/>
      <c r="L1406" s="99"/>
      <c r="M1406" s="99"/>
      <c r="N1406" s="99"/>
      <c r="O1406" s="99"/>
      <c r="P1406" s="99"/>
      <c r="Q1406" s="99"/>
      <c r="R1406" s="99"/>
      <c r="S1406" s="44"/>
      <c r="T1406" s="44"/>
      <c r="U1406" s="99"/>
      <c r="V1406" s="99"/>
      <c r="W1406" s="99"/>
      <c r="X1406" s="99"/>
      <c r="Y1406" s="99"/>
      <c r="Z1406" s="99"/>
      <c r="AF1406" s="326"/>
    </row>
    <row r="1407" spans="1:32" x14ac:dyDescent="0.25">
      <c r="A1407" s="44" t="s">
        <v>20277</v>
      </c>
      <c r="B1407" s="44" t="s">
        <v>20353</v>
      </c>
      <c r="C1407" s="45" t="s">
        <v>20354</v>
      </c>
      <c r="D1407" s="32" t="s">
        <v>12570</v>
      </c>
      <c r="E1407" s="46">
        <v>46507</v>
      </c>
      <c r="AF1407" s="326"/>
    </row>
    <row r="1408" spans="1:32" x14ac:dyDescent="0.25">
      <c r="A1408" s="44" t="s">
        <v>20277</v>
      </c>
      <c r="B1408" s="44" t="s">
        <v>20372</v>
      </c>
      <c r="C1408" s="45" t="s">
        <v>10496</v>
      </c>
      <c r="D1408" s="32" t="s">
        <v>12570</v>
      </c>
      <c r="E1408" s="46">
        <v>46538</v>
      </c>
      <c r="AF1408" s="326"/>
    </row>
    <row r="1409" spans="1:32" x14ac:dyDescent="0.25">
      <c r="A1409" s="44" t="s">
        <v>10513</v>
      </c>
      <c r="B1409" s="44" t="s">
        <v>15904</v>
      </c>
      <c r="C1409" s="45" t="s">
        <v>10565</v>
      </c>
      <c r="D1409" s="93" t="s">
        <v>3876</v>
      </c>
      <c r="E1409" s="359">
        <f>DATE(2028,3,25)</f>
        <v>46837</v>
      </c>
      <c r="F1409" s="93"/>
      <c r="G1409" s="93"/>
      <c r="H1409" s="93"/>
      <c r="I1409" s="99"/>
      <c r="J1409" s="99"/>
      <c r="K1409" s="99"/>
      <c r="L1409" s="99"/>
      <c r="M1409" s="99"/>
      <c r="N1409" s="99"/>
      <c r="O1409" s="99"/>
      <c r="P1409" s="99"/>
      <c r="Q1409" s="99"/>
      <c r="R1409" s="99"/>
      <c r="S1409" s="99"/>
      <c r="T1409" s="99"/>
      <c r="U1409" s="99"/>
      <c r="V1409" s="99"/>
      <c r="W1409" s="99"/>
      <c r="X1409" s="99"/>
      <c r="Y1409" s="99"/>
      <c r="Z1409" s="99"/>
      <c r="AF1409" s="326"/>
    </row>
    <row r="1410" spans="1:32" x14ac:dyDescent="0.25">
      <c r="A1410" s="44" t="s">
        <v>14655</v>
      </c>
      <c r="B1410" s="44" t="s">
        <v>13127</v>
      </c>
      <c r="C1410" s="45">
        <v>13.25</v>
      </c>
      <c r="D1410" s="45" t="s">
        <v>13565</v>
      </c>
      <c r="E1410" s="46">
        <v>47664</v>
      </c>
      <c r="F1410" s="45"/>
      <c r="G1410" s="93"/>
      <c r="H1410" s="93"/>
      <c r="I1410" s="99"/>
      <c r="J1410" s="99"/>
      <c r="K1410" s="99"/>
      <c r="L1410" s="99"/>
      <c r="M1410" s="99"/>
      <c r="N1410" s="99"/>
      <c r="O1410" s="99"/>
      <c r="P1410" s="99"/>
      <c r="Q1410" s="99"/>
      <c r="R1410" s="99"/>
      <c r="S1410" s="99"/>
      <c r="T1410" s="99"/>
      <c r="U1410" s="99"/>
      <c r="V1410" s="99"/>
      <c r="W1410" s="99"/>
      <c r="X1410" s="99"/>
      <c r="Y1410" s="99"/>
      <c r="Z1410" s="99"/>
      <c r="AF1410" s="326"/>
    </row>
    <row r="1411" spans="1:32" x14ac:dyDescent="0.25">
      <c r="A1411" s="44" t="s">
        <v>8284</v>
      </c>
      <c r="B1411" s="44" t="s">
        <v>8378</v>
      </c>
      <c r="C1411" s="45">
        <v>23060201</v>
      </c>
      <c r="D1411" s="45" t="s">
        <v>12340</v>
      </c>
      <c r="E1411" s="45" t="s">
        <v>4471</v>
      </c>
      <c r="AF1411" s="326"/>
    </row>
    <row r="1412" spans="1:32" x14ac:dyDescent="0.25">
      <c r="A1412" s="44" t="s">
        <v>8284</v>
      </c>
      <c r="B1412" s="44" t="s">
        <v>969</v>
      </c>
      <c r="C1412" s="45">
        <v>23060202</v>
      </c>
      <c r="D1412" s="45" t="s">
        <v>12340</v>
      </c>
      <c r="E1412" s="45" t="s">
        <v>4471</v>
      </c>
      <c r="AF1412" s="326"/>
    </row>
    <row r="1413" spans="1:32" x14ac:dyDescent="0.25">
      <c r="A1413" s="44" t="s">
        <v>8284</v>
      </c>
      <c r="B1413" s="44" t="s">
        <v>10020</v>
      </c>
      <c r="C1413" s="45">
        <v>24010401</v>
      </c>
      <c r="D1413" s="45" t="s">
        <v>12340</v>
      </c>
      <c r="E1413" s="45" t="s">
        <v>10021</v>
      </c>
      <c r="AF1413" s="326"/>
    </row>
    <row r="1414" spans="1:32" x14ac:dyDescent="0.25">
      <c r="A1414" s="44" t="s">
        <v>8284</v>
      </c>
      <c r="B1414" s="44" t="s">
        <v>3298</v>
      </c>
      <c r="C1414" s="45">
        <v>24010402</v>
      </c>
      <c r="D1414" s="45" t="s">
        <v>12340</v>
      </c>
      <c r="E1414" s="45" t="s">
        <v>10021</v>
      </c>
      <c r="AF1414" s="326"/>
    </row>
    <row r="1415" spans="1:32" x14ac:dyDescent="0.3">
      <c r="A1415" s="372" t="s">
        <v>17489</v>
      </c>
      <c r="B1415" s="372" t="s">
        <v>5061</v>
      </c>
      <c r="C1415" s="125" t="s">
        <v>17483</v>
      </c>
      <c r="D1415" s="32" t="s">
        <v>20621</v>
      </c>
      <c r="E1415" s="125" t="s">
        <v>5246</v>
      </c>
      <c r="F1415" s="125" t="s">
        <v>1236</v>
      </c>
      <c r="G1415" s="125" t="s">
        <v>1237</v>
      </c>
      <c r="AF1415" s="326"/>
    </row>
    <row r="1416" spans="1:32" x14ac:dyDescent="0.3">
      <c r="A1416" s="372" t="s">
        <v>12363</v>
      </c>
      <c r="B1416" s="372" t="s">
        <v>12349</v>
      </c>
      <c r="C1416" s="125" t="s">
        <v>12350</v>
      </c>
      <c r="D1416" s="32" t="s">
        <v>20621</v>
      </c>
      <c r="E1416" s="125" t="s">
        <v>5075</v>
      </c>
      <c r="F1416" s="125" t="s">
        <v>1237</v>
      </c>
      <c r="G1416" s="125" t="s">
        <v>1237</v>
      </c>
      <c r="AF1416" s="326"/>
    </row>
    <row r="1417" spans="1:32" x14ac:dyDescent="0.3">
      <c r="A1417" s="372" t="s">
        <v>12363</v>
      </c>
      <c r="B1417" s="372" t="s">
        <v>1221</v>
      </c>
      <c r="C1417" s="125" t="s">
        <v>20613</v>
      </c>
      <c r="D1417" s="32" t="s">
        <v>20621</v>
      </c>
      <c r="E1417" s="125" t="s">
        <v>10032</v>
      </c>
      <c r="F1417" s="125" t="s">
        <v>1237</v>
      </c>
      <c r="G1417" s="125" t="s">
        <v>1237</v>
      </c>
      <c r="AF1417" s="326"/>
    </row>
    <row r="1418" spans="1:32" x14ac:dyDescent="0.25">
      <c r="A1418" s="44" t="s">
        <v>7470</v>
      </c>
      <c r="B1418" s="92" t="s">
        <v>10390</v>
      </c>
      <c r="C1418" s="56" t="s">
        <v>10129</v>
      </c>
      <c r="D1418" s="146" t="s">
        <v>10389</v>
      </c>
      <c r="E1418" s="107">
        <v>45838</v>
      </c>
      <c r="F1418" s="93"/>
      <c r="G1418" s="93"/>
      <c r="H1418" s="93"/>
      <c r="I1418" s="99"/>
      <c r="J1418" s="99"/>
      <c r="K1418" s="99"/>
      <c r="L1418" s="99"/>
      <c r="M1418" s="99"/>
      <c r="N1418" s="99"/>
      <c r="O1418" s="99"/>
      <c r="P1418" s="99"/>
      <c r="Q1418" s="99"/>
      <c r="R1418" s="99"/>
      <c r="S1418" s="44"/>
      <c r="T1418" s="44"/>
      <c r="U1418" s="99"/>
      <c r="V1418" s="99"/>
      <c r="W1418" s="99"/>
      <c r="X1418" s="99"/>
      <c r="Y1418" s="99"/>
      <c r="Z1418" s="99"/>
      <c r="AF1418" s="326"/>
    </row>
    <row r="1419" spans="1:32" x14ac:dyDescent="0.25">
      <c r="A1419" s="44" t="s">
        <v>7470</v>
      </c>
      <c r="B1419" s="44" t="s">
        <v>20364</v>
      </c>
      <c r="C1419" s="45" t="s">
        <v>10105</v>
      </c>
      <c r="D1419" s="32" t="s">
        <v>12570</v>
      </c>
      <c r="E1419" s="46">
        <v>46507</v>
      </c>
      <c r="AF1419" s="326"/>
    </row>
    <row r="1420" spans="1:32" x14ac:dyDescent="0.25">
      <c r="A1420" s="44" t="s">
        <v>13611</v>
      </c>
      <c r="B1420" s="44" t="s">
        <v>210</v>
      </c>
      <c r="C1420" s="45">
        <v>241001</v>
      </c>
      <c r="D1420" s="45" t="s">
        <v>12340</v>
      </c>
      <c r="E1420" s="45" t="s">
        <v>5650</v>
      </c>
      <c r="AF1420" s="326"/>
    </row>
    <row r="1421" spans="1:32" x14ac:dyDescent="0.3">
      <c r="A1421" s="372" t="s">
        <v>17490</v>
      </c>
      <c r="B1421" s="372" t="s">
        <v>5061</v>
      </c>
      <c r="C1421" s="125" t="s">
        <v>17483</v>
      </c>
      <c r="D1421" s="32" t="s">
        <v>20621</v>
      </c>
      <c r="E1421" s="125" t="s">
        <v>5246</v>
      </c>
      <c r="F1421" s="125" t="s">
        <v>1236</v>
      </c>
      <c r="G1421" s="125" t="s">
        <v>1237</v>
      </c>
      <c r="AF1421" s="326"/>
    </row>
    <row r="1422" spans="1:32" x14ac:dyDescent="0.25">
      <c r="A1422" s="44" t="s">
        <v>18927</v>
      </c>
      <c r="B1422" s="44" t="s">
        <v>10020</v>
      </c>
      <c r="C1422" s="45">
        <v>24010401</v>
      </c>
      <c r="D1422" s="45" t="s">
        <v>12340</v>
      </c>
      <c r="E1422" s="45" t="s">
        <v>10021</v>
      </c>
      <c r="AF1422" s="326"/>
    </row>
    <row r="1423" spans="1:32" x14ac:dyDescent="0.3">
      <c r="A1423" s="372" t="s">
        <v>17491</v>
      </c>
      <c r="B1423" s="372" t="s">
        <v>4057</v>
      </c>
      <c r="C1423" s="125" t="s">
        <v>11933</v>
      </c>
      <c r="D1423" s="32" t="s">
        <v>20621</v>
      </c>
      <c r="E1423" s="125" t="s">
        <v>5311</v>
      </c>
      <c r="F1423" s="125" t="s">
        <v>1236</v>
      </c>
      <c r="G1423" s="125" t="s">
        <v>1237</v>
      </c>
      <c r="AF1423" s="326"/>
    </row>
    <row r="1424" spans="1:32" x14ac:dyDescent="0.3">
      <c r="A1424" s="372" t="s">
        <v>17491</v>
      </c>
      <c r="B1424" s="372" t="s">
        <v>5061</v>
      </c>
      <c r="C1424" s="125" t="s">
        <v>17483</v>
      </c>
      <c r="D1424" s="32" t="s">
        <v>20621</v>
      </c>
      <c r="E1424" s="125" t="s">
        <v>5246</v>
      </c>
      <c r="F1424" s="125" t="s">
        <v>1236</v>
      </c>
      <c r="G1424" s="125" t="s">
        <v>1237</v>
      </c>
      <c r="AF1424" s="326"/>
    </row>
    <row r="1425" spans="1:32" x14ac:dyDescent="0.25">
      <c r="A1425" s="44" t="s">
        <v>18928</v>
      </c>
      <c r="B1425" s="44" t="s">
        <v>3298</v>
      </c>
      <c r="C1425" s="45">
        <v>26010402</v>
      </c>
      <c r="D1425" s="45" t="s">
        <v>12340</v>
      </c>
      <c r="E1425" s="45" t="s">
        <v>18836</v>
      </c>
      <c r="AF1425" s="326"/>
    </row>
    <row r="1426" spans="1:32" x14ac:dyDescent="0.25">
      <c r="A1426" s="44" t="s">
        <v>18928</v>
      </c>
      <c r="B1426" s="44" t="s">
        <v>5639</v>
      </c>
      <c r="C1426" s="45">
        <v>26010401</v>
      </c>
      <c r="D1426" s="45" t="s">
        <v>12340</v>
      </c>
      <c r="E1426" s="45" t="s">
        <v>18836</v>
      </c>
      <c r="AF1426" s="326"/>
    </row>
    <row r="1427" spans="1:32" x14ac:dyDescent="0.25">
      <c r="A1427" s="44" t="s">
        <v>1748</v>
      </c>
      <c r="B1427" s="44" t="s">
        <v>7117</v>
      </c>
      <c r="C1427" s="45">
        <v>260203</v>
      </c>
      <c r="D1427" s="45" t="s">
        <v>12340</v>
      </c>
      <c r="E1427" s="45" t="s">
        <v>10021</v>
      </c>
      <c r="AF1427" s="326"/>
    </row>
    <row r="1428" spans="1:32" x14ac:dyDescent="0.25">
      <c r="A1428" s="99" t="s">
        <v>2159</v>
      </c>
      <c r="B1428" s="92" t="s">
        <v>1340</v>
      </c>
      <c r="C1428" s="96" t="s">
        <v>14048</v>
      </c>
      <c r="D1428" s="96" t="s">
        <v>14049</v>
      </c>
      <c r="E1428" s="112">
        <v>46898</v>
      </c>
      <c r="F1428" s="93"/>
      <c r="G1428" s="93"/>
      <c r="H1428" s="93"/>
      <c r="I1428" s="99"/>
      <c r="J1428" s="99"/>
      <c r="K1428" s="99"/>
      <c r="L1428" s="99"/>
      <c r="M1428" s="99"/>
      <c r="N1428" s="99"/>
      <c r="O1428" s="99"/>
      <c r="P1428" s="99"/>
      <c r="Q1428" s="99"/>
      <c r="R1428" s="99"/>
      <c r="S1428" s="44"/>
      <c r="T1428" s="44"/>
      <c r="U1428" s="99"/>
      <c r="V1428" s="99"/>
      <c r="W1428" s="99"/>
      <c r="X1428" s="99"/>
      <c r="Y1428" s="99"/>
      <c r="Z1428" s="99"/>
      <c r="AF1428" s="326"/>
    </row>
    <row r="1429" spans="1:32" x14ac:dyDescent="0.25">
      <c r="A1429" s="44" t="s">
        <v>18929</v>
      </c>
      <c r="B1429" s="44" t="s">
        <v>965</v>
      </c>
      <c r="C1429" s="45">
        <v>220303</v>
      </c>
      <c r="D1429" s="45" t="s">
        <v>12340</v>
      </c>
      <c r="E1429" s="45" t="s">
        <v>2686</v>
      </c>
      <c r="AF1429" s="326"/>
    </row>
    <row r="1430" spans="1:32" x14ac:dyDescent="0.25">
      <c r="A1430" s="44" t="s">
        <v>11329</v>
      </c>
      <c r="B1430" s="44" t="s">
        <v>2211</v>
      </c>
      <c r="C1430" s="45">
        <v>240505</v>
      </c>
      <c r="D1430" s="45" t="s">
        <v>12340</v>
      </c>
      <c r="E1430" s="45" t="s">
        <v>5468</v>
      </c>
      <c r="AF1430" s="326"/>
    </row>
    <row r="1431" spans="1:32" x14ac:dyDescent="0.25">
      <c r="A1431" s="99" t="s">
        <v>1785</v>
      </c>
      <c r="B1431" s="92" t="s">
        <v>1750</v>
      </c>
      <c r="C1431" s="146" t="s">
        <v>1854</v>
      </c>
      <c r="D1431" s="146" t="s">
        <v>1788</v>
      </c>
      <c r="E1431" s="107">
        <v>45504</v>
      </c>
      <c r="F1431" s="93"/>
      <c r="G1431" s="93" t="s">
        <v>1237</v>
      </c>
      <c r="H1431" s="93" t="s">
        <v>1237</v>
      </c>
      <c r="I1431" s="99"/>
      <c r="J1431" s="99"/>
      <c r="K1431" s="99"/>
      <c r="L1431" s="99"/>
      <c r="M1431" s="99"/>
      <c r="N1431" s="99"/>
      <c r="O1431" s="99"/>
      <c r="P1431" s="99"/>
      <c r="Q1431" s="99"/>
      <c r="R1431" s="99"/>
      <c r="S1431" s="44"/>
      <c r="T1431" s="99"/>
      <c r="U1431" s="99"/>
      <c r="V1431" s="99"/>
      <c r="W1431" s="99"/>
      <c r="X1431" s="99"/>
      <c r="Y1431" s="99"/>
      <c r="Z1431" s="99"/>
      <c r="AF1431" s="326"/>
    </row>
    <row r="1432" spans="1:32" x14ac:dyDescent="0.3">
      <c r="A1432" s="372" t="s">
        <v>8705</v>
      </c>
      <c r="B1432" s="372" t="s">
        <v>1220</v>
      </c>
      <c r="C1432" s="125" t="s">
        <v>8706</v>
      </c>
      <c r="D1432" s="32" t="s">
        <v>20621</v>
      </c>
      <c r="E1432" s="125" t="s">
        <v>8524</v>
      </c>
      <c r="F1432" s="125" t="s">
        <v>1236</v>
      </c>
      <c r="G1432" s="125" t="s">
        <v>1237</v>
      </c>
      <c r="AF1432" s="326"/>
    </row>
    <row r="1433" spans="1:32" x14ac:dyDescent="0.3">
      <c r="A1433" s="372" t="s">
        <v>8705</v>
      </c>
      <c r="B1433" s="372" t="s">
        <v>8693</v>
      </c>
      <c r="C1433" s="125" t="s">
        <v>8694</v>
      </c>
      <c r="D1433" s="32" t="s">
        <v>20621</v>
      </c>
      <c r="E1433" s="125" t="s">
        <v>8524</v>
      </c>
      <c r="F1433" s="125" t="s">
        <v>1236</v>
      </c>
      <c r="G1433" s="125" t="s">
        <v>1237</v>
      </c>
      <c r="AF1433" s="326"/>
    </row>
    <row r="1434" spans="1:32" x14ac:dyDescent="0.25">
      <c r="A1434" s="256" t="s">
        <v>15249</v>
      </c>
      <c r="B1434" s="256" t="s">
        <v>5955</v>
      </c>
      <c r="C1434" s="53" t="s">
        <v>15361</v>
      </c>
      <c r="D1434" s="93" t="s">
        <v>5891</v>
      </c>
      <c r="E1434" s="257">
        <v>47658</v>
      </c>
      <c r="F1434" s="93"/>
      <c r="G1434" s="93"/>
      <c r="H1434" s="93"/>
      <c r="I1434" s="99"/>
      <c r="J1434" s="99"/>
      <c r="K1434" s="99"/>
      <c r="L1434" s="99"/>
      <c r="M1434" s="99"/>
      <c r="N1434" s="99"/>
      <c r="O1434" s="99"/>
      <c r="P1434" s="99"/>
      <c r="Q1434" s="99"/>
      <c r="R1434" s="99"/>
      <c r="S1434" s="99"/>
      <c r="T1434" s="99"/>
      <c r="U1434" s="99"/>
      <c r="V1434" s="99"/>
      <c r="W1434" s="99"/>
      <c r="X1434" s="99"/>
      <c r="Y1434" s="99"/>
      <c r="Z1434" s="99"/>
      <c r="AF1434" s="326"/>
    </row>
    <row r="1435" spans="1:32" x14ac:dyDescent="0.3">
      <c r="A1435" s="372" t="s">
        <v>7357</v>
      </c>
      <c r="B1435" s="372" t="s">
        <v>1214</v>
      </c>
      <c r="C1435" s="125" t="s">
        <v>18610</v>
      </c>
      <c r="D1435" s="32" t="s">
        <v>20621</v>
      </c>
      <c r="E1435" s="125" t="s">
        <v>8976</v>
      </c>
      <c r="F1435" s="125" t="s">
        <v>1236</v>
      </c>
      <c r="G1435" s="125" t="s">
        <v>1237</v>
      </c>
      <c r="AF1435" s="326"/>
    </row>
    <row r="1436" spans="1:32" x14ac:dyDescent="0.25">
      <c r="A1436" s="44" t="s">
        <v>8479</v>
      </c>
      <c r="B1436" s="44" t="s">
        <v>8465</v>
      </c>
      <c r="C1436" s="45">
        <v>230804</v>
      </c>
      <c r="D1436" s="45" t="s">
        <v>12340</v>
      </c>
      <c r="E1436" s="45" t="s">
        <v>4380</v>
      </c>
      <c r="AF1436" s="326"/>
    </row>
    <row r="1437" spans="1:32" x14ac:dyDescent="0.25">
      <c r="A1437" s="44" t="s">
        <v>10479</v>
      </c>
      <c r="B1437" s="44" t="s">
        <v>20372</v>
      </c>
      <c r="C1437" s="45" t="s">
        <v>10496</v>
      </c>
      <c r="D1437" s="32" t="s">
        <v>12570</v>
      </c>
      <c r="E1437" s="46">
        <v>46538</v>
      </c>
      <c r="AF1437" s="326"/>
    </row>
    <row r="1438" spans="1:32" x14ac:dyDescent="0.25">
      <c r="A1438" s="44" t="s">
        <v>16948</v>
      </c>
      <c r="B1438" s="44" t="s">
        <v>1733</v>
      </c>
      <c r="C1438" s="45">
        <v>250101</v>
      </c>
      <c r="D1438" s="45" t="s">
        <v>12340</v>
      </c>
      <c r="E1438" s="45" t="s">
        <v>13567</v>
      </c>
      <c r="AF1438" s="326"/>
    </row>
    <row r="1439" spans="1:32" x14ac:dyDescent="0.25">
      <c r="A1439" s="44" t="s">
        <v>16948</v>
      </c>
      <c r="B1439" s="44" t="s">
        <v>2433</v>
      </c>
      <c r="C1439" s="45">
        <v>250106</v>
      </c>
      <c r="D1439" s="45" t="s">
        <v>12340</v>
      </c>
      <c r="E1439" s="45" t="s">
        <v>12896</v>
      </c>
      <c r="AF1439" s="326"/>
    </row>
    <row r="1440" spans="1:32" x14ac:dyDescent="0.25">
      <c r="A1440" s="44" t="s">
        <v>17877</v>
      </c>
      <c r="B1440" s="44" t="s">
        <v>20356</v>
      </c>
      <c r="C1440" s="45" t="s">
        <v>17874</v>
      </c>
      <c r="D1440" s="32" t="s">
        <v>12570</v>
      </c>
      <c r="E1440" s="46">
        <v>46477</v>
      </c>
      <c r="AF1440" s="326"/>
    </row>
    <row r="1441" spans="1:32" x14ac:dyDescent="0.25">
      <c r="A1441" s="44" t="s">
        <v>9462</v>
      </c>
      <c r="B1441" s="44" t="s">
        <v>15905</v>
      </c>
      <c r="C1441" s="45" t="s">
        <v>14807</v>
      </c>
      <c r="D1441" s="93" t="s">
        <v>3876</v>
      </c>
      <c r="E1441" s="359">
        <f>DATE(2029,4,23)</f>
        <v>47231</v>
      </c>
      <c r="F1441" s="93"/>
      <c r="G1441" s="93"/>
      <c r="H1441" s="93"/>
      <c r="I1441" s="99"/>
      <c r="J1441" s="99"/>
      <c r="K1441" s="99"/>
      <c r="L1441" s="99"/>
      <c r="M1441" s="99"/>
      <c r="N1441" s="99"/>
      <c r="O1441" s="99"/>
      <c r="P1441" s="99"/>
      <c r="Q1441" s="99"/>
      <c r="R1441" s="99"/>
      <c r="S1441" s="99"/>
      <c r="T1441" s="99"/>
      <c r="U1441" s="99"/>
      <c r="V1441" s="99"/>
      <c r="W1441" s="99"/>
      <c r="X1441" s="99"/>
      <c r="Y1441" s="99"/>
      <c r="Z1441" s="99"/>
      <c r="AF1441" s="326"/>
    </row>
    <row r="1442" spans="1:32" x14ac:dyDescent="0.25">
      <c r="A1442" s="44" t="s">
        <v>9462</v>
      </c>
      <c r="B1442" s="44" t="s">
        <v>10031</v>
      </c>
      <c r="C1442" s="45">
        <v>240101</v>
      </c>
      <c r="D1442" s="45" t="s">
        <v>12340</v>
      </c>
      <c r="E1442" s="45" t="s">
        <v>10032</v>
      </c>
      <c r="AF1442" s="326"/>
    </row>
    <row r="1443" spans="1:32" x14ac:dyDescent="0.25">
      <c r="A1443" s="44" t="s">
        <v>9462</v>
      </c>
      <c r="B1443" s="44" t="s">
        <v>18852</v>
      </c>
      <c r="C1443" s="45">
        <v>260205</v>
      </c>
      <c r="D1443" s="45" t="s">
        <v>12340</v>
      </c>
      <c r="E1443" s="45" t="s">
        <v>10021</v>
      </c>
      <c r="AF1443" s="326"/>
    </row>
    <row r="1444" spans="1:32" x14ac:dyDescent="0.25">
      <c r="A1444" s="44" t="s">
        <v>9462</v>
      </c>
      <c r="B1444" s="44" t="s">
        <v>18840</v>
      </c>
      <c r="C1444" s="45">
        <v>260202</v>
      </c>
      <c r="D1444" s="45" t="s">
        <v>12340</v>
      </c>
      <c r="E1444" s="45" t="s">
        <v>10021</v>
      </c>
      <c r="AF1444" s="326"/>
    </row>
    <row r="1445" spans="1:32" x14ac:dyDescent="0.25">
      <c r="A1445" s="67" t="s">
        <v>4166</v>
      </c>
      <c r="B1445" s="44" t="s">
        <v>1904</v>
      </c>
      <c r="C1445" s="56" t="s">
        <v>2561</v>
      </c>
      <c r="D1445" s="146" t="s">
        <v>10389</v>
      </c>
      <c r="E1445" s="69">
        <v>45535</v>
      </c>
      <c r="F1445" s="93"/>
      <c r="G1445" s="93"/>
      <c r="H1445" s="93" t="s">
        <v>1384</v>
      </c>
      <c r="I1445" s="99"/>
      <c r="J1445" s="99"/>
      <c r="K1445" s="99"/>
      <c r="L1445" s="99"/>
      <c r="M1445" s="99"/>
      <c r="N1445" s="99"/>
      <c r="O1445" s="99"/>
      <c r="P1445" s="99"/>
      <c r="Q1445" s="99"/>
      <c r="R1445" s="99"/>
      <c r="S1445" s="44"/>
      <c r="T1445" s="99"/>
      <c r="U1445" s="99"/>
      <c r="V1445" s="99"/>
      <c r="W1445" s="99"/>
      <c r="X1445" s="99"/>
      <c r="Y1445" s="99"/>
      <c r="Z1445" s="99"/>
      <c r="AF1445" s="326"/>
    </row>
    <row r="1446" spans="1:32" x14ac:dyDescent="0.25">
      <c r="A1446" s="44" t="s">
        <v>10402</v>
      </c>
      <c r="B1446" s="44" t="s">
        <v>20342</v>
      </c>
      <c r="C1446" s="45" t="s">
        <v>10493</v>
      </c>
      <c r="D1446" s="32" t="s">
        <v>12570</v>
      </c>
      <c r="E1446" s="46">
        <v>46387</v>
      </c>
      <c r="AF1446" s="326"/>
    </row>
    <row r="1447" spans="1:32" x14ac:dyDescent="0.25">
      <c r="A1447" s="44" t="s">
        <v>12964</v>
      </c>
      <c r="B1447" s="44" t="s">
        <v>4473</v>
      </c>
      <c r="C1447" s="45">
        <v>241002</v>
      </c>
      <c r="D1447" s="45" t="s">
        <v>12340</v>
      </c>
      <c r="E1447" s="45" t="s">
        <v>5650</v>
      </c>
      <c r="AF1447" s="326"/>
    </row>
    <row r="1448" spans="1:32" x14ac:dyDescent="0.25">
      <c r="A1448" s="44" t="s">
        <v>14522</v>
      </c>
      <c r="B1448" s="44" t="s">
        <v>20343</v>
      </c>
      <c r="C1448" s="45" t="s">
        <v>14521</v>
      </c>
      <c r="D1448" s="32" t="s">
        <v>12570</v>
      </c>
      <c r="E1448" s="46">
        <v>46387</v>
      </c>
      <c r="AF1448" s="326"/>
    </row>
    <row r="1449" spans="1:32" x14ac:dyDescent="0.25">
      <c r="A1449" s="44" t="s">
        <v>4128</v>
      </c>
      <c r="B1449" s="44" t="s">
        <v>20390</v>
      </c>
      <c r="C1449" s="45" t="s">
        <v>4143</v>
      </c>
      <c r="D1449" s="32" t="s">
        <v>12570</v>
      </c>
      <c r="E1449" s="46">
        <v>46265</v>
      </c>
      <c r="AF1449" s="326"/>
    </row>
    <row r="1450" spans="1:32" x14ac:dyDescent="0.25">
      <c r="A1450" s="44" t="s">
        <v>8285</v>
      </c>
      <c r="B1450" s="44" t="s">
        <v>7650</v>
      </c>
      <c r="C1450" s="45">
        <v>230504</v>
      </c>
      <c r="D1450" s="45" t="s">
        <v>12340</v>
      </c>
      <c r="E1450" s="45" t="s">
        <v>7651</v>
      </c>
      <c r="AF1450" s="326"/>
    </row>
    <row r="1451" spans="1:32" x14ac:dyDescent="0.25">
      <c r="A1451" s="44" t="s">
        <v>639</v>
      </c>
      <c r="B1451" s="44" t="s">
        <v>2433</v>
      </c>
      <c r="C1451" s="45">
        <v>230105</v>
      </c>
      <c r="D1451" s="45" t="s">
        <v>12340</v>
      </c>
      <c r="E1451" s="45" t="s">
        <v>5580</v>
      </c>
      <c r="AF1451" s="326"/>
    </row>
    <row r="1452" spans="1:32" x14ac:dyDescent="0.25">
      <c r="A1452" s="44" t="s">
        <v>639</v>
      </c>
      <c r="B1452" s="44" t="s">
        <v>18840</v>
      </c>
      <c r="C1452" s="45">
        <v>260202</v>
      </c>
      <c r="D1452" s="45" t="s">
        <v>12340</v>
      </c>
      <c r="E1452" s="45" t="s">
        <v>10021</v>
      </c>
      <c r="AF1452" s="326"/>
    </row>
    <row r="1453" spans="1:32" x14ac:dyDescent="0.3">
      <c r="A1453" s="57" t="s">
        <v>2385</v>
      </c>
      <c r="B1453" s="58" t="s">
        <v>4104</v>
      </c>
      <c r="C1453" s="62" t="s">
        <v>18580</v>
      </c>
      <c r="D1453" s="93" t="s">
        <v>5007</v>
      </c>
      <c r="E1453" s="60">
        <v>46265</v>
      </c>
      <c r="F1453" s="379"/>
      <c r="G1453" s="379"/>
      <c r="H1453" s="379"/>
      <c r="I1453" s="380"/>
      <c r="J1453" s="380"/>
      <c r="K1453" s="380"/>
      <c r="L1453" s="380"/>
      <c r="M1453" s="380"/>
      <c r="N1453" s="380"/>
      <c r="O1453" s="380"/>
      <c r="P1453" s="380"/>
      <c r="Q1453" s="380"/>
      <c r="R1453" s="380"/>
      <c r="S1453" s="380"/>
      <c r="T1453" s="380"/>
      <c r="U1453" s="380"/>
      <c r="V1453" s="380"/>
      <c r="W1453" s="380"/>
      <c r="X1453" s="380"/>
      <c r="Y1453" s="380"/>
      <c r="Z1453" s="380"/>
      <c r="AA1453" s="380"/>
      <c r="AF1453" s="326"/>
    </row>
    <row r="1454" spans="1:32" x14ac:dyDescent="0.25">
      <c r="A1454" s="44" t="s">
        <v>3610</v>
      </c>
      <c r="B1454" s="44" t="s">
        <v>3598</v>
      </c>
      <c r="C1454" s="45">
        <v>210305</v>
      </c>
      <c r="D1454" s="45" t="s">
        <v>12340</v>
      </c>
      <c r="E1454" s="45" t="s">
        <v>3276</v>
      </c>
      <c r="AF1454" s="326"/>
    </row>
    <row r="1455" spans="1:32" x14ac:dyDescent="0.25">
      <c r="A1455" s="44" t="s">
        <v>20288</v>
      </c>
      <c r="B1455" s="44" t="s">
        <v>20365</v>
      </c>
      <c r="C1455" s="45" t="s">
        <v>20366</v>
      </c>
      <c r="D1455" s="32" t="s">
        <v>12570</v>
      </c>
      <c r="E1455" s="46">
        <v>46507</v>
      </c>
      <c r="AF1455" s="326"/>
    </row>
    <row r="1456" spans="1:32" x14ac:dyDescent="0.25">
      <c r="A1456" s="44" t="s">
        <v>18930</v>
      </c>
      <c r="B1456" s="44" t="s">
        <v>5639</v>
      </c>
      <c r="C1456" s="45">
        <v>26010401</v>
      </c>
      <c r="D1456" s="45" t="s">
        <v>12340</v>
      </c>
      <c r="E1456" s="45" t="s">
        <v>18836</v>
      </c>
      <c r="AF1456" s="326"/>
    </row>
    <row r="1457" spans="1:32" x14ac:dyDescent="0.25">
      <c r="A1457" s="44" t="s">
        <v>18930</v>
      </c>
      <c r="B1457" s="44" t="s">
        <v>3298</v>
      </c>
      <c r="C1457" s="45">
        <v>26010402</v>
      </c>
      <c r="D1457" s="45" t="s">
        <v>12340</v>
      </c>
      <c r="E1457" s="45" t="s">
        <v>18836</v>
      </c>
      <c r="AF1457" s="326"/>
    </row>
    <row r="1458" spans="1:32" x14ac:dyDescent="0.25">
      <c r="A1458" s="108" t="s">
        <v>2052</v>
      </c>
      <c r="B1458" s="108" t="s">
        <v>2023</v>
      </c>
      <c r="C1458" s="106" t="s">
        <v>2024</v>
      </c>
      <c r="D1458" s="93" t="s">
        <v>1443</v>
      </c>
      <c r="E1458" s="109">
        <v>46418</v>
      </c>
      <c r="F1458" s="93"/>
      <c r="G1458" s="93"/>
      <c r="H1458" s="93"/>
      <c r="I1458" s="99"/>
      <c r="J1458" s="99"/>
      <c r="K1458" s="99"/>
      <c r="L1458" s="99"/>
      <c r="M1458" s="99"/>
      <c r="N1458" s="99"/>
      <c r="O1458" s="99"/>
      <c r="P1458" s="99"/>
      <c r="Q1458" s="99"/>
      <c r="R1458" s="99"/>
      <c r="S1458" s="44"/>
      <c r="T1458" s="99"/>
      <c r="U1458" s="99"/>
      <c r="V1458" s="99"/>
      <c r="W1458" s="99"/>
      <c r="X1458" s="99"/>
      <c r="Y1458" s="99"/>
      <c r="Z1458" s="99"/>
      <c r="AF1458" s="326"/>
    </row>
    <row r="1459" spans="1:32" x14ac:dyDescent="0.25">
      <c r="A1459" s="44" t="s">
        <v>14220</v>
      </c>
      <c r="B1459" s="44" t="s">
        <v>5639</v>
      </c>
      <c r="C1459" s="45">
        <v>25010401</v>
      </c>
      <c r="D1459" s="45" t="s">
        <v>12340</v>
      </c>
      <c r="E1459" s="45" t="s">
        <v>13581</v>
      </c>
      <c r="AF1459" s="326"/>
    </row>
    <row r="1460" spans="1:32" x14ac:dyDescent="0.25">
      <c r="A1460" s="44" t="s">
        <v>14220</v>
      </c>
      <c r="B1460" s="44" t="s">
        <v>3298</v>
      </c>
      <c r="C1460" s="45">
        <v>25010402</v>
      </c>
      <c r="D1460" s="45" t="s">
        <v>12340</v>
      </c>
      <c r="E1460" s="45" t="s">
        <v>13581</v>
      </c>
      <c r="AF1460" s="326"/>
    </row>
    <row r="1461" spans="1:32" x14ac:dyDescent="0.25">
      <c r="A1461" s="44" t="s">
        <v>14220</v>
      </c>
      <c r="B1461" s="44" t="s">
        <v>18828</v>
      </c>
      <c r="C1461" s="45">
        <v>25010501</v>
      </c>
      <c r="D1461" s="45" t="s">
        <v>12340</v>
      </c>
      <c r="E1461" s="45" t="s">
        <v>13567</v>
      </c>
      <c r="AF1461" s="326"/>
    </row>
    <row r="1462" spans="1:32" x14ac:dyDescent="0.25">
      <c r="A1462" s="44" t="s">
        <v>14220</v>
      </c>
      <c r="B1462" s="44" t="s">
        <v>5442</v>
      </c>
      <c r="C1462" s="45">
        <v>25010502</v>
      </c>
      <c r="D1462" s="45" t="s">
        <v>12340</v>
      </c>
      <c r="E1462" s="45" t="s">
        <v>13567</v>
      </c>
      <c r="AF1462" s="326"/>
    </row>
    <row r="1463" spans="1:32" x14ac:dyDescent="0.25">
      <c r="A1463" s="44" t="s">
        <v>14221</v>
      </c>
      <c r="B1463" s="44" t="s">
        <v>3298</v>
      </c>
      <c r="C1463" s="45">
        <v>25010402</v>
      </c>
      <c r="D1463" s="45" t="s">
        <v>12340</v>
      </c>
      <c r="E1463" s="45" t="s">
        <v>13581</v>
      </c>
      <c r="AF1463" s="326"/>
    </row>
    <row r="1464" spans="1:32" x14ac:dyDescent="0.25">
      <c r="A1464" s="44" t="s">
        <v>14221</v>
      </c>
      <c r="B1464" s="44" t="s">
        <v>18828</v>
      </c>
      <c r="C1464" s="45">
        <v>25010501</v>
      </c>
      <c r="D1464" s="45" t="s">
        <v>12340</v>
      </c>
      <c r="E1464" s="45" t="s">
        <v>13567</v>
      </c>
      <c r="AF1464" s="326"/>
    </row>
    <row r="1465" spans="1:32" x14ac:dyDescent="0.25">
      <c r="A1465" s="44" t="s">
        <v>14221</v>
      </c>
      <c r="B1465" s="44" t="s">
        <v>5442</v>
      </c>
      <c r="C1465" s="45">
        <v>25010502</v>
      </c>
      <c r="D1465" s="45" t="s">
        <v>12340</v>
      </c>
      <c r="E1465" s="45" t="s">
        <v>13567</v>
      </c>
      <c r="AF1465" s="326"/>
    </row>
    <row r="1466" spans="1:32" x14ac:dyDescent="0.25">
      <c r="A1466" s="44" t="s">
        <v>14221</v>
      </c>
      <c r="B1466" s="44" t="s">
        <v>5639</v>
      </c>
      <c r="C1466" s="45">
        <v>25010401</v>
      </c>
      <c r="D1466" s="45" t="s">
        <v>12340</v>
      </c>
      <c r="E1466" s="45" t="s">
        <v>13581</v>
      </c>
      <c r="AF1466" s="326"/>
    </row>
    <row r="1467" spans="1:32" x14ac:dyDescent="0.25">
      <c r="A1467" s="44" t="s">
        <v>11330</v>
      </c>
      <c r="B1467" s="44" t="s">
        <v>11306</v>
      </c>
      <c r="C1467" s="45">
        <v>240502</v>
      </c>
      <c r="D1467" s="45" t="s">
        <v>12340</v>
      </c>
      <c r="E1467" s="45" t="s">
        <v>5468</v>
      </c>
      <c r="AF1467" s="326"/>
    </row>
    <row r="1468" spans="1:32" x14ac:dyDescent="0.25">
      <c r="A1468" s="44" t="s">
        <v>11330</v>
      </c>
      <c r="B1468" s="44" t="s">
        <v>18852</v>
      </c>
      <c r="C1468" s="45">
        <v>260205</v>
      </c>
      <c r="D1468" s="45" t="s">
        <v>12340</v>
      </c>
      <c r="E1468" s="45" t="s">
        <v>10021</v>
      </c>
      <c r="AF1468" s="326"/>
    </row>
    <row r="1469" spans="1:32" x14ac:dyDescent="0.3">
      <c r="A1469" s="372" t="s">
        <v>8399</v>
      </c>
      <c r="B1469" s="372" t="s">
        <v>2787</v>
      </c>
      <c r="C1469" s="125" t="s">
        <v>8393</v>
      </c>
      <c r="D1469" s="32" t="s">
        <v>20621</v>
      </c>
      <c r="E1469" s="125" t="s">
        <v>4471</v>
      </c>
      <c r="F1469" s="125" t="s">
        <v>1236</v>
      </c>
      <c r="G1469" s="125" t="s">
        <v>1237</v>
      </c>
      <c r="AF1469" s="326"/>
    </row>
    <row r="1470" spans="1:32" x14ac:dyDescent="0.25">
      <c r="A1470" s="44" t="s">
        <v>5464</v>
      </c>
      <c r="B1470" s="44" t="s">
        <v>2433</v>
      </c>
      <c r="C1470" s="45">
        <v>220105</v>
      </c>
      <c r="D1470" s="45" t="s">
        <v>12340</v>
      </c>
      <c r="E1470" s="45" t="s">
        <v>2686</v>
      </c>
      <c r="AF1470" s="326"/>
    </row>
    <row r="1471" spans="1:32" x14ac:dyDescent="0.25">
      <c r="A1471" s="44" t="s">
        <v>18931</v>
      </c>
      <c r="B1471" s="44" t="s">
        <v>3275</v>
      </c>
      <c r="C1471" s="45">
        <v>210101</v>
      </c>
      <c r="D1471" s="45" t="s">
        <v>12340</v>
      </c>
      <c r="E1471" s="45" t="s">
        <v>3276</v>
      </c>
      <c r="AF1471" s="326"/>
    </row>
    <row r="1472" spans="1:32" x14ac:dyDescent="0.25">
      <c r="A1472" s="44" t="s">
        <v>18931</v>
      </c>
      <c r="B1472" s="44" t="s">
        <v>11331</v>
      </c>
      <c r="C1472" s="45">
        <v>24050301</v>
      </c>
      <c r="D1472" s="45" t="s">
        <v>12340</v>
      </c>
      <c r="E1472" s="45" t="s">
        <v>5468</v>
      </c>
      <c r="AF1472" s="326"/>
    </row>
    <row r="1473" spans="1:32" x14ac:dyDescent="0.25">
      <c r="A1473" s="44" t="s">
        <v>10445</v>
      </c>
      <c r="B1473" s="44" t="s">
        <v>20362</v>
      </c>
      <c r="C1473" s="45" t="s">
        <v>10495</v>
      </c>
      <c r="D1473" s="32" t="s">
        <v>12570</v>
      </c>
      <c r="E1473" s="46">
        <v>46568</v>
      </c>
      <c r="AF1473" s="326"/>
    </row>
    <row r="1474" spans="1:32" x14ac:dyDescent="0.25">
      <c r="A1474" s="44" t="s">
        <v>11332</v>
      </c>
      <c r="B1474" s="44" t="s">
        <v>981</v>
      </c>
      <c r="C1474" s="45">
        <v>241202</v>
      </c>
      <c r="D1474" s="45" t="s">
        <v>12340</v>
      </c>
      <c r="E1474" s="45" t="s">
        <v>13570</v>
      </c>
      <c r="AF1474" s="326"/>
    </row>
    <row r="1475" spans="1:32" x14ac:dyDescent="0.25">
      <c r="A1475" s="44" t="s">
        <v>11332</v>
      </c>
      <c r="B1475" s="44" t="s">
        <v>5639</v>
      </c>
      <c r="C1475" s="45">
        <v>25010401</v>
      </c>
      <c r="D1475" s="45" t="s">
        <v>12340</v>
      </c>
      <c r="E1475" s="45" t="s">
        <v>13581</v>
      </c>
      <c r="AF1475" s="326"/>
    </row>
    <row r="1476" spans="1:32" x14ac:dyDescent="0.25">
      <c r="A1476" s="44" t="s">
        <v>11332</v>
      </c>
      <c r="B1476" s="44" t="s">
        <v>1733</v>
      </c>
      <c r="C1476" s="45">
        <v>250101</v>
      </c>
      <c r="D1476" s="45" t="s">
        <v>12340</v>
      </c>
      <c r="E1476" s="45" t="s">
        <v>13567</v>
      </c>
      <c r="AF1476" s="326"/>
    </row>
    <row r="1477" spans="1:32" x14ac:dyDescent="0.25">
      <c r="A1477" s="102" t="s">
        <v>13090</v>
      </c>
      <c r="B1477" s="92" t="s">
        <v>3574</v>
      </c>
      <c r="C1477" s="93" t="s">
        <v>13105</v>
      </c>
      <c r="D1477" s="93" t="s">
        <v>1250</v>
      </c>
      <c r="E1477" s="94">
        <v>46496</v>
      </c>
      <c r="F1477" s="93"/>
      <c r="G1477" s="93"/>
      <c r="H1477" s="93"/>
      <c r="I1477" s="99"/>
      <c r="J1477" s="99"/>
      <c r="K1477" s="99"/>
      <c r="L1477" s="99"/>
      <c r="M1477" s="99"/>
      <c r="N1477" s="99"/>
      <c r="O1477" s="99"/>
      <c r="P1477" s="99"/>
      <c r="Q1477" s="99"/>
      <c r="R1477" s="99"/>
      <c r="S1477" s="44"/>
      <c r="T1477" s="99"/>
      <c r="U1477" s="99"/>
      <c r="V1477" s="99"/>
      <c r="W1477" s="99"/>
      <c r="X1477" s="99"/>
      <c r="Y1477" s="99"/>
      <c r="Z1477" s="99"/>
      <c r="AF1477" s="326"/>
    </row>
    <row r="1478" spans="1:32" x14ac:dyDescent="0.3">
      <c r="A1478" s="372" t="s">
        <v>16764</v>
      </c>
      <c r="B1478" s="372" t="s">
        <v>16879</v>
      </c>
      <c r="C1478" s="125" t="s">
        <v>16880</v>
      </c>
      <c r="D1478" s="32" t="s">
        <v>20621</v>
      </c>
      <c r="E1478" s="125" t="s">
        <v>10638</v>
      </c>
      <c r="F1478" s="125" t="s">
        <v>1237</v>
      </c>
      <c r="G1478" s="125" t="s">
        <v>1237</v>
      </c>
      <c r="AF1478" s="326"/>
    </row>
    <row r="1479" spans="1:32" x14ac:dyDescent="0.25">
      <c r="A1479" s="44" t="s">
        <v>18932</v>
      </c>
      <c r="B1479" s="44" t="s">
        <v>7650</v>
      </c>
      <c r="C1479" s="45">
        <v>230504</v>
      </c>
      <c r="D1479" s="45" t="s">
        <v>12340</v>
      </c>
      <c r="E1479" s="45" t="s">
        <v>7651</v>
      </c>
      <c r="AF1479" s="326"/>
    </row>
    <row r="1480" spans="1:32" x14ac:dyDescent="0.25">
      <c r="A1480" s="44" t="s">
        <v>15071</v>
      </c>
      <c r="B1480" s="44" t="s">
        <v>4602</v>
      </c>
      <c r="C1480" s="45" t="s">
        <v>4603</v>
      </c>
      <c r="D1480" s="45" t="s">
        <v>12177</v>
      </c>
      <c r="E1480" s="46">
        <v>46387</v>
      </c>
      <c r="F1480" s="93"/>
      <c r="G1480" s="93"/>
      <c r="H1480" s="93"/>
      <c r="I1480" s="99"/>
      <c r="J1480" s="99"/>
      <c r="K1480" s="99"/>
      <c r="L1480" s="99"/>
      <c r="M1480" s="99"/>
      <c r="N1480" s="99"/>
      <c r="O1480" s="99"/>
      <c r="P1480" s="99"/>
      <c r="Q1480" s="99"/>
      <c r="R1480" s="99"/>
      <c r="S1480" s="99"/>
      <c r="T1480" s="99"/>
      <c r="U1480" s="99"/>
      <c r="V1480" s="99"/>
      <c r="W1480" s="99"/>
      <c r="X1480" s="99"/>
      <c r="Y1480" s="99"/>
      <c r="Z1480" s="99"/>
      <c r="AF1480" s="326"/>
    </row>
    <row r="1481" spans="1:32" x14ac:dyDescent="0.25">
      <c r="A1481" s="44" t="s">
        <v>15071</v>
      </c>
      <c r="B1481" s="44" t="s">
        <v>4602</v>
      </c>
      <c r="C1481" s="45" t="s">
        <v>4603</v>
      </c>
      <c r="D1481" s="93" t="s">
        <v>18817</v>
      </c>
      <c r="E1481" s="45" t="s">
        <v>2628</v>
      </c>
      <c r="F1481" s="379"/>
      <c r="G1481" s="379"/>
      <c r="H1481" s="379"/>
      <c r="I1481" s="380"/>
      <c r="J1481" s="380"/>
      <c r="K1481" s="380"/>
      <c r="L1481" s="380"/>
      <c r="M1481" s="380"/>
      <c r="N1481" s="380"/>
      <c r="O1481" s="380"/>
      <c r="P1481" s="380"/>
      <c r="Q1481" s="380"/>
      <c r="R1481" s="380"/>
      <c r="S1481" s="380"/>
      <c r="T1481" s="380"/>
      <c r="U1481" s="380"/>
      <c r="V1481" s="380"/>
      <c r="W1481" s="380"/>
      <c r="X1481" s="380"/>
      <c r="Y1481" s="380"/>
      <c r="Z1481" s="380"/>
      <c r="AA1481" s="380"/>
      <c r="AF1481" s="326"/>
    </row>
    <row r="1482" spans="1:32" x14ac:dyDescent="0.25">
      <c r="A1482" s="44" t="s">
        <v>14808</v>
      </c>
      <c r="B1482" s="44" t="s">
        <v>15906</v>
      </c>
      <c r="C1482" s="45" t="s">
        <v>14809</v>
      </c>
      <c r="D1482" s="93" t="s">
        <v>3876</v>
      </c>
      <c r="E1482" s="359">
        <f>DATE(2029,2,24)</f>
        <v>47173</v>
      </c>
      <c r="F1482" s="93"/>
      <c r="G1482" s="93"/>
      <c r="H1482" s="93"/>
      <c r="I1482" s="99"/>
      <c r="J1482" s="99"/>
      <c r="K1482" s="99"/>
      <c r="L1482" s="99"/>
      <c r="M1482" s="99"/>
      <c r="N1482" s="99"/>
      <c r="O1482" s="99"/>
      <c r="P1482" s="99"/>
      <c r="Q1482" s="99"/>
      <c r="R1482" s="99"/>
      <c r="S1482" s="99"/>
      <c r="T1482" s="99"/>
      <c r="U1482" s="99"/>
      <c r="V1482" s="99"/>
      <c r="W1482" s="99"/>
      <c r="X1482" s="99"/>
      <c r="Y1482" s="99"/>
      <c r="Z1482" s="99"/>
      <c r="AF1482" s="326"/>
    </row>
    <row r="1483" spans="1:32" x14ac:dyDescent="0.25">
      <c r="A1483" s="44" t="s">
        <v>183</v>
      </c>
      <c r="B1483" s="44" t="s">
        <v>184</v>
      </c>
      <c r="C1483" s="45" t="s">
        <v>12906</v>
      </c>
      <c r="D1483" s="45" t="s">
        <v>12177</v>
      </c>
      <c r="E1483" s="45" t="s">
        <v>7992</v>
      </c>
      <c r="F1483" s="93"/>
      <c r="G1483" s="93"/>
      <c r="H1483" s="93"/>
      <c r="I1483" s="99"/>
      <c r="J1483" s="99"/>
      <c r="K1483" s="99"/>
      <c r="L1483" s="99"/>
      <c r="M1483" s="99"/>
      <c r="N1483" s="99"/>
      <c r="O1483" s="99"/>
      <c r="P1483" s="99"/>
      <c r="Q1483" s="99"/>
      <c r="R1483" s="99"/>
      <c r="S1483" s="99"/>
      <c r="T1483" s="99"/>
      <c r="U1483" s="99"/>
      <c r="V1483" s="99"/>
      <c r="W1483" s="99"/>
      <c r="X1483" s="99"/>
      <c r="Y1483" s="99"/>
      <c r="Z1483" s="99"/>
      <c r="AF1483" s="326"/>
    </row>
    <row r="1484" spans="1:32" x14ac:dyDescent="0.25">
      <c r="A1484" s="44" t="s">
        <v>183</v>
      </c>
      <c r="B1484" s="44" t="s">
        <v>184</v>
      </c>
      <c r="C1484" s="45" t="s">
        <v>12906</v>
      </c>
      <c r="D1484" s="93" t="s">
        <v>18817</v>
      </c>
      <c r="E1484" s="45" t="s">
        <v>7992</v>
      </c>
      <c r="F1484" s="379"/>
      <c r="G1484" s="379"/>
      <c r="H1484" s="379"/>
      <c r="I1484" s="380"/>
      <c r="J1484" s="380"/>
      <c r="K1484" s="380"/>
      <c r="L1484" s="380"/>
      <c r="M1484" s="380"/>
      <c r="N1484" s="380"/>
      <c r="O1484" s="380"/>
      <c r="P1484" s="380"/>
      <c r="Q1484" s="380"/>
      <c r="R1484" s="380"/>
      <c r="S1484" s="380"/>
      <c r="T1484" s="380"/>
      <c r="U1484" s="380"/>
      <c r="V1484" s="380"/>
      <c r="W1484" s="380"/>
      <c r="X1484" s="380"/>
      <c r="Y1484" s="380"/>
      <c r="Z1484" s="380"/>
      <c r="AA1484" s="380"/>
      <c r="AF1484" s="326"/>
    </row>
    <row r="1485" spans="1:32" x14ac:dyDescent="0.25">
      <c r="A1485" s="44" t="s">
        <v>183</v>
      </c>
      <c r="B1485" s="44" t="s">
        <v>184</v>
      </c>
      <c r="C1485" s="45">
        <v>158057</v>
      </c>
      <c r="D1485" s="45" t="s">
        <v>10697</v>
      </c>
      <c r="E1485" s="46">
        <v>46660</v>
      </c>
      <c r="F1485" s="93"/>
      <c r="G1485" s="93"/>
      <c r="H1485" s="93"/>
      <c r="I1485" s="99"/>
      <c r="J1485" s="99"/>
      <c r="K1485" s="99"/>
      <c r="L1485" s="99"/>
      <c r="M1485" s="99"/>
      <c r="N1485" s="99"/>
      <c r="O1485" s="99"/>
      <c r="P1485" s="99"/>
      <c r="Q1485" s="99"/>
      <c r="R1485" s="99"/>
      <c r="S1485" s="44"/>
      <c r="T1485" s="99"/>
      <c r="U1485" s="99"/>
      <c r="V1485" s="99"/>
      <c r="W1485" s="99"/>
      <c r="X1485" s="99"/>
      <c r="Y1485" s="99"/>
      <c r="Z1485" s="99"/>
      <c r="AF1485" s="326"/>
    </row>
    <row r="1486" spans="1:32" x14ac:dyDescent="0.25">
      <c r="A1486" s="44" t="s">
        <v>11333</v>
      </c>
      <c r="B1486" s="44" t="s">
        <v>10020</v>
      </c>
      <c r="C1486" s="45">
        <v>24010401</v>
      </c>
      <c r="D1486" s="45" t="s">
        <v>12340</v>
      </c>
      <c r="E1486" s="45" t="s">
        <v>10021</v>
      </c>
      <c r="AF1486" s="326"/>
    </row>
    <row r="1487" spans="1:32" x14ac:dyDescent="0.25">
      <c r="A1487" s="44" t="s">
        <v>13612</v>
      </c>
      <c r="B1487" s="44" t="s">
        <v>14644</v>
      </c>
      <c r="C1487" s="45">
        <v>18.25</v>
      </c>
      <c r="D1487" s="45" t="s">
        <v>13565</v>
      </c>
      <c r="E1487" s="46">
        <v>47664</v>
      </c>
      <c r="F1487" s="45"/>
      <c r="G1487" s="93"/>
      <c r="H1487" s="93"/>
      <c r="I1487" s="99"/>
      <c r="J1487" s="99"/>
      <c r="K1487" s="99"/>
      <c r="L1487" s="99"/>
      <c r="M1487" s="99"/>
      <c r="N1487" s="99"/>
      <c r="O1487" s="99"/>
      <c r="P1487" s="99"/>
      <c r="Q1487" s="99"/>
      <c r="R1487" s="99"/>
      <c r="S1487" s="99"/>
      <c r="T1487" s="99"/>
      <c r="U1487" s="99"/>
      <c r="V1487" s="99"/>
      <c r="W1487" s="99"/>
      <c r="X1487" s="99"/>
      <c r="Y1487" s="99"/>
      <c r="Z1487" s="99"/>
      <c r="AF1487" s="326"/>
    </row>
    <row r="1488" spans="1:32" x14ac:dyDescent="0.25">
      <c r="A1488" s="44" t="s">
        <v>13612</v>
      </c>
      <c r="B1488" s="44" t="s">
        <v>1733</v>
      </c>
      <c r="C1488" s="45">
        <v>250101</v>
      </c>
      <c r="D1488" s="45" t="s">
        <v>12340</v>
      </c>
      <c r="E1488" s="45" t="s">
        <v>13567</v>
      </c>
      <c r="AF1488" s="326"/>
    </row>
    <row r="1489" spans="1:32" x14ac:dyDescent="0.25">
      <c r="A1489" s="44" t="s">
        <v>16949</v>
      </c>
      <c r="B1489" s="44" t="s">
        <v>2433</v>
      </c>
      <c r="C1489" s="45">
        <v>250106</v>
      </c>
      <c r="D1489" s="45" t="s">
        <v>12340</v>
      </c>
      <c r="E1489" s="45" t="s">
        <v>12896</v>
      </c>
      <c r="AF1489" s="326"/>
    </row>
    <row r="1490" spans="1:32" x14ac:dyDescent="0.25">
      <c r="A1490" s="44" t="s">
        <v>13613</v>
      </c>
      <c r="B1490" s="44" t="s">
        <v>5442</v>
      </c>
      <c r="C1490" s="45">
        <v>25010502</v>
      </c>
      <c r="D1490" s="45" t="s">
        <v>12340</v>
      </c>
      <c r="E1490" s="45" t="s">
        <v>13567</v>
      </c>
      <c r="AF1490" s="326"/>
    </row>
    <row r="1491" spans="1:32" x14ac:dyDescent="0.25">
      <c r="A1491" s="44" t="s">
        <v>13613</v>
      </c>
      <c r="B1491" s="44" t="s">
        <v>18828</v>
      </c>
      <c r="C1491" s="45">
        <v>25010501</v>
      </c>
      <c r="D1491" s="45" t="s">
        <v>12340</v>
      </c>
      <c r="E1491" s="45" t="s">
        <v>13567</v>
      </c>
      <c r="AF1491" s="326"/>
    </row>
    <row r="1492" spans="1:32" x14ac:dyDescent="0.25">
      <c r="A1492" s="44" t="s">
        <v>526</v>
      </c>
      <c r="B1492" s="44" t="s">
        <v>20364</v>
      </c>
      <c r="C1492" s="45" t="s">
        <v>10105</v>
      </c>
      <c r="D1492" s="32" t="s">
        <v>12570</v>
      </c>
      <c r="E1492" s="46">
        <v>46507</v>
      </c>
      <c r="AF1492" s="326"/>
    </row>
    <row r="1493" spans="1:32" x14ac:dyDescent="0.25">
      <c r="A1493" s="44" t="s">
        <v>18933</v>
      </c>
      <c r="B1493" s="44" t="s">
        <v>993</v>
      </c>
      <c r="C1493" s="45">
        <v>240905</v>
      </c>
      <c r="D1493" s="45" t="s">
        <v>12340</v>
      </c>
      <c r="E1493" s="45" t="s">
        <v>5075</v>
      </c>
      <c r="AF1493" s="326"/>
    </row>
    <row r="1494" spans="1:32" x14ac:dyDescent="0.25">
      <c r="A1494" s="44" t="s">
        <v>18933</v>
      </c>
      <c r="B1494" s="44" t="s">
        <v>976</v>
      </c>
      <c r="C1494" s="45">
        <v>25010201</v>
      </c>
      <c r="D1494" s="45" t="s">
        <v>12340</v>
      </c>
      <c r="E1494" s="45" t="s">
        <v>13567</v>
      </c>
      <c r="AF1494" s="326"/>
    </row>
    <row r="1495" spans="1:32" x14ac:dyDescent="0.25">
      <c r="A1495" s="44" t="s">
        <v>18933</v>
      </c>
      <c r="B1495" s="44" t="s">
        <v>3598</v>
      </c>
      <c r="C1495" s="45">
        <v>250303</v>
      </c>
      <c r="D1495" s="45" t="s">
        <v>12340</v>
      </c>
      <c r="E1495" s="45" t="s">
        <v>12896</v>
      </c>
      <c r="AF1495" s="326"/>
    </row>
    <row r="1496" spans="1:32" x14ac:dyDescent="0.25">
      <c r="A1496" s="44" t="s">
        <v>6895</v>
      </c>
      <c r="B1496" s="44" t="s">
        <v>5639</v>
      </c>
      <c r="C1496" s="45">
        <v>23010401</v>
      </c>
      <c r="D1496" s="45" t="s">
        <v>12340</v>
      </c>
      <c r="E1496" s="45" t="s">
        <v>5640</v>
      </c>
      <c r="AF1496" s="326"/>
    </row>
    <row r="1497" spans="1:32" x14ac:dyDescent="0.25">
      <c r="A1497" s="44" t="s">
        <v>6895</v>
      </c>
      <c r="B1497" s="44" t="s">
        <v>3298</v>
      </c>
      <c r="C1497" s="45">
        <v>23010402</v>
      </c>
      <c r="D1497" s="45" t="s">
        <v>12340</v>
      </c>
      <c r="E1497" s="45" t="s">
        <v>5640</v>
      </c>
      <c r="AF1497" s="326"/>
    </row>
    <row r="1498" spans="1:32" x14ac:dyDescent="0.25">
      <c r="A1498" s="44" t="s">
        <v>14575</v>
      </c>
      <c r="B1498" s="44" t="s">
        <v>20365</v>
      </c>
      <c r="C1498" s="45" t="s">
        <v>14574</v>
      </c>
      <c r="D1498" s="32" t="s">
        <v>12570</v>
      </c>
      <c r="E1498" s="46">
        <v>46507</v>
      </c>
      <c r="AF1498" s="326"/>
    </row>
    <row r="1499" spans="1:32" x14ac:dyDescent="0.3">
      <c r="A1499" s="372" t="s">
        <v>20049</v>
      </c>
      <c r="B1499" s="372" t="s">
        <v>1230</v>
      </c>
      <c r="C1499" s="125" t="s">
        <v>20258</v>
      </c>
      <c r="D1499" s="32" t="s">
        <v>20621</v>
      </c>
      <c r="E1499" s="125" t="s">
        <v>8976</v>
      </c>
      <c r="F1499" s="125" t="s">
        <v>1236</v>
      </c>
      <c r="G1499" s="125" t="s">
        <v>1237</v>
      </c>
      <c r="AF1499" s="326"/>
    </row>
    <row r="1500" spans="1:32" x14ac:dyDescent="0.25">
      <c r="A1500" s="44" t="s">
        <v>14810</v>
      </c>
      <c r="B1500" s="44" t="s">
        <v>15907</v>
      </c>
      <c r="C1500" s="45" t="s">
        <v>14811</v>
      </c>
      <c r="D1500" s="93" t="s">
        <v>3876</v>
      </c>
      <c r="E1500" s="359">
        <f>DATE(2029,2,18)</f>
        <v>47167</v>
      </c>
      <c r="F1500" s="93"/>
      <c r="G1500" s="93"/>
      <c r="H1500" s="93"/>
      <c r="I1500" s="99"/>
      <c r="J1500" s="99"/>
      <c r="K1500" s="99"/>
      <c r="L1500" s="99"/>
      <c r="M1500" s="99"/>
      <c r="N1500" s="99"/>
      <c r="O1500" s="99"/>
      <c r="P1500" s="99"/>
      <c r="Q1500" s="99"/>
      <c r="R1500" s="99"/>
      <c r="S1500" s="99"/>
      <c r="T1500" s="99"/>
      <c r="U1500" s="99"/>
      <c r="V1500" s="99"/>
      <c r="W1500" s="99"/>
      <c r="X1500" s="99"/>
      <c r="Y1500" s="99"/>
      <c r="Z1500" s="99"/>
      <c r="AF1500" s="326"/>
    </row>
    <row r="1501" spans="1:32" x14ac:dyDescent="0.25">
      <c r="A1501" s="256" t="s">
        <v>4224</v>
      </c>
      <c r="B1501" s="256" t="s">
        <v>5901</v>
      </c>
      <c r="C1501" s="53" t="s">
        <v>5902</v>
      </c>
      <c r="D1501" s="93" t="s">
        <v>5891</v>
      </c>
      <c r="E1501" s="257">
        <v>46143</v>
      </c>
      <c r="F1501" s="93"/>
      <c r="G1501" s="93"/>
      <c r="H1501" s="93"/>
      <c r="I1501" s="99"/>
      <c r="J1501" s="99"/>
      <c r="K1501" s="99"/>
      <c r="L1501" s="99"/>
      <c r="M1501" s="99"/>
      <c r="N1501" s="99"/>
      <c r="O1501" s="99"/>
      <c r="P1501" s="99"/>
      <c r="Q1501" s="99"/>
      <c r="R1501" s="99"/>
      <c r="S1501" s="99"/>
      <c r="T1501" s="99"/>
      <c r="U1501" s="99"/>
      <c r="V1501" s="99"/>
      <c r="W1501" s="99"/>
      <c r="X1501" s="99"/>
      <c r="Y1501" s="99"/>
      <c r="Z1501" s="99"/>
      <c r="AA1501" s="380"/>
      <c r="AF1501" s="326"/>
    </row>
    <row r="1502" spans="1:32" x14ac:dyDescent="0.3">
      <c r="A1502" s="372" t="s">
        <v>4224</v>
      </c>
      <c r="B1502" s="372" t="s">
        <v>1200</v>
      </c>
      <c r="C1502" s="125" t="s">
        <v>12346</v>
      </c>
      <c r="D1502" s="32" t="s">
        <v>20621</v>
      </c>
      <c r="E1502" s="125" t="s">
        <v>5075</v>
      </c>
      <c r="F1502" s="125" t="s">
        <v>1236</v>
      </c>
      <c r="G1502" s="125" t="s">
        <v>1237</v>
      </c>
      <c r="AF1502" s="326"/>
    </row>
    <row r="1503" spans="1:32" x14ac:dyDescent="0.25">
      <c r="A1503" s="44" t="s">
        <v>560</v>
      </c>
      <c r="B1503" s="44" t="s">
        <v>20335</v>
      </c>
      <c r="C1503" s="45" t="s">
        <v>10492</v>
      </c>
      <c r="D1503" s="32" t="s">
        <v>12570</v>
      </c>
      <c r="E1503" s="46">
        <v>46538</v>
      </c>
      <c r="AF1503" s="326"/>
    </row>
    <row r="1504" spans="1:32" x14ac:dyDescent="0.3">
      <c r="A1504" s="372" t="s">
        <v>16950</v>
      </c>
      <c r="B1504" s="372" t="s">
        <v>2384</v>
      </c>
      <c r="C1504" s="125" t="s">
        <v>20259</v>
      </c>
      <c r="D1504" s="32" t="s">
        <v>20621</v>
      </c>
      <c r="E1504" s="125" t="s">
        <v>8976</v>
      </c>
      <c r="F1504" s="125" t="s">
        <v>1236</v>
      </c>
      <c r="G1504" s="125" t="s">
        <v>1237</v>
      </c>
      <c r="AF1504" s="326"/>
    </row>
    <row r="1505" spans="1:32" x14ac:dyDescent="0.25">
      <c r="A1505" s="44" t="s">
        <v>16950</v>
      </c>
      <c r="B1505" s="44" t="s">
        <v>18840</v>
      </c>
      <c r="C1505" s="45">
        <v>260202</v>
      </c>
      <c r="D1505" s="45" t="s">
        <v>12340</v>
      </c>
      <c r="E1505" s="45" t="s">
        <v>10021</v>
      </c>
      <c r="AF1505" s="326"/>
    </row>
    <row r="1506" spans="1:32" x14ac:dyDescent="0.25">
      <c r="A1506" s="44" t="s">
        <v>16950</v>
      </c>
      <c r="B1506" s="44" t="s">
        <v>2433</v>
      </c>
      <c r="C1506" s="45">
        <v>250106</v>
      </c>
      <c r="D1506" s="45" t="s">
        <v>12340</v>
      </c>
      <c r="E1506" s="45" t="s">
        <v>12896</v>
      </c>
      <c r="AF1506" s="326"/>
    </row>
    <row r="1507" spans="1:32" x14ac:dyDescent="0.25">
      <c r="A1507" s="44" t="s">
        <v>16950</v>
      </c>
      <c r="B1507" s="44" t="s">
        <v>11310</v>
      </c>
      <c r="C1507" s="45">
        <v>24060302</v>
      </c>
      <c r="D1507" s="45" t="s">
        <v>12340</v>
      </c>
      <c r="E1507" s="45" t="s">
        <v>5235</v>
      </c>
      <c r="AF1507" s="326"/>
    </row>
    <row r="1508" spans="1:32" x14ac:dyDescent="0.25">
      <c r="A1508" s="44" t="s">
        <v>16950</v>
      </c>
      <c r="B1508" s="44" t="s">
        <v>18874</v>
      </c>
      <c r="C1508" s="45">
        <v>24060301</v>
      </c>
      <c r="D1508" s="45" t="s">
        <v>12340</v>
      </c>
      <c r="E1508" s="45" t="s">
        <v>5235</v>
      </c>
      <c r="AF1508" s="326"/>
    </row>
    <row r="1509" spans="1:32" x14ac:dyDescent="0.25">
      <c r="A1509" s="44" t="s">
        <v>16950</v>
      </c>
      <c r="B1509" s="44" t="s">
        <v>3160</v>
      </c>
      <c r="C1509" s="45">
        <v>230901</v>
      </c>
      <c r="D1509" s="45" t="s">
        <v>12340</v>
      </c>
      <c r="E1509" s="45" t="s">
        <v>8524</v>
      </c>
      <c r="AF1509" s="326"/>
    </row>
    <row r="1510" spans="1:32" x14ac:dyDescent="0.25">
      <c r="A1510" s="44" t="s">
        <v>12587</v>
      </c>
      <c r="B1510" s="44" t="s">
        <v>20335</v>
      </c>
      <c r="C1510" s="45" t="s">
        <v>10492</v>
      </c>
      <c r="D1510" s="32" t="s">
        <v>12570</v>
      </c>
      <c r="E1510" s="46">
        <v>46538</v>
      </c>
      <c r="AF1510" s="326"/>
    </row>
    <row r="1511" spans="1:32" x14ac:dyDescent="0.25">
      <c r="A1511" s="44" t="s">
        <v>12587</v>
      </c>
      <c r="B1511" s="44" t="s">
        <v>20395</v>
      </c>
      <c r="C1511" s="45" t="s">
        <v>8669</v>
      </c>
      <c r="D1511" s="32" t="s">
        <v>12570</v>
      </c>
      <c r="E1511" s="46">
        <v>46265</v>
      </c>
      <c r="AF1511" s="326"/>
    </row>
    <row r="1512" spans="1:32" x14ac:dyDescent="0.25">
      <c r="A1512" s="102" t="s">
        <v>3402</v>
      </c>
      <c r="B1512" s="92" t="s">
        <v>14075</v>
      </c>
      <c r="C1512" s="93" t="s">
        <v>14076</v>
      </c>
      <c r="D1512" s="93" t="s">
        <v>1250</v>
      </c>
      <c r="E1512" s="94">
        <v>47223</v>
      </c>
      <c r="F1512" s="93"/>
      <c r="G1512" s="93"/>
      <c r="H1512" s="93"/>
      <c r="I1512" s="99"/>
      <c r="J1512" s="99"/>
      <c r="K1512" s="99"/>
      <c r="L1512" s="99"/>
      <c r="M1512" s="99"/>
      <c r="N1512" s="99"/>
      <c r="O1512" s="99"/>
      <c r="P1512" s="99"/>
      <c r="Q1512" s="99"/>
      <c r="R1512" s="99"/>
      <c r="S1512" s="44"/>
      <c r="T1512" s="99"/>
      <c r="U1512" s="99"/>
      <c r="V1512" s="99"/>
      <c r="W1512" s="99"/>
      <c r="X1512" s="99"/>
      <c r="Y1512" s="99"/>
      <c r="Z1512" s="99"/>
      <c r="AF1512" s="326"/>
    </row>
    <row r="1513" spans="1:32" x14ac:dyDescent="0.25">
      <c r="A1513" s="44" t="s">
        <v>18934</v>
      </c>
      <c r="B1513" s="44" t="s">
        <v>3275</v>
      </c>
      <c r="C1513" s="45">
        <v>210101</v>
      </c>
      <c r="D1513" s="45" t="s">
        <v>12340</v>
      </c>
      <c r="E1513" s="45" t="s">
        <v>3276</v>
      </c>
      <c r="AF1513" s="326"/>
    </row>
    <row r="1514" spans="1:32" x14ac:dyDescent="0.25">
      <c r="A1514" s="44" t="s">
        <v>18935</v>
      </c>
      <c r="B1514" s="44" t="s">
        <v>2433</v>
      </c>
      <c r="C1514" s="45">
        <v>250106</v>
      </c>
      <c r="D1514" s="45" t="s">
        <v>12340</v>
      </c>
      <c r="E1514" s="45" t="s">
        <v>12896</v>
      </c>
      <c r="AF1514" s="326"/>
    </row>
    <row r="1515" spans="1:32" x14ac:dyDescent="0.25">
      <c r="A1515" s="44" t="s">
        <v>18935</v>
      </c>
      <c r="B1515" s="44" t="s">
        <v>985</v>
      </c>
      <c r="C1515" s="45">
        <v>241201</v>
      </c>
      <c r="D1515" s="45" t="s">
        <v>12340</v>
      </c>
      <c r="E1515" s="45" t="s">
        <v>13570</v>
      </c>
      <c r="AF1515" s="326"/>
    </row>
    <row r="1516" spans="1:32" x14ac:dyDescent="0.25">
      <c r="A1516" s="44" t="s">
        <v>11334</v>
      </c>
      <c r="B1516" s="44" t="s">
        <v>11304</v>
      </c>
      <c r="C1516" s="45">
        <v>240403</v>
      </c>
      <c r="D1516" s="45" t="s">
        <v>12340</v>
      </c>
      <c r="E1516" s="45" t="s">
        <v>5311</v>
      </c>
      <c r="AF1516" s="326"/>
    </row>
    <row r="1517" spans="1:32" x14ac:dyDescent="0.25">
      <c r="A1517" s="44" t="s">
        <v>11334</v>
      </c>
      <c r="B1517" s="44" t="s">
        <v>2433</v>
      </c>
      <c r="C1517" s="45">
        <v>250106</v>
      </c>
      <c r="D1517" s="45" t="s">
        <v>12340</v>
      </c>
      <c r="E1517" s="45" t="s">
        <v>12896</v>
      </c>
      <c r="AF1517" s="326"/>
    </row>
    <row r="1518" spans="1:32" x14ac:dyDescent="0.25">
      <c r="A1518" s="76" t="s">
        <v>17389</v>
      </c>
      <c r="B1518" s="44" t="s">
        <v>17385</v>
      </c>
      <c r="C1518" s="45">
        <v>44.26</v>
      </c>
      <c r="D1518" s="45" t="s">
        <v>13565</v>
      </c>
      <c r="E1518" s="46">
        <v>47787</v>
      </c>
      <c r="F1518" s="45" t="s">
        <v>1384</v>
      </c>
      <c r="G1518" s="93"/>
      <c r="H1518" s="93"/>
      <c r="I1518" s="99"/>
      <c r="J1518" s="99"/>
      <c r="K1518" s="99"/>
      <c r="L1518" s="99"/>
      <c r="M1518" s="99"/>
      <c r="N1518" s="99"/>
      <c r="O1518" s="99"/>
      <c r="P1518" s="99"/>
      <c r="Q1518" s="99"/>
      <c r="R1518" s="99"/>
      <c r="S1518" s="99"/>
      <c r="T1518" s="99"/>
      <c r="U1518" s="99"/>
      <c r="V1518" s="99"/>
      <c r="W1518" s="99"/>
      <c r="X1518" s="99"/>
      <c r="Y1518" s="99"/>
      <c r="Z1518" s="99"/>
      <c r="AF1518" s="326"/>
    </row>
    <row r="1519" spans="1:32" x14ac:dyDescent="0.25">
      <c r="A1519" s="44" t="s">
        <v>592</v>
      </c>
      <c r="B1519" s="44" t="s">
        <v>20390</v>
      </c>
      <c r="C1519" s="45" t="s">
        <v>4143</v>
      </c>
      <c r="D1519" s="32" t="s">
        <v>12570</v>
      </c>
      <c r="E1519" s="46">
        <v>46265</v>
      </c>
      <c r="AF1519" s="326"/>
    </row>
    <row r="1520" spans="1:32" x14ac:dyDescent="0.25">
      <c r="A1520" s="44" t="s">
        <v>18936</v>
      </c>
      <c r="B1520" s="44" t="s">
        <v>3156</v>
      </c>
      <c r="C1520" s="45">
        <v>230904</v>
      </c>
      <c r="D1520" s="45" t="s">
        <v>12340</v>
      </c>
      <c r="E1520" s="45" t="s">
        <v>8524</v>
      </c>
      <c r="AF1520" s="326"/>
    </row>
    <row r="1521" spans="1:32" x14ac:dyDescent="0.25">
      <c r="A1521" s="44" t="s">
        <v>11830</v>
      </c>
      <c r="B1521" s="44" t="s">
        <v>20344</v>
      </c>
      <c r="C1521" s="45" t="s">
        <v>8813</v>
      </c>
      <c r="D1521" s="32" t="s">
        <v>12570</v>
      </c>
      <c r="E1521" s="46">
        <v>46387</v>
      </c>
      <c r="AF1521" s="326"/>
    </row>
    <row r="1522" spans="1:32" x14ac:dyDescent="0.25">
      <c r="A1522" s="57" t="s">
        <v>3053</v>
      </c>
      <c r="B1522" s="92" t="s">
        <v>3862</v>
      </c>
      <c r="C1522" s="93" t="s">
        <v>3860</v>
      </c>
      <c r="D1522" s="93" t="s">
        <v>3861</v>
      </c>
      <c r="E1522" s="94">
        <v>46203</v>
      </c>
      <c r="F1522" s="93"/>
      <c r="G1522" s="93"/>
      <c r="H1522" s="93"/>
      <c r="I1522" s="99"/>
      <c r="J1522" s="99"/>
      <c r="K1522" s="99"/>
      <c r="L1522" s="99"/>
      <c r="M1522" s="99"/>
      <c r="N1522" s="99"/>
      <c r="O1522" s="99"/>
      <c r="P1522" s="99"/>
      <c r="Q1522" s="99"/>
      <c r="R1522" s="99"/>
      <c r="S1522" s="44"/>
      <c r="T1522" s="99"/>
      <c r="U1522" s="99"/>
      <c r="V1522" s="99"/>
      <c r="W1522" s="99"/>
      <c r="X1522" s="99"/>
      <c r="Y1522" s="99"/>
      <c r="Z1522" s="99"/>
      <c r="AA1522" s="380"/>
      <c r="AF1522" s="326"/>
    </row>
    <row r="1523" spans="1:32" x14ac:dyDescent="0.25">
      <c r="A1523" s="44" t="s">
        <v>14021</v>
      </c>
      <c r="B1523" s="44" t="s">
        <v>15200</v>
      </c>
      <c r="C1523" s="45" t="s">
        <v>18736</v>
      </c>
      <c r="D1523" s="93" t="s">
        <v>18817</v>
      </c>
      <c r="E1523" s="45" t="s">
        <v>5580</v>
      </c>
      <c r="F1523" s="379"/>
      <c r="G1523" s="379"/>
      <c r="H1523" s="379"/>
      <c r="I1523" s="380"/>
      <c r="J1523" s="380"/>
      <c r="K1523" s="380"/>
      <c r="L1523" s="380"/>
      <c r="M1523" s="380"/>
      <c r="N1523" s="380"/>
      <c r="O1523" s="380"/>
      <c r="P1523" s="380"/>
      <c r="Q1523" s="380"/>
      <c r="R1523" s="380"/>
      <c r="S1523" s="380"/>
      <c r="T1523" s="380"/>
      <c r="U1523" s="380"/>
      <c r="V1523" s="380"/>
      <c r="W1523" s="380"/>
      <c r="X1523" s="380"/>
      <c r="Y1523" s="380"/>
      <c r="Z1523" s="380"/>
      <c r="AA1523" s="380"/>
      <c r="AF1523" s="326"/>
    </row>
    <row r="1524" spans="1:32" x14ac:dyDescent="0.25">
      <c r="A1524" s="92" t="s">
        <v>14021</v>
      </c>
      <c r="B1524" s="92" t="s">
        <v>14022</v>
      </c>
      <c r="C1524" s="349" t="s">
        <v>8615</v>
      </c>
      <c r="D1524" s="349" t="s">
        <v>14041</v>
      </c>
      <c r="E1524" s="351">
        <v>47118</v>
      </c>
      <c r="F1524" s="93"/>
      <c r="G1524" s="93"/>
      <c r="H1524" s="93"/>
      <c r="I1524" s="99"/>
      <c r="J1524" s="99"/>
      <c r="K1524" s="99"/>
      <c r="L1524" s="99"/>
      <c r="M1524" s="99"/>
      <c r="N1524" s="99"/>
      <c r="O1524" s="99"/>
      <c r="P1524" s="99"/>
      <c r="Q1524" s="99"/>
      <c r="R1524" s="99"/>
      <c r="S1524" s="44"/>
      <c r="T1524" s="99"/>
      <c r="U1524" s="99"/>
      <c r="V1524" s="99"/>
      <c r="W1524" s="99"/>
      <c r="X1524" s="99"/>
      <c r="Y1524" s="99"/>
      <c r="Z1524" s="99"/>
      <c r="AF1524" s="326"/>
    </row>
    <row r="1525" spans="1:32" x14ac:dyDescent="0.25">
      <c r="A1525" s="44" t="s">
        <v>11335</v>
      </c>
      <c r="B1525" s="44" t="s">
        <v>3156</v>
      </c>
      <c r="C1525" s="45">
        <v>230904</v>
      </c>
      <c r="D1525" s="45" t="s">
        <v>12340</v>
      </c>
      <c r="E1525" s="45" t="s">
        <v>8524</v>
      </c>
      <c r="AF1525" s="326"/>
    </row>
    <row r="1526" spans="1:32" ht="14.4" x14ac:dyDescent="0.3">
      <c r="A1526" s="385" t="s">
        <v>7655</v>
      </c>
      <c r="B1526" s="385" t="s">
        <v>10501</v>
      </c>
      <c r="C1526" s="387" t="s">
        <v>8615</v>
      </c>
      <c r="D1526" s="93" t="s">
        <v>5007</v>
      </c>
      <c r="E1526" s="389" t="s">
        <v>10500</v>
      </c>
      <c r="AF1526" s="326"/>
    </row>
    <row r="1527" spans="1:32" x14ac:dyDescent="0.25">
      <c r="A1527" s="44" t="s">
        <v>7655</v>
      </c>
      <c r="B1527" s="44" t="s">
        <v>7656</v>
      </c>
      <c r="C1527" s="45" t="s">
        <v>7657</v>
      </c>
      <c r="D1527" s="46" t="s">
        <v>13037</v>
      </c>
      <c r="E1527" s="46">
        <v>46158</v>
      </c>
      <c r="AF1527" s="326"/>
    </row>
    <row r="1528" spans="1:32" x14ac:dyDescent="0.25">
      <c r="A1528" s="44" t="s">
        <v>7655</v>
      </c>
      <c r="B1528" s="44" t="s">
        <v>7656</v>
      </c>
      <c r="C1528" s="45" t="s">
        <v>7657</v>
      </c>
      <c r="D1528" s="46" t="s">
        <v>13037</v>
      </c>
      <c r="E1528" s="46">
        <v>46158</v>
      </c>
      <c r="AF1528" s="326"/>
    </row>
    <row r="1529" spans="1:32" x14ac:dyDescent="0.25">
      <c r="A1529" s="44" t="s">
        <v>7655</v>
      </c>
      <c r="B1529" s="44" t="s">
        <v>7656</v>
      </c>
      <c r="C1529" s="45" t="s">
        <v>7657</v>
      </c>
      <c r="D1529" s="46" t="s">
        <v>13037</v>
      </c>
      <c r="E1529" s="46">
        <v>46158</v>
      </c>
      <c r="AF1529" s="326"/>
    </row>
    <row r="1530" spans="1:32" x14ac:dyDescent="0.25">
      <c r="A1530" s="44" t="s">
        <v>7655</v>
      </c>
      <c r="B1530" s="44" t="s">
        <v>7656</v>
      </c>
      <c r="C1530" s="45" t="s">
        <v>7657</v>
      </c>
      <c r="D1530" s="46" t="s">
        <v>13037</v>
      </c>
      <c r="E1530" s="46">
        <v>46158</v>
      </c>
      <c r="AF1530" s="326"/>
    </row>
    <row r="1531" spans="1:32" x14ac:dyDescent="0.25">
      <c r="A1531" s="44" t="s">
        <v>7655</v>
      </c>
      <c r="B1531" s="44" t="s">
        <v>7656</v>
      </c>
      <c r="C1531" s="45" t="s">
        <v>7657</v>
      </c>
      <c r="D1531" s="46" t="s">
        <v>13037</v>
      </c>
      <c r="E1531" s="46">
        <v>46158</v>
      </c>
      <c r="AF1531" s="326"/>
    </row>
    <row r="1532" spans="1:32" x14ac:dyDescent="0.25">
      <c r="A1532" s="44" t="s">
        <v>7655</v>
      </c>
      <c r="B1532" s="44" t="s">
        <v>7656</v>
      </c>
      <c r="C1532" s="45" t="s">
        <v>7657</v>
      </c>
      <c r="D1532" s="46" t="s">
        <v>13037</v>
      </c>
      <c r="E1532" s="46">
        <v>46158</v>
      </c>
      <c r="AF1532" s="326"/>
    </row>
    <row r="1533" spans="1:32" x14ac:dyDescent="0.25">
      <c r="A1533" s="44" t="s">
        <v>10019</v>
      </c>
      <c r="B1533" s="44" t="s">
        <v>3298</v>
      </c>
      <c r="C1533" s="45">
        <v>24010402</v>
      </c>
      <c r="D1533" s="45" t="s">
        <v>12340</v>
      </c>
      <c r="E1533" s="45" t="s">
        <v>10021</v>
      </c>
      <c r="AF1533" s="326"/>
    </row>
    <row r="1534" spans="1:32" x14ac:dyDescent="0.25">
      <c r="A1534" s="44" t="s">
        <v>10019</v>
      </c>
      <c r="B1534" s="44" t="s">
        <v>10020</v>
      </c>
      <c r="C1534" s="45">
        <v>24010401</v>
      </c>
      <c r="D1534" s="45" t="s">
        <v>12340</v>
      </c>
      <c r="E1534" s="45" t="s">
        <v>10021</v>
      </c>
      <c r="AF1534" s="326"/>
    </row>
    <row r="1535" spans="1:32" x14ac:dyDescent="0.25">
      <c r="A1535" s="44" t="s">
        <v>8650</v>
      </c>
      <c r="B1535" s="44" t="s">
        <v>20341</v>
      </c>
      <c r="C1535" s="45" t="s">
        <v>8651</v>
      </c>
      <c r="D1535" s="32" t="s">
        <v>12570</v>
      </c>
      <c r="E1535" s="46">
        <v>46326</v>
      </c>
      <c r="AF1535" s="326"/>
    </row>
    <row r="1536" spans="1:32" x14ac:dyDescent="0.25">
      <c r="A1536" s="44" t="s">
        <v>13055</v>
      </c>
      <c r="B1536" s="92" t="s">
        <v>13084</v>
      </c>
      <c r="C1536" s="93" t="s">
        <v>13054</v>
      </c>
      <c r="D1536" s="93" t="s">
        <v>1250</v>
      </c>
      <c r="E1536" s="94">
        <v>47208</v>
      </c>
      <c r="F1536" s="93"/>
      <c r="G1536" s="93"/>
      <c r="H1536" s="93"/>
      <c r="I1536" s="99"/>
      <c r="J1536" s="99"/>
      <c r="K1536" s="99"/>
      <c r="L1536" s="99"/>
      <c r="M1536" s="99"/>
      <c r="N1536" s="99"/>
      <c r="O1536" s="99"/>
      <c r="P1536" s="99"/>
      <c r="Q1536" s="99"/>
      <c r="R1536" s="99"/>
      <c r="S1536" s="44"/>
      <c r="T1536" s="256"/>
      <c r="U1536" s="99"/>
      <c r="V1536" s="99"/>
      <c r="W1536" s="99"/>
      <c r="X1536" s="99"/>
      <c r="Y1536" s="99"/>
      <c r="Z1536" s="99"/>
      <c r="AF1536" s="326"/>
    </row>
    <row r="1537" spans="1:32" x14ac:dyDescent="0.3">
      <c r="A1537" s="372" t="s">
        <v>20050</v>
      </c>
      <c r="B1537" s="372" t="s">
        <v>7364</v>
      </c>
      <c r="C1537" s="125" t="s">
        <v>20260</v>
      </c>
      <c r="D1537" s="32" t="s">
        <v>20621</v>
      </c>
      <c r="E1537" s="125" t="s">
        <v>8976</v>
      </c>
      <c r="F1537" s="125" t="s">
        <v>1237</v>
      </c>
      <c r="G1537" s="125" t="s">
        <v>1237</v>
      </c>
      <c r="AF1537" s="326"/>
    </row>
    <row r="1538" spans="1:32" x14ac:dyDescent="0.25">
      <c r="A1538" s="256" t="s">
        <v>15250</v>
      </c>
      <c r="B1538" s="256" t="s">
        <v>15247</v>
      </c>
      <c r="C1538" s="53" t="s">
        <v>15362</v>
      </c>
      <c r="D1538" s="93" t="s">
        <v>5891</v>
      </c>
      <c r="E1538" s="257">
        <v>47502</v>
      </c>
      <c r="F1538" s="93"/>
      <c r="G1538" s="93"/>
      <c r="H1538" s="93"/>
      <c r="I1538" s="99"/>
      <c r="J1538" s="99"/>
      <c r="K1538" s="99"/>
      <c r="L1538" s="99"/>
      <c r="M1538" s="99"/>
      <c r="N1538" s="99"/>
      <c r="O1538" s="99"/>
      <c r="P1538" s="99"/>
      <c r="Q1538" s="99"/>
      <c r="R1538" s="99"/>
      <c r="S1538" s="99"/>
      <c r="T1538" s="99"/>
      <c r="U1538" s="99"/>
      <c r="V1538" s="99"/>
      <c r="W1538" s="99"/>
      <c r="X1538" s="99"/>
      <c r="Y1538" s="99"/>
      <c r="Z1538" s="99"/>
      <c r="AF1538" s="326"/>
    </row>
    <row r="1539" spans="1:32" x14ac:dyDescent="0.25">
      <c r="A1539" s="44" t="s">
        <v>18937</v>
      </c>
      <c r="B1539" s="44" t="s">
        <v>5639</v>
      </c>
      <c r="C1539" s="45">
        <v>26010401</v>
      </c>
      <c r="D1539" s="45" t="s">
        <v>12340</v>
      </c>
      <c r="E1539" s="45" t="s">
        <v>18836</v>
      </c>
      <c r="AF1539" s="326"/>
    </row>
    <row r="1540" spans="1:32" x14ac:dyDescent="0.25">
      <c r="A1540" s="44" t="s">
        <v>18937</v>
      </c>
      <c r="B1540" s="44" t="s">
        <v>3298</v>
      </c>
      <c r="C1540" s="45">
        <v>26010402</v>
      </c>
      <c r="D1540" s="45" t="s">
        <v>12340</v>
      </c>
      <c r="E1540" s="45" t="s">
        <v>18836</v>
      </c>
      <c r="AF1540" s="326"/>
    </row>
    <row r="1541" spans="1:32" x14ac:dyDescent="0.3">
      <c r="A1541" s="372" t="s">
        <v>20430</v>
      </c>
      <c r="B1541" s="372" t="s">
        <v>1221</v>
      </c>
      <c r="C1541" s="125" t="s">
        <v>20613</v>
      </c>
      <c r="D1541" s="32" t="s">
        <v>20621</v>
      </c>
      <c r="E1541" s="125" t="s">
        <v>10032</v>
      </c>
      <c r="F1541" s="125" t="s">
        <v>1236</v>
      </c>
      <c r="G1541" s="125" t="s">
        <v>1237</v>
      </c>
      <c r="AF1541" s="326"/>
    </row>
    <row r="1542" spans="1:32" x14ac:dyDescent="0.25">
      <c r="A1542" s="44" t="s">
        <v>11336</v>
      </c>
      <c r="B1542" s="44" t="s">
        <v>10031</v>
      </c>
      <c r="C1542" s="45">
        <v>240101</v>
      </c>
      <c r="D1542" s="45" t="s">
        <v>12340</v>
      </c>
      <c r="E1542" s="45" t="s">
        <v>10032</v>
      </c>
      <c r="AF1542" s="326"/>
    </row>
    <row r="1543" spans="1:32" x14ac:dyDescent="0.25">
      <c r="A1543" s="256" t="s">
        <v>5903</v>
      </c>
      <c r="B1543" s="256" t="s">
        <v>5904</v>
      </c>
      <c r="C1543" s="53" t="s">
        <v>5905</v>
      </c>
      <c r="D1543" s="93" t="s">
        <v>5891</v>
      </c>
      <c r="E1543" s="257">
        <v>46569</v>
      </c>
      <c r="F1543" s="93"/>
      <c r="G1543" s="93"/>
      <c r="H1543" s="93"/>
      <c r="I1543" s="99"/>
      <c r="J1543" s="99"/>
      <c r="K1543" s="99"/>
      <c r="L1543" s="99"/>
      <c r="M1543" s="99"/>
      <c r="N1543" s="99"/>
      <c r="O1543" s="99"/>
      <c r="P1543" s="99"/>
      <c r="Q1543" s="99"/>
      <c r="R1543" s="99"/>
      <c r="S1543" s="99"/>
      <c r="T1543" s="99"/>
      <c r="U1543" s="99"/>
      <c r="V1543" s="99"/>
      <c r="W1543" s="99"/>
      <c r="X1543" s="99"/>
      <c r="Y1543" s="99"/>
      <c r="Z1543" s="99"/>
      <c r="AF1543" s="326"/>
    </row>
    <row r="1544" spans="1:32" x14ac:dyDescent="0.25">
      <c r="A1544" s="44" t="s">
        <v>1545</v>
      </c>
      <c r="B1544" s="44" t="s">
        <v>7929</v>
      </c>
      <c r="C1544" s="45" t="s">
        <v>2298</v>
      </c>
      <c r="D1544" s="45" t="s">
        <v>12177</v>
      </c>
      <c r="E1544" s="45" t="s">
        <v>2628</v>
      </c>
      <c r="F1544" s="93"/>
      <c r="G1544" s="93"/>
      <c r="H1544" s="93"/>
      <c r="I1544" s="99"/>
      <c r="J1544" s="99"/>
      <c r="K1544" s="99"/>
      <c r="L1544" s="99"/>
      <c r="M1544" s="99"/>
      <c r="N1544" s="99"/>
      <c r="O1544" s="99"/>
      <c r="P1544" s="99"/>
      <c r="Q1544" s="99"/>
      <c r="R1544" s="99"/>
      <c r="S1544" s="99"/>
      <c r="T1544" s="256"/>
      <c r="U1544" s="99"/>
      <c r="V1544" s="99"/>
      <c r="W1544" s="99"/>
      <c r="X1544" s="99"/>
      <c r="Y1544" s="99"/>
      <c r="Z1544" s="99"/>
      <c r="AF1544" s="326"/>
    </row>
    <row r="1545" spans="1:32" x14ac:dyDescent="0.25">
      <c r="A1545" s="44" t="s">
        <v>1545</v>
      </c>
      <c r="B1545" s="44" t="s">
        <v>7929</v>
      </c>
      <c r="C1545" s="45" t="s">
        <v>2298</v>
      </c>
      <c r="D1545" s="93" t="s">
        <v>18817</v>
      </c>
      <c r="E1545" s="45" t="s">
        <v>2628</v>
      </c>
      <c r="F1545" s="379"/>
      <c r="G1545" s="379"/>
      <c r="H1545" s="379"/>
      <c r="I1545" s="380"/>
      <c r="J1545" s="380"/>
      <c r="K1545" s="380"/>
      <c r="L1545" s="380"/>
      <c r="M1545" s="380"/>
      <c r="N1545" s="380"/>
      <c r="O1545" s="380"/>
      <c r="P1545" s="380"/>
      <c r="Q1545" s="380"/>
      <c r="R1545" s="380"/>
      <c r="S1545" s="380"/>
      <c r="T1545" s="380"/>
      <c r="U1545" s="380"/>
      <c r="V1545" s="380"/>
      <c r="W1545" s="380"/>
      <c r="X1545" s="380"/>
      <c r="Y1545" s="380"/>
      <c r="Z1545" s="380"/>
      <c r="AA1545" s="380"/>
      <c r="AF1545" s="326"/>
    </row>
    <row r="1546" spans="1:32" x14ac:dyDescent="0.25">
      <c r="A1546" s="44" t="s">
        <v>1545</v>
      </c>
      <c r="B1546" s="44" t="s">
        <v>1623</v>
      </c>
      <c r="C1546" s="45" t="s">
        <v>18804</v>
      </c>
      <c r="D1546" s="93" t="s">
        <v>18817</v>
      </c>
      <c r="E1546" s="45" t="s">
        <v>18725</v>
      </c>
      <c r="F1546" s="379"/>
      <c r="G1546" s="379"/>
      <c r="H1546" s="379"/>
      <c r="I1546" s="380"/>
      <c r="J1546" s="380"/>
      <c r="K1546" s="380"/>
      <c r="L1546" s="380"/>
      <c r="M1546" s="380"/>
      <c r="N1546" s="380"/>
      <c r="O1546" s="380"/>
      <c r="P1546" s="380"/>
      <c r="Q1546" s="380"/>
      <c r="R1546" s="380"/>
      <c r="S1546" s="380"/>
      <c r="T1546" s="380"/>
      <c r="U1546" s="380"/>
      <c r="V1546" s="380"/>
      <c r="W1546" s="380"/>
      <c r="X1546" s="380"/>
      <c r="Y1546" s="380"/>
      <c r="Z1546" s="380"/>
      <c r="AA1546" s="380"/>
      <c r="AF1546" s="326"/>
    </row>
    <row r="1547" spans="1:32" x14ac:dyDescent="0.25">
      <c r="A1547" s="44" t="s">
        <v>1545</v>
      </c>
      <c r="B1547" s="44" t="s">
        <v>7929</v>
      </c>
      <c r="C1547" s="45" t="s">
        <v>2298</v>
      </c>
      <c r="D1547" s="45" t="s">
        <v>10697</v>
      </c>
      <c r="E1547" s="45" t="s">
        <v>2628</v>
      </c>
      <c r="F1547" s="93"/>
      <c r="G1547" s="93"/>
      <c r="H1547" s="93"/>
      <c r="I1547" s="99"/>
      <c r="J1547" s="99"/>
      <c r="K1547" s="99"/>
      <c r="L1547" s="99"/>
      <c r="M1547" s="99"/>
      <c r="N1547" s="99"/>
      <c r="O1547" s="99"/>
      <c r="P1547" s="99"/>
      <c r="Q1547" s="99"/>
      <c r="R1547" s="99"/>
      <c r="S1547" s="44"/>
      <c r="T1547" s="256"/>
      <c r="U1547" s="99"/>
      <c r="V1547" s="99"/>
      <c r="W1547" s="99"/>
      <c r="X1547" s="99"/>
      <c r="Y1547" s="99"/>
      <c r="Z1547" s="99"/>
      <c r="AF1547" s="326"/>
    </row>
    <row r="1548" spans="1:32" x14ac:dyDescent="0.25">
      <c r="A1548" s="44" t="s">
        <v>18938</v>
      </c>
      <c r="B1548" s="44" t="s">
        <v>5447</v>
      </c>
      <c r="C1548" s="45">
        <v>240804</v>
      </c>
      <c r="D1548" s="45" t="s">
        <v>12340</v>
      </c>
      <c r="E1548" s="45" t="s">
        <v>12234</v>
      </c>
      <c r="AF1548" s="326"/>
    </row>
    <row r="1549" spans="1:32" x14ac:dyDescent="0.25">
      <c r="A1549" s="44" t="s">
        <v>4273</v>
      </c>
      <c r="B1549" s="44" t="s">
        <v>13127</v>
      </c>
      <c r="C1549" s="45">
        <v>13.25</v>
      </c>
      <c r="D1549" s="45" t="s">
        <v>13565</v>
      </c>
      <c r="E1549" s="46">
        <v>47664</v>
      </c>
      <c r="F1549" s="45"/>
      <c r="G1549" s="93"/>
      <c r="H1549" s="93"/>
      <c r="I1549" s="99"/>
      <c r="J1549" s="99"/>
      <c r="K1549" s="99"/>
      <c r="L1549" s="99"/>
      <c r="M1549" s="99"/>
      <c r="N1549" s="99"/>
      <c r="O1549" s="99"/>
      <c r="P1549" s="99"/>
      <c r="Q1549" s="99"/>
      <c r="R1549" s="99"/>
      <c r="S1549" s="99"/>
      <c r="T1549" s="99"/>
      <c r="U1549" s="99"/>
      <c r="V1549" s="99"/>
      <c r="W1549" s="99"/>
      <c r="X1549" s="99"/>
      <c r="Y1549" s="99"/>
      <c r="Z1549" s="99"/>
      <c r="AF1549" s="326"/>
    </row>
    <row r="1550" spans="1:32" x14ac:dyDescent="0.25">
      <c r="A1550" s="44" t="s">
        <v>4273</v>
      </c>
      <c r="B1550" s="44" t="s">
        <v>20344</v>
      </c>
      <c r="C1550" s="45" t="s">
        <v>8813</v>
      </c>
      <c r="D1550" s="32" t="s">
        <v>12570</v>
      </c>
      <c r="E1550" s="46">
        <v>46387</v>
      </c>
      <c r="AF1550" s="326"/>
    </row>
    <row r="1551" spans="1:32" x14ac:dyDescent="0.3">
      <c r="A1551" s="372" t="s">
        <v>20051</v>
      </c>
      <c r="B1551" s="372" t="s">
        <v>2383</v>
      </c>
      <c r="C1551" s="125" t="s">
        <v>20257</v>
      </c>
      <c r="D1551" s="32" t="s">
        <v>20621</v>
      </c>
      <c r="E1551" s="125" t="s">
        <v>8976</v>
      </c>
      <c r="F1551" s="125" t="s">
        <v>1237</v>
      </c>
      <c r="G1551" s="125" t="s">
        <v>1237</v>
      </c>
      <c r="AF1551" s="326"/>
    </row>
    <row r="1552" spans="1:32" x14ac:dyDescent="0.25">
      <c r="A1552" s="44" t="s">
        <v>4112</v>
      </c>
      <c r="B1552" s="44" t="s">
        <v>20342</v>
      </c>
      <c r="C1552" s="45" t="s">
        <v>10493</v>
      </c>
      <c r="D1552" s="32" t="s">
        <v>12570</v>
      </c>
      <c r="E1552" s="46">
        <v>46387</v>
      </c>
      <c r="AF1552" s="326"/>
    </row>
    <row r="1553" spans="1:32" x14ac:dyDescent="0.25">
      <c r="A1553" s="44" t="s">
        <v>4478</v>
      </c>
      <c r="B1553" s="44" t="s">
        <v>965</v>
      </c>
      <c r="C1553" s="45">
        <v>220303</v>
      </c>
      <c r="D1553" s="45" t="s">
        <v>12340</v>
      </c>
      <c r="E1553" s="45" t="s">
        <v>2686</v>
      </c>
      <c r="AF1553" s="326"/>
    </row>
    <row r="1554" spans="1:32" x14ac:dyDescent="0.25">
      <c r="A1554" s="44" t="s">
        <v>2442</v>
      </c>
      <c r="B1554" s="44" t="s">
        <v>2433</v>
      </c>
      <c r="C1554" s="45">
        <v>230105</v>
      </c>
      <c r="D1554" s="45" t="s">
        <v>12340</v>
      </c>
      <c r="E1554" s="45" t="s">
        <v>5580</v>
      </c>
      <c r="AF1554" s="326"/>
    </row>
    <row r="1555" spans="1:32" x14ac:dyDescent="0.25">
      <c r="A1555" s="267" t="s">
        <v>9309</v>
      </c>
      <c r="B1555" s="267" t="s">
        <v>9307</v>
      </c>
      <c r="C1555" s="268">
        <v>791202303002</v>
      </c>
      <c r="D1555" s="268" t="s">
        <v>6775</v>
      </c>
      <c r="E1555" s="269" t="s">
        <v>3276</v>
      </c>
      <c r="F1555" s="93"/>
      <c r="G1555" s="93"/>
      <c r="H1555" s="93"/>
      <c r="I1555" s="99"/>
      <c r="J1555" s="99"/>
      <c r="K1555" s="99"/>
      <c r="L1555" s="99"/>
      <c r="M1555" s="99"/>
      <c r="N1555" s="99"/>
      <c r="O1555" s="99"/>
      <c r="P1555" s="99"/>
      <c r="Q1555" s="99"/>
      <c r="R1555" s="99"/>
      <c r="S1555" s="44"/>
      <c r="T1555" s="256"/>
      <c r="U1555" s="99"/>
      <c r="V1555" s="99"/>
      <c r="W1555" s="99"/>
      <c r="X1555" s="99"/>
      <c r="Y1555" s="99"/>
      <c r="Z1555" s="99"/>
      <c r="AF1555" s="326"/>
    </row>
    <row r="1556" spans="1:32" x14ac:dyDescent="0.25">
      <c r="A1556" s="44" t="s">
        <v>14222</v>
      </c>
      <c r="B1556" s="44" t="s">
        <v>5639</v>
      </c>
      <c r="C1556" s="45">
        <v>25010401</v>
      </c>
      <c r="D1556" s="45" t="s">
        <v>12340</v>
      </c>
      <c r="E1556" s="45" t="s">
        <v>13581</v>
      </c>
      <c r="AF1556" s="326"/>
    </row>
    <row r="1557" spans="1:32" x14ac:dyDescent="0.3">
      <c r="A1557" s="372" t="s">
        <v>13887</v>
      </c>
      <c r="B1557" s="372" t="s">
        <v>1209</v>
      </c>
      <c r="C1557" s="125" t="s">
        <v>8691</v>
      </c>
      <c r="D1557" s="32" t="s">
        <v>20621</v>
      </c>
      <c r="E1557" s="125" t="s">
        <v>8524</v>
      </c>
      <c r="F1557" s="125" t="s">
        <v>1236</v>
      </c>
      <c r="G1557" s="125" t="s">
        <v>1237</v>
      </c>
      <c r="AF1557" s="326"/>
    </row>
    <row r="1558" spans="1:32" x14ac:dyDescent="0.25">
      <c r="A1558" s="44" t="s">
        <v>10022</v>
      </c>
      <c r="B1558" s="44" t="s">
        <v>5639</v>
      </c>
      <c r="C1558" s="45">
        <v>23010401</v>
      </c>
      <c r="D1558" s="45" t="s">
        <v>12340</v>
      </c>
      <c r="E1558" s="45" t="s">
        <v>5640</v>
      </c>
      <c r="AF1558" s="326"/>
    </row>
    <row r="1559" spans="1:32" x14ac:dyDescent="0.25">
      <c r="A1559" s="44" t="s">
        <v>10022</v>
      </c>
      <c r="B1559" s="44" t="s">
        <v>3298</v>
      </c>
      <c r="C1559" s="45">
        <v>23010402</v>
      </c>
      <c r="D1559" s="45" t="s">
        <v>12340</v>
      </c>
      <c r="E1559" s="45" t="s">
        <v>5640</v>
      </c>
      <c r="AF1559" s="326"/>
    </row>
    <row r="1560" spans="1:32" x14ac:dyDescent="0.25">
      <c r="A1560" s="44" t="s">
        <v>17977</v>
      </c>
      <c r="B1560" s="44" t="s">
        <v>17978</v>
      </c>
      <c r="C1560" s="45" t="s">
        <v>18304</v>
      </c>
      <c r="D1560" s="93" t="s">
        <v>3876</v>
      </c>
      <c r="E1560" s="359">
        <f>DATE(2029,7,24)</f>
        <v>47323</v>
      </c>
      <c r="F1560" s="93"/>
      <c r="G1560" s="93"/>
      <c r="H1560" s="93"/>
      <c r="I1560" s="99"/>
      <c r="J1560" s="99"/>
      <c r="K1560" s="99"/>
      <c r="L1560" s="99"/>
      <c r="M1560" s="99"/>
      <c r="N1560" s="99"/>
      <c r="O1560" s="99"/>
      <c r="P1560" s="99"/>
      <c r="Q1560" s="99"/>
      <c r="R1560" s="99"/>
      <c r="S1560" s="99"/>
      <c r="T1560" s="99"/>
      <c r="U1560" s="99"/>
      <c r="V1560" s="99"/>
      <c r="W1560" s="99"/>
      <c r="X1560" s="99"/>
      <c r="Y1560" s="99"/>
      <c r="Z1560" s="99"/>
      <c r="AF1560" s="326"/>
    </row>
    <row r="1561" spans="1:32" x14ac:dyDescent="0.25">
      <c r="A1561" s="44" t="s">
        <v>3611</v>
      </c>
      <c r="B1561" s="44" t="s">
        <v>3275</v>
      </c>
      <c r="C1561" s="45">
        <v>210101</v>
      </c>
      <c r="D1561" s="45" t="s">
        <v>12340</v>
      </c>
      <c r="E1561" s="45" t="s">
        <v>3276</v>
      </c>
      <c r="AF1561" s="326"/>
    </row>
    <row r="1562" spans="1:32" x14ac:dyDescent="0.25">
      <c r="A1562" s="44" t="s">
        <v>16951</v>
      </c>
      <c r="B1562" s="44" t="s">
        <v>2433</v>
      </c>
      <c r="C1562" s="45">
        <v>250106</v>
      </c>
      <c r="D1562" s="45" t="s">
        <v>12340</v>
      </c>
      <c r="E1562" s="45" t="s">
        <v>12896</v>
      </c>
      <c r="AF1562" s="326"/>
    </row>
    <row r="1563" spans="1:32" x14ac:dyDescent="0.25">
      <c r="A1563" s="44" t="s">
        <v>16951</v>
      </c>
      <c r="B1563" s="44" t="s">
        <v>5447</v>
      </c>
      <c r="C1563" s="45">
        <v>240804</v>
      </c>
      <c r="D1563" s="45" t="s">
        <v>12340</v>
      </c>
      <c r="E1563" s="45" t="s">
        <v>12234</v>
      </c>
      <c r="AF1563" s="326"/>
    </row>
    <row r="1564" spans="1:32" x14ac:dyDescent="0.25">
      <c r="A1564" s="44" t="s">
        <v>10485</v>
      </c>
      <c r="B1564" s="44" t="s">
        <v>20387</v>
      </c>
      <c r="C1564" s="45" t="s">
        <v>10498</v>
      </c>
      <c r="D1564" s="32" t="s">
        <v>12570</v>
      </c>
      <c r="E1564" s="46">
        <v>46265</v>
      </c>
      <c r="AF1564" s="326"/>
    </row>
    <row r="1565" spans="1:32" x14ac:dyDescent="0.3">
      <c r="A1565" s="372" t="s">
        <v>640</v>
      </c>
      <c r="B1565" s="372" t="s">
        <v>1211</v>
      </c>
      <c r="C1565" s="125" t="s">
        <v>16878</v>
      </c>
      <c r="D1565" s="32" t="s">
        <v>20621</v>
      </c>
      <c r="E1565" s="125" t="s">
        <v>10638</v>
      </c>
      <c r="F1565" s="125" t="s">
        <v>1237</v>
      </c>
      <c r="G1565" s="125" t="s">
        <v>1237</v>
      </c>
      <c r="AF1565" s="326"/>
    </row>
    <row r="1566" spans="1:32" x14ac:dyDescent="0.25">
      <c r="A1566" s="44" t="s">
        <v>640</v>
      </c>
      <c r="B1566" s="44" t="s">
        <v>10020</v>
      </c>
      <c r="C1566" s="45">
        <v>24010401</v>
      </c>
      <c r="D1566" s="45" t="s">
        <v>12340</v>
      </c>
      <c r="E1566" s="45" t="s">
        <v>10021</v>
      </c>
      <c r="AF1566" s="326"/>
    </row>
    <row r="1567" spans="1:32" x14ac:dyDescent="0.25">
      <c r="A1567" s="44" t="s">
        <v>640</v>
      </c>
      <c r="B1567" s="44" t="s">
        <v>3159</v>
      </c>
      <c r="C1567" s="45">
        <v>230903</v>
      </c>
      <c r="D1567" s="45" t="s">
        <v>12340</v>
      </c>
      <c r="E1567" s="45" t="s">
        <v>8524</v>
      </c>
      <c r="AF1567" s="326"/>
    </row>
    <row r="1568" spans="1:32" x14ac:dyDescent="0.25">
      <c r="A1568" s="44" t="s">
        <v>640</v>
      </c>
      <c r="B1568" s="44" t="s">
        <v>8373</v>
      </c>
      <c r="C1568" s="45">
        <v>230603</v>
      </c>
      <c r="D1568" s="45" t="s">
        <v>12340</v>
      </c>
      <c r="E1568" s="45" t="s">
        <v>4471</v>
      </c>
      <c r="AF1568" s="326"/>
    </row>
    <row r="1569" spans="1:32" x14ac:dyDescent="0.25">
      <c r="A1569" s="44" t="s">
        <v>640</v>
      </c>
      <c r="B1569" s="44" t="s">
        <v>8374</v>
      </c>
      <c r="C1569" s="45">
        <v>230401</v>
      </c>
      <c r="D1569" s="45" t="s">
        <v>12340</v>
      </c>
      <c r="E1569" s="45" t="s">
        <v>7925</v>
      </c>
      <c r="AF1569" s="326"/>
    </row>
    <row r="1570" spans="1:32" x14ac:dyDescent="0.25">
      <c r="A1570" s="44" t="s">
        <v>640</v>
      </c>
      <c r="B1570" s="44" t="s">
        <v>18828</v>
      </c>
      <c r="C1570" s="45">
        <v>25010501</v>
      </c>
      <c r="D1570" s="45" t="s">
        <v>12340</v>
      </c>
      <c r="E1570" s="45" t="s">
        <v>13567</v>
      </c>
      <c r="AF1570" s="326"/>
    </row>
    <row r="1571" spans="1:32" x14ac:dyDescent="0.25">
      <c r="A1571" s="44" t="s">
        <v>640</v>
      </c>
      <c r="B1571" s="44" t="s">
        <v>16912</v>
      </c>
      <c r="C1571" s="45">
        <v>25050101</v>
      </c>
      <c r="D1571" s="45" t="s">
        <v>12340</v>
      </c>
      <c r="E1571" s="45" t="s">
        <v>7651</v>
      </c>
      <c r="AF1571" s="326"/>
    </row>
    <row r="1572" spans="1:32" x14ac:dyDescent="0.25">
      <c r="A1572" s="44" t="s">
        <v>640</v>
      </c>
      <c r="B1572" s="44" t="s">
        <v>3597</v>
      </c>
      <c r="C1572" s="45">
        <v>250503</v>
      </c>
      <c r="D1572" s="45" t="s">
        <v>12340</v>
      </c>
      <c r="E1572" s="45" t="s">
        <v>16904</v>
      </c>
      <c r="AF1572" s="326"/>
    </row>
    <row r="1573" spans="1:32" x14ac:dyDescent="0.25">
      <c r="A1573" s="44" t="s">
        <v>16952</v>
      </c>
      <c r="B1573" s="44" t="s">
        <v>3597</v>
      </c>
      <c r="C1573" s="45">
        <v>250503</v>
      </c>
      <c r="D1573" s="45" t="s">
        <v>12340</v>
      </c>
      <c r="E1573" s="45" t="s">
        <v>16904</v>
      </c>
      <c r="AF1573" s="326"/>
    </row>
    <row r="1574" spans="1:32" x14ac:dyDescent="0.25">
      <c r="A1574" s="44" t="s">
        <v>12242</v>
      </c>
      <c r="B1574" s="44" t="s">
        <v>3159</v>
      </c>
      <c r="C1574" s="45">
        <v>230903</v>
      </c>
      <c r="D1574" s="45" t="s">
        <v>12340</v>
      </c>
      <c r="E1574" s="45" t="s">
        <v>8524</v>
      </c>
      <c r="AF1574" s="326"/>
    </row>
    <row r="1575" spans="1:32" x14ac:dyDescent="0.25">
      <c r="A1575" s="44" t="s">
        <v>12242</v>
      </c>
      <c r="B1575" s="44" t="s">
        <v>972</v>
      </c>
      <c r="C1575" s="45">
        <v>240803</v>
      </c>
      <c r="D1575" s="45" t="s">
        <v>12340</v>
      </c>
      <c r="E1575" s="45" t="s">
        <v>5239</v>
      </c>
      <c r="AF1575" s="326"/>
    </row>
    <row r="1576" spans="1:32" x14ac:dyDescent="0.25">
      <c r="A1576" s="121" t="s">
        <v>1635</v>
      </c>
      <c r="B1576" s="122" t="s">
        <v>1639</v>
      </c>
      <c r="C1576" s="146">
        <v>1580</v>
      </c>
      <c r="D1576" s="146" t="s">
        <v>3861</v>
      </c>
      <c r="E1576" s="107">
        <v>45269</v>
      </c>
      <c r="F1576" s="93"/>
      <c r="G1576" s="93"/>
      <c r="H1576" s="93"/>
      <c r="I1576" s="99"/>
      <c r="J1576" s="99"/>
      <c r="K1576" s="99"/>
      <c r="L1576" s="99"/>
      <c r="M1576" s="99"/>
      <c r="N1576" s="99"/>
      <c r="O1576" s="99"/>
      <c r="P1576" s="99"/>
      <c r="Q1576" s="99"/>
      <c r="R1576" s="99"/>
      <c r="S1576" s="44"/>
      <c r="T1576" s="256"/>
      <c r="U1576" s="99"/>
      <c r="V1576" s="99"/>
      <c r="W1576" s="99"/>
      <c r="X1576" s="99"/>
      <c r="Y1576" s="99"/>
      <c r="Z1576" s="99"/>
      <c r="AF1576" s="326"/>
    </row>
    <row r="1577" spans="1:32" x14ac:dyDescent="0.25">
      <c r="A1577" s="44" t="s">
        <v>20289</v>
      </c>
      <c r="B1577" s="44" t="s">
        <v>20365</v>
      </c>
      <c r="C1577" s="45" t="s">
        <v>20366</v>
      </c>
      <c r="D1577" s="32" t="s">
        <v>12570</v>
      </c>
      <c r="E1577" s="46">
        <v>46507</v>
      </c>
      <c r="AF1577" s="326"/>
    </row>
    <row r="1578" spans="1:32" x14ac:dyDescent="0.3">
      <c r="A1578" s="372" t="s">
        <v>1004</v>
      </c>
      <c r="B1578" s="372" t="s">
        <v>7464</v>
      </c>
      <c r="C1578" s="125" t="s">
        <v>20618</v>
      </c>
      <c r="D1578" s="32" t="s">
        <v>20621</v>
      </c>
      <c r="E1578" s="125" t="s">
        <v>10032</v>
      </c>
      <c r="F1578" s="125" t="s">
        <v>1236</v>
      </c>
      <c r="G1578" s="125" t="s">
        <v>1237</v>
      </c>
      <c r="AF1578" s="326"/>
    </row>
    <row r="1579" spans="1:32" x14ac:dyDescent="0.25">
      <c r="A1579" s="44" t="s">
        <v>16953</v>
      </c>
      <c r="B1579" s="44" t="s">
        <v>16907</v>
      </c>
      <c r="C1579" s="45">
        <v>25050401</v>
      </c>
      <c r="D1579" s="45" t="s">
        <v>12340</v>
      </c>
      <c r="E1579" s="45" t="s">
        <v>7651</v>
      </c>
      <c r="AF1579" s="326"/>
    </row>
    <row r="1580" spans="1:32" x14ac:dyDescent="0.25">
      <c r="A1580" s="44" t="s">
        <v>12736</v>
      </c>
      <c r="B1580" s="44" t="s">
        <v>15908</v>
      </c>
      <c r="C1580" s="45" t="s">
        <v>18305</v>
      </c>
      <c r="D1580" s="93" t="s">
        <v>3876</v>
      </c>
      <c r="E1580" s="359">
        <f>DATE(2029,12,17)</f>
        <v>47469</v>
      </c>
      <c r="F1580" s="93"/>
      <c r="G1580" s="93"/>
      <c r="H1580" s="93"/>
      <c r="I1580" s="99"/>
      <c r="J1580" s="99"/>
      <c r="K1580" s="99"/>
      <c r="L1580" s="99"/>
      <c r="M1580" s="99"/>
      <c r="N1580" s="99"/>
      <c r="O1580" s="99"/>
      <c r="P1580" s="99"/>
      <c r="Q1580" s="99"/>
      <c r="R1580" s="99"/>
      <c r="S1580" s="99"/>
      <c r="T1580" s="99"/>
      <c r="U1580" s="99"/>
      <c r="V1580" s="99"/>
      <c r="W1580" s="99"/>
      <c r="X1580" s="99"/>
      <c r="Y1580" s="99"/>
      <c r="Z1580" s="99"/>
      <c r="AF1580" s="326"/>
    </row>
    <row r="1581" spans="1:32" x14ac:dyDescent="0.25">
      <c r="A1581" s="44" t="s">
        <v>2443</v>
      </c>
      <c r="B1581" s="44" t="s">
        <v>974</v>
      </c>
      <c r="C1581" s="45">
        <v>220104</v>
      </c>
      <c r="D1581" s="45" t="s">
        <v>12340</v>
      </c>
      <c r="E1581" s="45" t="s">
        <v>5452</v>
      </c>
      <c r="AF1581" s="326"/>
    </row>
    <row r="1582" spans="1:32" x14ac:dyDescent="0.25">
      <c r="A1582" s="44" t="s">
        <v>2443</v>
      </c>
      <c r="B1582" s="44" t="s">
        <v>3298</v>
      </c>
      <c r="C1582" s="45">
        <v>23010402</v>
      </c>
      <c r="D1582" s="45" t="s">
        <v>12340</v>
      </c>
      <c r="E1582" s="45" t="s">
        <v>5640</v>
      </c>
      <c r="AF1582" s="326"/>
    </row>
    <row r="1583" spans="1:32" x14ac:dyDescent="0.25">
      <c r="A1583" s="44" t="s">
        <v>4479</v>
      </c>
      <c r="B1583" s="44" t="s">
        <v>210</v>
      </c>
      <c r="C1583" s="45">
        <v>241001</v>
      </c>
      <c r="D1583" s="45" t="s">
        <v>12340</v>
      </c>
      <c r="E1583" s="45" t="s">
        <v>5650</v>
      </c>
      <c r="AF1583" s="326"/>
    </row>
    <row r="1584" spans="1:32" x14ac:dyDescent="0.25">
      <c r="A1584" s="44" t="s">
        <v>4479</v>
      </c>
      <c r="B1584" s="44" t="s">
        <v>4480</v>
      </c>
      <c r="C1584" s="45">
        <v>24090702</v>
      </c>
      <c r="D1584" s="45" t="s">
        <v>12340</v>
      </c>
      <c r="E1584" s="45" t="s">
        <v>5075</v>
      </c>
      <c r="AF1584" s="326"/>
    </row>
    <row r="1585" spans="1:32" x14ac:dyDescent="0.25">
      <c r="A1585" s="44" t="s">
        <v>4479</v>
      </c>
      <c r="B1585" s="44" t="s">
        <v>966</v>
      </c>
      <c r="C1585" s="45">
        <v>22010702</v>
      </c>
      <c r="D1585" s="45" t="s">
        <v>12340</v>
      </c>
      <c r="E1585" s="45" t="s">
        <v>5444</v>
      </c>
      <c r="AF1585" s="326"/>
    </row>
    <row r="1586" spans="1:32" x14ac:dyDescent="0.25">
      <c r="A1586" s="135" t="s">
        <v>6166</v>
      </c>
      <c r="B1586" s="135" t="s">
        <v>6162</v>
      </c>
      <c r="C1586" s="96" t="s">
        <v>10923</v>
      </c>
      <c r="D1586" s="96" t="s">
        <v>1250</v>
      </c>
      <c r="E1586" s="112">
        <v>46284</v>
      </c>
      <c r="F1586" s="93"/>
      <c r="G1586" s="93"/>
      <c r="H1586" s="93"/>
      <c r="I1586" s="99"/>
      <c r="J1586" s="99"/>
      <c r="K1586" s="99"/>
      <c r="L1586" s="99"/>
      <c r="M1586" s="99"/>
      <c r="N1586" s="99"/>
      <c r="O1586" s="99"/>
      <c r="P1586" s="99"/>
      <c r="Q1586" s="99"/>
      <c r="R1586" s="99"/>
      <c r="S1586" s="44"/>
      <c r="T1586" s="256"/>
      <c r="U1586" s="99"/>
      <c r="V1586" s="99"/>
      <c r="W1586" s="99"/>
      <c r="X1586" s="99"/>
      <c r="Y1586" s="99"/>
      <c r="Z1586" s="99"/>
      <c r="AA1586" s="380"/>
      <c r="AF1586" s="326"/>
    </row>
    <row r="1587" spans="1:32" x14ac:dyDescent="0.3">
      <c r="A1587" s="372" t="s">
        <v>20431</v>
      </c>
      <c r="B1587" s="372" t="s">
        <v>1221</v>
      </c>
      <c r="C1587" s="125" t="s">
        <v>20613</v>
      </c>
      <c r="D1587" s="32" t="s">
        <v>20621</v>
      </c>
      <c r="E1587" s="125" t="s">
        <v>10032</v>
      </c>
      <c r="F1587" s="125" t="s">
        <v>1236</v>
      </c>
      <c r="G1587" s="125" t="s">
        <v>1237</v>
      </c>
      <c r="AF1587" s="326"/>
    </row>
    <row r="1588" spans="1:32" x14ac:dyDescent="0.25">
      <c r="A1588" s="44" t="s">
        <v>12952</v>
      </c>
      <c r="B1588" s="44" t="s">
        <v>12943</v>
      </c>
      <c r="C1588" s="45" t="s">
        <v>12953</v>
      </c>
      <c r="D1588" s="45" t="s">
        <v>12177</v>
      </c>
      <c r="E1588" s="45" t="s">
        <v>5239</v>
      </c>
      <c r="F1588" s="93"/>
      <c r="G1588" s="93"/>
      <c r="H1588" s="93"/>
      <c r="I1588" s="99"/>
      <c r="J1588" s="99"/>
      <c r="K1588" s="99"/>
      <c r="L1588" s="99"/>
      <c r="M1588" s="99"/>
      <c r="N1588" s="99"/>
      <c r="O1588" s="99"/>
      <c r="P1588" s="99"/>
      <c r="Q1588" s="99"/>
      <c r="R1588" s="99"/>
      <c r="S1588" s="99"/>
      <c r="T1588" s="256"/>
      <c r="U1588" s="99"/>
      <c r="V1588" s="99"/>
      <c r="W1588" s="99"/>
      <c r="X1588" s="99"/>
      <c r="Y1588" s="99"/>
      <c r="Z1588" s="99"/>
      <c r="AF1588" s="326"/>
    </row>
    <row r="1589" spans="1:32" x14ac:dyDescent="0.25">
      <c r="A1589" s="44" t="s">
        <v>12952</v>
      </c>
      <c r="B1589" s="44" t="s">
        <v>12943</v>
      </c>
      <c r="C1589" s="45" t="s">
        <v>12953</v>
      </c>
      <c r="D1589" s="93" t="s">
        <v>18817</v>
      </c>
      <c r="E1589" s="45" t="s">
        <v>5239</v>
      </c>
      <c r="F1589" s="379"/>
      <c r="G1589" s="379"/>
      <c r="H1589" s="379"/>
      <c r="I1589" s="380"/>
      <c r="J1589" s="380"/>
      <c r="K1589" s="380"/>
      <c r="L1589" s="380"/>
      <c r="M1589" s="380"/>
      <c r="N1589" s="380"/>
      <c r="O1589" s="380"/>
      <c r="P1589" s="380"/>
      <c r="Q1589" s="380"/>
      <c r="R1589" s="380"/>
      <c r="S1589" s="380"/>
      <c r="T1589" s="380"/>
      <c r="U1589" s="380"/>
      <c r="V1589" s="380"/>
      <c r="W1589" s="380"/>
      <c r="X1589" s="380"/>
      <c r="Y1589" s="380"/>
      <c r="Z1589" s="380"/>
      <c r="AA1589" s="380"/>
      <c r="AF1589" s="326"/>
    </row>
    <row r="1590" spans="1:32" x14ac:dyDescent="0.25">
      <c r="A1590" s="44" t="s">
        <v>11175</v>
      </c>
      <c r="B1590" s="44" t="s">
        <v>2765</v>
      </c>
      <c r="C1590" s="45" t="s">
        <v>11176</v>
      </c>
      <c r="D1590" s="46" t="s">
        <v>13037</v>
      </c>
      <c r="E1590" s="46">
        <v>46231</v>
      </c>
      <c r="AF1590" s="326"/>
    </row>
    <row r="1591" spans="1:32" x14ac:dyDescent="0.3">
      <c r="A1591" s="372" t="s">
        <v>11934</v>
      </c>
      <c r="B1591" s="372" t="s">
        <v>3578</v>
      </c>
      <c r="C1591" s="125" t="s">
        <v>11923</v>
      </c>
      <c r="D1591" s="32" t="s">
        <v>20621</v>
      </c>
      <c r="E1591" s="125" t="s">
        <v>2686</v>
      </c>
      <c r="F1591" s="125" t="s">
        <v>1236</v>
      </c>
      <c r="G1591" s="125" t="s">
        <v>1237</v>
      </c>
      <c r="AF1591" s="326"/>
    </row>
    <row r="1592" spans="1:32" x14ac:dyDescent="0.3">
      <c r="A1592" s="372" t="s">
        <v>3004</v>
      </c>
      <c r="B1592" s="372" t="s">
        <v>1222</v>
      </c>
      <c r="C1592" s="125" t="s">
        <v>8704</v>
      </c>
      <c r="D1592" s="32" t="s">
        <v>20621</v>
      </c>
      <c r="E1592" s="125" t="s">
        <v>8524</v>
      </c>
      <c r="F1592" s="125" t="s">
        <v>1236</v>
      </c>
      <c r="G1592" s="125" t="s">
        <v>1237</v>
      </c>
      <c r="AF1592" s="326"/>
    </row>
    <row r="1593" spans="1:32" x14ac:dyDescent="0.25">
      <c r="A1593" s="44" t="s">
        <v>8013</v>
      </c>
      <c r="B1593" s="44" t="s">
        <v>152</v>
      </c>
      <c r="C1593" s="45" t="s">
        <v>8014</v>
      </c>
      <c r="D1593" s="45" t="s">
        <v>12177</v>
      </c>
      <c r="E1593" s="45" t="s">
        <v>4375</v>
      </c>
      <c r="F1593" s="93"/>
      <c r="G1593" s="93"/>
      <c r="H1593" s="93"/>
      <c r="I1593" s="99"/>
      <c r="J1593" s="99"/>
      <c r="K1593" s="99"/>
      <c r="L1593" s="99"/>
      <c r="M1593" s="99"/>
      <c r="N1593" s="99"/>
      <c r="O1593" s="99"/>
      <c r="P1593" s="99"/>
      <c r="Q1593" s="99"/>
      <c r="R1593" s="99"/>
      <c r="S1593" s="99"/>
      <c r="T1593" s="256"/>
      <c r="U1593" s="99"/>
      <c r="V1593" s="99"/>
      <c r="W1593" s="99"/>
      <c r="X1593" s="99"/>
      <c r="Y1593" s="99"/>
      <c r="Z1593" s="99"/>
      <c r="AF1593" s="326"/>
    </row>
    <row r="1594" spans="1:32" x14ac:dyDescent="0.25">
      <c r="A1594" s="44" t="s">
        <v>8013</v>
      </c>
      <c r="B1594" s="44" t="s">
        <v>152</v>
      </c>
      <c r="C1594" s="45" t="s">
        <v>8014</v>
      </c>
      <c r="D1594" s="93" t="s">
        <v>18817</v>
      </c>
      <c r="E1594" s="45" t="s">
        <v>4375</v>
      </c>
      <c r="F1594" s="379"/>
      <c r="G1594" s="379"/>
      <c r="H1594" s="379"/>
      <c r="I1594" s="380"/>
      <c r="J1594" s="380"/>
      <c r="K1594" s="380"/>
      <c r="L1594" s="380"/>
      <c r="M1594" s="380"/>
      <c r="N1594" s="380"/>
      <c r="O1594" s="380"/>
      <c r="P1594" s="380"/>
      <c r="Q1594" s="380"/>
      <c r="R1594" s="380"/>
      <c r="S1594" s="380"/>
      <c r="T1594" s="380"/>
      <c r="U1594" s="380"/>
      <c r="V1594" s="380"/>
      <c r="W1594" s="380"/>
      <c r="X1594" s="380"/>
      <c r="Y1594" s="380"/>
      <c r="Z1594" s="380"/>
      <c r="AA1594" s="380"/>
      <c r="AF1594" s="326"/>
    </row>
    <row r="1595" spans="1:32" x14ac:dyDescent="0.25">
      <c r="A1595" s="44" t="s">
        <v>8013</v>
      </c>
      <c r="B1595" s="44" t="s">
        <v>152</v>
      </c>
      <c r="C1595" s="45" t="s">
        <v>8014</v>
      </c>
      <c r="D1595" s="45" t="s">
        <v>10697</v>
      </c>
      <c r="E1595" s="46">
        <v>46295</v>
      </c>
      <c r="F1595" s="93"/>
      <c r="G1595" s="93"/>
      <c r="H1595" s="93"/>
      <c r="I1595" s="99"/>
      <c r="J1595" s="99"/>
      <c r="K1595" s="99"/>
      <c r="L1595" s="99"/>
      <c r="M1595" s="99"/>
      <c r="N1595" s="99"/>
      <c r="O1595" s="99"/>
      <c r="P1595" s="99"/>
      <c r="Q1595" s="99"/>
      <c r="R1595" s="99"/>
      <c r="S1595" s="44"/>
      <c r="T1595" s="256"/>
      <c r="U1595" s="99"/>
      <c r="V1595" s="99"/>
      <c r="W1595" s="99"/>
      <c r="X1595" s="99"/>
      <c r="Y1595" s="99"/>
      <c r="Z1595" s="99"/>
      <c r="AF1595" s="326"/>
    </row>
    <row r="1596" spans="1:32" x14ac:dyDescent="0.25">
      <c r="A1596" s="256" t="s">
        <v>15251</v>
      </c>
      <c r="B1596" s="256" t="s">
        <v>15252</v>
      </c>
      <c r="C1596" s="53" t="s">
        <v>10698</v>
      </c>
      <c r="D1596" s="93" t="s">
        <v>5891</v>
      </c>
      <c r="E1596" s="257">
        <v>47273</v>
      </c>
      <c r="F1596" s="93"/>
      <c r="G1596" s="93"/>
      <c r="H1596" s="93"/>
      <c r="I1596" s="99"/>
      <c r="J1596" s="99"/>
      <c r="K1596" s="99"/>
      <c r="L1596" s="99"/>
      <c r="M1596" s="99"/>
      <c r="N1596" s="99"/>
      <c r="O1596" s="99"/>
      <c r="P1596" s="99"/>
      <c r="Q1596" s="99"/>
      <c r="R1596" s="99"/>
      <c r="S1596" s="99"/>
      <c r="T1596" s="99"/>
      <c r="U1596" s="99"/>
      <c r="V1596" s="99"/>
      <c r="W1596" s="99"/>
      <c r="X1596" s="99"/>
      <c r="Y1596" s="99"/>
      <c r="Z1596" s="99"/>
      <c r="AF1596" s="326"/>
    </row>
    <row r="1597" spans="1:32" x14ac:dyDescent="0.25">
      <c r="A1597" s="256" t="s">
        <v>15251</v>
      </c>
      <c r="B1597" s="256" t="s">
        <v>15252</v>
      </c>
      <c r="C1597" s="53" t="s">
        <v>10698</v>
      </c>
      <c r="D1597" s="93" t="s">
        <v>5891</v>
      </c>
      <c r="E1597" s="257">
        <v>47273</v>
      </c>
      <c r="F1597" s="93"/>
      <c r="G1597" s="93"/>
      <c r="H1597" s="93"/>
      <c r="I1597" s="99"/>
      <c r="J1597" s="99"/>
      <c r="K1597" s="99"/>
      <c r="L1597" s="99"/>
      <c r="M1597" s="99"/>
      <c r="N1597" s="99"/>
      <c r="O1597" s="99"/>
      <c r="P1597" s="99"/>
      <c r="Q1597" s="99"/>
      <c r="R1597" s="99"/>
      <c r="S1597" s="99"/>
      <c r="T1597" s="99"/>
      <c r="U1597" s="99"/>
      <c r="V1597" s="99"/>
      <c r="W1597" s="99"/>
      <c r="X1597" s="99"/>
      <c r="Y1597" s="99"/>
      <c r="Z1597" s="99"/>
      <c r="AF1597" s="326"/>
    </row>
    <row r="1598" spans="1:32" x14ac:dyDescent="0.3">
      <c r="A1598" s="372" t="s">
        <v>16540</v>
      </c>
      <c r="B1598" s="372" t="s">
        <v>5060</v>
      </c>
      <c r="C1598" s="125" t="s">
        <v>16725</v>
      </c>
      <c r="D1598" s="32" t="s">
        <v>20621</v>
      </c>
      <c r="E1598" s="125" t="s">
        <v>12895</v>
      </c>
      <c r="F1598" s="125" t="s">
        <v>1236</v>
      </c>
      <c r="G1598" s="125" t="s">
        <v>1237</v>
      </c>
      <c r="AF1598" s="326"/>
    </row>
    <row r="1599" spans="1:32" x14ac:dyDescent="0.25">
      <c r="A1599" s="44" t="s">
        <v>5465</v>
      </c>
      <c r="B1599" s="44" t="s">
        <v>966</v>
      </c>
      <c r="C1599" s="45">
        <v>22010702</v>
      </c>
      <c r="D1599" s="45" t="s">
        <v>12340</v>
      </c>
      <c r="E1599" s="45" t="s">
        <v>5444</v>
      </c>
      <c r="AF1599" s="326"/>
    </row>
    <row r="1600" spans="1:32" x14ac:dyDescent="0.25">
      <c r="A1600" s="44" t="s">
        <v>6896</v>
      </c>
      <c r="B1600" s="44" t="s">
        <v>3298</v>
      </c>
      <c r="C1600" s="45">
        <v>23010402</v>
      </c>
      <c r="D1600" s="45" t="s">
        <v>12340</v>
      </c>
      <c r="E1600" s="45" t="s">
        <v>5640</v>
      </c>
      <c r="AF1600" s="326"/>
    </row>
    <row r="1601" spans="1:32" x14ac:dyDescent="0.25">
      <c r="A1601" s="44" t="s">
        <v>6896</v>
      </c>
      <c r="B1601" s="44" t="s">
        <v>7119</v>
      </c>
      <c r="C1601" s="45">
        <v>26020102</v>
      </c>
      <c r="D1601" s="45" t="s">
        <v>12340</v>
      </c>
      <c r="E1601" s="45" t="s">
        <v>10021</v>
      </c>
      <c r="AF1601" s="326"/>
    </row>
    <row r="1602" spans="1:32" x14ac:dyDescent="0.3">
      <c r="A1602" s="372" t="s">
        <v>16765</v>
      </c>
      <c r="B1602" s="372" t="s">
        <v>5070</v>
      </c>
      <c r="C1602" s="125" t="s">
        <v>16881</v>
      </c>
      <c r="D1602" s="32" t="s">
        <v>20621</v>
      </c>
      <c r="E1602" s="125" t="s">
        <v>10638</v>
      </c>
      <c r="F1602" s="125" t="s">
        <v>1236</v>
      </c>
      <c r="G1602" s="125" t="s">
        <v>1236</v>
      </c>
      <c r="AF1602" s="326"/>
    </row>
    <row r="1603" spans="1:32" x14ac:dyDescent="0.3">
      <c r="A1603" s="372" t="s">
        <v>16765</v>
      </c>
      <c r="B1603" s="372" t="s">
        <v>1225</v>
      </c>
      <c r="C1603" s="125" t="s">
        <v>20256</v>
      </c>
      <c r="D1603" s="32" t="s">
        <v>20621</v>
      </c>
      <c r="E1603" s="125" t="s">
        <v>8976</v>
      </c>
      <c r="F1603" s="125" t="s">
        <v>1236</v>
      </c>
      <c r="G1603" s="125" t="s">
        <v>1236</v>
      </c>
      <c r="AF1603" s="326"/>
    </row>
    <row r="1604" spans="1:32" x14ac:dyDescent="0.25">
      <c r="A1604" s="44" t="s">
        <v>16954</v>
      </c>
      <c r="B1604" s="44" t="s">
        <v>2433</v>
      </c>
      <c r="C1604" s="45">
        <v>250106</v>
      </c>
      <c r="D1604" s="45" t="s">
        <v>12340</v>
      </c>
      <c r="E1604" s="45" t="s">
        <v>12896</v>
      </c>
      <c r="AF1604" s="326"/>
    </row>
    <row r="1605" spans="1:32" x14ac:dyDescent="0.25">
      <c r="A1605" s="99" t="s">
        <v>1392</v>
      </c>
      <c r="B1605" s="92" t="s">
        <v>3386</v>
      </c>
      <c r="C1605" s="93" t="s">
        <v>10115</v>
      </c>
      <c r="D1605" s="93" t="s">
        <v>1247</v>
      </c>
      <c r="E1605" s="94">
        <v>46783</v>
      </c>
      <c r="F1605" s="93"/>
      <c r="G1605" s="93" t="s">
        <v>1384</v>
      </c>
      <c r="H1605" s="93"/>
      <c r="I1605" s="99"/>
      <c r="J1605" s="99"/>
      <c r="K1605" s="99"/>
      <c r="L1605" s="99"/>
      <c r="M1605" s="99"/>
      <c r="N1605" s="99"/>
      <c r="O1605" s="99"/>
      <c r="P1605" s="99"/>
      <c r="Q1605" s="99"/>
      <c r="R1605" s="99"/>
      <c r="S1605" s="44"/>
      <c r="T1605" s="256"/>
      <c r="U1605" s="99"/>
      <c r="V1605" s="99"/>
      <c r="W1605" s="99"/>
      <c r="X1605" s="99"/>
      <c r="Y1605" s="99"/>
      <c r="Z1605" s="99"/>
      <c r="AF1605" s="326"/>
    </row>
    <row r="1606" spans="1:32" x14ac:dyDescent="0.25">
      <c r="A1606" s="99" t="s">
        <v>1392</v>
      </c>
      <c r="B1606" s="92" t="s">
        <v>10116</v>
      </c>
      <c r="C1606" s="93" t="s">
        <v>10115</v>
      </c>
      <c r="D1606" s="93" t="s">
        <v>1247</v>
      </c>
      <c r="E1606" s="94">
        <v>46783</v>
      </c>
      <c r="F1606" s="93"/>
      <c r="G1606" s="93" t="s">
        <v>1384</v>
      </c>
      <c r="H1606" s="93"/>
      <c r="I1606" s="99"/>
      <c r="J1606" s="99"/>
      <c r="K1606" s="99"/>
      <c r="L1606" s="99"/>
      <c r="M1606" s="99"/>
      <c r="N1606" s="99"/>
      <c r="O1606" s="99"/>
      <c r="P1606" s="99"/>
      <c r="Q1606" s="99"/>
      <c r="R1606" s="99"/>
      <c r="S1606" s="44"/>
      <c r="T1606" s="256"/>
      <c r="U1606" s="99"/>
      <c r="V1606" s="99"/>
      <c r="W1606" s="99"/>
      <c r="X1606" s="99"/>
      <c r="Y1606" s="99"/>
      <c r="Z1606" s="99"/>
      <c r="AF1606" s="326"/>
    </row>
    <row r="1607" spans="1:32" x14ac:dyDescent="0.25">
      <c r="A1607" s="44" t="s">
        <v>18939</v>
      </c>
      <c r="B1607" s="44" t="s">
        <v>976</v>
      </c>
      <c r="C1607" s="45">
        <v>25010201</v>
      </c>
      <c r="D1607" s="45" t="s">
        <v>12340</v>
      </c>
      <c r="E1607" s="45" t="s">
        <v>13567</v>
      </c>
      <c r="AF1607" s="326"/>
    </row>
    <row r="1608" spans="1:32" x14ac:dyDescent="0.25">
      <c r="A1608" s="44" t="s">
        <v>18939</v>
      </c>
      <c r="B1608" s="44" t="s">
        <v>16936</v>
      </c>
      <c r="C1608" s="45">
        <v>250903</v>
      </c>
      <c r="D1608" s="45" t="s">
        <v>12340</v>
      </c>
      <c r="E1608" s="45" t="s">
        <v>5246</v>
      </c>
      <c r="AF1608" s="326"/>
    </row>
    <row r="1609" spans="1:32" x14ac:dyDescent="0.25">
      <c r="A1609" s="44" t="s">
        <v>7491</v>
      </c>
      <c r="B1609" s="44" t="s">
        <v>3598</v>
      </c>
      <c r="C1609" s="45">
        <v>230301</v>
      </c>
      <c r="D1609" s="45" t="s">
        <v>12340</v>
      </c>
      <c r="E1609" s="45" t="s">
        <v>5580</v>
      </c>
      <c r="AF1609" s="326"/>
    </row>
    <row r="1610" spans="1:32" x14ac:dyDescent="0.25">
      <c r="A1610" s="44" t="s">
        <v>14656</v>
      </c>
      <c r="B1610" s="44" t="s">
        <v>14657</v>
      </c>
      <c r="C1610" s="45">
        <v>35.25</v>
      </c>
      <c r="D1610" s="45" t="s">
        <v>13565</v>
      </c>
      <c r="E1610" s="46">
        <v>47664</v>
      </c>
      <c r="F1610" s="45"/>
      <c r="G1610" s="93"/>
      <c r="H1610" s="93"/>
      <c r="I1610" s="99"/>
      <c r="J1610" s="99"/>
      <c r="K1610" s="99"/>
      <c r="L1610" s="99"/>
      <c r="M1610" s="99"/>
      <c r="N1610" s="99"/>
      <c r="O1610" s="99"/>
      <c r="P1610" s="99"/>
      <c r="Q1610" s="99"/>
      <c r="R1610" s="99"/>
      <c r="S1610" s="99"/>
      <c r="T1610" s="99"/>
      <c r="U1610" s="99"/>
      <c r="V1610" s="99"/>
      <c r="W1610" s="99"/>
      <c r="X1610" s="99"/>
      <c r="Y1610" s="99"/>
      <c r="Z1610" s="99"/>
      <c r="AF1610" s="326"/>
    </row>
    <row r="1611" spans="1:32" x14ac:dyDescent="0.25">
      <c r="A1611" s="44" t="s">
        <v>17390</v>
      </c>
      <c r="B1611" s="44" t="s">
        <v>13169</v>
      </c>
      <c r="C1611" s="45">
        <v>19.25</v>
      </c>
      <c r="D1611" s="45" t="s">
        <v>13565</v>
      </c>
      <c r="E1611" s="46">
        <v>47664</v>
      </c>
      <c r="F1611" s="45"/>
      <c r="G1611" s="93"/>
      <c r="H1611" s="93"/>
      <c r="I1611" s="99"/>
      <c r="J1611" s="99"/>
      <c r="K1611" s="99"/>
      <c r="L1611" s="99"/>
      <c r="M1611" s="99"/>
      <c r="N1611" s="99"/>
      <c r="O1611" s="99"/>
      <c r="P1611" s="99"/>
      <c r="Q1611" s="99"/>
      <c r="R1611" s="99"/>
      <c r="S1611" s="99"/>
      <c r="T1611" s="99"/>
      <c r="U1611" s="99"/>
      <c r="V1611" s="99"/>
      <c r="W1611" s="99"/>
      <c r="X1611" s="99"/>
      <c r="Y1611" s="99"/>
      <c r="Z1611" s="99"/>
      <c r="AF1611" s="326"/>
    </row>
    <row r="1612" spans="1:32" x14ac:dyDescent="0.25">
      <c r="A1612" s="44" t="s">
        <v>15099</v>
      </c>
      <c r="B1612" s="44" t="s">
        <v>2301</v>
      </c>
      <c r="C1612" s="45" t="s">
        <v>15100</v>
      </c>
      <c r="D1612" s="45" t="s">
        <v>12177</v>
      </c>
      <c r="E1612" s="45" t="s">
        <v>7228</v>
      </c>
      <c r="F1612" s="93"/>
      <c r="G1612" s="93"/>
      <c r="H1612" s="93"/>
      <c r="I1612" s="99"/>
      <c r="J1612" s="99"/>
      <c r="K1612" s="99"/>
      <c r="L1612" s="99"/>
      <c r="M1612" s="99"/>
      <c r="N1612" s="99"/>
      <c r="O1612" s="99"/>
      <c r="P1612" s="99"/>
      <c r="Q1612" s="99"/>
      <c r="R1612" s="99"/>
      <c r="S1612" s="99"/>
      <c r="T1612" s="99"/>
      <c r="U1612" s="99"/>
      <c r="V1612" s="99"/>
      <c r="W1612" s="99"/>
      <c r="X1612" s="99"/>
      <c r="Y1612" s="99"/>
      <c r="Z1612" s="99"/>
      <c r="AF1612" s="326"/>
    </row>
    <row r="1613" spans="1:32" x14ac:dyDescent="0.25">
      <c r="A1613" s="44" t="s">
        <v>15099</v>
      </c>
      <c r="B1613" s="44" t="s">
        <v>2301</v>
      </c>
      <c r="C1613" s="45" t="s">
        <v>15100</v>
      </c>
      <c r="D1613" s="93" t="s">
        <v>18817</v>
      </c>
      <c r="E1613" s="45" t="s">
        <v>7228</v>
      </c>
      <c r="F1613" s="379"/>
      <c r="G1613" s="379"/>
      <c r="H1613" s="379"/>
      <c r="I1613" s="380"/>
      <c r="J1613" s="380"/>
      <c r="K1613" s="380"/>
      <c r="L1613" s="380"/>
      <c r="M1613" s="380"/>
      <c r="N1613" s="380"/>
      <c r="O1613" s="380"/>
      <c r="P1613" s="380"/>
      <c r="Q1613" s="380"/>
      <c r="R1613" s="380"/>
      <c r="S1613" s="380"/>
      <c r="T1613" s="380"/>
      <c r="U1613" s="380"/>
      <c r="V1613" s="380"/>
      <c r="W1613" s="380"/>
      <c r="X1613" s="380"/>
      <c r="Y1613" s="380"/>
      <c r="Z1613" s="380"/>
      <c r="AA1613" s="380"/>
      <c r="AF1613" s="326"/>
    </row>
    <row r="1614" spans="1:32" x14ac:dyDescent="0.25">
      <c r="A1614" s="44" t="s">
        <v>11337</v>
      </c>
      <c r="B1614" s="44" t="s">
        <v>10031</v>
      </c>
      <c r="C1614" s="45">
        <v>240101</v>
      </c>
      <c r="D1614" s="45" t="s">
        <v>12340</v>
      </c>
      <c r="E1614" s="45" t="s">
        <v>10032</v>
      </c>
      <c r="AF1614" s="326"/>
    </row>
    <row r="1615" spans="1:32" x14ac:dyDescent="0.25">
      <c r="A1615" s="44" t="s">
        <v>6897</v>
      </c>
      <c r="B1615" s="44" t="s">
        <v>2433</v>
      </c>
      <c r="C1615" s="45">
        <v>230105</v>
      </c>
      <c r="D1615" s="45" t="s">
        <v>12340</v>
      </c>
      <c r="E1615" s="45" t="s">
        <v>5580</v>
      </c>
      <c r="AF1615" s="326"/>
    </row>
    <row r="1616" spans="1:32" x14ac:dyDescent="0.25">
      <c r="A1616" s="44" t="s">
        <v>641</v>
      </c>
      <c r="B1616" s="44" t="s">
        <v>5639</v>
      </c>
      <c r="C1616" s="45">
        <v>23010401</v>
      </c>
      <c r="D1616" s="45" t="s">
        <v>12340</v>
      </c>
      <c r="E1616" s="45" t="s">
        <v>5640</v>
      </c>
      <c r="AF1616" s="326"/>
    </row>
    <row r="1617" spans="1:32" x14ac:dyDescent="0.25">
      <c r="A1617" s="44" t="s">
        <v>641</v>
      </c>
      <c r="B1617" s="44" t="s">
        <v>3298</v>
      </c>
      <c r="C1617" s="45">
        <v>23010402</v>
      </c>
      <c r="D1617" s="45" t="s">
        <v>12340</v>
      </c>
      <c r="E1617" s="45" t="s">
        <v>5640</v>
      </c>
      <c r="AF1617" s="326"/>
    </row>
    <row r="1618" spans="1:32" x14ac:dyDescent="0.25">
      <c r="A1618" s="44" t="s">
        <v>16955</v>
      </c>
      <c r="B1618" s="44" t="s">
        <v>16911</v>
      </c>
      <c r="C1618" s="45">
        <v>250902</v>
      </c>
      <c r="D1618" s="45" t="s">
        <v>12340</v>
      </c>
      <c r="E1618" s="45" t="s">
        <v>5246</v>
      </c>
      <c r="AF1618" s="326"/>
    </row>
    <row r="1619" spans="1:32" x14ac:dyDescent="0.25">
      <c r="A1619" s="44" t="s">
        <v>16955</v>
      </c>
      <c r="B1619" s="44" t="s">
        <v>5639</v>
      </c>
      <c r="C1619" s="45">
        <v>26010401</v>
      </c>
      <c r="D1619" s="45" t="s">
        <v>12340</v>
      </c>
      <c r="E1619" s="45" t="s">
        <v>18836</v>
      </c>
      <c r="AF1619" s="326"/>
    </row>
    <row r="1620" spans="1:32" x14ac:dyDescent="0.25">
      <c r="A1620" s="44" t="s">
        <v>18940</v>
      </c>
      <c r="B1620" s="44" t="s">
        <v>7650</v>
      </c>
      <c r="C1620" s="45">
        <v>230504</v>
      </c>
      <c r="D1620" s="45" t="s">
        <v>12340</v>
      </c>
      <c r="E1620" s="45" t="s">
        <v>7651</v>
      </c>
      <c r="AF1620" s="326"/>
    </row>
    <row r="1621" spans="1:32" x14ac:dyDescent="0.25">
      <c r="A1621" s="44" t="s">
        <v>18940</v>
      </c>
      <c r="B1621" s="44" t="s">
        <v>973</v>
      </c>
      <c r="C1621" s="45">
        <v>260101</v>
      </c>
      <c r="D1621" s="45" t="s">
        <v>12340</v>
      </c>
      <c r="E1621" s="45" t="s">
        <v>8976</v>
      </c>
      <c r="AF1621" s="326"/>
    </row>
    <row r="1622" spans="1:32" x14ac:dyDescent="0.25">
      <c r="A1622" s="44" t="s">
        <v>15500</v>
      </c>
      <c r="B1622" s="44" t="s">
        <v>1967</v>
      </c>
      <c r="C1622" s="45" t="s">
        <v>15501</v>
      </c>
      <c r="D1622" s="46" t="s">
        <v>13037</v>
      </c>
      <c r="E1622" s="46">
        <v>46249</v>
      </c>
      <c r="AF1622" s="326"/>
    </row>
    <row r="1623" spans="1:32" x14ac:dyDescent="0.25">
      <c r="A1623" s="44" t="s">
        <v>15500</v>
      </c>
      <c r="B1623" s="44" t="s">
        <v>1967</v>
      </c>
      <c r="C1623" s="45" t="s">
        <v>17620</v>
      </c>
      <c r="D1623" s="46" t="s">
        <v>13037</v>
      </c>
      <c r="E1623" s="46">
        <v>46274</v>
      </c>
      <c r="AF1623" s="326"/>
    </row>
    <row r="1624" spans="1:32" x14ac:dyDescent="0.25">
      <c r="A1624" s="44" t="s">
        <v>18941</v>
      </c>
      <c r="B1624" s="44" t="s">
        <v>3298</v>
      </c>
      <c r="C1624" s="45">
        <v>26010402</v>
      </c>
      <c r="D1624" s="45" t="s">
        <v>12340</v>
      </c>
      <c r="E1624" s="45" t="s">
        <v>18836</v>
      </c>
      <c r="AF1624" s="326"/>
    </row>
    <row r="1625" spans="1:32" x14ac:dyDescent="0.25">
      <c r="A1625" s="44" t="s">
        <v>18941</v>
      </c>
      <c r="B1625" s="44" t="s">
        <v>5639</v>
      </c>
      <c r="C1625" s="45">
        <v>26010401</v>
      </c>
      <c r="D1625" s="45" t="s">
        <v>12340</v>
      </c>
      <c r="E1625" s="45" t="s">
        <v>18836</v>
      </c>
      <c r="AF1625" s="326"/>
    </row>
    <row r="1626" spans="1:32" x14ac:dyDescent="0.3">
      <c r="A1626" s="372" t="s">
        <v>1005</v>
      </c>
      <c r="B1626" s="372" t="s">
        <v>12354</v>
      </c>
      <c r="C1626" s="125" t="s">
        <v>12187</v>
      </c>
      <c r="D1626" s="32" t="s">
        <v>20621</v>
      </c>
      <c r="E1626" s="125" t="s">
        <v>5239</v>
      </c>
      <c r="F1626" s="125" t="s">
        <v>1237</v>
      </c>
      <c r="G1626" s="125" t="s">
        <v>1237</v>
      </c>
      <c r="AF1626" s="326"/>
    </row>
    <row r="1627" spans="1:32" x14ac:dyDescent="0.25">
      <c r="A1627" s="44" t="s">
        <v>642</v>
      </c>
      <c r="B1627" s="44" t="s">
        <v>978</v>
      </c>
      <c r="C1627" s="45">
        <v>230703</v>
      </c>
      <c r="D1627" s="45" t="s">
        <v>12340</v>
      </c>
      <c r="E1627" s="45" t="s">
        <v>4375</v>
      </c>
      <c r="AF1627" s="326"/>
    </row>
    <row r="1628" spans="1:32" x14ac:dyDescent="0.25">
      <c r="A1628" s="44" t="s">
        <v>186</v>
      </c>
      <c r="B1628" s="44" t="s">
        <v>4608</v>
      </c>
      <c r="C1628" s="45" t="s">
        <v>4609</v>
      </c>
      <c r="D1628" s="45" t="s">
        <v>12177</v>
      </c>
      <c r="E1628" s="45" t="s">
        <v>5450</v>
      </c>
      <c r="F1628" s="93"/>
      <c r="G1628" s="93"/>
      <c r="H1628" s="93"/>
      <c r="I1628" s="99"/>
      <c r="J1628" s="99"/>
      <c r="K1628" s="99"/>
      <c r="L1628" s="99"/>
      <c r="M1628" s="99"/>
      <c r="N1628" s="99"/>
      <c r="O1628" s="99"/>
      <c r="P1628" s="99"/>
      <c r="Q1628" s="99"/>
      <c r="R1628" s="99"/>
      <c r="S1628" s="99"/>
      <c r="T1628" s="99"/>
      <c r="U1628" s="99"/>
      <c r="V1628" s="99"/>
      <c r="W1628" s="99"/>
      <c r="X1628" s="99"/>
      <c r="Y1628" s="99"/>
      <c r="Z1628" s="99"/>
      <c r="AF1628" s="326"/>
    </row>
    <row r="1629" spans="1:32" x14ac:dyDescent="0.3">
      <c r="A1629" s="372" t="s">
        <v>8707</v>
      </c>
      <c r="B1629" s="372" t="s">
        <v>8693</v>
      </c>
      <c r="C1629" s="125" t="s">
        <v>8694</v>
      </c>
      <c r="D1629" s="32" t="s">
        <v>20621</v>
      </c>
      <c r="E1629" s="125" t="s">
        <v>8524</v>
      </c>
      <c r="F1629" s="125" t="s">
        <v>1236</v>
      </c>
      <c r="G1629" s="125" t="s">
        <v>1237</v>
      </c>
      <c r="AF1629" s="326"/>
    </row>
    <row r="1630" spans="1:32" x14ac:dyDescent="0.25">
      <c r="A1630" s="44" t="s">
        <v>18942</v>
      </c>
      <c r="B1630" s="44" t="s">
        <v>2438</v>
      </c>
      <c r="C1630" s="45">
        <v>251001</v>
      </c>
      <c r="D1630" s="45" t="s">
        <v>12340</v>
      </c>
      <c r="E1630" s="45" t="s">
        <v>12119</v>
      </c>
      <c r="AF1630" s="326"/>
    </row>
    <row r="1631" spans="1:32" x14ac:dyDescent="0.25">
      <c r="A1631" s="44" t="s">
        <v>18942</v>
      </c>
      <c r="B1631" s="44" t="s">
        <v>3170</v>
      </c>
      <c r="C1631" s="45">
        <v>230802</v>
      </c>
      <c r="D1631" s="45" t="s">
        <v>12340</v>
      </c>
      <c r="E1631" s="45" t="s">
        <v>4380</v>
      </c>
      <c r="AF1631" s="326"/>
    </row>
    <row r="1632" spans="1:32" x14ac:dyDescent="0.3">
      <c r="A1632" s="372" t="s">
        <v>16766</v>
      </c>
      <c r="B1632" s="372" t="s">
        <v>1223</v>
      </c>
      <c r="C1632" s="125" t="s">
        <v>16734</v>
      </c>
      <c r="D1632" s="32" t="s">
        <v>20621</v>
      </c>
      <c r="E1632" s="125" t="s">
        <v>10638</v>
      </c>
      <c r="F1632" s="125" t="s">
        <v>1236</v>
      </c>
      <c r="G1632" s="125" t="s">
        <v>1237</v>
      </c>
      <c r="AF1632" s="326"/>
    </row>
    <row r="1633" spans="1:32" x14ac:dyDescent="0.3">
      <c r="A1633" s="372" t="s">
        <v>16766</v>
      </c>
      <c r="B1633" s="372" t="s">
        <v>5067</v>
      </c>
      <c r="C1633" s="125" t="s">
        <v>17482</v>
      </c>
      <c r="D1633" s="32" t="s">
        <v>20621</v>
      </c>
      <c r="E1633" s="125" t="s">
        <v>5246</v>
      </c>
      <c r="F1633" s="125" t="s">
        <v>1236</v>
      </c>
      <c r="G1633" s="125" t="s">
        <v>1237</v>
      </c>
      <c r="AF1633" s="326"/>
    </row>
    <row r="1634" spans="1:32" x14ac:dyDescent="0.25">
      <c r="A1634" s="44" t="s">
        <v>9463</v>
      </c>
      <c r="B1634" s="44" t="s">
        <v>15909</v>
      </c>
      <c r="C1634" s="45" t="s">
        <v>14812</v>
      </c>
      <c r="D1634" s="93" t="s">
        <v>3876</v>
      </c>
      <c r="E1634" s="359">
        <f>DATE(2029,1,31)</f>
        <v>47149</v>
      </c>
      <c r="F1634" s="93"/>
      <c r="G1634" s="93"/>
      <c r="H1634" s="93"/>
      <c r="I1634" s="99"/>
      <c r="J1634" s="99"/>
      <c r="K1634" s="99"/>
      <c r="L1634" s="99"/>
      <c r="M1634" s="99"/>
      <c r="N1634" s="99"/>
      <c r="O1634" s="99"/>
      <c r="P1634" s="99"/>
      <c r="Q1634" s="99"/>
      <c r="R1634" s="99"/>
      <c r="S1634" s="99"/>
      <c r="T1634" s="99"/>
      <c r="U1634" s="99"/>
      <c r="V1634" s="99"/>
      <c r="W1634" s="99"/>
      <c r="X1634" s="99"/>
      <c r="Y1634" s="99"/>
      <c r="Z1634" s="99"/>
      <c r="AF1634" s="326"/>
    </row>
    <row r="1635" spans="1:32" x14ac:dyDescent="0.3">
      <c r="A1635" s="372" t="s">
        <v>1006</v>
      </c>
      <c r="B1635" s="372" t="s">
        <v>7465</v>
      </c>
      <c r="C1635" s="125" t="s">
        <v>20614</v>
      </c>
      <c r="D1635" s="32" t="s">
        <v>20621</v>
      </c>
      <c r="E1635" s="125" t="s">
        <v>10032</v>
      </c>
      <c r="F1635" s="125" t="s">
        <v>1236</v>
      </c>
      <c r="G1635" s="125" t="s">
        <v>1237</v>
      </c>
      <c r="AF1635" s="326"/>
    </row>
    <row r="1636" spans="1:32" x14ac:dyDescent="0.25">
      <c r="A1636" s="57" t="s">
        <v>3038</v>
      </c>
      <c r="B1636" s="44" t="s">
        <v>3039</v>
      </c>
      <c r="C1636" s="45" t="s">
        <v>3040</v>
      </c>
      <c r="D1636" s="45" t="s">
        <v>1443</v>
      </c>
      <c r="E1636" s="46">
        <v>47787</v>
      </c>
      <c r="F1636" s="93"/>
      <c r="G1636" s="93"/>
      <c r="H1636" s="93"/>
      <c r="I1636" s="99"/>
      <c r="J1636" s="99"/>
      <c r="K1636" s="99"/>
      <c r="L1636" s="99"/>
      <c r="M1636" s="99"/>
      <c r="N1636" s="99"/>
      <c r="O1636" s="99"/>
      <c r="P1636" s="99"/>
      <c r="Q1636" s="99"/>
      <c r="R1636" s="99"/>
      <c r="S1636" s="57"/>
      <c r="T1636" s="99"/>
      <c r="U1636" s="99"/>
      <c r="V1636" s="99"/>
      <c r="W1636" s="99"/>
      <c r="X1636" s="99"/>
      <c r="Y1636" s="99"/>
      <c r="Z1636" s="99"/>
      <c r="AF1636" s="326"/>
    </row>
    <row r="1637" spans="1:32" x14ac:dyDescent="0.25">
      <c r="A1637" s="44" t="s">
        <v>22</v>
      </c>
      <c r="B1637" s="44" t="s">
        <v>165</v>
      </c>
      <c r="C1637" s="45" t="s">
        <v>5144</v>
      </c>
      <c r="D1637" s="46" t="s">
        <v>13037</v>
      </c>
      <c r="E1637" s="46">
        <v>46250</v>
      </c>
      <c r="AF1637" s="326"/>
    </row>
    <row r="1638" spans="1:32" x14ac:dyDescent="0.25">
      <c r="A1638" s="44" t="s">
        <v>22</v>
      </c>
      <c r="B1638" s="44" t="s">
        <v>165</v>
      </c>
      <c r="C1638" s="45" t="s">
        <v>5144</v>
      </c>
      <c r="D1638" s="46" t="s">
        <v>13037</v>
      </c>
      <c r="E1638" s="46">
        <v>46250</v>
      </c>
      <c r="AF1638" s="326"/>
    </row>
    <row r="1639" spans="1:32" x14ac:dyDescent="0.25">
      <c r="A1639" s="44" t="s">
        <v>22</v>
      </c>
      <c r="B1639" s="44" t="s">
        <v>165</v>
      </c>
      <c r="C1639" s="45" t="s">
        <v>5144</v>
      </c>
      <c r="D1639" s="46" t="s">
        <v>13037</v>
      </c>
      <c r="E1639" s="46">
        <v>46250</v>
      </c>
      <c r="AF1639" s="326"/>
    </row>
    <row r="1640" spans="1:32" x14ac:dyDescent="0.25">
      <c r="A1640" s="44" t="s">
        <v>22</v>
      </c>
      <c r="B1640" s="44" t="s">
        <v>165</v>
      </c>
      <c r="C1640" s="45" t="s">
        <v>5144</v>
      </c>
      <c r="D1640" s="46" t="s">
        <v>13037</v>
      </c>
      <c r="E1640" s="46">
        <v>46250</v>
      </c>
      <c r="AF1640" s="326"/>
    </row>
    <row r="1641" spans="1:32" x14ac:dyDescent="0.25">
      <c r="A1641" s="44" t="s">
        <v>3054</v>
      </c>
      <c r="B1641" s="44" t="s">
        <v>11338</v>
      </c>
      <c r="C1641" s="45">
        <v>24020201</v>
      </c>
      <c r="D1641" s="45" t="s">
        <v>12340</v>
      </c>
      <c r="E1641" s="45" t="s">
        <v>5444</v>
      </c>
      <c r="AF1641" s="326"/>
    </row>
    <row r="1642" spans="1:32" x14ac:dyDescent="0.25">
      <c r="A1642" s="44" t="s">
        <v>3054</v>
      </c>
      <c r="B1642" s="44" t="s">
        <v>3166</v>
      </c>
      <c r="C1642" s="45">
        <v>230902</v>
      </c>
      <c r="D1642" s="45" t="s">
        <v>12340</v>
      </c>
      <c r="E1642" s="45" t="s">
        <v>8524</v>
      </c>
      <c r="AF1642" s="326"/>
    </row>
    <row r="1643" spans="1:32" x14ac:dyDescent="0.3">
      <c r="A1643" s="372" t="s">
        <v>575</v>
      </c>
      <c r="B1643" s="372" t="s">
        <v>3249</v>
      </c>
      <c r="C1643" s="125" t="s">
        <v>11935</v>
      </c>
      <c r="D1643" s="32" t="s">
        <v>20621</v>
      </c>
      <c r="E1643" s="125" t="s">
        <v>5452</v>
      </c>
      <c r="F1643" s="125" t="s">
        <v>1236</v>
      </c>
      <c r="G1643" s="125" t="s">
        <v>1236</v>
      </c>
      <c r="AF1643" s="326"/>
    </row>
    <row r="1644" spans="1:32" x14ac:dyDescent="0.25">
      <c r="A1644" s="44" t="s">
        <v>9464</v>
      </c>
      <c r="B1644" s="44" t="s">
        <v>15910</v>
      </c>
      <c r="C1644" s="45" t="s">
        <v>18306</v>
      </c>
      <c r="D1644" s="93" t="s">
        <v>3876</v>
      </c>
      <c r="E1644" s="359">
        <f>DATE(2030,3,4)</f>
        <v>47546</v>
      </c>
      <c r="F1644" s="93"/>
      <c r="G1644" s="93"/>
      <c r="H1644" s="93"/>
      <c r="I1644" s="99"/>
      <c r="J1644" s="99"/>
      <c r="K1644" s="99"/>
      <c r="L1644" s="99"/>
      <c r="M1644" s="99"/>
      <c r="N1644" s="99"/>
      <c r="O1644" s="99"/>
      <c r="P1644" s="99"/>
      <c r="Q1644" s="99"/>
      <c r="R1644" s="99"/>
      <c r="S1644" s="99"/>
      <c r="T1644" s="99"/>
      <c r="U1644" s="99"/>
      <c r="V1644" s="99"/>
      <c r="W1644" s="99"/>
      <c r="X1644" s="99"/>
      <c r="Y1644" s="99"/>
      <c r="Z1644" s="99"/>
      <c r="AF1644" s="326"/>
    </row>
    <row r="1645" spans="1:32" x14ac:dyDescent="0.3">
      <c r="A1645" s="372" t="s">
        <v>1007</v>
      </c>
      <c r="B1645" s="372" t="s">
        <v>1223</v>
      </c>
      <c r="C1645" s="125" t="s">
        <v>16734</v>
      </c>
      <c r="D1645" s="32" t="s">
        <v>20621</v>
      </c>
      <c r="E1645" s="125" t="s">
        <v>10638</v>
      </c>
      <c r="F1645" s="125" t="s">
        <v>1236</v>
      </c>
      <c r="G1645" s="125" t="s">
        <v>1237</v>
      </c>
      <c r="AF1645" s="326"/>
    </row>
    <row r="1646" spans="1:32" x14ac:dyDescent="0.25">
      <c r="A1646" s="44" t="s">
        <v>9465</v>
      </c>
      <c r="B1646" s="44" t="s">
        <v>15911</v>
      </c>
      <c r="C1646" s="45" t="s">
        <v>14813</v>
      </c>
      <c r="D1646" s="93" t="s">
        <v>3876</v>
      </c>
      <c r="E1646" s="359">
        <f>DATE(2028,2,12)</f>
        <v>46795</v>
      </c>
      <c r="F1646" s="93"/>
      <c r="G1646" s="93"/>
      <c r="H1646" s="93"/>
      <c r="I1646" s="99"/>
      <c r="J1646" s="99"/>
      <c r="K1646" s="99"/>
      <c r="L1646" s="99"/>
      <c r="M1646" s="99"/>
      <c r="N1646" s="99"/>
      <c r="O1646" s="99"/>
      <c r="P1646" s="99"/>
      <c r="Q1646" s="99"/>
      <c r="R1646" s="99"/>
      <c r="S1646" s="99"/>
      <c r="T1646" s="99"/>
      <c r="U1646" s="99"/>
      <c r="V1646" s="99"/>
      <c r="W1646" s="99"/>
      <c r="X1646" s="99"/>
      <c r="Y1646" s="99"/>
      <c r="Z1646" s="99"/>
      <c r="AF1646" s="326"/>
    </row>
    <row r="1647" spans="1:32" x14ac:dyDescent="0.25">
      <c r="A1647" s="67" t="s">
        <v>9159</v>
      </c>
      <c r="B1647" s="67" t="s">
        <v>5906</v>
      </c>
      <c r="C1647" s="77" t="s">
        <v>9228</v>
      </c>
      <c r="D1647" s="93" t="s">
        <v>5891</v>
      </c>
      <c r="E1647" s="55">
        <v>46935</v>
      </c>
      <c r="F1647" s="93"/>
      <c r="G1647" s="93"/>
      <c r="H1647" s="93"/>
      <c r="I1647" s="99"/>
      <c r="J1647" s="99"/>
      <c r="K1647" s="99"/>
      <c r="L1647" s="99"/>
      <c r="M1647" s="99"/>
      <c r="N1647" s="99"/>
      <c r="O1647" s="99"/>
      <c r="P1647" s="99"/>
      <c r="Q1647" s="99"/>
      <c r="R1647" s="99"/>
      <c r="S1647" s="99"/>
      <c r="T1647" s="99"/>
      <c r="U1647" s="99"/>
      <c r="V1647" s="99"/>
      <c r="W1647" s="99"/>
      <c r="X1647" s="99"/>
      <c r="Y1647" s="99"/>
      <c r="Z1647" s="99"/>
      <c r="AF1647" s="326"/>
    </row>
    <row r="1648" spans="1:32" x14ac:dyDescent="0.3">
      <c r="A1648" s="92" t="s">
        <v>1536</v>
      </c>
      <c r="B1648" s="92" t="s">
        <v>1383</v>
      </c>
      <c r="C1648" s="93" t="s">
        <v>10919</v>
      </c>
      <c r="D1648" s="93" t="s">
        <v>1250</v>
      </c>
      <c r="E1648" s="94">
        <v>46225</v>
      </c>
      <c r="F1648" s="93" t="s">
        <v>1385</v>
      </c>
      <c r="G1648" s="93"/>
      <c r="H1648" s="93" t="s">
        <v>1384</v>
      </c>
      <c r="I1648" s="99"/>
      <c r="J1648" s="99"/>
      <c r="K1648" s="99"/>
      <c r="L1648" s="99"/>
      <c r="M1648" s="99"/>
      <c r="N1648" s="99"/>
      <c r="O1648" s="99"/>
      <c r="P1648" s="99"/>
      <c r="Q1648" s="99"/>
      <c r="R1648" s="99"/>
      <c r="S1648" s="57"/>
      <c r="T1648" s="99"/>
      <c r="U1648" s="99"/>
      <c r="V1648" s="99"/>
      <c r="W1648" s="99"/>
      <c r="X1648" s="99"/>
      <c r="Y1648" s="99"/>
      <c r="Z1648" s="99"/>
      <c r="AA1648" s="380"/>
      <c r="AF1648" s="326"/>
    </row>
    <row r="1649" spans="1:32" x14ac:dyDescent="0.25">
      <c r="A1649" s="100" t="s">
        <v>8385</v>
      </c>
      <c r="B1649" s="92" t="s">
        <v>3574</v>
      </c>
      <c r="C1649" s="93" t="s">
        <v>3575</v>
      </c>
      <c r="D1649" s="93" t="s">
        <v>1250</v>
      </c>
      <c r="E1649" s="94">
        <v>46496</v>
      </c>
      <c r="F1649" s="93"/>
      <c r="G1649" s="93"/>
      <c r="H1649" s="93"/>
      <c r="I1649" s="99"/>
      <c r="J1649" s="99"/>
      <c r="K1649" s="99"/>
      <c r="L1649" s="99"/>
      <c r="M1649" s="99"/>
      <c r="N1649" s="99"/>
      <c r="O1649" s="99"/>
      <c r="P1649" s="99"/>
      <c r="Q1649" s="99"/>
      <c r="R1649" s="99"/>
      <c r="S1649" s="57"/>
      <c r="T1649" s="99"/>
      <c r="U1649" s="99"/>
      <c r="V1649" s="99"/>
      <c r="W1649" s="99"/>
      <c r="X1649" s="99"/>
      <c r="Y1649" s="99"/>
      <c r="Z1649" s="99"/>
      <c r="AF1649" s="326"/>
    </row>
    <row r="1650" spans="1:32" x14ac:dyDescent="0.25">
      <c r="A1650" s="44" t="s">
        <v>8480</v>
      </c>
      <c r="B1650" s="44" t="s">
        <v>978</v>
      </c>
      <c r="C1650" s="45">
        <v>230703</v>
      </c>
      <c r="D1650" s="45" t="s">
        <v>12340</v>
      </c>
      <c r="E1650" s="45" t="s">
        <v>4375</v>
      </c>
      <c r="AF1650" s="326"/>
    </row>
    <row r="1651" spans="1:32" x14ac:dyDescent="0.25">
      <c r="A1651" s="44" t="s">
        <v>8480</v>
      </c>
      <c r="B1651" s="44" t="s">
        <v>11304</v>
      </c>
      <c r="C1651" s="45">
        <v>240403</v>
      </c>
      <c r="D1651" s="45" t="s">
        <v>12340</v>
      </c>
      <c r="E1651" s="45" t="s">
        <v>5311</v>
      </c>
      <c r="AF1651" s="326"/>
    </row>
    <row r="1652" spans="1:32" x14ac:dyDescent="0.25">
      <c r="A1652" s="44" t="s">
        <v>5466</v>
      </c>
      <c r="B1652" s="44" t="s">
        <v>18828</v>
      </c>
      <c r="C1652" s="45">
        <v>25010501</v>
      </c>
      <c r="D1652" s="45" t="s">
        <v>12340</v>
      </c>
      <c r="E1652" s="45" t="s">
        <v>13567</v>
      </c>
      <c r="AF1652" s="326"/>
    </row>
    <row r="1653" spans="1:32" x14ac:dyDescent="0.25">
      <c r="A1653" s="44" t="s">
        <v>11339</v>
      </c>
      <c r="B1653" s="44" t="s">
        <v>11297</v>
      </c>
      <c r="C1653" s="45">
        <v>240501</v>
      </c>
      <c r="D1653" s="45" t="s">
        <v>12340</v>
      </c>
      <c r="E1653" s="45" t="s">
        <v>11298</v>
      </c>
      <c r="AF1653" s="326"/>
    </row>
    <row r="1654" spans="1:32" x14ac:dyDescent="0.25">
      <c r="A1654" s="44" t="s">
        <v>11339</v>
      </c>
      <c r="B1654" s="44" t="s">
        <v>3598</v>
      </c>
      <c r="C1654" s="45">
        <v>210305</v>
      </c>
      <c r="D1654" s="45" t="s">
        <v>12340</v>
      </c>
      <c r="E1654" s="45" t="s">
        <v>3276</v>
      </c>
      <c r="AF1654" s="326"/>
    </row>
    <row r="1655" spans="1:32" x14ac:dyDescent="0.25">
      <c r="A1655" s="44" t="s">
        <v>5467</v>
      </c>
      <c r="B1655" s="44" t="s">
        <v>3597</v>
      </c>
      <c r="C1655" s="45">
        <v>220605</v>
      </c>
      <c r="D1655" s="45" t="s">
        <v>12340</v>
      </c>
      <c r="E1655" s="45" t="s">
        <v>5468</v>
      </c>
      <c r="AF1655" s="326"/>
    </row>
    <row r="1656" spans="1:32" x14ac:dyDescent="0.25">
      <c r="A1656" s="44" t="s">
        <v>5467</v>
      </c>
      <c r="B1656" s="44" t="s">
        <v>2433</v>
      </c>
      <c r="C1656" s="45">
        <v>230105</v>
      </c>
      <c r="D1656" s="45" t="s">
        <v>12340</v>
      </c>
      <c r="E1656" s="45" t="s">
        <v>5580</v>
      </c>
      <c r="AF1656" s="326"/>
    </row>
    <row r="1657" spans="1:32" x14ac:dyDescent="0.3">
      <c r="A1657" s="99" t="s">
        <v>3403</v>
      </c>
      <c r="B1657" s="92" t="s">
        <v>14451</v>
      </c>
      <c r="C1657" s="93" t="s">
        <v>14452</v>
      </c>
      <c r="D1657" s="93" t="s">
        <v>1250</v>
      </c>
      <c r="E1657" s="94">
        <v>47320</v>
      </c>
      <c r="F1657" s="93"/>
      <c r="G1657" s="93"/>
      <c r="H1657" s="93"/>
      <c r="I1657" s="99"/>
      <c r="J1657" s="99"/>
      <c r="K1657" s="99"/>
      <c r="L1657" s="99"/>
      <c r="M1657" s="99"/>
      <c r="N1657" s="99"/>
      <c r="O1657" s="99"/>
      <c r="P1657" s="99"/>
      <c r="Q1657" s="99"/>
      <c r="R1657" s="99"/>
      <c r="S1657" s="99"/>
      <c r="T1657" s="99"/>
      <c r="U1657" s="99"/>
      <c r="V1657" s="99"/>
      <c r="W1657" s="99"/>
      <c r="X1657" s="99"/>
      <c r="Y1657" s="99"/>
      <c r="Z1657" s="99"/>
      <c r="AA1657" s="380"/>
      <c r="AF1657" s="326"/>
    </row>
    <row r="1658" spans="1:32" x14ac:dyDescent="0.25">
      <c r="A1658" s="44" t="s">
        <v>13614</v>
      </c>
      <c r="B1658" s="44" t="s">
        <v>18840</v>
      </c>
      <c r="C1658" s="45">
        <v>260202</v>
      </c>
      <c r="D1658" s="45" t="s">
        <v>12340</v>
      </c>
      <c r="E1658" s="45" t="s">
        <v>10021</v>
      </c>
      <c r="AF1658" s="326"/>
    </row>
    <row r="1659" spans="1:32" x14ac:dyDescent="0.25">
      <c r="A1659" s="44" t="s">
        <v>13614</v>
      </c>
      <c r="B1659" s="44" t="s">
        <v>16913</v>
      </c>
      <c r="C1659" s="45">
        <v>25050102</v>
      </c>
      <c r="D1659" s="45" t="s">
        <v>12340</v>
      </c>
      <c r="E1659" s="45" t="s">
        <v>7651</v>
      </c>
      <c r="AF1659" s="326"/>
    </row>
    <row r="1660" spans="1:32" x14ac:dyDescent="0.25">
      <c r="A1660" s="44" t="s">
        <v>13614</v>
      </c>
      <c r="B1660" s="44" t="s">
        <v>210</v>
      </c>
      <c r="C1660" s="45">
        <v>241001</v>
      </c>
      <c r="D1660" s="45" t="s">
        <v>12340</v>
      </c>
      <c r="E1660" s="45" t="s">
        <v>5650</v>
      </c>
      <c r="AF1660" s="326"/>
    </row>
    <row r="1661" spans="1:32" x14ac:dyDescent="0.25">
      <c r="A1661" s="44" t="s">
        <v>13614</v>
      </c>
      <c r="B1661" s="44" t="s">
        <v>5639</v>
      </c>
      <c r="C1661" s="45">
        <v>23010401</v>
      </c>
      <c r="D1661" s="45" t="s">
        <v>12340</v>
      </c>
      <c r="E1661" s="45" t="s">
        <v>5640</v>
      </c>
      <c r="AF1661" s="326"/>
    </row>
    <row r="1662" spans="1:32" x14ac:dyDescent="0.25">
      <c r="A1662" s="44" t="s">
        <v>13614</v>
      </c>
      <c r="B1662" s="44" t="s">
        <v>3298</v>
      </c>
      <c r="C1662" s="45">
        <v>23010402</v>
      </c>
      <c r="D1662" s="45" t="s">
        <v>12340</v>
      </c>
      <c r="E1662" s="45" t="s">
        <v>5640</v>
      </c>
      <c r="AF1662" s="326"/>
    </row>
    <row r="1663" spans="1:32" x14ac:dyDescent="0.25">
      <c r="A1663" s="44" t="s">
        <v>18943</v>
      </c>
      <c r="B1663" s="44" t="s">
        <v>5639</v>
      </c>
      <c r="C1663" s="45">
        <v>26010401</v>
      </c>
      <c r="D1663" s="45" t="s">
        <v>12340</v>
      </c>
      <c r="E1663" s="45" t="s">
        <v>18836</v>
      </c>
      <c r="AF1663" s="326"/>
    </row>
    <row r="1664" spans="1:32" x14ac:dyDescent="0.25">
      <c r="A1664" s="44" t="s">
        <v>4129</v>
      </c>
      <c r="B1664" s="44" t="s">
        <v>20390</v>
      </c>
      <c r="C1664" s="45" t="s">
        <v>4143</v>
      </c>
      <c r="D1664" s="32" t="s">
        <v>12570</v>
      </c>
      <c r="E1664" s="46">
        <v>46265</v>
      </c>
      <c r="AF1664" s="326"/>
    </row>
    <row r="1665" spans="1:32" x14ac:dyDescent="0.25">
      <c r="A1665" s="44" t="s">
        <v>6898</v>
      </c>
      <c r="B1665" s="44" t="s">
        <v>18840</v>
      </c>
      <c r="C1665" s="45">
        <v>260202</v>
      </c>
      <c r="D1665" s="45" t="s">
        <v>12340</v>
      </c>
      <c r="E1665" s="45" t="s">
        <v>10021</v>
      </c>
      <c r="AF1665" s="326"/>
    </row>
    <row r="1666" spans="1:32" x14ac:dyDescent="0.25">
      <c r="A1666" s="44" t="s">
        <v>18944</v>
      </c>
      <c r="B1666" s="44" t="s">
        <v>3298</v>
      </c>
      <c r="C1666" s="45">
        <v>26010402</v>
      </c>
      <c r="D1666" s="45" t="s">
        <v>12340</v>
      </c>
      <c r="E1666" s="45" t="s">
        <v>18836</v>
      </c>
      <c r="AF1666" s="326"/>
    </row>
    <row r="1667" spans="1:32" x14ac:dyDescent="0.25">
      <c r="A1667" s="44" t="s">
        <v>18944</v>
      </c>
      <c r="B1667" s="44" t="s">
        <v>5639</v>
      </c>
      <c r="C1667" s="45">
        <v>26010401</v>
      </c>
      <c r="D1667" s="45" t="s">
        <v>12340</v>
      </c>
      <c r="E1667" s="45" t="s">
        <v>18836</v>
      </c>
      <c r="AF1667" s="326"/>
    </row>
    <row r="1668" spans="1:32" x14ac:dyDescent="0.25">
      <c r="A1668" s="44" t="s">
        <v>12965</v>
      </c>
      <c r="B1668" s="44" t="s">
        <v>3298</v>
      </c>
      <c r="C1668" s="45">
        <v>23010402</v>
      </c>
      <c r="D1668" s="45" t="s">
        <v>12340</v>
      </c>
      <c r="E1668" s="45" t="s">
        <v>5640</v>
      </c>
      <c r="AF1668" s="326"/>
    </row>
    <row r="1669" spans="1:32" x14ac:dyDescent="0.25">
      <c r="A1669" s="44" t="s">
        <v>12965</v>
      </c>
      <c r="B1669" s="44" t="s">
        <v>5639</v>
      </c>
      <c r="C1669" s="45">
        <v>23010401</v>
      </c>
      <c r="D1669" s="45" t="s">
        <v>12340</v>
      </c>
      <c r="E1669" s="45" t="s">
        <v>5640</v>
      </c>
      <c r="AF1669" s="326"/>
    </row>
    <row r="1670" spans="1:32" x14ac:dyDescent="0.25">
      <c r="A1670" s="44" t="s">
        <v>12965</v>
      </c>
      <c r="B1670" s="44" t="s">
        <v>2433</v>
      </c>
      <c r="C1670" s="45">
        <v>250106</v>
      </c>
      <c r="D1670" s="45" t="s">
        <v>12340</v>
      </c>
      <c r="E1670" s="45" t="s">
        <v>12896</v>
      </c>
      <c r="AF1670" s="326"/>
    </row>
    <row r="1671" spans="1:32" x14ac:dyDescent="0.25">
      <c r="A1671" s="44" t="s">
        <v>5469</v>
      </c>
      <c r="B1671" s="44" t="s">
        <v>967</v>
      </c>
      <c r="C1671" s="45">
        <v>220601</v>
      </c>
      <c r="D1671" s="45" t="s">
        <v>12340</v>
      </c>
      <c r="E1671" s="45" t="s">
        <v>5235</v>
      </c>
      <c r="AF1671" s="326"/>
    </row>
    <row r="1672" spans="1:32" x14ac:dyDescent="0.25">
      <c r="A1672" s="44" t="s">
        <v>5469</v>
      </c>
      <c r="B1672" s="44" t="s">
        <v>11299</v>
      </c>
      <c r="C1672" s="45">
        <v>24020301</v>
      </c>
      <c r="D1672" s="45" t="s">
        <v>12340</v>
      </c>
      <c r="E1672" s="45" t="s">
        <v>5444</v>
      </c>
      <c r="AF1672" s="326"/>
    </row>
    <row r="1673" spans="1:32" x14ac:dyDescent="0.25">
      <c r="A1673" s="44" t="s">
        <v>5469</v>
      </c>
      <c r="B1673" s="44" t="s">
        <v>2433</v>
      </c>
      <c r="C1673" s="45">
        <v>250106</v>
      </c>
      <c r="D1673" s="45" t="s">
        <v>12340</v>
      </c>
      <c r="E1673" s="45" t="s">
        <v>12896</v>
      </c>
      <c r="AF1673" s="326"/>
    </row>
    <row r="1674" spans="1:32" x14ac:dyDescent="0.25">
      <c r="A1674" s="44" t="s">
        <v>5469</v>
      </c>
      <c r="B1674" s="44" t="s">
        <v>5470</v>
      </c>
      <c r="C1674" s="45">
        <v>250604</v>
      </c>
      <c r="D1674" s="45" t="s">
        <v>12340</v>
      </c>
      <c r="E1674" s="45" t="s">
        <v>8383</v>
      </c>
      <c r="AF1674" s="326"/>
    </row>
    <row r="1675" spans="1:32" x14ac:dyDescent="0.3">
      <c r="A1675" s="92" t="s">
        <v>14000</v>
      </c>
      <c r="B1675" s="92" t="s">
        <v>1344</v>
      </c>
      <c r="C1675" s="349" t="s">
        <v>14200</v>
      </c>
      <c r="D1675" s="349" t="s">
        <v>14041</v>
      </c>
      <c r="E1675" s="351">
        <v>46752</v>
      </c>
      <c r="F1675" s="93"/>
      <c r="G1675" s="93"/>
      <c r="H1675" s="93"/>
      <c r="I1675" s="99"/>
      <c r="J1675" s="99"/>
      <c r="K1675" s="99"/>
      <c r="L1675" s="99"/>
      <c r="M1675" s="99"/>
      <c r="N1675" s="99"/>
      <c r="O1675" s="99"/>
      <c r="P1675" s="99"/>
      <c r="Q1675" s="99"/>
      <c r="R1675" s="99"/>
      <c r="S1675" s="57"/>
      <c r="T1675" s="99"/>
      <c r="U1675" s="99"/>
      <c r="V1675" s="99"/>
      <c r="W1675" s="99"/>
      <c r="X1675" s="99"/>
      <c r="Y1675" s="99"/>
      <c r="Z1675" s="99"/>
      <c r="AF1675" s="326"/>
    </row>
    <row r="1676" spans="1:32" ht="14.4" x14ac:dyDescent="0.3">
      <c r="A1676" s="385" t="s">
        <v>4906</v>
      </c>
      <c r="B1676" s="385" t="s">
        <v>1344</v>
      </c>
      <c r="C1676" s="387" t="s">
        <v>14200</v>
      </c>
      <c r="D1676" s="93" t="s">
        <v>5007</v>
      </c>
      <c r="E1676" s="389" t="s">
        <v>10500</v>
      </c>
      <c r="AF1676" s="326"/>
    </row>
    <row r="1677" spans="1:32" x14ac:dyDescent="0.25">
      <c r="A1677" s="44" t="s">
        <v>18945</v>
      </c>
      <c r="B1677" s="44" t="s">
        <v>5639</v>
      </c>
      <c r="C1677" s="45">
        <v>26010401</v>
      </c>
      <c r="D1677" s="45" t="s">
        <v>12340</v>
      </c>
      <c r="E1677" s="45" t="s">
        <v>18836</v>
      </c>
      <c r="AF1677" s="326"/>
    </row>
    <row r="1678" spans="1:32" x14ac:dyDescent="0.25">
      <c r="A1678" s="44" t="s">
        <v>18945</v>
      </c>
      <c r="B1678" s="44" t="s">
        <v>3298</v>
      </c>
      <c r="C1678" s="45">
        <v>26010402</v>
      </c>
      <c r="D1678" s="45" t="s">
        <v>12340</v>
      </c>
      <c r="E1678" s="45" t="s">
        <v>18836</v>
      </c>
      <c r="AF1678" s="326"/>
    </row>
    <row r="1679" spans="1:32" x14ac:dyDescent="0.3">
      <c r="A1679" s="99" t="s">
        <v>1008</v>
      </c>
      <c r="B1679" s="92" t="s">
        <v>16748</v>
      </c>
      <c r="C1679" s="93" t="s">
        <v>16747</v>
      </c>
      <c r="D1679" s="93" t="s">
        <v>1250</v>
      </c>
      <c r="E1679" s="94">
        <v>46239</v>
      </c>
      <c r="F1679" s="93"/>
      <c r="G1679" s="93"/>
      <c r="H1679" s="93"/>
      <c r="I1679" s="99"/>
      <c r="J1679" s="99"/>
      <c r="K1679" s="99"/>
      <c r="L1679" s="99"/>
      <c r="M1679" s="99"/>
      <c r="N1679" s="99"/>
      <c r="O1679" s="99"/>
      <c r="P1679" s="99"/>
      <c r="Q1679" s="99"/>
      <c r="R1679" s="99"/>
      <c r="S1679" s="99"/>
      <c r="T1679" s="99"/>
      <c r="U1679" s="99"/>
      <c r="V1679" s="99"/>
      <c r="W1679" s="99"/>
      <c r="X1679" s="99"/>
      <c r="Y1679" s="99"/>
      <c r="Z1679" s="99"/>
      <c r="AA1679" s="380"/>
      <c r="AF1679" s="326"/>
    </row>
    <row r="1680" spans="1:32" x14ac:dyDescent="0.25">
      <c r="A1680" s="44" t="s">
        <v>1008</v>
      </c>
      <c r="B1680" s="44" t="s">
        <v>3608</v>
      </c>
      <c r="C1680" s="45">
        <v>240401</v>
      </c>
      <c r="D1680" s="45" t="s">
        <v>12340</v>
      </c>
      <c r="E1680" s="45" t="s">
        <v>5311</v>
      </c>
      <c r="AF1680" s="326"/>
    </row>
    <row r="1681" spans="1:32" x14ac:dyDescent="0.25">
      <c r="A1681" s="44" t="s">
        <v>15502</v>
      </c>
      <c r="B1681" s="44" t="s">
        <v>5083</v>
      </c>
      <c r="C1681" s="45" t="s">
        <v>15503</v>
      </c>
      <c r="D1681" s="46" t="s">
        <v>13037</v>
      </c>
      <c r="E1681" s="46">
        <v>46599</v>
      </c>
      <c r="AF1681" s="326"/>
    </row>
    <row r="1682" spans="1:32" x14ac:dyDescent="0.25">
      <c r="A1682" s="44" t="s">
        <v>643</v>
      </c>
      <c r="B1682" s="44" t="s">
        <v>210</v>
      </c>
      <c r="C1682" s="45">
        <v>241001</v>
      </c>
      <c r="D1682" s="45" t="s">
        <v>12340</v>
      </c>
      <c r="E1682" s="45" t="s">
        <v>5650</v>
      </c>
      <c r="AF1682" s="326"/>
    </row>
    <row r="1683" spans="1:32" x14ac:dyDescent="0.3">
      <c r="A1683" s="372" t="s">
        <v>3005</v>
      </c>
      <c r="B1683" s="372" t="s">
        <v>8693</v>
      </c>
      <c r="C1683" s="125" t="s">
        <v>8694</v>
      </c>
      <c r="D1683" s="32" t="s">
        <v>20621</v>
      </c>
      <c r="E1683" s="125" t="s">
        <v>8524</v>
      </c>
      <c r="F1683" s="125" t="s">
        <v>1236</v>
      </c>
      <c r="G1683" s="125" t="s">
        <v>1237</v>
      </c>
      <c r="AF1683" s="326"/>
    </row>
    <row r="1684" spans="1:32" x14ac:dyDescent="0.25">
      <c r="A1684" s="44" t="s">
        <v>9412</v>
      </c>
      <c r="B1684" s="44" t="s">
        <v>2366</v>
      </c>
      <c r="C1684" s="45" t="s">
        <v>9413</v>
      </c>
      <c r="D1684" s="46" t="s">
        <v>13037</v>
      </c>
      <c r="E1684" s="46">
        <v>46403</v>
      </c>
      <c r="AF1684" s="326"/>
    </row>
    <row r="1685" spans="1:32" x14ac:dyDescent="0.25">
      <c r="A1685" s="44" t="s">
        <v>14462</v>
      </c>
      <c r="B1685" s="44" t="s">
        <v>14453</v>
      </c>
      <c r="C1685" s="45" t="s">
        <v>14463</v>
      </c>
      <c r="D1685" s="46" t="s">
        <v>13037</v>
      </c>
      <c r="E1685" s="46">
        <v>46493</v>
      </c>
      <c r="AF1685" s="326"/>
    </row>
    <row r="1686" spans="1:32" x14ac:dyDescent="0.3">
      <c r="A1686" s="372" t="s">
        <v>11936</v>
      </c>
      <c r="B1686" s="372" t="s">
        <v>1203</v>
      </c>
      <c r="C1686" s="125" t="s">
        <v>11926</v>
      </c>
      <c r="D1686" s="32" t="s">
        <v>20621</v>
      </c>
      <c r="E1686" s="125" t="s">
        <v>2686</v>
      </c>
      <c r="F1686" s="125" t="s">
        <v>1236</v>
      </c>
      <c r="G1686" s="125" t="s">
        <v>1237</v>
      </c>
      <c r="AF1686" s="326"/>
    </row>
    <row r="1687" spans="1:32" x14ac:dyDescent="0.25">
      <c r="A1687" s="44" t="s">
        <v>15475</v>
      </c>
      <c r="B1687" s="44" t="s">
        <v>14494</v>
      </c>
      <c r="C1687" s="45" t="s">
        <v>15476</v>
      </c>
      <c r="D1687" s="46" t="s">
        <v>13037</v>
      </c>
      <c r="E1687" s="46">
        <v>46162</v>
      </c>
      <c r="AF1687" s="326"/>
    </row>
    <row r="1688" spans="1:32" x14ac:dyDescent="0.25">
      <c r="A1688" s="44" t="s">
        <v>13056</v>
      </c>
      <c r="B1688" s="92" t="s">
        <v>13084</v>
      </c>
      <c r="C1688" s="93" t="s">
        <v>13054</v>
      </c>
      <c r="D1688" s="93" t="s">
        <v>1250</v>
      </c>
      <c r="E1688" s="94">
        <v>47208</v>
      </c>
      <c r="F1688" s="93"/>
      <c r="G1688" s="93"/>
      <c r="H1688" s="93"/>
      <c r="I1688" s="99"/>
      <c r="J1688" s="99"/>
      <c r="K1688" s="99"/>
      <c r="L1688" s="99"/>
      <c r="M1688" s="99"/>
      <c r="N1688" s="99"/>
      <c r="O1688" s="99"/>
      <c r="P1688" s="99"/>
      <c r="Q1688" s="99"/>
      <c r="R1688" s="99"/>
      <c r="S1688" s="57"/>
      <c r="T1688" s="99"/>
      <c r="U1688" s="99"/>
      <c r="V1688" s="99"/>
      <c r="W1688" s="99"/>
      <c r="X1688" s="99"/>
      <c r="Y1688" s="99"/>
      <c r="Z1688" s="99"/>
      <c r="AF1688" s="326"/>
    </row>
    <row r="1689" spans="1:32" x14ac:dyDescent="0.25">
      <c r="A1689" s="44" t="s">
        <v>16956</v>
      </c>
      <c r="B1689" s="44" t="s">
        <v>5447</v>
      </c>
      <c r="C1689" s="45">
        <v>250802</v>
      </c>
      <c r="D1689" s="45" t="s">
        <v>12340</v>
      </c>
      <c r="E1689" s="45" t="s">
        <v>10682</v>
      </c>
      <c r="AF1689" s="326"/>
    </row>
    <row r="1690" spans="1:32" x14ac:dyDescent="0.25">
      <c r="A1690" s="44" t="s">
        <v>13057</v>
      </c>
      <c r="B1690" s="92" t="s">
        <v>13084</v>
      </c>
      <c r="C1690" s="93" t="s">
        <v>13054</v>
      </c>
      <c r="D1690" s="93" t="s">
        <v>1250</v>
      </c>
      <c r="E1690" s="94">
        <v>47208</v>
      </c>
      <c r="F1690" s="93"/>
      <c r="G1690" s="93"/>
      <c r="H1690" s="93"/>
      <c r="I1690" s="99"/>
      <c r="J1690" s="99"/>
      <c r="K1690" s="99"/>
      <c r="L1690" s="99"/>
      <c r="M1690" s="99"/>
      <c r="N1690" s="99"/>
      <c r="O1690" s="99"/>
      <c r="P1690" s="99"/>
      <c r="Q1690" s="99"/>
      <c r="R1690" s="99"/>
      <c r="S1690" s="57"/>
      <c r="T1690" s="99"/>
      <c r="U1690" s="99"/>
      <c r="V1690" s="99"/>
      <c r="W1690" s="99"/>
      <c r="X1690" s="99"/>
      <c r="Y1690" s="99"/>
      <c r="Z1690" s="99"/>
      <c r="AF1690" s="326"/>
    </row>
    <row r="1691" spans="1:32" x14ac:dyDescent="0.25">
      <c r="A1691" s="44" t="s">
        <v>14523</v>
      </c>
      <c r="B1691" s="44" t="s">
        <v>20343</v>
      </c>
      <c r="C1691" s="45" t="s">
        <v>14521</v>
      </c>
      <c r="D1691" s="32" t="s">
        <v>12570</v>
      </c>
      <c r="E1691" s="46">
        <v>46387</v>
      </c>
      <c r="AF1691" s="326"/>
    </row>
    <row r="1692" spans="1:32" x14ac:dyDescent="0.25">
      <c r="A1692" s="44" t="s">
        <v>18946</v>
      </c>
      <c r="B1692" s="44" t="s">
        <v>18840</v>
      </c>
      <c r="C1692" s="45">
        <v>260202</v>
      </c>
      <c r="D1692" s="45" t="s">
        <v>12340</v>
      </c>
      <c r="E1692" s="45" t="s">
        <v>10021</v>
      </c>
      <c r="AF1692" s="326"/>
    </row>
    <row r="1693" spans="1:32" x14ac:dyDescent="0.3">
      <c r="A1693" s="99" t="s">
        <v>11858</v>
      </c>
      <c r="B1693" s="92" t="s">
        <v>11857</v>
      </c>
      <c r="C1693" s="93" t="s">
        <v>11860</v>
      </c>
      <c r="D1693" s="93" t="s">
        <v>1443</v>
      </c>
      <c r="E1693" s="94">
        <v>46388</v>
      </c>
      <c r="F1693" s="93"/>
      <c r="G1693" s="93"/>
      <c r="H1693" s="93"/>
      <c r="I1693" s="99"/>
      <c r="J1693" s="99"/>
      <c r="K1693" s="99"/>
      <c r="L1693" s="99"/>
      <c r="M1693" s="99"/>
      <c r="N1693" s="99"/>
      <c r="O1693" s="99"/>
      <c r="P1693" s="99"/>
      <c r="Q1693" s="99"/>
      <c r="R1693" s="99"/>
      <c r="S1693" s="57"/>
      <c r="T1693" s="99"/>
      <c r="U1693" s="99"/>
      <c r="V1693" s="99"/>
      <c r="W1693" s="99"/>
      <c r="X1693" s="99"/>
      <c r="Y1693" s="99"/>
      <c r="Z1693" s="99"/>
      <c r="AF1693" s="326"/>
    </row>
    <row r="1694" spans="1:32" x14ac:dyDescent="0.25">
      <c r="A1694" s="44" t="s">
        <v>14658</v>
      </c>
      <c r="B1694" s="44" t="s">
        <v>14650</v>
      </c>
      <c r="C1694" s="45">
        <v>27.25</v>
      </c>
      <c r="D1694" s="45" t="s">
        <v>13565</v>
      </c>
      <c r="E1694" s="46">
        <v>47664</v>
      </c>
      <c r="F1694" s="45"/>
      <c r="G1694" s="93"/>
      <c r="H1694" s="93"/>
      <c r="I1694" s="99"/>
      <c r="J1694" s="99"/>
      <c r="K1694" s="99"/>
      <c r="L1694" s="99"/>
      <c r="M1694" s="99"/>
      <c r="N1694" s="99"/>
      <c r="O1694" s="99"/>
      <c r="P1694" s="99"/>
      <c r="Q1694" s="99"/>
      <c r="R1694" s="99"/>
      <c r="S1694" s="99"/>
      <c r="T1694" s="99"/>
      <c r="U1694" s="99"/>
      <c r="V1694" s="99"/>
      <c r="W1694" s="99"/>
      <c r="X1694" s="99"/>
      <c r="Y1694" s="99"/>
      <c r="Z1694" s="99"/>
      <c r="AF1694" s="326"/>
    </row>
    <row r="1695" spans="1:32" x14ac:dyDescent="0.25">
      <c r="A1695" s="44" t="s">
        <v>3869</v>
      </c>
      <c r="B1695" s="44" t="s">
        <v>20390</v>
      </c>
      <c r="C1695" s="45" t="s">
        <v>4143</v>
      </c>
      <c r="D1695" s="32" t="s">
        <v>12570</v>
      </c>
      <c r="E1695" s="46">
        <v>46265</v>
      </c>
      <c r="AF1695" s="326"/>
    </row>
    <row r="1696" spans="1:32" x14ac:dyDescent="0.25">
      <c r="A1696" s="44" t="s">
        <v>8481</v>
      </c>
      <c r="B1696" s="44" t="s">
        <v>967</v>
      </c>
      <c r="C1696" s="45">
        <v>230601</v>
      </c>
      <c r="D1696" s="45" t="s">
        <v>12340</v>
      </c>
      <c r="E1696" s="45" t="s">
        <v>8383</v>
      </c>
      <c r="AF1696" s="326"/>
    </row>
    <row r="1697" spans="1:32" x14ac:dyDescent="0.25">
      <c r="A1697" s="44" t="s">
        <v>18947</v>
      </c>
      <c r="B1697" s="44" t="s">
        <v>986</v>
      </c>
      <c r="C1697" s="45">
        <v>240303</v>
      </c>
      <c r="D1697" s="45" t="s">
        <v>12340</v>
      </c>
      <c r="E1697" s="45" t="s">
        <v>2686</v>
      </c>
      <c r="AF1697" s="326"/>
    </row>
    <row r="1698" spans="1:32" x14ac:dyDescent="0.25">
      <c r="A1698" s="44" t="s">
        <v>18948</v>
      </c>
      <c r="B1698" s="44" t="s">
        <v>3298</v>
      </c>
      <c r="C1698" s="45">
        <v>26010402</v>
      </c>
      <c r="D1698" s="45" t="s">
        <v>12340</v>
      </c>
      <c r="E1698" s="45" t="s">
        <v>18836</v>
      </c>
      <c r="AF1698" s="326"/>
    </row>
    <row r="1699" spans="1:32" x14ac:dyDescent="0.25">
      <c r="A1699" s="44" t="s">
        <v>18948</v>
      </c>
      <c r="B1699" s="44" t="s">
        <v>5639</v>
      </c>
      <c r="C1699" s="45">
        <v>26010401</v>
      </c>
      <c r="D1699" s="45" t="s">
        <v>12340</v>
      </c>
      <c r="E1699" s="45" t="s">
        <v>18836</v>
      </c>
      <c r="AF1699" s="326"/>
    </row>
    <row r="1700" spans="1:32" x14ac:dyDescent="0.25">
      <c r="A1700" s="44" t="s">
        <v>18949</v>
      </c>
      <c r="B1700" s="44" t="s">
        <v>18852</v>
      </c>
      <c r="C1700" s="45">
        <v>260205</v>
      </c>
      <c r="D1700" s="45" t="s">
        <v>12340</v>
      </c>
      <c r="E1700" s="45" t="s">
        <v>10021</v>
      </c>
      <c r="AF1700" s="326"/>
    </row>
    <row r="1701" spans="1:32" x14ac:dyDescent="0.25">
      <c r="A1701" s="44" t="s">
        <v>9466</v>
      </c>
      <c r="B1701" s="44" t="s">
        <v>17979</v>
      </c>
      <c r="C1701" s="45" t="s">
        <v>18307</v>
      </c>
      <c r="D1701" s="93" t="s">
        <v>3876</v>
      </c>
      <c r="E1701" s="359">
        <f>DATE(2029,2,24)</f>
        <v>47173</v>
      </c>
      <c r="F1701" s="93"/>
      <c r="G1701" s="93"/>
      <c r="H1701" s="93"/>
      <c r="I1701" s="99"/>
      <c r="J1701" s="99"/>
      <c r="K1701" s="99"/>
      <c r="L1701" s="99"/>
      <c r="M1701" s="99"/>
      <c r="N1701" s="99"/>
      <c r="O1701" s="99"/>
      <c r="P1701" s="99"/>
      <c r="Q1701" s="99"/>
      <c r="R1701" s="99"/>
      <c r="S1701" s="99"/>
      <c r="T1701" s="99"/>
      <c r="U1701" s="99"/>
      <c r="V1701" s="99"/>
      <c r="W1701" s="99"/>
      <c r="X1701" s="99"/>
      <c r="Y1701" s="99"/>
      <c r="Z1701" s="99"/>
      <c r="AF1701" s="326"/>
    </row>
    <row r="1702" spans="1:32" x14ac:dyDescent="0.25">
      <c r="A1702" s="44" t="s">
        <v>9466</v>
      </c>
      <c r="B1702" s="44" t="s">
        <v>15912</v>
      </c>
      <c r="C1702" s="45" t="s">
        <v>9827</v>
      </c>
      <c r="D1702" s="93" t="s">
        <v>3876</v>
      </c>
      <c r="E1702" s="359">
        <f>DATE(2027,5,29)</f>
        <v>46536</v>
      </c>
      <c r="F1702" s="93"/>
      <c r="G1702" s="93"/>
      <c r="H1702" s="93"/>
      <c r="I1702" s="99"/>
      <c r="J1702" s="99"/>
      <c r="K1702" s="99"/>
      <c r="L1702" s="99"/>
      <c r="M1702" s="99"/>
      <c r="N1702" s="99"/>
      <c r="O1702" s="99"/>
      <c r="P1702" s="99"/>
      <c r="Q1702" s="99"/>
      <c r="R1702" s="99"/>
      <c r="S1702" s="99"/>
      <c r="T1702" s="99"/>
      <c r="U1702" s="99"/>
      <c r="V1702" s="99"/>
      <c r="W1702" s="99"/>
      <c r="X1702" s="99"/>
      <c r="Y1702" s="99"/>
      <c r="Z1702" s="99"/>
      <c r="AF1702" s="326"/>
    </row>
    <row r="1703" spans="1:32" x14ac:dyDescent="0.25">
      <c r="A1703" s="44" t="s">
        <v>11340</v>
      </c>
      <c r="B1703" s="44" t="s">
        <v>11297</v>
      </c>
      <c r="C1703" s="45">
        <v>240501</v>
      </c>
      <c r="D1703" s="45" t="s">
        <v>12340</v>
      </c>
      <c r="E1703" s="45" t="s">
        <v>11298</v>
      </c>
      <c r="AF1703" s="326"/>
    </row>
    <row r="1704" spans="1:32" x14ac:dyDescent="0.25">
      <c r="A1704" s="44" t="s">
        <v>11340</v>
      </c>
      <c r="B1704" s="44" t="s">
        <v>967</v>
      </c>
      <c r="C1704" s="45">
        <v>240601</v>
      </c>
      <c r="D1704" s="45" t="s">
        <v>12340</v>
      </c>
      <c r="E1704" s="45" t="s">
        <v>10639</v>
      </c>
      <c r="AF1704" s="326"/>
    </row>
    <row r="1705" spans="1:32" x14ac:dyDescent="0.25">
      <c r="A1705" s="44" t="s">
        <v>11340</v>
      </c>
      <c r="B1705" s="44" t="s">
        <v>5639</v>
      </c>
      <c r="C1705" s="45">
        <v>25010401</v>
      </c>
      <c r="D1705" s="45" t="s">
        <v>12340</v>
      </c>
      <c r="E1705" s="45" t="s">
        <v>13581</v>
      </c>
      <c r="AF1705" s="326"/>
    </row>
    <row r="1706" spans="1:32" x14ac:dyDescent="0.25">
      <c r="A1706" s="44" t="s">
        <v>11340</v>
      </c>
      <c r="B1706" s="44" t="s">
        <v>3298</v>
      </c>
      <c r="C1706" s="45">
        <v>25010402</v>
      </c>
      <c r="D1706" s="45" t="s">
        <v>12340</v>
      </c>
      <c r="E1706" s="45" t="s">
        <v>13581</v>
      </c>
      <c r="AF1706" s="326"/>
    </row>
    <row r="1707" spans="1:32" x14ac:dyDescent="0.25">
      <c r="A1707" s="44" t="s">
        <v>11340</v>
      </c>
      <c r="B1707" s="44" t="s">
        <v>210</v>
      </c>
      <c r="C1707" s="45">
        <v>241001</v>
      </c>
      <c r="D1707" s="45" t="s">
        <v>12340</v>
      </c>
      <c r="E1707" s="45" t="s">
        <v>5650</v>
      </c>
      <c r="AF1707" s="326"/>
    </row>
    <row r="1708" spans="1:32" x14ac:dyDescent="0.25">
      <c r="A1708" s="44" t="s">
        <v>9467</v>
      </c>
      <c r="B1708" s="44" t="s">
        <v>17980</v>
      </c>
      <c r="C1708" s="45" t="s">
        <v>18308</v>
      </c>
      <c r="D1708" s="93" t="s">
        <v>3876</v>
      </c>
      <c r="E1708" s="359">
        <f>DATE(2029,10,20)</f>
        <v>47411</v>
      </c>
      <c r="F1708" s="93"/>
      <c r="G1708" s="93"/>
      <c r="H1708" s="93"/>
      <c r="I1708" s="99"/>
      <c r="J1708" s="99"/>
      <c r="K1708" s="99"/>
      <c r="L1708" s="99"/>
      <c r="M1708" s="99"/>
      <c r="N1708" s="99"/>
      <c r="O1708" s="99"/>
      <c r="P1708" s="99"/>
      <c r="Q1708" s="99"/>
      <c r="R1708" s="99"/>
      <c r="S1708" s="99"/>
      <c r="T1708" s="99"/>
      <c r="U1708" s="99"/>
      <c r="V1708" s="99"/>
      <c r="W1708" s="99"/>
      <c r="X1708" s="99"/>
      <c r="Y1708" s="99"/>
      <c r="Z1708" s="99"/>
      <c r="AF1708" s="326"/>
    </row>
    <row r="1709" spans="1:32" x14ac:dyDescent="0.25">
      <c r="A1709" s="44" t="s">
        <v>5848</v>
      </c>
      <c r="B1709" s="44" t="s">
        <v>20387</v>
      </c>
      <c r="C1709" s="45" t="s">
        <v>5847</v>
      </c>
      <c r="D1709" s="32" t="s">
        <v>12570</v>
      </c>
      <c r="E1709" s="46">
        <v>46265</v>
      </c>
      <c r="AF1709" s="326"/>
    </row>
    <row r="1710" spans="1:32" x14ac:dyDescent="0.25">
      <c r="A1710" s="44" t="s">
        <v>3612</v>
      </c>
      <c r="B1710" s="44" t="s">
        <v>3598</v>
      </c>
      <c r="C1710" s="45">
        <v>210305</v>
      </c>
      <c r="D1710" s="45" t="s">
        <v>12340</v>
      </c>
      <c r="E1710" s="45" t="s">
        <v>3276</v>
      </c>
      <c r="AF1710" s="326"/>
    </row>
    <row r="1711" spans="1:32" x14ac:dyDescent="0.25">
      <c r="A1711" s="44" t="s">
        <v>20290</v>
      </c>
      <c r="B1711" s="44" t="s">
        <v>20365</v>
      </c>
      <c r="C1711" s="45" t="s">
        <v>20366</v>
      </c>
      <c r="D1711" s="32" t="s">
        <v>12570</v>
      </c>
      <c r="E1711" s="46">
        <v>46507</v>
      </c>
      <c r="AF1711" s="326"/>
    </row>
    <row r="1712" spans="1:32" x14ac:dyDescent="0.25">
      <c r="A1712" s="44" t="s">
        <v>17621</v>
      </c>
      <c r="B1712" s="44" t="s">
        <v>17622</v>
      </c>
      <c r="C1712" s="45" t="s">
        <v>17623</v>
      </c>
      <c r="D1712" s="46" t="s">
        <v>13037</v>
      </c>
      <c r="E1712" s="46">
        <v>46274</v>
      </c>
      <c r="AF1712" s="326"/>
    </row>
    <row r="1713" spans="1:32" x14ac:dyDescent="0.25">
      <c r="A1713" s="44" t="s">
        <v>18950</v>
      </c>
      <c r="B1713" s="44" t="s">
        <v>5639</v>
      </c>
      <c r="C1713" s="45">
        <v>26010401</v>
      </c>
      <c r="D1713" s="45" t="s">
        <v>12340</v>
      </c>
      <c r="E1713" s="45" t="s">
        <v>18836</v>
      </c>
      <c r="AF1713" s="326"/>
    </row>
    <row r="1714" spans="1:32" x14ac:dyDescent="0.25">
      <c r="A1714" s="44" t="s">
        <v>18950</v>
      </c>
      <c r="B1714" s="44" t="s">
        <v>4036</v>
      </c>
      <c r="C1714" s="45">
        <v>24060401</v>
      </c>
      <c r="D1714" s="45" t="s">
        <v>12340</v>
      </c>
      <c r="E1714" s="45" t="s">
        <v>5235</v>
      </c>
      <c r="AF1714" s="326"/>
    </row>
    <row r="1715" spans="1:32" x14ac:dyDescent="0.25">
      <c r="A1715" s="267" t="s">
        <v>2444</v>
      </c>
      <c r="B1715" s="267" t="s">
        <v>9304</v>
      </c>
      <c r="C1715" s="268">
        <v>791202303001</v>
      </c>
      <c r="D1715" s="268" t="s">
        <v>6775</v>
      </c>
      <c r="E1715" s="269" t="s">
        <v>3276</v>
      </c>
      <c r="F1715" s="93"/>
      <c r="G1715" s="93"/>
      <c r="H1715" s="93"/>
      <c r="I1715" s="99"/>
      <c r="J1715" s="99"/>
      <c r="K1715" s="99"/>
      <c r="L1715" s="99"/>
      <c r="M1715" s="99"/>
      <c r="N1715" s="99"/>
      <c r="O1715" s="99"/>
      <c r="P1715" s="99"/>
      <c r="Q1715" s="99"/>
      <c r="R1715" s="99"/>
      <c r="S1715" s="44"/>
      <c r="T1715" s="99"/>
      <c r="U1715" s="99"/>
      <c r="V1715" s="99"/>
      <c r="W1715" s="99"/>
      <c r="X1715" s="99"/>
      <c r="Y1715" s="99"/>
      <c r="Z1715" s="99"/>
      <c r="AF1715" s="326"/>
    </row>
    <row r="1716" spans="1:32" x14ac:dyDescent="0.25">
      <c r="A1716" s="267" t="s">
        <v>2444</v>
      </c>
      <c r="B1716" s="267" t="s">
        <v>6747</v>
      </c>
      <c r="C1716" s="268">
        <v>791202303001</v>
      </c>
      <c r="D1716" s="268" t="s">
        <v>6775</v>
      </c>
      <c r="E1716" s="269">
        <v>47634</v>
      </c>
      <c r="F1716" s="93"/>
      <c r="G1716" s="93"/>
      <c r="H1716" s="93"/>
      <c r="I1716" s="99"/>
      <c r="J1716" s="99"/>
      <c r="K1716" s="99"/>
      <c r="L1716" s="44"/>
      <c r="M1716" s="99"/>
      <c r="N1716" s="99"/>
      <c r="O1716" s="99"/>
      <c r="P1716" s="99"/>
      <c r="Q1716" s="99"/>
      <c r="R1716" s="99"/>
      <c r="S1716" s="99"/>
      <c r="T1716" s="99"/>
      <c r="U1716" s="99"/>
      <c r="V1716" s="99"/>
      <c r="W1716" s="99"/>
      <c r="X1716" s="99"/>
      <c r="Y1716" s="99"/>
      <c r="Z1716" s="99"/>
      <c r="AF1716" s="326"/>
    </row>
    <row r="1717" spans="1:32" x14ac:dyDescent="0.25">
      <c r="A1717" s="44" t="s">
        <v>2444</v>
      </c>
      <c r="B1717" s="44" t="s">
        <v>3275</v>
      </c>
      <c r="C1717" s="45">
        <v>210101</v>
      </c>
      <c r="D1717" s="45" t="s">
        <v>12340</v>
      </c>
      <c r="E1717" s="45" t="s">
        <v>3276</v>
      </c>
      <c r="AF1717" s="326"/>
    </row>
    <row r="1718" spans="1:32" x14ac:dyDescent="0.25">
      <c r="A1718" s="44" t="s">
        <v>2444</v>
      </c>
      <c r="B1718" s="44" t="s">
        <v>18840</v>
      </c>
      <c r="C1718" s="45">
        <v>260202</v>
      </c>
      <c r="D1718" s="45" t="s">
        <v>12340</v>
      </c>
      <c r="E1718" s="45" t="s">
        <v>10021</v>
      </c>
      <c r="AF1718" s="326"/>
    </row>
    <row r="1719" spans="1:32" x14ac:dyDescent="0.25">
      <c r="A1719" s="44" t="s">
        <v>9468</v>
      </c>
      <c r="B1719" s="44" t="s">
        <v>15913</v>
      </c>
      <c r="C1719" s="45" t="s">
        <v>9828</v>
      </c>
      <c r="D1719" s="93" t="s">
        <v>3876</v>
      </c>
      <c r="E1719" s="359">
        <f>DATE(2027,8,18)</f>
        <v>46617</v>
      </c>
      <c r="F1719" s="93"/>
      <c r="G1719" s="93"/>
      <c r="H1719" s="93"/>
      <c r="I1719" s="99"/>
      <c r="J1719" s="99"/>
      <c r="K1719" s="99"/>
      <c r="L1719" s="99"/>
      <c r="M1719" s="99"/>
      <c r="N1719" s="99"/>
      <c r="O1719" s="99"/>
      <c r="P1719" s="99"/>
      <c r="Q1719" s="99"/>
      <c r="R1719" s="99"/>
      <c r="S1719" s="99"/>
      <c r="T1719" s="99"/>
      <c r="U1719" s="99"/>
      <c r="V1719" s="99"/>
      <c r="W1719" s="99"/>
      <c r="X1719" s="99"/>
      <c r="Y1719" s="99"/>
      <c r="Z1719" s="99"/>
      <c r="AF1719" s="326"/>
    </row>
    <row r="1720" spans="1:32" x14ac:dyDescent="0.25">
      <c r="A1720" s="44" t="s">
        <v>14223</v>
      </c>
      <c r="B1720" s="44" t="s">
        <v>3298</v>
      </c>
      <c r="C1720" s="45">
        <v>25010402</v>
      </c>
      <c r="D1720" s="45" t="s">
        <v>12340</v>
      </c>
      <c r="E1720" s="45" t="s">
        <v>13581</v>
      </c>
      <c r="AF1720" s="326"/>
    </row>
    <row r="1721" spans="1:32" x14ac:dyDescent="0.25">
      <c r="A1721" s="44" t="s">
        <v>14223</v>
      </c>
      <c r="B1721" s="44" t="s">
        <v>5639</v>
      </c>
      <c r="C1721" s="45">
        <v>25010401</v>
      </c>
      <c r="D1721" s="45" t="s">
        <v>12340</v>
      </c>
      <c r="E1721" s="45" t="s">
        <v>13581</v>
      </c>
      <c r="AF1721" s="326"/>
    </row>
    <row r="1722" spans="1:32" x14ac:dyDescent="0.3">
      <c r="A1722" s="372" t="s">
        <v>14354</v>
      </c>
      <c r="B1722" s="372" t="s">
        <v>14348</v>
      </c>
      <c r="C1722" s="125" t="s">
        <v>14349</v>
      </c>
      <c r="D1722" s="32" t="s">
        <v>20621</v>
      </c>
      <c r="E1722" s="125" t="s">
        <v>13567</v>
      </c>
      <c r="F1722" s="125" t="s">
        <v>1236</v>
      </c>
      <c r="G1722" s="125" t="s">
        <v>1237</v>
      </c>
      <c r="AF1722" s="326"/>
    </row>
    <row r="1723" spans="1:32" x14ac:dyDescent="0.3">
      <c r="A1723" s="372" t="s">
        <v>14354</v>
      </c>
      <c r="B1723" s="372" t="s">
        <v>16724</v>
      </c>
      <c r="C1723" s="125" t="s">
        <v>14353</v>
      </c>
      <c r="D1723" s="32" t="s">
        <v>20621</v>
      </c>
      <c r="E1723" s="125" t="s">
        <v>13567</v>
      </c>
      <c r="F1723" s="125" t="s">
        <v>1236</v>
      </c>
      <c r="G1723" s="125" t="s">
        <v>1237</v>
      </c>
      <c r="AF1723" s="326"/>
    </row>
    <row r="1724" spans="1:32" x14ac:dyDescent="0.25">
      <c r="A1724" s="44" t="s">
        <v>3613</v>
      </c>
      <c r="B1724" s="44" t="s">
        <v>13119</v>
      </c>
      <c r="C1724" s="45">
        <v>22.23</v>
      </c>
      <c r="D1724" s="45" t="s">
        <v>13565</v>
      </c>
      <c r="E1724" s="46">
        <v>46934</v>
      </c>
      <c r="F1724" s="45"/>
      <c r="G1724" s="93"/>
      <c r="H1724" s="93"/>
      <c r="I1724" s="99"/>
      <c r="J1724" s="99"/>
      <c r="K1724" s="99"/>
      <c r="L1724" s="99"/>
      <c r="M1724" s="99"/>
      <c r="N1724" s="99"/>
      <c r="O1724" s="99"/>
      <c r="P1724" s="99"/>
      <c r="Q1724" s="99"/>
      <c r="R1724" s="99"/>
      <c r="S1724" s="99"/>
      <c r="T1724" s="99"/>
      <c r="U1724" s="99"/>
      <c r="V1724" s="99"/>
      <c r="W1724" s="99"/>
      <c r="X1724" s="99"/>
      <c r="Y1724" s="99"/>
      <c r="Z1724" s="99"/>
      <c r="AF1724" s="326"/>
    </row>
    <row r="1725" spans="1:32" x14ac:dyDescent="0.25">
      <c r="A1725" s="44" t="s">
        <v>3613</v>
      </c>
      <c r="B1725" s="44" t="s">
        <v>3275</v>
      </c>
      <c r="C1725" s="45">
        <v>210101</v>
      </c>
      <c r="D1725" s="45" t="s">
        <v>12340</v>
      </c>
      <c r="E1725" s="45" t="s">
        <v>3276</v>
      </c>
      <c r="AF1725" s="326"/>
    </row>
    <row r="1726" spans="1:32" x14ac:dyDescent="0.25">
      <c r="A1726" s="44" t="s">
        <v>3613</v>
      </c>
      <c r="B1726" s="44" t="s">
        <v>5447</v>
      </c>
      <c r="C1726" s="45">
        <v>240804</v>
      </c>
      <c r="D1726" s="45" t="s">
        <v>12340</v>
      </c>
      <c r="E1726" s="45" t="s">
        <v>12234</v>
      </c>
      <c r="AF1726" s="326"/>
    </row>
    <row r="1727" spans="1:32" x14ac:dyDescent="0.25">
      <c r="A1727" s="44" t="s">
        <v>3033</v>
      </c>
      <c r="B1727" s="44" t="s">
        <v>20342</v>
      </c>
      <c r="C1727" s="45" t="s">
        <v>10493</v>
      </c>
      <c r="D1727" s="32" t="s">
        <v>12570</v>
      </c>
      <c r="E1727" s="46">
        <v>46387</v>
      </c>
      <c r="AF1727" s="326"/>
    </row>
    <row r="1728" spans="1:32" x14ac:dyDescent="0.25">
      <c r="A1728" s="44" t="s">
        <v>16957</v>
      </c>
      <c r="B1728" s="44" t="s">
        <v>5447</v>
      </c>
      <c r="C1728" s="45">
        <v>220802</v>
      </c>
      <c r="D1728" s="45" t="s">
        <v>12340</v>
      </c>
      <c r="E1728" s="45" t="s">
        <v>5239</v>
      </c>
      <c r="AF1728" s="326"/>
    </row>
    <row r="1729" spans="1:32" x14ac:dyDescent="0.25">
      <c r="A1729" s="44" t="s">
        <v>3614</v>
      </c>
      <c r="B1729" s="44" t="s">
        <v>11296</v>
      </c>
      <c r="C1729" s="45">
        <v>240402</v>
      </c>
      <c r="D1729" s="45" t="s">
        <v>12340</v>
      </c>
      <c r="E1729" s="45" t="s">
        <v>5311</v>
      </c>
      <c r="AF1729" s="326"/>
    </row>
    <row r="1730" spans="1:32" x14ac:dyDescent="0.25">
      <c r="A1730" s="44" t="s">
        <v>11341</v>
      </c>
      <c r="B1730" s="44" t="s">
        <v>11304</v>
      </c>
      <c r="C1730" s="45">
        <v>240403</v>
      </c>
      <c r="D1730" s="45" t="s">
        <v>12340</v>
      </c>
      <c r="E1730" s="45" t="s">
        <v>5311</v>
      </c>
      <c r="AF1730" s="326"/>
    </row>
    <row r="1731" spans="1:32" x14ac:dyDescent="0.25">
      <c r="A1731" s="44" t="s">
        <v>11341</v>
      </c>
      <c r="B1731" s="44" t="s">
        <v>2433</v>
      </c>
      <c r="C1731" s="45">
        <v>250106</v>
      </c>
      <c r="D1731" s="45" t="s">
        <v>12340</v>
      </c>
      <c r="E1731" s="45" t="s">
        <v>12896</v>
      </c>
      <c r="AF1731" s="326"/>
    </row>
    <row r="1732" spans="1:32" x14ac:dyDescent="0.25">
      <c r="A1732" s="44" t="s">
        <v>14814</v>
      </c>
      <c r="B1732" s="44" t="s">
        <v>15914</v>
      </c>
      <c r="C1732" s="45" t="s">
        <v>14815</v>
      </c>
      <c r="D1732" s="93" t="s">
        <v>3876</v>
      </c>
      <c r="E1732" s="359">
        <f>DATE(2029,3,31)</f>
        <v>47208</v>
      </c>
      <c r="F1732" s="93"/>
      <c r="G1732" s="93"/>
      <c r="H1732" s="93"/>
      <c r="I1732" s="99"/>
      <c r="J1732" s="99"/>
      <c r="K1732" s="99"/>
      <c r="L1732" s="99"/>
      <c r="M1732" s="99"/>
      <c r="N1732" s="99"/>
      <c r="O1732" s="99"/>
      <c r="P1732" s="99"/>
      <c r="Q1732" s="99"/>
      <c r="R1732" s="99"/>
      <c r="S1732" s="99"/>
      <c r="T1732" s="99"/>
      <c r="U1732" s="99"/>
      <c r="V1732" s="99"/>
      <c r="W1732" s="99"/>
      <c r="X1732" s="99"/>
      <c r="Y1732" s="99"/>
      <c r="Z1732" s="99"/>
      <c r="AF1732" s="326"/>
    </row>
    <row r="1733" spans="1:32" x14ac:dyDescent="0.25">
      <c r="A1733" s="44" t="s">
        <v>10145</v>
      </c>
      <c r="B1733" s="92" t="s">
        <v>10390</v>
      </c>
      <c r="C1733" s="371" t="s">
        <v>10122</v>
      </c>
      <c r="D1733" s="146" t="s">
        <v>10389</v>
      </c>
      <c r="E1733" s="107">
        <v>45838</v>
      </c>
      <c r="F1733" s="93"/>
      <c r="G1733" s="93"/>
      <c r="H1733" s="93"/>
      <c r="I1733" s="99"/>
      <c r="J1733" s="99"/>
      <c r="K1733" s="99"/>
      <c r="L1733" s="99"/>
      <c r="M1733" s="99"/>
      <c r="N1733" s="99"/>
      <c r="O1733" s="99"/>
      <c r="P1733" s="99"/>
      <c r="Q1733" s="99"/>
      <c r="R1733" s="99"/>
      <c r="S1733" s="44"/>
      <c r="T1733" s="99"/>
      <c r="U1733" s="99"/>
      <c r="V1733" s="99"/>
      <c r="W1733" s="99"/>
      <c r="X1733" s="99"/>
      <c r="Y1733" s="99"/>
      <c r="Z1733" s="99"/>
      <c r="AF1733" s="326"/>
    </row>
    <row r="1734" spans="1:32" x14ac:dyDescent="0.25">
      <c r="A1734" s="44" t="s">
        <v>16958</v>
      </c>
      <c r="B1734" s="44" t="s">
        <v>210</v>
      </c>
      <c r="C1734" s="45">
        <v>241001</v>
      </c>
      <c r="D1734" s="45" t="s">
        <v>12340</v>
      </c>
      <c r="E1734" s="45" t="s">
        <v>5650</v>
      </c>
      <c r="AF1734" s="326"/>
    </row>
    <row r="1735" spans="1:32" x14ac:dyDescent="0.25">
      <c r="A1735" s="44" t="s">
        <v>1911</v>
      </c>
      <c r="B1735" s="44" t="s">
        <v>20397</v>
      </c>
      <c r="C1735" s="45" t="s">
        <v>5859</v>
      </c>
      <c r="D1735" s="32" t="s">
        <v>12570</v>
      </c>
      <c r="E1735" s="46">
        <v>46418</v>
      </c>
      <c r="AF1735" s="326"/>
    </row>
    <row r="1736" spans="1:32" x14ac:dyDescent="0.25">
      <c r="A1736" s="44" t="s">
        <v>5335</v>
      </c>
      <c r="B1736" s="44" t="s">
        <v>15967</v>
      </c>
      <c r="C1736" s="45" t="s">
        <v>18309</v>
      </c>
      <c r="D1736" s="93" t="s">
        <v>3876</v>
      </c>
      <c r="E1736" s="359">
        <f>DATE(2029,10,27)</f>
        <v>47418</v>
      </c>
      <c r="F1736" s="93"/>
      <c r="G1736" s="93"/>
      <c r="H1736" s="93"/>
      <c r="I1736" s="99"/>
      <c r="J1736" s="99"/>
      <c r="K1736" s="99"/>
      <c r="L1736" s="99"/>
      <c r="M1736" s="99"/>
      <c r="N1736" s="99"/>
      <c r="O1736" s="99"/>
      <c r="P1736" s="99"/>
      <c r="Q1736" s="99"/>
      <c r="R1736" s="99"/>
      <c r="S1736" s="99"/>
      <c r="T1736" s="99"/>
      <c r="U1736" s="99"/>
      <c r="V1736" s="99"/>
      <c r="W1736" s="99"/>
      <c r="X1736" s="99"/>
      <c r="Y1736" s="99"/>
      <c r="Z1736" s="99"/>
      <c r="AF1736" s="326"/>
    </row>
    <row r="1737" spans="1:32" x14ac:dyDescent="0.25">
      <c r="A1737" s="44" t="s">
        <v>5335</v>
      </c>
      <c r="B1737" s="44" t="s">
        <v>15891</v>
      </c>
      <c r="C1737" s="45" t="s">
        <v>7128</v>
      </c>
      <c r="D1737" s="93" t="s">
        <v>3876</v>
      </c>
      <c r="E1737" s="359">
        <f>DATE(2027,2,3)</f>
        <v>46421</v>
      </c>
      <c r="F1737" s="93"/>
      <c r="G1737" s="93"/>
      <c r="H1737" s="93"/>
      <c r="I1737" s="99"/>
      <c r="J1737" s="99"/>
      <c r="K1737" s="99"/>
      <c r="L1737" s="99"/>
      <c r="M1737" s="99"/>
      <c r="N1737" s="99"/>
      <c r="O1737" s="99"/>
      <c r="P1737" s="99"/>
      <c r="Q1737" s="99"/>
      <c r="R1737" s="99"/>
      <c r="S1737" s="99"/>
      <c r="T1737" s="99"/>
      <c r="U1737" s="99"/>
      <c r="V1737" s="99"/>
      <c r="W1737" s="99"/>
      <c r="X1737" s="99"/>
      <c r="Y1737" s="99"/>
      <c r="Z1737" s="99"/>
      <c r="AF1737" s="326"/>
    </row>
    <row r="1738" spans="1:32" x14ac:dyDescent="0.25">
      <c r="A1738" s="44" t="s">
        <v>5335</v>
      </c>
      <c r="B1738" s="44" t="s">
        <v>15915</v>
      </c>
      <c r="C1738" s="45" t="s">
        <v>5349</v>
      </c>
      <c r="D1738" s="93" t="s">
        <v>3876</v>
      </c>
      <c r="E1738" s="359">
        <f>DATE(2026,8,15)</f>
        <v>46249</v>
      </c>
      <c r="F1738" s="93"/>
      <c r="G1738" s="93"/>
      <c r="H1738" s="93"/>
      <c r="I1738" s="99"/>
      <c r="J1738" s="99"/>
      <c r="K1738" s="99"/>
      <c r="L1738" s="99"/>
      <c r="M1738" s="99"/>
      <c r="N1738" s="99"/>
      <c r="O1738" s="99"/>
      <c r="P1738" s="99"/>
      <c r="Q1738" s="99"/>
      <c r="R1738" s="99"/>
      <c r="S1738" s="99"/>
      <c r="T1738" s="99"/>
      <c r="U1738" s="99"/>
      <c r="V1738" s="99"/>
      <c r="W1738" s="99"/>
      <c r="X1738" s="99"/>
      <c r="Y1738" s="99"/>
      <c r="Z1738" s="99"/>
      <c r="AA1738" s="380"/>
      <c r="AF1738" s="326"/>
    </row>
    <row r="1739" spans="1:32" x14ac:dyDescent="0.25">
      <c r="A1739" s="44" t="s">
        <v>17981</v>
      </c>
      <c r="B1739" s="44" t="s">
        <v>16017</v>
      </c>
      <c r="C1739" s="45" t="s">
        <v>16238</v>
      </c>
      <c r="D1739" s="93" t="s">
        <v>3876</v>
      </c>
      <c r="E1739" s="359">
        <f>DATE(2029,7,7)</f>
        <v>47306</v>
      </c>
      <c r="F1739" s="93"/>
      <c r="G1739" s="93"/>
      <c r="H1739" s="93"/>
      <c r="I1739" s="99"/>
      <c r="J1739" s="99"/>
      <c r="K1739" s="99"/>
      <c r="L1739" s="99"/>
      <c r="M1739" s="99"/>
      <c r="N1739" s="99"/>
      <c r="O1739" s="99"/>
      <c r="P1739" s="99"/>
      <c r="Q1739" s="99"/>
      <c r="R1739" s="99"/>
      <c r="S1739" s="99"/>
      <c r="T1739" s="99"/>
      <c r="U1739" s="99"/>
      <c r="V1739" s="99"/>
      <c r="W1739" s="99"/>
      <c r="X1739" s="99"/>
      <c r="Y1739" s="99"/>
      <c r="Z1739" s="99"/>
      <c r="AF1739" s="326"/>
    </row>
    <row r="1740" spans="1:32" x14ac:dyDescent="0.25">
      <c r="A1740" s="44" t="s">
        <v>644</v>
      </c>
      <c r="B1740" s="44" t="s">
        <v>5639</v>
      </c>
      <c r="C1740" s="45">
        <v>26010401</v>
      </c>
      <c r="D1740" s="45" t="s">
        <v>12340</v>
      </c>
      <c r="E1740" s="45" t="s">
        <v>18836</v>
      </c>
      <c r="AF1740" s="326"/>
    </row>
    <row r="1741" spans="1:32" x14ac:dyDescent="0.25">
      <c r="A1741" s="44" t="s">
        <v>644</v>
      </c>
      <c r="B1741" s="44" t="s">
        <v>3298</v>
      </c>
      <c r="C1741" s="45">
        <v>26010402</v>
      </c>
      <c r="D1741" s="45" t="s">
        <v>12340</v>
      </c>
      <c r="E1741" s="45" t="s">
        <v>18836</v>
      </c>
      <c r="AF1741" s="326"/>
    </row>
    <row r="1742" spans="1:32" x14ac:dyDescent="0.25">
      <c r="A1742" s="44" t="s">
        <v>10146</v>
      </c>
      <c r="B1742" s="92" t="s">
        <v>10390</v>
      </c>
      <c r="C1742" s="371" t="s">
        <v>10122</v>
      </c>
      <c r="D1742" s="146" t="s">
        <v>10389</v>
      </c>
      <c r="E1742" s="107">
        <v>45838</v>
      </c>
      <c r="F1742" s="93"/>
      <c r="G1742" s="93"/>
      <c r="H1742" s="93"/>
      <c r="I1742" s="99"/>
      <c r="J1742" s="99"/>
      <c r="K1742" s="99"/>
      <c r="L1742" s="99"/>
      <c r="M1742" s="99"/>
      <c r="N1742" s="99"/>
      <c r="O1742" s="99"/>
      <c r="P1742" s="99"/>
      <c r="Q1742" s="99"/>
      <c r="R1742" s="99"/>
      <c r="S1742" s="44"/>
      <c r="T1742" s="99"/>
      <c r="U1742" s="99"/>
      <c r="V1742" s="99"/>
      <c r="W1742" s="99"/>
      <c r="X1742" s="99"/>
      <c r="Y1742" s="99"/>
      <c r="Z1742" s="99"/>
      <c r="AF1742" s="326"/>
    </row>
    <row r="1743" spans="1:32" x14ac:dyDescent="0.3">
      <c r="A1743" s="57" t="s">
        <v>18530</v>
      </c>
      <c r="B1743" s="57" t="s">
        <v>2254</v>
      </c>
      <c r="C1743" s="62">
        <v>24030</v>
      </c>
      <c r="D1743" s="93" t="s">
        <v>5007</v>
      </c>
      <c r="E1743" s="60">
        <v>46326</v>
      </c>
      <c r="F1743" s="379"/>
      <c r="G1743" s="379"/>
      <c r="H1743" s="379"/>
      <c r="I1743" s="380"/>
      <c r="J1743" s="380"/>
      <c r="K1743" s="380"/>
      <c r="L1743" s="380"/>
      <c r="M1743" s="380"/>
      <c r="N1743" s="380"/>
      <c r="O1743" s="380"/>
      <c r="P1743" s="380"/>
      <c r="Q1743" s="380"/>
      <c r="R1743" s="380"/>
      <c r="S1743" s="380"/>
      <c r="T1743" s="380"/>
      <c r="U1743" s="380"/>
      <c r="V1743" s="380"/>
      <c r="W1743" s="380"/>
      <c r="X1743" s="380"/>
      <c r="Y1743" s="380"/>
      <c r="Z1743" s="380"/>
      <c r="AA1743" s="380"/>
      <c r="AF1743" s="326"/>
    </row>
    <row r="1744" spans="1:32" x14ac:dyDescent="0.25">
      <c r="A1744" s="256" t="s">
        <v>9160</v>
      </c>
      <c r="B1744" s="256" t="s">
        <v>9158</v>
      </c>
      <c r="C1744" s="53" t="s">
        <v>9229</v>
      </c>
      <c r="D1744" s="93" t="s">
        <v>5891</v>
      </c>
      <c r="E1744" s="257">
        <v>47059</v>
      </c>
      <c r="F1744" s="93"/>
      <c r="G1744" s="93"/>
      <c r="H1744" s="93"/>
      <c r="I1744" s="99"/>
      <c r="J1744" s="99"/>
      <c r="K1744" s="99"/>
      <c r="L1744" s="99"/>
      <c r="M1744" s="99"/>
      <c r="N1744" s="99"/>
      <c r="O1744" s="99"/>
      <c r="P1744" s="99"/>
      <c r="Q1744" s="99"/>
      <c r="R1744" s="99"/>
      <c r="S1744" s="99"/>
      <c r="T1744" s="99"/>
      <c r="U1744" s="99"/>
      <c r="V1744" s="99"/>
      <c r="W1744" s="99"/>
      <c r="X1744" s="99"/>
      <c r="Y1744" s="99"/>
      <c r="Z1744" s="99"/>
      <c r="AF1744" s="326"/>
    </row>
    <row r="1745" spans="1:32" x14ac:dyDescent="0.3">
      <c r="A1745" s="372" t="s">
        <v>11937</v>
      </c>
      <c r="B1745" s="372" t="s">
        <v>12354</v>
      </c>
      <c r="C1745" s="125" t="s">
        <v>12187</v>
      </c>
      <c r="D1745" s="32" t="s">
        <v>20621</v>
      </c>
      <c r="E1745" s="125" t="s">
        <v>5239</v>
      </c>
      <c r="F1745" s="125" t="s">
        <v>1236</v>
      </c>
      <c r="G1745" s="125" t="s">
        <v>1237</v>
      </c>
      <c r="AF1745" s="326"/>
    </row>
    <row r="1746" spans="1:32" x14ac:dyDescent="0.25">
      <c r="A1746" s="44" t="s">
        <v>18951</v>
      </c>
      <c r="B1746" s="44" t="s">
        <v>5639</v>
      </c>
      <c r="C1746" s="45">
        <v>26010401</v>
      </c>
      <c r="D1746" s="45" t="s">
        <v>12340</v>
      </c>
      <c r="E1746" s="45" t="s">
        <v>18836</v>
      </c>
      <c r="AF1746" s="326"/>
    </row>
    <row r="1747" spans="1:32" x14ac:dyDescent="0.25">
      <c r="A1747" s="44" t="s">
        <v>18951</v>
      </c>
      <c r="B1747" s="44" t="s">
        <v>3298</v>
      </c>
      <c r="C1747" s="45">
        <v>26010402</v>
      </c>
      <c r="D1747" s="45" t="s">
        <v>12340</v>
      </c>
      <c r="E1747" s="45" t="s">
        <v>18836</v>
      </c>
      <c r="AF1747" s="326"/>
    </row>
    <row r="1748" spans="1:32" x14ac:dyDescent="0.25">
      <c r="A1748" s="44" t="s">
        <v>15504</v>
      </c>
      <c r="B1748" s="44" t="s">
        <v>6798</v>
      </c>
      <c r="C1748" s="45" t="s">
        <v>15505</v>
      </c>
      <c r="D1748" s="46" t="s">
        <v>13037</v>
      </c>
      <c r="E1748" s="46">
        <v>46568</v>
      </c>
      <c r="AF1748" s="326"/>
    </row>
    <row r="1749" spans="1:32" x14ac:dyDescent="0.25">
      <c r="A1749" s="44" t="s">
        <v>15504</v>
      </c>
      <c r="B1749" s="44" t="s">
        <v>6798</v>
      </c>
      <c r="C1749" s="45" t="s">
        <v>15505</v>
      </c>
      <c r="D1749" s="46" t="s">
        <v>13037</v>
      </c>
      <c r="E1749" s="46">
        <v>46568</v>
      </c>
      <c r="AF1749" s="326"/>
    </row>
    <row r="1750" spans="1:32" x14ac:dyDescent="0.25">
      <c r="A1750" s="44" t="s">
        <v>141</v>
      </c>
      <c r="B1750" s="44" t="s">
        <v>17624</v>
      </c>
      <c r="C1750" s="45" t="s">
        <v>5158</v>
      </c>
      <c r="D1750" s="46" t="s">
        <v>13037</v>
      </c>
      <c r="E1750" s="46">
        <v>46285</v>
      </c>
      <c r="AF1750" s="326"/>
    </row>
    <row r="1751" spans="1:32" x14ac:dyDescent="0.25">
      <c r="A1751" s="44" t="s">
        <v>16959</v>
      </c>
      <c r="B1751" s="44" t="s">
        <v>5447</v>
      </c>
      <c r="C1751" s="45">
        <v>250802</v>
      </c>
      <c r="D1751" s="45" t="s">
        <v>12340</v>
      </c>
      <c r="E1751" s="45" t="s">
        <v>10682</v>
      </c>
      <c r="AF1751" s="326"/>
    </row>
    <row r="1752" spans="1:32" x14ac:dyDescent="0.3">
      <c r="A1752" s="372" t="s">
        <v>20432</v>
      </c>
      <c r="B1752" s="372" t="s">
        <v>7471</v>
      </c>
      <c r="C1752" s="125" t="s">
        <v>20619</v>
      </c>
      <c r="D1752" s="32" t="s">
        <v>20621</v>
      </c>
      <c r="E1752" s="125" t="s">
        <v>10032</v>
      </c>
      <c r="F1752" s="125" t="s">
        <v>1236</v>
      </c>
      <c r="G1752" s="125" t="s">
        <v>1237</v>
      </c>
      <c r="AF1752" s="326"/>
    </row>
    <row r="1753" spans="1:32" x14ac:dyDescent="0.25">
      <c r="A1753" s="44" t="s">
        <v>2445</v>
      </c>
      <c r="B1753" s="44" t="s">
        <v>2433</v>
      </c>
      <c r="C1753" s="45">
        <v>230105</v>
      </c>
      <c r="D1753" s="45" t="s">
        <v>12340</v>
      </c>
      <c r="E1753" s="45" t="s">
        <v>5580</v>
      </c>
      <c r="AF1753" s="326"/>
    </row>
    <row r="1754" spans="1:32" x14ac:dyDescent="0.25">
      <c r="A1754" s="44" t="s">
        <v>5186</v>
      </c>
      <c r="B1754" s="44" t="s">
        <v>10716</v>
      </c>
      <c r="C1754" s="45" t="s">
        <v>11177</v>
      </c>
      <c r="D1754" s="46" t="s">
        <v>13037</v>
      </c>
      <c r="E1754" s="46">
        <v>46156</v>
      </c>
      <c r="AF1754" s="326"/>
    </row>
    <row r="1755" spans="1:32" x14ac:dyDescent="0.25">
      <c r="A1755" s="44" t="s">
        <v>6733</v>
      </c>
      <c r="B1755" s="44" t="s">
        <v>20397</v>
      </c>
      <c r="C1755" s="45" t="s">
        <v>8815</v>
      </c>
      <c r="D1755" s="32" t="s">
        <v>12570</v>
      </c>
      <c r="E1755" s="46">
        <v>46418</v>
      </c>
      <c r="AF1755" s="326"/>
    </row>
    <row r="1756" spans="1:32" x14ac:dyDescent="0.25">
      <c r="A1756" s="44" t="s">
        <v>8286</v>
      </c>
      <c r="B1756" s="44" t="s">
        <v>7650</v>
      </c>
      <c r="C1756" s="45">
        <v>230504</v>
      </c>
      <c r="D1756" s="45" t="s">
        <v>12340</v>
      </c>
      <c r="E1756" s="45" t="s">
        <v>7651</v>
      </c>
      <c r="AF1756" s="326"/>
    </row>
    <row r="1757" spans="1:32" x14ac:dyDescent="0.3">
      <c r="A1757" s="372" t="s">
        <v>16541</v>
      </c>
      <c r="B1757" s="372" t="s">
        <v>1841</v>
      </c>
      <c r="C1757" s="125" t="s">
        <v>16531</v>
      </c>
      <c r="D1757" s="32" t="s">
        <v>20621</v>
      </c>
      <c r="E1757" s="125" t="s">
        <v>12895</v>
      </c>
      <c r="F1757" s="125" t="s">
        <v>1237</v>
      </c>
      <c r="G1757" s="125" t="s">
        <v>1237</v>
      </c>
      <c r="AF1757" s="326"/>
    </row>
    <row r="1758" spans="1:32" x14ac:dyDescent="0.25">
      <c r="A1758" s="44" t="s">
        <v>14224</v>
      </c>
      <c r="B1758" s="44" t="s">
        <v>5639</v>
      </c>
      <c r="C1758" s="45">
        <v>25010401</v>
      </c>
      <c r="D1758" s="45" t="s">
        <v>12340</v>
      </c>
      <c r="E1758" s="45" t="s">
        <v>13581</v>
      </c>
      <c r="AF1758" s="326"/>
    </row>
    <row r="1759" spans="1:32" x14ac:dyDescent="0.25">
      <c r="A1759" s="44" t="s">
        <v>18952</v>
      </c>
      <c r="B1759" s="44" t="s">
        <v>5639</v>
      </c>
      <c r="C1759" s="45">
        <v>23010401</v>
      </c>
      <c r="D1759" s="45" t="s">
        <v>12340</v>
      </c>
      <c r="E1759" s="45" t="s">
        <v>5640</v>
      </c>
      <c r="AF1759" s="326"/>
    </row>
    <row r="1760" spans="1:32" x14ac:dyDescent="0.25">
      <c r="A1760" s="44" t="s">
        <v>18952</v>
      </c>
      <c r="B1760" s="44" t="s">
        <v>3298</v>
      </c>
      <c r="C1760" s="45">
        <v>23010402</v>
      </c>
      <c r="D1760" s="45" t="s">
        <v>12340</v>
      </c>
      <c r="E1760" s="45" t="s">
        <v>5640</v>
      </c>
      <c r="AF1760" s="326"/>
    </row>
    <row r="1761" spans="1:32" x14ac:dyDescent="0.25">
      <c r="A1761" s="44" t="s">
        <v>11342</v>
      </c>
      <c r="B1761" s="44" t="s">
        <v>967</v>
      </c>
      <c r="C1761" s="45">
        <v>250601</v>
      </c>
      <c r="D1761" s="45" t="s">
        <v>12340</v>
      </c>
      <c r="E1761" s="45" t="s">
        <v>16905</v>
      </c>
      <c r="AF1761" s="326"/>
    </row>
    <row r="1762" spans="1:32" x14ac:dyDescent="0.25">
      <c r="A1762" s="44" t="s">
        <v>14095</v>
      </c>
      <c r="B1762" s="44" t="s">
        <v>20343</v>
      </c>
      <c r="C1762" s="45" t="s">
        <v>17817</v>
      </c>
      <c r="D1762" s="32" t="s">
        <v>12570</v>
      </c>
      <c r="E1762" s="46">
        <v>46387</v>
      </c>
      <c r="AF1762" s="326"/>
    </row>
    <row r="1763" spans="1:32" x14ac:dyDescent="0.25">
      <c r="A1763" s="44" t="s">
        <v>14095</v>
      </c>
      <c r="B1763" s="44" t="s">
        <v>20356</v>
      </c>
      <c r="C1763" s="45" t="s">
        <v>14093</v>
      </c>
      <c r="D1763" s="32" t="s">
        <v>12570</v>
      </c>
      <c r="E1763" s="46">
        <v>46477</v>
      </c>
      <c r="AF1763" s="326"/>
    </row>
    <row r="1764" spans="1:32" x14ac:dyDescent="0.25">
      <c r="A1764" s="44" t="s">
        <v>17982</v>
      </c>
      <c r="B1764" s="44" t="s">
        <v>17983</v>
      </c>
      <c r="C1764" s="45" t="s">
        <v>18310</v>
      </c>
      <c r="D1764" s="93" t="s">
        <v>3876</v>
      </c>
      <c r="E1764" s="359">
        <f>DATE(2029,8,11)</f>
        <v>47341</v>
      </c>
      <c r="F1764" s="93"/>
      <c r="G1764" s="93"/>
      <c r="H1764" s="93"/>
      <c r="I1764" s="99"/>
      <c r="J1764" s="99"/>
      <c r="K1764" s="99"/>
      <c r="L1764" s="99"/>
      <c r="M1764" s="99"/>
      <c r="N1764" s="99"/>
      <c r="O1764" s="99"/>
      <c r="P1764" s="99"/>
      <c r="Q1764" s="99"/>
      <c r="R1764" s="99"/>
      <c r="S1764" s="99"/>
      <c r="T1764" s="99"/>
      <c r="U1764" s="99"/>
      <c r="V1764" s="99"/>
      <c r="W1764" s="99"/>
      <c r="X1764" s="99"/>
      <c r="Y1764" s="99"/>
      <c r="Z1764" s="99"/>
      <c r="AF1764" s="326"/>
    </row>
    <row r="1765" spans="1:32" x14ac:dyDescent="0.25">
      <c r="A1765" s="44" t="s">
        <v>13615</v>
      </c>
      <c r="B1765" s="44" t="s">
        <v>11306</v>
      </c>
      <c r="C1765" s="45">
        <v>240502</v>
      </c>
      <c r="D1765" s="45" t="s">
        <v>12340</v>
      </c>
      <c r="E1765" s="45" t="s">
        <v>5468</v>
      </c>
      <c r="AF1765" s="326"/>
    </row>
    <row r="1766" spans="1:32" x14ac:dyDescent="0.25">
      <c r="A1766" s="44" t="s">
        <v>11343</v>
      </c>
      <c r="B1766" s="44" t="s">
        <v>11338</v>
      </c>
      <c r="C1766" s="45">
        <v>24020201</v>
      </c>
      <c r="D1766" s="45" t="s">
        <v>12340</v>
      </c>
      <c r="E1766" s="45" t="s">
        <v>5444</v>
      </c>
      <c r="AF1766" s="326"/>
    </row>
    <row r="1767" spans="1:32" x14ac:dyDescent="0.25">
      <c r="A1767" s="44" t="s">
        <v>14225</v>
      </c>
      <c r="B1767" s="44" t="s">
        <v>11310</v>
      </c>
      <c r="C1767" s="45">
        <v>24060302</v>
      </c>
      <c r="D1767" s="45" t="s">
        <v>12340</v>
      </c>
      <c r="E1767" s="45" t="s">
        <v>5235</v>
      </c>
      <c r="AF1767" s="326"/>
    </row>
    <row r="1768" spans="1:32" x14ac:dyDescent="0.25">
      <c r="A1768" s="44" t="s">
        <v>14225</v>
      </c>
      <c r="B1768" s="44" t="s">
        <v>18874</v>
      </c>
      <c r="C1768" s="45">
        <v>24060301</v>
      </c>
      <c r="D1768" s="45" t="s">
        <v>12340</v>
      </c>
      <c r="E1768" s="45" t="s">
        <v>5235</v>
      </c>
      <c r="AF1768" s="326"/>
    </row>
    <row r="1769" spans="1:32" x14ac:dyDescent="0.25">
      <c r="A1769" s="44" t="s">
        <v>9029</v>
      </c>
      <c r="B1769" s="44" t="s">
        <v>970</v>
      </c>
      <c r="C1769" s="45">
        <v>231104</v>
      </c>
      <c r="D1769" s="45" t="s">
        <v>12340</v>
      </c>
      <c r="E1769" s="45" t="s">
        <v>9018</v>
      </c>
      <c r="AF1769" s="326"/>
    </row>
    <row r="1770" spans="1:32" x14ac:dyDescent="0.3">
      <c r="A1770" s="372" t="s">
        <v>17492</v>
      </c>
      <c r="B1770" s="372" t="s">
        <v>4057</v>
      </c>
      <c r="C1770" s="125" t="s">
        <v>11933</v>
      </c>
      <c r="D1770" s="32" t="s">
        <v>20621</v>
      </c>
      <c r="E1770" s="125" t="s">
        <v>5311</v>
      </c>
      <c r="F1770" s="125" t="s">
        <v>1236</v>
      </c>
      <c r="G1770" s="125" t="s">
        <v>1236</v>
      </c>
      <c r="AF1770" s="326"/>
    </row>
    <row r="1771" spans="1:32" x14ac:dyDescent="0.3">
      <c r="A1771" s="372" t="s">
        <v>17492</v>
      </c>
      <c r="B1771" s="372" t="s">
        <v>5061</v>
      </c>
      <c r="C1771" s="125" t="s">
        <v>17483</v>
      </c>
      <c r="D1771" s="32" t="s">
        <v>20621</v>
      </c>
      <c r="E1771" s="125" t="s">
        <v>5246</v>
      </c>
      <c r="F1771" s="125" t="s">
        <v>1236</v>
      </c>
      <c r="G1771" s="125" t="s">
        <v>1236</v>
      </c>
      <c r="AF1771" s="326"/>
    </row>
    <row r="1772" spans="1:32" x14ac:dyDescent="0.3">
      <c r="A1772" s="372" t="s">
        <v>17492</v>
      </c>
      <c r="B1772" s="372" t="s">
        <v>5065</v>
      </c>
      <c r="C1772" s="125" t="s">
        <v>17481</v>
      </c>
      <c r="D1772" s="32" t="s">
        <v>20621</v>
      </c>
      <c r="E1772" s="125" t="s">
        <v>5246</v>
      </c>
      <c r="F1772" s="125" t="s">
        <v>1236</v>
      </c>
      <c r="G1772" s="125" t="s">
        <v>1236</v>
      </c>
      <c r="AF1772" s="326"/>
    </row>
    <row r="1773" spans="1:32" x14ac:dyDescent="0.25">
      <c r="A1773" s="44" t="s">
        <v>11344</v>
      </c>
      <c r="B1773" s="44" t="s">
        <v>2211</v>
      </c>
      <c r="C1773" s="45">
        <v>240505</v>
      </c>
      <c r="D1773" s="45" t="s">
        <v>12340</v>
      </c>
      <c r="E1773" s="45" t="s">
        <v>5468</v>
      </c>
      <c r="AF1773" s="326"/>
    </row>
    <row r="1774" spans="1:32" x14ac:dyDescent="0.25">
      <c r="A1774" s="367" t="s">
        <v>9161</v>
      </c>
      <c r="B1774" s="256" t="s">
        <v>9158</v>
      </c>
      <c r="C1774" s="53" t="s">
        <v>9230</v>
      </c>
      <c r="D1774" s="93" t="s">
        <v>5891</v>
      </c>
      <c r="E1774" s="257">
        <v>47059</v>
      </c>
      <c r="F1774" s="93"/>
      <c r="G1774" s="93"/>
      <c r="H1774" s="93"/>
      <c r="I1774" s="99"/>
      <c r="J1774" s="99"/>
      <c r="K1774" s="99"/>
      <c r="L1774" s="99"/>
      <c r="M1774" s="99"/>
      <c r="N1774" s="99"/>
      <c r="O1774" s="99"/>
      <c r="P1774" s="99"/>
      <c r="Q1774" s="99"/>
      <c r="R1774" s="99"/>
      <c r="S1774" s="99"/>
      <c r="T1774" s="99"/>
      <c r="U1774" s="99"/>
      <c r="V1774" s="99"/>
      <c r="W1774" s="99"/>
      <c r="X1774" s="99"/>
      <c r="Y1774" s="99"/>
      <c r="Z1774" s="99"/>
      <c r="AF1774" s="326"/>
    </row>
    <row r="1775" spans="1:32" x14ac:dyDescent="0.25">
      <c r="A1775" s="44" t="s">
        <v>13058</v>
      </c>
      <c r="B1775" s="92" t="s">
        <v>13084</v>
      </c>
      <c r="C1775" s="93" t="s">
        <v>13054</v>
      </c>
      <c r="D1775" s="93" t="s">
        <v>1250</v>
      </c>
      <c r="E1775" s="94">
        <v>47208</v>
      </c>
      <c r="F1775" s="93"/>
      <c r="G1775" s="93"/>
      <c r="H1775" s="93"/>
      <c r="I1775" s="99"/>
      <c r="J1775" s="99"/>
      <c r="K1775" s="99"/>
      <c r="L1775" s="99"/>
      <c r="M1775" s="99"/>
      <c r="N1775" s="99"/>
      <c r="O1775" s="99"/>
      <c r="P1775" s="99"/>
      <c r="Q1775" s="99"/>
      <c r="R1775" s="99"/>
      <c r="S1775" s="44"/>
      <c r="T1775" s="99"/>
      <c r="U1775" s="99"/>
      <c r="V1775" s="99"/>
      <c r="W1775" s="99"/>
      <c r="X1775" s="99"/>
      <c r="Y1775" s="99"/>
      <c r="Z1775" s="99"/>
      <c r="AF1775" s="326"/>
    </row>
    <row r="1776" spans="1:32" x14ac:dyDescent="0.25">
      <c r="A1776" s="44" t="s">
        <v>10391</v>
      </c>
      <c r="B1776" s="44" t="s">
        <v>20335</v>
      </c>
      <c r="C1776" s="45" t="s">
        <v>10492</v>
      </c>
      <c r="D1776" s="32" t="s">
        <v>12570</v>
      </c>
      <c r="E1776" s="46">
        <v>46538</v>
      </c>
      <c r="AF1776" s="326"/>
    </row>
    <row r="1777" spans="1:32" x14ac:dyDescent="0.25">
      <c r="A1777" s="135" t="s">
        <v>6210</v>
      </c>
      <c r="B1777" s="131" t="s">
        <v>1251</v>
      </c>
      <c r="C1777" s="96" t="s">
        <v>6208</v>
      </c>
      <c r="D1777" s="96" t="s">
        <v>1250</v>
      </c>
      <c r="E1777" s="94">
        <v>46228</v>
      </c>
      <c r="F1777" s="93"/>
      <c r="G1777" s="93"/>
      <c r="H1777" s="93"/>
      <c r="I1777" s="99"/>
      <c r="J1777" s="99"/>
      <c r="K1777" s="99"/>
      <c r="L1777" s="99"/>
      <c r="M1777" s="99"/>
      <c r="N1777" s="99"/>
      <c r="O1777" s="99"/>
      <c r="P1777" s="99"/>
      <c r="Q1777" s="99"/>
      <c r="R1777" s="99"/>
      <c r="S1777" s="44"/>
      <c r="T1777" s="99"/>
      <c r="U1777" s="99"/>
      <c r="V1777" s="99"/>
      <c r="W1777" s="99"/>
      <c r="X1777" s="99"/>
      <c r="Y1777" s="99"/>
      <c r="Z1777" s="99"/>
      <c r="AA1777" s="380"/>
      <c r="AF1777" s="326"/>
    </row>
    <row r="1778" spans="1:32" x14ac:dyDescent="0.25">
      <c r="A1778" s="135" t="s">
        <v>6211</v>
      </c>
      <c r="B1778" s="131" t="s">
        <v>6205</v>
      </c>
      <c r="C1778" s="96" t="s">
        <v>6206</v>
      </c>
      <c r="D1778" s="96" t="s">
        <v>1250</v>
      </c>
      <c r="E1778" s="94">
        <v>46234</v>
      </c>
      <c r="F1778" s="93"/>
      <c r="G1778" s="93"/>
      <c r="H1778" s="93"/>
      <c r="I1778" s="99"/>
      <c r="J1778" s="99"/>
      <c r="K1778" s="99"/>
      <c r="L1778" s="99"/>
      <c r="M1778" s="99"/>
      <c r="N1778" s="99"/>
      <c r="O1778" s="99"/>
      <c r="P1778" s="99"/>
      <c r="Q1778" s="99"/>
      <c r="R1778" s="99"/>
      <c r="S1778" s="44"/>
      <c r="T1778" s="99"/>
      <c r="U1778" s="99"/>
      <c r="V1778" s="99"/>
      <c r="W1778" s="99"/>
      <c r="X1778" s="99"/>
      <c r="Y1778" s="99"/>
      <c r="Z1778" s="99"/>
      <c r="AA1778" s="380"/>
      <c r="AF1778" s="326"/>
    </row>
    <row r="1779" spans="1:32" x14ac:dyDescent="0.25">
      <c r="A1779" s="135" t="s">
        <v>2778</v>
      </c>
      <c r="B1779" s="131" t="s">
        <v>6205</v>
      </c>
      <c r="C1779" s="96" t="s">
        <v>6206</v>
      </c>
      <c r="D1779" s="96" t="s">
        <v>1250</v>
      </c>
      <c r="E1779" s="94">
        <v>46234</v>
      </c>
      <c r="F1779" s="93"/>
      <c r="G1779" s="93"/>
      <c r="H1779" s="93"/>
      <c r="I1779" s="99"/>
      <c r="J1779" s="99"/>
      <c r="K1779" s="99"/>
      <c r="L1779" s="99"/>
      <c r="M1779" s="99"/>
      <c r="N1779" s="99"/>
      <c r="O1779" s="99"/>
      <c r="P1779" s="99"/>
      <c r="Q1779" s="99"/>
      <c r="R1779" s="99"/>
      <c r="S1779" s="44"/>
      <c r="T1779" s="99"/>
      <c r="U1779" s="99"/>
      <c r="V1779" s="99"/>
      <c r="W1779" s="99"/>
      <c r="X1779" s="99"/>
      <c r="Y1779" s="99"/>
      <c r="Z1779" s="99"/>
      <c r="AA1779" s="380"/>
      <c r="AF1779" s="326"/>
    </row>
    <row r="1780" spans="1:32" x14ac:dyDescent="0.25">
      <c r="A1780" s="44" t="s">
        <v>11345</v>
      </c>
      <c r="B1780" s="44" t="s">
        <v>11304</v>
      </c>
      <c r="C1780" s="45">
        <v>240403</v>
      </c>
      <c r="D1780" s="45" t="s">
        <v>12340</v>
      </c>
      <c r="E1780" s="45" t="s">
        <v>5311</v>
      </c>
      <c r="AF1780" s="326"/>
    </row>
    <row r="1781" spans="1:32" x14ac:dyDescent="0.25">
      <c r="A1781" s="44" t="s">
        <v>11345</v>
      </c>
      <c r="B1781" s="44" t="s">
        <v>11296</v>
      </c>
      <c r="C1781" s="45">
        <v>240402</v>
      </c>
      <c r="D1781" s="45" t="s">
        <v>12340</v>
      </c>
      <c r="E1781" s="45" t="s">
        <v>5311</v>
      </c>
      <c r="AF1781" s="326"/>
    </row>
    <row r="1782" spans="1:32" x14ac:dyDescent="0.25">
      <c r="A1782" s="44" t="s">
        <v>11345</v>
      </c>
      <c r="B1782" s="44" t="s">
        <v>4037</v>
      </c>
      <c r="C1782" s="45">
        <v>240506</v>
      </c>
      <c r="D1782" s="45" t="s">
        <v>12340</v>
      </c>
      <c r="E1782" s="45" t="s">
        <v>5468</v>
      </c>
      <c r="AF1782" s="326"/>
    </row>
    <row r="1783" spans="1:32" x14ac:dyDescent="0.25">
      <c r="A1783" s="44" t="s">
        <v>9469</v>
      </c>
      <c r="B1783" s="44" t="s">
        <v>15916</v>
      </c>
      <c r="C1783" s="45" t="s">
        <v>5350</v>
      </c>
      <c r="D1783" s="93" t="s">
        <v>3876</v>
      </c>
      <c r="E1783" s="359">
        <f>DATE(2026,8,1)</f>
        <v>46235</v>
      </c>
      <c r="F1783" s="93"/>
      <c r="G1783" s="93"/>
      <c r="H1783" s="93"/>
      <c r="I1783" s="99"/>
      <c r="J1783" s="99"/>
      <c r="K1783" s="99"/>
      <c r="L1783" s="99"/>
      <c r="M1783" s="99"/>
      <c r="N1783" s="99"/>
      <c r="O1783" s="99"/>
      <c r="P1783" s="99"/>
      <c r="Q1783" s="99"/>
      <c r="R1783" s="99"/>
      <c r="S1783" s="99"/>
      <c r="T1783" s="99"/>
      <c r="U1783" s="99"/>
      <c r="V1783" s="99"/>
      <c r="W1783" s="99"/>
      <c r="X1783" s="99"/>
      <c r="Y1783" s="99"/>
      <c r="Z1783" s="99"/>
      <c r="AA1783" s="380"/>
      <c r="AF1783" s="326"/>
    </row>
    <row r="1784" spans="1:32" x14ac:dyDescent="0.25">
      <c r="A1784" s="44" t="s">
        <v>8828</v>
      </c>
      <c r="B1784" s="44" t="s">
        <v>20344</v>
      </c>
      <c r="C1784" s="45" t="s">
        <v>8813</v>
      </c>
      <c r="D1784" s="32" t="s">
        <v>12570</v>
      </c>
      <c r="E1784" s="46">
        <v>46387</v>
      </c>
      <c r="AF1784" s="326"/>
    </row>
    <row r="1785" spans="1:32" x14ac:dyDescent="0.3">
      <c r="A1785" s="372" t="s">
        <v>11938</v>
      </c>
      <c r="B1785" s="372" t="s">
        <v>12354</v>
      </c>
      <c r="C1785" s="125" t="s">
        <v>12187</v>
      </c>
      <c r="D1785" s="32" t="s">
        <v>20621</v>
      </c>
      <c r="E1785" s="125" t="s">
        <v>5239</v>
      </c>
      <c r="F1785" s="125" t="s">
        <v>1236</v>
      </c>
      <c r="G1785" s="125" t="s">
        <v>1237</v>
      </c>
      <c r="AF1785" s="326"/>
    </row>
    <row r="1786" spans="1:32" x14ac:dyDescent="0.25">
      <c r="A1786" s="44" t="s">
        <v>13176</v>
      </c>
      <c r="B1786" s="44" t="s">
        <v>13125</v>
      </c>
      <c r="C1786" s="45">
        <v>26.23</v>
      </c>
      <c r="D1786" s="45" t="s">
        <v>13565</v>
      </c>
      <c r="E1786" s="46">
        <v>46934</v>
      </c>
      <c r="F1786" s="45"/>
      <c r="G1786" s="93"/>
      <c r="H1786" s="93"/>
      <c r="I1786" s="99"/>
      <c r="J1786" s="99"/>
      <c r="K1786" s="99"/>
      <c r="L1786" s="99"/>
      <c r="M1786" s="99"/>
      <c r="N1786" s="99"/>
      <c r="O1786" s="99"/>
      <c r="P1786" s="99"/>
      <c r="Q1786" s="99"/>
      <c r="R1786" s="99"/>
      <c r="S1786" s="99"/>
      <c r="T1786" s="99"/>
      <c r="U1786" s="99"/>
      <c r="V1786" s="99"/>
      <c r="W1786" s="99"/>
      <c r="X1786" s="99"/>
      <c r="Y1786" s="99"/>
      <c r="Z1786" s="99"/>
      <c r="AF1786" s="326"/>
    </row>
    <row r="1787" spans="1:32" x14ac:dyDescent="0.25">
      <c r="A1787" s="44" t="s">
        <v>645</v>
      </c>
      <c r="B1787" s="44" t="s">
        <v>15918</v>
      </c>
      <c r="C1787" s="45" t="s">
        <v>5351</v>
      </c>
      <c r="D1787" s="93" t="s">
        <v>3876</v>
      </c>
      <c r="E1787" s="359">
        <f>DATE(2027,5,26)</f>
        <v>46533</v>
      </c>
      <c r="F1787" s="93"/>
      <c r="G1787" s="93"/>
      <c r="H1787" s="93"/>
      <c r="I1787" s="99"/>
      <c r="J1787" s="99"/>
      <c r="K1787" s="99"/>
      <c r="L1787" s="99"/>
      <c r="M1787" s="99"/>
      <c r="N1787" s="99"/>
      <c r="O1787" s="99"/>
      <c r="P1787" s="99"/>
      <c r="Q1787" s="99"/>
      <c r="R1787" s="99"/>
      <c r="S1787" s="99"/>
      <c r="T1787" s="99"/>
      <c r="U1787" s="99"/>
      <c r="V1787" s="99"/>
      <c r="W1787" s="99"/>
      <c r="X1787" s="99"/>
      <c r="Y1787" s="99"/>
      <c r="Z1787" s="99"/>
      <c r="AF1787" s="326"/>
    </row>
    <row r="1788" spans="1:32" x14ac:dyDescent="0.25">
      <c r="A1788" s="44" t="s">
        <v>645</v>
      </c>
      <c r="B1788" s="44" t="s">
        <v>15917</v>
      </c>
      <c r="C1788" s="45" t="s">
        <v>5352</v>
      </c>
      <c r="D1788" s="93" t="s">
        <v>3876</v>
      </c>
      <c r="E1788" s="359">
        <f>DATE(2027,5,26)</f>
        <v>46533</v>
      </c>
      <c r="F1788" s="93"/>
      <c r="G1788" s="93"/>
      <c r="H1788" s="93"/>
      <c r="I1788" s="99"/>
      <c r="J1788" s="99"/>
      <c r="K1788" s="99"/>
      <c r="L1788" s="99"/>
      <c r="M1788" s="99"/>
      <c r="N1788" s="99"/>
      <c r="O1788" s="99"/>
      <c r="P1788" s="99"/>
      <c r="Q1788" s="99"/>
      <c r="R1788" s="99"/>
      <c r="S1788" s="99"/>
      <c r="T1788" s="99"/>
      <c r="U1788" s="99"/>
      <c r="V1788" s="99"/>
      <c r="W1788" s="99"/>
      <c r="X1788" s="99"/>
      <c r="Y1788" s="99"/>
      <c r="Z1788" s="99"/>
      <c r="AF1788" s="326"/>
    </row>
    <row r="1789" spans="1:32" x14ac:dyDescent="0.25">
      <c r="A1789" s="44" t="s">
        <v>645</v>
      </c>
      <c r="B1789" s="44" t="s">
        <v>18842</v>
      </c>
      <c r="C1789" s="45">
        <v>26020101</v>
      </c>
      <c r="D1789" s="45" t="s">
        <v>12340</v>
      </c>
      <c r="E1789" s="45" t="s">
        <v>10021</v>
      </c>
      <c r="AF1789" s="326"/>
    </row>
    <row r="1790" spans="1:32" x14ac:dyDescent="0.25">
      <c r="A1790" s="44" t="s">
        <v>645</v>
      </c>
      <c r="B1790" s="44" t="s">
        <v>7119</v>
      </c>
      <c r="C1790" s="45">
        <v>26020102</v>
      </c>
      <c r="D1790" s="45" t="s">
        <v>12340</v>
      </c>
      <c r="E1790" s="45" t="s">
        <v>10021</v>
      </c>
      <c r="AF1790" s="326"/>
    </row>
    <row r="1791" spans="1:32" x14ac:dyDescent="0.25">
      <c r="A1791" s="44" t="s">
        <v>1010</v>
      </c>
      <c r="B1791" s="44" t="s">
        <v>5264</v>
      </c>
      <c r="C1791" s="45" t="s">
        <v>5265</v>
      </c>
      <c r="D1791" s="45" t="s">
        <v>12177</v>
      </c>
      <c r="E1791" s="46">
        <v>46477</v>
      </c>
      <c r="F1791" s="93"/>
      <c r="G1791" s="93"/>
      <c r="H1791" s="93"/>
      <c r="I1791" s="99"/>
      <c r="J1791" s="99"/>
      <c r="K1791" s="99"/>
      <c r="L1791" s="99"/>
      <c r="M1791" s="99"/>
      <c r="N1791" s="99"/>
      <c r="O1791" s="99"/>
      <c r="P1791" s="99"/>
      <c r="Q1791" s="99"/>
      <c r="R1791" s="99"/>
      <c r="S1791" s="99"/>
      <c r="T1791" s="99"/>
      <c r="U1791" s="99"/>
      <c r="V1791" s="99"/>
      <c r="W1791" s="99"/>
      <c r="X1791" s="99"/>
      <c r="Y1791" s="99"/>
      <c r="Z1791" s="99"/>
      <c r="AF1791" s="326"/>
    </row>
    <row r="1792" spans="1:32" x14ac:dyDescent="0.25">
      <c r="A1792" s="44" t="s">
        <v>1010</v>
      </c>
      <c r="B1792" s="44" t="s">
        <v>5264</v>
      </c>
      <c r="C1792" s="45" t="s">
        <v>5265</v>
      </c>
      <c r="D1792" s="93" t="s">
        <v>18817</v>
      </c>
      <c r="E1792" s="45" t="s">
        <v>5452</v>
      </c>
      <c r="F1792" s="379"/>
      <c r="G1792" s="379"/>
      <c r="H1792" s="379"/>
      <c r="I1792" s="380"/>
      <c r="J1792" s="380"/>
      <c r="K1792" s="380"/>
      <c r="L1792" s="380"/>
      <c r="M1792" s="380"/>
      <c r="N1792" s="380"/>
      <c r="O1792" s="380"/>
      <c r="P1792" s="380"/>
      <c r="Q1792" s="380"/>
      <c r="R1792" s="380"/>
      <c r="S1792" s="380"/>
      <c r="T1792" s="380"/>
      <c r="U1792" s="380"/>
      <c r="V1792" s="380"/>
      <c r="W1792" s="380"/>
      <c r="X1792" s="380"/>
      <c r="Y1792" s="380"/>
      <c r="Z1792" s="380"/>
      <c r="AA1792" s="380"/>
      <c r="AF1792" s="326"/>
    </row>
    <row r="1793" spans="1:32" x14ac:dyDescent="0.25">
      <c r="A1793" s="44" t="s">
        <v>1010</v>
      </c>
      <c r="B1793" s="44" t="s">
        <v>5264</v>
      </c>
      <c r="C1793" s="45" t="s">
        <v>5265</v>
      </c>
      <c r="D1793" s="45" t="s">
        <v>10697</v>
      </c>
      <c r="E1793" s="46">
        <v>46477</v>
      </c>
      <c r="F1793" s="93"/>
      <c r="G1793" s="93"/>
      <c r="H1793" s="93"/>
      <c r="I1793" s="99"/>
      <c r="J1793" s="99"/>
      <c r="K1793" s="99"/>
      <c r="L1793" s="99"/>
      <c r="M1793" s="99"/>
      <c r="N1793" s="99"/>
      <c r="O1793" s="99"/>
      <c r="P1793" s="99"/>
      <c r="Q1793" s="99"/>
      <c r="R1793" s="99"/>
      <c r="S1793" s="44"/>
      <c r="T1793" s="99"/>
      <c r="U1793" s="99"/>
      <c r="V1793" s="99"/>
      <c r="W1793" s="99"/>
      <c r="X1793" s="99"/>
      <c r="Y1793" s="99"/>
      <c r="Z1793" s="99"/>
      <c r="AF1793" s="326"/>
    </row>
    <row r="1794" spans="1:32" x14ac:dyDescent="0.3">
      <c r="A1794" s="57" t="s">
        <v>646</v>
      </c>
      <c r="B1794" s="57" t="s">
        <v>2254</v>
      </c>
      <c r="C1794" s="62">
        <v>24030</v>
      </c>
      <c r="D1794" s="93" t="s">
        <v>5007</v>
      </c>
      <c r="E1794" s="60">
        <v>46326</v>
      </c>
      <c r="F1794" s="379"/>
      <c r="G1794" s="379"/>
      <c r="H1794" s="379"/>
      <c r="I1794" s="380"/>
      <c r="J1794" s="380"/>
      <c r="K1794" s="380"/>
      <c r="L1794" s="380"/>
      <c r="M1794" s="380"/>
      <c r="N1794" s="380"/>
      <c r="O1794" s="380"/>
      <c r="P1794" s="380"/>
      <c r="Q1794" s="380"/>
      <c r="R1794" s="380"/>
      <c r="S1794" s="380"/>
      <c r="T1794" s="380"/>
      <c r="U1794" s="380"/>
      <c r="V1794" s="380"/>
      <c r="W1794" s="380"/>
      <c r="X1794" s="380"/>
      <c r="Y1794" s="380"/>
      <c r="Z1794" s="380"/>
      <c r="AA1794" s="380"/>
      <c r="AF1794" s="326"/>
    </row>
    <row r="1795" spans="1:32" x14ac:dyDescent="0.25">
      <c r="A1795" s="44" t="s">
        <v>646</v>
      </c>
      <c r="B1795" s="44" t="s">
        <v>5447</v>
      </c>
      <c r="C1795" s="45">
        <v>240804</v>
      </c>
      <c r="D1795" s="45" t="s">
        <v>12340</v>
      </c>
      <c r="E1795" s="45" t="s">
        <v>12234</v>
      </c>
      <c r="AF1795" s="326"/>
    </row>
    <row r="1796" spans="1:32" x14ac:dyDescent="0.25">
      <c r="A1796" s="44" t="s">
        <v>13177</v>
      </c>
      <c r="B1796" s="44" t="s">
        <v>13127</v>
      </c>
      <c r="C1796" s="45">
        <v>13.24</v>
      </c>
      <c r="D1796" s="45" t="s">
        <v>13565</v>
      </c>
      <c r="E1796" s="46">
        <v>47299</v>
      </c>
      <c r="F1796" s="45"/>
      <c r="G1796" s="93"/>
      <c r="H1796" s="93"/>
      <c r="I1796" s="99"/>
      <c r="J1796" s="99"/>
      <c r="K1796" s="99"/>
      <c r="L1796" s="99"/>
      <c r="M1796" s="99"/>
      <c r="N1796" s="99"/>
      <c r="O1796" s="99"/>
      <c r="P1796" s="99"/>
      <c r="Q1796" s="99"/>
      <c r="R1796" s="99"/>
      <c r="S1796" s="99"/>
      <c r="T1796" s="99"/>
      <c r="U1796" s="99"/>
      <c r="V1796" s="99"/>
      <c r="W1796" s="99"/>
      <c r="X1796" s="99"/>
      <c r="Y1796" s="99"/>
      <c r="Z1796" s="99"/>
      <c r="AF1796" s="326"/>
    </row>
    <row r="1797" spans="1:32" x14ac:dyDescent="0.25">
      <c r="A1797" s="44" t="s">
        <v>9470</v>
      </c>
      <c r="B1797" s="44" t="s">
        <v>15919</v>
      </c>
      <c r="C1797" s="45" t="s">
        <v>11913</v>
      </c>
      <c r="D1797" s="93" t="s">
        <v>3876</v>
      </c>
      <c r="E1797" s="359">
        <f>DATE(2028,5,8)</f>
        <v>46881</v>
      </c>
      <c r="F1797" s="93"/>
      <c r="G1797" s="93"/>
      <c r="H1797" s="93"/>
      <c r="I1797" s="99"/>
      <c r="J1797" s="99"/>
      <c r="K1797" s="99"/>
      <c r="L1797" s="99"/>
      <c r="M1797" s="99"/>
      <c r="N1797" s="99"/>
      <c r="O1797" s="99"/>
      <c r="P1797" s="99"/>
      <c r="Q1797" s="99"/>
      <c r="R1797" s="99"/>
      <c r="S1797" s="99"/>
      <c r="T1797" s="99"/>
      <c r="U1797" s="99"/>
      <c r="V1797" s="99"/>
      <c r="W1797" s="99"/>
      <c r="X1797" s="99"/>
      <c r="Y1797" s="99"/>
      <c r="Z1797" s="99"/>
      <c r="AF1797" s="326"/>
    </row>
    <row r="1798" spans="1:32" x14ac:dyDescent="0.25">
      <c r="A1798" s="44" t="s">
        <v>8223</v>
      </c>
      <c r="B1798" s="44" t="s">
        <v>10647</v>
      </c>
      <c r="C1798" s="45" t="s">
        <v>8224</v>
      </c>
      <c r="D1798" s="93" t="s">
        <v>18817</v>
      </c>
      <c r="E1798" s="45" t="s">
        <v>5444</v>
      </c>
      <c r="F1798" s="379"/>
      <c r="G1798" s="379"/>
      <c r="H1798" s="379"/>
      <c r="I1798" s="380"/>
      <c r="J1798" s="380"/>
      <c r="K1798" s="380"/>
      <c r="L1798" s="380"/>
      <c r="M1798" s="380"/>
      <c r="N1798" s="380"/>
      <c r="O1798" s="380"/>
      <c r="P1798" s="380"/>
      <c r="Q1798" s="380"/>
      <c r="R1798" s="380"/>
      <c r="S1798" s="380"/>
      <c r="T1798" s="380"/>
      <c r="U1798" s="380"/>
      <c r="V1798" s="380"/>
      <c r="W1798" s="380"/>
      <c r="X1798" s="380"/>
      <c r="Y1798" s="380"/>
      <c r="Z1798" s="380"/>
      <c r="AA1798" s="380"/>
      <c r="AF1798" s="326"/>
    </row>
    <row r="1799" spans="1:32" x14ac:dyDescent="0.25">
      <c r="A1799" s="44" t="s">
        <v>8223</v>
      </c>
      <c r="B1799" s="44" t="s">
        <v>10647</v>
      </c>
      <c r="C1799" s="45" t="s">
        <v>8224</v>
      </c>
      <c r="D1799" s="45" t="s">
        <v>10697</v>
      </c>
      <c r="E1799" s="46">
        <v>46873</v>
      </c>
      <c r="F1799" s="93"/>
      <c r="G1799" s="93"/>
      <c r="H1799" s="93"/>
      <c r="I1799" s="99"/>
      <c r="J1799" s="99"/>
      <c r="K1799" s="99"/>
      <c r="L1799" s="99"/>
      <c r="M1799" s="99"/>
      <c r="N1799" s="99"/>
      <c r="O1799" s="99"/>
      <c r="P1799" s="99"/>
      <c r="Q1799" s="99"/>
      <c r="R1799" s="99"/>
      <c r="S1799" s="44"/>
      <c r="T1799" s="99"/>
      <c r="U1799" s="99"/>
      <c r="V1799" s="99"/>
      <c r="W1799" s="99"/>
      <c r="X1799" s="99"/>
      <c r="Y1799" s="99"/>
      <c r="Z1799" s="99"/>
      <c r="AA1799" s="380"/>
      <c r="AF1799" s="326"/>
    </row>
    <row r="1800" spans="1:32" x14ac:dyDescent="0.25">
      <c r="A1800" s="135" t="s">
        <v>6212</v>
      </c>
      <c r="B1800" s="131" t="s">
        <v>6205</v>
      </c>
      <c r="C1800" s="96" t="s">
        <v>6206</v>
      </c>
      <c r="D1800" s="96" t="s">
        <v>1250</v>
      </c>
      <c r="E1800" s="94">
        <v>46234</v>
      </c>
      <c r="F1800" s="93"/>
      <c r="G1800" s="93"/>
      <c r="H1800" s="93"/>
      <c r="I1800" s="99"/>
      <c r="J1800" s="99"/>
      <c r="K1800" s="99"/>
      <c r="L1800" s="99"/>
      <c r="M1800" s="99"/>
      <c r="N1800" s="99"/>
      <c r="O1800" s="99"/>
      <c r="P1800" s="99"/>
      <c r="Q1800" s="99"/>
      <c r="R1800" s="99"/>
      <c r="S1800" s="44"/>
      <c r="T1800" s="99"/>
      <c r="U1800" s="99"/>
      <c r="V1800" s="99"/>
      <c r="W1800" s="99"/>
      <c r="X1800" s="99"/>
      <c r="Y1800" s="99"/>
      <c r="Z1800" s="99"/>
      <c r="AA1800" s="380"/>
      <c r="AF1800" s="326"/>
    </row>
    <row r="1801" spans="1:32" x14ac:dyDescent="0.25">
      <c r="A1801" s="44" t="s">
        <v>11346</v>
      </c>
      <c r="B1801" s="44" t="s">
        <v>3167</v>
      </c>
      <c r="C1801" s="45">
        <v>24020202</v>
      </c>
      <c r="D1801" s="45" t="s">
        <v>12340</v>
      </c>
      <c r="E1801" s="45" t="s">
        <v>5444</v>
      </c>
      <c r="AF1801" s="326"/>
    </row>
    <row r="1802" spans="1:32" x14ac:dyDescent="0.25">
      <c r="A1802" s="44" t="s">
        <v>11346</v>
      </c>
      <c r="B1802" s="44" t="s">
        <v>11338</v>
      </c>
      <c r="C1802" s="45">
        <v>24020201</v>
      </c>
      <c r="D1802" s="45" t="s">
        <v>12340</v>
      </c>
      <c r="E1802" s="45" t="s">
        <v>5444</v>
      </c>
      <c r="AF1802" s="326"/>
    </row>
    <row r="1803" spans="1:32" x14ac:dyDescent="0.25">
      <c r="A1803" s="44" t="s">
        <v>11346</v>
      </c>
      <c r="B1803" s="44" t="s">
        <v>3166</v>
      </c>
      <c r="C1803" s="45">
        <v>230902</v>
      </c>
      <c r="D1803" s="45" t="s">
        <v>12340</v>
      </c>
      <c r="E1803" s="45" t="s">
        <v>8524</v>
      </c>
      <c r="AF1803" s="326"/>
    </row>
    <row r="1804" spans="1:32" x14ac:dyDescent="0.25">
      <c r="A1804" s="44" t="s">
        <v>5012</v>
      </c>
      <c r="B1804" s="44" t="s">
        <v>14453</v>
      </c>
      <c r="C1804" s="45" t="s">
        <v>14456</v>
      </c>
      <c r="D1804" s="46" t="s">
        <v>13037</v>
      </c>
      <c r="E1804" s="46">
        <v>46493</v>
      </c>
      <c r="AF1804" s="326"/>
    </row>
    <row r="1805" spans="1:32" x14ac:dyDescent="0.3">
      <c r="A1805" s="372" t="s">
        <v>17493</v>
      </c>
      <c r="B1805" s="372" t="s">
        <v>5059</v>
      </c>
      <c r="C1805" s="125" t="s">
        <v>17475</v>
      </c>
      <c r="D1805" s="32" t="s">
        <v>20621</v>
      </c>
      <c r="E1805" s="125" t="s">
        <v>5246</v>
      </c>
      <c r="F1805" s="125" t="s">
        <v>1236</v>
      </c>
      <c r="G1805" s="125" t="s">
        <v>1237</v>
      </c>
      <c r="AF1805" s="326"/>
    </row>
    <row r="1806" spans="1:32" x14ac:dyDescent="0.25">
      <c r="A1806" s="44" t="s">
        <v>13178</v>
      </c>
      <c r="B1806" s="44" t="s">
        <v>13108</v>
      </c>
      <c r="C1806" s="45">
        <v>7.25</v>
      </c>
      <c r="D1806" s="45" t="s">
        <v>13565</v>
      </c>
      <c r="E1806" s="46">
        <v>47422</v>
      </c>
      <c r="F1806" s="45"/>
      <c r="G1806" s="93"/>
      <c r="H1806" s="93"/>
      <c r="I1806" s="99"/>
      <c r="J1806" s="99"/>
      <c r="K1806" s="99"/>
      <c r="L1806" s="99"/>
      <c r="M1806" s="99"/>
      <c r="N1806" s="99"/>
      <c r="O1806" s="99"/>
      <c r="P1806" s="99"/>
      <c r="Q1806" s="99"/>
      <c r="R1806" s="99"/>
      <c r="S1806" s="99"/>
      <c r="T1806" s="99"/>
      <c r="U1806" s="99"/>
      <c r="V1806" s="99"/>
      <c r="W1806" s="99"/>
      <c r="X1806" s="99"/>
      <c r="Y1806" s="99"/>
      <c r="Z1806" s="99"/>
      <c r="AF1806" s="326"/>
    </row>
    <row r="1807" spans="1:32" x14ac:dyDescent="0.3">
      <c r="A1807" s="372" t="s">
        <v>11939</v>
      </c>
      <c r="B1807" s="372" t="s">
        <v>3578</v>
      </c>
      <c r="C1807" s="125" t="s">
        <v>11923</v>
      </c>
      <c r="D1807" s="32" t="s">
        <v>20621</v>
      </c>
      <c r="E1807" s="125" t="s">
        <v>2686</v>
      </c>
      <c r="F1807" s="125" t="s">
        <v>1236</v>
      </c>
      <c r="G1807" s="125" t="s">
        <v>1237</v>
      </c>
      <c r="AF1807" s="326"/>
    </row>
    <row r="1808" spans="1:32" x14ac:dyDescent="0.25">
      <c r="A1808" s="44" t="s">
        <v>15157</v>
      </c>
      <c r="B1808" s="44" t="s">
        <v>15139</v>
      </c>
      <c r="C1808" s="45" t="s">
        <v>15158</v>
      </c>
      <c r="D1808" s="45" t="s">
        <v>12177</v>
      </c>
      <c r="E1808" s="45" t="s">
        <v>13567</v>
      </c>
      <c r="F1808" s="93"/>
      <c r="G1808" s="93"/>
      <c r="H1808" s="93"/>
      <c r="I1808" s="99"/>
      <c r="J1808" s="99"/>
      <c r="K1808" s="99"/>
      <c r="L1808" s="99"/>
      <c r="M1808" s="99"/>
      <c r="N1808" s="99"/>
      <c r="O1808" s="99"/>
      <c r="P1808" s="99"/>
      <c r="Q1808" s="99"/>
      <c r="R1808" s="99"/>
      <c r="S1808" s="99"/>
      <c r="T1808" s="99"/>
      <c r="U1808" s="99"/>
      <c r="V1808" s="99"/>
      <c r="W1808" s="99"/>
      <c r="X1808" s="99"/>
      <c r="Y1808" s="99"/>
      <c r="Z1808" s="99"/>
      <c r="AF1808" s="326"/>
    </row>
    <row r="1809" spans="1:32" x14ac:dyDescent="0.25">
      <c r="A1809" s="44" t="s">
        <v>15157</v>
      </c>
      <c r="B1809" s="44" t="s">
        <v>15139</v>
      </c>
      <c r="C1809" s="45" t="s">
        <v>15158</v>
      </c>
      <c r="D1809" s="93" t="s">
        <v>18817</v>
      </c>
      <c r="E1809" s="45" t="s">
        <v>13567</v>
      </c>
      <c r="F1809" s="379"/>
      <c r="G1809" s="379"/>
      <c r="H1809" s="379"/>
      <c r="I1809" s="380"/>
      <c r="J1809" s="380"/>
      <c r="K1809" s="380"/>
      <c r="L1809" s="380"/>
      <c r="M1809" s="380"/>
      <c r="N1809" s="380"/>
      <c r="O1809" s="380"/>
      <c r="P1809" s="380"/>
      <c r="Q1809" s="380"/>
      <c r="R1809" s="380"/>
      <c r="S1809" s="380"/>
      <c r="T1809" s="380"/>
      <c r="U1809" s="380"/>
      <c r="V1809" s="380"/>
      <c r="W1809" s="380"/>
      <c r="X1809" s="380"/>
      <c r="Y1809" s="380"/>
      <c r="Z1809" s="380"/>
      <c r="AA1809" s="380"/>
      <c r="AF1809" s="326"/>
    </row>
    <row r="1810" spans="1:32" x14ac:dyDescent="0.25">
      <c r="A1810" s="44" t="s">
        <v>6899</v>
      </c>
      <c r="B1810" s="44" t="s">
        <v>2433</v>
      </c>
      <c r="C1810" s="45">
        <v>230105</v>
      </c>
      <c r="D1810" s="45" t="s">
        <v>12340</v>
      </c>
      <c r="E1810" s="45" t="s">
        <v>5580</v>
      </c>
      <c r="AF1810" s="326"/>
    </row>
    <row r="1811" spans="1:32" x14ac:dyDescent="0.25">
      <c r="A1811" s="44" t="s">
        <v>18953</v>
      </c>
      <c r="B1811" s="44" t="s">
        <v>18842</v>
      </c>
      <c r="C1811" s="45">
        <v>26020101</v>
      </c>
      <c r="D1811" s="45" t="s">
        <v>12340</v>
      </c>
      <c r="E1811" s="45" t="s">
        <v>10021</v>
      </c>
      <c r="AF1811" s="326"/>
    </row>
    <row r="1812" spans="1:32" x14ac:dyDescent="0.3">
      <c r="A1812" s="372" t="s">
        <v>1011</v>
      </c>
      <c r="B1812" s="372" t="s">
        <v>3578</v>
      </c>
      <c r="C1812" s="125" t="s">
        <v>11923</v>
      </c>
      <c r="D1812" s="32" t="s">
        <v>20621</v>
      </c>
      <c r="E1812" s="125" t="s">
        <v>2686</v>
      </c>
      <c r="F1812" s="125" t="s">
        <v>1236</v>
      </c>
      <c r="G1812" s="125" t="s">
        <v>1237</v>
      </c>
      <c r="AF1812" s="326"/>
    </row>
    <row r="1813" spans="1:32" x14ac:dyDescent="0.25">
      <c r="A1813" s="100" t="s">
        <v>3542</v>
      </c>
      <c r="B1813" s="92" t="s">
        <v>3574</v>
      </c>
      <c r="C1813" s="93" t="s">
        <v>3575</v>
      </c>
      <c r="D1813" s="93" t="s">
        <v>1250</v>
      </c>
      <c r="E1813" s="94">
        <v>46496</v>
      </c>
      <c r="F1813" s="93"/>
      <c r="G1813" s="93"/>
      <c r="H1813" s="93" t="s">
        <v>1237</v>
      </c>
      <c r="I1813" s="99"/>
      <c r="J1813" s="99"/>
      <c r="K1813" s="99"/>
      <c r="L1813" s="99"/>
      <c r="M1813" s="99"/>
      <c r="N1813" s="99"/>
      <c r="O1813" s="99"/>
      <c r="P1813" s="99"/>
      <c r="Q1813" s="99"/>
      <c r="R1813" s="99"/>
      <c r="S1813" s="44"/>
      <c r="T1813" s="99"/>
      <c r="U1813" s="99"/>
      <c r="V1813" s="99"/>
      <c r="W1813" s="99"/>
      <c r="X1813" s="99"/>
      <c r="Y1813" s="99"/>
      <c r="Z1813" s="99"/>
      <c r="AF1813" s="326"/>
    </row>
    <row r="1814" spans="1:32" x14ac:dyDescent="0.25">
      <c r="A1814" s="44" t="s">
        <v>17984</v>
      </c>
      <c r="B1814" s="44" t="s">
        <v>15920</v>
      </c>
      <c r="C1814" s="45" t="s">
        <v>18311</v>
      </c>
      <c r="D1814" s="93" t="s">
        <v>3876</v>
      </c>
      <c r="E1814" s="359">
        <f>DATE(2029,10,13)</f>
        <v>47404</v>
      </c>
      <c r="F1814" s="93"/>
      <c r="G1814" s="93"/>
      <c r="H1814" s="93"/>
      <c r="I1814" s="99"/>
      <c r="J1814" s="99"/>
      <c r="K1814" s="99"/>
      <c r="L1814" s="99"/>
      <c r="M1814" s="99"/>
      <c r="N1814" s="99"/>
      <c r="O1814" s="99"/>
      <c r="P1814" s="99"/>
      <c r="Q1814" s="99"/>
      <c r="R1814" s="99"/>
      <c r="S1814" s="99"/>
      <c r="T1814" s="99"/>
      <c r="U1814" s="99"/>
      <c r="V1814" s="99"/>
      <c r="W1814" s="99"/>
      <c r="X1814" s="99"/>
      <c r="Y1814" s="99"/>
      <c r="Z1814" s="99"/>
      <c r="AF1814" s="326"/>
    </row>
    <row r="1815" spans="1:32" x14ac:dyDescent="0.25">
      <c r="A1815" s="44" t="s">
        <v>3288</v>
      </c>
      <c r="B1815" s="44" t="s">
        <v>3163</v>
      </c>
      <c r="C1815" s="45">
        <v>25100202</v>
      </c>
      <c r="D1815" s="45" t="s">
        <v>12340</v>
      </c>
      <c r="E1815" s="45" t="s">
        <v>12119</v>
      </c>
      <c r="AF1815" s="326"/>
    </row>
    <row r="1816" spans="1:32" x14ac:dyDescent="0.25">
      <c r="A1816" s="44" t="s">
        <v>3288</v>
      </c>
      <c r="B1816" s="44" t="s">
        <v>18854</v>
      </c>
      <c r="C1816" s="45">
        <v>25100201</v>
      </c>
      <c r="D1816" s="45" t="s">
        <v>12340</v>
      </c>
      <c r="E1816" s="45" t="s">
        <v>12119</v>
      </c>
      <c r="AF1816" s="326"/>
    </row>
    <row r="1817" spans="1:32" x14ac:dyDescent="0.25">
      <c r="A1817" s="44" t="s">
        <v>3288</v>
      </c>
      <c r="B1817" s="44" t="s">
        <v>16913</v>
      </c>
      <c r="C1817" s="45">
        <v>25050102</v>
      </c>
      <c r="D1817" s="45" t="s">
        <v>12340</v>
      </c>
      <c r="E1817" s="45" t="s">
        <v>7651</v>
      </c>
      <c r="AF1817" s="326"/>
    </row>
    <row r="1818" spans="1:32" x14ac:dyDescent="0.25">
      <c r="A1818" s="44" t="s">
        <v>3288</v>
      </c>
      <c r="B1818" s="44" t="s">
        <v>16912</v>
      </c>
      <c r="C1818" s="45">
        <v>25050101</v>
      </c>
      <c r="D1818" s="45" t="s">
        <v>12340</v>
      </c>
      <c r="E1818" s="45" t="s">
        <v>7651</v>
      </c>
      <c r="AF1818" s="326"/>
    </row>
    <row r="1819" spans="1:32" x14ac:dyDescent="0.25">
      <c r="A1819" s="44" t="s">
        <v>3288</v>
      </c>
      <c r="B1819" s="44" t="s">
        <v>10018</v>
      </c>
      <c r="C1819" s="45">
        <v>240102</v>
      </c>
      <c r="D1819" s="45" t="s">
        <v>12340</v>
      </c>
      <c r="E1819" s="45" t="s">
        <v>5452</v>
      </c>
      <c r="AF1819" s="326"/>
    </row>
    <row r="1820" spans="1:32" x14ac:dyDescent="0.25">
      <c r="A1820" s="44" t="s">
        <v>4394</v>
      </c>
      <c r="B1820" s="44" t="s">
        <v>4395</v>
      </c>
      <c r="C1820" s="45" t="s">
        <v>4396</v>
      </c>
      <c r="D1820" s="45" t="s">
        <v>12177</v>
      </c>
      <c r="E1820" s="45" t="s">
        <v>4397</v>
      </c>
      <c r="F1820" s="93"/>
      <c r="G1820" s="93"/>
      <c r="H1820" s="93"/>
      <c r="I1820" s="99"/>
      <c r="J1820" s="99"/>
      <c r="K1820" s="99"/>
      <c r="L1820" s="99"/>
      <c r="M1820" s="99"/>
      <c r="N1820" s="99"/>
      <c r="O1820" s="99"/>
      <c r="P1820" s="99"/>
      <c r="Q1820" s="99"/>
      <c r="R1820" s="99"/>
      <c r="S1820" s="99"/>
      <c r="T1820" s="99"/>
      <c r="U1820" s="99"/>
      <c r="V1820" s="99"/>
      <c r="W1820" s="99"/>
      <c r="X1820" s="99"/>
      <c r="Y1820" s="99"/>
      <c r="Z1820" s="99"/>
      <c r="AF1820" s="326"/>
    </row>
    <row r="1821" spans="1:32" x14ac:dyDescent="0.25">
      <c r="A1821" s="44" t="s">
        <v>4394</v>
      </c>
      <c r="B1821" s="44" t="s">
        <v>4395</v>
      </c>
      <c r="C1821" s="45" t="s">
        <v>18730</v>
      </c>
      <c r="D1821" s="93" t="s">
        <v>18817</v>
      </c>
      <c r="E1821" s="45" t="s">
        <v>18714</v>
      </c>
      <c r="F1821" s="379"/>
      <c r="G1821" s="379"/>
      <c r="H1821" s="379"/>
      <c r="I1821" s="380"/>
      <c r="J1821" s="380"/>
      <c r="K1821" s="380"/>
      <c r="L1821" s="380"/>
      <c r="M1821" s="380"/>
      <c r="N1821" s="380"/>
      <c r="O1821" s="380"/>
      <c r="P1821" s="380"/>
      <c r="Q1821" s="380"/>
      <c r="R1821" s="380"/>
      <c r="S1821" s="380"/>
      <c r="T1821" s="380"/>
      <c r="U1821" s="380"/>
      <c r="V1821" s="380"/>
      <c r="W1821" s="380"/>
      <c r="X1821" s="380"/>
      <c r="Y1821" s="380"/>
      <c r="Z1821" s="380"/>
      <c r="AA1821" s="380"/>
      <c r="AF1821" s="326"/>
    </row>
    <row r="1822" spans="1:32" x14ac:dyDescent="0.25">
      <c r="A1822" s="44" t="s">
        <v>4394</v>
      </c>
      <c r="B1822" s="44" t="s">
        <v>4395</v>
      </c>
      <c r="C1822" s="45" t="s">
        <v>4396</v>
      </c>
      <c r="D1822" s="45" t="s">
        <v>10697</v>
      </c>
      <c r="E1822" s="45" t="s">
        <v>4397</v>
      </c>
      <c r="F1822" s="93"/>
      <c r="G1822" s="93"/>
      <c r="H1822" s="93"/>
      <c r="I1822" s="99"/>
      <c r="J1822" s="99"/>
      <c r="K1822" s="99"/>
      <c r="L1822" s="99"/>
      <c r="M1822" s="99"/>
      <c r="N1822" s="99"/>
      <c r="O1822" s="99"/>
      <c r="P1822" s="99"/>
      <c r="Q1822" s="99"/>
      <c r="R1822" s="99"/>
      <c r="S1822" s="44"/>
      <c r="T1822" s="99"/>
      <c r="U1822" s="99"/>
      <c r="V1822" s="99"/>
      <c r="W1822" s="99"/>
      <c r="X1822" s="99"/>
      <c r="Y1822" s="99"/>
      <c r="Z1822" s="99"/>
      <c r="AF1822" s="326"/>
    </row>
    <row r="1823" spans="1:32" x14ac:dyDescent="0.3">
      <c r="A1823" s="372" t="s">
        <v>9354</v>
      </c>
      <c r="B1823" s="372" t="s">
        <v>9352</v>
      </c>
      <c r="C1823" s="125" t="s">
        <v>9353</v>
      </c>
      <c r="D1823" s="32" t="s">
        <v>20621</v>
      </c>
      <c r="E1823" s="125" t="s">
        <v>8524</v>
      </c>
      <c r="F1823" s="125" t="s">
        <v>1236</v>
      </c>
      <c r="G1823" s="125" t="s">
        <v>1236</v>
      </c>
      <c r="AF1823" s="326"/>
    </row>
    <row r="1824" spans="1:32" x14ac:dyDescent="0.25">
      <c r="A1824" s="44" t="s">
        <v>9471</v>
      </c>
      <c r="B1824" s="44" t="s">
        <v>15921</v>
      </c>
      <c r="C1824" s="45" t="s">
        <v>4014</v>
      </c>
      <c r="D1824" s="93" t="s">
        <v>3876</v>
      </c>
      <c r="E1824" s="359">
        <f>DATE(2026,7,27)</f>
        <v>46230</v>
      </c>
      <c r="F1824" s="93"/>
      <c r="G1824" s="93"/>
      <c r="H1824" s="93"/>
      <c r="I1824" s="99"/>
      <c r="J1824" s="99"/>
      <c r="K1824" s="99"/>
      <c r="L1824" s="99"/>
      <c r="M1824" s="99"/>
      <c r="N1824" s="99"/>
      <c r="O1824" s="99"/>
      <c r="P1824" s="99"/>
      <c r="Q1824" s="99"/>
      <c r="R1824" s="99"/>
      <c r="S1824" s="99"/>
      <c r="T1824" s="99"/>
      <c r="U1824" s="99"/>
      <c r="V1824" s="99"/>
      <c r="W1824" s="99"/>
      <c r="X1824" s="99"/>
      <c r="Y1824" s="99"/>
      <c r="Z1824" s="99"/>
      <c r="AA1824" s="380"/>
      <c r="AF1824" s="326"/>
    </row>
    <row r="1825" spans="1:32" x14ac:dyDescent="0.25">
      <c r="A1825" s="44" t="s">
        <v>11347</v>
      </c>
      <c r="B1825" s="44" t="s">
        <v>4036</v>
      </c>
      <c r="C1825" s="45">
        <v>24060401</v>
      </c>
      <c r="D1825" s="45" t="s">
        <v>12340</v>
      </c>
      <c r="E1825" s="45" t="s">
        <v>5235</v>
      </c>
      <c r="AF1825" s="326"/>
    </row>
    <row r="1826" spans="1:32" x14ac:dyDescent="0.25">
      <c r="A1826" s="44" t="s">
        <v>18954</v>
      </c>
      <c r="B1826" s="44" t="s">
        <v>968</v>
      </c>
      <c r="C1826" s="45">
        <v>24060402</v>
      </c>
      <c r="D1826" s="45" t="s">
        <v>12340</v>
      </c>
      <c r="E1826" s="45" t="s">
        <v>5235</v>
      </c>
      <c r="AF1826" s="326"/>
    </row>
    <row r="1827" spans="1:32" x14ac:dyDescent="0.25">
      <c r="A1827" s="44" t="s">
        <v>18954</v>
      </c>
      <c r="B1827" s="44" t="s">
        <v>10020</v>
      </c>
      <c r="C1827" s="45">
        <v>24010401</v>
      </c>
      <c r="D1827" s="45" t="s">
        <v>12340</v>
      </c>
      <c r="E1827" s="45" t="s">
        <v>10021</v>
      </c>
      <c r="AF1827" s="326"/>
    </row>
    <row r="1828" spans="1:32" x14ac:dyDescent="0.25">
      <c r="A1828" s="44" t="s">
        <v>18954</v>
      </c>
      <c r="B1828" s="44" t="s">
        <v>3298</v>
      </c>
      <c r="C1828" s="45">
        <v>24010402</v>
      </c>
      <c r="D1828" s="45" t="s">
        <v>12340</v>
      </c>
      <c r="E1828" s="45" t="s">
        <v>10021</v>
      </c>
      <c r="AF1828" s="326"/>
    </row>
    <row r="1829" spans="1:32" x14ac:dyDescent="0.25">
      <c r="A1829" s="44" t="s">
        <v>18954</v>
      </c>
      <c r="B1829" s="44" t="s">
        <v>4036</v>
      </c>
      <c r="C1829" s="45">
        <v>24060401</v>
      </c>
      <c r="D1829" s="45" t="s">
        <v>12340</v>
      </c>
      <c r="E1829" s="45" t="s">
        <v>5235</v>
      </c>
      <c r="AF1829" s="326"/>
    </row>
    <row r="1830" spans="1:32" x14ac:dyDescent="0.25">
      <c r="A1830" s="44" t="s">
        <v>18955</v>
      </c>
      <c r="B1830" s="44" t="s">
        <v>973</v>
      </c>
      <c r="C1830" s="45">
        <v>260101</v>
      </c>
      <c r="D1830" s="45" t="s">
        <v>12340</v>
      </c>
      <c r="E1830" s="45" t="s">
        <v>8976</v>
      </c>
      <c r="AF1830" s="326"/>
    </row>
    <row r="1831" spans="1:32" x14ac:dyDescent="0.25">
      <c r="A1831" s="44" t="s">
        <v>18955</v>
      </c>
      <c r="B1831" s="44" t="s">
        <v>2433</v>
      </c>
      <c r="C1831" s="45">
        <v>230105</v>
      </c>
      <c r="D1831" s="45" t="s">
        <v>12340</v>
      </c>
      <c r="E1831" s="45" t="s">
        <v>5580</v>
      </c>
      <c r="AF1831" s="326"/>
    </row>
    <row r="1832" spans="1:32" x14ac:dyDescent="0.25">
      <c r="A1832" s="44" t="s">
        <v>9472</v>
      </c>
      <c r="B1832" s="44" t="s">
        <v>15922</v>
      </c>
      <c r="C1832" s="45" t="s">
        <v>9830</v>
      </c>
      <c r="D1832" s="93" t="s">
        <v>3876</v>
      </c>
      <c r="E1832" s="359">
        <f>DATE(2027,8,18)</f>
        <v>46617</v>
      </c>
      <c r="F1832" s="93"/>
      <c r="G1832" s="93"/>
      <c r="H1832" s="93"/>
      <c r="I1832" s="99"/>
      <c r="J1832" s="99"/>
      <c r="K1832" s="99"/>
      <c r="L1832" s="99"/>
      <c r="M1832" s="99"/>
      <c r="N1832" s="99"/>
      <c r="O1832" s="99"/>
      <c r="P1832" s="99"/>
      <c r="Q1832" s="99"/>
      <c r="R1832" s="99"/>
      <c r="S1832" s="99"/>
      <c r="T1832" s="99"/>
      <c r="U1832" s="99"/>
      <c r="V1832" s="99"/>
      <c r="W1832" s="99"/>
      <c r="X1832" s="99"/>
      <c r="Y1832" s="99"/>
      <c r="Z1832" s="99"/>
      <c r="AF1832" s="326"/>
    </row>
    <row r="1833" spans="1:32" x14ac:dyDescent="0.3">
      <c r="A1833" s="372" t="s">
        <v>11940</v>
      </c>
      <c r="B1833" s="372" t="s">
        <v>3249</v>
      </c>
      <c r="C1833" s="125" t="s">
        <v>11935</v>
      </c>
      <c r="D1833" s="32" t="s">
        <v>20621</v>
      </c>
      <c r="E1833" s="125" t="s">
        <v>5452</v>
      </c>
      <c r="F1833" s="125" t="s">
        <v>1236</v>
      </c>
      <c r="G1833" s="125" t="s">
        <v>1236</v>
      </c>
      <c r="AF1833" s="326"/>
    </row>
    <row r="1834" spans="1:32" x14ac:dyDescent="0.25">
      <c r="A1834" s="44" t="s">
        <v>10147</v>
      </c>
      <c r="B1834" s="92" t="s">
        <v>10390</v>
      </c>
      <c r="C1834" s="56" t="s">
        <v>10124</v>
      </c>
      <c r="D1834" s="146" t="s">
        <v>10389</v>
      </c>
      <c r="E1834" s="107">
        <v>45838</v>
      </c>
      <c r="F1834" s="93"/>
      <c r="G1834" s="93"/>
      <c r="H1834" s="93"/>
      <c r="I1834" s="99"/>
      <c r="J1834" s="99"/>
      <c r="K1834" s="99"/>
      <c r="L1834" s="99"/>
      <c r="M1834" s="99"/>
      <c r="N1834" s="99"/>
      <c r="O1834" s="99"/>
      <c r="P1834" s="99"/>
      <c r="Q1834" s="99"/>
      <c r="R1834" s="99"/>
      <c r="S1834" s="44"/>
      <c r="T1834" s="99"/>
      <c r="U1834" s="99"/>
      <c r="V1834" s="99"/>
      <c r="W1834" s="99"/>
      <c r="X1834" s="99"/>
      <c r="Y1834" s="99"/>
      <c r="Z1834" s="99"/>
      <c r="AF1834" s="326"/>
    </row>
    <row r="1835" spans="1:32" x14ac:dyDescent="0.25">
      <c r="A1835" s="44" t="s">
        <v>14226</v>
      </c>
      <c r="B1835" s="44" t="s">
        <v>3298</v>
      </c>
      <c r="C1835" s="45">
        <v>25010402</v>
      </c>
      <c r="D1835" s="45" t="s">
        <v>12340</v>
      </c>
      <c r="E1835" s="45" t="s">
        <v>13581</v>
      </c>
      <c r="AF1835" s="326"/>
    </row>
    <row r="1836" spans="1:32" x14ac:dyDescent="0.25">
      <c r="A1836" s="44" t="s">
        <v>14226</v>
      </c>
      <c r="B1836" s="44" t="s">
        <v>5639</v>
      </c>
      <c r="C1836" s="45">
        <v>25010401</v>
      </c>
      <c r="D1836" s="45" t="s">
        <v>12340</v>
      </c>
      <c r="E1836" s="45" t="s">
        <v>13581</v>
      </c>
      <c r="AF1836" s="326"/>
    </row>
    <row r="1837" spans="1:32" x14ac:dyDescent="0.25">
      <c r="A1837" s="44" t="s">
        <v>14227</v>
      </c>
      <c r="B1837" s="44" t="s">
        <v>210</v>
      </c>
      <c r="C1837" s="45">
        <v>241001</v>
      </c>
      <c r="D1837" s="45" t="s">
        <v>12340</v>
      </c>
      <c r="E1837" s="45" t="s">
        <v>5650</v>
      </c>
      <c r="AF1837" s="326"/>
    </row>
    <row r="1838" spans="1:32" x14ac:dyDescent="0.25">
      <c r="A1838" s="44" t="s">
        <v>14227</v>
      </c>
      <c r="B1838" s="44" t="s">
        <v>976</v>
      </c>
      <c r="C1838" s="45">
        <v>25010201</v>
      </c>
      <c r="D1838" s="45" t="s">
        <v>12340</v>
      </c>
      <c r="E1838" s="45" t="s">
        <v>13567</v>
      </c>
      <c r="AF1838" s="326"/>
    </row>
    <row r="1839" spans="1:32" x14ac:dyDescent="0.25">
      <c r="A1839" s="44" t="s">
        <v>14227</v>
      </c>
      <c r="B1839" s="44" t="s">
        <v>5454</v>
      </c>
      <c r="C1839" s="45">
        <v>25010202</v>
      </c>
      <c r="D1839" s="45" t="s">
        <v>12340</v>
      </c>
      <c r="E1839" s="45" t="s">
        <v>13567</v>
      </c>
      <c r="AF1839" s="326"/>
    </row>
    <row r="1840" spans="1:32" x14ac:dyDescent="0.25">
      <c r="A1840" s="44" t="s">
        <v>14227</v>
      </c>
      <c r="B1840" s="44" t="s">
        <v>5639</v>
      </c>
      <c r="C1840" s="45">
        <v>25010401</v>
      </c>
      <c r="D1840" s="45" t="s">
        <v>12340</v>
      </c>
      <c r="E1840" s="45" t="s">
        <v>13581</v>
      </c>
      <c r="AF1840" s="326"/>
    </row>
    <row r="1841" spans="1:32" x14ac:dyDescent="0.25">
      <c r="A1841" s="44" t="s">
        <v>14227</v>
      </c>
      <c r="B1841" s="44" t="s">
        <v>3298</v>
      </c>
      <c r="C1841" s="45">
        <v>25010402</v>
      </c>
      <c r="D1841" s="45" t="s">
        <v>12340</v>
      </c>
      <c r="E1841" s="45" t="s">
        <v>13581</v>
      </c>
      <c r="AF1841" s="326"/>
    </row>
    <row r="1842" spans="1:32" x14ac:dyDescent="0.3">
      <c r="A1842" s="372" t="s">
        <v>2203</v>
      </c>
      <c r="B1842" s="372" t="s">
        <v>5063</v>
      </c>
      <c r="C1842" s="125" t="s">
        <v>16877</v>
      </c>
      <c r="D1842" s="32" t="s">
        <v>20621</v>
      </c>
      <c r="E1842" s="125" t="s">
        <v>10638</v>
      </c>
      <c r="F1842" s="125" t="s">
        <v>1236</v>
      </c>
      <c r="G1842" s="125" t="s">
        <v>1237</v>
      </c>
      <c r="AF1842" s="326"/>
    </row>
    <row r="1843" spans="1:32" x14ac:dyDescent="0.25">
      <c r="A1843" s="44" t="s">
        <v>12737</v>
      </c>
      <c r="B1843" s="44" t="s">
        <v>15923</v>
      </c>
      <c r="C1843" s="45" t="s">
        <v>12738</v>
      </c>
      <c r="D1843" s="93" t="s">
        <v>3876</v>
      </c>
      <c r="E1843" s="359">
        <f>DATE(2028,7,23)</f>
        <v>46957</v>
      </c>
      <c r="F1843" s="93"/>
      <c r="G1843" s="93"/>
      <c r="H1843" s="93"/>
      <c r="I1843" s="99"/>
      <c r="J1843" s="99"/>
      <c r="K1843" s="99"/>
      <c r="L1843" s="99"/>
      <c r="M1843" s="99"/>
      <c r="N1843" s="99"/>
      <c r="O1843" s="99"/>
      <c r="P1843" s="99"/>
      <c r="Q1843" s="99"/>
      <c r="R1843" s="99"/>
      <c r="S1843" s="99"/>
      <c r="T1843" s="99"/>
      <c r="U1843" s="99"/>
      <c r="V1843" s="99"/>
      <c r="W1843" s="99"/>
      <c r="X1843" s="99"/>
      <c r="Y1843" s="99"/>
      <c r="Z1843" s="99"/>
      <c r="AF1843" s="326"/>
    </row>
    <row r="1844" spans="1:32" x14ac:dyDescent="0.25">
      <c r="A1844" s="44" t="s">
        <v>109</v>
      </c>
      <c r="B1844" s="44" t="s">
        <v>7699</v>
      </c>
      <c r="C1844" s="45" t="s">
        <v>17625</v>
      </c>
      <c r="D1844" s="46" t="s">
        <v>13037</v>
      </c>
      <c r="E1844" s="46">
        <v>46274</v>
      </c>
      <c r="AF1844" s="326"/>
    </row>
    <row r="1845" spans="1:32" x14ac:dyDescent="0.25">
      <c r="A1845" s="44" t="s">
        <v>10148</v>
      </c>
      <c r="B1845" s="92" t="s">
        <v>10390</v>
      </c>
      <c r="C1845" s="371" t="s">
        <v>10122</v>
      </c>
      <c r="D1845" s="146" t="s">
        <v>10389</v>
      </c>
      <c r="E1845" s="107">
        <v>45838</v>
      </c>
      <c r="F1845" s="93"/>
      <c r="G1845" s="93"/>
      <c r="H1845" s="93"/>
      <c r="I1845" s="99"/>
      <c r="J1845" s="99"/>
      <c r="K1845" s="99"/>
      <c r="L1845" s="99"/>
      <c r="M1845" s="99"/>
      <c r="N1845" s="99"/>
      <c r="O1845" s="99"/>
      <c r="P1845" s="99"/>
      <c r="Q1845" s="99"/>
      <c r="R1845" s="99"/>
      <c r="S1845" s="44"/>
      <c r="T1845" s="99"/>
      <c r="U1845" s="99"/>
      <c r="V1845" s="99"/>
      <c r="W1845" s="99"/>
      <c r="X1845" s="99"/>
      <c r="Y1845" s="99"/>
      <c r="Z1845" s="99"/>
      <c r="AF1845" s="326"/>
    </row>
    <row r="1846" spans="1:32" x14ac:dyDescent="0.25">
      <c r="A1846" s="44" t="s">
        <v>14816</v>
      </c>
      <c r="B1846" s="44" t="s">
        <v>15892</v>
      </c>
      <c r="C1846" s="45" t="s">
        <v>14817</v>
      </c>
      <c r="D1846" s="93" t="s">
        <v>3876</v>
      </c>
      <c r="E1846" s="359">
        <f>DATE(2029,5,15)</f>
        <v>47253</v>
      </c>
      <c r="F1846" s="93"/>
      <c r="G1846" s="93"/>
      <c r="H1846" s="93"/>
      <c r="I1846" s="99"/>
      <c r="J1846" s="99"/>
      <c r="K1846" s="99"/>
      <c r="L1846" s="99"/>
      <c r="M1846" s="99"/>
      <c r="N1846" s="99"/>
      <c r="O1846" s="99"/>
      <c r="P1846" s="99"/>
      <c r="Q1846" s="99"/>
      <c r="R1846" s="99"/>
      <c r="S1846" s="99"/>
      <c r="T1846" s="99"/>
      <c r="U1846" s="99"/>
      <c r="V1846" s="99"/>
      <c r="W1846" s="99"/>
      <c r="X1846" s="99"/>
      <c r="Y1846" s="99"/>
      <c r="Z1846" s="99"/>
      <c r="AF1846" s="326"/>
    </row>
    <row r="1847" spans="1:32" x14ac:dyDescent="0.3">
      <c r="A1847" s="372" t="s">
        <v>2590</v>
      </c>
      <c r="B1847" s="372" t="s">
        <v>7465</v>
      </c>
      <c r="C1847" s="125" t="s">
        <v>20614</v>
      </c>
      <c r="D1847" s="32" t="s">
        <v>20621</v>
      </c>
      <c r="E1847" s="125" t="s">
        <v>10032</v>
      </c>
      <c r="F1847" s="125" t="s">
        <v>1236</v>
      </c>
      <c r="G1847" s="125" t="s">
        <v>1237</v>
      </c>
      <c r="AF1847" s="326"/>
    </row>
    <row r="1848" spans="1:32" x14ac:dyDescent="0.25">
      <c r="A1848" s="256" t="s">
        <v>15254</v>
      </c>
      <c r="B1848" s="256" t="s">
        <v>15248</v>
      </c>
      <c r="C1848" s="53" t="s">
        <v>15363</v>
      </c>
      <c r="D1848" s="93" t="s">
        <v>5891</v>
      </c>
      <c r="E1848" s="257">
        <v>47615</v>
      </c>
      <c r="F1848" s="93"/>
      <c r="G1848" s="93"/>
      <c r="H1848" s="93"/>
      <c r="I1848" s="99"/>
      <c r="J1848" s="99"/>
      <c r="K1848" s="99"/>
      <c r="L1848" s="99"/>
      <c r="M1848" s="99"/>
      <c r="N1848" s="99"/>
      <c r="O1848" s="99"/>
      <c r="P1848" s="99"/>
      <c r="Q1848" s="99"/>
      <c r="R1848" s="99"/>
      <c r="S1848" s="99"/>
      <c r="T1848" s="99"/>
      <c r="U1848" s="99"/>
      <c r="V1848" s="99"/>
      <c r="W1848" s="99"/>
      <c r="X1848" s="99"/>
      <c r="Y1848" s="99"/>
      <c r="Z1848" s="99"/>
      <c r="AF1848" s="326"/>
    </row>
    <row r="1849" spans="1:32" x14ac:dyDescent="0.25">
      <c r="A1849" s="44" t="s">
        <v>5472</v>
      </c>
      <c r="B1849" s="44" t="s">
        <v>2433</v>
      </c>
      <c r="C1849" s="45">
        <v>220105</v>
      </c>
      <c r="D1849" s="45" t="s">
        <v>12340</v>
      </c>
      <c r="E1849" s="45" t="s">
        <v>2686</v>
      </c>
      <c r="AF1849" s="326"/>
    </row>
    <row r="1850" spans="1:32" x14ac:dyDescent="0.25">
      <c r="A1850" s="44" t="s">
        <v>15924</v>
      </c>
      <c r="B1850" s="44" t="s">
        <v>17985</v>
      </c>
      <c r="C1850" s="45" t="s">
        <v>18312</v>
      </c>
      <c r="D1850" s="93" t="s">
        <v>3876</v>
      </c>
      <c r="E1850" s="359">
        <f>DATE(2029,7,22)</f>
        <v>47321</v>
      </c>
      <c r="F1850" s="93"/>
      <c r="G1850" s="93"/>
      <c r="H1850" s="93"/>
      <c r="I1850" s="99"/>
      <c r="J1850" s="99"/>
      <c r="K1850" s="99"/>
      <c r="L1850" s="99"/>
      <c r="M1850" s="99"/>
      <c r="N1850" s="99"/>
      <c r="O1850" s="99"/>
      <c r="P1850" s="99"/>
      <c r="Q1850" s="99"/>
      <c r="R1850" s="99"/>
      <c r="S1850" s="99"/>
      <c r="T1850" s="99"/>
      <c r="U1850" s="99"/>
      <c r="V1850" s="99"/>
      <c r="W1850" s="99"/>
      <c r="X1850" s="99"/>
      <c r="Y1850" s="99"/>
      <c r="Z1850" s="99"/>
      <c r="AF1850" s="326"/>
    </row>
    <row r="1851" spans="1:32" x14ac:dyDescent="0.25">
      <c r="A1851" s="44" t="s">
        <v>15924</v>
      </c>
      <c r="B1851" s="44" t="s">
        <v>15925</v>
      </c>
      <c r="C1851" s="45" t="s">
        <v>15926</v>
      </c>
      <c r="D1851" s="93" t="s">
        <v>3876</v>
      </c>
      <c r="E1851" s="359">
        <f>DATE(2029,6,27)</f>
        <v>47296</v>
      </c>
      <c r="F1851" s="93"/>
      <c r="G1851" s="93"/>
      <c r="H1851" s="93"/>
      <c r="I1851" s="99"/>
      <c r="J1851" s="99"/>
      <c r="K1851" s="99"/>
      <c r="L1851" s="99"/>
      <c r="M1851" s="99"/>
      <c r="N1851" s="99"/>
      <c r="O1851" s="99"/>
      <c r="P1851" s="99"/>
      <c r="Q1851" s="99"/>
      <c r="R1851" s="99"/>
      <c r="S1851" s="99"/>
      <c r="T1851" s="99"/>
      <c r="U1851" s="99"/>
      <c r="V1851" s="99"/>
      <c r="W1851" s="99"/>
      <c r="X1851" s="99"/>
      <c r="Y1851" s="99"/>
      <c r="Z1851" s="99"/>
      <c r="AF1851" s="326"/>
    </row>
    <row r="1852" spans="1:32" x14ac:dyDescent="0.25">
      <c r="A1852" s="44" t="s">
        <v>14818</v>
      </c>
      <c r="B1852" s="44" t="s">
        <v>15898</v>
      </c>
      <c r="C1852" s="45" t="s">
        <v>14819</v>
      </c>
      <c r="D1852" s="93" t="s">
        <v>3876</v>
      </c>
      <c r="E1852" s="359">
        <f>DATE(2029,1,3)</f>
        <v>47121</v>
      </c>
      <c r="F1852" s="93"/>
      <c r="G1852" s="93"/>
      <c r="H1852" s="93"/>
      <c r="I1852" s="99"/>
      <c r="J1852" s="99"/>
      <c r="K1852" s="99"/>
      <c r="L1852" s="99"/>
      <c r="M1852" s="99"/>
      <c r="N1852" s="99"/>
      <c r="O1852" s="99"/>
      <c r="P1852" s="99"/>
      <c r="Q1852" s="99"/>
      <c r="R1852" s="99"/>
      <c r="S1852" s="99"/>
      <c r="T1852" s="99"/>
      <c r="U1852" s="99"/>
      <c r="V1852" s="99"/>
      <c r="W1852" s="99"/>
      <c r="X1852" s="99"/>
      <c r="Y1852" s="99"/>
      <c r="Z1852" s="99"/>
      <c r="AF1852" s="326"/>
    </row>
    <row r="1853" spans="1:32" x14ac:dyDescent="0.25">
      <c r="A1853" s="44" t="s">
        <v>17908</v>
      </c>
      <c r="B1853" s="44" t="s">
        <v>20394</v>
      </c>
      <c r="C1853" s="45" t="s">
        <v>17907</v>
      </c>
      <c r="D1853" s="32" t="s">
        <v>12570</v>
      </c>
      <c r="E1853" s="46">
        <v>46446</v>
      </c>
      <c r="AF1853" s="326"/>
    </row>
    <row r="1854" spans="1:32" x14ac:dyDescent="0.25">
      <c r="A1854" s="102" t="s">
        <v>1012</v>
      </c>
      <c r="B1854" s="92" t="s">
        <v>14075</v>
      </c>
      <c r="C1854" s="93" t="s">
        <v>14076</v>
      </c>
      <c r="D1854" s="93" t="s">
        <v>1250</v>
      </c>
      <c r="E1854" s="94">
        <v>47223</v>
      </c>
      <c r="F1854" s="93"/>
      <c r="G1854" s="93"/>
      <c r="H1854" s="93"/>
      <c r="I1854" s="99"/>
      <c r="J1854" s="99"/>
      <c r="K1854" s="99"/>
      <c r="L1854" s="99"/>
      <c r="M1854" s="99"/>
      <c r="N1854" s="99"/>
      <c r="O1854" s="99"/>
      <c r="P1854" s="99"/>
      <c r="Q1854" s="99"/>
      <c r="R1854" s="99"/>
      <c r="S1854" s="44"/>
      <c r="T1854" s="99"/>
      <c r="U1854" s="99"/>
      <c r="V1854" s="99"/>
      <c r="W1854" s="99"/>
      <c r="X1854" s="99"/>
      <c r="Y1854" s="99"/>
      <c r="Z1854" s="99"/>
      <c r="AF1854" s="326"/>
    </row>
    <row r="1855" spans="1:32" x14ac:dyDescent="0.25">
      <c r="A1855" s="102" t="s">
        <v>1012</v>
      </c>
      <c r="B1855" s="92" t="s">
        <v>12227</v>
      </c>
      <c r="C1855" s="93" t="s">
        <v>12228</v>
      </c>
      <c r="D1855" s="93" t="s">
        <v>1250</v>
      </c>
      <c r="E1855" s="94">
        <v>46317</v>
      </c>
      <c r="F1855" s="93"/>
      <c r="G1855" s="93"/>
      <c r="H1855" s="93"/>
      <c r="I1855" s="99"/>
      <c r="J1855" s="99"/>
      <c r="K1855" s="99"/>
      <c r="L1855" s="99"/>
      <c r="M1855" s="99"/>
      <c r="N1855" s="99"/>
      <c r="O1855" s="99"/>
      <c r="P1855" s="99"/>
      <c r="Q1855" s="99"/>
      <c r="R1855" s="99"/>
      <c r="S1855" s="44"/>
      <c r="T1855" s="99"/>
      <c r="U1855" s="99"/>
      <c r="V1855" s="99"/>
      <c r="W1855" s="99"/>
      <c r="X1855" s="99"/>
      <c r="Y1855" s="99"/>
      <c r="Z1855" s="99"/>
      <c r="AA1855" s="380"/>
      <c r="AF1855" s="326"/>
    </row>
    <row r="1856" spans="1:32" x14ac:dyDescent="0.25">
      <c r="A1856" s="44" t="s">
        <v>647</v>
      </c>
      <c r="B1856" s="44" t="s">
        <v>3275</v>
      </c>
      <c r="C1856" s="45">
        <v>210101</v>
      </c>
      <c r="D1856" s="45" t="s">
        <v>12340</v>
      </c>
      <c r="E1856" s="45" t="s">
        <v>3276</v>
      </c>
      <c r="AF1856" s="326"/>
    </row>
    <row r="1857" spans="1:32" x14ac:dyDescent="0.3">
      <c r="A1857" s="57" t="s">
        <v>602</v>
      </c>
      <c r="B1857" s="57" t="s">
        <v>2254</v>
      </c>
      <c r="C1857" s="62">
        <v>24030</v>
      </c>
      <c r="D1857" s="93" t="s">
        <v>5007</v>
      </c>
      <c r="E1857" s="60">
        <v>46326</v>
      </c>
      <c r="F1857" s="379"/>
      <c r="G1857" s="379"/>
      <c r="H1857" s="379"/>
      <c r="I1857" s="380"/>
      <c r="J1857" s="380"/>
      <c r="K1857" s="380"/>
      <c r="L1857" s="380"/>
      <c r="M1857" s="380"/>
      <c r="N1857" s="380"/>
      <c r="O1857" s="380"/>
      <c r="P1857" s="380"/>
      <c r="Q1857" s="380"/>
      <c r="R1857" s="380"/>
      <c r="S1857" s="380"/>
      <c r="T1857" s="380"/>
      <c r="U1857" s="380"/>
      <c r="V1857" s="380"/>
      <c r="W1857" s="380"/>
      <c r="X1857" s="380"/>
      <c r="Y1857" s="380"/>
      <c r="Z1857" s="380"/>
      <c r="AA1857" s="380"/>
      <c r="AF1857" s="326"/>
    </row>
    <row r="1858" spans="1:32" x14ac:dyDescent="0.25">
      <c r="A1858" s="44" t="s">
        <v>602</v>
      </c>
      <c r="B1858" s="44" t="s">
        <v>13145</v>
      </c>
      <c r="C1858" s="45">
        <v>20.25</v>
      </c>
      <c r="D1858" s="45" t="s">
        <v>13565</v>
      </c>
      <c r="E1858" s="46">
        <v>47664</v>
      </c>
      <c r="F1858" s="45"/>
      <c r="G1858" s="93"/>
      <c r="H1858" s="93"/>
      <c r="I1858" s="99"/>
      <c r="J1858" s="99"/>
      <c r="K1858" s="99"/>
      <c r="L1858" s="99"/>
      <c r="M1858" s="99"/>
      <c r="N1858" s="99"/>
      <c r="O1858" s="99"/>
      <c r="P1858" s="99"/>
      <c r="Q1858" s="99"/>
      <c r="R1858" s="99"/>
      <c r="S1858" s="99"/>
      <c r="T1858" s="99"/>
      <c r="U1858" s="99"/>
      <c r="V1858" s="99"/>
      <c r="W1858" s="99"/>
      <c r="X1858" s="99"/>
      <c r="Y1858" s="99"/>
      <c r="Z1858" s="99"/>
      <c r="AF1858" s="326"/>
    </row>
    <row r="1859" spans="1:32" x14ac:dyDescent="0.25">
      <c r="A1859" s="44" t="s">
        <v>17909</v>
      </c>
      <c r="B1859" s="44" t="s">
        <v>20394</v>
      </c>
      <c r="C1859" s="45" t="s">
        <v>17907</v>
      </c>
      <c r="D1859" s="32" t="s">
        <v>12570</v>
      </c>
      <c r="E1859" s="46">
        <v>46446</v>
      </c>
      <c r="AF1859" s="326"/>
    </row>
    <row r="1860" spans="1:32" x14ac:dyDescent="0.25">
      <c r="A1860" s="44" t="s">
        <v>18956</v>
      </c>
      <c r="B1860" s="44" t="s">
        <v>990</v>
      </c>
      <c r="C1860" s="45">
        <v>260102</v>
      </c>
      <c r="D1860" s="45" t="s">
        <v>12340</v>
      </c>
      <c r="E1860" s="45" t="s">
        <v>8976</v>
      </c>
      <c r="AF1860" s="326"/>
    </row>
    <row r="1861" spans="1:32" x14ac:dyDescent="0.25">
      <c r="A1861" s="44" t="s">
        <v>9473</v>
      </c>
      <c r="B1861" s="44" t="s">
        <v>15927</v>
      </c>
      <c r="C1861" s="45" t="s">
        <v>5353</v>
      </c>
      <c r="D1861" s="93" t="s">
        <v>3876</v>
      </c>
      <c r="E1861" s="359">
        <f>DATE(2027,5,26)</f>
        <v>46533</v>
      </c>
      <c r="F1861" s="93"/>
      <c r="G1861" s="93"/>
      <c r="H1861" s="93"/>
      <c r="I1861" s="99"/>
      <c r="J1861" s="99"/>
      <c r="K1861" s="99"/>
      <c r="L1861" s="99"/>
      <c r="M1861" s="99"/>
      <c r="N1861" s="99"/>
      <c r="O1861" s="99"/>
      <c r="P1861" s="99"/>
      <c r="Q1861" s="99"/>
      <c r="R1861" s="99"/>
      <c r="S1861" s="99"/>
      <c r="T1861" s="99"/>
      <c r="U1861" s="99"/>
      <c r="V1861" s="99"/>
      <c r="W1861" s="99"/>
      <c r="X1861" s="99"/>
      <c r="Y1861" s="99"/>
      <c r="Z1861" s="99"/>
      <c r="AF1861" s="326"/>
    </row>
    <row r="1862" spans="1:32" x14ac:dyDescent="0.25">
      <c r="A1862" s="44" t="s">
        <v>6900</v>
      </c>
      <c r="B1862" s="44" t="s">
        <v>7119</v>
      </c>
      <c r="C1862" s="45">
        <v>26020102</v>
      </c>
      <c r="D1862" s="45" t="s">
        <v>12340</v>
      </c>
      <c r="E1862" s="45" t="s">
        <v>10021</v>
      </c>
      <c r="AF1862" s="326"/>
    </row>
    <row r="1863" spans="1:32" x14ac:dyDescent="0.25">
      <c r="A1863" s="44" t="s">
        <v>6900</v>
      </c>
      <c r="B1863" s="44" t="s">
        <v>18842</v>
      </c>
      <c r="C1863" s="45">
        <v>26020101</v>
      </c>
      <c r="D1863" s="45" t="s">
        <v>12340</v>
      </c>
      <c r="E1863" s="45" t="s">
        <v>10021</v>
      </c>
      <c r="AF1863" s="326"/>
    </row>
    <row r="1864" spans="1:32" x14ac:dyDescent="0.25">
      <c r="A1864" s="44" t="s">
        <v>13179</v>
      </c>
      <c r="B1864" s="44" t="s">
        <v>13107</v>
      </c>
      <c r="C1864" s="45">
        <v>9.24</v>
      </c>
      <c r="D1864" s="45" t="s">
        <v>13565</v>
      </c>
      <c r="E1864" s="46">
        <v>47299</v>
      </c>
      <c r="F1864" s="45"/>
      <c r="G1864" s="93"/>
      <c r="H1864" s="93"/>
      <c r="I1864" s="99"/>
      <c r="J1864" s="99"/>
      <c r="K1864" s="99"/>
      <c r="L1864" s="99"/>
      <c r="M1864" s="99"/>
      <c r="N1864" s="99"/>
      <c r="O1864" s="99"/>
      <c r="P1864" s="99"/>
      <c r="Q1864" s="99"/>
      <c r="R1864" s="99"/>
      <c r="S1864" s="99"/>
      <c r="T1864" s="99"/>
      <c r="U1864" s="99"/>
      <c r="V1864" s="99"/>
      <c r="W1864" s="99"/>
      <c r="X1864" s="99"/>
      <c r="Y1864" s="99"/>
      <c r="Z1864" s="99"/>
      <c r="AF1864" s="326"/>
    </row>
    <row r="1865" spans="1:32" x14ac:dyDescent="0.25">
      <c r="A1865" s="44" t="s">
        <v>14820</v>
      </c>
      <c r="B1865" s="44" t="s">
        <v>15928</v>
      </c>
      <c r="C1865" s="45" t="s">
        <v>14821</v>
      </c>
      <c r="D1865" s="93" t="s">
        <v>3876</v>
      </c>
      <c r="E1865" s="359">
        <f>DATE(2029,1,27)</f>
        <v>47145</v>
      </c>
      <c r="F1865" s="93"/>
      <c r="G1865" s="93"/>
      <c r="H1865" s="93"/>
      <c r="I1865" s="99"/>
      <c r="J1865" s="99"/>
      <c r="K1865" s="99"/>
      <c r="L1865" s="99"/>
      <c r="M1865" s="99"/>
      <c r="N1865" s="99"/>
      <c r="O1865" s="99"/>
      <c r="P1865" s="99"/>
      <c r="Q1865" s="99"/>
      <c r="R1865" s="99"/>
      <c r="S1865" s="99"/>
      <c r="T1865" s="99"/>
      <c r="U1865" s="99"/>
      <c r="V1865" s="99"/>
      <c r="W1865" s="99"/>
      <c r="X1865" s="99"/>
      <c r="Y1865" s="99"/>
      <c r="Z1865" s="99"/>
      <c r="AF1865" s="326"/>
    </row>
    <row r="1866" spans="1:32" x14ac:dyDescent="0.25">
      <c r="A1866" s="44" t="s">
        <v>16960</v>
      </c>
      <c r="B1866" s="44" t="s">
        <v>16947</v>
      </c>
      <c r="C1866" s="45">
        <v>250801</v>
      </c>
      <c r="D1866" s="45" t="s">
        <v>12340</v>
      </c>
      <c r="E1866" s="45" t="s">
        <v>8966</v>
      </c>
      <c r="AF1866" s="326"/>
    </row>
    <row r="1867" spans="1:32" x14ac:dyDescent="0.25">
      <c r="A1867" s="44" t="s">
        <v>11941</v>
      </c>
      <c r="B1867" s="44" t="s">
        <v>18840</v>
      </c>
      <c r="C1867" s="45">
        <v>260202</v>
      </c>
      <c r="D1867" s="45" t="s">
        <v>12340</v>
      </c>
      <c r="E1867" s="45" t="s">
        <v>10021</v>
      </c>
      <c r="AF1867" s="326"/>
    </row>
    <row r="1868" spans="1:32" x14ac:dyDescent="0.25">
      <c r="A1868" s="44" t="s">
        <v>11941</v>
      </c>
      <c r="B1868" s="44" t="s">
        <v>973</v>
      </c>
      <c r="C1868" s="45">
        <v>260101</v>
      </c>
      <c r="D1868" s="45" t="s">
        <v>12340</v>
      </c>
      <c r="E1868" s="45" t="s">
        <v>8976</v>
      </c>
      <c r="AF1868" s="326"/>
    </row>
    <row r="1869" spans="1:32" x14ac:dyDescent="0.25">
      <c r="A1869" s="44" t="s">
        <v>11941</v>
      </c>
      <c r="B1869" s="44" t="s">
        <v>5447</v>
      </c>
      <c r="C1869" s="45">
        <v>250802</v>
      </c>
      <c r="D1869" s="45" t="s">
        <v>12340</v>
      </c>
      <c r="E1869" s="45" t="s">
        <v>10682</v>
      </c>
      <c r="AF1869" s="326"/>
    </row>
    <row r="1870" spans="1:32" x14ac:dyDescent="0.25">
      <c r="A1870" s="44" t="s">
        <v>11941</v>
      </c>
      <c r="B1870" s="44" t="s">
        <v>2433</v>
      </c>
      <c r="C1870" s="45">
        <v>220105</v>
      </c>
      <c r="D1870" s="45" t="s">
        <v>12340</v>
      </c>
      <c r="E1870" s="45" t="s">
        <v>2686</v>
      </c>
      <c r="AF1870" s="326"/>
    </row>
    <row r="1871" spans="1:32" x14ac:dyDescent="0.25">
      <c r="A1871" s="44" t="s">
        <v>11941</v>
      </c>
      <c r="B1871" s="44" t="s">
        <v>3160</v>
      </c>
      <c r="C1871" s="45">
        <v>230901</v>
      </c>
      <c r="D1871" s="45" t="s">
        <v>12340</v>
      </c>
      <c r="E1871" s="45" t="s">
        <v>8524</v>
      </c>
      <c r="AF1871" s="326"/>
    </row>
    <row r="1872" spans="1:32" x14ac:dyDescent="0.25">
      <c r="A1872" s="44" t="s">
        <v>11941</v>
      </c>
      <c r="B1872" s="44" t="s">
        <v>1733</v>
      </c>
      <c r="C1872" s="45">
        <v>250101</v>
      </c>
      <c r="D1872" s="45" t="s">
        <v>12340</v>
      </c>
      <c r="E1872" s="45" t="s">
        <v>13567</v>
      </c>
      <c r="AF1872" s="326"/>
    </row>
    <row r="1873" spans="1:32" x14ac:dyDescent="0.25">
      <c r="A1873" s="44" t="s">
        <v>5873</v>
      </c>
      <c r="B1873" s="44" t="s">
        <v>13118</v>
      </c>
      <c r="C1873" s="45">
        <v>21.25</v>
      </c>
      <c r="D1873" s="45" t="s">
        <v>13565</v>
      </c>
      <c r="E1873" s="46">
        <v>47664</v>
      </c>
      <c r="F1873" s="45"/>
      <c r="G1873" s="93"/>
      <c r="H1873" s="93"/>
      <c r="I1873" s="99"/>
      <c r="J1873" s="99"/>
      <c r="K1873" s="99"/>
      <c r="L1873" s="99"/>
      <c r="M1873" s="99"/>
      <c r="N1873" s="99"/>
      <c r="O1873" s="99"/>
      <c r="P1873" s="99"/>
      <c r="Q1873" s="99"/>
      <c r="R1873" s="99"/>
      <c r="S1873" s="99"/>
      <c r="T1873" s="99"/>
      <c r="U1873" s="99"/>
      <c r="V1873" s="99"/>
      <c r="W1873" s="99"/>
      <c r="X1873" s="99"/>
      <c r="Y1873" s="99"/>
      <c r="Z1873" s="99"/>
      <c r="AF1873" s="326"/>
    </row>
    <row r="1874" spans="1:32" x14ac:dyDescent="0.25">
      <c r="A1874" s="44" t="s">
        <v>5873</v>
      </c>
      <c r="B1874" s="44" t="s">
        <v>14635</v>
      </c>
      <c r="C1874" s="45">
        <v>28.25</v>
      </c>
      <c r="D1874" s="45" t="s">
        <v>13565</v>
      </c>
      <c r="E1874" s="46">
        <v>47664</v>
      </c>
      <c r="F1874" s="45"/>
      <c r="G1874" s="93"/>
      <c r="H1874" s="93"/>
      <c r="I1874" s="99"/>
      <c r="J1874" s="99"/>
      <c r="K1874" s="99"/>
      <c r="L1874" s="99"/>
      <c r="M1874" s="99"/>
      <c r="N1874" s="99"/>
      <c r="O1874" s="99"/>
      <c r="P1874" s="99"/>
      <c r="Q1874" s="99"/>
      <c r="R1874" s="99"/>
      <c r="S1874" s="99"/>
      <c r="T1874" s="99"/>
      <c r="U1874" s="99"/>
      <c r="V1874" s="99"/>
      <c r="W1874" s="99"/>
      <c r="X1874" s="99"/>
      <c r="Y1874" s="99"/>
      <c r="Z1874" s="99"/>
      <c r="AF1874" s="326"/>
    </row>
    <row r="1875" spans="1:32" x14ac:dyDescent="0.25">
      <c r="A1875" s="44" t="s">
        <v>5873</v>
      </c>
      <c r="B1875" s="44" t="s">
        <v>20398</v>
      </c>
      <c r="C1875" s="45" t="s">
        <v>14082</v>
      </c>
      <c r="D1875" s="32" t="s">
        <v>12570</v>
      </c>
      <c r="E1875" s="46">
        <v>46418</v>
      </c>
      <c r="AF1875" s="326"/>
    </row>
    <row r="1876" spans="1:32" x14ac:dyDescent="0.25">
      <c r="A1876" s="44" t="s">
        <v>648</v>
      </c>
      <c r="B1876" s="44" t="s">
        <v>973</v>
      </c>
      <c r="C1876" s="45">
        <v>260101</v>
      </c>
      <c r="D1876" s="45" t="s">
        <v>12340</v>
      </c>
      <c r="E1876" s="45" t="s">
        <v>8976</v>
      </c>
      <c r="AF1876" s="326"/>
    </row>
    <row r="1877" spans="1:32" x14ac:dyDescent="0.25">
      <c r="A1877" s="44" t="s">
        <v>648</v>
      </c>
      <c r="B1877" s="44" t="s">
        <v>10031</v>
      </c>
      <c r="C1877" s="45">
        <v>240101</v>
      </c>
      <c r="D1877" s="45" t="s">
        <v>12340</v>
      </c>
      <c r="E1877" s="45" t="s">
        <v>10032</v>
      </c>
      <c r="AF1877" s="326"/>
    </row>
    <row r="1878" spans="1:32" x14ac:dyDescent="0.25">
      <c r="A1878" s="44" t="s">
        <v>3261</v>
      </c>
      <c r="B1878" s="44" t="s">
        <v>13145</v>
      </c>
      <c r="C1878" s="45">
        <v>20.239999999999998</v>
      </c>
      <c r="D1878" s="45" t="s">
        <v>13565</v>
      </c>
      <c r="E1878" s="46">
        <v>47299</v>
      </c>
      <c r="F1878" s="45"/>
      <c r="G1878" s="93"/>
      <c r="H1878" s="93"/>
      <c r="I1878" s="99"/>
      <c r="J1878" s="99"/>
      <c r="K1878" s="99"/>
      <c r="L1878" s="99"/>
      <c r="M1878" s="99"/>
      <c r="N1878" s="99"/>
      <c r="O1878" s="99"/>
      <c r="P1878" s="99"/>
      <c r="Q1878" s="99"/>
      <c r="R1878" s="99"/>
      <c r="S1878" s="99"/>
      <c r="T1878" s="99"/>
      <c r="U1878" s="99"/>
      <c r="V1878" s="99"/>
      <c r="W1878" s="99"/>
      <c r="X1878" s="99"/>
      <c r="Y1878" s="99"/>
      <c r="Z1878" s="99"/>
      <c r="AF1878" s="326"/>
    </row>
    <row r="1879" spans="1:32" x14ac:dyDescent="0.25">
      <c r="A1879" s="44" t="s">
        <v>436</v>
      </c>
      <c r="B1879" s="44" t="s">
        <v>20398</v>
      </c>
      <c r="C1879" s="45" t="s">
        <v>14082</v>
      </c>
      <c r="D1879" s="32" t="s">
        <v>12570</v>
      </c>
      <c r="E1879" s="46">
        <v>46418</v>
      </c>
      <c r="AF1879" s="326"/>
    </row>
    <row r="1880" spans="1:32" x14ac:dyDescent="0.25">
      <c r="A1880" s="44" t="s">
        <v>436</v>
      </c>
      <c r="B1880" s="44" t="s">
        <v>4473</v>
      </c>
      <c r="C1880" s="45">
        <v>241002</v>
      </c>
      <c r="D1880" s="45" t="s">
        <v>12340</v>
      </c>
      <c r="E1880" s="45" t="s">
        <v>5650</v>
      </c>
      <c r="AF1880" s="326"/>
    </row>
    <row r="1881" spans="1:32" x14ac:dyDescent="0.25">
      <c r="A1881" s="44" t="s">
        <v>436</v>
      </c>
      <c r="B1881" s="44" t="s">
        <v>3160</v>
      </c>
      <c r="C1881" s="45">
        <v>230901</v>
      </c>
      <c r="D1881" s="45" t="s">
        <v>12340</v>
      </c>
      <c r="E1881" s="45" t="s">
        <v>8524</v>
      </c>
      <c r="AF1881" s="326"/>
    </row>
    <row r="1882" spans="1:32" x14ac:dyDescent="0.25">
      <c r="A1882" s="44" t="s">
        <v>13180</v>
      </c>
      <c r="B1882" s="44" t="s">
        <v>13118</v>
      </c>
      <c r="C1882" s="45">
        <v>21.23</v>
      </c>
      <c r="D1882" s="45" t="s">
        <v>13565</v>
      </c>
      <c r="E1882" s="46">
        <v>46934</v>
      </c>
      <c r="F1882" s="45"/>
      <c r="G1882" s="93"/>
      <c r="H1882" s="93"/>
      <c r="I1882" s="99"/>
      <c r="J1882" s="99"/>
      <c r="K1882" s="99"/>
      <c r="L1882" s="99"/>
      <c r="M1882" s="99"/>
      <c r="N1882" s="99"/>
      <c r="O1882" s="99"/>
      <c r="P1882" s="99"/>
      <c r="Q1882" s="99"/>
      <c r="R1882" s="99"/>
      <c r="S1882" s="99"/>
      <c r="T1882" s="99"/>
      <c r="U1882" s="99"/>
      <c r="V1882" s="99"/>
      <c r="W1882" s="99"/>
      <c r="X1882" s="99"/>
      <c r="Y1882" s="99"/>
      <c r="Z1882" s="99"/>
      <c r="AF1882" s="326"/>
    </row>
    <row r="1883" spans="1:32" x14ac:dyDescent="0.25">
      <c r="A1883" s="44" t="s">
        <v>13180</v>
      </c>
      <c r="B1883" s="44" t="s">
        <v>13113</v>
      </c>
      <c r="C1883" s="45">
        <v>28.24</v>
      </c>
      <c r="D1883" s="45" t="s">
        <v>13565</v>
      </c>
      <c r="E1883" s="46">
        <v>47299</v>
      </c>
      <c r="F1883" s="45"/>
      <c r="G1883" s="93"/>
      <c r="H1883" s="93"/>
      <c r="I1883" s="99"/>
      <c r="J1883" s="99"/>
      <c r="K1883" s="99"/>
      <c r="L1883" s="99"/>
      <c r="M1883" s="99"/>
      <c r="N1883" s="99"/>
      <c r="O1883" s="99"/>
      <c r="P1883" s="99"/>
      <c r="Q1883" s="99"/>
      <c r="R1883" s="99"/>
      <c r="S1883" s="99"/>
      <c r="T1883" s="99"/>
      <c r="U1883" s="99"/>
      <c r="V1883" s="99"/>
      <c r="W1883" s="99"/>
      <c r="X1883" s="99"/>
      <c r="Y1883" s="99"/>
      <c r="Z1883" s="99"/>
      <c r="AF1883" s="326"/>
    </row>
    <row r="1884" spans="1:32" x14ac:dyDescent="0.25">
      <c r="A1884" s="44" t="s">
        <v>1013</v>
      </c>
      <c r="B1884" s="44" t="s">
        <v>10031</v>
      </c>
      <c r="C1884" s="45">
        <v>240101</v>
      </c>
      <c r="D1884" s="45" t="s">
        <v>12340</v>
      </c>
      <c r="E1884" s="45" t="s">
        <v>10032</v>
      </c>
      <c r="AF1884" s="326"/>
    </row>
    <row r="1885" spans="1:32" x14ac:dyDescent="0.3">
      <c r="A1885" s="372" t="s">
        <v>11942</v>
      </c>
      <c r="B1885" s="372" t="s">
        <v>1208</v>
      </c>
      <c r="C1885" s="125" t="s">
        <v>11149</v>
      </c>
      <c r="D1885" s="32" t="s">
        <v>20621</v>
      </c>
      <c r="E1885" s="125" t="s">
        <v>2686</v>
      </c>
      <c r="F1885" s="125" t="s">
        <v>1236</v>
      </c>
      <c r="G1885" s="125" t="s">
        <v>1237</v>
      </c>
      <c r="AF1885" s="326"/>
    </row>
    <row r="1886" spans="1:32" x14ac:dyDescent="0.25">
      <c r="A1886" s="44" t="s">
        <v>9030</v>
      </c>
      <c r="B1886" s="44" t="s">
        <v>3160</v>
      </c>
      <c r="C1886" s="45">
        <v>230901</v>
      </c>
      <c r="D1886" s="45" t="s">
        <v>12340</v>
      </c>
      <c r="E1886" s="45" t="s">
        <v>8524</v>
      </c>
      <c r="AF1886" s="326"/>
    </row>
    <row r="1887" spans="1:32" x14ac:dyDescent="0.25">
      <c r="A1887" s="44" t="s">
        <v>9030</v>
      </c>
      <c r="B1887" s="44" t="s">
        <v>2433</v>
      </c>
      <c r="C1887" s="45">
        <v>230105</v>
      </c>
      <c r="D1887" s="45" t="s">
        <v>12340</v>
      </c>
      <c r="E1887" s="45" t="s">
        <v>5580</v>
      </c>
      <c r="AF1887" s="326"/>
    </row>
    <row r="1888" spans="1:32" x14ac:dyDescent="0.25">
      <c r="A1888" s="44" t="s">
        <v>4481</v>
      </c>
      <c r="B1888" s="44" t="s">
        <v>4470</v>
      </c>
      <c r="C1888" s="45">
        <v>210602</v>
      </c>
      <c r="D1888" s="45" t="s">
        <v>12340</v>
      </c>
      <c r="E1888" s="45" t="s">
        <v>4471</v>
      </c>
      <c r="AF1888" s="326"/>
    </row>
    <row r="1889" spans="1:32" x14ac:dyDescent="0.3">
      <c r="A1889" s="372" t="s">
        <v>20052</v>
      </c>
      <c r="B1889" s="372" t="s">
        <v>1214</v>
      </c>
      <c r="C1889" s="125" t="s">
        <v>18610</v>
      </c>
      <c r="D1889" s="32" t="s">
        <v>20621</v>
      </c>
      <c r="E1889" s="125" t="s">
        <v>8976</v>
      </c>
      <c r="F1889" s="125" t="s">
        <v>1236</v>
      </c>
      <c r="G1889" s="125" t="s">
        <v>1237</v>
      </c>
      <c r="AF1889" s="326"/>
    </row>
    <row r="1890" spans="1:32" x14ac:dyDescent="0.25">
      <c r="A1890" s="44" t="s">
        <v>5473</v>
      </c>
      <c r="B1890" s="44" t="s">
        <v>2433</v>
      </c>
      <c r="C1890" s="45">
        <v>220105</v>
      </c>
      <c r="D1890" s="45" t="s">
        <v>12340</v>
      </c>
      <c r="E1890" s="45" t="s">
        <v>2686</v>
      </c>
      <c r="AF1890" s="326"/>
    </row>
    <row r="1891" spans="1:32" x14ac:dyDescent="0.25">
      <c r="A1891" s="44" t="s">
        <v>7281</v>
      </c>
      <c r="B1891" s="44" t="s">
        <v>7274</v>
      </c>
      <c r="C1891" s="45" t="s">
        <v>7282</v>
      </c>
      <c r="D1891" s="45" t="s">
        <v>12177</v>
      </c>
      <c r="E1891" s="45" t="s">
        <v>5073</v>
      </c>
      <c r="F1891" s="93"/>
      <c r="G1891" s="93"/>
      <c r="H1891" s="93"/>
      <c r="I1891" s="99"/>
      <c r="J1891" s="99"/>
      <c r="K1891" s="99"/>
      <c r="L1891" s="99"/>
      <c r="M1891" s="99"/>
      <c r="N1891" s="99"/>
      <c r="O1891" s="99"/>
      <c r="P1891" s="99"/>
      <c r="Q1891" s="99"/>
      <c r="R1891" s="99"/>
      <c r="S1891" s="99"/>
      <c r="T1891" s="99"/>
      <c r="U1891" s="99"/>
      <c r="V1891" s="99"/>
      <c r="W1891" s="99"/>
      <c r="X1891" s="99"/>
      <c r="Y1891" s="99"/>
      <c r="Z1891" s="99"/>
      <c r="AF1891" s="326"/>
    </row>
    <row r="1892" spans="1:32" x14ac:dyDescent="0.25">
      <c r="A1892" s="44" t="s">
        <v>7492</v>
      </c>
      <c r="B1892" s="44" t="s">
        <v>3598</v>
      </c>
      <c r="C1892" s="45">
        <v>230301</v>
      </c>
      <c r="D1892" s="45" t="s">
        <v>12340</v>
      </c>
      <c r="E1892" s="45" t="s">
        <v>5580</v>
      </c>
      <c r="AF1892" s="326"/>
    </row>
    <row r="1893" spans="1:32" x14ac:dyDescent="0.25">
      <c r="A1893" s="44" t="s">
        <v>6901</v>
      </c>
      <c r="B1893" s="44" t="s">
        <v>2433</v>
      </c>
      <c r="C1893" s="45">
        <v>230105</v>
      </c>
      <c r="D1893" s="45" t="s">
        <v>12340</v>
      </c>
      <c r="E1893" s="45" t="s">
        <v>5580</v>
      </c>
      <c r="AF1893" s="326"/>
    </row>
    <row r="1894" spans="1:32" x14ac:dyDescent="0.25">
      <c r="A1894" s="44" t="s">
        <v>5474</v>
      </c>
      <c r="B1894" s="44" t="s">
        <v>8464</v>
      </c>
      <c r="C1894" s="45">
        <v>230701</v>
      </c>
      <c r="D1894" s="45" t="s">
        <v>12340</v>
      </c>
      <c r="E1894" s="45" t="s">
        <v>4375</v>
      </c>
      <c r="AF1894" s="326"/>
    </row>
    <row r="1895" spans="1:32" x14ac:dyDescent="0.25">
      <c r="A1895" s="44" t="s">
        <v>5474</v>
      </c>
      <c r="B1895" s="44" t="s">
        <v>18828</v>
      </c>
      <c r="C1895" s="45">
        <v>25010501</v>
      </c>
      <c r="D1895" s="45" t="s">
        <v>12340</v>
      </c>
      <c r="E1895" s="45" t="s">
        <v>13567</v>
      </c>
      <c r="AF1895" s="326"/>
    </row>
    <row r="1896" spans="1:32" x14ac:dyDescent="0.25">
      <c r="A1896" s="267" t="s">
        <v>9310</v>
      </c>
      <c r="B1896" s="267" t="s">
        <v>9311</v>
      </c>
      <c r="C1896" s="268">
        <v>791202303005</v>
      </c>
      <c r="D1896" s="268" t="s">
        <v>6775</v>
      </c>
      <c r="E1896" s="269">
        <v>3</v>
      </c>
      <c r="F1896" s="93"/>
      <c r="G1896" s="93"/>
      <c r="H1896" s="93"/>
      <c r="I1896" s="99"/>
      <c r="J1896" s="99"/>
      <c r="K1896" s="99"/>
      <c r="L1896" s="99"/>
      <c r="M1896" s="99"/>
      <c r="N1896" s="99"/>
      <c r="O1896" s="99"/>
      <c r="P1896" s="99"/>
      <c r="Q1896" s="99"/>
      <c r="R1896" s="99"/>
      <c r="S1896" s="44"/>
      <c r="T1896" s="99"/>
      <c r="U1896" s="99"/>
      <c r="V1896" s="99"/>
      <c r="W1896" s="99"/>
      <c r="X1896" s="99"/>
      <c r="Y1896" s="99"/>
      <c r="Z1896" s="99"/>
      <c r="AF1896" s="326"/>
    </row>
    <row r="1897" spans="1:32" x14ac:dyDescent="0.3">
      <c r="A1897" s="372" t="s">
        <v>5013</v>
      </c>
      <c r="B1897" s="372" t="s">
        <v>1842</v>
      </c>
      <c r="C1897" s="125" t="s">
        <v>16723</v>
      </c>
      <c r="D1897" s="32" t="s">
        <v>20621</v>
      </c>
      <c r="E1897" s="125" t="s">
        <v>12895</v>
      </c>
      <c r="F1897" s="125" t="s">
        <v>1236</v>
      </c>
      <c r="G1897" s="125" t="s">
        <v>1237</v>
      </c>
      <c r="AF1897" s="326"/>
    </row>
    <row r="1898" spans="1:32" x14ac:dyDescent="0.25">
      <c r="A1898" s="44" t="s">
        <v>5475</v>
      </c>
      <c r="B1898" s="44" t="s">
        <v>967</v>
      </c>
      <c r="C1898" s="45">
        <v>220601</v>
      </c>
      <c r="D1898" s="45" t="s">
        <v>12340</v>
      </c>
      <c r="E1898" s="45" t="s">
        <v>5235</v>
      </c>
      <c r="AF1898" s="326"/>
    </row>
    <row r="1899" spans="1:32" x14ac:dyDescent="0.25">
      <c r="A1899" s="44" t="s">
        <v>18957</v>
      </c>
      <c r="B1899" s="44" t="s">
        <v>990</v>
      </c>
      <c r="C1899" s="45">
        <v>260102</v>
      </c>
      <c r="D1899" s="45" t="s">
        <v>12340</v>
      </c>
      <c r="E1899" s="45" t="s">
        <v>8976</v>
      </c>
      <c r="AF1899" s="326"/>
    </row>
    <row r="1900" spans="1:32" x14ac:dyDescent="0.25">
      <c r="A1900" s="44" t="s">
        <v>17458</v>
      </c>
      <c r="B1900" s="44" t="s">
        <v>20385</v>
      </c>
      <c r="C1900" s="45" t="s">
        <v>17459</v>
      </c>
      <c r="D1900" s="32" t="s">
        <v>12570</v>
      </c>
      <c r="E1900" s="46">
        <v>46265</v>
      </c>
      <c r="AF1900" s="326"/>
    </row>
    <row r="1901" spans="1:32" x14ac:dyDescent="0.25">
      <c r="A1901" s="44" t="s">
        <v>649</v>
      </c>
      <c r="B1901" s="44" t="s">
        <v>4482</v>
      </c>
      <c r="C1901" s="45">
        <v>240906</v>
      </c>
      <c r="D1901" s="45" t="s">
        <v>12340</v>
      </c>
      <c r="E1901" s="45" t="s">
        <v>5075</v>
      </c>
      <c r="AF1901" s="326"/>
    </row>
    <row r="1902" spans="1:32" x14ac:dyDescent="0.3">
      <c r="A1902" s="372" t="s">
        <v>12364</v>
      </c>
      <c r="B1902" s="372" t="s">
        <v>1209</v>
      </c>
      <c r="C1902" s="125" t="s">
        <v>8691</v>
      </c>
      <c r="D1902" s="32" t="s">
        <v>20621</v>
      </c>
      <c r="E1902" s="125" t="s">
        <v>8524</v>
      </c>
      <c r="F1902" s="125" t="s">
        <v>1236</v>
      </c>
      <c r="G1902" s="125" t="s">
        <v>1237</v>
      </c>
      <c r="AF1902" s="326"/>
    </row>
    <row r="1903" spans="1:32" x14ac:dyDescent="0.3">
      <c r="A1903" s="372" t="s">
        <v>12364</v>
      </c>
      <c r="B1903" s="372" t="s">
        <v>12351</v>
      </c>
      <c r="C1903" s="125" t="s">
        <v>12352</v>
      </c>
      <c r="D1903" s="32" t="s">
        <v>20621</v>
      </c>
      <c r="E1903" s="125" t="s">
        <v>5075</v>
      </c>
      <c r="F1903" s="125" t="s">
        <v>1236</v>
      </c>
      <c r="G1903" s="125" t="s">
        <v>1237</v>
      </c>
      <c r="AF1903" s="326"/>
    </row>
    <row r="1904" spans="1:32" x14ac:dyDescent="0.25">
      <c r="A1904" s="44" t="s">
        <v>18958</v>
      </c>
      <c r="B1904" s="44" t="s">
        <v>5639</v>
      </c>
      <c r="C1904" s="45">
        <v>26010401</v>
      </c>
      <c r="D1904" s="45" t="s">
        <v>12340</v>
      </c>
      <c r="E1904" s="45" t="s">
        <v>18836</v>
      </c>
      <c r="AF1904" s="326"/>
    </row>
    <row r="1905" spans="1:32" x14ac:dyDescent="0.25">
      <c r="A1905" s="44" t="s">
        <v>18958</v>
      </c>
      <c r="B1905" s="44" t="s">
        <v>18840</v>
      </c>
      <c r="C1905" s="45">
        <v>260202</v>
      </c>
      <c r="D1905" s="45" t="s">
        <v>12340</v>
      </c>
      <c r="E1905" s="45" t="s">
        <v>10021</v>
      </c>
      <c r="AF1905" s="326"/>
    </row>
    <row r="1906" spans="1:32" x14ac:dyDescent="0.25">
      <c r="A1906" s="44" t="s">
        <v>10149</v>
      </c>
      <c r="B1906" s="92" t="s">
        <v>10390</v>
      </c>
      <c r="C1906" s="56" t="s">
        <v>10120</v>
      </c>
      <c r="D1906" s="146" t="s">
        <v>10389</v>
      </c>
      <c r="E1906" s="107">
        <v>45838</v>
      </c>
      <c r="F1906" s="93"/>
      <c r="G1906" s="93"/>
      <c r="H1906" s="93"/>
      <c r="I1906" s="99"/>
      <c r="J1906" s="99"/>
      <c r="K1906" s="99"/>
      <c r="L1906" s="99"/>
      <c r="M1906" s="99"/>
      <c r="N1906" s="99"/>
      <c r="O1906" s="99"/>
      <c r="P1906" s="99"/>
      <c r="Q1906" s="99"/>
      <c r="R1906" s="99"/>
      <c r="S1906" s="44"/>
      <c r="T1906" s="99"/>
      <c r="U1906" s="99"/>
      <c r="V1906" s="99"/>
      <c r="W1906" s="99"/>
      <c r="X1906" s="99"/>
      <c r="Y1906" s="99"/>
      <c r="Z1906" s="99"/>
      <c r="AF1906" s="326"/>
    </row>
    <row r="1907" spans="1:32" x14ac:dyDescent="0.3">
      <c r="A1907" s="372" t="s">
        <v>1836</v>
      </c>
      <c r="B1907" s="372" t="s">
        <v>1841</v>
      </c>
      <c r="C1907" s="125" t="s">
        <v>16531</v>
      </c>
      <c r="D1907" s="32" t="s">
        <v>20621</v>
      </c>
      <c r="E1907" s="125" t="s">
        <v>12895</v>
      </c>
      <c r="F1907" s="125" t="s">
        <v>1236</v>
      </c>
      <c r="G1907" s="125" t="s">
        <v>1237</v>
      </c>
      <c r="AF1907" s="326"/>
    </row>
    <row r="1908" spans="1:32" x14ac:dyDescent="0.25">
      <c r="A1908" s="44" t="s">
        <v>4130</v>
      </c>
      <c r="B1908" s="44" t="s">
        <v>20390</v>
      </c>
      <c r="C1908" s="45" t="s">
        <v>4143</v>
      </c>
      <c r="D1908" s="32" t="s">
        <v>12570</v>
      </c>
      <c r="E1908" s="46">
        <v>46265</v>
      </c>
      <c r="AF1908" s="326"/>
    </row>
    <row r="1909" spans="1:32" x14ac:dyDescent="0.25">
      <c r="A1909" s="44" t="s">
        <v>1836</v>
      </c>
      <c r="B1909" s="44" t="s">
        <v>981</v>
      </c>
      <c r="C1909" s="45">
        <v>241202</v>
      </c>
      <c r="D1909" s="45" t="s">
        <v>12340</v>
      </c>
      <c r="E1909" s="45" t="s">
        <v>13570</v>
      </c>
      <c r="AF1909" s="326"/>
    </row>
    <row r="1910" spans="1:32" x14ac:dyDescent="0.3">
      <c r="A1910" s="372" t="s">
        <v>17494</v>
      </c>
      <c r="B1910" s="372" t="s">
        <v>16724</v>
      </c>
      <c r="C1910" s="125" t="s">
        <v>14353</v>
      </c>
      <c r="D1910" s="32" t="s">
        <v>20621</v>
      </c>
      <c r="E1910" s="125" t="s">
        <v>13567</v>
      </c>
      <c r="F1910" s="125" t="s">
        <v>1236</v>
      </c>
      <c r="G1910" s="125" t="s">
        <v>1237</v>
      </c>
      <c r="AF1910" s="326"/>
    </row>
    <row r="1911" spans="1:32" x14ac:dyDescent="0.25">
      <c r="A1911" s="44" t="s">
        <v>3615</v>
      </c>
      <c r="B1911" s="44" t="s">
        <v>210</v>
      </c>
      <c r="C1911" s="45">
        <v>241001</v>
      </c>
      <c r="D1911" s="45" t="s">
        <v>12340</v>
      </c>
      <c r="E1911" s="45" t="s">
        <v>5650</v>
      </c>
      <c r="AF1911" s="326"/>
    </row>
    <row r="1912" spans="1:32" x14ac:dyDescent="0.25">
      <c r="A1912" s="44" t="s">
        <v>15506</v>
      </c>
      <c r="B1912" s="44" t="s">
        <v>1946</v>
      </c>
      <c r="C1912" s="45" t="s">
        <v>15507</v>
      </c>
      <c r="D1912" s="46" t="s">
        <v>13037</v>
      </c>
      <c r="E1912" s="46">
        <v>46218</v>
      </c>
      <c r="AF1912" s="326"/>
    </row>
    <row r="1913" spans="1:32" x14ac:dyDescent="0.3">
      <c r="A1913" s="372" t="s">
        <v>20053</v>
      </c>
      <c r="B1913" s="372" t="s">
        <v>1214</v>
      </c>
      <c r="C1913" s="125" t="s">
        <v>18610</v>
      </c>
      <c r="D1913" s="32" t="s">
        <v>20621</v>
      </c>
      <c r="E1913" s="125" t="s">
        <v>8976</v>
      </c>
      <c r="F1913" s="125" t="s">
        <v>1236</v>
      </c>
      <c r="G1913" s="125" t="s">
        <v>1237</v>
      </c>
      <c r="AF1913" s="326"/>
    </row>
    <row r="1914" spans="1:32" x14ac:dyDescent="0.3">
      <c r="A1914" s="372" t="s">
        <v>20053</v>
      </c>
      <c r="B1914" s="372" t="s">
        <v>2384</v>
      </c>
      <c r="C1914" s="125" t="s">
        <v>20259</v>
      </c>
      <c r="D1914" s="32" t="s">
        <v>20621</v>
      </c>
      <c r="E1914" s="125" t="s">
        <v>8976</v>
      </c>
      <c r="F1914" s="125" t="s">
        <v>1236</v>
      </c>
      <c r="G1914" s="125" t="s">
        <v>1237</v>
      </c>
      <c r="AF1914" s="326"/>
    </row>
    <row r="1915" spans="1:32" x14ac:dyDescent="0.25">
      <c r="A1915" s="44" t="s">
        <v>3055</v>
      </c>
      <c r="B1915" s="44" t="s">
        <v>980</v>
      </c>
      <c r="C1915" s="45">
        <v>260103</v>
      </c>
      <c r="D1915" s="45" t="s">
        <v>12340</v>
      </c>
      <c r="E1915" s="45" t="s">
        <v>8976</v>
      </c>
      <c r="AF1915" s="326"/>
    </row>
    <row r="1916" spans="1:32" x14ac:dyDescent="0.25">
      <c r="A1916" s="44" t="s">
        <v>10150</v>
      </c>
      <c r="B1916" s="92" t="s">
        <v>10390</v>
      </c>
      <c r="C1916" s="56" t="s">
        <v>10120</v>
      </c>
      <c r="D1916" s="146" t="s">
        <v>10389</v>
      </c>
      <c r="E1916" s="107">
        <v>45838</v>
      </c>
      <c r="F1916" s="93"/>
      <c r="G1916" s="93"/>
      <c r="H1916" s="93"/>
      <c r="I1916" s="99"/>
      <c r="J1916" s="99"/>
      <c r="K1916" s="99"/>
      <c r="L1916" s="99"/>
      <c r="M1916" s="99"/>
      <c r="N1916" s="99"/>
      <c r="O1916" s="99"/>
      <c r="P1916" s="99"/>
      <c r="Q1916" s="99"/>
      <c r="R1916" s="99"/>
      <c r="S1916" s="44"/>
      <c r="T1916" s="99"/>
      <c r="U1916" s="99"/>
      <c r="V1916" s="99"/>
      <c r="W1916" s="99"/>
      <c r="X1916" s="99"/>
      <c r="Y1916" s="99"/>
      <c r="Z1916" s="99"/>
      <c r="AF1916" s="326"/>
    </row>
    <row r="1917" spans="1:32" x14ac:dyDescent="0.25">
      <c r="A1917" s="44" t="s">
        <v>17803</v>
      </c>
      <c r="B1917" s="44" t="s">
        <v>20337</v>
      </c>
      <c r="C1917" s="45" t="s">
        <v>17804</v>
      </c>
      <c r="D1917" s="32" t="s">
        <v>12570</v>
      </c>
      <c r="E1917" s="46">
        <v>46387</v>
      </c>
      <c r="AF1917" s="326"/>
    </row>
    <row r="1918" spans="1:32" x14ac:dyDescent="0.3">
      <c r="A1918" s="372" t="s">
        <v>8708</v>
      </c>
      <c r="B1918" s="372" t="s">
        <v>8693</v>
      </c>
      <c r="C1918" s="125" t="s">
        <v>8694</v>
      </c>
      <c r="D1918" s="32" t="s">
        <v>20621</v>
      </c>
      <c r="E1918" s="125" t="s">
        <v>8524</v>
      </c>
      <c r="F1918" s="125" t="s">
        <v>1236</v>
      </c>
      <c r="G1918" s="125" t="s">
        <v>1237</v>
      </c>
      <c r="AF1918" s="326"/>
    </row>
    <row r="1919" spans="1:32" x14ac:dyDescent="0.25">
      <c r="A1919" s="44" t="s">
        <v>9474</v>
      </c>
      <c r="B1919" s="44" t="s">
        <v>17986</v>
      </c>
      <c r="C1919" s="45" t="s">
        <v>12739</v>
      </c>
      <c r="D1919" s="93" t="s">
        <v>3876</v>
      </c>
      <c r="E1919" s="359">
        <f>DATE(2028,7,9)</f>
        <v>46943</v>
      </c>
      <c r="F1919" s="93"/>
      <c r="G1919" s="93"/>
      <c r="H1919" s="93"/>
      <c r="I1919" s="99"/>
      <c r="J1919" s="99"/>
      <c r="K1919" s="99"/>
      <c r="L1919" s="99"/>
      <c r="M1919" s="99"/>
      <c r="N1919" s="99"/>
      <c r="O1919" s="99"/>
      <c r="P1919" s="99"/>
      <c r="Q1919" s="99"/>
      <c r="R1919" s="99"/>
      <c r="S1919" s="99"/>
      <c r="T1919" s="99"/>
      <c r="U1919" s="99"/>
      <c r="V1919" s="99"/>
      <c r="W1919" s="99"/>
      <c r="X1919" s="99"/>
      <c r="Y1919" s="99"/>
      <c r="Z1919" s="99"/>
      <c r="AF1919" s="326"/>
    </row>
    <row r="1920" spans="1:32" x14ac:dyDescent="0.25">
      <c r="A1920" s="44" t="s">
        <v>1937</v>
      </c>
      <c r="B1920" s="44" t="s">
        <v>5083</v>
      </c>
      <c r="C1920" s="45" t="s">
        <v>5084</v>
      </c>
      <c r="D1920" s="46" t="s">
        <v>13037</v>
      </c>
      <c r="E1920" s="46">
        <v>46599</v>
      </c>
      <c r="AF1920" s="326"/>
    </row>
    <row r="1921" spans="1:32" x14ac:dyDescent="0.25">
      <c r="A1921" s="44" t="s">
        <v>1937</v>
      </c>
      <c r="B1921" s="44" t="s">
        <v>5083</v>
      </c>
      <c r="C1921" s="45" t="s">
        <v>5084</v>
      </c>
      <c r="D1921" s="46" t="s">
        <v>13037</v>
      </c>
      <c r="E1921" s="46">
        <v>46599</v>
      </c>
      <c r="AF1921" s="326"/>
    </row>
    <row r="1922" spans="1:32" x14ac:dyDescent="0.25">
      <c r="A1922" s="44" t="s">
        <v>1937</v>
      </c>
      <c r="B1922" s="44" t="s">
        <v>162</v>
      </c>
      <c r="C1922" s="45" t="s">
        <v>5092</v>
      </c>
      <c r="D1922" s="46" t="s">
        <v>13037</v>
      </c>
      <c r="E1922" s="46">
        <v>46285</v>
      </c>
      <c r="AF1922" s="326"/>
    </row>
    <row r="1923" spans="1:32" x14ac:dyDescent="0.25">
      <c r="A1923" s="44" t="s">
        <v>1937</v>
      </c>
      <c r="B1923" s="44" t="s">
        <v>162</v>
      </c>
      <c r="C1923" s="45" t="s">
        <v>5092</v>
      </c>
      <c r="D1923" s="46" t="s">
        <v>13037</v>
      </c>
      <c r="E1923" s="46">
        <v>46285</v>
      </c>
      <c r="AF1923" s="326"/>
    </row>
    <row r="1924" spans="1:32" x14ac:dyDescent="0.25">
      <c r="A1924" s="44" t="s">
        <v>13616</v>
      </c>
      <c r="B1924" s="44" t="s">
        <v>18828</v>
      </c>
      <c r="C1924" s="45">
        <v>25010501</v>
      </c>
      <c r="D1924" s="45" t="s">
        <v>12340</v>
      </c>
      <c r="E1924" s="45" t="s">
        <v>13567</v>
      </c>
      <c r="AF1924" s="326"/>
    </row>
    <row r="1925" spans="1:32" x14ac:dyDescent="0.25">
      <c r="A1925" s="44" t="s">
        <v>13616</v>
      </c>
      <c r="B1925" s="44" t="s">
        <v>5639</v>
      </c>
      <c r="C1925" s="45">
        <v>25010401</v>
      </c>
      <c r="D1925" s="45" t="s">
        <v>12340</v>
      </c>
      <c r="E1925" s="45" t="s">
        <v>13581</v>
      </c>
      <c r="AF1925" s="326"/>
    </row>
    <row r="1926" spans="1:32" x14ac:dyDescent="0.3">
      <c r="A1926" s="372" t="s">
        <v>4225</v>
      </c>
      <c r="B1926" s="372" t="s">
        <v>1209</v>
      </c>
      <c r="C1926" s="125" t="s">
        <v>8691</v>
      </c>
      <c r="D1926" s="32" t="s">
        <v>20621</v>
      </c>
      <c r="E1926" s="125" t="s">
        <v>8524</v>
      </c>
      <c r="F1926" s="125" t="s">
        <v>1236</v>
      </c>
      <c r="G1926" s="125" t="s">
        <v>1237</v>
      </c>
      <c r="AF1926" s="326"/>
    </row>
    <row r="1927" spans="1:32" x14ac:dyDescent="0.25">
      <c r="A1927" s="44" t="s">
        <v>15508</v>
      </c>
      <c r="B1927" s="44" t="s">
        <v>15509</v>
      </c>
      <c r="C1927" s="45" t="s">
        <v>15510</v>
      </c>
      <c r="D1927" s="46" t="s">
        <v>13037</v>
      </c>
      <c r="E1927" s="46">
        <v>46282</v>
      </c>
      <c r="AF1927" s="326"/>
    </row>
    <row r="1928" spans="1:32" x14ac:dyDescent="0.25">
      <c r="A1928" s="44" t="s">
        <v>8902</v>
      </c>
      <c r="B1928" s="44" t="s">
        <v>20397</v>
      </c>
      <c r="C1928" s="45" t="s">
        <v>8815</v>
      </c>
      <c r="D1928" s="32" t="s">
        <v>12570</v>
      </c>
      <c r="E1928" s="46">
        <v>46418</v>
      </c>
      <c r="AF1928" s="326"/>
    </row>
    <row r="1929" spans="1:32" x14ac:dyDescent="0.3">
      <c r="A1929" s="372" t="s">
        <v>3241</v>
      </c>
      <c r="B1929" s="372" t="s">
        <v>1201</v>
      </c>
      <c r="C1929" s="125" t="s">
        <v>11031</v>
      </c>
      <c r="D1929" s="32" t="s">
        <v>20621</v>
      </c>
      <c r="E1929" s="125" t="s">
        <v>5452</v>
      </c>
      <c r="F1929" s="125" t="s">
        <v>1236</v>
      </c>
      <c r="G1929" s="125" t="s">
        <v>1236</v>
      </c>
      <c r="AF1929" s="326"/>
    </row>
    <row r="1930" spans="1:32" x14ac:dyDescent="0.25">
      <c r="A1930" s="44" t="s">
        <v>8015</v>
      </c>
      <c r="B1930" s="44" t="s">
        <v>8016</v>
      </c>
      <c r="C1930" s="45" t="s">
        <v>8017</v>
      </c>
      <c r="D1930" s="45" t="s">
        <v>12177</v>
      </c>
      <c r="E1930" s="45" t="s">
        <v>4375</v>
      </c>
      <c r="F1930" s="93"/>
      <c r="G1930" s="93"/>
      <c r="H1930" s="93"/>
      <c r="I1930" s="99"/>
      <c r="J1930" s="99"/>
      <c r="K1930" s="99"/>
      <c r="L1930" s="99"/>
      <c r="M1930" s="99"/>
      <c r="N1930" s="99"/>
      <c r="O1930" s="99"/>
      <c r="P1930" s="99"/>
      <c r="Q1930" s="99"/>
      <c r="R1930" s="99"/>
      <c r="S1930" s="99"/>
      <c r="T1930" s="99"/>
      <c r="U1930" s="99"/>
      <c r="V1930" s="99"/>
      <c r="W1930" s="99"/>
      <c r="X1930" s="99"/>
      <c r="Y1930" s="99"/>
      <c r="Z1930" s="99"/>
      <c r="AF1930" s="326"/>
    </row>
    <row r="1931" spans="1:32" x14ac:dyDescent="0.25">
      <c r="A1931" s="44" t="s">
        <v>8015</v>
      </c>
      <c r="B1931" s="44" t="s">
        <v>8016</v>
      </c>
      <c r="C1931" s="45" t="s">
        <v>8017</v>
      </c>
      <c r="D1931" s="93" t="s">
        <v>18817</v>
      </c>
      <c r="E1931" s="45" t="s">
        <v>4375</v>
      </c>
      <c r="F1931" s="379"/>
      <c r="G1931" s="379"/>
      <c r="H1931" s="379"/>
      <c r="I1931" s="380"/>
      <c r="J1931" s="380"/>
      <c r="K1931" s="380"/>
      <c r="L1931" s="380"/>
      <c r="M1931" s="380"/>
      <c r="N1931" s="380"/>
      <c r="O1931" s="380"/>
      <c r="P1931" s="380"/>
      <c r="Q1931" s="380"/>
      <c r="R1931" s="380"/>
      <c r="S1931" s="380"/>
      <c r="T1931" s="380"/>
      <c r="U1931" s="380"/>
      <c r="V1931" s="380"/>
      <c r="W1931" s="380"/>
      <c r="X1931" s="380"/>
      <c r="Y1931" s="380"/>
      <c r="Z1931" s="380"/>
      <c r="AA1931" s="380"/>
      <c r="AF1931" s="326"/>
    </row>
    <row r="1932" spans="1:32" x14ac:dyDescent="0.25">
      <c r="A1932" s="44" t="s">
        <v>8015</v>
      </c>
      <c r="B1932" s="44" t="s">
        <v>15929</v>
      </c>
      <c r="C1932" s="45" t="s">
        <v>9831</v>
      </c>
      <c r="D1932" s="93" t="s">
        <v>3876</v>
      </c>
      <c r="E1932" s="359">
        <f>DATE(2028,1,15)</f>
        <v>46767</v>
      </c>
      <c r="F1932" s="93"/>
      <c r="G1932" s="93"/>
      <c r="H1932" s="93"/>
      <c r="I1932" s="99"/>
      <c r="J1932" s="99"/>
      <c r="K1932" s="99"/>
      <c r="L1932" s="99"/>
      <c r="M1932" s="99"/>
      <c r="N1932" s="99"/>
      <c r="O1932" s="99"/>
      <c r="P1932" s="99"/>
      <c r="Q1932" s="99"/>
      <c r="R1932" s="99"/>
      <c r="S1932" s="99"/>
      <c r="T1932" s="99"/>
      <c r="U1932" s="99"/>
      <c r="V1932" s="99"/>
      <c r="W1932" s="99"/>
      <c r="X1932" s="99"/>
      <c r="Y1932" s="99"/>
      <c r="Z1932" s="99"/>
      <c r="AF1932" s="326"/>
    </row>
    <row r="1933" spans="1:32" x14ac:dyDescent="0.25">
      <c r="A1933" s="44" t="s">
        <v>8015</v>
      </c>
      <c r="B1933" s="44" t="s">
        <v>8016</v>
      </c>
      <c r="C1933" s="45" t="s">
        <v>8017</v>
      </c>
      <c r="D1933" s="45" t="s">
        <v>10697</v>
      </c>
      <c r="E1933" s="46">
        <v>46660</v>
      </c>
      <c r="F1933" s="93"/>
      <c r="G1933" s="93"/>
      <c r="H1933" s="93"/>
      <c r="I1933" s="99"/>
      <c r="J1933" s="99"/>
      <c r="K1933" s="99"/>
      <c r="L1933" s="99"/>
      <c r="M1933" s="99"/>
      <c r="N1933" s="99"/>
      <c r="O1933" s="99"/>
      <c r="P1933" s="99"/>
      <c r="Q1933" s="99"/>
      <c r="R1933" s="99"/>
      <c r="S1933" s="44"/>
      <c r="T1933" s="99"/>
      <c r="U1933" s="99"/>
      <c r="V1933" s="99"/>
      <c r="W1933" s="99"/>
      <c r="X1933" s="99"/>
      <c r="Y1933" s="99"/>
      <c r="Z1933" s="99"/>
      <c r="AF1933" s="326"/>
    </row>
    <row r="1934" spans="1:32" x14ac:dyDescent="0.25">
      <c r="A1934" s="44" t="s">
        <v>10151</v>
      </c>
      <c r="B1934" s="92" t="s">
        <v>10390</v>
      </c>
      <c r="C1934" s="56" t="s">
        <v>10120</v>
      </c>
      <c r="D1934" s="146" t="s">
        <v>10389</v>
      </c>
      <c r="E1934" s="107">
        <v>45838</v>
      </c>
      <c r="F1934" s="93"/>
      <c r="G1934" s="93"/>
      <c r="H1934" s="93"/>
      <c r="I1934" s="99"/>
      <c r="J1934" s="99"/>
      <c r="K1934" s="99"/>
      <c r="L1934" s="99"/>
      <c r="M1934" s="99"/>
      <c r="N1934" s="99"/>
      <c r="O1934" s="99"/>
      <c r="P1934" s="99"/>
      <c r="Q1934" s="99"/>
      <c r="R1934" s="99"/>
      <c r="S1934" s="44"/>
      <c r="T1934" s="99"/>
      <c r="U1934" s="99"/>
      <c r="V1934" s="99"/>
      <c r="W1934" s="99"/>
      <c r="X1934" s="99"/>
      <c r="Y1934" s="99"/>
      <c r="Z1934" s="99"/>
      <c r="AF1934" s="326"/>
    </row>
    <row r="1935" spans="1:32" x14ac:dyDescent="0.25">
      <c r="A1935" s="44" t="s">
        <v>1546</v>
      </c>
      <c r="B1935" s="44" t="s">
        <v>1603</v>
      </c>
      <c r="C1935" s="45" t="s">
        <v>4458</v>
      </c>
      <c r="D1935" s="45" t="s">
        <v>12177</v>
      </c>
      <c r="E1935" s="45" t="s">
        <v>2628</v>
      </c>
      <c r="F1935" s="93"/>
      <c r="G1935" s="93"/>
      <c r="H1935" s="93"/>
      <c r="I1935" s="99"/>
      <c r="J1935" s="99"/>
      <c r="K1935" s="99"/>
      <c r="L1935" s="99"/>
      <c r="M1935" s="99"/>
      <c r="N1935" s="99"/>
      <c r="O1935" s="99"/>
      <c r="P1935" s="99"/>
      <c r="Q1935" s="99"/>
      <c r="R1935" s="99"/>
      <c r="S1935" s="99"/>
      <c r="T1935" s="99"/>
      <c r="U1935" s="99"/>
      <c r="V1935" s="99"/>
      <c r="W1935" s="99"/>
      <c r="X1935" s="99"/>
      <c r="Y1935" s="99"/>
      <c r="Z1935" s="99"/>
      <c r="AF1935" s="326"/>
    </row>
    <row r="1936" spans="1:32" x14ac:dyDescent="0.25">
      <c r="A1936" s="44" t="s">
        <v>1546</v>
      </c>
      <c r="B1936" s="44" t="s">
        <v>1603</v>
      </c>
      <c r="C1936" s="45" t="s">
        <v>4458</v>
      </c>
      <c r="D1936" s="93" t="s">
        <v>18817</v>
      </c>
      <c r="E1936" s="45" t="s">
        <v>2628</v>
      </c>
      <c r="F1936" s="379"/>
      <c r="G1936" s="379"/>
      <c r="H1936" s="379"/>
      <c r="I1936" s="380"/>
      <c r="J1936" s="380"/>
      <c r="K1936" s="380"/>
      <c r="L1936" s="380"/>
      <c r="M1936" s="380"/>
      <c r="N1936" s="380"/>
      <c r="O1936" s="380"/>
      <c r="P1936" s="380"/>
      <c r="Q1936" s="380"/>
      <c r="R1936" s="380"/>
      <c r="S1936" s="380"/>
      <c r="T1936" s="380"/>
      <c r="U1936" s="380"/>
      <c r="V1936" s="380"/>
      <c r="W1936" s="380"/>
      <c r="X1936" s="380"/>
      <c r="Y1936" s="380"/>
      <c r="Z1936" s="380"/>
      <c r="AA1936" s="380"/>
      <c r="AF1936" s="326"/>
    </row>
    <row r="1937" spans="1:32" x14ac:dyDescent="0.25">
      <c r="A1937" s="44" t="s">
        <v>1546</v>
      </c>
      <c r="B1937" s="44" t="s">
        <v>15930</v>
      </c>
      <c r="C1937" s="45" t="s">
        <v>14822</v>
      </c>
      <c r="D1937" s="93" t="s">
        <v>3876</v>
      </c>
      <c r="E1937" s="359">
        <f>DATE(2029,1,10)</f>
        <v>47128</v>
      </c>
      <c r="F1937" s="93"/>
      <c r="G1937" s="93"/>
      <c r="H1937" s="93"/>
      <c r="I1937" s="99"/>
      <c r="J1937" s="99"/>
      <c r="K1937" s="99"/>
      <c r="L1937" s="99"/>
      <c r="M1937" s="99"/>
      <c r="N1937" s="99"/>
      <c r="O1937" s="99"/>
      <c r="P1937" s="99"/>
      <c r="Q1937" s="99"/>
      <c r="R1937" s="99"/>
      <c r="S1937" s="99"/>
      <c r="T1937" s="99"/>
      <c r="U1937" s="99"/>
      <c r="V1937" s="99"/>
      <c r="W1937" s="99"/>
      <c r="X1937" s="99"/>
      <c r="Y1937" s="99"/>
      <c r="Z1937" s="99"/>
      <c r="AF1937" s="326"/>
    </row>
    <row r="1938" spans="1:32" x14ac:dyDescent="0.3">
      <c r="A1938" s="372" t="s">
        <v>8709</v>
      </c>
      <c r="B1938" s="372" t="s">
        <v>8693</v>
      </c>
      <c r="C1938" s="125" t="s">
        <v>8694</v>
      </c>
      <c r="D1938" s="32" t="s">
        <v>20621</v>
      </c>
      <c r="E1938" s="125" t="s">
        <v>8524</v>
      </c>
      <c r="F1938" s="125" t="s">
        <v>1236</v>
      </c>
      <c r="G1938" s="125" t="s">
        <v>1237</v>
      </c>
      <c r="AF1938" s="326"/>
    </row>
    <row r="1939" spans="1:32" x14ac:dyDescent="0.25">
      <c r="A1939" s="44" t="s">
        <v>11348</v>
      </c>
      <c r="B1939" s="44" t="s">
        <v>986</v>
      </c>
      <c r="C1939" s="45">
        <v>240303</v>
      </c>
      <c r="D1939" s="45" t="s">
        <v>12340</v>
      </c>
      <c r="E1939" s="45" t="s">
        <v>2686</v>
      </c>
      <c r="AF1939" s="326"/>
    </row>
    <row r="1940" spans="1:32" x14ac:dyDescent="0.25">
      <c r="A1940" s="44" t="s">
        <v>11349</v>
      </c>
      <c r="B1940" s="44" t="s">
        <v>5639</v>
      </c>
      <c r="C1940" s="45">
        <v>26010401</v>
      </c>
      <c r="D1940" s="45" t="s">
        <v>12340</v>
      </c>
      <c r="E1940" s="45" t="s">
        <v>18836</v>
      </c>
      <c r="AF1940" s="326"/>
    </row>
    <row r="1941" spans="1:32" x14ac:dyDescent="0.25">
      <c r="A1941" s="44" t="s">
        <v>475</v>
      </c>
      <c r="B1941" s="44" t="s">
        <v>20335</v>
      </c>
      <c r="C1941" s="45" t="s">
        <v>10492</v>
      </c>
      <c r="D1941" s="32" t="s">
        <v>12570</v>
      </c>
      <c r="E1941" s="46">
        <v>46538</v>
      </c>
      <c r="AF1941" s="326"/>
    </row>
    <row r="1942" spans="1:32" x14ac:dyDescent="0.3">
      <c r="A1942" s="372" t="s">
        <v>8710</v>
      </c>
      <c r="B1942" s="372" t="s">
        <v>8697</v>
      </c>
      <c r="C1942" s="125" t="s">
        <v>8698</v>
      </c>
      <c r="D1942" s="32" t="s">
        <v>20621</v>
      </c>
      <c r="E1942" s="125" t="s">
        <v>8524</v>
      </c>
      <c r="F1942" s="125" t="s">
        <v>1237</v>
      </c>
      <c r="G1942" s="125" t="s">
        <v>1237</v>
      </c>
      <c r="AF1942" s="326"/>
    </row>
    <row r="1943" spans="1:32" x14ac:dyDescent="0.25">
      <c r="A1943" s="44" t="s">
        <v>14617</v>
      </c>
      <c r="B1943" s="44" t="s">
        <v>20376</v>
      </c>
      <c r="C1943" s="45" t="s">
        <v>14616</v>
      </c>
      <c r="D1943" s="32" t="s">
        <v>12570</v>
      </c>
      <c r="E1943" s="46">
        <v>46507</v>
      </c>
      <c r="AF1943" s="326"/>
    </row>
    <row r="1944" spans="1:32" x14ac:dyDescent="0.25">
      <c r="A1944" s="44" t="s">
        <v>6902</v>
      </c>
      <c r="B1944" s="44" t="s">
        <v>3298</v>
      </c>
      <c r="C1944" s="45">
        <v>23010402</v>
      </c>
      <c r="D1944" s="45" t="s">
        <v>12340</v>
      </c>
      <c r="E1944" s="45" t="s">
        <v>5640</v>
      </c>
      <c r="AF1944" s="326"/>
    </row>
    <row r="1945" spans="1:32" x14ac:dyDescent="0.25">
      <c r="A1945" s="99" t="s">
        <v>14398</v>
      </c>
      <c r="B1945" s="92" t="s">
        <v>1243</v>
      </c>
      <c r="C1945" s="146" t="s">
        <v>6701</v>
      </c>
      <c r="D1945" s="146" t="s">
        <v>1247</v>
      </c>
      <c r="E1945" s="107">
        <v>45957</v>
      </c>
      <c r="F1945" s="93"/>
      <c r="G1945" s="93"/>
      <c r="H1945" s="93" t="s">
        <v>1237</v>
      </c>
      <c r="I1945" s="99"/>
      <c r="J1945" s="99"/>
      <c r="K1945" s="99"/>
      <c r="L1945" s="99"/>
      <c r="M1945" s="99"/>
      <c r="N1945" s="99"/>
      <c r="O1945" s="99"/>
      <c r="P1945" s="44"/>
      <c r="Q1945" s="256"/>
      <c r="R1945" s="99"/>
      <c r="S1945" s="99"/>
      <c r="T1945" s="99"/>
      <c r="U1945" s="99"/>
      <c r="V1945" s="99"/>
      <c r="W1945" s="99"/>
      <c r="X1945" s="99"/>
      <c r="Y1945" s="99"/>
      <c r="Z1945" s="99"/>
      <c r="AF1945" s="326"/>
    </row>
    <row r="1946" spans="1:32" x14ac:dyDescent="0.25">
      <c r="A1946" s="86" t="s">
        <v>8482</v>
      </c>
      <c r="B1946" s="44" t="s">
        <v>17386</v>
      </c>
      <c r="C1946" s="45">
        <v>8.26</v>
      </c>
      <c r="D1946" s="45" t="s">
        <v>13565</v>
      </c>
      <c r="E1946" s="46">
        <v>47787</v>
      </c>
      <c r="F1946" s="45"/>
      <c r="G1946" s="93"/>
      <c r="H1946" s="93"/>
      <c r="I1946" s="99"/>
      <c r="J1946" s="99"/>
      <c r="K1946" s="99"/>
      <c r="L1946" s="99"/>
      <c r="M1946" s="99"/>
      <c r="N1946" s="99"/>
      <c r="O1946" s="99"/>
      <c r="P1946" s="99"/>
      <c r="Q1946" s="99"/>
      <c r="R1946" s="99"/>
      <c r="S1946" s="99"/>
      <c r="T1946" s="99"/>
      <c r="U1946" s="99"/>
      <c r="V1946" s="99"/>
      <c r="W1946" s="99"/>
      <c r="X1946" s="99"/>
      <c r="Y1946" s="99"/>
      <c r="Z1946" s="99"/>
      <c r="AF1946" s="326"/>
    </row>
    <row r="1947" spans="1:32" x14ac:dyDescent="0.25">
      <c r="A1947" s="44" t="s">
        <v>8482</v>
      </c>
      <c r="B1947" s="44" t="s">
        <v>13134</v>
      </c>
      <c r="C1947" s="45">
        <v>13.23</v>
      </c>
      <c r="D1947" s="45" t="s">
        <v>13565</v>
      </c>
      <c r="E1947" s="46">
        <v>46934</v>
      </c>
      <c r="F1947" s="45"/>
      <c r="G1947" s="93"/>
      <c r="H1947" s="93"/>
      <c r="I1947" s="99"/>
      <c r="J1947" s="99"/>
      <c r="K1947" s="99"/>
      <c r="L1947" s="99"/>
      <c r="M1947" s="99"/>
      <c r="N1947" s="99"/>
      <c r="O1947" s="99"/>
      <c r="P1947" s="99"/>
      <c r="Q1947" s="99"/>
      <c r="R1947" s="99"/>
      <c r="S1947" s="99"/>
      <c r="T1947" s="99"/>
      <c r="U1947" s="99"/>
      <c r="V1947" s="99"/>
      <c r="W1947" s="99"/>
      <c r="X1947" s="99"/>
      <c r="Y1947" s="99"/>
      <c r="Z1947" s="99"/>
      <c r="AF1947" s="326"/>
    </row>
    <row r="1948" spans="1:32" x14ac:dyDescent="0.25">
      <c r="A1948" s="44" t="s">
        <v>8482</v>
      </c>
      <c r="B1948" s="44" t="s">
        <v>13111</v>
      </c>
      <c r="C1948" s="45">
        <v>33.229999999999997</v>
      </c>
      <c r="D1948" s="45" t="s">
        <v>13565</v>
      </c>
      <c r="E1948" s="46">
        <v>46934</v>
      </c>
      <c r="F1948" s="45"/>
      <c r="G1948" s="93"/>
      <c r="H1948" s="93"/>
      <c r="I1948" s="99"/>
      <c r="J1948" s="99"/>
      <c r="K1948" s="99"/>
      <c r="L1948" s="99"/>
      <c r="M1948" s="99"/>
      <c r="N1948" s="99"/>
      <c r="O1948" s="99"/>
      <c r="P1948" s="99"/>
      <c r="Q1948" s="99"/>
      <c r="R1948" s="99"/>
      <c r="S1948" s="99"/>
      <c r="T1948" s="99"/>
      <c r="U1948" s="99"/>
      <c r="V1948" s="99"/>
      <c r="W1948" s="99"/>
      <c r="X1948" s="99"/>
      <c r="Y1948" s="99"/>
      <c r="Z1948" s="99"/>
      <c r="AF1948" s="326"/>
    </row>
    <row r="1949" spans="1:32" x14ac:dyDescent="0.25">
      <c r="A1949" s="86" t="s">
        <v>8482</v>
      </c>
      <c r="B1949" s="44" t="s">
        <v>17385</v>
      </c>
      <c r="C1949" s="45">
        <v>44.26</v>
      </c>
      <c r="D1949" s="45" t="s">
        <v>13565</v>
      </c>
      <c r="E1949" s="46">
        <v>47787</v>
      </c>
      <c r="F1949" s="45"/>
      <c r="G1949" s="93"/>
      <c r="H1949" s="93"/>
      <c r="I1949" s="99"/>
      <c r="J1949" s="99"/>
      <c r="K1949" s="99"/>
      <c r="L1949" s="99"/>
      <c r="M1949" s="99"/>
      <c r="N1949" s="99"/>
      <c r="O1949" s="99"/>
      <c r="P1949" s="99"/>
      <c r="Q1949" s="99"/>
      <c r="R1949" s="99"/>
      <c r="S1949" s="99"/>
      <c r="T1949" s="99"/>
      <c r="U1949" s="99"/>
      <c r="V1949" s="99"/>
      <c r="W1949" s="99"/>
      <c r="X1949" s="99"/>
      <c r="Y1949" s="99"/>
      <c r="Z1949" s="99"/>
      <c r="AF1949" s="326"/>
    </row>
    <row r="1950" spans="1:32" x14ac:dyDescent="0.25">
      <c r="A1950" s="44" t="s">
        <v>8482</v>
      </c>
      <c r="B1950" s="44" t="s">
        <v>20344</v>
      </c>
      <c r="C1950" s="45" t="s">
        <v>8813</v>
      </c>
      <c r="D1950" s="32" t="s">
        <v>12570</v>
      </c>
      <c r="E1950" s="46">
        <v>46387</v>
      </c>
      <c r="AF1950" s="326"/>
    </row>
    <row r="1951" spans="1:32" x14ac:dyDescent="0.25">
      <c r="A1951" s="44" t="s">
        <v>8482</v>
      </c>
      <c r="B1951" s="44" t="s">
        <v>5447</v>
      </c>
      <c r="C1951" s="45">
        <v>230807</v>
      </c>
      <c r="D1951" s="45" t="s">
        <v>12340</v>
      </c>
      <c r="E1951" s="45" t="s">
        <v>8966</v>
      </c>
      <c r="AF1951" s="326"/>
    </row>
    <row r="1952" spans="1:32" x14ac:dyDescent="0.25">
      <c r="A1952" s="44" t="s">
        <v>9475</v>
      </c>
      <c r="B1952" s="44" t="s">
        <v>15931</v>
      </c>
      <c r="C1952" s="45" t="s">
        <v>7129</v>
      </c>
      <c r="D1952" s="93" t="s">
        <v>3876</v>
      </c>
      <c r="E1952" s="359">
        <f>DATE(2027,4,17)</f>
        <v>46494</v>
      </c>
      <c r="F1952" s="93"/>
      <c r="G1952" s="93"/>
      <c r="H1952" s="93"/>
      <c r="I1952" s="99"/>
      <c r="J1952" s="99"/>
      <c r="K1952" s="99"/>
      <c r="L1952" s="99"/>
      <c r="M1952" s="99"/>
      <c r="N1952" s="99"/>
      <c r="O1952" s="99"/>
      <c r="P1952" s="99"/>
      <c r="Q1952" s="99"/>
      <c r="R1952" s="99"/>
      <c r="S1952" s="99"/>
      <c r="T1952" s="99"/>
      <c r="U1952" s="99"/>
      <c r="V1952" s="99"/>
      <c r="W1952" s="99"/>
      <c r="X1952" s="99"/>
      <c r="Y1952" s="99"/>
      <c r="Z1952" s="99"/>
      <c r="AF1952" s="326"/>
    </row>
    <row r="1953" spans="1:32" x14ac:dyDescent="0.25">
      <c r="A1953" s="44" t="s">
        <v>11350</v>
      </c>
      <c r="B1953" s="44" t="s">
        <v>10031</v>
      </c>
      <c r="C1953" s="45">
        <v>240101</v>
      </c>
      <c r="D1953" s="45" t="s">
        <v>12340</v>
      </c>
      <c r="E1953" s="45" t="s">
        <v>10032</v>
      </c>
      <c r="AF1953" s="326"/>
    </row>
    <row r="1954" spans="1:32" x14ac:dyDescent="0.25">
      <c r="A1954" s="44" t="s">
        <v>10708</v>
      </c>
      <c r="B1954" s="44" t="s">
        <v>10709</v>
      </c>
      <c r="C1954" s="45" t="s">
        <v>10710</v>
      </c>
      <c r="D1954" s="45" t="s">
        <v>1443</v>
      </c>
      <c r="E1954" s="46">
        <v>46934</v>
      </c>
      <c r="F1954" s="93"/>
      <c r="G1954" s="93"/>
      <c r="H1954" s="93"/>
      <c r="I1954" s="99"/>
      <c r="J1954" s="99"/>
      <c r="K1954" s="99"/>
      <c r="L1954" s="99"/>
      <c r="M1954" s="99"/>
      <c r="N1954" s="99"/>
      <c r="O1954" s="99"/>
      <c r="P1954" s="99"/>
      <c r="Q1954" s="99"/>
      <c r="R1954" s="99"/>
      <c r="S1954" s="44"/>
      <c r="T1954" s="99"/>
      <c r="U1954" s="99"/>
      <c r="V1954" s="99"/>
      <c r="W1954" s="99"/>
      <c r="X1954" s="99"/>
      <c r="Y1954" s="99"/>
      <c r="Z1954" s="99"/>
      <c r="AF1954" s="326"/>
    </row>
    <row r="1955" spans="1:32" x14ac:dyDescent="0.25">
      <c r="A1955" s="44" t="s">
        <v>4620</v>
      </c>
      <c r="B1955" s="44" t="s">
        <v>15932</v>
      </c>
      <c r="C1955" s="45" t="s">
        <v>7130</v>
      </c>
      <c r="D1955" s="93" t="s">
        <v>3876</v>
      </c>
      <c r="E1955" s="359">
        <f>DATE(2027,3,17)</f>
        <v>46463</v>
      </c>
      <c r="F1955" s="93"/>
      <c r="G1955" s="93"/>
      <c r="H1955" s="93"/>
      <c r="I1955" s="99"/>
      <c r="J1955" s="99"/>
      <c r="K1955" s="99"/>
      <c r="L1955" s="99"/>
      <c r="M1955" s="99"/>
      <c r="N1955" s="99"/>
      <c r="O1955" s="99"/>
      <c r="P1955" s="99"/>
      <c r="Q1955" s="99"/>
      <c r="R1955" s="99"/>
      <c r="S1955" s="99"/>
      <c r="T1955" s="99"/>
      <c r="U1955" s="99"/>
      <c r="V1955" s="99"/>
      <c r="W1955" s="99"/>
      <c r="X1955" s="99"/>
      <c r="Y1955" s="99"/>
      <c r="Z1955" s="99"/>
      <c r="AF1955" s="326"/>
    </row>
    <row r="1956" spans="1:32" x14ac:dyDescent="0.25">
      <c r="A1956" s="44" t="s">
        <v>123</v>
      </c>
      <c r="B1956" s="44" t="s">
        <v>3275</v>
      </c>
      <c r="C1956" s="45">
        <v>210101</v>
      </c>
      <c r="D1956" s="45" t="s">
        <v>12340</v>
      </c>
      <c r="E1956" s="45" t="s">
        <v>3276</v>
      </c>
      <c r="AF1956" s="326"/>
    </row>
    <row r="1957" spans="1:32" x14ac:dyDescent="0.25">
      <c r="A1957" s="44" t="s">
        <v>8939</v>
      </c>
      <c r="B1957" s="44" t="s">
        <v>4587</v>
      </c>
      <c r="C1957" s="45" t="s">
        <v>4621</v>
      </c>
      <c r="D1957" s="45" t="s">
        <v>12177</v>
      </c>
      <c r="E1957" s="45" t="s">
        <v>4354</v>
      </c>
      <c r="F1957" s="93"/>
      <c r="G1957" s="93"/>
      <c r="H1957" s="93"/>
      <c r="I1957" s="99"/>
      <c r="J1957" s="99"/>
      <c r="K1957" s="99"/>
      <c r="L1957" s="99"/>
      <c r="M1957" s="99"/>
      <c r="N1957" s="99"/>
      <c r="O1957" s="99"/>
      <c r="P1957" s="99"/>
      <c r="Q1957" s="99"/>
      <c r="R1957" s="99"/>
      <c r="S1957" s="99"/>
      <c r="T1957" s="99"/>
      <c r="U1957" s="99"/>
      <c r="V1957" s="99"/>
      <c r="W1957" s="99"/>
      <c r="X1957" s="99"/>
      <c r="Y1957" s="99"/>
      <c r="Z1957" s="99"/>
      <c r="AF1957" s="326"/>
    </row>
    <row r="1958" spans="1:32" x14ac:dyDescent="0.25">
      <c r="A1958" s="44" t="s">
        <v>18959</v>
      </c>
      <c r="B1958" s="44" t="s">
        <v>3298</v>
      </c>
      <c r="C1958" s="45">
        <v>26010402</v>
      </c>
      <c r="D1958" s="45" t="s">
        <v>12340</v>
      </c>
      <c r="E1958" s="45" t="s">
        <v>18836</v>
      </c>
      <c r="AF1958" s="326"/>
    </row>
    <row r="1959" spans="1:32" x14ac:dyDescent="0.25">
      <c r="A1959" s="44" t="s">
        <v>18959</v>
      </c>
      <c r="B1959" s="44" t="s">
        <v>5639</v>
      </c>
      <c r="C1959" s="45">
        <v>26010401</v>
      </c>
      <c r="D1959" s="45" t="s">
        <v>12340</v>
      </c>
      <c r="E1959" s="45" t="s">
        <v>18836</v>
      </c>
      <c r="AF1959" s="326"/>
    </row>
    <row r="1960" spans="1:32" x14ac:dyDescent="0.25">
      <c r="A1960" s="44" t="s">
        <v>8483</v>
      </c>
      <c r="B1960" s="44" t="s">
        <v>8471</v>
      </c>
      <c r="C1960" s="45">
        <v>230702</v>
      </c>
      <c r="D1960" s="45" t="s">
        <v>12340</v>
      </c>
      <c r="E1960" s="45" t="s">
        <v>4375</v>
      </c>
      <c r="AF1960" s="326"/>
    </row>
    <row r="1961" spans="1:32" x14ac:dyDescent="0.25">
      <c r="A1961" s="44" t="s">
        <v>17987</v>
      </c>
      <c r="B1961" s="44" t="s">
        <v>17988</v>
      </c>
      <c r="C1961" s="45" t="s">
        <v>18313</v>
      </c>
      <c r="D1961" s="93" t="s">
        <v>3876</v>
      </c>
      <c r="E1961" s="359">
        <f>DATE(2029,12,1)</f>
        <v>47453</v>
      </c>
      <c r="F1961" s="93"/>
      <c r="G1961" s="93"/>
      <c r="H1961" s="93"/>
      <c r="I1961" s="99"/>
      <c r="J1961" s="99"/>
      <c r="K1961" s="99"/>
      <c r="L1961" s="99"/>
      <c r="M1961" s="99"/>
      <c r="N1961" s="99"/>
      <c r="O1961" s="99"/>
      <c r="P1961" s="99"/>
      <c r="Q1961" s="99"/>
      <c r="R1961" s="99"/>
      <c r="S1961" s="99"/>
      <c r="T1961" s="99"/>
      <c r="U1961" s="99"/>
      <c r="V1961" s="99"/>
      <c r="W1961" s="99"/>
      <c r="X1961" s="99"/>
      <c r="Y1961" s="99"/>
      <c r="Z1961" s="99"/>
      <c r="AF1961" s="326"/>
    </row>
    <row r="1962" spans="1:32" x14ac:dyDescent="0.25">
      <c r="A1962" s="99" t="s">
        <v>2855</v>
      </c>
      <c r="B1962" s="111" t="s">
        <v>1216</v>
      </c>
      <c r="C1962" s="56" t="s">
        <v>2854</v>
      </c>
      <c r="D1962" s="146" t="s">
        <v>2279</v>
      </c>
      <c r="E1962" s="69">
        <v>45227</v>
      </c>
      <c r="F1962" s="93"/>
      <c r="G1962" s="93"/>
      <c r="H1962" s="93"/>
      <c r="I1962" s="99"/>
      <c r="J1962" s="99"/>
      <c r="K1962" s="99"/>
      <c r="L1962" s="99"/>
      <c r="M1962" s="99"/>
      <c r="N1962" s="99"/>
      <c r="O1962" s="99"/>
      <c r="P1962" s="99"/>
      <c r="Q1962" s="99"/>
      <c r="R1962" s="99"/>
      <c r="S1962" s="99"/>
      <c r="T1962" s="99"/>
      <c r="U1962" s="99"/>
      <c r="V1962" s="99"/>
      <c r="W1962" s="99"/>
      <c r="X1962" s="99"/>
      <c r="Y1962" s="99"/>
      <c r="Z1962" s="99"/>
      <c r="AF1962" s="326"/>
    </row>
    <row r="1963" spans="1:32" x14ac:dyDescent="0.3">
      <c r="A1963" s="372" t="s">
        <v>12365</v>
      </c>
      <c r="B1963" s="372" t="s">
        <v>1208</v>
      </c>
      <c r="C1963" s="125" t="s">
        <v>11149</v>
      </c>
      <c r="D1963" s="32" t="s">
        <v>20621</v>
      </c>
      <c r="E1963" s="125" t="s">
        <v>2686</v>
      </c>
      <c r="F1963" s="125" t="s">
        <v>1237</v>
      </c>
      <c r="G1963" s="125" t="s">
        <v>1237</v>
      </c>
      <c r="AF1963" s="326"/>
    </row>
    <row r="1964" spans="1:32" x14ac:dyDescent="0.3">
      <c r="A1964" s="372" t="s">
        <v>12365</v>
      </c>
      <c r="B1964" s="372" t="s">
        <v>4223</v>
      </c>
      <c r="C1964" s="125" t="s">
        <v>12347</v>
      </c>
      <c r="D1964" s="32" t="s">
        <v>20621</v>
      </c>
      <c r="E1964" s="125" t="s">
        <v>5075</v>
      </c>
      <c r="F1964" s="125" t="s">
        <v>1237</v>
      </c>
      <c r="G1964" s="125" t="s">
        <v>1237</v>
      </c>
      <c r="AF1964" s="326"/>
    </row>
    <row r="1965" spans="1:32" x14ac:dyDescent="0.3">
      <c r="A1965" s="372" t="s">
        <v>12365</v>
      </c>
      <c r="B1965" s="372" t="s">
        <v>13870</v>
      </c>
      <c r="C1965" s="125" t="s">
        <v>13871</v>
      </c>
      <c r="D1965" s="32" t="s">
        <v>20621</v>
      </c>
      <c r="E1965" s="125" t="s">
        <v>5650</v>
      </c>
      <c r="F1965" s="125" t="s">
        <v>1237</v>
      </c>
      <c r="G1965" s="125" t="s">
        <v>1237</v>
      </c>
      <c r="AF1965" s="326"/>
    </row>
    <row r="1966" spans="1:32" x14ac:dyDescent="0.3">
      <c r="A1966" s="372" t="s">
        <v>12365</v>
      </c>
      <c r="B1966" s="372" t="s">
        <v>5066</v>
      </c>
      <c r="C1966" s="125" t="s">
        <v>14355</v>
      </c>
      <c r="D1966" s="32" t="s">
        <v>20621</v>
      </c>
      <c r="E1966" s="125" t="s">
        <v>13567</v>
      </c>
      <c r="F1966" s="125" t="s">
        <v>1237</v>
      </c>
      <c r="G1966" s="125" t="s">
        <v>1237</v>
      </c>
      <c r="AF1966" s="326"/>
    </row>
    <row r="1967" spans="1:32" x14ac:dyDescent="0.25">
      <c r="A1967" s="76" t="s">
        <v>13181</v>
      </c>
      <c r="B1967" s="44" t="s">
        <v>13124</v>
      </c>
      <c r="C1967" s="45">
        <v>4.26</v>
      </c>
      <c r="D1967" s="45" t="s">
        <v>13565</v>
      </c>
      <c r="E1967" s="46">
        <v>47787</v>
      </c>
      <c r="F1967" s="45" t="s">
        <v>1384</v>
      </c>
      <c r="G1967" s="93"/>
      <c r="H1967" s="93"/>
      <c r="I1967" s="99"/>
      <c r="J1967" s="99"/>
      <c r="K1967" s="99"/>
      <c r="L1967" s="99"/>
      <c r="M1967" s="99"/>
      <c r="N1967" s="99"/>
      <c r="O1967" s="99"/>
      <c r="P1967" s="99"/>
      <c r="Q1967" s="99"/>
      <c r="R1967" s="99"/>
      <c r="S1967" s="99"/>
      <c r="T1967" s="99"/>
      <c r="U1967" s="99"/>
      <c r="V1967" s="99"/>
      <c r="W1967" s="99"/>
      <c r="X1967" s="99"/>
      <c r="Y1967" s="99"/>
      <c r="Z1967" s="99"/>
      <c r="AF1967" s="326"/>
    </row>
    <row r="1968" spans="1:32" x14ac:dyDescent="0.25">
      <c r="A1968" s="44" t="s">
        <v>13181</v>
      </c>
      <c r="B1968" s="44" t="s">
        <v>13127</v>
      </c>
      <c r="C1968" s="45">
        <v>13.24</v>
      </c>
      <c r="D1968" s="45" t="s">
        <v>13565</v>
      </c>
      <c r="E1968" s="46">
        <v>47299</v>
      </c>
      <c r="F1968" s="45" t="s">
        <v>1384</v>
      </c>
      <c r="G1968" s="93"/>
      <c r="H1968" s="93"/>
      <c r="I1968" s="99"/>
      <c r="J1968" s="99"/>
      <c r="K1968" s="99"/>
      <c r="L1968" s="99"/>
      <c r="M1968" s="99"/>
      <c r="N1968" s="99"/>
      <c r="O1968" s="99"/>
      <c r="P1968" s="99"/>
      <c r="Q1968" s="99"/>
      <c r="R1968" s="99"/>
      <c r="S1968" s="99"/>
      <c r="T1968" s="99"/>
      <c r="U1968" s="99"/>
      <c r="V1968" s="99"/>
      <c r="W1968" s="99"/>
      <c r="X1968" s="99"/>
      <c r="Y1968" s="99"/>
      <c r="Z1968" s="99"/>
      <c r="AF1968" s="326"/>
    </row>
    <row r="1969" spans="1:32" x14ac:dyDescent="0.25">
      <c r="A1969" s="44" t="s">
        <v>13181</v>
      </c>
      <c r="B1969" s="44" t="s">
        <v>13113</v>
      </c>
      <c r="C1969" s="45">
        <v>28.24</v>
      </c>
      <c r="D1969" s="45" t="s">
        <v>13565</v>
      </c>
      <c r="E1969" s="46">
        <v>47299</v>
      </c>
      <c r="F1969" s="45" t="s">
        <v>1384</v>
      </c>
      <c r="G1969" s="93"/>
      <c r="H1969" s="93"/>
      <c r="I1969" s="99"/>
      <c r="J1969" s="99"/>
      <c r="K1969" s="99"/>
      <c r="L1969" s="99"/>
      <c r="M1969" s="99"/>
      <c r="N1969" s="99"/>
      <c r="O1969" s="99"/>
      <c r="P1969" s="99"/>
      <c r="Q1969" s="99"/>
      <c r="R1969" s="99"/>
      <c r="S1969" s="99"/>
      <c r="T1969" s="99"/>
      <c r="U1969" s="99"/>
      <c r="V1969" s="99"/>
      <c r="W1969" s="99"/>
      <c r="X1969" s="99"/>
      <c r="Y1969" s="99"/>
      <c r="Z1969" s="99"/>
      <c r="AF1969" s="326"/>
    </row>
    <row r="1970" spans="1:32" x14ac:dyDescent="0.25">
      <c r="A1970" s="44" t="s">
        <v>11351</v>
      </c>
      <c r="B1970" s="44" t="s">
        <v>3160</v>
      </c>
      <c r="C1970" s="45">
        <v>230901</v>
      </c>
      <c r="D1970" s="45" t="s">
        <v>12340</v>
      </c>
      <c r="E1970" s="45" t="s">
        <v>8524</v>
      </c>
      <c r="AF1970" s="326"/>
    </row>
    <row r="1971" spans="1:32" x14ac:dyDescent="0.25">
      <c r="A1971" s="44" t="s">
        <v>11351</v>
      </c>
      <c r="B1971" s="44" t="s">
        <v>11296</v>
      </c>
      <c r="C1971" s="45">
        <v>240402</v>
      </c>
      <c r="D1971" s="45" t="s">
        <v>12340</v>
      </c>
      <c r="E1971" s="45" t="s">
        <v>5311</v>
      </c>
      <c r="AF1971" s="326"/>
    </row>
    <row r="1972" spans="1:32" x14ac:dyDescent="0.25">
      <c r="A1972" s="44" t="s">
        <v>11351</v>
      </c>
      <c r="B1972" s="44" t="s">
        <v>2433</v>
      </c>
      <c r="C1972" s="45">
        <v>230105</v>
      </c>
      <c r="D1972" s="45" t="s">
        <v>12340</v>
      </c>
      <c r="E1972" s="45" t="s">
        <v>5580</v>
      </c>
      <c r="AF1972" s="326"/>
    </row>
    <row r="1973" spans="1:32" x14ac:dyDescent="0.25">
      <c r="A1973" s="44" t="s">
        <v>11351</v>
      </c>
      <c r="B1973" s="44" t="s">
        <v>983</v>
      </c>
      <c r="C1973" s="45">
        <v>241102</v>
      </c>
      <c r="D1973" s="45" t="s">
        <v>12340</v>
      </c>
      <c r="E1973" s="45" t="s">
        <v>5650</v>
      </c>
      <c r="AF1973" s="326"/>
    </row>
    <row r="1974" spans="1:32" x14ac:dyDescent="0.25">
      <c r="A1974" s="44" t="s">
        <v>603</v>
      </c>
      <c r="B1974" s="44" t="s">
        <v>20335</v>
      </c>
      <c r="C1974" s="45" t="s">
        <v>10492</v>
      </c>
      <c r="D1974" s="32" t="s">
        <v>12570</v>
      </c>
      <c r="E1974" s="46">
        <v>46538</v>
      </c>
      <c r="AF1974" s="326"/>
    </row>
    <row r="1975" spans="1:32" x14ac:dyDescent="0.25">
      <c r="A1975" s="44" t="s">
        <v>603</v>
      </c>
      <c r="B1975" s="44" t="s">
        <v>20397</v>
      </c>
      <c r="C1975" s="45" t="s">
        <v>5859</v>
      </c>
      <c r="D1975" s="32" t="s">
        <v>12570</v>
      </c>
      <c r="E1975" s="46">
        <v>46418</v>
      </c>
      <c r="AF1975" s="326"/>
    </row>
    <row r="1976" spans="1:32" x14ac:dyDescent="0.25">
      <c r="A1976" s="44" t="s">
        <v>603</v>
      </c>
      <c r="B1976" s="44" t="s">
        <v>20397</v>
      </c>
      <c r="C1976" s="45" t="s">
        <v>8815</v>
      </c>
      <c r="D1976" s="32" t="s">
        <v>12570</v>
      </c>
      <c r="E1976" s="46">
        <v>46418</v>
      </c>
      <c r="AF1976" s="326"/>
    </row>
    <row r="1977" spans="1:32" x14ac:dyDescent="0.25">
      <c r="A1977" s="44" t="s">
        <v>13182</v>
      </c>
      <c r="B1977" s="44" t="s">
        <v>13115</v>
      </c>
      <c r="C1977" s="45">
        <v>8.25</v>
      </c>
      <c r="D1977" s="45" t="s">
        <v>13565</v>
      </c>
      <c r="E1977" s="46">
        <v>47057</v>
      </c>
      <c r="F1977" s="45" t="s">
        <v>1384</v>
      </c>
      <c r="G1977" s="93"/>
      <c r="H1977" s="93"/>
      <c r="I1977" s="99"/>
      <c r="J1977" s="99"/>
      <c r="K1977" s="99"/>
      <c r="L1977" s="99"/>
      <c r="M1977" s="99"/>
      <c r="N1977" s="99"/>
      <c r="O1977" s="99"/>
      <c r="P1977" s="99"/>
      <c r="Q1977" s="99"/>
      <c r="R1977" s="99"/>
      <c r="S1977" s="99"/>
      <c r="T1977" s="99"/>
      <c r="U1977" s="99"/>
      <c r="V1977" s="99"/>
      <c r="W1977" s="99"/>
      <c r="X1977" s="99"/>
      <c r="Y1977" s="99"/>
      <c r="Z1977" s="99"/>
      <c r="AF1977" s="326"/>
    </row>
    <row r="1978" spans="1:32" x14ac:dyDescent="0.25">
      <c r="A1978" s="44" t="s">
        <v>13182</v>
      </c>
      <c r="B1978" s="44" t="s">
        <v>13118</v>
      </c>
      <c r="C1978" s="45">
        <v>21.24</v>
      </c>
      <c r="D1978" s="45" t="s">
        <v>13565</v>
      </c>
      <c r="E1978" s="46">
        <v>47299</v>
      </c>
      <c r="F1978" s="45" t="s">
        <v>1384</v>
      </c>
      <c r="G1978" s="93"/>
      <c r="H1978" s="93"/>
      <c r="I1978" s="99"/>
      <c r="J1978" s="99"/>
      <c r="K1978" s="99"/>
      <c r="L1978" s="99"/>
      <c r="M1978" s="99"/>
      <c r="N1978" s="99"/>
      <c r="O1978" s="99"/>
      <c r="P1978" s="99"/>
      <c r="Q1978" s="99"/>
      <c r="R1978" s="99"/>
      <c r="S1978" s="99"/>
      <c r="T1978" s="99"/>
      <c r="U1978" s="99"/>
      <c r="V1978" s="99"/>
      <c r="W1978" s="99"/>
      <c r="X1978" s="99"/>
      <c r="Y1978" s="99"/>
      <c r="Z1978" s="99"/>
      <c r="AF1978" s="326"/>
    </row>
    <row r="1979" spans="1:32" x14ac:dyDescent="0.25">
      <c r="A1979" s="44" t="s">
        <v>650</v>
      </c>
      <c r="B1979" s="44" t="s">
        <v>3160</v>
      </c>
      <c r="C1979" s="45">
        <v>230901</v>
      </c>
      <c r="D1979" s="45" t="s">
        <v>12340</v>
      </c>
      <c r="E1979" s="45" t="s">
        <v>8524</v>
      </c>
      <c r="AF1979" s="326"/>
    </row>
    <row r="1980" spans="1:32" x14ac:dyDescent="0.25">
      <c r="A1980" s="44" t="s">
        <v>651</v>
      </c>
      <c r="B1980" s="44" t="s">
        <v>2433</v>
      </c>
      <c r="C1980" s="45">
        <v>250106</v>
      </c>
      <c r="D1980" s="45" t="s">
        <v>12340</v>
      </c>
      <c r="E1980" s="45" t="s">
        <v>12896</v>
      </c>
      <c r="AF1980" s="326"/>
    </row>
    <row r="1981" spans="1:32" x14ac:dyDescent="0.25">
      <c r="A1981" s="44" t="s">
        <v>651</v>
      </c>
      <c r="B1981" s="44" t="s">
        <v>3160</v>
      </c>
      <c r="C1981" s="45">
        <v>230901</v>
      </c>
      <c r="D1981" s="45" t="s">
        <v>12340</v>
      </c>
      <c r="E1981" s="45" t="s">
        <v>8524</v>
      </c>
      <c r="AF1981" s="326"/>
    </row>
    <row r="1982" spans="1:32" x14ac:dyDescent="0.25">
      <c r="A1982" s="44" t="s">
        <v>651</v>
      </c>
      <c r="B1982" s="44" t="s">
        <v>986</v>
      </c>
      <c r="C1982" s="45">
        <v>240303</v>
      </c>
      <c r="D1982" s="45" t="s">
        <v>12340</v>
      </c>
      <c r="E1982" s="45" t="s">
        <v>2686</v>
      </c>
      <c r="AF1982" s="326"/>
    </row>
    <row r="1983" spans="1:32" x14ac:dyDescent="0.3">
      <c r="A1983" s="123" t="s">
        <v>1462</v>
      </c>
      <c r="B1983" s="124" t="s">
        <v>1463</v>
      </c>
      <c r="C1983" s="306" t="s">
        <v>1464</v>
      </c>
      <c r="D1983" s="146" t="s">
        <v>1465</v>
      </c>
      <c r="E1983" s="263">
        <v>45169</v>
      </c>
      <c r="F1983" s="125"/>
      <c r="G1983" s="125" t="s">
        <v>1237</v>
      </c>
      <c r="H1983" s="93" t="s">
        <v>1237</v>
      </c>
      <c r="I1983" s="99"/>
      <c r="J1983" s="99"/>
      <c r="K1983" s="99"/>
      <c r="L1983" s="99"/>
      <c r="M1983" s="99"/>
      <c r="N1983" s="99"/>
      <c r="O1983" s="99"/>
      <c r="P1983" s="99"/>
      <c r="Q1983" s="99"/>
      <c r="R1983" s="99"/>
      <c r="S1983" s="99"/>
      <c r="T1983" s="99"/>
      <c r="U1983" s="99"/>
      <c r="V1983" s="99"/>
      <c r="W1983" s="99"/>
      <c r="X1983" s="99"/>
      <c r="Y1983" s="99"/>
      <c r="Z1983" s="99"/>
      <c r="AF1983" s="326"/>
    </row>
    <row r="1984" spans="1:32" x14ac:dyDescent="0.25">
      <c r="A1984" s="44" t="s">
        <v>4398</v>
      </c>
      <c r="B1984" s="44" t="s">
        <v>4373</v>
      </c>
      <c r="C1984" s="45" t="s">
        <v>4399</v>
      </c>
      <c r="D1984" s="45" t="s">
        <v>12177</v>
      </c>
      <c r="E1984" s="45" t="s">
        <v>4375</v>
      </c>
      <c r="F1984" s="93"/>
      <c r="G1984" s="93"/>
      <c r="H1984" s="93"/>
      <c r="I1984" s="99"/>
      <c r="J1984" s="99"/>
      <c r="K1984" s="99"/>
      <c r="L1984" s="99"/>
      <c r="M1984" s="99"/>
      <c r="N1984" s="99"/>
      <c r="O1984" s="99"/>
      <c r="P1984" s="99"/>
      <c r="Q1984" s="99"/>
      <c r="R1984" s="99"/>
      <c r="S1984" s="99"/>
      <c r="T1984" s="99"/>
      <c r="U1984" s="99"/>
      <c r="V1984" s="99"/>
      <c r="W1984" s="99"/>
      <c r="X1984" s="99"/>
      <c r="Y1984" s="99"/>
      <c r="Z1984" s="99"/>
      <c r="AF1984" s="326"/>
    </row>
    <row r="1985" spans="1:32" x14ac:dyDescent="0.25">
      <c r="A1985" s="44" t="s">
        <v>4398</v>
      </c>
      <c r="B1985" s="44" t="s">
        <v>4373</v>
      </c>
      <c r="C1985" s="45" t="s">
        <v>4399</v>
      </c>
      <c r="D1985" s="93" t="s">
        <v>18817</v>
      </c>
      <c r="E1985" s="45" t="s">
        <v>4375</v>
      </c>
      <c r="F1985" s="379"/>
      <c r="G1985" s="379"/>
      <c r="H1985" s="379"/>
      <c r="I1985" s="380"/>
      <c r="J1985" s="380"/>
      <c r="K1985" s="380"/>
      <c r="L1985" s="380"/>
      <c r="M1985" s="380"/>
      <c r="N1985" s="380"/>
      <c r="O1985" s="380"/>
      <c r="P1985" s="380"/>
      <c r="Q1985" s="380"/>
      <c r="R1985" s="380"/>
      <c r="S1985" s="380"/>
      <c r="T1985" s="380"/>
      <c r="U1985" s="380"/>
      <c r="V1985" s="380"/>
      <c r="W1985" s="380"/>
      <c r="X1985" s="380"/>
      <c r="Y1985" s="380"/>
      <c r="Z1985" s="380"/>
      <c r="AA1985" s="380"/>
      <c r="AF1985" s="326"/>
    </row>
    <row r="1986" spans="1:32" x14ac:dyDescent="0.25">
      <c r="A1986" s="44" t="s">
        <v>4398</v>
      </c>
      <c r="B1986" s="44" t="s">
        <v>4373</v>
      </c>
      <c r="C1986" s="45" t="s">
        <v>4399</v>
      </c>
      <c r="D1986" s="45" t="s">
        <v>10697</v>
      </c>
      <c r="E1986" s="45" t="s">
        <v>4375</v>
      </c>
      <c r="F1986" s="93"/>
      <c r="G1986" s="93"/>
      <c r="H1986" s="93"/>
      <c r="I1986" s="99"/>
      <c r="J1986" s="99"/>
      <c r="K1986" s="99"/>
      <c r="L1986" s="99"/>
      <c r="M1986" s="99"/>
      <c r="N1986" s="99"/>
      <c r="O1986" s="99"/>
      <c r="P1986" s="99"/>
      <c r="Q1986" s="99"/>
      <c r="R1986" s="99"/>
      <c r="S1986" s="99"/>
      <c r="T1986" s="99"/>
      <c r="U1986" s="99"/>
      <c r="V1986" s="99"/>
      <c r="W1986" s="99"/>
      <c r="X1986" s="99"/>
      <c r="Y1986" s="99"/>
      <c r="Z1986" s="99"/>
      <c r="AF1986" s="326"/>
    </row>
    <row r="1987" spans="1:32" x14ac:dyDescent="0.3">
      <c r="A1987" s="135" t="s">
        <v>6178</v>
      </c>
      <c r="B1987" s="131" t="s">
        <v>6179</v>
      </c>
      <c r="C1987" s="96" t="s">
        <v>6180</v>
      </c>
      <c r="D1987" s="96" t="s">
        <v>1250</v>
      </c>
      <c r="E1987" s="112">
        <v>46341</v>
      </c>
      <c r="F1987" s="93"/>
      <c r="G1987" s="93"/>
      <c r="H1987" s="93"/>
      <c r="I1987" s="99"/>
      <c r="J1987" s="99"/>
      <c r="K1987" s="99"/>
      <c r="L1987" s="99"/>
      <c r="M1987" s="99"/>
      <c r="N1987" s="99"/>
      <c r="O1987" s="99"/>
      <c r="P1987" s="99"/>
      <c r="Q1987" s="99"/>
      <c r="R1987" s="99"/>
      <c r="S1987" s="99"/>
      <c r="T1987" s="99"/>
      <c r="U1987" s="99"/>
      <c r="V1987" s="99"/>
      <c r="W1987" s="99"/>
      <c r="X1987" s="99"/>
      <c r="Y1987" s="99"/>
      <c r="Z1987" s="99"/>
      <c r="AA1987" s="380"/>
      <c r="AF1987" s="326"/>
    </row>
    <row r="1988" spans="1:32" x14ac:dyDescent="0.25">
      <c r="A1988" s="44" t="s">
        <v>4909</v>
      </c>
      <c r="B1988" s="44" t="s">
        <v>10031</v>
      </c>
      <c r="C1988" s="45">
        <v>240101</v>
      </c>
      <c r="D1988" s="45" t="s">
        <v>12340</v>
      </c>
      <c r="E1988" s="45" t="s">
        <v>10032</v>
      </c>
      <c r="AF1988" s="326"/>
    </row>
    <row r="1989" spans="1:32" x14ac:dyDescent="0.25">
      <c r="A1989" s="44" t="s">
        <v>652</v>
      </c>
      <c r="B1989" s="44" t="s">
        <v>13118</v>
      </c>
      <c r="C1989" s="45">
        <v>21.24</v>
      </c>
      <c r="D1989" s="45" t="s">
        <v>13565</v>
      </c>
      <c r="E1989" s="46">
        <v>47299</v>
      </c>
      <c r="F1989" s="45" t="s">
        <v>1384</v>
      </c>
      <c r="G1989" s="93"/>
      <c r="H1989" s="93"/>
      <c r="I1989" s="99"/>
      <c r="J1989" s="99"/>
      <c r="K1989" s="99"/>
      <c r="L1989" s="99"/>
      <c r="M1989" s="99"/>
      <c r="N1989" s="99"/>
      <c r="O1989" s="99"/>
      <c r="P1989" s="99"/>
      <c r="Q1989" s="99"/>
      <c r="R1989" s="99"/>
      <c r="S1989" s="99"/>
      <c r="T1989" s="99"/>
      <c r="U1989" s="99"/>
      <c r="V1989" s="99"/>
      <c r="W1989" s="99"/>
      <c r="X1989" s="99"/>
      <c r="Y1989" s="99"/>
      <c r="Z1989" s="99"/>
      <c r="AF1989" s="326"/>
    </row>
    <row r="1990" spans="1:32" x14ac:dyDescent="0.25">
      <c r="A1990" s="44" t="s">
        <v>652</v>
      </c>
      <c r="B1990" s="44" t="s">
        <v>13113</v>
      </c>
      <c r="C1990" s="45">
        <v>28.24</v>
      </c>
      <c r="D1990" s="45" t="s">
        <v>13565</v>
      </c>
      <c r="E1990" s="46">
        <v>47299</v>
      </c>
      <c r="F1990" s="45" t="s">
        <v>1384</v>
      </c>
      <c r="G1990" s="93"/>
      <c r="H1990" s="93"/>
      <c r="I1990" s="99"/>
      <c r="J1990" s="99"/>
      <c r="K1990" s="99"/>
      <c r="L1990" s="99"/>
      <c r="M1990" s="99"/>
      <c r="N1990" s="99"/>
      <c r="O1990" s="99"/>
      <c r="P1990" s="99"/>
      <c r="Q1990" s="99"/>
      <c r="R1990" s="99"/>
      <c r="S1990" s="99"/>
      <c r="T1990" s="99"/>
      <c r="U1990" s="99"/>
      <c r="V1990" s="99"/>
      <c r="W1990" s="99"/>
      <c r="X1990" s="99"/>
      <c r="Y1990" s="99"/>
      <c r="Z1990" s="99"/>
      <c r="AF1990" s="326"/>
    </row>
    <row r="1991" spans="1:32" x14ac:dyDescent="0.25">
      <c r="A1991" s="44" t="s">
        <v>652</v>
      </c>
      <c r="B1991" s="44" t="s">
        <v>2433</v>
      </c>
      <c r="C1991" s="45">
        <v>250106</v>
      </c>
      <c r="D1991" s="45" t="s">
        <v>12340</v>
      </c>
      <c r="E1991" s="45" t="s">
        <v>12896</v>
      </c>
      <c r="AF1991" s="326"/>
    </row>
    <row r="1992" spans="1:32" x14ac:dyDescent="0.25">
      <c r="A1992" s="44" t="s">
        <v>652</v>
      </c>
      <c r="B1992" s="44" t="s">
        <v>18840</v>
      </c>
      <c r="C1992" s="45">
        <v>260202</v>
      </c>
      <c r="D1992" s="45" t="s">
        <v>12340</v>
      </c>
      <c r="E1992" s="45" t="s">
        <v>10021</v>
      </c>
      <c r="AF1992" s="326"/>
    </row>
    <row r="1993" spans="1:32" x14ac:dyDescent="0.25">
      <c r="A1993" s="44" t="s">
        <v>2325</v>
      </c>
      <c r="B1993" s="44" t="s">
        <v>10711</v>
      </c>
      <c r="C1993" s="45" t="s">
        <v>4270</v>
      </c>
      <c r="D1993" s="45" t="s">
        <v>1443</v>
      </c>
      <c r="E1993" s="46">
        <v>47879</v>
      </c>
      <c r="F1993" s="93"/>
      <c r="G1993" s="93"/>
      <c r="H1993" s="93"/>
      <c r="I1993" s="99"/>
      <c r="J1993" s="99"/>
      <c r="K1993" s="99"/>
      <c r="L1993" s="99"/>
      <c r="M1993" s="99"/>
      <c r="N1993" s="99"/>
      <c r="O1993" s="99"/>
      <c r="P1993" s="99"/>
      <c r="Q1993" s="99"/>
      <c r="R1993" s="99"/>
      <c r="S1993" s="99"/>
      <c r="T1993" s="99"/>
      <c r="U1993" s="99"/>
      <c r="V1993" s="99"/>
      <c r="W1993" s="99"/>
      <c r="X1993" s="99"/>
      <c r="Y1993" s="99"/>
      <c r="Z1993" s="99"/>
      <c r="AF1993" s="326"/>
    </row>
    <row r="1994" spans="1:32" x14ac:dyDescent="0.25">
      <c r="A1994" s="44" t="s">
        <v>2325</v>
      </c>
      <c r="B1994" s="44" t="s">
        <v>2326</v>
      </c>
      <c r="C1994" s="45" t="s">
        <v>2327</v>
      </c>
      <c r="D1994" s="45" t="s">
        <v>12177</v>
      </c>
      <c r="E1994" s="45" t="s">
        <v>15063</v>
      </c>
      <c r="F1994" s="93"/>
      <c r="G1994" s="93"/>
      <c r="H1994" s="93"/>
      <c r="I1994" s="99"/>
      <c r="J1994" s="99"/>
      <c r="K1994" s="99"/>
      <c r="L1994" s="99"/>
      <c r="M1994" s="99"/>
      <c r="N1994" s="99"/>
      <c r="O1994" s="99"/>
      <c r="P1994" s="99"/>
      <c r="Q1994" s="99"/>
      <c r="R1994" s="99"/>
      <c r="S1994" s="99"/>
      <c r="T1994" s="99"/>
      <c r="U1994" s="99"/>
      <c r="V1994" s="99"/>
      <c r="W1994" s="99"/>
      <c r="X1994" s="99"/>
      <c r="Y1994" s="99"/>
      <c r="Z1994" s="99"/>
      <c r="AF1994" s="326"/>
    </row>
    <row r="1995" spans="1:32" x14ac:dyDescent="0.25">
      <c r="A1995" s="44" t="s">
        <v>2325</v>
      </c>
      <c r="B1995" s="44" t="s">
        <v>4309</v>
      </c>
      <c r="C1995" s="45" t="s">
        <v>4388</v>
      </c>
      <c r="D1995" s="45" t="s">
        <v>12177</v>
      </c>
      <c r="E1995" s="46">
        <v>46477</v>
      </c>
      <c r="F1995" s="93"/>
      <c r="G1995" s="93"/>
      <c r="H1995" s="93"/>
      <c r="I1995" s="99"/>
      <c r="J1995" s="99"/>
      <c r="K1995" s="99"/>
      <c r="L1995" s="99"/>
      <c r="M1995" s="99"/>
      <c r="N1995" s="99"/>
      <c r="O1995" s="99"/>
      <c r="P1995" s="99"/>
      <c r="Q1995" s="99"/>
      <c r="R1995" s="99"/>
      <c r="S1995" s="99"/>
      <c r="T1995" s="99"/>
      <c r="U1995" s="99"/>
      <c r="V1995" s="99"/>
      <c r="W1995" s="99"/>
      <c r="X1995" s="99"/>
      <c r="Y1995" s="99"/>
      <c r="Z1995" s="99"/>
      <c r="AF1995" s="326"/>
    </row>
    <row r="1996" spans="1:32" x14ac:dyDescent="0.25">
      <c r="A1996" s="44" t="s">
        <v>2325</v>
      </c>
      <c r="B1996" s="44" t="s">
        <v>2326</v>
      </c>
      <c r="C1996" s="45" t="s">
        <v>2327</v>
      </c>
      <c r="D1996" s="93" t="s">
        <v>18817</v>
      </c>
      <c r="E1996" s="45" t="s">
        <v>15063</v>
      </c>
      <c r="F1996" s="379"/>
      <c r="G1996" s="379"/>
      <c r="H1996" s="379"/>
      <c r="I1996" s="380"/>
      <c r="J1996" s="380"/>
      <c r="K1996" s="380"/>
      <c r="L1996" s="380"/>
      <c r="M1996" s="380"/>
      <c r="N1996" s="380"/>
      <c r="O1996" s="380"/>
      <c r="P1996" s="380"/>
      <c r="Q1996" s="380"/>
      <c r="R1996" s="380"/>
      <c r="S1996" s="380"/>
      <c r="T1996" s="380"/>
      <c r="U1996" s="380"/>
      <c r="V1996" s="380"/>
      <c r="W1996" s="380"/>
      <c r="X1996" s="380"/>
      <c r="Y1996" s="380"/>
      <c r="Z1996" s="380"/>
      <c r="AA1996" s="380"/>
      <c r="AF1996" s="326"/>
    </row>
    <row r="1997" spans="1:32" x14ac:dyDescent="0.25">
      <c r="A1997" s="44" t="s">
        <v>2325</v>
      </c>
      <c r="B1997" s="44" t="s">
        <v>18682</v>
      </c>
      <c r="C1997" s="45" t="s">
        <v>18781</v>
      </c>
      <c r="D1997" s="93" t="s">
        <v>18817</v>
      </c>
      <c r="E1997" s="45" t="s">
        <v>10638</v>
      </c>
      <c r="F1997" s="379"/>
      <c r="G1997" s="379"/>
      <c r="H1997" s="379"/>
      <c r="I1997" s="380"/>
      <c r="J1997" s="380"/>
      <c r="K1997" s="380"/>
      <c r="L1997" s="380"/>
      <c r="M1997" s="380"/>
      <c r="N1997" s="380"/>
      <c r="O1997" s="380"/>
      <c r="P1997" s="380"/>
      <c r="Q1997" s="380"/>
      <c r="R1997" s="380"/>
      <c r="S1997" s="380"/>
      <c r="T1997" s="380"/>
      <c r="U1997" s="380"/>
      <c r="V1997" s="380"/>
      <c r="W1997" s="380"/>
      <c r="X1997" s="380"/>
      <c r="Y1997" s="380"/>
      <c r="Z1997" s="380"/>
      <c r="AA1997" s="380"/>
      <c r="AF1997" s="326"/>
    </row>
    <row r="1998" spans="1:32" x14ac:dyDescent="0.25">
      <c r="A1998" s="44" t="s">
        <v>2325</v>
      </c>
      <c r="B1998" s="44" t="s">
        <v>4309</v>
      </c>
      <c r="C1998" s="45" t="s">
        <v>18781</v>
      </c>
      <c r="D1998" s="45" t="s">
        <v>10697</v>
      </c>
      <c r="E1998" s="46">
        <v>47026</v>
      </c>
      <c r="F1998" s="93"/>
      <c r="G1998" s="93"/>
      <c r="H1998" s="93"/>
      <c r="I1998" s="99"/>
      <c r="J1998" s="99"/>
      <c r="K1998" s="99"/>
      <c r="L1998" s="99"/>
      <c r="M1998" s="99"/>
      <c r="N1998" s="99"/>
      <c r="O1998" s="99"/>
      <c r="P1998" s="99"/>
      <c r="Q1998" s="99"/>
      <c r="R1998" s="99"/>
      <c r="S1998" s="99"/>
      <c r="T1998" s="99"/>
      <c r="U1998" s="99"/>
      <c r="V1998" s="99"/>
      <c r="W1998" s="99"/>
      <c r="X1998" s="99"/>
      <c r="Y1998" s="99"/>
      <c r="Z1998" s="99"/>
      <c r="AA1998" s="380"/>
      <c r="AF1998" s="326"/>
    </row>
    <row r="1999" spans="1:32" x14ac:dyDescent="0.25">
      <c r="A1999" s="44" t="s">
        <v>16961</v>
      </c>
      <c r="B1999" s="44" t="s">
        <v>3597</v>
      </c>
      <c r="C1999" s="45">
        <v>250503</v>
      </c>
      <c r="D1999" s="45" t="s">
        <v>12340</v>
      </c>
      <c r="E1999" s="45" t="s">
        <v>16904</v>
      </c>
      <c r="AF1999" s="326"/>
    </row>
    <row r="2000" spans="1:32" x14ac:dyDescent="0.3">
      <c r="A2000" s="372" t="s">
        <v>20433</v>
      </c>
      <c r="B2000" s="372" t="s">
        <v>1215</v>
      </c>
      <c r="C2000" s="125" t="s">
        <v>20616</v>
      </c>
      <c r="D2000" s="32" t="s">
        <v>20621</v>
      </c>
      <c r="E2000" s="125" t="s">
        <v>10032</v>
      </c>
      <c r="F2000" s="125" t="s">
        <v>1236</v>
      </c>
      <c r="G2000" s="125" t="s">
        <v>1237</v>
      </c>
      <c r="AF2000" s="326"/>
    </row>
    <row r="2001" spans="1:32" x14ac:dyDescent="0.3">
      <c r="A2001" s="372" t="s">
        <v>20434</v>
      </c>
      <c r="B2001" s="372" t="s">
        <v>1215</v>
      </c>
      <c r="C2001" s="125" t="s">
        <v>20616</v>
      </c>
      <c r="D2001" s="32" t="s">
        <v>20621</v>
      </c>
      <c r="E2001" s="125" t="s">
        <v>10032</v>
      </c>
      <c r="F2001" s="125" t="s">
        <v>1236</v>
      </c>
      <c r="G2001" s="125" t="s">
        <v>1237</v>
      </c>
      <c r="AF2001" s="326"/>
    </row>
    <row r="2002" spans="1:32" x14ac:dyDescent="0.25">
      <c r="A2002" s="44" t="s">
        <v>11352</v>
      </c>
      <c r="B2002" s="44" t="s">
        <v>986</v>
      </c>
      <c r="C2002" s="45">
        <v>240303</v>
      </c>
      <c r="D2002" s="45" t="s">
        <v>12340</v>
      </c>
      <c r="E2002" s="45" t="s">
        <v>2686</v>
      </c>
      <c r="AF2002" s="326"/>
    </row>
    <row r="2003" spans="1:32" x14ac:dyDescent="0.25">
      <c r="A2003" s="44" t="s">
        <v>11352</v>
      </c>
      <c r="B2003" s="44" t="s">
        <v>11304</v>
      </c>
      <c r="C2003" s="45">
        <v>240403</v>
      </c>
      <c r="D2003" s="45" t="s">
        <v>12340</v>
      </c>
      <c r="E2003" s="45" t="s">
        <v>5311</v>
      </c>
      <c r="AF2003" s="326"/>
    </row>
    <row r="2004" spans="1:32" x14ac:dyDescent="0.25">
      <c r="A2004" s="44" t="s">
        <v>18960</v>
      </c>
      <c r="B2004" s="44" t="s">
        <v>3160</v>
      </c>
      <c r="C2004" s="45">
        <v>230901</v>
      </c>
      <c r="D2004" s="45" t="s">
        <v>12340</v>
      </c>
      <c r="E2004" s="45" t="s">
        <v>8524</v>
      </c>
      <c r="AF2004" s="326"/>
    </row>
    <row r="2005" spans="1:32" x14ac:dyDescent="0.25">
      <c r="A2005" s="44" t="s">
        <v>2446</v>
      </c>
      <c r="B2005" s="44" t="s">
        <v>2433</v>
      </c>
      <c r="C2005" s="45">
        <v>230105</v>
      </c>
      <c r="D2005" s="45" t="s">
        <v>12340</v>
      </c>
      <c r="E2005" s="45" t="s">
        <v>5580</v>
      </c>
      <c r="AF2005" s="326"/>
    </row>
    <row r="2006" spans="1:32" x14ac:dyDescent="0.25">
      <c r="A2006" s="44" t="s">
        <v>8817</v>
      </c>
      <c r="B2006" s="44" t="s">
        <v>20335</v>
      </c>
      <c r="C2006" s="45" t="s">
        <v>10492</v>
      </c>
      <c r="D2006" s="32" t="s">
        <v>12570</v>
      </c>
      <c r="E2006" s="46">
        <v>46538</v>
      </c>
      <c r="AF2006" s="326"/>
    </row>
    <row r="2007" spans="1:32" x14ac:dyDescent="0.25">
      <c r="A2007" s="44" t="s">
        <v>8817</v>
      </c>
      <c r="B2007" s="44" t="s">
        <v>20397</v>
      </c>
      <c r="C2007" s="45" t="s">
        <v>8815</v>
      </c>
      <c r="D2007" s="32" t="s">
        <v>12570</v>
      </c>
      <c r="E2007" s="46">
        <v>46418</v>
      </c>
      <c r="AF2007" s="326"/>
    </row>
    <row r="2008" spans="1:32" x14ac:dyDescent="0.25">
      <c r="A2008" s="353" t="s">
        <v>1512</v>
      </c>
      <c r="B2008" s="92" t="s">
        <v>14075</v>
      </c>
      <c r="C2008" s="93" t="s">
        <v>14076</v>
      </c>
      <c r="D2008" s="93" t="s">
        <v>1250</v>
      </c>
      <c r="E2008" s="94">
        <v>47223</v>
      </c>
      <c r="F2008" s="93"/>
      <c r="G2008" s="93"/>
      <c r="H2008" s="93"/>
      <c r="I2008" s="99"/>
      <c r="J2008" s="99"/>
      <c r="K2008" s="99"/>
      <c r="L2008" s="99"/>
      <c r="M2008" s="99"/>
      <c r="N2008" s="99"/>
      <c r="O2008" s="99"/>
      <c r="P2008" s="99"/>
      <c r="Q2008" s="99"/>
      <c r="R2008" s="99"/>
      <c r="S2008" s="99"/>
      <c r="T2008" s="99"/>
      <c r="U2008" s="99"/>
      <c r="V2008" s="99"/>
      <c r="W2008" s="99"/>
      <c r="X2008" s="99"/>
      <c r="Y2008" s="99"/>
      <c r="Z2008" s="99"/>
      <c r="AF2008" s="326"/>
    </row>
    <row r="2009" spans="1:32" x14ac:dyDescent="0.25">
      <c r="A2009" s="44" t="s">
        <v>13183</v>
      </c>
      <c r="B2009" s="44" t="s">
        <v>13139</v>
      </c>
      <c r="C2009" s="45">
        <v>11.23</v>
      </c>
      <c r="D2009" s="45" t="s">
        <v>13565</v>
      </c>
      <c r="E2009" s="46">
        <v>46934</v>
      </c>
      <c r="F2009" s="45"/>
      <c r="G2009" s="93"/>
      <c r="H2009" s="93"/>
      <c r="I2009" s="99"/>
      <c r="J2009" s="99"/>
      <c r="K2009" s="99"/>
      <c r="L2009" s="99"/>
      <c r="M2009" s="99"/>
      <c r="N2009" s="99"/>
      <c r="O2009" s="99"/>
      <c r="P2009" s="99"/>
      <c r="Q2009" s="99"/>
      <c r="R2009" s="99"/>
      <c r="S2009" s="99"/>
      <c r="T2009" s="99"/>
      <c r="U2009" s="99"/>
      <c r="V2009" s="99"/>
      <c r="W2009" s="99"/>
      <c r="X2009" s="99"/>
      <c r="Y2009" s="99"/>
      <c r="Z2009" s="99"/>
      <c r="AF2009" s="326"/>
    </row>
    <row r="2010" spans="1:32" x14ac:dyDescent="0.25">
      <c r="A2010" s="44" t="s">
        <v>7178</v>
      </c>
      <c r="B2010" s="44" t="s">
        <v>7179</v>
      </c>
      <c r="C2010" s="45" t="s">
        <v>7217</v>
      </c>
      <c r="D2010" s="45" t="s">
        <v>12177</v>
      </c>
      <c r="E2010" s="45" t="s">
        <v>7228</v>
      </c>
      <c r="F2010" s="93"/>
      <c r="G2010" s="93"/>
      <c r="H2010" s="93"/>
      <c r="I2010" s="99"/>
      <c r="J2010" s="99"/>
      <c r="K2010" s="99"/>
      <c r="L2010" s="99"/>
      <c r="M2010" s="99"/>
      <c r="N2010" s="99"/>
      <c r="O2010" s="99"/>
      <c r="P2010" s="99"/>
      <c r="Q2010" s="99"/>
      <c r="R2010" s="99"/>
      <c r="S2010" s="99"/>
      <c r="T2010" s="99"/>
      <c r="U2010" s="99"/>
      <c r="V2010" s="99"/>
      <c r="W2010" s="99"/>
      <c r="X2010" s="99"/>
      <c r="Y2010" s="99"/>
      <c r="Z2010" s="99"/>
      <c r="AF2010" s="326"/>
    </row>
    <row r="2011" spans="1:32" x14ac:dyDescent="0.25">
      <c r="A2011" s="44" t="s">
        <v>7178</v>
      </c>
      <c r="B2011" s="44" t="s">
        <v>7179</v>
      </c>
      <c r="C2011" s="45" t="s">
        <v>7217</v>
      </c>
      <c r="D2011" s="93" t="s">
        <v>18817</v>
      </c>
      <c r="E2011" s="45" t="s">
        <v>7228</v>
      </c>
      <c r="F2011" s="379"/>
      <c r="G2011" s="379"/>
      <c r="H2011" s="379"/>
      <c r="I2011" s="380"/>
      <c r="J2011" s="380"/>
      <c r="K2011" s="380"/>
      <c r="L2011" s="380"/>
      <c r="M2011" s="380"/>
      <c r="N2011" s="380"/>
      <c r="O2011" s="380"/>
      <c r="P2011" s="380"/>
      <c r="Q2011" s="380"/>
      <c r="R2011" s="380"/>
      <c r="S2011" s="380"/>
      <c r="T2011" s="380"/>
      <c r="U2011" s="380"/>
      <c r="V2011" s="380"/>
      <c r="W2011" s="380"/>
      <c r="X2011" s="380"/>
      <c r="Y2011" s="380"/>
      <c r="Z2011" s="380"/>
      <c r="AA2011" s="380"/>
      <c r="AF2011" s="326"/>
    </row>
    <row r="2012" spans="1:32" x14ac:dyDescent="0.25">
      <c r="A2012" s="44" t="s">
        <v>7178</v>
      </c>
      <c r="B2012" s="44" t="s">
        <v>7179</v>
      </c>
      <c r="C2012" s="45" t="s">
        <v>7217</v>
      </c>
      <c r="D2012" s="45" t="s">
        <v>10697</v>
      </c>
      <c r="E2012" s="45" t="s">
        <v>7228</v>
      </c>
      <c r="F2012" s="93"/>
      <c r="G2012" s="93"/>
      <c r="H2012" s="93"/>
      <c r="I2012" s="99"/>
      <c r="J2012" s="99"/>
      <c r="K2012" s="99"/>
      <c r="L2012" s="99"/>
      <c r="M2012" s="99"/>
      <c r="N2012" s="99"/>
      <c r="O2012" s="99"/>
      <c r="P2012" s="99"/>
      <c r="Q2012" s="99"/>
      <c r="R2012" s="99"/>
      <c r="S2012" s="99"/>
      <c r="T2012" s="99"/>
      <c r="U2012" s="99"/>
      <c r="V2012" s="99"/>
      <c r="W2012" s="99"/>
      <c r="X2012" s="99"/>
      <c r="Y2012" s="99"/>
      <c r="Z2012" s="99"/>
      <c r="AF2012" s="326"/>
    </row>
    <row r="2013" spans="1:32" x14ac:dyDescent="0.25">
      <c r="A2013" s="44" t="s">
        <v>5476</v>
      </c>
      <c r="B2013" s="44" t="s">
        <v>2433</v>
      </c>
      <c r="C2013" s="45">
        <v>220105</v>
      </c>
      <c r="D2013" s="45" t="s">
        <v>12340</v>
      </c>
      <c r="E2013" s="45" t="s">
        <v>2686</v>
      </c>
      <c r="AF2013" s="326"/>
    </row>
    <row r="2014" spans="1:32" x14ac:dyDescent="0.25">
      <c r="A2014" s="44" t="s">
        <v>5476</v>
      </c>
      <c r="B2014" s="44" t="s">
        <v>11331</v>
      </c>
      <c r="C2014" s="45">
        <v>24050301</v>
      </c>
      <c r="D2014" s="45" t="s">
        <v>12340</v>
      </c>
      <c r="E2014" s="45" t="s">
        <v>5468</v>
      </c>
      <c r="AF2014" s="326"/>
    </row>
    <row r="2015" spans="1:32" x14ac:dyDescent="0.25">
      <c r="A2015" s="44" t="s">
        <v>12690</v>
      </c>
      <c r="B2015" s="44" t="s">
        <v>1967</v>
      </c>
      <c r="C2015" s="45" t="s">
        <v>12691</v>
      </c>
      <c r="D2015" s="46" t="s">
        <v>13037</v>
      </c>
      <c r="E2015" s="46">
        <v>46282</v>
      </c>
      <c r="AF2015" s="326"/>
    </row>
    <row r="2016" spans="1:32" x14ac:dyDescent="0.25">
      <c r="A2016" s="44" t="s">
        <v>12690</v>
      </c>
      <c r="B2016" s="44" t="s">
        <v>1967</v>
      </c>
      <c r="C2016" s="45" t="s">
        <v>12691</v>
      </c>
      <c r="D2016" s="46" t="s">
        <v>13037</v>
      </c>
      <c r="E2016" s="46">
        <v>46282</v>
      </c>
      <c r="AF2016" s="326"/>
    </row>
    <row r="2017" spans="1:32" x14ac:dyDescent="0.25">
      <c r="A2017" s="102" t="s">
        <v>12216</v>
      </c>
      <c r="B2017" s="92" t="s">
        <v>12217</v>
      </c>
      <c r="C2017" s="93" t="s">
        <v>12221</v>
      </c>
      <c r="D2017" s="93" t="s">
        <v>1250</v>
      </c>
      <c r="E2017" s="94">
        <v>46317</v>
      </c>
      <c r="F2017" s="93"/>
      <c r="G2017" s="93"/>
      <c r="H2017" s="93"/>
      <c r="I2017" s="99"/>
      <c r="J2017" s="99"/>
      <c r="K2017" s="99"/>
      <c r="L2017" s="99"/>
      <c r="M2017" s="99"/>
      <c r="N2017" s="99"/>
      <c r="O2017" s="99"/>
      <c r="P2017" s="99"/>
      <c r="Q2017" s="99"/>
      <c r="R2017" s="99"/>
      <c r="S2017" s="99"/>
      <c r="T2017" s="99"/>
      <c r="U2017" s="99"/>
      <c r="V2017" s="99"/>
      <c r="W2017" s="99"/>
      <c r="X2017" s="99"/>
      <c r="Y2017" s="99"/>
      <c r="Z2017" s="99"/>
      <c r="AA2017" s="380"/>
      <c r="AF2017" s="326"/>
    </row>
    <row r="2018" spans="1:32" x14ac:dyDescent="0.25">
      <c r="A2018" s="44" t="s">
        <v>12243</v>
      </c>
      <c r="B2018" s="44" t="s">
        <v>5447</v>
      </c>
      <c r="C2018" s="45">
        <v>240804</v>
      </c>
      <c r="D2018" s="45" t="s">
        <v>12340</v>
      </c>
      <c r="E2018" s="45" t="s">
        <v>12234</v>
      </c>
      <c r="AF2018" s="326"/>
    </row>
    <row r="2019" spans="1:32" x14ac:dyDescent="0.25">
      <c r="A2019" s="44" t="s">
        <v>5806</v>
      </c>
      <c r="B2019" s="44" t="s">
        <v>20343</v>
      </c>
      <c r="C2019" s="45" t="s">
        <v>12601</v>
      </c>
      <c r="D2019" s="32" t="s">
        <v>12570</v>
      </c>
      <c r="E2019" s="46">
        <v>46387</v>
      </c>
      <c r="AF2019" s="326"/>
    </row>
    <row r="2020" spans="1:32" x14ac:dyDescent="0.25">
      <c r="A2020" s="367" t="s">
        <v>9162</v>
      </c>
      <c r="B2020" s="256" t="s">
        <v>9158</v>
      </c>
      <c r="C2020" s="53" t="s">
        <v>9231</v>
      </c>
      <c r="D2020" s="93" t="s">
        <v>5891</v>
      </c>
      <c r="E2020" s="257">
        <v>47059</v>
      </c>
      <c r="F2020" s="93"/>
      <c r="G2020" s="93"/>
      <c r="H2020" s="93"/>
      <c r="I2020" s="99"/>
      <c r="J2020" s="99"/>
      <c r="K2020" s="99"/>
      <c r="L2020" s="99"/>
      <c r="M2020" s="99"/>
      <c r="N2020" s="99"/>
      <c r="O2020" s="99"/>
      <c r="P2020" s="99"/>
      <c r="Q2020" s="99"/>
      <c r="R2020" s="99"/>
      <c r="S2020" s="99"/>
      <c r="T2020" s="99"/>
      <c r="U2020" s="99"/>
      <c r="V2020" s="99"/>
      <c r="W2020" s="99"/>
      <c r="X2020" s="99"/>
      <c r="Y2020" s="99"/>
      <c r="Z2020" s="99"/>
      <c r="AF2020" s="326"/>
    </row>
    <row r="2021" spans="1:32" x14ac:dyDescent="0.3">
      <c r="A2021" s="372" t="s">
        <v>5014</v>
      </c>
      <c r="B2021" s="372" t="s">
        <v>14356</v>
      </c>
      <c r="C2021" s="125" t="s">
        <v>14357</v>
      </c>
      <c r="D2021" s="32" t="s">
        <v>20621</v>
      </c>
      <c r="E2021" s="125" t="s">
        <v>13567</v>
      </c>
      <c r="F2021" s="125" t="s">
        <v>1236</v>
      </c>
      <c r="G2021" s="125" t="s">
        <v>1237</v>
      </c>
      <c r="AF2021" s="326"/>
    </row>
    <row r="2022" spans="1:32" x14ac:dyDescent="0.3">
      <c r="A2022" s="372" t="s">
        <v>5014</v>
      </c>
      <c r="B2022" s="372" t="s">
        <v>1842</v>
      </c>
      <c r="C2022" s="125" t="s">
        <v>16723</v>
      </c>
      <c r="D2022" s="32" t="s">
        <v>20621</v>
      </c>
      <c r="E2022" s="125" t="s">
        <v>12895</v>
      </c>
      <c r="F2022" s="125" t="s">
        <v>1236</v>
      </c>
      <c r="G2022" s="125" t="s">
        <v>1237</v>
      </c>
      <c r="AF2022" s="326"/>
    </row>
    <row r="2023" spans="1:32" x14ac:dyDescent="0.25">
      <c r="A2023" s="44" t="s">
        <v>5014</v>
      </c>
      <c r="B2023" s="44" t="s">
        <v>3298</v>
      </c>
      <c r="C2023" s="45">
        <v>26010402</v>
      </c>
      <c r="D2023" s="45" t="s">
        <v>12340</v>
      </c>
      <c r="E2023" s="45" t="s">
        <v>18836</v>
      </c>
      <c r="AF2023" s="326"/>
    </row>
    <row r="2024" spans="1:32" x14ac:dyDescent="0.25">
      <c r="A2024" s="44" t="s">
        <v>5014</v>
      </c>
      <c r="B2024" s="44" t="s">
        <v>5639</v>
      </c>
      <c r="C2024" s="45">
        <v>26010401</v>
      </c>
      <c r="D2024" s="45" t="s">
        <v>12340</v>
      </c>
      <c r="E2024" s="45" t="s">
        <v>18836</v>
      </c>
      <c r="AF2024" s="326"/>
    </row>
    <row r="2025" spans="1:32" x14ac:dyDescent="0.25">
      <c r="A2025" s="44" t="s">
        <v>17923</v>
      </c>
      <c r="B2025" s="44" t="s">
        <v>20398</v>
      </c>
      <c r="C2025" s="45" t="s">
        <v>17917</v>
      </c>
      <c r="D2025" s="32" t="s">
        <v>12570</v>
      </c>
      <c r="E2025" s="46">
        <v>46418</v>
      </c>
      <c r="AF2025" s="326"/>
    </row>
    <row r="2026" spans="1:32" x14ac:dyDescent="0.3">
      <c r="A2026" s="372" t="s">
        <v>11943</v>
      </c>
      <c r="B2026" s="372" t="s">
        <v>4057</v>
      </c>
      <c r="C2026" s="125" t="s">
        <v>11933</v>
      </c>
      <c r="D2026" s="32" t="s">
        <v>20621</v>
      </c>
      <c r="E2026" s="125" t="s">
        <v>5311</v>
      </c>
      <c r="F2026" s="125" t="s">
        <v>1236</v>
      </c>
      <c r="G2026" s="125" t="s">
        <v>1236</v>
      </c>
      <c r="AF2026" s="326"/>
    </row>
    <row r="2027" spans="1:32" x14ac:dyDescent="0.25">
      <c r="A2027" s="44" t="s">
        <v>653</v>
      </c>
      <c r="B2027" s="44" t="s">
        <v>11308</v>
      </c>
      <c r="C2027" s="45">
        <v>24020101</v>
      </c>
      <c r="D2027" s="45" t="s">
        <v>12340</v>
      </c>
      <c r="E2027" s="45" t="s">
        <v>10021</v>
      </c>
      <c r="AF2027" s="326"/>
    </row>
    <row r="2028" spans="1:32" x14ac:dyDescent="0.25">
      <c r="A2028" s="44" t="s">
        <v>5266</v>
      </c>
      <c r="B2028" s="44" t="s">
        <v>5267</v>
      </c>
      <c r="C2028" s="45" t="s">
        <v>5268</v>
      </c>
      <c r="D2028" s="45" t="s">
        <v>12177</v>
      </c>
      <c r="E2028" s="45" t="s">
        <v>8938</v>
      </c>
      <c r="F2028" s="93"/>
      <c r="G2028" s="93"/>
      <c r="H2028" s="93"/>
      <c r="I2028" s="99"/>
      <c r="J2028" s="99"/>
      <c r="K2028" s="99"/>
      <c r="L2028" s="99"/>
      <c r="M2028" s="99"/>
      <c r="N2028" s="99"/>
      <c r="O2028" s="99"/>
      <c r="P2028" s="99"/>
      <c r="Q2028" s="99"/>
      <c r="R2028" s="99"/>
      <c r="S2028" s="99"/>
      <c r="T2028" s="99"/>
      <c r="U2028" s="99"/>
      <c r="V2028" s="99"/>
      <c r="W2028" s="99"/>
      <c r="X2028" s="99"/>
      <c r="Y2028" s="99"/>
      <c r="Z2028" s="99"/>
      <c r="AF2028" s="326"/>
    </row>
    <row r="2029" spans="1:32" x14ac:dyDescent="0.25">
      <c r="A2029" s="44" t="s">
        <v>5266</v>
      </c>
      <c r="B2029" s="44" t="s">
        <v>5267</v>
      </c>
      <c r="C2029" s="45" t="s">
        <v>5268</v>
      </c>
      <c r="D2029" s="93" t="s">
        <v>18817</v>
      </c>
      <c r="E2029" s="45" t="s">
        <v>8938</v>
      </c>
      <c r="F2029" s="379"/>
      <c r="G2029" s="379"/>
      <c r="H2029" s="379"/>
      <c r="I2029" s="380"/>
      <c r="J2029" s="380"/>
      <c r="K2029" s="380"/>
      <c r="L2029" s="380"/>
      <c r="M2029" s="380"/>
      <c r="N2029" s="380"/>
      <c r="O2029" s="380"/>
      <c r="P2029" s="380"/>
      <c r="Q2029" s="380"/>
      <c r="R2029" s="380"/>
      <c r="S2029" s="380"/>
      <c r="T2029" s="380"/>
      <c r="U2029" s="380"/>
      <c r="V2029" s="380"/>
      <c r="W2029" s="380"/>
      <c r="X2029" s="380"/>
      <c r="Y2029" s="380"/>
      <c r="Z2029" s="380"/>
      <c r="AA2029" s="380"/>
      <c r="AF2029" s="326"/>
    </row>
    <row r="2030" spans="1:32" x14ac:dyDescent="0.25">
      <c r="A2030" s="44" t="s">
        <v>5266</v>
      </c>
      <c r="B2030" s="44" t="s">
        <v>5267</v>
      </c>
      <c r="C2030" s="45" t="s">
        <v>5268</v>
      </c>
      <c r="D2030" s="45" t="s">
        <v>10697</v>
      </c>
      <c r="E2030" s="45" t="s">
        <v>8938</v>
      </c>
      <c r="F2030" s="93"/>
      <c r="G2030" s="93"/>
      <c r="H2030" s="93"/>
      <c r="I2030" s="99"/>
      <c r="J2030" s="99"/>
      <c r="K2030" s="99"/>
      <c r="L2030" s="99"/>
      <c r="M2030" s="99"/>
      <c r="N2030" s="99"/>
      <c r="O2030" s="99"/>
      <c r="P2030" s="99"/>
      <c r="Q2030" s="99"/>
      <c r="R2030" s="99"/>
      <c r="S2030" s="99"/>
      <c r="T2030" s="99"/>
      <c r="U2030" s="99"/>
      <c r="V2030" s="99"/>
      <c r="W2030" s="99"/>
      <c r="X2030" s="99"/>
      <c r="Y2030" s="99"/>
      <c r="Z2030" s="99"/>
      <c r="AF2030" s="326"/>
    </row>
    <row r="2031" spans="1:32" x14ac:dyDescent="0.25">
      <c r="A2031" s="44" t="s">
        <v>9476</v>
      </c>
      <c r="B2031" s="44" t="s">
        <v>15934</v>
      </c>
      <c r="C2031" s="45" t="s">
        <v>9832</v>
      </c>
      <c r="D2031" s="93" t="s">
        <v>3876</v>
      </c>
      <c r="E2031" s="359">
        <f>DATE(2027,12,15)</f>
        <v>46736</v>
      </c>
      <c r="F2031" s="93"/>
      <c r="G2031" s="93"/>
      <c r="H2031" s="93"/>
      <c r="I2031" s="99"/>
      <c r="J2031" s="99"/>
      <c r="K2031" s="99"/>
      <c r="L2031" s="99"/>
      <c r="M2031" s="99"/>
      <c r="N2031" s="99"/>
      <c r="O2031" s="99"/>
      <c r="P2031" s="99"/>
      <c r="Q2031" s="99"/>
      <c r="R2031" s="99"/>
      <c r="S2031" s="99"/>
      <c r="T2031" s="99"/>
      <c r="U2031" s="99"/>
      <c r="V2031" s="99"/>
      <c r="W2031" s="99"/>
      <c r="X2031" s="99"/>
      <c r="Y2031" s="99"/>
      <c r="Z2031" s="99"/>
      <c r="AF2031" s="326"/>
    </row>
    <row r="2032" spans="1:32" x14ac:dyDescent="0.25">
      <c r="A2032" s="44" t="s">
        <v>9476</v>
      </c>
      <c r="B2032" s="44" t="s">
        <v>15933</v>
      </c>
      <c r="C2032" s="45" t="s">
        <v>7131</v>
      </c>
      <c r="D2032" s="93" t="s">
        <v>3876</v>
      </c>
      <c r="E2032" s="359">
        <f>DATE(2026,11,21)</f>
        <v>46347</v>
      </c>
      <c r="F2032" s="93"/>
      <c r="G2032" s="93"/>
      <c r="H2032" s="93"/>
      <c r="I2032" s="99"/>
      <c r="J2032" s="99"/>
      <c r="K2032" s="99"/>
      <c r="L2032" s="99"/>
      <c r="M2032" s="99"/>
      <c r="N2032" s="99"/>
      <c r="O2032" s="99"/>
      <c r="P2032" s="99"/>
      <c r="Q2032" s="99"/>
      <c r="R2032" s="99"/>
      <c r="S2032" s="99"/>
      <c r="T2032" s="99"/>
      <c r="U2032" s="99"/>
      <c r="V2032" s="99"/>
      <c r="W2032" s="99"/>
      <c r="X2032" s="99"/>
      <c r="Y2032" s="99"/>
      <c r="Z2032" s="99"/>
      <c r="AA2032" s="380"/>
      <c r="AF2032" s="326"/>
    </row>
    <row r="2033" spans="1:32" x14ac:dyDescent="0.3">
      <c r="A2033" s="372" t="s">
        <v>20054</v>
      </c>
      <c r="B2033" s="372" t="s">
        <v>1227</v>
      </c>
      <c r="C2033" s="125" t="s">
        <v>8699</v>
      </c>
      <c r="D2033" s="32" t="s">
        <v>20621</v>
      </c>
      <c r="E2033" s="125" t="s">
        <v>8524</v>
      </c>
      <c r="F2033" s="125" t="s">
        <v>1236</v>
      </c>
      <c r="G2033" s="125" t="s">
        <v>1237</v>
      </c>
      <c r="AF2033" s="326"/>
    </row>
    <row r="2034" spans="1:32" x14ac:dyDescent="0.3">
      <c r="A2034" s="372" t="s">
        <v>20054</v>
      </c>
      <c r="B2034" s="372" t="s">
        <v>1226</v>
      </c>
      <c r="C2034" s="125" t="s">
        <v>11097</v>
      </c>
      <c r="D2034" s="32" t="s">
        <v>20621</v>
      </c>
      <c r="E2034" s="125" t="s">
        <v>7992</v>
      </c>
      <c r="F2034" s="125" t="s">
        <v>1236</v>
      </c>
      <c r="G2034" s="125" t="s">
        <v>1237</v>
      </c>
      <c r="AF2034" s="326"/>
    </row>
    <row r="2035" spans="1:32" x14ac:dyDescent="0.3">
      <c r="A2035" s="372" t="s">
        <v>20054</v>
      </c>
      <c r="B2035" s="372" t="s">
        <v>1214</v>
      </c>
      <c r="C2035" s="125" t="s">
        <v>18610</v>
      </c>
      <c r="D2035" s="32" t="s">
        <v>20621</v>
      </c>
      <c r="E2035" s="125" t="s">
        <v>8976</v>
      </c>
      <c r="F2035" s="125" t="s">
        <v>1236</v>
      </c>
      <c r="G2035" s="125" t="s">
        <v>1237</v>
      </c>
      <c r="AF2035" s="326"/>
    </row>
    <row r="2036" spans="1:32" x14ac:dyDescent="0.25">
      <c r="A2036" s="44" t="s">
        <v>6903</v>
      </c>
      <c r="B2036" s="44" t="s">
        <v>2433</v>
      </c>
      <c r="C2036" s="45">
        <v>230105</v>
      </c>
      <c r="D2036" s="45" t="s">
        <v>12340</v>
      </c>
      <c r="E2036" s="45" t="s">
        <v>5580</v>
      </c>
      <c r="AF2036" s="326"/>
    </row>
    <row r="2037" spans="1:32" x14ac:dyDescent="0.25">
      <c r="A2037" s="44" t="s">
        <v>18851</v>
      </c>
      <c r="B2037" s="44" t="s">
        <v>18852</v>
      </c>
      <c r="C2037" s="45">
        <v>260205</v>
      </c>
      <c r="D2037" s="45" t="s">
        <v>12340</v>
      </c>
      <c r="E2037" s="45" t="s">
        <v>10021</v>
      </c>
      <c r="AF2037" s="326"/>
    </row>
    <row r="2038" spans="1:32" x14ac:dyDescent="0.3">
      <c r="A2038" s="372" t="s">
        <v>8711</v>
      </c>
      <c r="B2038" s="372" t="s">
        <v>8701</v>
      </c>
      <c r="C2038" s="125" t="s">
        <v>8702</v>
      </c>
      <c r="D2038" s="32" t="s">
        <v>20621</v>
      </c>
      <c r="E2038" s="125" t="s">
        <v>8524</v>
      </c>
      <c r="F2038" s="125" t="s">
        <v>1236</v>
      </c>
      <c r="G2038" s="125" t="s">
        <v>1237</v>
      </c>
      <c r="AF2038" s="326"/>
    </row>
    <row r="2039" spans="1:32" x14ac:dyDescent="0.3">
      <c r="A2039" s="372" t="s">
        <v>8711</v>
      </c>
      <c r="B2039" s="372" t="s">
        <v>1220</v>
      </c>
      <c r="C2039" s="125" t="s">
        <v>8706</v>
      </c>
      <c r="D2039" s="32" t="s">
        <v>20621</v>
      </c>
      <c r="E2039" s="125" t="s">
        <v>8524</v>
      </c>
      <c r="F2039" s="125" t="s">
        <v>1236</v>
      </c>
      <c r="G2039" s="125" t="s">
        <v>1237</v>
      </c>
      <c r="AF2039" s="326"/>
    </row>
    <row r="2040" spans="1:32" x14ac:dyDescent="0.25">
      <c r="A2040" s="44" t="s">
        <v>5790</v>
      </c>
      <c r="B2040" s="44" t="s">
        <v>20339</v>
      </c>
      <c r="C2040" s="45" t="s">
        <v>4139</v>
      </c>
      <c r="D2040" s="32" t="s">
        <v>12570</v>
      </c>
      <c r="E2040" s="46">
        <v>46234</v>
      </c>
      <c r="AF2040" s="326"/>
    </row>
    <row r="2041" spans="1:32" x14ac:dyDescent="0.3">
      <c r="A2041" s="372" t="s">
        <v>16767</v>
      </c>
      <c r="B2041" s="372" t="s">
        <v>1841</v>
      </c>
      <c r="C2041" s="125" t="s">
        <v>16531</v>
      </c>
      <c r="D2041" s="32" t="s">
        <v>20621</v>
      </c>
      <c r="E2041" s="125" t="s">
        <v>12895</v>
      </c>
      <c r="F2041" s="125" t="s">
        <v>1237</v>
      </c>
      <c r="G2041" s="125" t="s">
        <v>1237</v>
      </c>
      <c r="AF2041" s="326"/>
    </row>
    <row r="2042" spans="1:32" x14ac:dyDescent="0.25">
      <c r="A2042" s="44" t="s">
        <v>8484</v>
      </c>
      <c r="B2042" s="44" t="s">
        <v>967</v>
      </c>
      <c r="C2042" s="45">
        <v>230601</v>
      </c>
      <c r="D2042" s="45" t="s">
        <v>12340</v>
      </c>
      <c r="E2042" s="45" t="s">
        <v>8383</v>
      </c>
      <c r="AF2042" s="326"/>
    </row>
    <row r="2043" spans="1:32" x14ac:dyDescent="0.3">
      <c r="A2043" s="372" t="s">
        <v>20055</v>
      </c>
      <c r="B2043" s="372" t="s">
        <v>2384</v>
      </c>
      <c r="C2043" s="125" t="s">
        <v>20259</v>
      </c>
      <c r="D2043" s="32" t="s">
        <v>20621</v>
      </c>
      <c r="E2043" s="125" t="s">
        <v>8976</v>
      </c>
      <c r="F2043" s="125" t="s">
        <v>1236</v>
      </c>
      <c r="G2043" s="125" t="s">
        <v>1237</v>
      </c>
      <c r="AF2043" s="326"/>
    </row>
    <row r="2044" spans="1:32" x14ac:dyDescent="0.25">
      <c r="A2044" s="44" t="s">
        <v>554</v>
      </c>
      <c r="B2044" s="44" t="s">
        <v>20362</v>
      </c>
      <c r="C2044" s="45" t="s">
        <v>10495</v>
      </c>
      <c r="D2044" s="32" t="s">
        <v>12570</v>
      </c>
      <c r="E2044" s="46">
        <v>46568</v>
      </c>
      <c r="AF2044" s="326"/>
    </row>
    <row r="2045" spans="1:32" x14ac:dyDescent="0.25">
      <c r="A2045" s="44" t="s">
        <v>554</v>
      </c>
      <c r="B2045" s="44" t="s">
        <v>20380</v>
      </c>
      <c r="C2045" s="45" t="s">
        <v>16507</v>
      </c>
      <c r="D2045" s="32" t="s">
        <v>12570</v>
      </c>
      <c r="E2045" s="46">
        <v>46599</v>
      </c>
      <c r="AF2045" s="326"/>
    </row>
    <row r="2046" spans="1:32" ht="14.4" x14ac:dyDescent="0.3">
      <c r="A2046" s="385" t="s">
        <v>12556</v>
      </c>
      <c r="B2046" s="385" t="s">
        <v>12557</v>
      </c>
      <c r="C2046" s="387" t="s">
        <v>12558</v>
      </c>
      <c r="D2046" s="93" t="s">
        <v>5007</v>
      </c>
      <c r="E2046" s="389" t="s">
        <v>10500</v>
      </c>
      <c r="AF2046" s="326"/>
    </row>
    <row r="2047" spans="1:32" x14ac:dyDescent="0.25">
      <c r="A2047" s="44" t="s">
        <v>12244</v>
      </c>
      <c r="B2047" s="44" t="s">
        <v>13115</v>
      </c>
      <c r="C2047" s="45">
        <v>8.25</v>
      </c>
      <c r="D2047" s="45" t="s">
        <v>13565</v>
      </c>
      <c r="E2047" s="46">
        <v>47057</v>
      </c>
      <c r="F2047" s="45"/>
      <c r="G2047" s="93"/>
      <c r="H2047" s="93"/>
      <c r="I2047" s="99"/>
      <c r="J2047" s="99"/>
      <c r="K2047" s="99"/>
      <c r="L2047" s="99"/>
      <c r="M2047" s="99"/>
      <c r="N2047" s="99"/>
      <c r="O2047" s="99"/>
      <c r="P2047" s="99"/>
      <c r="Q2047" s="99"/>
      <c r="R2047" s="99"/>
      <c r="S2047" s="99"/>
      <c r="T2047" s="99"/>
      <c r="U2047" s="99"/>
      <c r="V2047" s="99"/>
      <c r="W2047" s="99"/>
      <c r="X2047" s="99"/>
      <c r="Y2047" s="99"/>
      <c r="Z2047" s="99"/>
      <c r="AF2047" s="326"/>
    </row>
    <row r="2048" spans="1:32" x14ac:dyDescent="0.25">
      <c r="A2048" s="44" t="s">
        <v>12244</v>
      </c>
      <c r="B2048" s="44" t="s">
        <v>20343</v>
      </c>
      <c r="C2048" s="45" t="s">
        <v>17817</v>
      </c>
      <c r="D2048" s="32" t="s">
        <v>12570</v>
      </c>
      <c r="E2048" s="46">
        <v>46387</v>
      </c>
      <c r="AF2048" s="326"/>
    </row>
    <row r="2049" spans="1:32" x14ac:dyDescent="0.25">
      <c r="A2049" s="44" t="s">
        <v>12244</v>
      </c>
      <c r="B2049" s="44" t="s">
        <v>20398</v>
      </c>
      <c r="C2049" s="45" t="s">
        <v>14082</v>
      </c>
      <c r="D2049" s="32" t="s">
        <v>12570</v>
      </c>
      <c r="E2049" s="46">
        <v>46418</v>
      </c>
      <c r="AF2049" s="326"/>
    </row>
    <row r="2050" spans="1:32" x14ac:dyDescent="0.25">
      <c r="A2050" s="44" t="s">
        <v>12244</v>
      </c>
      <c r="B2050" s="44" t="s">
        <v>5447</v>
      </c>
      <c r="C2050" s="45">
        <v>250802</v>
      </c>
      <c r="D2050" s="45" t="s">
        <v>12340</v>
      </c>
      <c r="E2050" s="45" t="s">
        <v>10682</v>
      </c>
      <c r="AF2050" s="326"/>
    </row>
    <row r="2051" spans="1:32" x14ac:dyDescent="0.25">
      <c r="A2051" s="44" t="s">
        <v>18961</v>
      </c>
      <c r="B2051" s="44" t="s">
        <v>18845</v>
      </c>
      <c r="C2051" s="45">
        <v>23110101</v>
      </c>
      <c r="D2051" s="45" t="s">
        <v>12340</v>
      </c>
      <c r="E2051" s="45" t="s">
        <v>9018</v>
      </c>
      <c r="AF2051" s="326"/>
    </row>
    <row r="2052" spans="1:32" x14ac:dyDescent="0.25">
      <c r="A2052" s="44" t="s">
        <v>18961</v>
      </c>
      <c r="B2052" s="44" t="s">
        <v>9019</v>
      </c>
      <c r="C2052" s="45">
        <v>23110102</v>
      </c>
      <c r="D2052" s="45" t="s">
        <v>12340</v>
      </c>
      <c r="E2052" s="45" t="s">
        <v>9018</v>
      </c>
      <c r="AF2052" s="326"/>
    </row>
    <row r="2053" spans="1:32" x14ac:dyDescent="0.25">
      <c r="A2053" s="44" t="s">
        <v>18961</v>
      </c>
      <c r="B2053" s="44" t="s">
        <v>12966</v>
      </c>
      <c r="C2053" s="45">
        <v>24090701</v>
      </c>
      <c r="D2053" s="45" t="s">
        <v>12340</v>
      </c>
      <c r="E2053" s="45" t="s">
        <v>5075</v>
      </c>
      <c r="AF2053" s="326"/>
    </row>
    <row r="2054" spans="1:32" x14ac:dyDescent="0.25">
      <c r="A2054" s="44" t="s">
        <v>18961</v>
      </c>
      <c r="B2054" s="44" t="s">
        <v>210</v>
      </c>
      <c r="C2054" s="45">
        <v>241001</v>
      </c>
      <c r="D2054" s="45" t="s">
        <v>12340</v>
      </c>
      <c r="E2054" s="45" t="s">
        <v>5650</v>
      </c>
      <c r="AF2054" s="326"/>
    </row>
    <row r="2055" spans="1:32" x14ac:dyDescent="0.3">
      <c r="A2055" s="372" t="s">
        <v>12366</v>
      </c>
      <c r="B2055" s="372" t="s">
        <v>3577</v>
      </c>
      <c r="C2055" s="125" t="s">
        <v>11919</v>
      </c>
      <c r="D2055" s="32" t="s">
        <v>20621</v>
      </c>
      <c r="E2055" s="125" t="s">
        <v>2686</v>
      </c>
      <c r="F2055" s="125" t="s">
        <v>1237</v>
      </c>
      <c r="G2055" s="125" t="s">
        <v>1237</v>
      </c>
      <c r="AF2055" s="326"/>
    </row>
    <row r="2056" spans="1:32" x14ac:dyDescent="0.3">
      <c r="A2056" s="372" t="s">
        <v>12366</v>
      </c>
      <c r="B2056" s="372" t="s">
        <v>12351</v>
      </c>
      <c r="C2056" s="125" t="s">
        <v>12352</v>
      </c>
      <c r="D2056" s="32" t="s">
        <v>20621</v>
      </c>
      <c r="E2056" s="125" t="s">
        <v>5075</v>
      </c>
      <c r="F2056" s="125" t="s">
        <v>1237</v>
      </c>
      <c r="G2056" s="125" t="s">
        <v>1237</v>
      </c>
      <c r="AF2056" s="326"/>
    </row>
    <row r="2057" spans="1:32" x14ac:dyDescent="0.25">
      <c r="A2057" s="44" t="s">
        <v>12669</v>
      </c>
      <c r="B2057" s="44" t="s">
        <v>1959</v>
      </c>
      <c r="C2057" s="45" t="s">
        <v>12670</v>
      </c>
      <c r="D2057" s="46" t="s">
        <v>13037</v>
      </c>
      <c r="E2057" s="46">
        <v>46282</v>
      </c>
      <c r="AF2057" s="326"/>
    </row>
    <row r="2058" spans="1:32" x14ac:dyDescent="0.25">
      <c r="A2058" s="44" t="s">
        <v>654</v>
      </c>
      <c r="B2058" s="44" t="s">
        <v>975</v>
      </c>
      <c r="C2058" s="45">
        <v>240701</v>
      </c>
      <c r="D2058" s="45" t="s">
        <v>12340</v>
      </c>
      <c r="E2058" s="45" t="s">
        <v>7992</v>
      </c>
      <c r="AF2058" s="326"/>
    </row>
    <row r="2059" spans="1:32" x14ac:dyDescent="0.25">
      <c r="A2059" s="44" t="s">
        <v>17989</v>
      </c>
      <c r="B2059" s="44" t="s">
        <v>17990</v>
      </c>
      <c r="C2059" s="45" t="s">
        <v>18314</v>
      </c>
      <c r="D2059" s="93" t="s">
        <v>3876</v>
      </c>
      <c r="E2059" s="359">
        <f>DATE(2029,10,2)</f>
        <v>47393</v>
      </c>
      <c r="F2059" s="93"/>
      <c r="G2059" s="93"/>
      <c r="H2059" s="93"/>
      <c r="I2059" s="99"/>
      <c r="J2059" s="99"/>
      <c r="K2059" s="99"/>
      <c r="L2059" s="99"/>
      <c r="M2059" s="99"/>
      <c r="N2059" s="99"/>
      <c r="O2059" s="99"/>
      <c r="P2059" s="99"/>
      <c r="Q2059" s="99"/>
      <c r="R2059" s="99"/>
      <c r="S2059" s="99"/>
      <c r="T2059" s="99"/>
      <c r="U2059" s="99"/>
      <c r="V2059" s="99"/>
      <c r="W2059" s="99"/>
      <c r="X2059" s="99"/>
      <c r="Y2059" s="99"/>
      <c r="Z2059" s="99"/>
      <c r="AF2059" s="326"/>
    </row>
    <row r="2060" spans="1:32" x14ac:dyDescent="0.25">
      <c r="A2060" s="44" t="s">
        <v>18678</v>
      </c>
      <c r="B2060" s="44" t="s">
        <v>18676</v>
      </c>
      <c r="C2060" s="45" t="s">
        <v>18775</v>
      </c>
      <c r="D2060" s="93" t="s">
        <v>18817</v>
      </c>
      <c r="E2060" s="45" t="s">
        <v>10638</v>
      </c>
      <c r="F2060" s="379"/>
      <c r="G2060" s="379"/>
      <c r="H2060" s="379"/>
      <c r="I2060" s="380"/>
      <c r="J2060" s="380"/>
      <c r="K2060" s="380"/>
      <c r="L2060" s="380"/>
      <c r="M2060" s="380"/>
      <c r="N2060" s="380"/>
      <c r="O2060" s="380"/>
      <c r="P2060" s="380"/>
      <c r="Q2060" s="380"/>
      <c r="R2060" s="380"/>
      <c r="S2060" s="380"/>
      <c r="T2060" s="380"/>
      <c r="U2060" s="380"/>
      <c r="V2060" s="380"/>
      <c r="W2060" s="380"/>
      <c r="X2060" s="380"/>
      <c r="Y2060" s="380"/>
      <c r="Z2060" s="380"/>
      <c r="AA2060" s="380"/>
      <c r="AF2060" s="326"/>
    </row>
    <row r="2061" spans="1:32" x14ac:dyDescent="0.25">
      <c r="A2061" s="372" t="s">
        <v>16733</v>
      </c>
      <c r="B2061" s="256" t="s">
        <v>7398</v>
      </c>
      <c r="C2061" s="53" t="s">
        <v>7421</v>
      </c>
      <c r="D2061" s="93" t="s">
        <v>5891</v>
      </c>
      <c r="E2061" s="257">
        <v>46824</v>
      </c>
      <c r="F2061" s="93"/>
      <c r="G2061" s="93"/>
      <c r="H2061" s="93"/>
      <c r="I2061" s="99"/>
      <c r="J2061" s="99"/>
      <c r="K2061" s="99"/>
      <c r="L2061" s="99"/>
      <c r="M2061" s="99"/>
      <c r="N2061" s="99"/>
      <c r="O2061" s="99"/>
      <c r="P2061" s="99"/>
      <c r="Q2061" s="99"/>
      <c r="R2061" s="99"/>
      <c r="S2061" s="99"/>
      <c r="T2061" s="99"/>
      <c r="U2061" s="99"/>
      <c r="V2061" s="99"/>
      <c r="W2061" s="99"/>
      <c r="X2061" s="99"/>
      <c r="Y2061" s="99"/>
      <c r="Z2061" s="99"/>
      <c r="AF2061" s="326"/>
    </row>
    <row r="2062" spans="1:32" x14ac:dyDescent="0.25">
      <c r="A2062" s="372" t="s">
        <v>16733</v>
      </c>
      <c r="B2062" s="114" t="s">
        <v>2026</v>
      </c>
      <c r="C2062" s="106" t="s">
        <v>8263</v>
      </c>
      <c r="D2062" s="93" t="s">
        <v>1443</v>
      </c>
      <c r="E2062" s="119">
        <v>46660</v>
      </c>
      <c r="F2062" s="93"/>
      <c r="G2062" s="93"/>
      <c r="H2062" s="93"/>
      <c r="I2062" s="99"/>
      <c r="J2062" s="99"/>
      <c r="K2062" s="99"/>
      <c r="L2062" s="99"/>
      <c r="M2062" s="99"/>
      <c r="N2062" s="99"/>
      <c r="O2062" s="99"/>
      <c r="P2062" s="99"/>
      <c r="Q2062" s="99"/>
      <c r="R2062" s="99"/>
      <c r="S2062" s="99"/>
      <c r="T2062" s="99"/>
      <c r="U2062" s="99"/>
      <c r="V2062" s="99"/>
      <c r="W2062" s="99"/>
      <c r="X2062" s="99"/>
      <c r="Y2062" s="99"/>
      <c r="Z2062" s="99"/>
      <c r="AF2062" s="326"/>
    </row>
    <row r="2063" spans="1:32" x14ac:dyDescent="0.25">
      <c r="A2063" s="372" t="s">
        <v>16733</v>
      </c>
      <c r="B2063" s="44" t="s">
        <v>4309</v>
      </c>
      <c r="C2063" s="45" t="s">
        <v>18780</v>
      </c>
      <c r="D2063" s="45" t="s">
        <v>10697</v>
      </c>
      <c r="E2063" s="46">
        <v>47026</v>
      </c>
      <c r="F2063" s="93"/>
      <c r="G2063" s="93"/>
      <c r="H2063" s="93"/>
      <c r="I2063" s="99"/>
      <c r="J2063" s="99"/>
      <c r="K2063" s="99"/>
      <c r="L2063" s="99"/>
      <c r="M2063" s="99"/>
      <c r="N2063" s="99"/>
      <c r="O2063" s="99"/>
      <c r="P2063" s="99"/>
      <c r="Q2063" s="99"/>
      <c r="R2063" s="99"/>
      <c r="S2063" s="99"/>
      <c r="T2063" s="99"/>
      <c r="U2063" s="99"/>
      <c r="V2063" s="99"/>
      <c r="W2063" s="99"/>
      <c r="X2063" s="99"/>
      <c r="Y2063" s="99"/>
      <c r="Z2063" s="99"/>
      <c r="AA2063" s="380"/>
      <c r="AF2063" s="326"/>
    </row>
    <row r="2064" spans="1:32" x14ac:dyDescent="0.25">
      <c r="A2064" s="44" t="s">
        <v>14119</v>
      </c>
      <c r="B2064" s="44" t="s">
        <v>20398</v>
      </c>
      <c r="C2064" s="45" t="s">
        <v>14082</v>
      </c>
      <c r="D2064" s="32" t="s">
        <v>12570</v>
      </c>
      <c r="E2064" s="46">
        <v>46418</v>
      </c>
      <c r="AF2064" s="326"/>
    </row>
    <row r="2065" spans="1:32" x14ac:dyDescent="0.25">
      <c r="A2065" s="76" t="s">
        <v>13184</v>
      </c>
      <c r="B2065" s="44" t="s">
        <v>13124</v>
      </c>
      <c r="C2065" s="45">
        <v>4.26</v>
      </c>
      <c r="D2065" s="45" t="s">
        <v>13565</v>
      </c>
      <c r="E2065" s="46">
        <v>47787</v>
      </c>
      <c r="F2065" s="45"/>
      <c r="G2065" s="93"/>
      <c r="H2065" s="93"/>
      <c r="I2065" s="99"/>
      <c r="J2065" s="99"/>
      <c r="K2065" s="99"/>
      <c r="L2065" s="99"/>
      <c r="M2065" s="99"/>
      <c r="N2065" s="99"/>
      <c r="O2065" s="99"/>
      <c r="P2065" s="99"/>
      <c r="Q2065" s="99"/>
      <c r="R2065" s="99"/>
      <c r="S2065" s="99"/>
      <c r="T2065" s="99"/>
      <c r="U2065" s="99"/>
      <c r="V2065" s="99"/>
      <c r="W2065" s="99"/>
      <c r="X2065" s="99"/>
      <c r="Y2065" s="99"/>
      <c r="Z2065" s="99"/>
      <c r="AF2065" s="326"/>
    </row>
    <row r="2066" spans="1:32" x14ac:dyDescent="0.25">
      <c r="A2066" s="44" t="s">
        <v>13184</v>
      </c>
      <c r="B2066" s="44" t="s">
        <v>13118</v>
      </c>
      <c r="C2066" s="45">
        <v>21.25</v>
      </c>
      <c r="D2066" s="45" t="s">
        <v>13565</v>
      </c>
      <c r="E2066" s="46">
        <v>47664</v>
      </c>
      <c r="F2066" s="45"/>
      <c r="G2066" s="93"/>
      <c r="H2066" s="93"/>
      <c r="I2066" s="99"/>
      <c r="J2066" s="99"/>
      <c r="K2066" s="99"/>
      <c r="L2066" s="99"/>
      <c r="M2066" s="99"/>
      <c r="N2066" s="99"/>
      <c r="O2066" s="99"/>
      <c r="P2066" s="99"/>
      <c r="Q2066" s="99"/>
      <c r="R2066" s="99"/>
      <c r="S2066" s="99"/>
      <c r="T2066" s="99"/>
      <c r="U2066" s="99"/>
      <c r="V2066" s="99"/>
      <c r="W2066" s="99"/>
      <c r="X2066" s="99"/>
      <c r="Y2066" s="99"/>
      <c r="Z2066" s="99"/>
      <c r="AF2066" s="326"/>
    </row>
    <row r="2067" spans="1:32" x14ac:dyDescent="0.25">
      <c r="A2067" s="44" t="s">
        <v>13184</v>
      </c>
      <c r="B2067" s="44" t="s">
        <v>13119</v>
      </c>
      <c r="C2067" s="45">
        <v>22.24</v>
      </c>
      <c r="D2067" s="45" t="s">
        <v>13565</v>
      </c>
      <c r="E2067" s="46">
        <v>47299</v>
      </c>
      <c r="F2067" s="45"/>
      <c r="G2067" s="93"/>
      <c r="H2067" s="93"/>
      <c r="I2067" s="99"/>
      <c r="J2067" s="99"/>
      <c r="K2067" s="99"/>
      <c r="L2067" s="99"/>
      <c r="M2067" s="99"/>
      <c r="N2067" s="99"/>
      <c r="O2067" s="99"/>
      <c r="P2067" s="99"/>
      <c r="Q2067" s="99"/>
      <c r="R2067" s="99"/>
      <c r="S2067" s="99"/>
      <c r="T2067" s="99"/>
      <c r="U2067" s="99"/>
      <c r="V2067" s="99"/>
      <c r="W2067" s="99"/>
      <c r="X2067" s="99"/>
      <c r="Y2067" s="99"/>
      <c r="Z2067" s="99"/>
      <c r="AF2067" s="326"/>
    </row>
    <row r="2068" spans="1:32" x14ac:dyDescent="0.25">
      <c r="A2068" s="44" t="s">
        <v>13184</v>
      </c>
      <c r="B2068" s="44" t="s">
        <v>14635</v>
      </c>
      <c r="C2068" s="45">
        <v>28.25</v>
      </c>
      <c r="D2068" s="45" t="s">
        <v>13565</v>
      </c>
      <c r="E2068" s="46">
        <v>47664</v>
      </c>
      <c r="F2068" s="45"/>
      <c r="G2068" s="93"/>
      <c r="H2068" s="93"/>
      <c r="I2068" s="99"/>
      <c r="J2068" s="99"/>
      <c r="K2068" s="99"/>
      <c r="L2068" s="99"/>
      <c r="M2068" s="99"/>
      <c r="N2068" s="99"/>
      <c r="O2068" s="99"/>
      <c r="P2068" s="99"/>
      <c r="Q2068" s="99"/>
      <c r="R2068" s="99"/>
      <c r="S2068" s="99"/>
      <c r="T2068" s="99"/>
      <c r="U2068" s="99"/>
      <c r="V2068" s="99"/>
      <c r="W2068" s="99"/>
      <c r="X2068" s="99"/>
      <c r="Y2068" s="99"/>
      <c r="Z2068" s="99"/>
      <c r="AF2068" s="326"/>
    </row>
    <row r="2069" spans="1:32" x14ac:dyDescent="0.25">
      <c r="A2069" s="44" t="s">
        <v>655</v>
      </c>
      <c r="B2069" s="44" t="s">
        <v>3298</v>
      </c>
      <c r="C2069" s="45">
        <v>23010402</v>
      </c>
      <c r="D2069" s="45" t="s">
        <v>12340</v>
      </c>
      <c r="E2069" s="45" t="s">
        <v>5640</v>
      </c>
      <c r="AF2069" s="326"/>
    </row>
    <row r="2070" spans="1:32" x14ac:dyDescent="0.25">
      <c r="A2070" s="44" t="s">
        <v>13617</v>
      </c>
      <c r="B2070" s="44" t="s">
        <v>3160</v>
      </c>
      <c r="C2070" s="45">
        <v>230901</v>
      </c>
      <c r="D2070" s="45" t="s">
        <v>12340</v>
      </c>
      <c r="E2070" s="45" t="s">
        <v>8524</v>
      </c>
      <c r="AF2070" s="326"/>
    </row>
    <row r="2071" spans="1:32" x14ac:dyDescent="0.25">
      <c r="A2071" s="44" t="s">
        <v>13617</v>
      </c>
      <c r="B2071" s="44" t="s">
        <v>2433</v>
      </c>
      <c r="C2071" s="45">
        <v>230105</v>
      </c>
      <c r="D2071" s="45" t="s">
        <v>12340</v>
      </c>
      <c r="E2071" s="45" t="s">
        <v>5580</v>
      </c>
      <c r="AF2071" s="326"/>
    </row>
    <row r="2072" spans="1:32" x14ac:dyDescent="0.25">
      <c r="A2072" s="44" t="s">
        <v>3616</v>
      </c>
      <c r="B2072" s="44" t="s">
        <v>5447</v>
      </c>
      <c r="C2072" s="45">
        <v>240804</v>
      </c>
      <c r="D2072" s="45" t="s">
        <v>12340</v>
      </c>
      <c r="E2072" s="45" t="s">
        <v>12234</v>
      </c>
      <c r="AF2072" s="326"/>
    </row>
    <row r="2073" spans="1:32" x14ac:dyDescent="0.3">
      <c r="A2073" s="372" t="s">
        <v>9355</v>
      </c>
      <c r="B2073" s="372" t="s">
        <v>1218</v>
      </c>
      <c r="C2073" s="125" t="s">
        <v>11922</v>
      </c>
      <c r="D2073" s="32" t="s">
        <v>20621</v>
      </c>
      <c r="E2073" s="125" t="s">
        <v>8976</v>
      </c>
      <c r="F2073" s="125" t="s">
        <v>1236</v>
      </c>
      <c r="G2073" s="125" t="s">
        <v>1237</v>
      </c>
      <c r="AF2073" s="326"/>
    </row>
    <row r="2074" spans="1:32" x14ac:dyDescent="0.25">
      <c r="A2074" s="368" t="s">
        <v>9163</v>
      </c>
      <c r="B2074" s="256" t="s">
        <v>9164</v>
      </c>
      <c r="C2074" s="53" t="s">
        <v>9232</v>
      </c>
      <c r="D2074" s="93" t="s">
        <v>5891</v>
      </c>
      <c r="E2074" s="257">
        <v>47104</v>
      </c>
      <c r="F2074" s="93"/>
      <c r="G2074" s="93"/>
      <c r="H2074" s="93"/>
      <c r="I2074" s="99"/>
      <c r="J2074" s="99"/>
      <c r="K2074" s="99"/>
      <c r="L2074" s="99"/>
      <c r="M2074" s="99"/>
      <c r="N2074" s="99"/>
      <c r="O2074" s="99"/>
      <c r="P2074" s="99"/>
      <c r="Q2074" s="99"/>
      <c r="R2074" s="99"/>
      <c r="S2074" s="99"/>
      <c r="T2074" s="99"/>
      <c r="U2074" s="99"/>
      <c r="V2074" s="99"/>
      <c r="W2074" s="99"/>
      <c r="X2074" s="99"/>
      <c r="Y2074" s="99"/>
      <c r="Z2074" s="99"/>
      <c r="AF2074" s="326"/>
    </row>
    <row r="2075" spans="1:32" x14ac:dyDescent="0.25">
      <c r="A2075" s="44" t="s">
        <v>13618</v>
      </c>
      <c r="B2075" s="44" t="s">
        <v>10018</v>
      </c>
      <c r="C2075" s="45">
        <v>240102</v>
      </c>
      <c r="D2075" s="45" t="s">
        <v>12340</v>
      </c>
      <c r="E2075" s="45" t="s">
        <v>5452</v>
      </c>
      <c r="AF2075" s="326"/>
    </row>
    <row r="2076" spans="1:32" x14ac:dyDescent="0.25">
      <c r="A2076" s="44" t="s">
        <v>13618</v>
      </c>
      <c r="B2076" s="44" t="s">
        <v>1733</v>
      </c>
      <c r="C2076" s="45">
        <v>250101</v>
      </c>
      <c r="D2076" s="45" t="s">
        <v>12340</v>
      </c>
      <c r="E2076" s="45" t="s">
        <v>13567</v>
      </c>
      <c r="AF2076" s="326"/>
    </row>
    <row r="2077" spans="1:32" x14ac:dyDescent="0.3">
      <c r="A2077" s="372" t="s">
        <v>20435</v>
      </c>
      <c r="B2077" s="372" t="s">
        <v>1215</v>
      </c>
      <c r="C2077" s="125" t="s">
        <v>20616</v>
      </c>
      <c r="D2077" s="32" t="s">
        <v>20621</v>
      </c>
      <c r="E2077" s="125" t="s">
        <v>10032</v>
      </c>
      <c r="F2077" s="125" t="s">
        <v>1237</v>
      </c>
      <c r="G2077" s="125" t="s">
        <v>1237</v>
      </c>
      <c r="AF2077" s="326"/>
    </row>
    <row r="2078" spans="1:32" x14ac:dyDescent="0.3">
      <c r="A2078" s="372" t="s">
        <v>16768</v>
      </c>
      <c r="B2078" s="372" t="s">
        <v>1208</v>
      </c>
      <c r="C2078" s="125" t="s">
        <v>11149</v>
      </c>
      <c r="D2078" s="32" t="s">
        <v>20621</v>
      </c>
      <c r="E2078" s="125" t="s">
        <v>2686</v>
      </c>
      <c r="F2078" s="125" t="s">
        <v>1236</v>
      </c>
      <c r="G2078" s="125" t="s">
        <v>1237</v>
      </c>
      <c r="AF2078" s="326"/>
    </row>
    <row r="2079" spans="1:32" x14ac:dyDescent="0.3">
      <c r="A2079" s="372" t="s">
        <v>16768</v>
      </c>
      <c r="B2079" s="372" t="s">
        <v>13870</v>
      </c>
      <c r="C2079" s="125" t="s">
        <v>13871</v>
      </c>
      <c r="D2079" s="32" t="s">
        <v>20621</v>
      </c>
      <c r="E2079" s="125" t="s">
        <v>5650</v>
      </c>
      <c r="F2079" s="125" t="s">
        <v>1236</v>
      </c>
      <c r="G2079" s="125" t="s">
        <v>1237</v>
      </c>
      <c r="AF2079" s="326"/>
    </row>
    <row r="2080" spans="1:32" x14ac:dyDescent="0.25">
      <c r="A2080" s="44" t="s">
        <v>18683</v>
      </c>
      <c r="B2080" s="44" t="s">
        <v>18682</v>
      </c>
      <c r="C2080" s="45" t="s">
        <v>18780</v>
      </c>
      <c r="D2080" s="93" t="s">
        <v>18817</v>
      </c>
      <c r="E2080" s="45" t="s">
        <v>10638</v>
      </c>
      <c r="F2080" s="379"/>
      <c r="G2080" s="379"/>
      <c r="H2080" s="379"/>
      <c r="I2080" s="380"/>
      <c r="J2080" s="380"/>
      <c r="K2080" s="380"/>
      <c r="L2080" s="380"/>
      <c r="M2080" s="380"/>
      <c r="N2080" s="380"/>
      <c r="O2080" s="380"/>
      <c r="P2080" s="380"/>
      <c r="Q2080" s="380"/>
      <c r="R2080" s="380"/>
      <c r="S2080" s="380"/>
      <c r="T2080" s="380"/>
      <c r="U2080" s="380"/>
      <c r="V2080" s="380"/>
      <c r="W2080" s="380"/>
      <c r="X2080" s="380"/>
      <c r="Y2080" s="380"/>
      <c r="Z2080" s="380"/>
      <c r="AA2080" s="380"/>
      <c r="AF2080" s="326"/>
    </row>
    <row r="2081" spans="1:32" x14ac:dyDescent="0.25">
      <c r="A2081" s="44" t="s">
        <v>18962</v>
      </c>
      <c r="B2081" s="44" t="s">
        <v>5639</v>
      </c>
      <c r="C2081" s="45">
        <v>26010401</v>
      </c>
      <c r="D2081" s="45" t="s">
        <v>12340</v>
      </c>
      <c r="E2081" s="45" t="s">
        <v>18836</v>
      </c>
      <c r="AF2081" s="326"/>
    </row>
    <row r="2082" spans="1:32" x14ac:dyDescent="0.25">
      <c r="A2082" s="44" t="s">
        <v>11353</v>
      </c>
      <c r="B2082" s="44" t="s">
        <v>10031</v>
      </c>
      <c r="C2082" s="45">
        <v>240101</v>
      </c>
      <c r="D2082" s="45" t="s">
        <v>12340</v>
      </c>
      <c r="E2082" s="45" t="s">
        <v>10032</v>
      </c>
      <c r="AF2082" s="326"/>
    </row>
    <row r="2083" spans="1:32" x14ac:dyDescent="0.25">
      <c r="A2083" s="44" t="s">
        <v>7332</v>
      </c>
      <c r="B2083" s="44" t="s">
        <v>20364</v>
      </c>
      <c r="C2083" s="45" t="s">
        <v>7329</v>
      </c>
      <c r="D2083" s="32" t="s">
        <v>12570</v>
      </c>
      <c r="E2083" s="46">
        <v>46507</v>
      </c>
      <c r="AF2083" s="326"/>
    </row>
    <row r="2084" spans="1:32" x14ac:dyDescent="0.3">
      <c r="A2084" s="372" t="s">
        <v>9356</v>
      </c>
      <c r="B2084" s="372" t="s">
        <v>9352</v>
      </c>
      <c r="C2084" s="125" t="s">
        <v>9353</v>
      </c>
      <c r="D2084" s="32" t="s">
        <v>20621</v>
      </c>
      <c r="E2084" s="125" t="s">
        <v>8524</v>
      </c>
      <c r="F2084" s="125" t="s">
        <v>1236</v>
      </c>
      <c r="G2084" s="125" t="s">
        <v>1236</v>
      </c>
      <c r="AF2084" s="326"/>
    </row>
    <row r="2085" spans="1:32" x14ac:dyDescent="0.25">
      <c r="A2085" s="76" t="s">
        <v>3409</v>
      </c>
      <c r="B2085" s="44" t="s">
        <v>17386</v>
      </c>
      <c r="C2085" s="45">
        <v>8.26</v>
      </c>
      <c r="D2085" s="45" t="s">
        <v>13565</v>
      </c>
      <c r="E2085" s="46">
        <v>47787</v>
      </c>
      <c r="F2085" s="45"/>
      <c r="G2085" s="93"/>
      <c r="H2085" s="93"/>
      <c r="I2085" s="99"/>
      <c r="J2085" s="99"/>
      <c r="K2085" s="99"/>
      <c r="L2085" s="99"/>
      <c r="M2085" s="99"/>
      <c r="N2085" s="99"/>
      <c r="O2085" s="99"/>
      <c r="P2085" s="99"/>
      <c r="Q2085" s="99"/>
      <c r="R2085" s="99"/>
      <c r="S2085" s="99"/>
      <c r="T2085" s="99"/>
      <c r="U2085" s="99"/>
      <c r="V2085" s="99"/>
      <c r="W2085" s="99"/>
      <c r="X2085" s="99"/>
      <c r="Y2085" s="99"/>
      <c r="Z2085" s="99"/>
      <c r="AF2085" s="326"/>
    </row>
    <row r="2086" spans="1:32" x14ac:dyDescent="0.25">
      <c r="A2086" s="57" t="s">
        <v>1014</v>
      </c>
      <c r="B2086" s="92" t="s">
        <v>3862</v>
      </c>
      <c r="C2086" s="93" t="s">
        <v>3860</v>
      </c>
      <c r="D2086" s="93" t="s">
        <v>3861</v>
      </c>
      <c r="E2086" s="94">
        <v>46203</v>
      </c>
      <c r="F2086" s="93"/>
      <c r="G2086" s="93"/>
      <c r="H2086" s="93"/>
      <c r="I2086" s="99"/>
      <c r="J2086" s="99"/>
      <c r="K2086" s="99"/>
      <c r="L2086" s="99"/>
      <c r="M2086" s="99"/>
      <c r="N2086" s="99"/>
      <c r="O2086" s="99"/>
      <c r="P2086" s="99"/>
      <c r="Q2086" s="99"/>
      <c r="R2086" s="99"/>
      <c r="S2086" s="256"/>
      <c r="T2086" s="99"/>
      <c r="U2086" s="99"/>
      <c r="V2086" s="99"/>
      <c r="W2086" s="99"/>
      <c r="X2086" s="99"/>
      <c r="Y2086" s="99"/>
      <c r="Z2086" s="99"/>
      <c r="AA2086" s="380"/>
      <c r="AF2086" s="326"/>
    </row>
    <row r="2087" spans="1:32" x14ac:dyDescent="0.25">
      <c r="A2087" s="44" t="s">
        <v>1014</v>
      </c>
      <c r="B2087" s="44" t="s">
        <v>20344</v>
      </c>
      <c r="C2087" s="45" t="s">
        <v>8813</v>
      </c>
      <c r="D2087" s="32" t="s">
        <v>12570</v>
      </c>
      <c r="E2087" s="46">
        <v>46387</v>
      </c>
      <c r="AF2087" s="326"/>
    </row>
    <row r="2088" spans="1:32" x14ac:dyDescent="0.25">
      <c r="A2088" s="44" t="s">
        <v>14524</v>
      </c>
      <c r="B2088" s="44" t="s">
        <v>20343</v>
      </c>
      <c r="C2088" s="45" t="s">
        <v>14521</v>
      </c>
      <c r="D2088" s="32" t="s">
        <v>12570</v>
      </c>
      <c r="E2088" s="46">
        <v>46387</v>
      </c>
      <c r="AF2088" s="326"/>
    </row>
    <row r="2089" spans="1:32" x14ac:dyDescent="0.3">
      <c r="A2089" s="372" t="s">
        <v>20436</v>
      </c>
      <c r="B2089" s="372" t="s">
        <v>1213</v>
      </c>
      <c r="C2089" s="125" t="s">
        <v>20615</v>
      </c>
      <c r="D2089" s="32" t="s">
        <v>20621</v>
      </c>
      <c r="E2089" s="125" t="s">
        <v>10032</v>
      </c>
      <c r="F2089" s="125" t="s">
        <v>1237</v>
      </c>
      <c r="G2089" s="125" t="s">
        <v>1236</v>
      </c>
      <c r="AF2089" s="326"/>
    </row>
    <row r="2090" spans="1:32" x14ac:dyDescent="0.25">
      <c r="A2090" s="44" t="s">
        <v>16962</v>
      </c>
      <c r="B2090" s="44" t="s">
        <v>967</v>
      </c>
      <c r="C2090" s="45">
        <v>250601</v>
      </c>
      <c r="D2090" s="45" t="s">
        <v>12340</v>
      </c>
      <c r="E2090" s="45" t="s">
        <v>16905</v>
      </c>
      <c r="AF2090" s="326"/>
    </row>
    <row r="2091" spans="1:32" x14ac:dyDescent="0.25">
      <c r="A2091" s="44" t="s">
        <v>18963</v>
      </c>
      <c r="B2091" s="44" t="s">
        <v>3298</v>
      </c>
      <c r="C2091" s="45">
        <v>26010402</v>
      </c>
      <c r="D2091" s="45" t="s">
        <v>12340</v>
      </c>
      <c r="E2091" s="45" t="s">
        <v>18836</v>
      </c>
      <c r="AF2091" s="326"/>
    </row>
    <row r="2092" spans="1:32" x14ac:dyDescent="0.25">
      <c r="A2092" s="44" t="s">
        <v>18963</v>
      </c>
      <c r="B2092" s="44" t="s">
        <v>5639</v>
      </c>
      <c r="C2092" s="45">
        <v>26010401</v>
      </c>
      <c r="D2092" s="45" t="s">
        <v>12340</v>
      </c>
      <c r="E2092" s="45" t="s">
        <v>18836</v>
      </c>
      <c r="AF2092" s="326"/>
    </row>
    <row r="2093" spans="1:32" x14ac:dyDescent="0.25">
      <c r="A2093" s="44" t="s">
        <v>5477</v>
      </c>
      <c r="B2093" s="44" t="s">
        <v>5447</v>
      </c>
      <c r="C2093" s="45">
        <v>220802</v>
      </c>
      <c r="D2093" s="45" t="s">
        <v>12340</v>
      </c>
      <c r="E2093" s="45" t="s">
        <v>5239</v>
      </c>
      <c r="AF2093" s="326"/>
    </row>
    <row r="2094" spans="1:32" x14ac:dyDescent="0.25">
      <c r="A2094" s="44" t="s">
        <v>5477</v>
      </c>
      <c r="B2094" s="44" t="s">
        <v>2433</v>
      </c>
      <c r="C2094" s="45">
        <v>230105</v>
      </c>
      <c r="D2094" s="45" t="s">
        <v>12340</v>
      </c>
      <c r="E2094" s="45" t="s">
        <v>5580</v>
      </c>
      <c r="AF2094" s="326"/>
    </row>
    <row r="2095" spans="1:32" x14ac:dyDescent="0.25">
      <c r="A2095" s="44" t="s">
        <v>2418</v>
      </c>
      <c r="B2095" s="44" t="s">
        <v>5639</v>
      </c>
      <c r="C2095" s="45">
        <v>23010401</v>
      </c>
      <c r="D2095" s="45" t="s">
        <v>12340</v>
      </c>
      <c r="E2095" s="45" t="s">
        <v>5640</v>
      </c>
      <c r="AF2095" s="326"/>
    </row>
    <row r="2096" spans="1:32" x14ac:dyDescent="0.25">
      <c r="A2096" s="44" t="s">
        <v>2418</v>
      </c>
      <c r="B2096" s="44" t="s">
        <v>3298</v>
      </c>
      <c r="C2096" s="45">
        <v>23010402</v>
      </c>
      <c r="D2096" s="45" t="s">
        <v>12340</v>
      </c>
      <c r="E2096" s="45" t="s">
        <v>5640</v>
      </c>
      <c r="AF2096" s="326"/>
    </row>
    <row r="2097" spans="1:32" x14ac:dyDescent="0.25">
      <c r="A2097" s="44" t="s">
        <v>13059</v>
      </c>
      <c r="B2097" s="92" t="s">
        <v>13084</v>
      </c>
      <c r="C2097" s="93" t="s">
        <v>13054</v>
      </c>
      <c r="D2097" s="93" t="s">
        <v>1250</v>
      </c>
      <c r="E2097" s="94">
        <v>47208</v>
      </c>
      <c r="F2097" s="93"/>
      <c r="G2097" s="93"/>
      <c r="H2097" s="93"/>
      <c r="I2097" s="99"/>
      <c r="J2097" s="99"/>
      <c r="K2097" s="99"/>
      <c r="L2097" s="99"/>
      <c r="M2097" s="99"/>
      <c r="N2097" s="99"/>
      <c r="O2097" s="99"/>
      <c r="P2097" s="99"/>
      <c r="Q2097" s="99"/>
      <c r="R2097" s="99"/>
      <c r="S2097" s="256"/>
      <c r="T2097" s="99"/>
      <c r="U2097" s="99"/>
      <c r="V2097" s="99"/>
      <c r="W2097" s="99"/>
      <c r="X2097" s="99"/>
      <c r="Y2097" s="99"/>
      <c r="Z2097" s="99"/>
      <c r="AF2097" s="326"/>
    </row>
    <row r="2098" spans="1:32" x14ac:dyDescent="0.25">
      <c r="A2098" s="360" t="s">
        <v>14052</v>
      </c>
      <c r="B2098" s="92" t="s">
        <v>14075</v>
      </c>
      <c r="C2098" s="93" t="s">
        <v>14076</v>
      </c>
      <c r="D2098" s="93" t="s">
        <v>1250</v>
      </c>
      <c r="E2098" s="94">
        <v>47223</v>
      </c>
      <c r="F2098" s="93"/>
      <c r="G2098" s="93"/>
      <c r="H2098" s="93"/>
      <c r="I2098" s="99"/>
      <c r="J2098" s="99"/>
      <c r="K2098" s="99"/>
      <c r="L2098" s="99"/>
      <c r="M2098" s="99"/>
      <c r="N2098" s="99"/>
      <c r="O2098" s="99"/>
      <c r="P2098" s="99"/>
      <c r="Q2098" s="99"/>
      <c r="R2098" s="99"/>
      <c r="S2098" s="256"/>
      <c r="T2098" s="99"/>
      <c r="U2098" s="99"/>
      <c r="V2098" s="99"/>
      <c r="W2098" s="99"/>
      <c r="X2098" s="99"/>
      <c r="Y2098" s="99"/>
      <c r="Z2098" s="99"/>
      <c r="AF2098" s="326"/>
    </row>
    <row r="2099" spans="1:32" x14ac:dyDescent="0.25">
      <c r="A2099" s="44" t="s">
        <v>18964</v>
      </c>
      <c r="B2099" s="44" t="s">
        <v>18840</v>
      </c>
      <c r="C2099" s="45">
        <v>260202</v>
      </c>
      <c r="D2099" s="45" t="s">
        <v>12340</v>
      </c>
      <c r="E2099" s="45" t="s">
        <v>10021</v>
      </c>
      <c r="AF2099" s="326"/>
    </row>
    <row r="2100" spans="1:32" x14ac:dyDescent="0.25">
      <c r="A2100" s="44" t="s">
        <v>7318</v>
      </c>
      <c r="B2100" s="44" t="s">
        <v>20344</v>
      </c>
      <c r="C2100" s="45" t="s">
        <v>8813</v>
      </c>
      <c r="D2100" s="32" t="s">
        <v>12570</v>
      </c>
      <c r="E2100" s="46">
        <v>46387</v>
      </c>
      <c r="AF2100" s="326"/>
    </row>
    <row r="2101" spans="1:32" x14ac:dyDescent="0.25">
      <c r="A2101" s="44" t="s">
        <v>18965</v>
      </c>
      <c r="B2101" s="44" t="s">
        <v>5639</v>
      </c>
      <c r="C2101" s="45">
        <v>26010401</v>
      </c>
      <c r="D2101" s="45" t="s">
        <v>12340</v>
      </c>
      <c r="E2101" s="45" t="s">
        <v>18836</v>
      </c>
      <c r="AF2101" s="326"/>
    </row>
    <row r="2102" spans="1:32" x14ac:dyDescent="0.25">
      <c r="A2102" s="44" t="s">
        <v>11354</v>
      </c>
      <c r="B2102" s="44" t="s">
        <v>10031</v>
      </c>
      <c r="C2102" s="45">
        <v>240101</v>
      </c>
      <c r="D2102" s="45" t="s">
        <v>12340</v>
      </c>
      <c r="E2102" s="45" t="s">
        <v>10032</v>
      </c>
      <c r="AF2102" s="326"/>
    </row>
    <row r="2103" spans="1:32" x14ac:dyDescent="0.3">
      <c r="A2103" s="372" t="s">
        <v>20437</v>
      </c>
      <c r="B2103" s="372" t="s">
        <v>7465</v>
      </c>
      <c r="C2103" s="125" t="s">
        <v>20614</v>
      </c>
      <c r="D2103" s="32" t="s">
        <v>20621</v>
      </c>
      <c r="E2103" s="125" t="s">
        <v>10032</v>
      </c>
      <c r="F2103" s="125" t="s">
        <v>1236</v>
      </c>
      <c r="G2103" s="125" t="s">
        <v>1237</v>
      </c>
      <c r="AF2103" s="326"/>
    </row>
    <row r="2104" spans="1:32" x14ac:dyDescent="0.25">
      <c r="A2104" s="44" t="s">
        <v>18966</v>
      </c>
      <c r="B2104" s="44" t="s">
        <v>3298</v>
      </c>
      <c r="C2104" s="45">
        <v>25010402</v>
      </c>
      <c r="D2104" s="45" t="s">
        <v>12340</v>
      </c>
      <c r="E2104" s="45" t="s">
        <v>13581</v>
      </c>
      <c r="AF2104" s="326"/>
    </row>
    <row r="2105" spans="1:32" x14ac:dyDescent="0.25">
      <c r="A2105" s="44" t="s">
        <v>18966</v>
      </c>
      <c r="B2105" s="44" t="s">
        <v>3163</v>
      </c>
      <c r="C2105" s="45">
        <v>25100202</v>
      </c>
      <c r="D2105" s="45" t="s">
        <v>12340</v>
      </c>
      <c r="E2105" s="45" t="s">
        <v>12119</v>
      </c>
      <c r="AF2105" s="326"/>
    </row>
    <row r="2106" spans="1:32" x14ac:dyDescent="0.25">
      <c r="A2106" s="100" t="s">
        <v>3548</v>
      </c>
      <c r="B2106" s="92" t="s">
        <v>3574</v>
      </c>
      <c r="C2106" s="93" t="s">
        <v>3575</v>
      </c>
      <c r="D2106" s="93" t="s">
        <v>1250</v>
      </c>
      <c r="E2106" s="94">
        <v>46496</v>
      </c>
      <c r="F2106" s="93"/>
      <c r="G2106" s="93"/>
      <c r="H2106" s="93"/>
      <c r="I2106" s="99"/>
      <c r="J2106" s="99"/>
      <c r="K2106" s="99"/>
      <c r="L2106" s="99"/>
      <c r="M2106" s="99"/>
      <c r="N2106" s="99"/>
      <c r="O2106" s="99"/>
      <c r="P2106" s="99"/>
      <c r="Q2106" s="99"/>
      <c r="R2106" s="99"/>
      <c r="S2106" s="256"/>
      <c r="T2106" s="99"/>
      <c r="U2106" s="99"/>
      <c r="V2106" s="99"/>
      <c r="W2106" s="99"/>
      <c r="X2106" s="99"/>
      <c r="Y2106" s="99"/>
      <c r="Z2106" s="99"/>
      <c r="AF2106" s="326"/>
    </row>
    <row r="2107" spans="1:32" x14ac:dyDescent="0.25">
      <c r="A2107" s="44" t="s">
        <v>6904</v>
      </c>
      <c r="B2107" s="44" t="s">
        <v>2433</v>
      </c>
      <c r="C2107" s="45">
        <v>250106</v>
      </c>
      <c r="D2107" s="45" t="s">
        <v>12340</v>
      </c>
      <c r="E2107" s="45" t="s">
        <v>12896</v>
      </c>
      <c r="AF2107" s="326"/>
    </row>
    <row r="2108" spans="1:32" x14ac:dyDescent="0.25">
      <c r="A2108" s="44" t="s">
        <v>17905</v>
      </c>
      <c r="B2108" s="44" t="s">
        <v>20390</v>
      </c>
      <c r="C2108" s="45" t="s">
        <v>4143</v>
      </c>
      <c r="D2108" s="32" t="s">
        <v>12570</v>
      </c>
      <c r="E2108" s="46">
        <v>46265</v>
      </c>
      <c r="AF2108" s="326"/>
    </row>
    <row r="2109" spans="1:32" x14ac:dyDescent="0.25">
      <c r="A2109" s="44" t="s">
        <v>656</v>
      </c>
      <c r="B2109" s="44" t="s">
        <v>11297</v>
      </c>
      <c r="C2109" s="45">
        <v>240501</v>
      </c>
      <c r="D2109" s="45" t="s">
        <v>12340</v>
      </c>
      <c r="E2109" s="45" t="s">
        <v>11298</v>
      </c>
      <c r="AF2109" s="326"/>
    </row>
    <row r="2110" spans="1:32" x14ac:dyDescent="0.25">
      <c r="A2110" s="44" t="s">
        <v>656</v>
      </c>
      <c r="B2110" s="44" t="s">
        <v>8376</v>
      </c>
      <c r="C2110" s="45">
        <v>230501</v>
      </c>
      <c r="D2110" s="45" t="s">
        <v>12340</v>
      </c>
      <c r="E2110" s="45" t="s">
        <v>8252</v>
      </c>
      <c r="AF2110" s="326"/>
    </row>
    <row r="2111" spans="1:32" x14ac:dyDescent="0.25">
      <c r="A2111" s="44" t="s">
        <v>12967</v>
      </c>
      <c r="B2111" s="44" t="s">
        <v>210</v>
      </c>
      <c r="C2111" s="45">
        <v>241001</v>
      </c>
      <c r="D2111" s="45" t="s">
        <v>12340</v>
      </c>
      <c r="E2111" s="45" t="s">
        <v>5650</v>
      </c>
      <c r="AF2111" s="326"/>
    </row>
    <row r="2112" spans="1:32" x14ac:dyDescent="0.3">
      <c r="A2112" s="372" t="s">
        <v>1015</v>
      </c>
      <c r="B2112" s="372" t="s">
        <v>1207</v>
      </c>
      <c r="C2112" s="125" t="s">
        <v>11906</v>
      </c>
      <c r="D2112" s="32" t="s">
        <v>20621</v>
      </c>
      <c r="E2112" s="125" t="s">
        <v>7992</v>
      </c>
      <c r="F2112" s="125" t="s">
        <v>1236</v>
      </c>
      <c r="G2112" s="125" t="s">
        <v>1237</v>
      </c>
      <c r="AF2112" s="326"/>
    </row>
    <row r="2113" spans="1:32" x14ac:dyDescent="0.25">
      <c r="A2113" s="44" t="s">
        <v>15511</v>
      </c>
      <c r="B2113" s="44" t="s">
        <v>6798</v>
      </c>
      <c r="C2113" s="45" t="s">
        <v>15512</v>
      </c>
      <c r="D2113" s="46" t="s">
        <v>13037</v>
      </c>
      <c r="E2113" s="46">
        <v>46568</v>
      </c>
      <c r="AF2113" s="326"/>
    </row>
    <row r="2114" spans="1:32" x14ac:dyDescent="0.25">
      <c r="A2114" s="44" t="s">
        <v>15511</v>
      </c>
      <c r="B2114" s="44" t="s">
        <v>6798</v>
      </c>
      <c r="C2114" s="45" t="s">
        <v>15512</v>
      </c>
      <c r="D2114" s="46" t="s">
        <v>13037</v>
      </c>
      <c r="E2114" s="46">
        <v>46568</v>
      </c>
      <c r="AF2114" s="326"/>
    </row>
    <row r="2115" spans="1:32" x14ac:dyDescent="0.25">
      <c r="A2115" s="44" t="s">
        <v>16963</v>
      </c>
      <c r="B2115" s="44" t="s">
        <v>5447</v>
      </c>
      <c r="C2115" s="45">
        <v>250802</v>
      </c>
      <c r="D2115" s="45" t="s">
        <v>12340</v>
      </c>
      <c r="E2115" s="45" t="s">
        <v>10682</v>
      </c>
      <c r="AF2115" s="326"/>
    </row>
    <row r="2116" spans="1:32" x14ac:dyDescent="0.3">
      <c r="A2116" s="372" t="s">
        <v>8712</v>
      </c>
      <c r="B2116" s="372" t="s">
        <v>1209</v>
      </c>
      <c r="C2116" s="125" t="s">
        <v>8691</v>
      </c>
      <c r="D2116" s="32" t="s">
        <v>20621</v>
      </c>
      <c r="E2116" s="125" t="s">
        <v>8524</v>
      </c>
      <c r="F2116" s="125" t="s">
        <v>1236</v>
      </c>
      <c r="G2116" s="125" t="s">
        <v>1237</v>
      </c>
      <c r="AF2116" s="326"/>
    </row>
    <row r="2117" spans="1:32" x14ac:dyDescent="0.25">
      <c r="A2117" s="44" t="s">
        <v>545</v>
      </c>
      <c r="B2117" s="44" t="s">
        <v>20368</v>
      </c>
      <c r="C2117" s="45" t="s">
        <v>5829</v>
      </c>
      <c r="D2117" s="32" t="s">
        <v>12570</v>
      </c>
      <c r="E2117" s="46">
        <v>46507</v>
      </c>
      <c r="AF2117" s="326"/>
    </row>
    <row r="2118" spans="1:32" x14ac:dyDescent="0.25">
      <c r="A2118" s="256" t="s">
        <v>15255</v>
      </c>
      <c r="B2118" s="256" t="s">
        <v>15256</v>
      </c>
      <c r="C2118" s="53" t="s">
        <v>15364</v>
      </c>
      <c r="D2118" s="93" t="s">
        <v>5891</v>
      </c>
      <c r="E2118" s="257">
        <v>47639</v>
      </c>
      <c r="F2118" s="93"/>
      <c r="G2118" s="93"/>
      <c r="H2118" s="93"/>
      <c r="I2118" s="99"/>
      <c r="J2118" s="99"/>
      <c r="K2118" s="99"/>
      <c r="L2118" s="99"/>
      <c r="M2118" s="99"/>
      <c r="N2118" s="99"/>
      <c r="O2118" s="99"/>
      <c r="P2118" s="99"/>
      <c r="Q2118" s="99"/>
      <c r="R2118" s="99"/>
      <c r="S2118" s="99"/>
      <c r="T2118" s="99"/>
      <c r="U2118" s="99"/>
      <c r="V2118" s="99"/>
      <c r="W2118" s="99"/>
      <c r="X2118" s="99"/>
      <c r="Y2118" s="99"/>
      <c r="Z2118" s="99"/>
      <c r="AF2118" s="326"/>
    </row>
    <row r="2119" spans="1:32" x14ac:dyDescent="0.25">
      <c r="A2119" s="44" t="s">
        <v>14659</v>
      </c>
      <c r="B2119" s="44" t="s">
        <v>14639</v>
      </c>
      <c r="C2119" s="45">
        <v>26.25</v>
      </c>
      <c r="D2119" s="45" t="s">
        <v>13565</v>
      </c>
      <c r="E2119" s="46">
        <v>47664</v>
      </c>
      <c r="F2119" s="45"/>
      <c r="G2119" s="93"/>
      <c r="H2119" s="93"/>
      <c r="I2119" s="99"/>
      <c r="J2119" s="99"/>
      <c r="K2119" s="99"/>
      <c r="L2119" s="99"/>
      <c r="M2119" s="99"/>
      <c r="N2119" s="99"/>
      <c r="O2119" s="99"/>
      <c r="P2119" s="99"/>
      <c r="Q2119" s="99"/>
      <c r="R2119" s="99"/>
      <c r="S2119" s="99"/>
      <c r="T2119" s="99"/>
      <c r="U2119" s="99"/>
      <c r="V2119" s="99"/>
      <c r="W2119" s="99"/>
      <c r="X2119" s="99"/>
      <c r="Y2119" s="99"/>
      <c r="Z2119" s="99"/>
      <c r="AF2119" s="326"/>
    </row>
    <row r="2120" spans="1:32" x14ac:dyDescent="0.25">
      <c r="A2120" s="44" t="s">
        <v>1667</v>
      </c>
      <c r="B2120" s="44" t="s">
        <v>966</v>
      </c>
      <c r="C2120" s="45">
        <v>22010702</v>
      </c>
      <c r="D2120" s="45" t="s">
        <v>12340</v>
      </c>
      <c r="E2120" s="45" t="s">
        <v>5444</v>
      </c>
      <c r="AF2120" s="326"/>
    </row>
    <row r="2121" spans="1:32" x14ac:dyDescent="0.25">
      <c r="A2121" s="44" t="s">
        <v>1667</v>
      </c>
      <c r="B2121" s="44" t="s">
        <v>5443</v>
      </c>
      <c r="C2121" s="45">
        <v>22010701</v>
      </c>
      <c r="D2121" s="45" t="s">
        <v>12340</v>
      </c>
      <c r="E2121" s="45" t="s">
        <v>5444</v>
      </c>
      <c r="AF2121" s="326"/>
    </row>
    <row r="2122" spans="1:32" x14ac:dyDescent="0.25">
      <c r="A2122" s="44" t="s">
        <v>16964</v>
      </c>
      <c r="B2122" s="44" t="s">
        <v>5447</v>
      </c>
      <c r="C2122" s="45">
        <v>250802</v>
      </c>
      <c r="D2122" s="45" t="s">
        <v>12340</v>
      </c>
      <c r="E2122" s="45" t="s">
        <v>10682</v>
      </c>
      <c r="AF2122" s="326"/>
    </row>
    <row r="2123" spans="1:32" x14ac:dyDescent="0.25">
      <c r="A2123" s="57" t="s">
        <v>3760</v>
      </c>
      <c r="B2123" s="92" t="s">
        <v>3862</v>
      </c>
      <c r="C2123" s="93" t="s">
        <v>3860</v>
      </c>
      <c r="D2123" s="93" t="s">
        <v>3861</v>
      </c>
      <c r="E2123" s="94">
        <v>46203</v>
      </c>
      <c r="F2123" s="93"/>
      <c r="G2123" s="93"/>
      <c r="H2123" s="93"/>
      <c r="I2123" s="99"/>
      <c r="J2123" s="99"/>
      <c r="K2123" s="99"/>
      <c r="L2123" s="99"/>
      <c r="M2123" s="99"/>
      <c r="N2123" s="99"/>
      <c r="O2123" s="99"/>
      <c r="P2123" s="99"/>
      <c r="Q2123" s="99"/>
      <c r="R2123" s="99"/>
      <c r="S2123" s="256"/>
      <c r="T2123" s="99"/>
      <c r="U2123" s="99"/>
      <c r="V2123" s="99"/>
      <c r="W2123" s="99"/>
      <c r="X2123" s="99"/>
      <c r="Y2123" s="99"/>
      <c r="Z2123" s="99"/>
      <c r="AA2123" s="380"/>
      <c r="AF2123" s="326"/>
    </row>
    <row r="2124" spans="1:32" x14ac:dyDescent="0.25">
      <c r="A2124" s="44" t="s">
        <v>6799</v>
      </c>
      <c r="B2124" s="44" t="s">
        <v>10714</v>
      </c>
      <c r="C2124" s="45" t="s">
        <v>11178</v>
      </c>
      <c r="D2124" s="46" t="s">
        <v>13037</v>
      </c>
      <c r="E2124" s="46">
        <v>46231</v>
      </c>
      <c r="AF2124" s="326"/>
    </row>
    <row r="2125" spans="1:32" x14ac:dyDescent="0.25">
      <c r="A2125" s="44" t="s">
        <v>14660</v>
      </c>
      <c r="B2125" s="44" t="s">
        <v>13283</v>
      </c>
      <c r="C2125" s="45">
        <v>42.25</v>
      </c>
      <c r="D2125" s="45" t="s">
        <v>13565</v>
      </c>
      <c r="E2125" s="46">
        <v>47514</v>
      </c>
      <c r="F2125" s="45"/>
      <c r="G2125" s="93"/>
      <c r="H2125" s="93"/>
      <c r="I2125" s="99"/>
      <c r="J2125" s="99"/>
      <c r="K2125" s="99"/>
      <c r="L2125" s="99"/>
      <c r="M2125" s="99"/>
      <c r="N2125" s="99"/>
      <c r="O2125" s="99"/>
      <c r="P2125" s="99"/>
      <c r="Q2125" s="99"/>
      <c r="R2125" s="99"/>
      <c r="S2125" s="99"/>
      <c r="T2125" s="99"/>
      <c r="U2125" s="99"/>
      <c r="V2125" s="99"/>
      <c r="W2125" s="99"/>
      <c r="X2125" s="99"/>
      <c r="Y2125" s="99"/>
      <c r="Z2125" s="99"/>
      <c r="AF2125" s="326"/>
    </row>
    <row r="2126" spans="1:32" x14ac:dyDescent="0.25">
      <c r="A2126" s="44" t="s">
        <v>657</v>
      </c>
      <c r="B2126" s="44" t="s">
        <v>210</v>
      </c>
      <c r="C2126" s="45">
        <v>241001</v>
      </c>
      <c r="D2126" s="45" t="s">
        <v>12340</v>
      </c>
      <c r="E2126" s="45" t="s">
        <v>5650</v>
      </c>
      <c r="AF2126" s="326"/>
    </row>
    <row r="2127" spans="1:32" x14ac:dyDescent="0.25">
      <c r="A2127" s="44" t="s">
        <v>13619</v>
      </c>
      <c r="B2127" s="44" t="s">
        <v>5447</v>
      </c>
      <c r="C2127" s="45">
        <v>240804</v>
      </c>
      <c r="D2127" s="45" t="s">
        <v>12340</v>
      </c>
      <c r="E2127" s="45" t="s">
        <v>12234</v>
      </c>
      <c r="AF2127" s="326"/>
    </row>
    <row r="2128" spans="1:32" x14ac:dyDescent="0.25">
      <c r="A2128" s="44" t="s">
        <v>13185</v>
      </c>
      <c r="B2128" s="44" t="s">
        <v>13126</v>
      </c>
      <c r="C2128" s="45">
        <v>14.23</v>
      </c>
      <c r="D2128" s="45" t="s">
        <v>13565</v>
      </c>
      <c r="E2128" s="46">
        <v>46934</v>
      </c>
      <c r="F2128" s="45"/>
      <c r="G2128" s="93"/>
      <c r="H2128" s="93"/>
      <c r="I2128" s="99"/>
      <c r="J2128" s="99"/>
      <c r="K2128" s="99"/>
      <c r="L2128" s="99"/>
      <c r="M2128" s="99"/>
      <c r="N2128" s="99"/>
      <c r="O2128" s="99"/>
      <c r="P2128" s="99"/>
      <c r="Q2128" s="99"/>
      <c r="R2128" s="99"/>
      <c r="S2128" s="99"/>
      <c r="T2128" s="99"/>
      <c r="U2128" s="99"/>
      <c r="V2128" s="99"/>
      <c r="W2128" s="99"/>
      <c r="X2128" s="99"/>
      <c r="Y2128" s="99"/>
      <c r="Z2128" s="99"/>
      <c r="AF2128" s="326"/>
    </row>
    <row r="2129" spans="1:32" x14ac:dyDescent="0.25">
      <c r="A2129" s="44" t="s">
        <v>8829</v>
      </c>
      <c r="B2129" s="44" t="s">
        <v>20344</v>
      </c>
      <c r="C2129" s="45" t="s">
        <v>8813</v>
      </c>
      <c r="D2129" s="32" t="s">
        <v>12570</v>
      </c>
      <c r="E2129" s="46">
        <v>46387</v>
      </c>
      <c r="AF2129" s="326"/>
    </row>
    <row r="2130" spans="1:32" x14ac:dyDescent="0.25">
      <c r="A2130" s="44" t="s">
        <v>5153</v>
      </c>
      <c r="B2130" s="44" t="s">
        <v>1960</v>
      </c>
      <c r="C2130" s="45" t="s">
        <v>5154</v>
      </c>
      <c r="D2130" s="46" t="s">
        <v>13037</v>
      </c>
      <c r="E2130" s="46">
        <v>46285</v>
      </c>
      <c r="AF2130" s="326"/>
    </row>
    <row r="2131" spans="1:32" x14ac:dyDescent="0.25">
      <c r="A2131" s="100" t="s">
        <v>3527</v>
      </c>
      <c r="B2131" s="92" t="s">
        <v>3574</v>
      </c>
      <c r="C2131" s="93" t="s">
        <v>3575</v>
      </c>
      <c r="D2131" s="93" t="s">
        <v>1250</v>
      </c>
      <c r="E2131" s="94">
        <v>46496</v>
      </c>
      <c r="F2131" s="93"/>
      <c r="G2131" s="93"/>
      <c r="H2131" s="93"/>
      <c r="I2131" s="99"/>
      <c r="J2131" s="99"/>
      <c r="K2131" s="99"/>
      <c r="L2131" s="99"/>
      <c r="M2131" s="99"/>
      <c r="N2131" s="99"/>
      <c r="O2131" s="99"/>
      <c r="P2131" s="99"/>
      <c r="Q2131" s="99"/>
      <c r="R2131" s="99"/>
      <c r="S2131" s="256"/>
      <c r="T2131" s="99"/>
      <c r="U2131" s="99"/>
      <c r="V2131" s="99"/>
      <c r="W2131" s="99"/>
      <c r="X2131" s="99"/>
      <c r="Y2131" s="99"/>
      <c r="Z2131" s="99"/>
      <c r="AF2131" s="326"/>
    </row>
    <row r="2132" spans="1:32" x14ac:dyDescent="0.25">
      <c r="A2132" s="44" t="s">
        <v>6905</v>
      </c>
      <c r="B2132" s="44" t="s">
        <v>13186</v>
      </c>
      <c r="C2132" s="45">
        <v>10.24</v>
      </c>
      <c r="D2132" s="45" t="s">
        <v>13565</v>
      </c>
      <c r="E2132" s="46">
        <v>47299</v>
      </c>
      <c r="F2132" s="45"/>
      <c r="G2132" s="93"/>
      <c r="H2132" s="93"/>
      <c r="I2132" s="99"/>
      <c r="J2132" s="99"/>
      <c r="K2132" s="99"/>
      <c r="L2132" s="99"/>
      <c r="M2132" s="99"/>
      <c r="N2132" s="99"/>
      <c r="O2132" s="99"/>
      <c r="P2132" s="99"/>
      <c r="Q2132" s="99"/>
      <c r="R2132" s="99"/>
      <c r="S2132" s="99"/>
      <c r="T2132" s="99"/>
      <c r="U2132" s="99"/>
      <c r="V2132" s="99"/>
      <c r="W2132" s="99"/>
      <c r="X2132" s="99"/>
      <c r="Y2132" s="99"/>
      <c r="Z2132" s="99"/>
      <c r="AF2132" s="326"/>
    </row>
    <row r="2133" spans="1:32" x14ac:dyDescent="0.25">
      <c r="A2133" s="44" t="s">
        <v>6905</v>
      </c>
      <c r="B2133" s="44" t="s">
        <v>7117</v>
      </c>
      <c r="C2133" s="45">
        <v>260203</v>
      </c>
      <c r="D2133" s="45" t="s">
        <v>12340</v>
      </c>
      <c r="E2133" s="45" t="s">
        <v>10021</v>
      </c>
      <c r="AF2133" s="326"/>
    </row>
    <row r="2134" spans="1:32" x14ac:dyDescent="0.25">
      <c r="A2134" s="44" t="s">
        <v>14823</v>
      </c>
      <c r="B2134" s="44" t="s">
        <v>15935</v>
      </c>
      <c r="C2134" s="45" t="s">
        <v>14824</v>
      </c>
      <c r="D2134" s="93" t="s">
        <v>3876</v>
      </c>
      <c r="E2134" s="359">
        <f>DATE(2029,2,24)</f>
        <v>47173</v>
      </c>
      <c r="F2134" s="93"/>
      <c r="G2134" s="93"/>
      <c r="H2134" s="93"/>
      <c r="I2134" s="99"/>
      <c r="J2134" s="99"/>
      <c r="K2134" s="99"/>
      <c r="L2134" s="99"/>
      <c r="M2134" s="99"/>
      <c r="N2134" s="99"/>
      <c r="O2134" s="99"/>
      <c r="P2134" s="99"/>
      <c r="Q2134" s="99"/>
      <c r="R2134" s="99"/>
      <c r="S2134" s="99"/>
      <c r="T2134" s="99"/>
      <c r="U2134" s="99"/>
      <c r="V2134" s="99"/>
      <c r="W2134" s="99"/>
      <c r="X2134" s="99"/>
      <c r="Y2134" s="99"/>
      <c r="Z2134" s="99"/>
      <c r="AF2134" s="326"/>
    </row>
    <row r="2135" spans="1:32" x14ac:dyDescent="0.25">
      <c r="A2135" s="44" t="s">
        <v>13187</v>
      </c>
      <c r="B2135" s="44" t="s">
        <v>13186</v>
      </c>
      <c r="C2135" s="45">
        <v>10.24</v>
      </c>
      <c r="D2135" s="45" t="s">
        <v>13565</v>
      </c>
      <c r="E2135" s="46">
        <v>47299</v>
      </c>
      <c r="F2135" s="45"/>
      <c r="G2135" s="93"/>
      <c r="H2135" s="93"/>
      <c r="I2135" s="99"/>
      <c r="J2135" s="99"/>
      <c r="K2135" s="99"/>
      <c r="L2135" s="99"/>
      <c r="M2135" s="99"/>
      <c r="N2135" s="99"/>
      <c r="O2135" s="99"/>
      <c r="P2135" s="99"/>
      <c r="Q2135" s="99"/>
      <c r="R2135" s="99"/>
      <c r="S2135" s="99"/>
      <c r="T2135" s="99"/>
      <c r="U2135" s="99"/>
      <c r="V2135" s="99"/>
      <c r="W2135" s="99"/>
      <c r="X2135" s="99"/>
      <c r="Y2135" s="99"/>
      <c r="Z2135" s="99"/>
      <c r="AF2135" s="326"/>
    </row>
    <row r="2136" spans="1:32" x14ac:dyDescent="0.25">
      <c r="A2136" s="44" t="s">
        <v>13187</v>
      </c>
      <c r="B2136" s="44" t="s">
        <v>13110</v>
      </c>
      <c r="C2136" s="45">
        <v>12.24</v>
      </c>
      <c r="D2136" s="45" t="s">
        <v>13565</v>
      </c>
      <c r="E2136" s="46">
        <v>47299</v>
      </c>
      <c r="F2136" s="45"/>
      <c r="G2136" s="93"/>
      <c r="H2136" s="93"/>
      <c r="I2136" s="99"/>
      <c r="J2136" s="99"/>
      <c r="K2136" s="99"/>
      <c r="L2136" s="99"/>
      <c r="M2136" s="99"/>
      <c r="N2136" s="99"/>
      <c r="O2136" s="99"/>
      <c r="P2136" s="99"/>
      <c r="Q2136" s="99"/>
      <c r="R2136" s="99"/>
      <c r="S2136" s="99"/>
      <c r="T2136" s="99"/>
      <c r="U2136" s="99"/>
      <c r="V2136" s="99"/>
      <c r="W2136" s="99"/>
      <c r="X2136" s="99"/>
      <c r="Y2136" s="99"/>
      <c r="Z2136" s="99"/>
      <c r="AF2136" s="326"/>
    </row>
    <row r="2137" spans="1:32" x14ac:dyDescent="0.25">
      <c r="A2137" s="44" t="s">
        <v>13187</v>
      </c>
      <c r="B2137" s="44" t="s">
        <v>13188</v>
      </c>
      <c r="C2137" s="45">
        <v>35.24</v>
      </c>
      <c r="D2137" s="45" t="s">
        <v>13565</v>
      </c>
      <c r="E2137" s="46">
        <v>47299</v>
      </c>
      <c r="F2137" s="45"/>
      <c r="G2137" s="93"/>
      <c r="H2137" s="93"/>
      <c r="I2137" s="99"/>
      <c r="J2137" s="99"/>
      <c r="K2137" s="99"/>
      <c r="L2137" s="99"/>
      <c r="M2137" s="99"/>
      <c r="N2137" s="99"/>
      <c r="O2137" s="99"/>
      <c r="P2137" s="99"/>
      <c r="Q2137" s="99"/>
      <c r="R2137" s="99"/>
      <c r="S2137" s="99"/>
      <c r="T2137" s="99"/>
      <c r="U2137" s="99"/>
      <c r="V2137" s="99"/>
      <c r="W2137" s="99"/>
      <c r="X2137" s="99"/>
      <c r="Y2137" s="99"/>
      <c r="Z2137" s="99"/>
      <c r="AF2137" s="326"/>
    </row>
    <row r="2138" spans="1:32" x14ac:dyDescent="0.25">
      <c r="A2138" s="127" t="s">
        <v>6046</v>
      </c>
      <c r="B2138" s="44" t="s">
        <v>2564</v>
      </c>
      <c r="C2138" s="56" t="s">
        <v>11099</v>
      </c>
      <c r="D2138" s="146" t="s">
        <v>1779</v>
      </c>
      <c r="E2138" s="69">
        <v>45809</v>
      </c>
      <c r="F2138" s="45"/>
      <c r="G2138" s="45"/>
      <c r="H2138" s="45"/>
      <c r="I2138" s="99"/>
      <c r="J2138" s="99"/>
      <c r="K2138" s="99"/>
      <c r="L2138" s="99"/>
      <c r="M2138" s="99"/>
      <c r="N2138" s="99"/>
      <c r="O2138" s="99"/>
      <c r="P2138" s="99"/>
      <c r="Q2138" s="99"/>
      <c r="R2138" s="99"/>
      <c r="S2138" s="256"/>
      <c r="T2138" s="99"/>
      <c r="U2138" s="99"/>
      <c r="V2138" s="99"/>
      <c r="W2138" s="99"/>
      <c r="X2138" s="99"/>
      <c r="Y2138" s="99"/>
      <c r="Z2138" s="99"/>
      <c r="AF2138" s="326"/>
    </row>
    <row r="2139" spans="1:32" x14ac:dyDescent="0.25">
      <c r="A2139" s="44" t="s">
        <v>11355</v>
      </c>
      <c r="B2139" s="44" t="s">
        <v>11313</v>
      </c>
      <c r="C2139" s="45">
        <v>240302</v>
      </c>
      <c r="D2139" s="45" t="s">
        <v>12340</v>
      </c>
      <c r="E2139" s="45" t="s">
        <v>2686</v>
      </c>
      <c r="AF2139" s="326"/>
    </row>
    <row r="2140" spans="1:32" x14ac:dyDescent="0.3">
      <c r="A2140" s="372" t="s">
        <v>1016</v>
      </c>
      <c r="B2140" s="372" t="s">
        <v>5061</v>
      </c>
      <c r="C2140" s="125" t="s">
        <v>17483</v>
      </c>
      <c r="D2140" s="32" t="s">
        <v>20621</v>
      </c>
      <c r="E2140" s="125" t="s">
        <v>5246</v>
      </c>
      <c r="F2140" s="125" t="s">
        <v>1236</v>
      </c>
      <c r="G2140" s="125" t="s">
        <v>1237</v>
      </c>
      <c r="AF2140" s="326"/>
    </row>
    <row r="2141" spans="1:32" x14ac:dyDescent="0.3">
      <c r="A2141" s="372" t="s">
        <v>16542</v>
      </c>
      <c r="B2141" s="372" t="s">
        <v>1841</v>
      </c>
      <c r="C2141" s="125" t="s">
        <v>16531</v>
      </c>
      <c r="D2141" s="32" t="s">
        <v>20621</v>
      </c>
      <c r="E2141" s="125" t="s">
        <v>12895</v>
      </c>
      <c r="F2141" s="125" t="s">
        <v>1237</v>
      </c>
      <c r="G2141" s="125" t="s">
        <v>1237</v>
      </c>
      <c r="AF2141" s="326"/>
    </row>
    <row r="2142" spans="1:32" x14ac:dyDescent="0.3">
      <c r="A2142" s="372" t="s">
        <v>16542</v>
      </c>
      <c r="B2142" s="372" t="s">
        <v>1660</v>
      </c>
      <c r="C2142" s="125" t="s">
        <v>14425</v>
      </c>
      <c r="D2142" s="32" t="s">
        <v>20621</v>
      </c>
      <c r="E2142" s="125" t="s">
        <v>12895</v>
      </c>
      <c r="F2142" s="125" t="s">
        <v>1237</v>
      </c>
      <c r="G2142" s="125" t="s">
        <v>1237</v>
      </c>
      <c r="AF2142" s="326"/>
    </row>
    <row r="2143" spans="1:32" x14ac:dyDescent="0.25">
      <c r="A2143" s="44" t="s">
        <v>18967</v>
      </c>
      <c r="B2143" s="44" t="s">
        <v>5639</v>
      </c>
      <c r="C2143" s="45">
        <v>26010401</v>
      </c>
      <c r="D2143" s="45" t="s">
        <v>12340</v>
      </c>
      <c r="E2143" s="45" t="s">
        <v>18836</v>
      </c>
      <c r="AF2143" s="326"/>
    </row>
    <row r="2144" spans="1:32" x14ac:dyDescent="0.25">
      <c r="A2144" s="44" t="s">
        <v>16965</v>
      </c>
      <c r="B2144" s="44" t="s">
        <v>967</v>
      </c>
      <c r="C2144" s="45">
        <v>250601</v>
      </c>
      <c r="D2144" s="45" t="s">
        <v>12340</v>
      </c>
      <c r="E2144" s="45" t="s">
        <v>16905</v>
      </c>
      <c r="AF2144" s="326"/>
    </row>
    <row r="2145" spans="1:32" x14ac:dyDescent="0.25">
      <c r="A2145" s="44" t="s">
        <v>3056</v>
      </c>
      <c r="B2145" s="44" t="s">
        <v>20399</v>
      </c>
      <c r="C2145" s="45" t="s">
        <v>8672</v>
      </c>
      <c r="D2145" s="32" t="s">
        <v>12570</v>
      </c>
      <c r="E2145" s="46">
        <v>46295</v>
      </c>
      <c r="AF2145" s="326"/>
    </row>
    <row r="2146" spans="1:32" x14ac:dyDescent="0.25">
      <c r="A2146" s="44" t="s">
        <v>3056</v>
      </c>
      <c r="B2146" s="44" t="s">
        <v>978</v>
      </c>
      <c r="C2146" s="45">
        <v>230703</v>
      </c>
      <c r="D2146" s="45" t="s">
        <v>12340</v>
      </c>
      <c r="E2146" s="45" t="s">
        <v>4375</v>
      </c>
      <c r="AF2146" s="326"/>
    </row>
    <row r="2147" spans="1:32" x14ac:dyDescent="0.25">
      <c r="A2147" s="44" t="s">
        <v>18968</v>
      </c>
      <c r="B2147" s="44" t="s">
        <v>3298</v>
      </c>
      <c r="C2147" s="45">
        <v>26010402</v>
      </c>
      <c r="D2147" s="45" t="s">
        <v>12340</v>
      </c>
      <c r="E2147" s="45" t="s">
        <v>18836</v>
      </c>
      <c r="AF2147" s="326"/>
    </row>
    <row r="2148" spans="1:32" x14ac:dyDescent="0.25">
      <c r="A2148" s="44" t="s">
        <v>18968</v>
      </c>
      <c r="B2148" s="44" t="s">
        <v>5639</v>
      </c>
      <c r="C2148" s="45">
        <v>26010401</v>
      </c>
      <c r="D2148" s="45" t="s">
        <v>12340</v>
      </c>
      <c r="E2148" s="45" t="s">
        <v>18836</v>
      </c>
      <c r="AF2148" s="326"/>
    </row>
    <row r="2149" spans="1:32" x14ac:dyDescent="0.25">
      <c r="A2149" s="44" t="s">
        <v>14661</v>
      </c>
      <c r="B2149" s="44" t="s">
        <v>14635</v>
      </c>
      <c r="C2149" s="45">
        <v>28.25</v>
      </c>
      <c r="D2149" s="45" t="s">
        <v>13565</v>
      </c>
      <c r="E2149" s="46">
        <v>47664</v>
      </c>
      <c r="F2149" s="45"/>
      <c r="G2149" s="93"/>
      <c r="H2149" s="93"/>
      <c r="I2149" s="99"/>
      <c r="J2149" s="99"/>
      <c r="K2149" s="99"/>
      <c r="L2149" s="99"/>
      <c r="M2149" s="99"/>
      <c r="N2149" s="99"/>
      <c r="O2149" s="99"/>
      <c r="P2149" s="99"/>
      <c r="Q2149" s="99"/>
      <c r="R2149" s="99"/>
      <c r="S2149" s="99"/>
      <c r="T2149" s="99"/>
      <c r="U2149" s="99"/>
      <c r="V2149" s="99"/>
      <c r="W2149" s="99"/>
      <c r="X2149" s="99"/>
      <c r="Y2149" s="99"/>
      <c r="Z2149" s="99"/>
      <c r="AF2149" s="326"/>
    </row>
    <row r="2150" spans="1:32" x14ac:dyDescent="0.25">
      <c r="A2150" s="44" t="s">
        <v>14661</v>
      </c>
      <c r="B2150" s="44" t="s">
        <v>14657</v>
      </c>
      <c r="C2150" s="45">
        <v>35.25</v>
      </c>
      <c r="D2150" s="45" t="s">
        <v>13565</v>
      </c>
      <c r="E2150" s="46">
        <v>47664</v>
      </c>
      <c r="F2150" s="45"/>
      <c r="G2150" s="93"/>
      <c r="H2150" s="93"/>
      <c r="I2150" s="99"/>
      <c r="J2150" s="99"/>
      <c r="K2150" s="99"/>
      <c r="L2150" s="99"/>
      <c r="M2150" s="99"/>
      <c r="N2150" s="99"/>
      <c r="O2150" s="99"/>
      <c r="P2150" s="99"/>
      <c r="Q2150" s="99"/>
      <c r="R2150" s="99"/>
      <c r="S2150" s="99"/>
      <c r="T2150" s="99"/>
      <c r="U2150" s="99"/>
      <c r="V2150" s="99"/>
      <c r="W2150" s="99"/>
      <c r="X2150" s="99"/>
      <c r="Y2150" s="99"/>
      <c r="Z2150" s="99"/>
      <c r="AF2150" s="326"/>
    </row>
    <row r="2151" spans="1:32" x14ac:dyDescent="0.3">
      <c r="A2151" s="372" t="s">
        <v>12367</v>
      </c>
      <c r="B2151" s="372" t="s">
        <v>4223</v>
      </c>
      <c r="C2151" s="125" t="s">
        <v>12347</v>
      </c>
      <c r="D2151" s="32" t="s">
        <v>20621</v>
      </c>
      <c r="E2151" s="125" t="s">
        <v>5075</v>
      </c>
      <c r="F2151" s="125" t="s">
        <v>1236</v>
      </c>
      <c r="G2151" s="125" t="s">
        <v>1237</v>
      </c>
      <c r="AF2151" s="326"/>
    </row>
    <row r="2152" spans="1:32" x14ac:dyDescent="0.25">
      <c r="A2152" s="44" t="s">
        <v>18969</v>
      </c>
      <c r="B2152" s="44" t="s">
        <v>3160</v>
      </c>
      <c r="C2152" s="45">
        <v>230901</v>
      </c>
      <c r="D2152" s="45" t="s">
        <v>12340</v>
      </c>
      <c r="E2152" s="45" t="s">
        <v>8524</v>
      </c>
      <c r="AF2152" s="326"/>
    </row>
    <row r="2153" spans="1:32" x14ac:dyDescent="0.25">
      <c r="A2153" s="44" t="s">
        <v>17991</v>
      </c>
      <c r="B2153" s="44" t="s">
        <v>17992</v>
      </c>
      <c r="C2153" s="45" t="s">
        <v>18315</v>
      </c>
      <c r="D2153" s="93" t="s">
        <v>3876</v>
      </c>
      <c r="E2153" s="359">
        <f>DATE(2029,12,17)</f>
        <v>47469</v>
      </c>
      <c r="F2153" s="93"/>
      <c r="G2153" s="93"/>
      <c r="H2153" s="93"/>
      <c r="I2153" s="99"/>
      <c r="J2153" s="99"/>
      <c r="K2153" s="99"/>
      <c r="L2153" s="99"/>
      <c r="M2153" s="99"/>
      <c r="N2153" s="99"/>
      <c r="O2153" s="99"/>
      <c r="P2153" s="99"/>
      <c r="Q2153" s="99"/>
      <c r="R2153" s="99"/>
      <c r="S2153" s="99"/>
      <c r="T2153" s="99"/>
      <c r="U2153" s="99"/>
      <c r="V2153" s="99"/>
      <c r="W2153" s="99"/>
      <c r="X2153" s="99"/>
      <c r="Y2153" s="99"/>
      <c r="Z2153" s="99"/>
      <c r="AF2153" s="326"/>
    </row>
    <row r="2154" spans="1:32" x14ac:dyDescent="0.3">
      <c r="A2154" s="372" t="s">
        <v>14228</v>
      </c>
      <c r="B2154" s="372" t="s">
        <v>5064</v>
      </c>
      <c r="C2154" s="125" t="s">
        <v>16873</v>
      </c>
      <c r="D2154" s="32" t="s">
        <v>20621</v>
      </c>
      <c r="E2154" s="125" t="s">
        <v>10638</v>
      </c>
      <c r="F2154" s="125" t="s">
        <v>1236</v>
      </c>
      <c r="G2154" s="125" t="s">
        <v>1237</v>
      </c>
      <c r="AF2154" s="326"/>
    </row>
    <row r="2155" spans="1:32" x14ac:dyDescent="0.3">
      <c r="A2155" s="372" t="s">
        <v>14228</v>
      </c>
      <c r="B2155" s="372" t="s">
        <v>1221</v>
      </c>
      <c r="C2155" s="125" t="s">
        <v>20613</v>
      </c>
      <c r="D2155" s="32" t="s">
        <v>20621</v>
      </c>
      <c r="E2155" s="125" t="s">
        <v>10032</v>
      </c>
      <c r="F2155" s="125" t="s">
        <v>1236</v>
      </c>
      <c r="G2155" s="125" t="s">
        <v>1237</v>
      </c>
      <c r="AF2155" s="326"/>
    </row>
    <row r="2156" spans="1:32" x14ac:dyDescent="0.25">
      <c r="A2156" s="44" t="s">
        <v>14228</v>
      </c>
      <c r="B2156" s="44" t="s">
        <v>3598</v>
      </c>
      <c r="C2156" s="45">
        <v>230301</v>
      </c>
      <c r="D2156" s="45" t="s">
        <v>12340</v>
      </c>
      <c r="E2156" s="45" t="s">
        <v>5580</v>
      </c>
      <c r="AF2156" s="326"/>
    </row>
    <row r="2157" spans="1:32" x14ac:dyDescent="0.25">
      <c r="A2157" s="44" t="s">
        <v>18970</v>
      </c>
      <c r="B2157" s="44" t="s">
        <v>2433</v>
      </c>
      <c r="C2157" s="45">
        <v>230105</v>
      </c>
      <c r="D2157" s="45" t="s">
        <v>12340</v>
      </c>
      <c r="E2157" s="45" t="s">
        <v>5580</v>
      </c>
      <c r="AF2157" s="326"/>
    </row>
    <row r="2158" spans="1:32" x14ac:dyDescent="0.25">
      <c r="A2158" s="76" t="s">
        <v>17391</v>
      </c>
      <c r="B2158" s="44" t="s">
        <v>13108</v>
      </c>
      <c r="C2158" s="45">
        <v>7.26</v>
      </c>
      <c r="D2158" s="45" t="s">
        <v>13565</v>
      </c>
      <c r="E2158" s="46">
        <v>47787</v>
      </c>
      <c r="F2158" s="45"/>
      <c r="G2158" s="93"/>
      <c r="H2158" s="93"/>
      <c r="I2158" s="99"/>
      <c r="J2158" s="99"/>
      <c r="K2158" s="99"/>
      <c r="L2158" s="99"/>
      <c r="M2158" s="99"/>
      <c r="N2158" s="99"/>
      <c r="O2158" s="99"/>
      <c r="P2158" s="99"/>
      <c r="Q2158" s="99"/>
      <c r="R2158" s="99"/>
      <c r="S2158" s="99"/>
      <c r="T2158" s="99"/>
      <c r="U2158" s="99"/>
      <c r="V2158" s="99"/>
      <c r="W2158" s="99"/>
      <c r="X2158" s="99"/>
      <c r="Y2158" s="99"/>
      <c r="Z2158" s="99"/>
      <c r="AF2158" s="326"/>
    </row>
    <row r="2159" spans="1:32" x14ac:dyDescent="0.25">
      <c r="A2159" s="44" t="s">
        <v>17391</v>
      </c>
      <c r="B2159" s="44" t="s">
        <v>20350</v>
      </c>
      <c r="C2159" s="45" t="s">
        <v>20351</v>
      </c>
      <c r="D2159" s="32" t="s">
        <v>12570</v>
      </c>
      <c r="E2159" s="46">
        <v>46507</v>
      </c>
      <c r="AF2159" s="326"/>
    </row>
    <row r="2160" spans="1:32" x14ac:dyDescent="0.25">
      <c r="A2160" s="44" t="s">
        <v>9477</v>
      </c>
      <c r="B2160" s="44" t="s">
        <v>15936</v>
      </c>
      <c r="C2160" s="45" t="s">
        <v>5355</v>
      </c>
      <c r="D2160" s="93" t="s">
        <v>3876</v>
      </c>
      <c r="E2160" s="359">
        <f>DATE(2026,8,3)</f>
        <v>46237</v>
      </c>
      <c r="F2160" s="93"/>
      <c r="G2160" s="93"/>
      <c r="H2160" s="93"/>
      <c r="I2160" s="99"/>
      <c r="J2160" s="99"/>
      <c r="K2160" s="99"/>
      <c r="L2160" s="99"/>
      <c r="M2160" s="99"/>
      <c r="N2160" s="99"/>
      <c r="O2160" s="99"/>
      <c r="P2160" s="99"/>
      <c r="Q2160" s="99"/>
      <c r="R2160" s="99"/>
      <c r="S2160" s="99"/>
      <c r="T2160" s="99"/>
      <c r="U2160" s="99"/>
      <c r="V2160" s="99"/>
      <c r="W2160" s="99"/>
      <c r="X2160" s="99"/>
      <c r="Y2160" s="99"/>
      <c r="Z2160" s="99"/>
      <c r="AA2160" s="380"/>
      <c r="AF2160" s="326"/>
    </row>
    <row r="2161" spans="1:32" x14ac:dyDescent="0.3">
      <c r="A2161" s="372" t="s">
        <v>17495</v>
      </c>
      <c r="B2161" s="372" t="s">
        <v>5059</v>
      </c>
      <c r="C2161" s="125" t="s">
        <v>17475</v>
      </c>
      <c r="D2161" s="32" t="s">
        <v>20621</v>
      </c>
      <c r="E2161" s="125" t="s">
        <v>5246</v>
      </c>
      <c r="F2161" s="125" t="s">
        <v>1236</v>
      </c>
      <c r="G2161" s="125" t="s">
        <v>1237</v>
      </c>
      <c r="AF2161" s="326"/>
    </row>
    <row r="2162" spans="1:32" x14ac:dyDescent="0.25">
      <c r="A2162" s="44" t="s">
        <v>3289</v>
      </c>
      <c r="B2162" s="44" t="s">
        <v>3275</v>
      </c>
      <c r="C2162" s="45">
        <v>210101</v>
      </c>
      <c r="D2162" s="45" t="s">
        <v>12340</v>
      </c>
      <c r="E2162" s="45" t="s">
        <v>3276</v>
      </c>
      <c r="AF2162" s="326"/>
    </row>
    <row r="2163" spans="1:32" x14ac:dyDescent="0.3">
      <c r="A2163" s="372" t="s">
        <v>14053</v>
      </c>
      <c r="B2163" s="372" t="s">
        <v>1206</v>
      </c>
      <c r="C2163" s="125" t="s">
        <v>20612</v>
      </c>
      <c r="D2163" s="32" t="s">
        <v>20621</v>
      </c>
      <c r="E2163" s="125" t="s">
        <v>10032</v>
      </c>
      <c r="F2163" s="125" t="s">
        <v>1236</v>
      </c>
      <c r="G2163" s="125" t="s">
        <v>1237</v>
      </c>
      <c r="AF2163" s="326"/>
    </row>
    <row r="2164" spans="1:32" x14ac:dyDescent="0.25">
      <c r="A2164" s="360" t="s">
        <v>14053</v>
      </c>
      <c r="B2164" s="92" t="s">
        <v>14075</v>
      </c>
      <c r="C2164" s="93" t="s">
        <v>14076</v>
      </c>
      <c r="D2164" s="93" t="s">
        <v>1250</v>
      </c>
      <c r="E2164" s="94">
        <v>47223</v>
      </c>
      <c r="F2164" s="93"/>
      <c r="G2164" s="93"/>
      <c r="H2164" s="93"/>
      <c r="I2164" s="99"/>
      <c r="J2164" s="99"/>
      <c r="K2164" s="99"/>
      <c r="L2164" s="99"/>
      <c r="M2164" s="99"/>
      <c r="N2164" s="99"/>
      <c r="O2164" s="99"/>
      <c r="P2164" s="99"/>
      <c r="Q2164" s="99"/>
      <c r="R2164" s="99"/>
      <c r="S2164" s="256"/>
      <c r="T2164" s="99"/>
      <c r="U2164" s="99"/>
      <c r="V2164" s="99"/>
      <c r="W2164" s="99"/>
      <c r="X2164" s="99"/>
      <c r="Y2164" s="99"/>
      <c r="Z2164" s="99"/>
      <c r="AF2164" s="326"/>
    </row>
    <row r="2165" spans="1:32" x14ac:dyDescent="0.25">
      <c r="A2165" s="360" t="s">
        <v>14053</v>
      </c>
      <c r="B2165" s="92" t="s">
        <v>4175</v>
      </c>
      <c r="C2165" s="93" t="s">
        <v>16735</v>
      </c>
      <c r="D2165" s="93" t="s">
        <v>1250</v>
      </c>
      <c r="E2165" s="94">
        <v>46316</v>
      </c>
      <c r="F2165" s="93"/>
      <c r="G2165" s="93"/>
      <c r="H2165" s="93" t="s">
        <v>1384</v>
      </c>
      <c r="I2165" s="99"/>
      <c r="J2165" s="99"/>
      <c r="K2165" s="99"/>
      <c r="L2165" s="99"/>
      <c r="M2165" s="99"/>
      <c r="N2165" s="99"/>
      <c r="O2165" s="99"/>
      <c r="P2165" s="99"/>
      <c r="Q2165" s="99"/>
      <c r="R2165" s="99"/>
      <c r="S2165" s="99"/>
      <c r="T2165" s="99"/>
      <c r="U2165" s="99"/>
      <c r="V2165" s="99"/>
      <c r="W2165" s="99"/>
      <c r="X2165" s="99"/>
      <c r="Y2165" s="99"/>
      <c r="Z2165" s="99"/>
      <c r="AA2165" s="380"/>
      <c r="AF2165" s="326"/>
    </row>
    <row r="2166" spans="1:32" x14ac:dyDescent="0.3">
      <c r="A2166" s="57" t="s">
        <v>1017</v>
      </c>
      <c r="B2166" s="57" t="s">
        <v>2254</v>
      </c>
      <c r="C2166" s="62">
        <v>24030</v>
      </c>
      <c r="D2166" s="93" t="s">
        <v>5007</v>
      </c>
      <c r="E2166" s="60">
        <v>46326</v>
      </c>
      <c r="F2166" s="379"/>
      <c r="G2166" s="379"/>
      <c r="H2166" s="379"/>
      <c r="I2166" s="380"/>
      <c r="J2166" s="380"/>
      <c r="K2166" s="380"/>
      <c r="L2166" s="380"/>
      <c r="M2166" s="380"/>
      <c r="N2166" s="380"/>
      <c r="O2166" s="380"/>
      <c r="P2166" s="380"/>
      <c r="Q2166" s="380"/>
      <c r="R2166" s="380"/>
      <c r="S2166" s="380"/>
      <c r="T2166" s="380"/>
      <c r="U2166" s="380"/>
      <c r="V2166" s="380"/>
      <c r="W2166" s="380"/>
      <c r="X2166" s="380"/>
      <c r="Y2166" s="380"/>
      <c r="Z2166" s="380"/>
      <c r="AA2166" s="380"/>
      <c r="AF2166" s="326"/>
    </row>
    <row r="2167" spans="1:32" x14ac:dyDescent="0.25">
      <c r="A2167" s="372" t="s">
        <v>1017</v>
      </c>
      <c r="B2167" s="92" t="s">
        <v>3862</v>
      </c>
      <c r="C2167" s="93" t="s">
        <v>3860</v>
      </c>
      <c r="D2167" s="93" t="s">
        <v>3861</v>
      </c>
      <c r="E2167" s="94">
        <v>46203</v>
      </c>
      <c r="F2167" s="93"/>
      <c r="G2167" s="93"/>
      <c r="H2167" s="93"/>
      <c r="I2167" s="99"/>
      <c r="J2167" s="99"/>
      <c r="K2167" s="99"/>
      <c r="L2167" s="99"/>
      <c r="M2167" s="99"/>
      <c r="N2167" s="99"/>
      <c r="O2167" s="99"/>
      <c r="P2167" s="99"/>
      <c r="Q2167" s="99"/>
      <c r="R2167" s="99"/>
      <c r="S2167" s="256"/>
      <c r="T2167" s="99"/>
      <c r="U2167" s="99"/>
      <c r="V2167" s="99"/>
      <c r="W2167" s="99"/>
      <c r="X2167" s="99"/>
      <c r="Y2167" s="99"/>
      <c r="Z2167" s="99"/>
      <c r="AA2167" s="380"/>
      <c r="AF2167" s="326"/>
    </row>
    <row r="2168" spans="1:32" x14ac:dyDescent="0.25">
      <c r="A2168" s="44" t="s">
        <v>1017</v>
      </c>
      <c r="B2168" s="44" t="s">
        <v>13115</v>
      </c>
      <c r="C2168" s="45">
        <v>8.25</v>
      </c>
      <c r="D2168" s="45" t="s">
        <v>13565</v>
      </c>
      <c r="E2168" s="46">
        <v>47057</v>
      </c>
      <c r="F2168" s="45"/>
      <c r="G2168" s="93"/>
      <c r="H2168" s="93"/>
      <c r="I2168" s="99"/>
      <c r="J2168" s="99"/>
      <c r="K2168" s="99"/>
      <c r="L2168" s="99"/>
      <c r="M2168" s="99"/>
      <c r="N2168" s="99"/>
      <c r="O2168" s="99"/>
      <c r="P2168" s="99"/>
      <c r="Q2168" s="99"/>
      <c r="R2168" s="99"/>
      <c r="S2168" s="99"/>
      <c r="T2168" s="99"/>
      <c r="U2168" s="99"/>
      <c r="V2168" s="99"/>
      <c r="W2168" s="99"/>
      <c r="X2168" s="99"/>
      <c r="Y2168" s="99"/>
      <c r="Z2168" s="99"/>
      <c r="AF2168" s="326"/>
    </row>
    <row r="2169" spans="1:32" x14ac:dyDescent="0.25">
      <c r="A2169" s="44" t="s">
        <v>1017</v>
      </c>
      <c r="B2169" s="44" t="s">
        <v>13127</v>
      </c>
      <c r="C2169" s="45">
        <v>13.25</v>
      </c>
      <c r="D2169" s="45" t="s">
        <v>13565</v>
      </c>
      <c r="E2169" s="46">
        <v>47664</v>
      </c>
      <c r="F2169" s="45"/>
      <c r="G2169" s="93"/>
      <c r="H2169" s="93"/>
      <c r="I2169" s="99"/>
      <c r="J2169" s="99"/>
      <c r="K2169" s="99"/>
      <c r="L2169" s="99"/>
      <c r="M2169" s="99"/>
      <c r="N2169" s="99"/>
      <c r="O2169" s="99"/>
      <c r="P2169" s="99"/>
      <c r="Q2169" s="99"/>
      <c r="R2169" s="99"/>
      <c r="S2169" s="99"/>
      <c r="T2169" s="99"/>
      <c r="U2169" s="99"/>
      <c r="V2169" s="99"/>
      <c r="W2169" s="99"/>
      <c r="X2169" s="99"/>
      <c r="Y2169" s="99"/>
      <c r="Z2169" s="99"/>
      <c r="AF2169" s="326"/>
    </row>
    <row r="2170" spans="1:32" x14ac:dyDescent="0.25">
      <c r="A2170" s="44" t="s">
        <v>1017</v>
      </c>
      <c r="B2170" s="44" t="s">
        <v>13126</v>
      </c>
      <c r="C2170" s="45">
        <v>14.25</v>
      </c>
      <c r="D2170" s="45" t="s">
        <v>13565</v>
      </c>
      <c r="E2170" s="46">
        <v>47664</v>
      </c>
      <c r="F2170" s="45"/>
      <c r="G2170" s="93"/>
      <c r="H2170" s="93"/>
      <c r="I2170" s="99"/>
      <c r="J2170" s="99"/>
      <c r="K2170" s="99"/>
      <c r="L2170" s="99"/>
      <c r="M2170" s="99"/>
      <c r="N2170" s="99"/>
      <c r="O2170" s="99"/>
      <c r="P2170" s="99"/>
      <c r="Q2170" s="99"/>
      <c r="R2170" s="99"/>
      <c r="S2170" s="99"/>
      <c r="T2170" s="99"/>
      <c r="U2170" s="99"/>
      <c r="V2170" s="99"/>
      <c r="W2170" s="99"/>
      <c r="X2170" s="99"/>
      <c r="Y2170" s="99"/>
      <c r="Z2170" s="99"/>
      <c r="AF2170" s="326"/>
    </row>
    <row r="2171" spans="1:32" x14ac:dyDescent="0.25">
      <c r="A2171" s="44" t="s">
        <v>1017</v>
      </c>
      <c r="B2171" s="44" t="s">
        <v>20342</v>
      </c>
      <c r="C2171" s="45" t="s">
        <v>10493</v>
      </c>
      <c r="D2171" s="32" t="s">
        <v>12570</v>
      </c>
      <c r="E2171" s="46">
        <v>46387</v>
      </c>
      <c r="AF2171" s="326"/>
    </row>
    <row r="2172" spans="1:32" x14ac:dyDescent="0.25">
      <c r="A2172" s="44" t="s">
        <v>16966</v>
      </c>
      <c r="B2172" s="44" t="s">
        <v>5447</v>
      </c>
      <c r="C2172" s="45">
        <v>250802</v>
      </c>
      <c r="D2172" s="45" t="s">
        <v>12340</v>
      </c>
      <c r="E2172" s="45" t="s">
        <v>10682</v>
      </c>
      <c r="AF2172" s="326"/>
    </row>
    <row r="2173" spans="1:32" x14ac:dyDescent="0.25">
      <c r="A2173" s="44" t="s">
        <v>16966</v>
      </c>
      <c r="B2173" s="44" t="s">
        <v>3156</v>
      </c>
      <c r="C2173" s="45">
        <v>230904</v>
      </c>
      <c r="D2173" s="45" t="s">
        <v>12340</v>
      </c>
      <c r="E2173" s="45" t="s">
        <v>8524</v>
      </c>
      <c r="AF2173" s="326"/>
    </row>
    <row r="2174" spans="1:32" x14ac:dyDescent="0.25">
      <c r="A2174" s="44" t="s">
        <v>18971</v>
      </c>
      <c r="B2174" s="44" t="s">
        <v>5639</v>
      </c>
      <c r="C2174" s="45">
        <v>26010401</v>
      </c>
      <c r="D2174" s="45" t="s">
        <v>12340</v>
      </c>
      <c r="E2174" s="45" t="s">
        <v>18836</v>
      </c>
      <c r="AF2174" s="326"/>
    </row>
    <row r="2175" spans="1:32" x14ac:dyDescent="0.25">
      <c r="A2175" s="44" t="s">
        <v>18971</v>
      </c>
      <c r="B2175" s="44" t="s">
        <v>3298</v>
      </c>
      <c r="C2175" s="45">
        <v>26010402</v>
      </c>
      <c r="D2175" s="45" t="s">
        <v>12340</v>
      </c>
      <c r="E2175" s="45" t="s">
        <v>18836</v>
      </c>
      <c r="AF2175" s="326"/>
    </row>
    <row r="2176" spans="1:32" x14ac:dyDescent="0.25">
      <c r="A2176" s="44" t="s">
        <v>14662</v>
      </c>
      <c r="B2176" s="44" t="s">
        <v>13145</v>
      </c>
      <c r="C2176" s="45">
        <v>20.25</v>
      </c>
      <c r="D2176" s="45" t="s">
        <v>13565</v>
      </c>
      <c r="E2176" s="46">
        <v>47664</v>
      </c>
      <c r="F2176" s="45"/>
      <c r="G2176" s="93"/>
      <c r="H2176" s="93"/>
      <c r="I2176" s="99"/>
      <c r="J2176" s="99"/>
      <c r="K2176" s="99"/>
      <c r="L2176" s="99"/>
      <c r="M2176" s="99"/>
      <c r="N2176" s="99"/>
      <c r="O2176" s="99"/>
      <c r="P2176" s="99"/>
      <c r="Q2176" s="99"/>
      <c r="R2176" s="99"/>
      <c r="S2176" s="99"/>
      <c r="T2176" s="99"/>
      <c r="U2176" s="99"/>
      <c r="V2176" s="99"/>
      <c r="W2176" s="99"/>
      <c r="X2176" s="99"/>
      <c r="Y2176" s="99"/>
      <c r="Z2176" s="99"/>
      <c r="AF2176" s="326"/>
    </row>
    <row r="2177" spans="1:32" x14ac:dyDescent="0.25">
      <c r="A2177" s="44" t="s">
        <v>14662</v>
      </c>
      <c r="B2177" s="44" t="s">
        <v>13111</v>
      </c>
      <c r="C2177" s="45">
        <v>33.25</v>
      </c>
      <c r="D2177" s="45" t="s">
        <v>13565</v>
      </c>
      <c r="E2177" s="46">
        <v>47664</v>
      </c>
      <c r="F2177" s="45"/>
      <c r="G2177" s="93"/>
      <c r="H2177" s="93"/>
      <c r="I2177" s="99"/>
      <c r="J2177" s="99"/>
      <c r="K2177" s="99"/>
      <c r="L2177" s="99"/>
      <c r="M2177" s="99"/>
      <c r="N2177" s="99"/>
      <c r="O2177" s="99"/>
      <c r="P2177" s="99"/>
      <c r="Q2177" s="99"/>
      <c r="R2177" s="99"/>
      <c r="S2177" s="99"/>
      <c r="T2177" s="99"/>
      <c r="U2177" s="99"/>
      <c r="V2177" s="99"/>
      <c r="W2177" s="99"/>
      <c r="X2177" s="99"/>
      <c r="Y2177" s="99"/>
      <c r="Z2177" s="99"/>
      <c r="AF2177" s="326"/>
    </row>
    <row r="2178" spans="1:32" x14ac:dyDescent="0.25">
      <c r="A2178" s="99" t="s">
        <v>6122</v>
      </c>
      <c r="B2178" s="92" t="s">
        <v>6150</v>
      </c>
      <c r="C2178" s="93" t="s">
        <v>6151</v>
      </c>
      <c r="D2178" s="93" t="s">
        <v>1250</v>
      </c>
      <c r="E2178" s="94">
        <v>46961</v>
      </c>
      <c r="F2178" s="93"/>
      <c r="G2178" s="93"/>
      <c r="H2178" s="93"/>
      <c r="I2178" s="99"/>
      <c r="J2178" s="99"/>
      <c r="K2178" s="99"/>
      <c r="L2178" s="99"/>
      <c r="M2178" s="99"/>
      <c r="N2178" s="99"/>
      <c r="O2178" s="99"/>
      <c r="P2178" s="99"/>
      <c r="Q2178" s="99"/>
      <c r="R2178" s="99"/>
      <c r="S2178" s="256"/>
      <c r="T2178" s="99"/>
      <c r="U2178" s="99"/>
      <c r="V2178" s="99"/>
      <c r="W2178" s="99"/>
      <c r="X2178" s="99"/>
      <c r="Y2178" s="99"/>
      <c r="Z2178" s="99"/>
      <c r="AF2178" s="326"/>
    </row>
    <row r="2179" spans="1:32" x14ac:dyDescent="0.3">
      <c r="A2179" s="372" t="s">
        <v>16769</v>
      </c>
      <c r="B2179" s="372" t="s">
        <v>16875</v>
      </c>
      <c r="C2179" s="125" t="s">
        <v>16876</v>
      </c>
      <c r="D2179" s="32" t="s">
        <v>20621</v>
      </c>
      <c r="E2179" s="125" t="s">
        <v>16883</v>
      </c>
      <c r="F2179" s="125" t="s">
        <v>1236</v>
      </c>
      <c r="G2179" s="125" t="s">
        <v>1237</v>
      </c>
      <c r="AF2179" s="326"/>
    </row>
    <row r="2180" spans="1:32" x14ac:dyDescent="0.25">
      <c r="A2180" s="102" t="s">
        <v>12226</v>
      </c>
      <c r="B2180" s="92" t="s">
        <v>12227</v>
      </c>
      <c r="C2180" s="93" t="s">
        <v>12228</v>
      </c>
      <c r="D2180" s="93" t="s">
        <v>1250</v>
      </c>
      <c r="E2180" s="94">
        <v>47048</v>
      </c>
      <c r="F2180" s="93"/>
      <c r="G2180" s="93"/>
      <c r="H2180" s="93"/>
      <c r="I2180" s="99"/>
      <c r="J2180" s="99"/>
      <c r="K2180" s="99"/>
      <c r="L2180" s="99"/>
      <c r="M2180" s="99"/>
      <c r="N2180" s="99"/>
      <c r="O2180" s="99"/>
      <c r="P2180" s="99"/>
      <c r="Q2180" s="99"/>
      <c r="R2180" s="99"/>
      <c r="S2180" s="256"/>
      <c r="T2180" s="99"/>
      <c r="U2180" s="99"/>
      <c r="V2180" s="99"/>
      <c r="W2180" s="99"/>
      <c r="X2180" s="99"/>
      <c r="Y2180" s="99"/>
      <c r="Z2180" s="99"/>
      <c r="AA2180" s="380"/>
      <c r="AF2180" s="326"/>
    </row>
    <row r="2181" spans="1:32" x14ac:dyDescent="0.25">
      <c r="A2181" s="44" t="s">
        <v>11356</v>
      </c>
      <c r="B2181" s="44" t="s">
        <v>11304</v>
      </c>
      <c r="C2181" s="45">
        <v>240403</v>
      </c>
      <c r="D2181" s="45" t="s">
        <v>12340</v>
      </c>
      <c r="E2181" s="45" t="s">
        <v>5311</v>
      </c>
      <c r="AF2181" s="326"/>
    </row>
    <row r="2182" spans="1:32" x14ac:dyDescent="0.25">
      <c r="A2182" s="44" t="s">
        <v>11356</v>
      </c>
      <c r="B2182" s="44" t="s">
        <v>11331</v>
      </c>
      <c r="C2182" s="45">
        <v>24050301</v>
      </c>
      <c r="D2182" s="45" t="s">
        <v>12340</v>
      </c>
      <c r="E2182" s="45" t="s">
        <v>5468</v>
      </c>
      <c r="AF2182" s="326"/>
    </row>
    <row r="2183" spans="1:32" x14ac:dyDescent="0.25">
      <c r="A2183" s="44" t="s">
        <v>11356</v>
      </c>
      <c r="B2183" s="44" t="s">
        <v>967</v>
      </c>
      <c r="C2183" s="45">
        <v>240601</v>
      </c>
      <c r="D2183" s="45" t="s">
        <v>12340</v>
      </c>
      <c r="E2183" s="45" t="s">
        <v>10639</v>
      </c>
      <c r="AF2183" s="326"/>
    </row>
    <row r="2184" spans="1:32" x14ac:dyDescent="0.3">
      <c r="A2184" s="372" t="s">
        <v>20056</v>
      </c>
      <c r="B2184" s="372" t="s">
        <v>2383</v>
      </c>
      <c r="C2184" s="125" t="s">
        <v>20257</v>
      </c>
      <c r="D2184" s="32" t="s">
        <v>20621</v>
      </c>
      <c r="E2184" s="125" t="s">
        <v>8976</v>
      </c>
      <c r="F2184" s="125" t="s">
        <v>1236</v>
      </c>
      <c r="G2184" s="125" t="s">
        <v>1237</v>
      </c>
      <c r="AF2184" s="326"/>
    </row>
    <row r="2185" spans="1:32" x14ac:dyDescent="0.25">
      <c r="A2185" s="99" t="s">
        <v>11037</v>
      </c>
      <c r="B2185" s="92" t="s">
        <v>2780</v>
      </c>
      <c r="C2185" s="93" t="s">
        <v>10926</v>
      </c>
      <c r="D2185" s="93" t="s">
        <v>1250</v>
      </c>
      <c r="E2185" s="94">
        <v>46225</v>
      </c>
      <c r="F2185" s="93"/>
      <c r="G2185" s="93"/>
      <c r="H2185" s="93" t="s">
        <v>1857</v>
      </c>
      <c r="I2185" s="99"/>
      <c r="J2185" s="99"/>
      <c r="K2185" s="99"/>
      <c r="L2185" s="99"/>
      <c r="M2185" s="99"/>
      <c r="N2185" s="99"/>
      <c r="O2185" s="99"/>
      <c r="P2185" s="99"/>
      <c r="Q2185" s="99"/>
      <c r="R2185" s="99"/>
      <c r="S2185" s="256"/>
      <c r="T2185" s="99"/>
      <c r="U2185" s="99"/>
      <c r="V2185" s="99"/>
      <c r="W2185" s="99"/>
      <c r="X2185" s="99"/>
      <c r="Y2185" s="99"/>
      <c r="Z2185" s="99"/>
      <c r="AA2185" s="380"/>
      <c r="AF2185" s="326"/>
    </row>
    <row r="2186" spans="1:32" x14ac:dyDescent="0.25">
      <c r="A2186" s="99" t="s">
        <v>1755</v>
      </c>
      <c r="B2186" s="92" t="s">
        <v>3195</v>
      </c>
      <c r="C2186" s="93" t="s">
        <v>11071</v>
      </c>
      <c r="D2186" s="93" t="s">
        <v>1647</v>
      </c>
      <c r="E2186" s="94">
        <v>47118</v>
      </c>
      <c r="F2186" s="93"/>
      <c r="G2186" s="93"/>
      <c r="H2186" s="93"/>
      <c r="I2186" s="99"/>
      <c r="J2186" s="99"/>
      <c r="K2186" s="99"/>
      <c r="L2186" s="99"/>
      <c r="M2186" s="99"/>
      <c r="N2186" s="99"/>
      <c r="O2186" s="99"/>
      <c r="P2186" s="99"/>
      <c r="Q2186" s="99"/>
      <c r="R2186" s="99"/>
      <c r="S2186" s="256"/>
      <c r="T2186" s="99"/>
      <c r="U2186" s="99"/>
      <c r="V2186" s="99"/>
      <c r="W2186" s="99"/>
      <c r="X2186" s="99"/>
      <c r="Y2186" s="99"/>
      <c r="Z2186" s="99"/>
      <c r="AF2186" s="326"/>
    </row>
    <row r="2187" spans="1:32" x14ac:dyDescent="0.3">
      <c r="A2187" s="372" t="s">
        <v>16543</v>
      </c>
      <c r="B2187" s="372" t="s">
        <v>1842</v>
      </c>
      <c r="C2187" s="125" t="s">
        <v>16723</v>
      </c>
      <c r="D2187" s="32" t="s">
        <v>20621</v>
      </c>
      <c r="E2187" s="125" t="s">
        <v>12895</v>
      </c>
      <c r="F2187" s="125" t="s">
        <v>1236</v>
      </c>
      <c r="G2187" s="125" t="s">
        <v>1237</v>
      </c>
      <c r="AF2187" s="326"/>
    </row>
    <row r="2188" spans="1:32" x14ac:dyDescent="0.25">
      <c r="A2188" s="44" t="s">
        <v>3259</v>
      </c>
      <c r="B2188" s="44" t="s">
        <v>2765</v>
      </c>
      <c r="C2188" s="45" t="s">
        <v>11179</v>
      </c>
      <c r="D2188" s="46" t="s">
        <v>13037</v>
      </c>
      <c r="E2188" s="46">
        <v>46231</v>
      </c>
      <c r="AF2188" s="326"/>
    </row>
    <row r="2189" spans="1:32" x14ac:dyDescent="0.25">
      <c r="A2189" s="135" t="s">
        <v>6154</v>
      </c>
      <c r="B2189" s="131" t="s">
        <v>6205</v>
      </c>
      <c r="C2189" s="96" t="s">
        <v>6206</v>
      </c>
      <c r="D2189" s="96" t="s">
        <v>1250</v>
      </c>
      <c r="E2189" s="94">
        <v>46234</v>
      </c>
      <c r="F2189" s="93"/>
      <c r="G2189" s="93"/>
      <c r="H2189" s="93"/>
      <c r="I2189" s="99"/>
      <c r="J2189" s="99"/>
      <c r="K2189" s="99"/>
      <c r="L2189" s="99"/>
      <c r="M2189" s="99"/>
      <c r="N2189" s="99"/>
      <c r="O2189" s="99"/>
      <c r="P2189" s="99"/>
      <c r="Q2189" s="99"/>
      <c r="R2189" s="99"/>
      <c r="S2189" s="256"/>
      <c r="T2189" s="99"/>
      <c r="U2189" s="99"/>
      <c r="V2189" s="99"/>
      <c r="W2189" s="99"/>
      <c r="X2189" s="99"/>
      <c r="Y2189" s="99"/>
      <c r="Z2189" s="99"/>
      <c r="AA2189" s="380"/>
      <c r="AF2189" s="326"/>
    </row>
    <row r="2190" spans="1:32" x14ac:dyDescent="0.25">
      <c r="A2190" s="44" t="s">
        <v>2419</v>
      </c>
      <c r="B2190" s="44" t="s">
        <v>5443</v>
      </c>
      <c r="C2190" s="45">
        <v>22010701</v>
      </c>
      <c r="D2190" s="45" t="s">
        <v>12340</v>
      </c>
      <c r="E2190" s="45" t="s">
        <v>5444</v>
      </c>
      <c r="AF2190" s="326"/>
    </row>
    <row r="2191" spans="1:32" x14ac:dyDescent="0.25">
      <c r="A2191" s="44" t="s">
        <v>8287</v>
      </c>
      <c r="B2191" s="44" t="s">
        <v>8373</v>
      </c>
      <c r="C2191" s="45">
        <v>230603</v>
      </c>
      <c r="D2191" s="45" t="s">
        <v>12340</v>
      </c>
      <c r="E2191" s="45" t="s">
        <v>4471</v>
      </c>
      <c r="AF2191" s="326"/>
    </row>
    <row r="2192" spans="1:32" x14ac:dyDescent="0.25">
      <c r="A2192" s="44" t="s">
        <v>8287</v>
      </c>
      <c r="B2192" s="44" t="s">
        <v>8465</v>
      </c>
      <c r="C2192" s="45">
        <v>230804</v>
      </c>
      <c r="D2192" s="45" t="s">
        <v>12340</v>
      </c>
      <c r="E2192" s="45" t="s">
        <v>4380</v>
      </c>
      <c r="AF2192" s="326"/>
    </row>
    <row r="2193" spans="1:32" x14ac:dyDescent="0.25">
      <c r="A2193" s="44" t="s">
        <v>8287</v>
      </c>
      <c r="B2193" s="44" t="s">
        <v>3159</v>
      </c>
      <c r="C2193" s="45">
        <v>230903</v>
      </c>
      <c r="D2193" s="45" t="s">
        <v>12340</v>
      </c>
      <c r="E2193" s="45" t="s">
        <v>8524</v>
      </c>
      <c r="AF2193" s="326"/>
    </row>
    <row r="2194" spans="1:32" x14ac:dyDescent="0.25">
      <c r="A2194" s="44" t="s">
        <v>31</v>
      </c>
      <c r="B2194" s="44" t="s">
        <v>154</v>
      </c>
      <c r="C2194" s="45" t="s">
        <v>6800</v>
      </c>
      <c r="D2194" s="46" t="s">
        <v>13037</v>
      </c>
      <c r="E2194" s="46">
        <v>46441</v>
      </c>
      <c r="AF2194" s="326"/>
    </row>
    <row r="2195" spans="1:32" x14ac:dyDescent="0.25">
      <c r="A2195" s="44" t="s">
        <v>15513</v>
      </c>
      <c r="B2195" s="44" t="s">
        <v>6798</v>
      </c>
      <c r="C2195" s="45" t="s">
        <v>15514</v>
      </c>
      <c r="D2195" s="46" t="s">
        <v>13037</v>
      </c>
      <c r="E2195" s="46">
        <v>46568</v>
      </c>
      <c r="AF2195" s="326"/>
    </row>
    <row r="2196" spans="1:32" x14ac:dyDescent="0.25">
      <c r="A2196" s="44" t="s">
        <v>15513</v>
      </c>
      <c r="B2196" s="44" t="s">
        <v>6798</v>
      </c>
      <c r="C2196" s="45" t="s">
        <v>15514</v>
      </c>
      <c r="D2196" s="46" t="s">
        <v>13037</v>
      </c>
      <c r="E2196" s="46">
        <v>46568</v>
      </c>
      <c r="AF2196" s="326"/>
    </row>
    <row r="2197" spans="1:32" x14ac:dyDescent="0.25">
      <c r="A2197" s="44" t="s">
        <v>15513</v>
      </c>
      <c r="B2197" s="44" t="s">
        <v>6798</v>
      </c>
      <c r="C2197" s="45" t="s">
        <v>15514</v>
      </c>
      <c r="D2197" s="46" t="s">
        <v>13037</v>
      </c>
      <c r="E2197" s="46">
        <v>46568</v>
      </c>
      <c r="AF2197" s="326"/>
    </row>
    <row r="2198" spans="1:32" ht="14.4" x14ac:dyDescent="0.3">
      <c r="A2198" s="385" t="s">
        <v>32</v>
      </c>
      <c r="B2198" s="385" t="s">
        <v>210</v>
      </c>
      <c r="C2198" s="387" t="s">
        <v>4998</v>
      </c>
      <c r="D2198" s="93" t="s">
        <v>5007</v>
      </c>
      <c r="E2198" s="389" t="s">
        <v>10500</v>
      </c>
      <c r="AF2198" s="326"/>
    </row>
    <row r="2199" spans="1:32" x14ac:dyDescent="0.25">
      <c r="A2199" s="44" t="s">
        <v>32</v>
      </c>
      <c r="B2199" s="44" t="s">
        <v>154</v>
      </c>
      <c r="C2199" s="45" t="s">
        <v>6801</v>
      </c>
      <c r="D2199" s="46" t="s">
        <v>13037</v>
      </c>
      <c r="E2199" s="46">
        <v>46441</v>
      </c>
      <c r="AF2199" s="326"/>
    </row>
    <row r="2200" spans="1:32" x14ac:dyDescent="0.25">
      <c r="A2200" s="44" t="s">
        <v>32</v>
      </c>
      <c r="B2200" s="44" t="s">
        <v>154</v>
      </c>
      <c r="C2200" s="45" t="s">
        <v>6801</v>
      </c>
      <c r="D2200" s="46" t="s">
        <v>13037</v>
      </c>
      <c r="E2200" s="46">
        <v>46441</v>
      </c>
      <c r="AF2200" s="326"/>
    </row>
    <row r="2201" spans="1:32" x14ac:dyDescent="0.25">
      <c r="A2201" s="44" t="s">
        <v>32</v>
      </c>
      <c r="B2201" s="44" t="s">
        <v>154</v>
      </c>
      <c r="C2201" s="45" t="s">
        <v>15515</v>
      </c>
      <c r="D2201" s="46" t="s">
        <v>13037</v>
      </c>
      <c r="E2201" s="46">
        <v>46218</v>
      </c>
      <c r="AF2201" s="326"/>
    </row>
    <row r="2202" spans="1:32" x14ac:dyDescent="0.25">
      <c r="A2202" s="92" t="s">
        <v>32</v>
      </c>
      <c r="B2202" s="92" t="s">
        <v>210</v>
      </c>
      <c r="C2202" s="349" t="s">
        <v>4998</v>
      </c>
      <c r="D2202" s="349" t="s">
        <v>14041</v>
      </c>
      <c r="E2202" s="351">
        <v>47118</v>
      </c>
      <c r="F2202" s="93"/>
      <c r="G2202" s="93"/>
      <c r="H2202" s="93"/>
      <c r="I2202" s="99"/>
      <c r="J2202" s="99"/>
      <c r="K2202" s="99"/>
      <c r="L2202" s="99"/>
      <c r="M2202" s="99"/>
      <c r="N2202" s="99"/>
      <c r="O2202" s="99"/>
      <c r="P2202" s="99"/>
      <c r="Q2202" s="99"/>
      <c r="R2202" s="99"/>
      <c r="S2202" s="256"/>
      <c r="T2202" s="99"/>
      <c r="U2202" s="99"/>
      <c r="V2202" s="99"/>
      <c r="W2202" s="99"/>
      <c r="X2202" s="99"/>
      <c r="Y2202" s="99"/>
      <c r="Z2202" s="99"/>
      <c r="AF2202" s="326"/>
    </row>
    <row r="2203" spans="1:32" x14ac:dyDescent="0.25">
      <c r="A2203" s="44" t="s">
        <v>658</v>
      </c>
      <c r="B2203" s="44" t="s">
        <v>16967</v>
      </c>
      <c r="C2203" s="45">
        <v>25050402</v>
      </c>
      <c r="D2203" s="45" t="s">
        <v>12340</v>
      </c>
      <c r="E2203" s="45" t="s">
        <v>7651</v>
      </c>
      <c r="AF2203" s="326"/>
    </row>
    <row r="2204" spans="1:32" x14ac:dyDescent="0.25">
      <c r="A2204" s="44" t="s">
        <v>658</v>
      </c>
      <c r="B2204" s="44" t="s">
        <v>3298</v>
      </c>
      <c r="C2204" s="45">
        <v>26010402</v>
      </c>
      <c r="D2204" s="45" t="s">
        <v>12340</v>
      </c>
      <c r="E2204" s="45" t="s">
        <v>18836</v>
      </c>
      <c r="AF2204" s="326"/>
    </row>
    <row r="2205" spans="1:32" x14ac:dyDescent="0.25">
      <c r="A2205" s="44" t="s">
        <v>658</v>
      </c>
      <c r="B2205" s="44" t="s">
        <v>16913</v>
      </c>
      <c r="C2205" s="45">
        <v>25050102</v>
      </c>
      <c r="D2205" s="45" t="s">
        <v>12340</v>
      </c>
      <c r="E2205" s="45" t="s">
        <v>7651</v>
      </c>
      <c r="AF2205" s="326"/>
    </row>
    <row r="2206" spans="1:32" x14ac:dyDescent="0.25">
      <c r="A2206" s="44" t="s">
        <v>658</v>
      </c>
      <c r="B2206" s="44" t="s">
        <v>16912</v>
      </c>
      <c r="C2206" s="45">
        <v>25050101</v>
      </c>
      <c r="D2206" s="45" t="s">
        <v>12340</v>
      </c>
      <c r="E2206" s="45" t="s">
        <v>7651</v>
      </c>
      <c r="AF2206" s="326"/>
    </row>
    <row r="2207" spans="1:32" x14ac:dyDescent="0.25">
      <c r="A2207" s="44" t="s">
        <v>658</v>
      </c>
      <c r="B2207" s="44" t="s">
        <v>210</v>
      </c>
      <c r="C2207" s="45">
        <v>241001</v>
      </c>
      <c r="D2207" s="45" t="s">
        <v>12340</v>
      </c>
      <c r="E2207" s="45" t="s">
        <v>5650</v>
      </c>
      <c r="AF2207" s="326"/>
    </row>
    <row r="2208" spans="1:32" x14ac:dyDescent="0.3">
      <c r="A2208" s="372" t="s">
        <v>9357</v>
      </c>
      <c r="B2208" s="372" t="s">
        <v>9352</v>
      </c>
      <c r="C2208" s="125" t="s">
        <v>9353</v>
      </c>
      <c r="D2208" s="32" t="s">
        <v>20621</v>
      </c>
      <c r="E2208" s="125" t="s">
        <v>8524</v>
      </c>
      <c r="F2208" s="125" t="s">
        <v>1236</v>
      </c>
      <c r="G2208" s="125" t="s">
        <v>1237</v>
      </c>
      <c r="AF2208" s="326"/>
    </row>
    <row r="2209" spans="1:32" x14ac:dyDescent="0.3">
      <c r="A2209" s="372" t="s">
        <v>9357</v>
      </c>
      <c r="B2209" s="372" t="s">
        <v>1218</v>
      </c>
      <c r="C2209" s="125" t="s">
        <v>11922</v>
      </c>
      <c r="D2209" s="32" t="s">
        <v>20621</v>
      </c>
      <c r="E2209" s="125" t="s">
        <v>8976</v>
      </c>
      <c r="F2209" s="125" t="s">
        <v>1236</v>
      </c>
      <c r="G2209" s="125" t="s">
        <v>1237</v>
      </c>
      <c r="AF2209" s="326"/>
    </row>
    <row r="2210" spans="1:32" x14ac:dyDescent="0.25">
      <c r="A2210" s="368" t="s">
        <v>9165</v>
      </c>
      <c r="B2210" s="256" t="s">
        <v>9164</v>
      </c>
      <c r="C2210" s="53" t="s">
        <v>9233</v>
      </c>
      <c r="D2210" s="93" t="s">
        <v>5891</v>
      </c>
      <c r="E2210" s="257">
        <v>47104</v>
      </c>
      <c r="F2210" s="93"/>
      <c r="G2210" s="93"/>
      <c r="H2210" s="93"/>
      <c r="I2210" s="99"/>
      <c r="J2210" s="99"/>
      <c r="K2210" s="99"/>
      <c r="L2210" s="99"/>
      <c r="M2210" s="99"/>
      <c r="N2210" s="99"/>
      <c r="O2210" s="99"/>
      <c r="P2210" s="99"/>
      <c r="Q2210" s="99"/>
      <c r="R2210" s="99"/>
      <c r="S2210" s="99"/>
      <c r="T2210" s="99"/>
      <c r="U2210" s="99"/>
      <c r="V2210" s="99"/>
      <c r="W2210" s="99"/>
      <c r="X2210" s="99"/>
      <c r="Y2210" s="99"/>
      <c r="Z2210" s="99"/>
      <c r="AF2210" s="326"/>
    </row>
    <row r="2211" spans="1:32" x14ac:dyDescent="0.25">
      <c r="A2211" s="29" t="s">
        <v>20410</v>
      </c>
      <c r="B2211" s="267" t="s">
        <v>6747</v>
      </c>
      <c r="C2211" s="268">
        <v>791202303001</v>
      </c>
      <c r="D2211" s="268" t="s">
        <v>6775</v>
      </c>
      <c r="E2211" s="269">
        <v>47634</v>
      </c>
      <c r="AF2211" s="326"/>
    </row>
    <row r="2212" spans="1:32" x14ac:dyDescent="0.25">
      <c r="A2212" s="44" t="s">
        <v>7493</v>
      </c>
      <c r="B2212" s="44" t="s">
        <v>13124</v>
      </c>
      <c r="C2212" s="45">
        <v>4.24</v>
      </c>
      <c r="D2212" s="45" t="s">
        <v>13565</v>
      </c>
      <c r="E2212" s="46">
        <v>47057</v>
      </c>
      <c r="F2212" s="45"/>
      <c r="G2212" s="93"/>
      <c r="H2212" s="93"/>
      <c r="I2212" s="99"/>
      <c r="J2212" s="99"/>
      <c r="K2212" s="99"/>
      <c r="L2212" s="99"/>
      <c r="M2212" s="99"/>
      <c r="N2212" s="99"/>
      <c r="O2212" s="99"/>
      <c r="P2212" s="99"/>
      <c r="Q2212" s="99"/>
      <c r="R2212" s="99"/>
      <c r="S2212" s="99"/>
      <c r="T2212" s="99"/>
      <c r="U2212" s="99"/>
      <c r="V2212" s="99"/>
      <c r="W2212" s="99"/>
      <c r="X2212" s="99"/>
      <c r="Y2212" s="99"/>
      <c r="Z2212" s="99"/>
      <c r="AF2212" s="326"/>
    </row>
    <row r="2213" spans="1:32" x14ac:dyDescent="0.25">
      <c r="A2213" s="44" t="s">
        <v>7493</v>
      </c>
      <c r="B2213" s="44" t="s">
        <v>2433</v>
      </c>
      <c r="C2213" s="45">
        <v>230105</v>
      </c>
      <c r="D2213" s="45" t="s">
        <v>12340</v>
      </c>
      <c r="E2213" s="45" t="s">
        <v>5580</v>
      </c>
      <c r="AF2213" s="326"/>
    </row>
    <row r="2214" spans="1:32" x14ac:dyDescent="0.25">
      <c r="A2214" s="44" t="s">
        <v>7493</v>
      </c>
      <c r="B2214" s="44" t="s">
        <v>3160</v>
      </c>
      <c r="C2214" s="45">
        <v>230901</v>
      </c>
      <c r="D2214" s="45" t="s">
        <v>12340</v>
      </c>
      <c r="E2214" s="45" t="s">
        <v>8524</v>
      </c>
      <c r="AF2214" s="326"/>
    </row>
    <row r="2215" spans="1:32" x14ac:dyDescent="0.25">
      <c r="A2215" s="267" t="s">
        <v>9312</v>
      </c>
      <c r="B2215" s="267" t="s">
        <v>9304</v>
      </c>
      <c r="C2215" s="268">
        <v>791202303001</v>
      </c>
      <c r="D2215" s="268" t="s">
        <v>6775</v>
      </c>
      <c r="E2215" s="269" t="s">
        <v>3276</v>
      </c>
      <c r="F2215" s="93"/>
      <c r="G2215" s="93"/>
      <c r="H2215" s="93"/>
      <c r="I2215" s="99"/>
      <c r="J2215" s="99"/>
      <c r="K2215" s="99"/>
      <c r="L2215" s="99"/>
      <c r="M2215" s="99"/>
      <c r="N2215" s="99"/>
      <c r="O2215" s="99"/>
      <c r="P2215" s="99"/>
      <c r="Q2215" s="99"/>
      <c r="R2215" s="99"/>
      <c r="S2215" s="99"/>
      <c r="T2215" s="99"/>
      <c r="U2215" s="99"/>
      <c r="V2215" s="99"/>
      <c r="W2215" s="99"/>
      <c r="X2215" s="99"/>
      <c r="Y2215" s="99"/>
      <c r="Z2215" s="99"/>
      <c r="AF2215" s="326"/>
    </row>
    <row r="2216" spans="1:32" x14ac:dyDescent="0.25">
      <c r="A2216" s="267" t="s">
        <v>9312</v>
      </c>
      <c r="B2216" s="267" t="s">
        <v>9307</v>
      </c>
      <c r="C2216" s="268">
        <v>791202303002</v>
      </c>
      <c r="D2216" s="268" t="s">
        <v>6775</v>
      </c>
      <c r="E2216" s="269" t="s">
        <v>3276</v>
      </c>
      <c r="F2216" s="93"/>
      <c r="G2216" s="93"/>
      <c r="H2216" s="93"/>
      <c r="I2216" s="99"/>
      <c r="J2216" s="99"/>
      <c r="K2216" s="99"/>
      <c r="L2216" s="99"/>
      <c r="M2216" s="99"/>
      <c r="N2216" s="99"/>
      <c r="O2216" s="99"/>
      <c r="P2216" s="99"/>
      <c r="Q2216" s="99"/>
      <c r="R2216" s="99"/>
      <c r="S2216" s="99"/>
      <c r="T2216" s="99"/>
      <c r="U2216" s="99"/>
      <c r="V2216" s="99"/>
      <c r="W2216" s="99"/>
      <c r="X2216" s="99"/>
      <c r="Y2216" s="99"/>
      <c r="Z2216" s="99"/>
      <c r="AF2216" s="326"/>
    </row>
    <row r="2217" spans="1:32" x14ac:dyDescent="0.25">
      <c r="A2217" s="44" t="s">
        <v>1256</v>
      </c>
      <c r="B2217" s="44" t="s">
        <v>20397</v>
      </c>
      <c r="C2217" s="45" t="s">
        <v>5859</v>
      </c>
      <c r="D2217" s="32" t="s">
        <v>12570</v>
      </c>
      <c r="E2217" s="46">
        <v>46418</v>
      </c>
      <c r="AF2217" s="326"/>
    </row>
    <row r="2218" spans="1:32" x14ac:dyDescent="0.3">
      <c r="A2218" s="372" t="s">
        <v>9358</v>
      </c>
      <c r="B2218" s="372" t="s">
        <v>9352</v>
      </c>
      <c r="C2218" s="125" t="s">
        <v>9353</v>
      </c>
      <c r="D2218" s="32" t="s">
        <v>20621</v>
      </c>
      <c r="E2218" s="125" t="s">
        <v>8524</v>
      </c>
      <c r="F2218" s="125" t="s">
        <v>1236</v>
      </c>
      <c r="G2218" s="125" t="s">
        <v>1236</v>
      </c>
      <c r="AF2218" s="326"/>
    </row>
    <row r="2219" spans="1:32" x14ac:dyDescent="0.25">
      <c r="A2219" s="44" t="s">
        <v>11357</v>
      </c>
      <c r="B2219" s="44" t="s">
        <v>4036</v>
      </c>
      <c r="C2219" s="45">
        <v>24060401</v>
      </c>
      <c r="D2219" s="45" t="s">
        <v>12340</v>
      </c>
      <c r="E2219" s="45" t="s">
        <v>5235</v>
      </c>
      <c r="AF2219" s="326"/>
    </row>
    <row r="2220" spans="1:32" x14ac:dyDescent="0.25">
      <c r="A2220" s="44" t="s">
        <v>11357</v>
      </c>
      <c r="B2220" s="44" t="s">
        <v>968</v>
      </c>
      <c r="C2220" s="45">
        <v>24060402</v>
      </c>
      <c r="D2220" s="45" t="s">
        <v>12340</v>
      </c>
      <c r="E2220" s="45" t="s">
        <v>5235</v>
      </c>
      <c r="AF2220" s="326"/>
    </row>
    <row r="2221" spans="1:32" x14ac:dyDescent="0.25">
      <c r="A2221" s="44" t="s">
        <v>10152</v>
      </c>
      <c r="B2221" s="92" t="s">
        <v>10390</v>
      </c>
      <c r="C2221" s="56" t="s">
        <v>10120</v>
      </c>
      <c r="D2221" s="146" t="s">
        <v>10389</v>
      </c>
      <c r="E2221" s="107">
        <v>45838</v>
      </c>
      <c r="F2221" s="93"/>
      <c r="G2221" s="93"/>
      <c r="H2221" s="93"/>
      <c r="I2221" s="99"/>
      <c r="J2221" s="99"/>
      <c r="K2221" s="99"/>
      <c r="L2221" s="99"/>
      <c r="M2221" s="99"/>
      <c r="N2221" s="99"/>
      <c r="O2221" s="99"/>
      <c r="P2221" s="99"/>
      <c r="Q2221" s="99"/>
      <c r="R2221" s="99"/>
      <c r="S2221" s="99"/>
      <c r="T2221" s="99"/>
      <c r="U2221" s="99"/>
      <c r="V2221" s="99"/>
      <c r="W2221" s="99"/>
      <c r="X2221" s="99"/>
      <c r="Y2221" s="99"/>
      <c r="Z2221" s="99"/>
      <c r="AF2221" s="326"/>
    </row>
    <row r="2222" spans="1:32" x14ac:dyDescent="0.25">
      <c r="A2222" s="44" t="s">
        <v>18972</v>
      </c>
      <c r="B2222" s="44" t="s">
        <v>18840</v>
      </c>
      <c r="C2222" s="45">
        <v>260202</v>
      </c>
      <c r="D2222" s="45" t="s">
        <v>12340</v>
      </c>
      <c r="E2222" s="45" t="s">
        <v>10021</v>
      </c>
      <c r="AF2222" s="326"/>
    </row>
    <row r="2223" spans="1:32" x14ac:dyDescent="0.25">
      <c r="A2223" s="44" t="s">
        <v>18973</v>
      </c>
      <c r="B2223" s="44" t="s">
        <v>2451</v>
      </c>
      <c r="C2223" s="45">
        <v>251004</v>
      </c>
      <c r="D2223" s="45" t="s">
        <v>12340</v>
      </c>
      <c r="E2223" s="45" t="s">
        <v>12119</v>
      </c>
      <c r="AF2223" s="326"/>
    </row>
    <row r="2224" spans="1:32" x14ac:dyDescent="0.25">
      <c r="A2224" s="44" t="s">
        <v>13620</v>
      </c>
      <c r="B2224" s="44" t="s">
        <v>18828</v>
      </c>
      <c r="C2224" s="45">
        <v>25010501</v>
      </c>
      <c r="D2224" s="45" t="s">
        <v>12340</v>
      </c>
      <c r="E2224" s="45" t="s">
        <v>13567</v>
      </c>
      <c r="AF2224" s="326"/>
    </row>
    <row r="2225" spans="1:32" x14ac:dyDescent="0.25">
      <c r="A2225" s="44" t="s">
        <v>13620</v>
      </c>
      <c r="B2225" s="44" t="s">
        <v>5442</v>
      </c>
      <c r="C2225" s="45">
        <v>25010502</v>
      </c>
      <c r="D2225" s="45" t="s">
        <v>12340</v>
      </c>
      <c r="E2225" s="45" t="s">
        <v>13567</v>
      </c>
      <c r="AF2225" s="326"/>
    </row>
    <row r="2226" spans="1:32" x14ac:dyDescent="0.25">
      <c r="A2226" s="44" t="s">
        <v>17626</v>
      </c>
      <c r="B2226" s="44" t="s">
        <v>1944</v>
      </c>
      <c r="C2226" s="45" t="s">
        <v>17627</v>
      </c>
      <c r="D2226" s="46" t="s">
        <v>13037</v>
      </c>
      <c r="E2226" s="46">
        <v>46274</v>
      </c>
      <c r="AF2226" s="326"/>
    </row>
    <row r="2227" spans="1:32" x14ac:dyDescent="0.25">
      <c r="A2227" s="44" t="s">
        <v>18974</v>
      </c>
      <c r="B2227" s="44" t="s">
        <v>3298</v>
      </c>
      <c r="C2227" s="45">
        <v>26010402</v>
      </c>
      <c r="D2227" s="45" t="s">
        <v>12340</v>
      </c>
      <c r="E2227" s="45" t="s">
        <v>18836</v>
      </c>
      <c r="AF2227" s="326"/>
    </row>
    <row r="2228" spans="1:32" x14ac:dyDescent="0.25">
      <c r="A2228" s="44" t="s">
        <v>18975</v>
      </c>
      <c r="B2228" s="44" t="s">
        <v>3597</v>
      </c>
      <c r="C2228" s="45">
        <v>250503</v>
      </c>
      <c r="D2228" s="45" t="s">
        <v>12340</v>
      </c>
      <c r="E2228" s="45" t="s">
        <v>16904</v>
      </c>
      <c r="AF2228" s="326"/>
    </row>
    <row r="2229" spans="1:32" x14ac:dyDescent="0.25">
      <c r="A2229" s="44" t="s">
        <v>10153</v>
      </c>
      <c r="B2229" s="92" t="s">
        <v>10390</v>
      </c>
      <c r="C2229" s="56" t="s">
        <v>10129</v>
      </c>
      <c r="D2229" s="146" t="s">
        <v>10389</v>
      </c>
      <c r="E2229" s="107">
        <v>45838</v>
      </c>
      <c r="F2229" s="93"/>
      <c r="G2229" s="93"/>
      <c r="H2229" s="93"/>
      <c r="I2229" s="99"/>
      <c r="J2229" s="99"/>
      <c r="K2229" s="99"/>
      <c r="L2229" s="99"/>
      <c r="M2229" s="99"/>
      <c r="N2229" s="99"/>
      <c r="O2229" s="99"/>
      <c r="P2229" s="99"/>
      <c r="Q2229" s="99"/>
      <c r="R2229" s="99"/>
      <c r="S2229" s="99"/>
      <c r="T2229" s="99"/>
      <c r="U2229" s="99"/>
      <c r="V2229" s="99"/>
      <c r="W2229" s="99"/>
      <c r="X2229" s="99"/>
      <c r="Y2229" s="99"/>
      <c r="Z2229" s="99"/>
      <c r="AF2229" s="326"/>
    </row>
    <row r="2230" spans="1:32" x14ac:dyDescent="0.25">
      <c r="A2230" s="128" t="s">
        <v>2386</v>
      </c>
      <c r="B2230" s="129" t="s">
        <v>3041</v>
      </c>
      <c r="C2230" s="51" t="s">
        <v>3042</v>
      </c>
      <c r="D2230" s="93" t="s">
        <v>1443</v>
      </c>
      <c r="E2230" s="52">
        <v>46234</v>
      </c>
      <c r="F2230" s="93"/>
      <c r="G2230" s="93"/>
      <c r="H2230" s="93"/>
      <c r="I2230" s="99"/>
      <c r="J2230" s="99"/>
      <c r="K2230" s="99"/>
      <c r="L2230" s="99"/>
      <c r="M2230" s="99"/>
      <c r="N2230" s="99"/>
      <c r="O2230" s="99"/>
      <c r="P2230" s="99"/>
      <c r="Q2230" s="99"/>
      <c r="R2230" s="99"/>
      <c r="S2230" s="99"/>
      <c r="T2230" s="99"/>
      <c r="U2230" s="99"/>
      <c r="V2230" s="99"/>
      <c r="W2230" s="99"/>
      <c r="X2230" s="99"/>
      <c r="Y2230" s="99"/>
      <c r="Z2230" s="99"/>
      <c r="AA2230" s="380"/>
      <c r="AF2230" s="326"/>
    </row>
    <row r="2231" spans="1:32" x14ac:dyDescent="0.25">
      <c r="A2231" s="44" t="s">
        <v>13189</v>
      </c>
      <c r="B2231" s="44" t="s">
        <v>13146</v>
      </c>
      <c r="C2231" s="45">
        <v>18.23</v>
      </c>
      <c r="D2231" s="45" t="s">
        <v>13565</v>
      </c>
      <c r="E2231" s="46">
        <v>46934</v>
      </c>
      <c r="F2231" s="45" t="s">
        <v>1384</v>
      </c>
      <c r="G2231" s="93"/>
      <c r="H2231" s="93"/>
      <c r="I2231" s="99"/>
      <c r="J2231" s="99"/>
      <c r="K2231" s="99"/>
      <c r="L2231" s="99"/>
      <c r="M2231" s="99"/>
      <c r="N2231" s="99"/>
      <c r="O2231" s="99"/>
      <c r="P2231" s="99"/>
      <c r="Q2231" s="99"/>
      <c r="R2231" s="99"/>
      <c r="S2231" s="99"/>
      <c r="T2231" s="99"/>
      <c r="U2231" s="99"/>
      <c r="V2231" s="99"/>
      <c r="W2231" s="99"/>
      <c r="X2231" s="99"/>
      <c r="Y2231" s="99"/>
      <c r="Z2231" s="99"/>
      <c r="AF2231" s="326"/>
    </row>
    <row r="2232" spans="1:32" x14ac:dyDescent="0.25">
      <c r="A2232" s="44" t="s">
        <v>13189</v>
      </c>
      <c r="B2232" s="44" t="s">
        <v>13119</v>
      </c>
      <c r="C2232" s="45">
        <v>22.23</v>
      </c>
      <c r="D2232" s="45" t="s">
        <v>13565</v>
      </c>
      <c r="E2232" s="46">
        <v>46934</v>
      </c>
      <c r="F2232" s="45" t="s">
        <v>1384</v>
      </c>
      <c r="G2232" s="93"/>
      <c r="H2232" s="93"/>
      <c r="I2232" s="99"/>
      <c r="J2232" s="99"/>
      <c r="K2232" s="99"/>
      <c r="L2232" s="99"/>
      <c r="M2232" s="99"/>
      <c r="N2232" s="99"/>
      <c r="O2232" s="99"/>
      <c r="P2232" s="99"/>
      <c r="Q2232" s="99"/>
      <c r="R2232" s="99"/>
      <c r="S2232" s="99"/>
      <c r="T2232" s="99"/>
      <c r="U2232" s="99"/>
      <c r="V2232" s="99"/>
      <c r="W2232" s="99"/>
      <c r="X2232" s="99"/>
      <c r="Y2232" s="99"/>
      <c r="Z2232" s="99"/>
      <c r="AF2232" s="326"/>
    </row>
    <row r="2233" spans="1:32" x14ac:dyDescent="0.25">
      <c r="A2233" s="44" t="s">
        <v>13189</v>
      </c>
      <c r="B2233" s="44" t="s">
        <v>13161</v>
      </c>
      <c r="C2233" s="45">
        <v>27.23</v>
      </c>
      <c r="D2233" s="45" t="s">
        <v>13565</v>
      </c>
      <c r="E2233" s="46">
        <v>46934</v>
      </c>
      <c r="F2233" s="45" t="s">
        <v>1384</v>
      </c>
      <c r="G2233" s="93"/>
      <c r="H2233" s="93"/>
      <c r="I2233" s="99"/>
      <c r="J2233" s="99"/>
      <c r="K2233" s="99"/>
      <c r="L2233" s="99"/>
      <c r="M2233" s="99"/>
      <c r="N2233" s="99"/>
      <c r="O2233" s="99"/>
      <c r="P2233" s="99"/>
      <c r="Q2233" s="99"/>
      <c r="R2233" s="99"/>
      <c r="S2233" s="99"/>
      <c r="T2233" s="99"/>
      <c r="U2233" s="99"/>
      <c r="V2233" s="99"/>
      <c r="W2233" s="99"/>
      <c r="X2233" s="99"/>
      <c r="Y2233" s="99"/>
      <c r="Z2233" s="99"/>
      <c r="AF2233" s="326"/>
    </row>
    <row r="2234" spans="1:32" x14ac:dyDescent="0.25">
      <c r="A2234" s="44" t="s">
        <v>13189</v>
      </c>
      <c r="B2234" s="44" t="s">
        <v>13163</v>
      </c>
      <c r="C2234" s="45">
        <v>30.23</v>
      </c>
      <c r="D2234" s="45" t="s">
        <v>13565</v>
      </c>
      <c r="E2234" s="46">
        <v>46934</v>
      </c>
      <c r="F2234" s="45" t="s">
        <v>1384</v>
      </c>
      <c r="G2234" s="93"/>
      <c r="H2234" s="93"/>
      <c r="I2234" s="99"/>
      <c r="J2234" s="99"/>
      <c r="K2234" s="99"/>
      <c r="L2234" s="99"/>
      <c r="M2234" s="99"/>
      <c r="N2234" s="99"/>
      <c r="O2234" s="99"/>
      <c r="P2234" s="99"/>
      <c r="Q2234" s="99"/>
      <c r="R2234" s="99"/>
      <c r="S2234" s="99"/>
      <c r="T2234" s="99"/>
      <c r="U2234" s="99"/>
      <c r="V2234" s="99"/>
      <c r="W2234" s="99"/>
      <c r="X2234" s="99"/>
      <c r="Y2234" s="99"/>
      <c r="Z2234" s="99"/>
      <c r="AF2234" s="326"/>
    </row>
    <row r="2235" spans="1:32" x14ac:dyDescent="0.25">
      <c r="A2235" s="44" t="s">
        <v>10395</v>
      </c>
      <c r="B2235" s="44" t="s">
        <v>20338</v>
      </c>
      <c r="C2235" s="45" t="s">
        <v>8812</v>
      </c>
      <c r="D2235" s="32" t="s">
        <v>12570</v>
      </c>
      <c r="E2235" s="46">
        <v>46387</v>
      </c>
      <c r="AF2235" s="326"/>
    </row>
    <row r="2236" spans="1:32" x14ac:dyDescent="0.25">
      <c r="A2236" s="44" t="s">
        <v>10395</v>
      </c>
      <c r="B2236" s="44" t="s">
        <v>20364</v>
      </c>
      <c r="C2236" s="45" t="s">
        <v>10105</v>
      </c>
      <c r="D2236" s="32" t="s">
        <v>12570</v>
      </c>
      <c r="E2236" s="46">
        <v>46507</v>
      </c>
      <c r="AF2236" s="326"/>
    </row>
    <row r="2237" spans="1:32" x14ac:dyDescent="0.3">
      <c r="A2237" s="372" t="s">
        <v>20438</v>
      </c>
      <c r="B2237" s="372" t="s">
        <v>1221</v>
      </c>
      <c r="C2237" s="125" t="s">
        <v>20613</v>
      </c>
      <c r="D2237" s="32" t="s">
        <v>20621</v>
      </c>
      <c r="E2237" s="125" t="s">
        <v>10032</v>
      </c>
      <c r="F2237" s="125" t="s">
        <v>1236</v>
      </c>
      <c r="G2237" s="125" t="s">
        <v>1237</v>
      </c>
      <c r="AF2237" s="326"/>
    </row>
    <row r="2238" spans="1:32" x14ac:dyDescent="0.25">
      <c r="A2238" s="44" t="s">
        <v>7494</v>
      </c>
      <c r="B2238" s="44" t="s">
        <v>3162</v>
      </c>
      <c r="C2238" s="45">
        <v>230803</v>
      </c>
      <c r="D2238" s="45" t="s">
        <v>12340</v>
      </c>
      <c r="E2238" s="45" t="s">
        <v>4380</v>
      </c>
      <c r="AF2238" s="326"/>
    </row>
    <row r="2239" spans="1:32" x14ac:dyDescent="0.25">
      <c r="A2239" s="44" t="s">
        <v>7494</v>
      </c>
      <c r="B2239" s="44" t="s">
        <v>2438</v>
      </c>
      <c r="C2239" s="45">
        <v>251001</v>
      </c>
      <c r="D2239" s="45" t="s">
        <v>12340</v>
      </c>
      <c r="E2239" s="45" t="s">
        <v>12119</v>
      </c>
      <c r="AF2239" s="326"/>
    </row>
    <row r="2240" spans="1:32" x14ac:dyDescent="0.25">
      <c r="A2240" s="44" t="s">
        <v>12740</v>
      </c>
      <c r="B2240" s="44" t="s">
        <v>15937</v>
      </c>
      <c r="C2240" s="45" t="s">
        <v>12741</v>
      </c>
      <c r="D2240" s="93" t="s">
        <v>3876</v>
      </c>
      <c r="E2240" s="359">
        <f>DATE(2028,7,9)</f>
        <v>46943</v>
      </c>
      <c r="F2240" s="93"/>
      <c r="G2240" s="93"/>
      <c r="H2240" s="93"/>
      <c r="I2240" s="99"/>
      <c r="J2240" s="99"/>
      <c r="K2240" s="99"/>
      <c r="L2240" s="99"/>
      <c r="M2240" s="99"/>
      <c r="N2240" s="99"/>
      <c r="O2240" s="99"/>
      <c r="P2240" s="99"/>
      <c r="Q2240" s="99"/>
      <c r="R2240" s="99"/>
      <c r="S2240" s="99"/>
      <c r="T2240" s="99"/>
      <c r="U2240" s="99"/>
      <c r="V2240" s="99"/>
      <c r="W2240" s="99"/>
      <c r="X2240" s="99"/>
      <c r="Y2240" s="99"/>
      <c r="Z2240" s="99"/>
      <c r="AF2240" s="326"/>
    </row>
    <row r="2241" spans="1:32" x14ac:dyDescent="0.25">
      <c r="A2241" s="44" t="s">
        <v>8830</v>
      </c>
      <c r="B2241" s="44" t="s">
        <v>20344</v>
      </c>
      <c r="C2241" s="45" t="s">
        <v>8813</v>
      </c>
      <c r="D2241" s="32" t="s">
        <v>12570</v>
      </c>
      <c r="E2241" s="46">
        <v>46387</v>
      </c>
      <c r="AF2241" s="326"/>
    </row>
    <row r="2242" spans="1:32" x14ac:dyDescent="0.25">
      <c r="A2242" s="44" t="s">
        <v>3617</v>
      </c>
      <c r="B2242" s="44" t="s">
        <v>3275</v>
      </c>
      <c r="C2242" s="45">
        <v>210101</v>
      </c>
      <c r="D2242" s="45" t="s">
        <v>12340</v>
      </c>
      <c r="E2242" s="45" t="s">
        <v>3276</v>
      </c>
      <c r="AF2242" s="326"/>
    </row>
    <row r="2243" spans="1:32" x14ac:dyDescent="0.3">
      <c r="A2243" s="372" t="s">
        <v>11944</v>
      </c>
      <c r="B2243" s="372" t="s">
        <v>3577</v>
      </c>
      <c r="C2243" s="125" t="s">
        <v>11919</v>
      </c>
      <c r="D2243" s="32" t="s">
        <v>20621</v>
      </c>
      <c r="E2243" s="125" t="s">
        <v>2686</v>
      </c>
      <c r="F2243" s="125" t="s">
        <v>1236</v>
      </c>
      <c r="G2243" s="125" t="s">
        <v>1237</v>
      </c>
      <c r="AF2243" s="326"/>
    </row>
    <row r="2244" spans="1:32" x14ac:dyDescent="0.3">
      <c r="A2244" s="372" t="s">
        <v>11944</v>
      </c>
      <c r="B2244" s="372" t="s">
        <v>3578</v>
      </c>
      <c r="C2244" s="125" t="s">
        <v>11923</v>
      </c>
      <c r="D2244" s="32" t="s">
        <v>20621</v>
      </c>
      <c r="E2244" s="125" t="s">
        <v>2686</v>
      </c>
      <c r="F2244" s="125" t="s">
        <v>1236</v>
      </c>
      <c r="G2244" s="125" t="s">
        <v>1237</v>
      </c>
      <c r="AF2244" s="326"/>
    </row>
    <row r="2245" spans="1:32" x14ac:dyDescent="0.25">
      <c r="A2245" s="44" t="s">
        <v>14663</v>
      </c>
      <c r="B2245" s="44" t="s">
        <v>14635</v>
      </c>
      <c r="C2245" s="45">
        <v>28.25</v>
      </c>
      <c r="D2245" s="45" t="s">
        <v>13565</v>
      </c>
      <c r="E2245" s="46">
        <v>47664</v>
      </c>
      <c r="F2245" s="45"/>
      <c r="G2245" s="93"/>
      <c r="H2245" s="93"/>
      <c r="I2245" s="99"/>
      <c r="J2245" s="99"/>
      <c r="K2245" s="99"/>
      <c r="L2245" s="99"/>
      <c r="M2245" s="99"/>
      <c r="N2245" s="99"/>
      <c r="O2245" s="99"/>
      <c r="P2245" s="99"/>
      <c r="Q2245" s="99"/>
      <c r="R2245" s="99"/>
      <c r="S2245" s="99"/>
      <c r="T2245" s="99"/>
      <c r="U2245" s="99"/>
      <c r="V2245" s="99"/>
      <c r="W2245" s="99"/>
      <c r="X2245" s="99"/>
      <c r="Y2245" s="99"/>
      <c r="Z2245" s="99"/>
      <c r="AF2245" s="326"/>
    </row>
    <row r="2246" spans="1:32" x14ac:dyDescent="0.25">
      <c r="A2246" s="44" t="s">
        <v>4226</v>
      </c>
      <c r="B2246" s="44" t="s">
        <v>980</v>
      </c>
      <c r="C2246" s="45">
        <v>260103</v>
      </c>
      <c r="D2246" s="45" t="s">
        <v>12340</v>
      </c>
      <c r="E2246" s="45" t="s">
        <v>8976</v>
      </c>
      <c r="AF2246" s="326"/>
    </row>
    <row r="2247" spans="1:32" x14ac:dyDescent="0.25">
      <c r="A2247" s="44" t="s">
        <v>4226</v>
      </c>
      <c r="B2247" s="44" t="s">
        <v>8374</v>
      </c>
      <c r="C2247" s="45">
        <v>230401</v>
      </c>
      <c r="D2247" s="45" t="s">
        <v>12340</v>
      </c>
      <c r="E2247" s="45" t="s">
        <v>7925</v>
      </c>
      <c r="AF2247" s="326"/>
    </row>
    <row r="2248" spans="1:32" x14ac:dyDescent="0.3">
      <c r="A2248" s="372" t="s">
        <v>11945</v>
      </c>
      <c r="B2248" s="372" t="s">
        <v>1207</v>
      </c>
      <c r="C2248" s="125" t="s">
        <v>11906</v>
      </c>
      <c r="D2248" s="32" t="s">
        <v>20621</v>
      </c>
      <c r="E2248" s="125" t="s">
        <v>7992</v>
      </c>
      <c r="F2248" s="125" t="s">
        <v>1236</v>
      </c>
      <c r="G2248" s="125" t="s">
        <v>1237</v>
      </c>
      <c r="AF2248" s="326"/>
    </row>
    <row r="2249" spans="1:32" x14ac:dyDescent="0.25">
      <c r="A2249" s="44" t="s">
        <v>17821</v>
      </c>
      <c r="B2249" s="44" t="s">
        <v>20343</v>
      </c>
      <c r="C2249" s="45" t="s">
        <v>17817</v>
      </c>
      <c r="D2249" s="32" t="s">
        <v>12570</v>
      </c>
      <c r="E2249" s="46">
        <v>46387</v>
      </c>
      <c r="AF2249" s="326"/>
    </row>
    <row r="2250" spans="1:32" x14ac:dyDescent="0.3">
      <c r="A2250" s="372" t="s">
        <v>20057</v>
      </c>
      <c r="B2250" s="372" t="s">
        <v>12349</v>
      </c>
      <c r="C2250" s="125" t="s">
        <v>12350</v>
      </c>
      <c r="D2250" s="32" t="s">
        <v>20621</v>
      </c>
      <c r="E2250" s="125" t="s">
        <v>5075</v>
      </c>
      <c r="F2250" s="125" t="s">
        <v>1236</v>
      </c>
      <c r="G2250" s="125" t="s">
        <v>1237</v>
      </c>
      <c r="AF2250" s="326"/>
    </row>
    <row r="2251" spans="1:32" x14ac:dyDescent="0.3">
      <c r="A2251" s="372" t="s">
        <v>20057</v>
      </c>
      <c r="B2251" s="372" t="s">
        <v>7356</v>
      </c>
      <c r="C2251" s="125" t="s">
        <v>20261</v>
      </c>
      <c r="D2251" s="32" t="s">
        <v>20621</v>
      </c>
      <c r="E2251" s="125" t="s">
        <v>8976</v>
      </c>
      <c r="F2251" s="125" t="s">
        <v>1236</v>
      </c>
      <c r="G2251" s="125" t="s">
        <v>1237</v>
      </c>
      <c r="AF2251" s="326"/>
    </row>
    <row r="2252" spans="1:32" x14ac:dyDescent="0.25">
      <c r="A2252" s="76" t="s">
        <v>17392</v>
      </c>
      <c r="B2252" s="44" t="s">
        <v>17385</v>
      </c>
      <c r="C2252" s="45">
        <v>44.26</v>
      </c>
      <c r="D2252" s="45" t="s">
        <v>13565</v>
      </c>
      <c r="E2252" s="46">
        <v>47787</v>
      </c>
      <c r="F2252" s="45" t="s">
        <v>1384</v>
      </c>
      <c r="G2252" s="93"/>
      <c r="H2252" s="93"/>
      <c r="I2252" s="99"/>
      <c r="J2252" s="99"/>
      <c r="K2252" s="99"/>
      <c r="L2252" s="99"/>
      <c r="M2252" s="99"/>
      <c r="N2252" s="99"/>
      <c r="O2252" s="99"/>
      <c r="P2252" s="99"/>
      <c r="Q2252" s="99"/>
      <c r="R2252" s="99"/>
      <c r="S2252" s="99"/>
      <c r="T2252" s="99"/>
      <c r="U2252" s="99"/>
      <c r="V2252" s="99"/>
      <c r="W2252" s="99"/>
      <c r="X2252" s="99"/>
      <c r="Y2252" s="99"/>
      <c r="Z2252" s="99"/>
      <c r="AF2252" s="326"/>
    </row>
    <row r="2253" spans="1:32" x14ac:dyDescent="0.3">
      <c r="A2253" s="372" t="s">
        <v>16770</v>
      </c>
      <c r="B2253" s="372" t="s">
        <v>16875</v>
      </c>
      <c r="C2253" s="125" t="s">
        <v>16876</v>
      </c>
      <c r="D2253" s="32" t="s">
        <v>20621</v>
      </c>
      <c r="E2253" s="125" t="s">
        <v>16883</v>
      </c>
      <c r="F2253" s="125" t="s">
        <v>1236</v>
      </c>
      <c r="G2253" s="125" t="s">
        <v>1237</v>
      </c>
      <c r="AF2253" s="326"/>
    </row>
    <row r="2254" spans="1:32" x14ac:dyDescent="0.3">
      <c r="A2254" s="372" t="s">
        <v>20439</v>
      </c>
      <c r="B2254" s="372" t="s">
        <v>1217</v>
      </c>
      <c r="C2254" s="125" t="s">
        <v>20617</v>
      </c>
      <c r="D2254" s="32" t="s">
        <v>20621</v>
      </c>
      <c r="E2254" s="125" t="s">
        <v>10032</v>
      </c>
      <c r="F2254" s="125" t="s">
        <v>1237</v>
      </c>
      <c r="G2254" s="125" t="s">
        <v>1237</v>
      </c>
      <c r="AF2254" s="326"/>
    </row>
    <row r="2255" spans="1:32" x14ac:dyDescent="0.25">
      <c r="A2255" s="44" t="s">
        <v>3265</v>
      </c>
      <c r="B2255" s="44" t="s">
        <v>18845</v>
      </c>
      <c r="C2255" s="45">
        <v>23110101</v>
      </c>
      <c r="D2255" s="45" t="s">
        <v>12340</v>
      </c>
      <c r="E2255" s="45" t="s">
        <v>9018</v>
      </c>
      <c r="AF2255" s="326"/>
    </row>
    <row r="2256" spans="1:32" x14ac:dyDescent="0.25">
      <c r="A2256" s="44" t="s">
        <v>11358</v>
      </c>
      <c r="B2256" s="44" t="s">
        <v>18874</v>
      </c>
      <c r="C2256" s="45">
        <v>24060301</v>
      </c>
      <c r="D2256" s="45" t="s">
        <v>12340</v>
      </c>
      <c r="E2256" s="45" t="s">
        <v>5235</v>
      </c>
      <c r="AF2256" s="326"/>
    </row>
    <row r="2257" spans="1:32" x14ac:dyDescent="0.25">
      <c r="A2257" s="44" t="s">
        <v>11358</v>
      </c>
      <c r="B2257" s="44" t="s">
        <v>11310</v>
      </c>
      <c r="C2257" s="45">
        <v>24060302</v>
      </c>
      <c r="D2257" s="45" t="s">
        <v>12340</v>
      </c>
      <c r="E2257" s="45" t="s">
        <v>5235</v>
      </c>
      <c r="AF2257" s="326"/>
    </row>
    <row r="2258" spans="1:32" x14ac:dyDescent="0.25">
      <c r="A2258" s="44" t="s">
        <v>11358</v>
      </c>
      <c r="B2258" s="44" t="s">
        <v>3298</v>
      </c>
      <c r="C2258" s="45">
        <v>24010402</v>
      </c>
      <c r="D2258" s="45" t="s">
        <v>12340</v>
      </c>
      <c r="E2258" s="45" t="s">
        <v>10021</v>
      </c>
      <c r="AF2258" s="326"/>
    </row>
    <row r="2259" spans="1:32" x14ac:dyDescent="0.25">
      <c r="A2259" s="44" t="s">
        <v>11358</v>
      </c>
      <c r="B2259" s="44" t="s">
        <v>10020</v>
      </c>
      <c r="C2259" s="45">
        <v>24010401</v>
      </c>
      <c r="D2259" s="45" t="s">
        <v>12340</v>
      </c>
      <c r="E2259" s="45" t="s">
        <v>10021</v>
      </c>
      <c r="AF2259" s="326"/>
    </row>
    <row r="2260" spans="1:32" x14ac:dyDescent="0.25">
      <c r="A2260" s="44" t="s">
        <v>12655</v>
      </c>
      <c r="B2260" s="44" t="s">
        <v>20407</v>
      </c>
      <c r="C2260" s="45" t="s">
        <v>12654</v>
      </c>
      <c r="D2260" s="32" t="s">
        <v>12570</v>
      </c>
      <c r="E2260" s="46">
        <v>46326</v>
      </c>
      <c r="AF2260" s="326"/>
    </row>
    <row r="2261" spans="1:32" x14ac:dyDescent="0.25">
      <c r="A2261" s="44" t="s">
        <v>660</v>
      </c>
      <c r="B2261" s="44" t="s">
        <v>968</v>
      </c>
      <c r="C2261" s="45">
        <v>24060402</v>
      </c>
      <c r="D2261" s="45" t="s">
        <v>12340</v>
      </c>
      <c r="E2261" s="45" t="s">
        <v>5235</v>
      </c>
      <c r="AF2261" s="326"/>
    </row>
    <row r="2262" spans="1:32" x14ac:dyDescent="0.25">
      <c r="A2262" s="44" t="s">
        <v>11359</v>
      </c>
      <c r="B2262" s="44" t="s">
        <v>10031</v>
      </c>
      <c r="C2262" s="45">
        <v>240101</v>
      </c>
      <c r="D2262" s="45" t="s">
        <v>12340</v>
      </c>
      <c r="E2262" s="45" t="s">
        <v>10032</v>
      </c>
      <c r="AF2262" s="326"/>
    </row>
    <row r="2263" spans="1:32" x14ac:dyDescent="0.3">
      <c r="A2263" s="372" t="s">
        <v>8713</v>
      </c>
      <c r="B2263" s="372" t="s">
        <v>1209</v>
      </c>
      <c r="C2263" s="125" t="s">
        <v>8691</v>
      </c>
      <c r="D2263" s="32" t="s">
        <v>20621</v>
      </c>
      <c r="E2263" s="125" t="s">
        <v>8524</v>
      </c>
      <c r="F2263" s="125" t="s">
        <v>1236</v>
      </c>
      <c r="G2263" s="125" t="s">
        <v>1237</v>
      </c>
      <c r="AF2263" s="326"/>
    </row>
    <row r="2264" spans="1:32" x14ac:dyDescent="0.25">
      <c r="A2264" s="44" t="s">
        <v>9478</v>
      </c>
      <c r="B2264" s="44" t="s">
        <v>15938</v>
      </c>
      <c r="C2264" s="45" t="s">
        <v>18316</v>
      </c>
      <c r="D2264" s="93" t="s">
        <v>3876</v>
      </c>
      <c r="E2264" s="359">
        <f>DATE(2029,12,17)</f>
        <v>47469</v>
      </c>
      <c r="F2264" s="93"/>
      <c r="G2264" s="93"/>
      <c r="H2264" s="93"/>
      <c r="I2264" s="99"/>
      <c r="J2264" s="99"/>
      <c r="K2264" s="99"/>
      <c r="L2264" s="99"/>
      <c r="M2264" s="99"/>
      <c r="N2264" s="99"/>
      <c r="O2264" s="99"/>
      <c r="P2264" s="99"/>
      <c r="Q2264" s="99"/>
      <c r="R2264" s="99"/>
      <c r="S2264" s="99"/>
      <c r="T2264" s="99"/>
      <c r="U2264" s="99"/>
      <c r="V2264" s="99"/>
      <c r="W2264" s="99"/>
      <c r="X2264" s="99"/>
      <c r="Y2264" s="99"/>
      <c r="Z2264" s="99"/>
      <c r="AF2264" s="326"/>
    </row>
    <row r="2265" spans="1:32" x14ac:dyDescent="0.25">
      <c r="A2265" s="44" t="s">
        <v>1018</v>
      </c>
      <c r="B2265" s="44" t="s">
        <v>1604</v>
      </c>
      <c r="C2265" s="45" t="s">
        <v>5261</v>
      </c>
      <c r="D2265" s="93" t="s">
        <v>18817</v>
      </c>
      <c r="E2265" s="45" t="s">
        <v>5444</v>
      </c>
      <c r="F2265" s="379"/>
      <c r="G2265" s="379"/>
      <c r="H2265" s="379"/>
      <c r="I2265" s="380"/>
      <c r="J2265" s="380"/>
      <c r="K2265" s="380"/>
      <c r="L2265" s="380"/>
      <c r="M2265" s="380"/>
      <c r="N2265" s="380"/>
      <c r="O2265" s="380"/>
      <c r="P2265" s="380"/>
      <c r="Q2265" s="380"/>
      <c r="R2265" s="380"/>
      <c r="S2265" s="380"/>
      <c r="T2265" s="380"/>
      <c r="U2265" s="380"/>
      <c r="V2265" s="380"/>
      <c r="W2265" s="380"/>
      <c r="X2265" s="380"/>
      <c r="Y2265" s="380"/>
      <c r="Z2265" s="380"/>
      <c r="AA2265" s="380"/>
      <c r="AF2265" s="326"/>
    </row>
    <row r="2266" spans="1:32" x14ac:dyDescent="0.25">
      <c r="A2266" s="44" t="s">
        <v>1018</v>
      </c>
      <c r="B2266" s="44" t="s">
        <v>1604</v>
      </c>
      <c r="C2266" s="45" t="s">
        <v>5261</v>
      </c>
      <c r="D2266" s="45" t="s">
        <v>10697</v>
      </c>
      <c r="E2266" s="45" t="s">
        <v>5245</v>
      </c>
      <c r="F2266" s="93"/>
      <c r="G2266" s="93"/>
      <c r="H2266" s="93"/>
      <c r="I2266" s="99"/>
      <c r="J2266" s="99"/>
      <c r="K2266" s="99"/>
      <c r="L2266" s="99"/>
      <c r="M2266" s="99"/>
      <c r="N2266" s="99"/>
      <c r="O2266" s="99"/>
      <c r="P2266" s="99"/>
      <c r="Q2266" s="99"/>
      <c r="R2266" s="99"/>
      <c r="S2266" s="99"/>
      <c r="T2266" s="99"/>
      <c r="U2266" s="99"/>
      <c r="V2266" s="99"/>
      <c r="W2266" s="99"/>
      <c r="X2266" s="99"/>
      <c r="Y2266" s="99"/>
      <c r="Z2266" s="99"/>
      <c r="AA2266" s="380"/>
      <c r="AF2266" s="326"/>
    </row>
    <row r="2267" spans="1:32" x14ac:dyDescent="0.25">
      <c r="A2267" s="44" t="s">
        <v>18976</v>
      </c>
      <c r="B2267" s="44" t="s">
        <v>3169</v>
      </c>
      <c r="C2267" s="45">
        <v>230502</v>
      </c>
      <c r="D2267" s="45" t="s">
        <v>12340</v>
      </c>
      <c r="E2267" s="45" t="s">
        <v>8252</v>
      </c>
      <c r="AF2267" s="326"/>
    </row>
    <row r="2268" spans="1:32" x14ac:dyDescent="0.25">
      <c r="A2268" s="44" t="s">
        <v>18976</v>
      </c>
      <c r="B2268" s="44" t="s">
        <v>210</v>
      </c>
      <c r="C2268" s="45">
        <v>241001</v>
      </c>
      <c r="D2268" s="45" t="s">
        <v>12340</v>
      </c>
      <c r="E2268" s="45" t="s">
        <v>5650</v>
      </c>
      <c r="AF2268" s="326"/>
    </row>
    <row r="2269" spans="1:32" x14ac:dyDescent="0.25">
      <c r="A2269" s="44" t="s">
        <v>7495</v>
      </c>
      <c r="B2269" s="44" t="s">
        <v>3598</v>
      </c>
      <c r="C2269" s="45">
        <v>230301</v>
      </c>
      <c r="D2269" s="45" t="s">
        <v>12340</v>
      </c>
      <c r="E2269" s="45" t="s">
        <v>5580</v>
      </c>
      <c r="AF2269" s="326"/>
    </row>
    <row r="2270" spans="1:32" x14ac:dyDescent="0.3">
      <c r="A2270" s="372" t="s">
        <v>16544</v>
      </c>
      <c r="B2270" s="372" t="s">
        <v>1662</v>
      </c>
      <c r="C2270" s="125" t="s">
        <v>16727</v>
      </c>
      <c r="D2270" s="32" t="s">
        <v>20621</v>
      </c>
      <c r="E2270" s="125" t="s">
        <v>12895</v>
      </c>
      <c r="F2270" s="125" t="s">
        <v>1236</v>
      </c>
      <c r="G2270" s="125" t="s">
        <v>1237</v>
      </c>
      <c r="AF2270" s="326"/>
    </row>
    <row r="2271" spans="1:32" x14ac:dyDescent="0.25">
      <c r="A2271" s="44" t="s">
        <v>9031</v>
      </c>
      <c r="B2271" s="44" t="s">
        <v>3160</v>
      </c>
      <c r="C2271" s="45">
        <v>230901</v>
      </c>
      <c r="D2271" s="45" t="s">
        <v>12340</v>
      </c>
      <c r="E2271" s="45" t="s">
        <v>8524</v>
      </c>
      <c r="AF2271" s="326"/>
    </row>
    <row r="2272" spans="1:32" x14ac:dyDescent="0.3">
      <c r="A2272" s="372" t="s">
        <v>11946</v>
      </c>
      <c r="B2272" s="372" t="s">
        <v>4057</v>
      </c>
      <c r="C2272" s="125" t="s">
        <v>11933</v>
      </c>
      <c r="D2272" s="32" t="s">
        <v>20621</v>
      </c>
      <c r="E2272" s="125" t="s">
        <v>5311</v>
      </c>
      <c r="F2272" s="125" t="s">
        <v>1236</v>
      </c>
      <c r="G2272" s="125" t="s">
        <v>1236</v>
      </c>
      <c r="AF2272" s="326"/>
    </row>
    <row r="2273" spans="1:32" x14ac:dyDescent="0.3">
      <c r="A2273" s="372" t="s">
        <v>11947</v>
      </c>
      <c r="B2273" s="372" t="s">
        <v>4057</v>
      </c>
      <c r="C2273" s="125" t="s">
        <v>11933</v>
      </c>
      <c r="D2273" s="32" t="s">
        <v>20621</v>
      </c>
      <c r="E2273" s="125" t="s">
        <v>5311</v>
      </c>
      <c r="F2273" s="125" t="s">
        <v>1236</v>
      </c>
      <c r="G2273" s="125" t="s">
        <v>1236</v>
      </c>
      <c r="AF2273" s="326"/>
    </row>
    <row r="2274" spans="1:32" x14ac:dyDescent="0.3">
      <c r="A2274" s="372" t="s">
        <v>11948</v>
      </c>
      <c r="B2274" s="372" t="s">
        <v>4057</v>
      </c>
      <c r="C2274" s="125" t="s">
        <v>11933</v>
      </c>
      <c r="D2274" s="32" t="s">
        <v>20621</v>
      </c>
      <c r="E2274" s="125" t="s">
        <v>5311</v>
      </c>
      <c r="F2274" s="125" t="s">
        <v>1236</v>
      </c>
      <c r="G2274" s="125" t="s">
        <v>1237</v>
      </c>
      <c r="AF2274" s="326"/>
    </row>
    <row r="2275" spans="1:32" x14ac:dyDescent="0.3">
      <c r="A2275" s="372" t="s">
        <v>17496</v>
      </c>
      <c r="B2275" s="372" t="s">
        <v>5061</v>
      </c>
      <c r="C2275" s="125" t="s">
        <v>17483</v>
      </c>
      <c r="D2275" s="32" t="s">
        <v>20621</v>
      </c>
      <c r="E2275" s="125" t="s">
        <v>5246</v>
      </c>
      <c r="F2275" s="125" t="s">
        <v>1236</v>
      </c>
      <c r="G2275" s="125" t="s">
        <v>1237</v>
      </c>
      <c r="AF2275" s="326"/>
    </row>
    <row r="2276" spans="1:32" x14ac:dyDescent="0.3">
      <c r="A2276" s="372" t="s">
        <v>16545</v>
      </c>
      <c r="B2276" s="372" t="s">
        <v>8693</v>
      </c>
      <c r="C2276" s="125" t="s">
        <v>8694</v>
      </c>
      <c r="D2276" s="32" t="s">
        <v>20621</v>
      </c>
      <c r="E2276" s="125" t="s">
        <v>8524</v>
      </c>
      <c r="F2276" s="125" t="s">
        <v>1236</v>
      </c>
      <c r="G2276" s="125" t="s">
        <v>1237</v>
      </c>
      <c r="AF2276" s="326"/>
    </row>
    <row r="2277" spans="1:32" x14ac:dyDescent="0.3">
      <c r="A2277" s="372" t="s">
        <v>16545</v>
      </c>
      <c r="B2277" s="372" t="s">
        <v>1220</v>
      </c>
      <c r="C2277" s="125" t="s">
        <v>8706</v>
      </c>
      <c r="D2277" s="32" t="s">
        <v>20621</v>
      </c>
      <c r="E2277" s="125" t="s">
        <v>8524</v>
      </c>
      <c r="F2277" s="125" t="s">
        <v>1236</v>
      </c>
      <c r="G2277" s="125" t="s">
        <v>1237</v>
      </c>
      <c r="AF2277" s="326"/>
    </row>
    <row r="2278" spans="1:32" x14ac:dyDescent="0.3">
      <c r="A2278" s="372" t="s">
        <v>16545</v>
      </c>
      <c r="B2278" s="372" t="s">
        <v>8716</v>
      </c>
      <c r="C2278" s="125" t="s">
        <v>8717</v>
      </c>
      <c r="D2278" s="32" t="s">
        <v>20621</v>
      </c>
      <c r="E2278" s="125" t="s">
        <v>8524</v>
      </c>
      <c r="F2278" s="125" t="s">
        <v>1236</v>
      </c>
      <c r="G2278" s="125" t="s">
        <v>1237</v>
      </c>
      <c r="AF2278" s="326"/>
    </row>
    <row r="2279" spans="1:32" x14ac:dyDescent="0.3">
      <c r="A2279" s="372" t="s">
        <v>16545</v>
      </c>
      <c r="B2279" s="372" t="s">
        <v>1223</v>
      </c>
      <c r="C2279" s="125" t="s">
        <v>16734</v>
      </c>
      <c r="D2279" s="32" t="s">
        <v>20621</v>
      </c>
      <c r="E2279" s="125" t="s">
        <v>10638</v>
      </c>
      <c r="F2279" s="125" t="s">
        <v>1236</v>
      </c>
      <c r="G2279" s="125" t="s">
        <v>1237</v>
      </c>
      <c r="AF2279" s="326"/>
    </row>
    <row r="2280" spans="1:32" x14ac:dyDescent="0.25">
      <c r="A2280" s="44" t="s">
        <v>18977</v>
      </c>
      <c r="B2280" s="44" t="s">
        <v>2433</v>
      </c>
      <c r="C2280" s="45">
        <v>220105</v>
      </c>
      <c r="D2280" s="45" t="s">
        <v>12340</v>
      </c>
      <c r="E2280" s="45" t="s">
        <v>2686</v>
      </c>
      <c r="AF2280" s="326"/>
    </row>
    <row r="2281" spans="1:32" x14ac:dyDescent="0.25">
      <c r="A2281" s="44" t="s">
        <v>7496</v>
      </c>
      <c r="B2281" s="44" t="s">
        <v>2433</v>
      </c>
      <c r="C2281" s="45">
        <v>230105</v>
      </c>
      <c r="D2281" s="45" t="s">
        <v>12340</v>
      </c>
      <c r="E2281" s="45" t="s">
        <v>5580</v>
      </c>
      <c r="AF2281" s="326"/>
    </row>
    <row r="2282" spans="1:32" x14ac:dyDescent="0.25">
      <c r="A2282" s="44" t="s">
        <v>8018</v>
      </c>
      <c r="B2282" s="44" t="s">
        <v>281</v>
      </c>
      <c r="C2282" s="45" t="s">
        <v>8019</v>
      </c>
      <c r="D2282" s="45" t="s">
        <v>12177</v>
      </c>
      <c r="E2282" s="45" t="s">
        <v>12899</v>
      </c>
      <c r="F2282" s="93"/>
      <c r="G2282" s="93"/>
      <c r="H2282" s="93"/>
      <c r="I2282" s="99"/>
      <c r="J2282" s="99"/>
      <c r="K2282" s="99"/>
      <c r="L2282" s="99"/>
      <c r="M2282" s="99"/>
      <c r="N2282" s="99"/>
      <c r="O2282" s="99"/>
      <c r="P2282" s="99"/>
      <c r="Q2282" s="99"/>
      <c r="R2282" s="99"/>
      <c r="S2282" s="99"/>
      <c r="T2282" s="99"/>
      <c r="U2282" s="99"/>
      <c r="V2282" s="99"/>
      <c r="W2282" s="99"/>
      <c r="X2282" s="99"/>
      <c r="Y2282" s="99"/>
      <c r="Z2282" s="99"/>
      <c r="AF2282" s="326"/>
    </row>
    <row r="2283" spans="1:32" x14ac:dyDescent="0.25">
      <c r="A2283" s="44" t="s">
        <v>8018</v>
      </c>
      <c r="B2283" s="44" t="s">
        <v>281</v>
      </c>
      <c r="C2283" s="45" t="s">
        <v>8019</v>
      </c>
      <c r="D2283" s="93" t="s">
        <v>18817</v>
      </c>
      <c r="E2283" s="45" t="s">
        <v>12899</v>
      </c>
      <c r="F2283" s="379"/>
      <c r="G2283" s="379"/>
      <c r="H2283" s="379"/>
      <c r="I2283" s="380"/>
      <c r="J2283" s="380"/>
      <c r="K2283" s="380"/>
      <c r="L2283" s="380"/>
      <c r="M2283" s="380"/>
      <c r="N2283" s="380"/>
      <c r="O2283" s="380"/>
      <c r="P2283" s="380"/>
      <c r="Q2283" s="380"/>
      <c r="R2283" s="380"/>
      <c r="S2283" s="380"/>
      <c r="T2283" s="380"/>
      <c r="U2283" s="380"/>
      <c r="V2283" s="380"/>
      <c r="W2283" s="380"/>
      <c r="X2283" s="380"/>
      <c r="Y2283" s="380"/>
      <c r="Z2283" s="380"/>
      <c r="AA2283" s="380"/>
      <c r="AF2283" s="326"/>
    </row>
    <row r="2284" spans="1:32" x14ac:dyDescent="0.25">
      <c r="A2284" s="44" t="s">
        <v>8018</v>
      </c>
      <c r="B2284" s="44" t="s">
        <v>281</v>
      </c>
      <c r="C2284" s="45" t="s">
        <v>8019</v>
      </c>
      <c r="D2284" s="45" t="s">
        <v>10697</v>
      </c>
      <c r="E2284" s="45" t="s">
        <v>5072</v>
      </c>
      <c r="F2284" s="93"/>
      <c r="G2284" s="93"/>
      <c r="H2284" s="93"/>
      <c r="I2284" s="99"/>
      <c r="J2284" s="99"/>
      <c r="K2284" s="99"/>
      <c r="L2284" s="99"/>
      <c r="M2284" s="99"/>
      <c r="N2284" s="99"/>
      <c r="O2284" s="99"/>
      <c r="P2284" s="99"/>
      <c r="Q2284" s="99"/>
      <c r="R2284" s="99"/>
      <c r="S2284" s="99"/>
      <c r="T2284" s="99"/>
      <c r="U2284" s="99"/>
      <c r="V2284" s="99"/>
      <c r="W2284" s="99"/>
      <c r="X2284" s="99"/>
      <c r="Y2284" s="99"/>
      <c r="Z2284" s="99"/>
      <c r="AF2284" s="326"/>
    </row>
    <row r="2285" spans="1:32" x14ac:dyDescent="0.25">
      <c r="A2285" s="44" t="s">
        <v>13060</v>
      </c>
      <c r="B2285" s="92" t="s">
        <v>13084</v>
      </c>
      <c r="C2285" s="93" t="s">
        <v>13054</v>
      </c>
      <c r="D2285" s="93" t="s">
        <v>1250</v>
      </c>
      <c r="E2285" s="94">
        <v>47208</v>
      </c>
      <c r="F2285" s="93"/>
      <c r="G2285" s="93"/>
      <c r="H2285" s="93"/>
      <c r="I2285" s="99"/>
      <c r="J2285" s="99"/>
      <c r="K2285" s="99"/>
      <c r="L2285" s="99"/>
      <c r="M2285" s="99"/>
      <c r="N2285" s="99"/>
      <c r="O2285" s="99"/>
      <c r="P2285" s="99"/>
      <c r="Q2285" s="99"/>
      <c r="R2285" s="99"/>
      <c r="S2285" s="99"/>
      <c r="T2285" s="99"/>
      <c r="U2285" s="99"/>
      <c r="V2285" s="99"/>
      <c r="W2285" s="99"/>
      <c r="X2285" s="99"/>
      <c r="Y2285" s="99"/>
      <c r="Z2285" s="99"/>
      <c r="AF2285" s="326"/>
    </row>
    <row r="2286" spans="1:32" x14ac:dyDescent="0.25">
      <c r="A2286" s="44" t="s">
        <v>2373</v>
      </c>
      <c r="B2286" s="44" t="s">
        <v>20344</v>
      </c>
      <c r="C2286" s="45" t="s">
        <v>8813</v>
      </c>
      <c r="D2286" s="32" t="s">
        <v>12570</v>
      </c>
      <c r="E2286" s="46">
        <v>46387</v>
      </c>
      <c r="AF2286" s="326"/>
    </row>
    <row r="2287" spans="1:32" x14ac:dyDescent="0.25">
      <c r="A2287" s="44" t="s">
        <v>17822</v>
      </c>
      <c r="B2287" s="44" t="s">
        <v>20343</v>
      </c>
      <c r="C2287" s="45" t="s">
        <v>17817</v>
      </c>
      <c r="D2287" s="32" t="s">
        <v>12570</v>
      </c>
      <c r="E2287" s="46">
        <v>46387</v>
      </c>
      <c r="AF2287" s="326"/>
    </row>
    <row r="2288" spans="1:32" x14ac:dyDescent="0.25">
      <c r="A2288" s="44" t="s">
        <v>15516</v>
      </c>
      <c r="B2288" s="44" t="s">
        <v>4105</v>
      </c>
      <c r="C2288" s="45" t="s">
        <v>15517</v>
      </c>
      <c r="D2288" s="46" t="s">
        <v>13037</v>
      </c>
      <c r="E2288" s="46">
        <v>46218</v>
      </c>
      <c r="AF2288" s="326"/>
    </row>
    <row r="2289" spans="1:32" x14ac:dyDescent="0.25">
      <c r="A2289" s="44" t="s">
        <v>13190</v>
      </c>
      <c r="B2289" s="44" t="s">
        <v>13127</v>
      </c>
      <c r="C2289" s="45">
        <v>13.24</v>
      </c>
      <c r="D2289" s="45" t="s">
        <v>13565</v>
      </c>
      <c r="E2289" s="46">
        <v>47299</v>
      </c>
      <c r="F2289" s="45" t="s">
        <v>1384</v>
      </c>
      <c r="G2289" s="93"/>
      <c r="H2289" s="93"/>
      <c r="I2289" s="99"/>
      <c r="J2289" s="99"/>
      <c r="K2289" s="99"/>
      <c r="L2289" s="99"/>
      <c r="M2289" s="99"/>
      <c r="N2289" s="99"/>
      <c r="O2289" s="99"/>
      <c r="P2289" s="99"/>
      <c r="Q2289" s="99"/>
      <c r="R2289" s="99"/>
      <c r="S2289" s="99"/>
      <c r="T2289" s="99"/>
      <c r="U2289" s="99"/>
      <c r="V2289" s="99"/>
      <c r="W2289" s="99"/>
      <c r="X2289" s="99"/>
      <c r="Y2289" s="99"/>
      <c r="Z2289" s="99"/>
      <c r="AF2289" s="326"/>
    </row>
    <row r="2290" spans="1:32" x14ac:dyDescent="0.25">
      <c r="A2290" s="44" t="s">
        <v>11360</v>
      </c>
      <c r="B2290" s="44" t="s">
        <v>10031</v>
      </c>
      <c r="C2290" s="45">
        <v>240101</v>
      </c>
      <c r="D2290" s="45" t="s">
        <v>12340</v>
      </c>
      <c r="E2290" s="45" t="s">
        <v>10032</v>
      </c>
      <c r="AF2290" s="326"/>
    </row>
    <row r="2291" spans="1:32" x14ac:dyDescent="0.25">
      <c r="A2291" s="44" t="s">
        <v>5793</v>
      </c>
      <c r="B2291" s="44" t="s">
        <v>20342</v>
      </c>
      <c r="C2291" s="45" t="s">
        <v>10493</v>
      </c>
      <c r="D2291" s="32" t="s">
        <v>12570</v>
      </c>
      <c r="E2291" s="46">
        <v>46387</v>
      </c>
      <c r="AF2291" s="326"/>
    </row>
    <row r="2292" spans="1:32" x14ac:dyDescent="0.25">
      <c r="A2292" s="44" t="s">
        <v>16968</v>
      </c>
      <c r="B2292" s="44" t="s">
        <v>967</v>
      </c>
      <c r="C2292" s="45">
        <v>250601</v>
      </c>
      <c r="D2292" s="45" t="s">
        <v>12340</v>
      </c>
      <c r="E2292" s="45" t="s">
        <v>16905</v>
      </c>
      <c r="AF2292" s="326"/>
    </row>
    <row r="2293" spans="1:32" x14ac:dyDescent="0.25">
      <c r="A2293" s="44" t="s">
        <v>16968</v>
      </c>
      <c r="B2293" s="44" t="s">
        <v>5447</v>
      </c>
      <c r="C2293" s="45">
        <v>250802</v>
      </c>
      <c r="D2293" s="45" t="s">
        <v>12340</v>
      </c>
      <c r="E2293" s="45" t="s">
        <v>10682</v>
      </c>
      <c r="AF2293" s="326"/>
    </row>
    <row r="2294" spans="1:32" x14ac:dyDescent="0.25">
      <c r="A2294" s="44" t="s">
        <v>18978</v>
      </c>
      <c r="B2294" s="44" t="s">
        <v>2433</v>
      </c>
      <c r="C2294" s="45">
        <v>250106</v>
      </c>
      <c r="D2294" s="45" t="s">
        <v>12340</v>
      </c>
      <c r="E2294" s="45" t="s">
        <v>12896</v>
      </c>
      <c r="AF2294" s="326"/>
    </row>
    <row r="2295" spans="1:32" x14ac:dyDescent="0.25">
      <c r="A2295" s="91" t="s">
        <v>18531</v>
      </c>
      <c r="B2295" s="385" t="s">
        <v>18577</v>
      </c>
      <c r="C2295" s="387">
        <v>2515</v>
      </c>
      <c r="D2295" s="93" t="s">
        <v>5007</v>
      </c>
      <c r="E2295" s="388">
        <v>46418</v>
      </c>
      <c r="AF2295" s="326"/>
    </row>
    <row r="2296" spans="1:32" x14ac:dyDescent="0.25">
      <c r="A2296" s="44" t="s">
        <v>12368</v>
      </c>
      <c r="B2296" s="44" t="s">
        <v>13134</v>
      </c>
      <c r="C2296" s="45">
        <v>13.23</v>
      </c>
      <c r="D2296" s="45" t="s">
        <v>13565</v>
      </c>
      <c r="E2296" s="46">
        <v>46934</v>
      </c>
      <c r="F2296" s="45" t="s">
        <v>1384</v>
      </c>
      <c r="G2296" s="93"/>
      <c r="H2296" s="93"/>
      <c r="I2296" s="99"/>
      <c r="J2296" s="99"/>
      <c r="K2296" s="99"/>
      <c r="L2296" s="99"/>
      <c r="M2296" s="99"/>
      <c r="N2296" s="99"/>
      <c r="O2296" s="99"/>
      <c r="P2296" s="99"/>
      <c r="Q2296" s="99"/>
      <c r="R2296" s="99"/>
      <c r="S2296" s="99"/>
      <c r="T2296" s="99"/>
      <c r="U2296" s="99"/>
      <c r="V2296" s="99"/>
      <c r="W2296" s="99"/>
      <c r="X2296" s="99"/>
      <c r="Y2296" s="99"/>
      <c r="Z2296" s="99"/>
      <c r="AF2296" s="326"/>
    </row>
    <row r="2297" spans="1:32" x14ac:dyDescent="0.25">
      <c r="A2297" s="44" t="s">
        <v>17993</v>
      </c>
      <c r="B2297" s="44" t="s">
        <v>17994</v>
      </c>
      <c r="C2297" s="45" t="s">
        <v>18317</v>
      </c>
      <c r="D2297" s="93" t="s">
        <v>3876</v>
      </c>
      <c r="E2297" s="359">
        <f>DATE(2029,9,18)</f>
        <v>47379</v>
      </c>
      <c r="F2297" s="93"/>
      <c r="G2297" s="93"/>
      <c r="H2297" s="93"/>
      <c r="I2297" s="99"/>
      <c r="J2297" s="99"/>
      <c r="K2297" s="99"/>
      <c r="L2297" s="99"/>
      <c r="M2297" s="99"/>
      <c r="N2297" s="99"/>
      <c r="O2297" s="99"/>
      <c r="P2297" s="99"/>
      <c r="Q2297" s="99"/>
      <c r="R2297" s="99"/>
      <c r="S2297" s="99"/>
      <c r="T2297" s="99"/>
      <c r="U2297" s="99"/>
      <c r="V2297" s="99"/>
      <c r="W2297" s="99"/>
      <c r="X2297" s="99"/>
      <c r="Y2297" s="99"/>
      <c r="Z2297" s="99"/>
      <c r="AF2297" s="326"/>
    </row>
    <row r="2298" spans="1:32" x14ac:dyDescent="0.25">
      <c r="A2298" s="44" t="s">
        <v>13621</v>
      </c>
      <c r="B2298" s="44" t="s">
        <v>210</v>
      </c>
      <c r="C2298" s="45">
        <v>241001</v>
      </c>
      <c r="D2298" s="45" t="s">
        <v>12340</v>
      </c>
      <c r="E2298" s="45" t="s">
        <v>5650</v>
      </c>
      <c r="AF2298" s="326"/>
    </row>
    <row r="2299" spans="1:32" x14ac:dyDescent="0.25">
      <c r="A2299" s="44" t="s">
        <v>13621</v>
      </c>
      <c r="B2299" s="44" t="s">
        <v>5639</v>
      </c>
      <c r="C2299" s="45">
        <v>25010401</v>
      </c>
      <c r="D2299" s="45" t="s">
        <v>12340</v>
      </c>
      <c r="E2299" s="45" t="s">
        <v>13581</v>
      </c>
      <c r="AF2299" s="326"/>
    </row>
    <row r="2300" spans="1:32" x14ac:dyDescent="0.25">
      <c r="A2300" s="44" t="s">
        <v>13621</v>
      </c>
      <c r="B2300" s="44" t="s">
        <v>3298</v>
      </c>
      <c r="C2300" s="45">
        <v>25010402</v>
      </c>
      <c r="D2300" s="45" t="s">
        <v>12340</v>
      </c>
      <c r="E2300" s="45" t="s">
        <v>13581</v>
      </c>
      <c r="AF2300" s="326"/>
    </row>
    <row r="2301" spans="1:32" x14ac:dyDescent="0.25">
      <c r="A2301" s="44" t="s">
        <v>11361</v>
      </c>
      <c r="B2301" s="44" t="s">
        <v>967</v>
      </c>
      <c r="C2301" s="45">
        <v>240601</v>
      </c>
      <c r="D2301" s="45" t="s">
        <v>12340</v>
      </c>
      <c r="E2301" s="45" t="s">
        <v>10639</v>
      </c>
      <c r="AF2301" s="326"/>
    </row>
    <row r="2302" spans="1:32" x14ac:dyDescent="0.25">
      <c r="A2302" s="44" t="s">
        <v>14664</v>
      </c>
      <c r="B2302" s="44" t="s">
        <v>14651</v>
      </c>
      <c r="C2302" s="45">
        <v>29.25</v>
      </c>
      <c r="D2302" s="45" t="s">
        <v>13565</v>
      </c>
      <c r="E2302" s="46">
        <v>47664</v>
      </c>
      <c r="F2302" s="45"/>
      <c r="G2302" s="93"/>
      <c r="H2302" s="93"/>
      <c r="I2302" s="99"/>
      <c r="J2302" s="99"/>
      <c r="K2302" s="99"/>
      <c r="L2302" s="99"/>
      <c r="M2302" s="99"/>
      <c r="N2302" s="99"/>
      <c r="O2302" s="99"/>
      <c r="P2302" s="99"/>
      <c r="Q2302" s="99"/>
      <c r="R2302" s="99"/>
      <c r="S2302" s="99"/>
      <c r="T2302" s="99"/>
      <c r="U2302" s="99"/>
      <c r="V2302" s="99"/>
      <c r="W2302" s="99"/>
      <c r="X2302" s="99"/>
      <c r="Y2302" s="99"/>
      <c r="Z2302" s="99"/>
      <c r="AF2302" s="326"/>
    </row>
    <row r="2303" spans="1:32" x14ac:dyDescent="0.25">
      <c r="A2303" s="44" t="s">
        <v>6802</v>
      </c>
      <c r="B2303" s="44" t="s">
        <v>154</v>
      </c>
      <c r="C2303" s="45" t="s">
        <v>6803</v>
      </c>
      <c r="D2303" s="46" t="s">
        <v>13037</v>
      </c>
      <c r="E2303" s="46">
        <v>46441</v>
      </c>
      <c r="AF2303" s="326"/>
    </row>
    <row r="2304" spans="1:32" x14ac:dyDescent="0.25">
      <c r="A2304" s="44" t="s">
        <v>6802</v>
      </c>
      <c r="B2304" s="44" t="s">
        <v>1944</v>
      </c>
      <c r="C2304" s="45" t="s">
        <v>15518</v>
      </c>
      <c r="D2304" s="46" t="s">
        <v>13037</v>
      </c>
      <c r="E2304" s="46">
        <v>46282</v>
      </c>
      <c r="AF2304" s="326"/>
    </row>
    <row r="2305" spans="1:32" x14ac:dyDescent="0.25">
      <c r="A2305" s="44" t="s">
        <v>6802</v>
      </c>
      <c r="B2305" s="44" t="s">
        <v>154</v>
      </c>
      <c r="C2305" s="45" t="s">
        <v>15519</v>
      </c>
      <c r="D2305" s="46" t="s">
        <v>13037</v>
      </c>
      <c r="E2305" s="46">
        <v>46218</v>
      </c>
      <c r="AF2305" s="326"/>
    </row>
    <row r="2306" spans="1:32" x14ac:dyDescent="0.25">
      <c r="A2306" s="44" t="s">
        <v>6802</v>
      </c>
      <c r="B2306" s="44" t="s">
        <v>1944</v>
      </c>
      <c r="C2306" s="45" t="s">
        <v>17628</v>
      </c>
      <c r="D2306" s="46" t="s">
        <v>13037</v>
      </c>
      <c r="E2306" s="46">
        <v>46274</v>
      </c>
      <c r="AF2306" s="326"/>
    </row>
    <row r="2307" spans="1:32" x14ac:dyDescent="0.25">
      <c r="A2307" s="44" t="s">
        <v>16969</v>
      </c>
      <c r="B2307" s="44" t="s">
        <v>5470</v>
      </c>
      <c r="C2307" s="45">
        <v>250604</v>
      </c>
      <c r="D2307" s="45" t="s">
        <v>12340</v>
      </c>
      <c r="E2307" s="45" t="s">
        <v>8383</v>
      </c>
      <c r="AF2307" s="326"/>
    </row>
    <row r="2308" spans="1:32" x14ac:dyDescent="0.25">
      <c r="A2308" s="44" t="s">
        <v>13622</v>
      </c>
      <c r="B2308" s="44" t="s">
        <v>1733</v>
      </c>
      <c r="C2308" s="45">
        <v>250101</v>
      </c>
      <c r="D2308" s="45" t="s">
        <v>12340</v>
      </c>
      <c r="E2308" s="45" t="s">
        <v>13567</v>
      </c>
      <c r="AF2308" s="326"/>
    </row>
    <row r="2309" spans="1:32" x14ac:dyDescent="0.3">
      <c r="A2309" s="372" t="s">
        <v>20058</v>
      </c>
      <c r="B2309" s="372" t="s">
        <v>2384</v>
      </c>
      <c r="C2309" s="125" t="s">
        <v>20259</v>
      </c>
      <c r="D2309" s="32" t="s">
        <v>20621</v>
      </c>
      <c r="E2309" s="125" t="s">
        <v>8976</v>
      </c>
      <c r="F2309" s="125" t="s">
        <v>1236</v>
      </c>
      <c r="G2309" s="125" t="s">
        <v>1237</v>
      </c>
      <c r="AF2309" s="326"/>
    </row>
    <row r="2310" spans="1:32" x14ac:dyDescent="0.25">
      <c r="A2310" s="91" t="s">
        <v>10154</v>
      </c>
      <c r="B2310" s="92" t="s">
        <v>10390</v>
      </c>
      <c r="C2310" s="56" t="s">
        <v>10135</v>
      </c>
      <c r="D2310" s="146" t="s">
        <v>10389</v>
      </c>
      <c r="E2310" s="107">
        <v>45838</v>
      </c>
      <c r="F2310" s="93"/>
      <c r="G2310" s="93"/>
      <c r="H2310" s="93"/>
      <c r="I2310" s="99"/>
      <c r="J2310" s="99"/>
      <c r="K2310" s="99"/>
      <c r="L2310" s="99"/>
      <c r="M2310" s="99"/>
      <c r="N2310" s="99"/>
      <c r="O2310" s="99"/>
      <c r="P2310" s="99"/>
      <c r="Q2310" s="99"/>
      <c r="R2310" s="99"/>
      <c r="S2310" s="99"/>
      <c r="T2310" s="99"/>
      <c r="U2310" s="99"/>
      <c r="V2310" s="99"/>
      <c r="W2310" s="99"/>
      <c r="X2310" s="99"/>
      <c r="Y2310" s="99"/>
      <c r="Z2310" s="99"/>
      <c r="AF2310" s="326"/>
    </row>
    <row r="2311" spans="1:32" x14ac:dyDescent="0.3">
      <c r="A2311" s="372" t="s">
        <v>3246</v>
      </c>
      <c r="B2311" s="372" t="s">
        <v>1219</v>
      </c>
      <c r="C2311" s="125" t="s">
        <v>9359</v>
      </c>
      <c r="D2311" s="32" t="s">
        <v>20621</v>
      </c>
      <c r="E2311" s="125" t="s">
        <v>9349</v>
      </c>
      <c r="F2311" s="125" t="s">
        <v>1236</v>
      </c>
      <c r="G2311" s="125" t="s">
        <v>1237</v>
      </c>
      <c r="AF2311" s="326"/>
    </row>
    <row r="2312" spans="1:32" x14ac:dyDescent="0.25">
      <c r="A2312" s="44" t="s">
        <v>13191</v>
      </c>
      <c r="B2312" s="44" t="s">
        <v>13116</v>
      </c>
      <c r="C2312" s="45">
        <v>3.24</v>
      </c>
      <c r="D2312" s="45" t="s">
        <v>13565</v>
      </c>
      <c r="E2312" s="46">
        <v>47057</v>
      </c>
      <c r="F2312" s="45"/>
      <c r="G2312" s="93"/>
      <c r="H2312" s="93"/>
      <c r="I2312" s="99"/>
      <c r="J2312" s="99"/>
      <c r="K2312" s="99"/>
      <c r="L2312" s="99"/>
      <c r="M2312" s="99"/>
      <c r="N2312" s="99"/>
      <c r="O2312" s="99"/>
      <c r="P2312" s="99"/>
      <c r="Q2312" s="99"/>
      <c r="R2312" s="99"/>
      <c r="S2312" s="99"/>
      <c r="T2312" s="99"/>
      <c r="U2312" s="99"/>
      <c r="V2312" s="99"/>
      <c r="W2312" s="99"/>
      <c r="X2312" s="99"/>
      <c r="Y2312" s="99"/>
      <c r="Z2312" s="99"/>
      <c r="AF2312" s="326"/>
    </row>
    <row r="2313" spans="1:32" x14ac:dyDescent="0.25">
      <c r="A2313" s="44" t="s">
        <v>2447</v>
      </c>
      <c r="B2313" s="44" t="s">
        <v>3598</v>
      </c>
      <c r="C2313" s="45">
        <v>250303</v>
      </c>
      <c r="D2313" s="45" t="s">
        <v>12340</v>
      </c>
      <c r="E2313" s="45" t="s">
        <v>12896</v>
      </c>
      <c r="AF2313" s="326"/>
    </row>
    <row r="2314" spans="1:32" x14ac:dyDescent="0.25">
      <c r="A2314" s="44" t="s">
        <v>17995</v>
      </c>
      <c r="B2314" s="44" t="s">
        <v>17996</v>
      </c>
      <c r="C2314" s="45" t="s">
        <v>18318</v>
      </c>
      <c r="D2314" s="93" t="s">
        <v>3876</v>
      </c>
      <c r="E2314" s="359">
        <f>DATE(2029,12,17)</f>
        <v>47469</v>
      </c>
      <c r="F2314" s="93"/>
      <c r="G2314" s="93"/>
      <c r="H2314" s="93"/>
      <c r="I2314" s="99"/>
      <c r="J2314" s="99"/>
      <c r="K2314" s="99"/>
      <c r="L2314" s="99"/>
      <c r="M2314" s="99"/>
      <c r="N2314" s="99"/>
      <c r="O2314" s="99"/>
      <c r="P2314" s="99"/>
      <c r="Q2314" s="99"/>
      <c r="R2314" s="99"/>
      <c r="S2314" s="99"/>
      <c r="T2314" s="99"/>
      <c r="U2314" s="99"/>
      <c r="V2314" s="99"/>
      <c r="W2314" s="99"/>
      <c r="X2314" s="99"/>
      <c r="Y2314" s="99"/>
      <c r="Z2314" s="99"/>
      <c r="AF2314" s="326"/>
    </row>
    <row r="2315" spans="1:32" x14ac:dyDescent="0.25">
      <c r="A2315" s="44" t="s">
        <v>18979</v>
      </c>
      <c r="B2315" s="44" t="s">
        <v>5639</v>
      </c>
      <c r="C2315" s="45">
        <v>26010401</v>
      </c>
      <c r="D2315" s="45" t="s">
        <v>12340</v>
      </c>
      <c r="E2315" s="45" t="s">
        <v>18836</v>
      </c>
      <c r="AF2315" s="326"/>
    </row>
    <row r="2316" spans="1:32" x14ac:dyDescent="0.25">
      <c r="A2316" s="44" t="s">
        <v>17997</v>
      </c>
      <c r="B2316" s="44" t="s">
        <v>15939</v>
      </c>
      <c r="C2316" s="45" t="s">
        <v>18319</v>
      </c>
      <c r="D2316" s="93" t="s">
        <v>3876</v>
      </c>
      <c r="E2316" s="359">
        <f>DATE(2029,10,13)</f>
        <v>47404</v>
      </c>
      <c r="F2316" s="93"/>
      <c r="G2316" s="93"/>
      <c r="H2316" s="93"/>
      <c r="I2316" s="99"/>
      <c r="J2316" s="99"/>
      <c r="K2316" s="99"/>
      <c r="L2316" s="99"/>
      <c r="M2316" s="99"/>
      <c r="N2316" s="99"/>
      <c r="O2316" s="99"/>
      <c r="P2316" s="99"/>
      <c r="Q2316" s="99"/>
      <c r="R2316" s="99"/>
      <c r="S2316" s="99"/>
      <c r="T2316" s="99"/>
      <c r="U2316" s="99"/>
      <c r="V2316" s="99"/>
      <c r="W2316" s="99"/>
      <c r="X2316" s="99"/>
      <c r="Y2316" s="99"/>
      <c r="Z2316" s="99"/>
      <c r="AF2316" s="326"/>
    </row>
    <row r="2317" spans="1:32" x14ac:dyDescent="0.25">
      <c r="A2317" s="44" t="s">
        <v>18980</v>
      </c>
      <c r="B2317" s="44" t="s">
        <v>3156</v>
      </c>
      <c r="C2317" s="45">
        <v>230904</v>
      </c>
      <c r="D2317" s="45" t="s">
        <v>12340</v>
      </c>
      <c r="E2317" s="45" t="s">
        <v>8524</v>
      </c>
      <c r="AF2317" s="326"/>
    </row>
    <row r="2318" spans="1:32" x14ac:dyDescent="0.25">
      <c r="A2318" s="44" t="s">
        <v>18980</v>
      </c>
      <c r="B2318" s="44" t="s">
        <v>5447</v>
      </c>
      <c r="C2318" s="45">
        <v>250802</v>
      </c>
      <c r="D2318" s="45" t="s">
        <v>12340</v>
      </c>
      <c r="E2318" s="45" t="s">
        <v>10682</v>
      </c>
      <c r="AF2318" s="326"/>
    </row>
    <row r="2319" spans="1:32" x14ac:dyDescent="0.25">
      <c r="A2319" s="44" t="s">
        <v>2709</v>
      </c>
      <c r="B2319" s="44" t="s">
        <v>20344</v>
      </c>
      <c r="C2319" s="45" t="s">
        <v>8813</v>
      </c>
      <c r="D2319" s="32" t="s">
        <v>12570</v>
      </c>
      <c r="E2319" s="46">
        <v>46387</v>
      </c>
      <c r="AF2319" s="326"/>
    </row>
    <row r="2320" spans="1:32" x14ac:dyDescent="0.3">
      <c r="A2320" s="57" t="s">
        <v>18532</v>
      </c>
      <c r="B2320" s="57" t="s">
        <v>2254</v>
      </c>
      <c r="C2320" s="62">
        <v>24030</v>
      </c>
      <c r="D2320" s="93" t="s">
        <v>5007</v>
      </c>
      <c r="E2320" s="60">
        <v>46326</v>
      </c>
      <c r="F2320" s="379"/>
      <c r="G2320" s="379"/>
      <c r="H2320" s="379"/>
      <c r="I2320" s="380"/>
      <c r="J2320" s="380"/>
      <c r="K2320" s="380"/>
      <c r="L2320" s="380"/>
      <c r="M2320" s="380"/>
      <c r="N2320" s="380"/>
      <c r="O2320" s="380"/>
      <c r="P2320" s="380"/>
      <c r="Q2320" s="380"/>
      <c r="R2320" s="380"/>
      <c r="S2320" s="380"/>
      <c r="T2320" s="380"/>
      <c r="U2320" s="380"/>
      <c r="V2320" s="380"/>
      <c r="W2320" s="380"/>
      <c r="X2320" s="380"/>
      <c r="Y2320" s="380"/>
      <c r="Z2320" s="380"/>
      <c r="AA2320" s="380"/>
      <c r="AF2320" s="326"/>
    </row>
    <row r="2321" spans="1:32" x14ac:dyDescent="0.25">
      <c r="A2321" s="44" t="s">
        <v>18981</v>
      </c>
      <c r="B2321" s="44" t="s">
        <v>2451</v>
      </c>
      <c r="C2321" s="45">
        <v>251004</v>
      </c>
      <c r="D2321" s="45" t="s">
        <v>12340</v>
      </c>
      <c r="E2321" s="45" t="s">
        <v>12119</v>
      </c>
      <c r="AF2321" s="326"/>
    </row>
    <row r="2322" spans="1:32" x14ac:dyDescent="0.25">
      <c r="A2322" s="44" t="s">
        <v>18981</v>
      </c>
      <c r="B2322" s="44" t="s">
        <v>9032</v>
      </c>
      <c r="C2322" s="45">
        <v>23100201</v>
      </c>
      <c r="D2322" s="45" t="s">
        <v>12340</v>
      </c>
      <c r="E2322" s="45" t="s">
        <v>2628</v>
      </c>
      <c r="AF2322" s="326"/>
    </row>
    <row r="2323" spans="1:32" x14ac:dyDescent="0.25">
      <c r="A2323" s="44" t="s">
        <v>14665</v>
      </c>
      <c r="B2323" s="44" t="s">
        <v>13110</v>
      </c>
      <c r="C2323" s="45">
        <v>12.25</v>
      </c>
      <c r="D2323" s="45" t="s">
        <v>13565</v>
      </c>
      <c r="E2323" s="46">
        <v>47664</v>
      </c>
      <c r="F2323" s="45"/>
      <c r="G2323" s="93"/>
      <c r="H2323" s="93"/>
      <c r="I2323" s="99"/>
      <c r="J2323" s="99"/>
      <c r="K2323" s="99"/>
      <c r="L2323" s="99"/>
      <c r="M2323" s="99"/>
      <c r="N2323" s="99"/>
      <c r="O2323" s="99"/>
      <c r="P2323" s="99"/>
      <c r="Q2323" s="99"/>
      <c r="R2323" s="99"/>
      <c r="S2323" s="99"/>
      <c r="T2323" s="99"/>
      <c r="U2323" s="99"/>
      <c r="V2323" s="99"/>
      <c r="W2323" s="99"/>
      <c r="X2323" s="99"/>
      <c r="Y2323" s="99"/>
      <c r="Z2323" s="99"/>
      <c r="AF2323" s="326"/>
    </row>
    <row r="2324" spans="1:32" x14ac:dyDescent="0.3">
      <c r="A2324" s="372" t="s">
        <v>20440</v>
      </c>
      <c r="B2324" s="372" t="s">
        <v>1208</v>
      </c>
      <c r="C2324" s="125" t="s">
        <v>11149</v>
      </c>
      <c r="D2324" s="32" t="s">
        <v>20621</v>
      </c>
      <c r="E2324" s="125" t="s">
        <v>2686</v>
      </c>
      <c r="F2324" s="125" t="s">
        <v>1237</v>
      </c>
      <c r="G2324" s="125" t="s">
        <v>1236</v>
      </c>
      <c r="AF2324" s="326"/>
    </row>
    <row r="2325" spans="1:32" x14ac:dyDescent="0.3">
      <c r="A2325" s="372" t="s">
        <v>20440</v>
      </c>
      <c r="B2325" s="372" t="s">
        <v>1210</v>
      </c>
      <c r="C2325" s="125" t="s">
        <v>12344</v>
      </c>
      <c r="D2325" s="32" t="s">
        <v>20621</v>
      </c>
      <c r="E2325" s="125" t="s">
        <v>5075</v>
      </c>
      <c r="F2325" s="125" t="s">
        <v>1237</v>
      </c>
      <c r="G2325" s="125" t="s">
        <v>1236</v>
      </c>
      <c r="AF2325" s="326"/>
    </row>
    <row r="2326" spans="1:32" x14ac:dyDescent="0.3">
      <c r="A2326" s="372" t="s">
        <v>20440</v>
      </c>
      <c r="B2326" s="372" t="s">
        <v>13870</v>
      </c>
      <c r="C2326" s="125" t="s">
        <v>13871</v>
      </c>
      <c r="D2326" s="32" t="s">
        <v>20621</v>
      </c>
      <c r="E2326" s="125" t="s">
        <v>5650</v>
      </c>
      <c r="F2326" s="125" t="s">
        <v>1237</v>
      </c>
      <c r="G2326" s="125" t="s">
        <v>1236</v>
      </c>
      <c r="AF2326" s="326"/>
    </row>
    <row r="2327" spans="1:32" x14ac:dyDescent="0.3">
      <c r="A2327" s="372" t="s">
        <v>20440</v>
      </c>
      <c r="B2327" s="372" t="s">
        <v>1213</v>
      </c>
      <c r="C2327" s="125" t="s">
        <v>20615</v>
      </c>
      <c r="D2327" s="32" t="s">
        <v>20621</v>
      </c>
      <c r="E2327" s="125" t="s">
        <v>10032</v>
      </c>
      <c r="F2327" s="125" t="s">
        <v>1237</v>
      </c>
      <c r="G2327" s="125" t="s">
        <v>1236</v>
      </c>
      <c r="AF2327" s="326"/>
    </row>
    <row r="2328" spans="1:32" x14ac:dyDescent="0.25">
      <c r="A2328" s="44" t="s">
        <v>4483</v>
      </c>
      <c r="B2328" s="44" t="s">
        <v>2433</v>
      </c>
      <c r="C2328" s="45">
        <v>230105</v>
      </c>
      <c r="D2328" s="45" t="s">
        <v>12340</v>
      </c>
      <c r="E2328" s="45" t="s">
        <v>5580</v>
      </c>
      <c r="AF2328" s="326"/>
    </row>
    <row r="2329" spans="1:32" x14ac:dyDescent="0.25">
      <c r="A2329" s="44" t="s">
        <v>4483</v>
      </c>
      <c r="B2329" s="44" t="s">
        <v>5447</v>
      </c>
      <c r="C2329" s="45">
        <v>250802</v>
      </c>
      <c r="D2329" s="45" t="s">
        <v>12340</v>
      </c>
      <c r="E2329" s="45" t="s">
        <v>10682</v>
      </c>
      <c r="AF2329" s="326"/>
    </row>
    <row r="2330" spans="1:32" x14ac:dyDescent="0.25">
      <c r="A2330" s="44" t="s">
        <v>12603</v>
      </c>
      <c r="B2330" s="44" t="s">
        <v>20343</v>
      </c>
      <c r="C2330" s="45" t="s">
        <v>12601</v>
      </c>
      <c r="D2330" s="32" t="s">
        <v>12570</v>
      </c>
      <c r="E2330" s="46">
        <v>46387</v>
      </c>
      <c r="AF2330" s="326"/>
    </row>
    <row r="2331" spans="1:32" x14ac:dyDescent="0.25">
      <c r="A2331" s="44" t="s">
        <v>12604</v>
      </c>
      <c r="B2331" s="44" t="s">
        <v>20343</v>
      </c>
      <c r="C2331" s="45" t="s">
        <v>12601</v>
      </c>
      <c r="D2331" s="32" t="s">
        <v>12570</v>
      </c>
      <c r="E2331" s="46">
        <v>46387</v>
      </c>
      <c r="AF2331" s="326"/>
    </row>
    <row r="2332" spans="1:32" x14ac:dyDescent="0.25">
      <c r="A2332" s="44" t="s">
        <v>18982</v>
      </c>
      <c r="B2332" s="44" t="s">
        <v>10020</v>
      </c>
      <c r="C2332" s="45">
        <v>24010401</v>
      </c>
      <c r="D2332" s="45" t="s">
        <v>12340</v>
      </c>
      <c r="E2332" s="45" t="s">
        <v>10021</v>
      </c>
      <c r="AF2332" s="326"/>
    </row>
    <row r="2333" spans="1:32" x14ac:dyDescent="0.25">
      <c r="A2333" s="44" t="s">
        <v>18982</v>
      </c>
      <c r="B2333" s="44" t="s">
        <v>3298</v>
      </c>
      <c r="C2333" s="45">
        <v>24010402</v>
      </c>
      <c r="D2333" s="45" t="s">
        <v>12340</v>
      </c>
      <c r="E2333" s="45" t="s">
        <v>10021</v>
      </c>
      <c r="AF2333" s="326"/>
    </row>
    <row r="2334" spans="1:32" x14ac:dyDescent="0.25">
      <c r="A2334" s="44" t="s">
        <v>7196</v>
      </c>
      <c r="B2334" s="44" t="s">
        <v>2620</v>
      </c>
      <c r="C2334" s="45" t="s">
        <v>15147</v>
      </c>
      <c r="D2334" s="45" t="s">
        <v>12177</v>
      </c>
      <c r="E2334" s="45" t="s">
        <v>9349</v>
      </c>
      <c r="F2334" s="93"/>
      <c r="G2334" s="93"/>
      <c r="H2334" s="93"/>
      <c r="I2334" s="99"/>
      <c r="J2334" s="99"/>
      <c r="K2334" s="99"/>
      <c r="L2334" s="99"/>
      <c r="M2334" s="99"/>
      <c r="N2334" s="99"/>
      <c r="O2334" s="99"/>
      <c r="P2334" s="99"/>
      <c r="Q2334" s="99"/>
      <c r="R2334" s="99"/>
      <c r="S2334" s="99"/>
      <c r="T2334" s="99"/>
      <c r="U2334" s="99"/>
      <c r="V2334" s="99"/>
      <c r="W2334" s="99"/>
      <c r="X2334" s="99"/>
      <c r="Y2334" s="99"/>
      <c r="Z2334" s="99"/>
      <c r="AF2334" s="326"/>
    </row>
    <row r="2335" spans="1:32" x14ac:dyDescent="0.25">
      <c r="A2335" s="44" t="s">
        <v>7196</v>
      </c>
      <c r="B2335" s="44" t="s">
        <v>2620</v>
      </c>
      <c r="C2335" s="45" t="s">
        <v>15147</v>
      </c>
      <c r="D2335" s="93" t="s">
        <v>18817</v>
      </c>
      <c r="E2335" s="45" t="s">
        <v>9349</v>
      </c>
      <c r="F2335" s="379"/>
      <c r="G2335" s="379"/>
      <c r="H2335" s="379"/>
      <c r="I2335" s="380"/>
      <c r="J2335" s="380"/>
      <c r="K2335" s="380"/>
      <c r="L2335" s="380"/>
      <c r="M2335" s="380"/>
      <c r="N2335" s="380"/>
      <c r="O2335" s="380"/>
      <c r="P2335" s="380"/>
      <c r="Q2335" s="380"/>
      <c r="R2335" s="380"/>
      <c r="S2335" s="380"/>
      <c r="T2335" s="380"/>
      <c r="U2335" s="380"/>
      <c r="V2335" s="380"/>
      <c r="W2335" s="380"/>
      <c r="X2335" s="380"/>
      <c r="Y2335" s="380"/>
      <c r="Z2335" s="380"/>
      <c r="AA2335" s="380"/>
      <c r="AF2335" s="326"/>
    </row>
    <row r="2336" spans="1:32" x14ac:dyDescent="0.3">
      <c r="A2336" s="92" t="s">
        <v>7196</v>
      </c>
      <c r="B2336" s="92" t="s">
        <v>14023</v>
      </c>
      <c r="C2336" s="349" t="s">
        <v>4987</v>
      </c>
      <c r="D2336" s="349" t="s">
        <v>14041</v>
      </c>
      <c r="E2336" s="351">
        <v>47118</v>
      </c>
      <c r="F2336" s="93"/>
      <c r="G2336" s="93"/>
      <c r="H2336" s="93"/>
      <c r="I2336" s="99"/>
      <c r="J2336" s="99"/>
      <c r="K2336" s="99"/>
      <c r="L2336" s="99"/>
      <c r="M2336" s="99"/>
      <c r="N2336" s="99"/>
      <c r="O2336" s="99"/>
      <c r="P2336" s="99"/>
      <c r="Q2336" s="99"/>
      <c r="R2336" s="99"/>
      <c r="S2336" s="99"/>
      <c r="T2336" s="99"/>
      <c r="U2336" s="99"/>
      <c r="V2336" s="99"/>
      <c r="W2336" s="99"/>
      <c r="X2336" s="99"/>
      <c r="Y2336" s="99"/>
      <c r="Z2336" s="99"/>
      <c r="AF2336" s="326"/>
    </row>
    <row r="2337" spans="1:32" x14ac:dyDescent="0.25">
      <c r="A2337" s="44" t="s">
        <v>7196</v>
      </c>
      <c r="B2337" s="44" t="s">
        <v>2620</v>
      </c>
      <c r="C2337" s="45" t="s">
        <v>2621</v>
      </c>
      <c r="D2337" s="45" t="s">
        <v>10697</v>
      </c>
      <c r="E2337" s="45" t="s">
        <v>5245</v>
      </c>
      <c r="F2337" s="93"/>
      <c r="G2337" s="93"/>
      <c r="H2337" s="93"/>
      <c r="I2337" s="99"/>
      <c r="J2337" s="99"/>
      <c r="K2337" s="99"/>
      <c r="L2337" s="99"/>
      <c r="M2337" s="99"/>
      <c r="N2337" s="99"/>
      <c r="O2337" s="99"/>
      <c r="P2337" s="99"/>
      <c r="Q2337" s="99"/>
      <c r="R2337" s="99"/>
      <c r="S2337" s="99"/>
      <c r="T2337" s="99"/>
      <c r="U2337" s="99"/>
      <c r="V2337" s="99"/>
      <c r="W2337" s="99"/>
      <c r="X2337" s="99"/>
      <c r="Y2337" s="99"/>
      <c r="Z2337" s="99"/>
      <c r="AA2337" s="380"/>
      <c r="AF2337" s="326"/>
    </row>
    <row r="2338" spans="1:32" x14ac:dyDescent="0.25">
      <c r="A2338" s="44" t="s">
        <v>18983</v>
      </c>
      <c r="B2338" s="44" t="s">
        <v>16912</v>
      </c>
      <c r="C2338" s="45">
        <v>25050101</v>
      </c>
      <c r="D2338" s="45" t="s">
        <v>12340</v>
      </c>
      <c r="E2338" s="45" t="s">
        <v>7651</v>
      </c>
      <c r="AF2338" s="326"/>
    </row>
    <row r="2339" spans="1:32" ht="14.4" x14ac:dyDescent="0.3">
      <c r="A2339" s="385" t="s">
        <v>1257</v>
      </c>
      <c r="B2339" s="385" t="s">
        <v>1345</v>
      </c>
      <c r="C2339" s="387" t="s">
        <v>4987</v>
      </c>
      <c r="D2339" s="93" t="s">
        <v>5007</v>
      </c>
      <c r="E2339" s="389" t="s">
        <v>10500</v>
      </c>
      <c r="AF2339" s="326"/>
    </row>
    <row r="2340" spans="1:32" x14ac:dyDescent="0.3">
      <c r="A2340" s="372" t="s">
        <v>16546</v>
      </c>
      <c r="B2340" s="372" t="s">
        <v>1211</v>
      </c>
      <c r="C2340" s="125" t="s">
        <v>16878</v>
      </c>
      <c r="D2340" s="32" t="s">
        <v>20621</v>
      </c>
      <c r="E2340" s="125" t="s">
        <v>10638</v>
      </c>
      <c r="F2340" s="125" t="s">
        <v>1236</v>
      </c>
      <c r="G2340" s="125" t="s">
        <v>1237</v>
      </c>
      <c r="AF2340" s="326"/>
    </row>
    <row r="2341" spans="1:32" x14ac:dyDescent="0.25">
      <c r="A2341" s="44" t="s">
        <v>13623</v>
      </c>
      <c r="B2341" s="44" t="s">
        <v>5443</v>
      </c>
      <c r="C2341" s="45">
        <v>22010701</v>
      </c>
      <c r="D2341" s="45" t="s">
        <v>12340</v>
      </c>
      <c r="E2341" s="45" t="s">
        <v>5444</v>
      </c>
      <c r="AF2341" s="326"/>
    </row>
    <row r="2342" spans="1:32" x14ac:dyDescent="0.25">
      <c r="A2342" s="44" t="s">
        <v>13623</v>
      </c>
      <c r="B2342" s="44" t="s">
        <v>966</v>
      </c>
      <c r="C2342" s="45">
        <v>22010702</v>
      </c>
      <c r="D2342" s="45" t="s">
        <v>12340</v>
      </c>
      <c r="E2342" s="45" t="s">
        <v>5444</v>
      </c>
      <c r="AF2342" s="326"/>
    </row>
    <row r="2343" spans="1:32" x14ac:dyDescent="0.25">
      <c r="A2343" s="44" t="s">
        <v>13624</v>
      </c>
      <c r="B2343" s="44" t="s">
        <v>14203</v>
      </c>
      <c r="C2343" s="45" t="s">
        <v>11180</v>
      </c>
      <c r="D2343" s="46" t="s">
        <v>13037</v>
      </c>
      <c r="E2343" s="46">
        <v>46231</v>
      </c>
      <c r="AF2343" s="326"/>
    </row>
    <row r="2344" spans="1:32" x14ac:dyDescent="0.25">
      <c r="A2344" s="44" t="s">
        <v>13624</v>
      </c>
      <c r="B2344" s="44" t="s">
        <v>10020</v>
      </c>
      <c r="C2344" s="45">
        <v>24010401</v>
      </c>
      <c r="D2344" s="45" t="s">
        <v>12340</v>
      </c>
      <c r="E2344" s="45" t="s">
        <v>10021</v>
      </c>
      <c r="AF2344" s="326"/>
    </row>
    <row r="2345" spans="1:32" x14ac:dyDescent="0.25">
      <c r="A2345" s="44" t="s">
        <v>13624</v>
      </c>
      <c r="B2345" s="44" t="s">
        <v>3298</v>
      </c>
      <c r="C2345" s="45">
        <v>24010402</v>
      </c>
      <c r="D2345" s="45" t="s">
        <v>12340</v>
      </c>
      <c r="E2345" s="45" t="s">
        <v>10021</v>
      </c>
      <c r="AF2345" s="326"/>
    </row>
    <row r="2346" spans="1:32" x14ac:dyDescent="0.25">
      <c r="A2346" s="44" t="s">
        <v>13624</v>
      </c>
      <c r="B2346" s="44" t="s">
        <v>11297</v>
      </c>
      <c r="C2346" s="45">
        <v>240501</v>
      </c>
      <c r="D2346" s="45" t="s">
        <v>12340</v>
      </c>
      <c r="E2346" s="45" t="s">
        <v>11298</v>
      </c>
      <c r="AF2346" s="326"/>
    </row>
    <row r="2347" spans="1:32" x14ac:dyDescent="0.25">
      <c r="A2347" s="44" t="s">
        <v>4910</v>
      </c>
      <c r="B2347" s="44" t="s">
        <v>20344</v>
      </c>
      <c r="C2347" s="45" t="s">
        <v>8813</v>
      </c>
      <c r="D2347" s="32" t="s">
        <v>12570</v>
      </c>
      <c r="E2347" s="46">
        <v>46387</v>
      </c>
      <c r="AF2347" s="326"/>
    </row>
    <row r="2348" spans="1:32" x14ac:dyDescent="0.3">
      <c r="A2348" s="57" t="s">
        <v>18533</v>
      </c>
      <c r="B2348" s="57" t="s">
        <v>2254</v>
      </c>
      <c r="C2348" s="62">
        <v>24030</v>
      </c>
      <c r="D2348" s="93" t="s">
        <v>5007</v>
      </c>
      <c r="E2348" s="60">
        <v>46326</v>
      </c>
      <c r="F2348" s="379"/>
      <c r="G2348" s="379"/>
      <c r="H2348" s="379"/>
      <c r="I2348" s="380"/>
      <c r="J2348" s="380"/>
      <c r="K2348" s="380"/>
      <c r="L2348" s="380"/>
      <c r="M2348" s="380"/>
      <c r="N2348" s="380"/>
      <c r="O2348" s="380"/>
      <c r="P2348" s="380"/>
      <c r="Q2348" s="380"/>
      <c r="R2348" s="380"/>
      <c r="S2348" s="380"/>
      <c r="T2348" s="380"/>
      <c r="U2348" s="380"/>
      <c r="V2348" s="380"/>
      <c r="W2348" s="380"/>
      <c r="X2348" s="380"/>
      <c r="Y2348" s="380"/>
      <c r="Z2348" s="380"/>
      <c r="AA2348" s="380"/>
      <c r="AF2348" s="326"/>
    </row>
    <row r="2349" spans="1:32" x14ac:dyDescent="0.25">
      <c r="A2349" s="44" t="s">
        <v>11089</v>
      </c>
      <c r="B2349" s="271" t="s">
        <v>11090</v>
      </c>
      <c r="C2349" s="375" t="s">
        <v>11091</v>
      </c>
      <c r="D2349" s="146" t="s">
        <v>11085</v>
      </c>
      <c r="E2349" s="107">
        <v>45889</v>
      </c>
      <c r="F2349" s="93"/>
      <c r="G2349" s="93"/>
      <c r="H2349" s="93"/>
      <c r="I2349" s="99"/>
      <c r="J2349" s="99"/>
      <c r="K2349" s="99"/>
      <c r="L2349" s="99"/>
      <c r="M2349" s="99"/>
      <c r="N2349" s="99"/>
      <c r="O2349" s="99"/>
      <c r="P2349" s="99"/>
      <c r="Q2349" s="99"/>
      <c r="R2349" s="99"/>
      <c r="S2349" s="99"/>
      <c r="T2349" s="99"/>
      <c r="U2349" s="99"/>
      <c r="V2349" s="99"/>
      <c r="W2349" s="99"/>
      <c r="X2349" s="99"/>
      <c r="Y2349" s="99"/>
      <c r="Z2349" s="99"/>
      <c r="AF2349" s="326"/>
    </row>
    <row r="2350" spans="1:32" x14ac:dyDescent="0.3">
      <c r="A2350" s="372" t="s">
        <v>11950</v>
      </c>
      <c r="B2350" s="372" t="s">
        <v>1203</v>
      </c>
      <c r="C2350" s="125" t="s">
        <v>11926</v>
      </c>
      <c r="D2350" s="32" t="s">
        <v>20621</v>
      </c>
      <c r="E2350" s="125" t="s">
        <v>2686</v>
      </c>
      <c r="F2350" s="125" t="s">
        <v>1236</v>
      </c>
      <c r="G2350" s="125" t="s">
        <v>1237</v>
      </c>
      <c r="AF2350" s="326"/>
    </row>
    <row r="2351" spans="1:32" x14ac:dyDescent="0.25">
      <c r="A2351" s="44" t="s">
        <v>2374</v>
      </c>
      <c r="B2351" s="44" t="s">
        <v>20368</v>
      </c>
      <c r="C2351" s="45" t="s">
        <v>5829</v>
      </c>
      <c r="D2351" s="32" t="s">
        <v>12570</v>
      </c>
      <c r="E2351" s="46">
        <v>46507</v>
      </c>
      <c r="AF2351" s="326"/>
    </row>
    <row r="2352" spans="1:32" x14ac:dyDescent="0.25">
      <c r="A2352" s="44" t="s">
        <v>8035</v>
      </c>
      <c r="B2352" s="44" t="s">
        <v>8036</v>
      </c>
      <c r="C2352" s="45" t="s">
        <v>7302</v>
      </c>
      <c r="D2352" s="45" t="s">
        <v>12177</v>
      </c>
      <c r="E2352" s="45" t="s">
        <v>5072</v>
      </c>
      <c r="F2352" s="93"/>
      <c r="G2352" s="93"/>
      <c r="H2352" s="93"/>
      <c r="I2352" s="99"/>
      <c r="J2352" s="99"/>
      <c r="K2352" s="99"/>
      <c r="L2352" s="99"/>
      <c r="M2352" s="99"/>
      <c r="N2352" s="99"/>
      <c r="O2352" s="99"/>
      <c r="P2352" s="99"/>
      <c r="Q2352" s="99"/>
      <c r="R2352" s="99"/>
      <c r="S2352" s="99"/>
      <c r="T2352" s="99"/>
      <c r="U2352" s="99"/>
      <c r="V2352" s="99"/>
      <c r="W2352" s="99"/>
      <c r="X2352" s="99"/>
      <c r="Y2352" s="99"/>
      <c r="Z2352" s="99"/>
      <c r="AF2352" s="326"/>
    </row>
    <row r="2353" spans="1:32" x14ac:dyDescent="0.25">
      <c r="A2353" s="44" t="s">
        <v>8035</v>
      </c>
      <c r="B2353" s="44" t="s">
        <v>8036</v>
      </c>
      <c r="C2353" s="45" t="s">
        <v>7302</v>
      </c>
      <c r="D2353" s="45" t="s">
        <v>10697</v>
      </c>
      <c r="E2353" s="45" t="s">
        <v>5072</v>
      </c>
      <c r="F2353" s="93"/>
      <c r="G2353" s="93"/>
      <c r="H2353" s="93"/>
      <c r="I2353" s="99"/>
      <c r="J2353" s="99"/>
      <c r="K2353" s="99"/>
      <c r="L2353" s="99"/>
      <c r="M2353" s="99"/>
      <c r="N2353" s="99"/>
      <c r="O2353" s="99"/>
      <c r="P2353" s="99"/>
      <c r="Q2353" s="99"/>
      <c r="R2353" s="99"/>
      <c r="S2353" s="99"/>
      <c r="T2353" s="99"/>
      <c r="U2353" s="99"/>
      <c r="V2353" s="99"/>
      <c r="W2353" s="99"/>
      <c r="X2353" s="99"/>
      <c r="Y2353" s="99"/>
      <c r="Z2353" s="99"/>
      <c r="AF2353" s="326"/>
    </row>
    <row r="2354" spans="1:32" x14ac:dyDescent="0.3">
      <c r="A2354" s="99" t="s">
        <v>4177</v>
      </c>
      <c r="B2354" s="92" t="s">
        <v>4175</v>
      </c>
      <c r="C2354" s="93" t="s">
        <v>16735</v>
      </c>
      <c r="D2354" s="93" t="s">
        <v>1250</v>
      </c>
      <c r="E2354" s="94">
        <v>46316</v>
      </c>
      <c r="F2354" s="93"/>
      <c r="G2354" s="93"/>
      <c r="H2354" s="93" t="s">
        <v>1237</v>
      </c>
      <c r="I2354" s="99"/>
      <c r="J2354" s="99"/>
      <c r="K2354" s="99"/>
      <c r="L2354" s="99"/>
      <c r="M2354" s="99"/>
      <c r="N2354" s="99"/>
      <c r="O2354" s="99"/>
      <c r="P2354" s="99"/>
      <c r="Q2354" s="99"/>
      <c r="R2354" s="99"/>
      <c r="S2354" s="99"/>
      <c r="T2354" s="99"/>
      <c r="U2354" s="99"/>
      <c r="V2354" s="99"/>
      <c r="W2354" s="99"/>
      <c r="X2354" s="99"/>
      <c r="Y2354" s="99"/>
      <c r="Z2354" s="99"/>
      <c r="AA2354" s="380"/>
      <c r="AF2354" s="326"/>
    </row>
    <row r="2355" spans="1:32" x14ac:dyDescent="0.25">
      <c r="A2355" s="44" t="s">
        <v>9479</v>
      </c>
      <c r="B2355" s="44" t="s">
        <v>15940</v>
      </c>
      <c r="C2355" s="45" t="s">
        <v>5356</v>
      </c>
      <c r="D2355" s="93" t="s">
        <v>3876</v>
      </c>
      <c r="E2355" s="359">
        <f>DATE(2027,6,3)</f>
        <v>46541</v>
      </c>
      <c r="F2355" s="93"/>
      <c r="G2355" s="93"/>
      <c r="H2355" s="93"/>
      <c r="I2355" s="99"/>
      <c r="J2355" s="99"/>
      <c r="K2355" s="99"/>
      <c r="L2355" s="99"/>
      <c r="M2355" s="99"/>
      <c r="N2355" s="99"/>
      <c r="O2355" s="99"/>
      <c r="P2355" s="99"/>
      <c r="Q2355" s="99"/>
      <c r="R2355" s="99"/>
      <c r="S2355" s="99"/>
      <c r="T2355" s="99"/>
      <c r="U2355" s="99"/>
      <c r="V2355" s="99"/>
      <c r="W2355" s="99"/>
      <c r="X2355" s="99"/>
      <c r="Y2355" s="99"/>
      <c r="Z2355" s="99"/>
      <c r="AF2355" s="326"/>
    </row>
    <row r="2356" spans="1:32" x14ac:dyDescent="0.25">
      <c r="A2356" s="44" t="s">
        <v>10155</v>
      </c>
      <c r="B2356" s="92" t="s">
        <v>10390</v>
      </c>
      <c r="C2356" s="56" t="s">
        <v>10124</v>
      </c>
      <c r="D2356" s="146" t="s">
        <v>10389</v>
      </c>
      <c r="E2356" s="107">
        <v>45838</v>
      </c>
      <c r="F2356" s="93"/>
      <c r="G2356" s="93"/>
      <c r="H2356" s="93"/>
      <c r="I2356" s="99"/>
      <c r="J2356" s="99"/>
      <c r="K2356" s="99"/>
      <c r="L2356" s="99"/>
      <c r="M2356" s="99"/>
      <c r="N2356" s="99"/>
      <c r="O2356" s="99"/>
      <c r="P2356" s="99"/>
      <c r="Q2356" s="99"/>
      <c r="R2356" s="99"/>
      <c r="S2356" s="99"/>
      <c r="T2356" s="99"/>
      <c r="U2356" s="99"/>
      <c r="V2356" s="99"/>
      <c r="W2356" s="99"/>
      <c r="X2356" s="99"/>
      <c r="Y2356" s="99"/>
      <c r="Z2356" s="99"/>
      <c r="AF2356" s="326"/>
    </row>
    <row r="2357" spans="1:32" x14ac:dyDescent="0.25">
      <c r="A2357" s="44" t="s">
        <v>3618</v>
      </c>
      <c r="B2357" s="44" t="s">
        <v>3275</v>
      </c>
      <c r="C2357" s="45">
        <v>210101</v>
      </c>
      <c r="D2357" s="45" t="s">
        <v>12340</v>
      </c>
      <c r="E2357" s="45" t="s">
        <v>3276</v>
      </c>
      <c r="AF2357" s="326"/>
    </row>
    <row r="2358" spans="1:32" x14ac:dyDescent="0.25">
      <c r="A2358" s="44" t="s">
        <v>14229</v>
      </c>
      <c r="B2358" s="44" t="s">
        <v>3298</v>
      </c>
      <c r="C2358" s="45">
        <v>25010402</v>
      </c>
      <c r="D2358" s="45" t="s">
        <v>12340</v>
      </c>
      <c r="E2358" s="45" t="s">
        <v>13581</v>
      </c>
      <c r="AF2358" s="326"/>
    </row>
    <row r="2359" spans="1:32" x14ac:dyDescent="0.25">
      <c r="A2359" s="44" t="s">
        <v>14229</v>
      </c>
      <c r="B2359" s="44" t="s">
        <v>5639</v>
      </c>
      <c r="C2359" s="45">
        <v>25010401</v>
      </c>
      <c r="D2359" s="45" t="s">
        <v>12340</v>
      </c>
      <c r="E2359" s="45" t="s">
        <v>13581</v>
      </c>
      <c r="AF2359" s="326"/>
    </row>
    <row r="2360" spans="1:32" x14ac:dyDescent="0.25">
      <c r="A2360" s="44" t="s">
        <v>7497</v>
      </c>
      <c r="B2360" s="44" t="s">
        <v>3598</v>
      </c>
      <c r="C2360" s="45">
        <v>230301</v>
      </c>
      <c r="D2360" s="45" t="s">
        <v>12340</v>
      </c>
      <c r="E2360" s="45" t="s">
        <v>5580</v>
      </c>
      <c r="AF2360" s="326"/>
    </row>
    <row r="2361" spans="1:32" x14ac:dyDescent="0.3">
      <c r="A2361" s="57" t="s">
        <v>2448</v>
      </c>
      <c r="B2361" s="92" t="s">
        <v>3862</v>
      </c>
      <c r="C2361" s="93" t="s">
        <v>3860</v>
      </c>
      <c r="D2361" s="93" t="s">
        <v>3861</v>
      </c>
      <c r="E2361" s="94">
        <v>46203</v>
      </c>
      <c r="F2361" s="93"/>
      <c r="G2361" s="93"/>
      <c r="H2361" s="93"/>
      <c r="I2361" s="99"/>
      <c r="J2361" s="99"/>
      <c r="K2361" s="99"/>
      <c r="L2361" s="99"/>
      <c r="M2361" s="99"/>
      <c r="N2361" s="99"/>
      <c r="O2361" s="99"/>
      <c r="P2361" s="99"/>
      <c r="Q2361" s="99"/>
      <c r="R2361" s="99"/>
      <c r="S2361" s="99"/>
      <c r="T2361" s="99"/>
      <c r="U2361" s="99"/>
      <c r="V2361" s="99"/>
      <c r="W2361" s="99"/>
      <c r="X2361" s="99"/>
      <c r="Y2361" s="99"/>
      <c r="Z2361" s="99"/>
      <c r="AA2361" s="380"/>
      <c r="AF2361" s="326"/>
    </row>
    <row r="2362" spans="1:32" x14ac:dyDescent="0.25">
      <c r="A2362" s="44" t="s">
        <v>2448</v>
      </c>
      <c r="B2362" s="44" t="s">
        <v>3156</v>
      </c>
      <c r="C2362" s="45">
        <v>230904</v>
      </c>
      <c r="D2362" s="45" t="s">
        <v>12340</v>
      </c>
      <c r="E2362" s="45" t="s">
        <v>8524</v>
      </c>
      <c r="AF2362" s="326"/>
    </row>
    <row r="2363" spans="1:32" x14ac:dyDescent="0.3">
      <c r="A2363" s="372" t="s">
        <v>12369</v>
      </c>
      <c r="B2363" s="372" t="s">
        <v>12354</v>
      </c>
      <c r="C2363" s="125" t="s">
        <v>12187</v>
      </c>
      <c r="D2363" s="32" t="s">
        <v>20621</v>
      </c>
      <c r="E2363" s="125" t="s">
        <v>5239</v>
      </c>
      <c r="F2363" s="125" t="s">
        <v>1236</v>
      </c>
      <c r="G2363" s="125" t="s">
        <v>1237</v>
      </c>
      <c r="AF2363" s="326"/>
    </row>
    <row r="2364" spans="1:32" x14ac:dyDescent="0.3">
      <c r="A2364" s="99" t="s">
        <v>7686</v>
      </c>
      <c r="B2364" s="92" t="s">
        <v>1251</v>
      </c>
      <c r="C2364" s="93" t="s">
        <v>7879</v>
      </c>
      <c r="D2364" s="93" t="s">
        <v>1250</v>
      </c>
      <c r="E2364" s="94">
        <v>46228</v>
      </c>
      <c r="F2364" s="93"/>
      <c r="G2364" s="93"/>
      <c r="H2364" s="93"/>
      <c r="I2364" s="99"/>
      <c r="J2364" s="99"/>
      <c r="K2364" s="99"/>
      <c r="L2364" s="99"/>
      <c r="M2364" s="99"/>
      <c r="N2364" s="99"/>
      <c r="O2364" s="99"/>
      <c r="P2364" s="99"/>
      <c r="Q2364" s="99"/>
      <c r="R2364" s="99"/>
      <c r="S2364" s="99"/>
      <c r="T2364" s="99"/>
      <c r="U2364" s="99"/>
      <c r="V2364" s="99"/>
      <c r="W2364" s="99"/>
      <c r="X2364" s="99"/>
      <c r="Y2364" s="99"/>
      <c r="Z2364" s="99"/>
      <c r="AA2364" s="380"/>
      <c r="AF2364" s="326"/>
    </row>
    <row r="2365" spans="1:32" x14ac:dyDescent="0.25">
      <c r="A2365" s="44" t="s">
        <v>7686</v>
      </c>
      <c r="B2365" s="44" t="s">
        <v>10020</v>
      </c>
      <c r="C2365" s="45">
        <v>24010401</v>
      </c>
      <c r="D2365" s="45" t="s">
        <v>12340</v>
      </c>
      <c r="E2365" s="45" t="s">
        <v>10021</v>
      </c>
      <c r="AF2365" s="326"/>
    </row>
    <row r="2366" spans="1:32" x14ac:dyDescent="0.25">
      <c r="A2366" s="44" t="s">
        <v>10156</v>
      </c>
      <c r="B2366" s="92" t="s">
        <v>10390</v>
      </c>
      <c r="C2366" s="56" t="s">
        <v>10129</v>
      </c>
      <c r="D2366" s="146" t="s">
        <v>10389</v>
      </c>
      <c r="E2366" s="107">
        <v>45838</v>
      </c>
      <c r="F2366" s="93"/>
      <c r="G2366" s="93"/>
      <c r="H2366" s="93"/>
      <c r="I2366" s="99"/>
      <c r="J2366" s="99"/>
      <c r="K2366" s="99"/>
      <c r="L2366" s="99"/>
      <c r="M2366" s="99"/>
      <c r="N2366" s="99"/>
      <c r="O2366" s="99"/>
      <c r="P2366" s="99"/>
      <c r="Q2366" s="99"/>
      <c r="R2366" s="99"/>
      <c r="S2366" s="99"/>
      <c r="T2366" s="99"/>
      <c r="U2366" s="99"/>
      <c r="V2366" s="99"/>
      <c r="W2366" s="99"/>
      <c r="X2366" s="99"/>
      <c r="Y2366" s="99"/>
      <c r="Z2366" s="99"/>
      <c r="AF2366" s="326"/>
    </row>
    <row r="2367" spans="1:32" x14ac:dyDescent="0.25">
      <c r="A2367" s="76" t="s">
        <v>6069</v>
      </c>
      <c r="B2367" s="76" t="s">
        <v>3195</v>
      </c>
      <c r="C2367" s="56" t="s">
        <v>4048</v>
      </c>
      <c r="D2367" s="146" t="s">
        <v>1735</v>
      </c>
      <c r="E2367" s="69">
        <v>45900</v>
      </c>
      <c r="F2367" s="93"/>
      <c r="G2367" s="93"/>
      <c r="H2367" s="93"/>
      <c r="I2367" s="99"/>
      <c r="J2367" s="99"/>
      <c r="K2367" s="99"/>
      <c r="L2367" s="99"/>
      <c r="M2367" s="99"/>
      <c r="N2367" s="99"/>
      <c r="O2367" s="99"/>
      <c r="P2367" s="99"/>
      <c r="Q2367" s="99"/>
      <c r="R2367" s="99"/>
      <c r="S2367" s="99"/>
      <c r="T2367" s="99"/>
      <c r="U2367" s="99"/>
      <c r="V2367" s="99"/>
      <c r="W2367" s="99"/>
      <c r="X2367" s="99"/>
      <c r="Y2367" s="99"/>
      <c r="Z2367" s="99"/>
      <c r="AF2367" s="326"/>
    </row>
    <row r="2368" spans="1:32" x14ac:dyDescent="0.25">
      <c r="A2368" s="44" t="s">
        <v>9480</v>
      </c>
      <c r="B2368" s="44" t="s">
        <v>15941</v>
      </c>
      <c r="C2368" s="45" t="s">
        <v>9833</v>
      </c>
      <c r="D2368" s="93" t="s">
        <v>3876</v>
      </c>
      <c r="E2368" s="359">
        <f>DATE(2028,2,12)</f>
        <v>46795</v>
      </c>
      <c r="F2368" s="93"/>
      <c r="G2368" s="93"/>
      <c r="H2368" s="93"/>
      <c r="I2368" s="99"/>
      <c r="J2368" s="99"/>
      <c r="K2368" s="99"/>
      <c r="L2368" s="99"/>
      <c r="M2368" s="99"/>
      <c r="N2368" s="99"/>
      <c r="O2368" s="99"/>
      <c r="P2368" s="99"/>
      <c r="Q2368" s="99"/>
      <c r="R2368" s="99"/>
      <c r="S2368" s="99"/>
      <c r="T2368" s="99"/>
      <c r="U2368" s="99"/>
      <c r="V2368" s="99"/>
      <c r="W2368" s="99"/>
      <c r="X2368" s="99"/>
      <c r="Y2368" s="99"/>
      <c r="Z2368" s="99"/>
      <c r="AF2368" s="326"/>
    </row>
    <row r="2369" spans="1:32" x14ac:dyDescent="0.25">
      <c r="A2369" s="44" t="s">
        <v>13625</v>
      </c>
      <c r="B2369" s="44" t="s">
        <v>5454</v>
      </c>
      <c r="C2369" s="45">
        <v>25010202</v>
      </c>
      <c r="D2369" s="45" t="s">
        <v>12340</v>
      </c>
      <c r="E2369" s="45" t="s">
        <v>13567</v>
      </c>
      <c r="AF2369" s="326"/>
    </row>
    <row r="2370" spans="1:32" x14ac:dyDescent="0.25">
      <c r="A2370" s="44" t="s">
        <v>13625</v>
      </c>
      <c r="B2370" s="44" t="s">
        <v>976</v>
      </c>
      <c r="C2370" s="45">
        <v>25010201</v>
      </c>
      <c r="D2370" s="45" t="s">
        <v>12340</v>
      </c>
      <c r="E2370" s="45" t="s">
        <v>13567</v>
      </c>
      <c r="AF2370" s="326"/>
    </row>
    <row r="2371" spans="1:32" x14ac:dyDescent="0.3">
      <c r="A2371" s="99" t="s">
        <v>11899</v>
      </c>
      <c r="B2371" s="92" t="s">
        <v>11902</v>
      </c>
      <c r="C2371" s="93" t="s">
        <v>11903</v>
      </c>
      <c r="D2371" s="93" t="s">
        <v>1443</v>
      </c>
      <c r="E2371" s="94">
        <v>47149</v>
      </c>
      <c r="F2371" s="93"/>
      <c r="G2371" s="93"/>
      <c r="H2371" s="93"/>
      <c r="I2371" s="99"/>
      <c r="J2371" s="99"/>
      <c r="K2371" s="99"/>
      <c r="L2371" s="99"/>
      <c r="M2371" s="99"/>
      <c r="N2371" s="99"/>
      <c r="O2371" s="99"/>
      <c r="P2371" s="99"/>
      <c r="Q2371" s="99"/>
      <c r="R2371" s="99"/>
      <c r="S2371" s="99"/>
      <c r="T2371" s="99"/>
      <c r="U2371" s="99"/>
      <c r="V2371" s="99"/>
      <c r="W2371" s="99"/>
      <c r="X2371" s="99"/>
      <c r="Y2371" s="99"/>
      <c r="Z2371" s="99"/>
      <c r="AF2371" s="326"/>
    </row>
    <row r="2372" spans="1:32" x14ac:dyDescent="0.25">
      <c r="A2372" s="44" t="s">
        <v>10649</v>
      </c>
      <c r="B2372" s="44" t="s">
        <v>10650</v>
      </c>
      <c r="C2372" s="45" t="s">
        <v>10651</v>
      </c>
      <c r="D2372" s="45" t="s">
        <v>12177</v>
      </c>
      <c r="E2372" s="45" t="s">
        <v>4375</v>
      </c>
      <c r="F2372" s="93"/>
      <c r="G2372" s="93"/>
      <c r="H2372" s="93"/>
      <c r="I2372" s="99"/>
      <c r="J2372" s="99"/>
      <c r="K2372" s="99"/>
      <c r="L2372" s="99"/>
      <c r="M2372" s="99"/>
      <c r="N2372" s="99"/>
      <c r="O2372" s="99"/>
      <c r="P2372" s="99"/>
      <c r="Q2372" s="99"/>
      <c r="R2372" s="99"/>
      <c r="S2372" s="99"/>
      <c r="T2372" s="99"/>
      <c r="U2372" s="99"/>
      <c r="V2372" s="99"/>
      <c r="W2372" s="99"/>
      <c r="X2372" s="99"/>
      <c r="Y2372" s="99"/>
      <c r="Z2372" s="99"/>
      <c r="AF2372" s="326"/>
    </row>
    <row r="2373" spans="1:32" x14ac:dyDescent="0.25">
      <c r="A2373" s="44" t="s">
        <v>10649</v>
      </c>
      <c r="B2373" s="44" t="s">
        <v>10650</v>
      </c>
      <c r="C2373" s="45" t="s">
        <v>10651</v>
      </c>
      <c r="D2373" s="93" t="s">
        <v>18817</v>
      </c>
      <c r="E2373" s="45" t="s">
        <v>4375</v>
      </c>
      <c r="F2373" s="379"/>
      <c r="G2373" s="379"/>
      <c r="H2373" s="379"/>
      <c r="I2373" s="380"/>
      <c r="J2373" s="380"/>
      <c r="K2373" s="380"/>
      <c r="L2373" s="380"/>
      <c r="M2373" s="380"/>
      <c r="N2373" s="380"/>
      <c r="O2373" s="380"/>
      <c r="P2373" s="380"/>
      <c r="Q2373" s="380"/>
      <c r="R2373" s="380"/>
      <c r="S2373" s="380"/>
      <c r="T2373" s="380"/>
      <c r="U2373" s="380"/>
      <c r="V2373" s="380"/>
      <c r="W2373" s="380"/>
      <c r="X2373" s="380"/>
      <c r="Y2373" s="380"/>
      <c r="Z2373" s="380"/>
      <c r="AA2373" s="380"/>
      <c r="AF2373" s="326"/>
    </row>
    <row r="2374" spans="1:32" x14ac:dyDescent="0.25">
      <c r="A2374" s="44" t="s">
        <v>10649</v>
      </c>
      <c r="B2374" s="44" t="s">
        <v>10650</v>
      </c>
      <c r="C2374" s="45" t="s">
        <v>10651</v>
      </c>
      <c r="D2374" s="45" t="s">
        <v>10697</v>
      </c>
      <c r="E2374" s="45" t="s">
        <v>4375</v>
      </c>
      <c r="F2374" s="93"/>
      <c r="G2374" s="93"/>
      <c r="H2374" s="93"/>
      <c r="I2374" s="99"/>
      <c r="J2374" s="99"/>
      <c r="K2374" s="99"/>
      <c r="L2374" s="99"/>
      <c r="M2374" s="99"/>
      <c r="N2374" s="99"/>
      <c r="O2374" s="99"/>
      <c r="P2374" s="99"/>
      <c r="Q2374" s="99"/>
      <c r="R2374" s="99"/>
      <c r="S2374" s="99"/>
      <c r="T2374" s="99"/>
      <c r="U2374" s="99"/>
      <c r="V2374" s="99"/>
      <c r="W2374" s="99"/>
      <c r="X2374" s="99"/>
      <c r="Y2374" s="99"/>
      <c r="Z2374" s="99"/>
      <c r="AF2374" s="326"/>
    </row>
    <row r="2375" spans="1:32" x14ac:dyDescent="0.3">
      <c r="A2375" s="372" t="s">
        <v>16547</v>
      </c>
      <c r="B2375" s="372" t="s">
        <v>1842</v>
      </c>
      <c r="C2375" s="125" t="s">
        <v>16723</v>
      </c>
      <c r="D2375" s="32" t="s">
        <v>20621</v>
      </c>
      <c r="E2375" s="125" t="s">
        <v>12895</v>
      </c>
      <c r="F2375" s="125" t="s">
        <v>1236</v>
      </c>
      <c r="G2375" s="125" t="s">
        <v>1237</v>
      </c>
      <c r="AF2375" s="326"/>
    </row>
    <row r="2376" spans="1:32" x14ac:dyDescent="0.25">
      <c r="A2376" s="44" t="s">
        <v>16970</v>
      </c>
      <c r="B2376" s="44" t="s">
        <v>2433</v>
      </c>
      <c r="C2376" s="45">
        <v>250106</v>
      </c>
      <c r="D2376" s="45" t="s">
        <v>12340</v>
      </c>
      <c r="E2376" s="45" t="s">
        <v>12896</v>
      </c>
      <c r="AF2376" s="326"/>
    </row>
    <row r="2377" spans="1:32" x14ac:dyDescent="0.3">
      <c r="A2377" s="372" t="s">
        <v>16771</v>
      </c>
      <c r="B2377" s="372" t="s">
        <v>5063</v>
      </c>
      <c r="C2377" s="125" t="s">
        <v>16877</v>
      </c>
      <c r="D2377" s="32" t="s">
        <v>20621</v>
      </c>
      <c r="E2377" s="125" t="s">
        <v>10638</v>
      </c>
      <c r="F2377" s="125" t="s">
        <v>1236</v>
      </c>
      <c r="G2377" s="125" t="s">
        <v>1237</v>
      </c>
      <c r="AF2377" s="326"/>
    </row>
    <row r="2378" spans="1:32" x14ac:dyDescent="0.25">
      <c r="A2378" s="44" t="s">
        <v>16971</v>
      </c>
      <c r="B2378" s="44" t="s">
        <v>3160</v>
      </c>
      <c r="C2378" s="45">
        <v>230901</v>
      </c>
      <c r="D2378" s="45" t="s">
        <v>12340</v>
      </c>
      <c r="E2378" s="45" t="s">
        <v>8524</v>
      </c>
      <c r="AF2378" s="326"/>
    </row>
    <row r="2379" spans="1:32" x14ac:dyDescent="0.25">
      <c r="A2379" s="256" t="s">
        <v>15257</v>
      </c>
      <c r="B2379" s="256" t="s">
        <v>15247</v>
      </c>
      <c r="C2379" s="53" t="s">
        <v>15365</v>
      </c>
      <c r="D2379" s="93" t="s">
        <v>5891</v>
      </c>
      <c r="E2379" s="257">
        <v>47502</v>
      </c>
      <c r="F2379" s="93"/>
      <c r="G2379" s="93"/>
      <c r="H2379" s="93"/>
      <c r="I2379" s="99"/>
      <c r="J2379" s="99"/>
      <c r="K2379" s="99"/>
      <c r="L2379" s="99"/>
      <c r="M2379" s="99"/>
      <c r="N2379" s="99"/>
      <c r="O2379" s="99"/>
      <c r="P2379" s="99"/>
      <c r="Q2379" s="99"/>
      <c r="R2379" s="99"/>
      <c r="S2379" s="99"/>
      <c r="T2379" s="99"/>
      <c r="U2379" s="99"/>
      <c r="V2379" s="99"/>
      <c r="W2379" s="99"/>
      <c r="X2379" s="99"/>
      <c r="Y2379" s="99"/>
      <c r="Z2379" s="99"/>
      <c r="AF2379" s="326"/>
    </row>
    <row r="2380" spans="1:32" x14ac:dyDescent="0.25">
      <c r="A2380" s="44" t="s">
        <v>1412</v>
      </c>
      <c r="B2380" s="44" t="s">
        <v>2622</v>
      </c>
      <c r="C2380" s="45" t="s">
        <v>2623</v>
      </c>
      <c r="D2380" s="45" t="s">
        <v>12177</v>
      </c>
      <c r="E2380" s="45" t="s">
        <v>15065</v>
      </c>
      <c r="F2380" s="93"/>
      <c r="G2380" s="93"/>
      <c r="H2380" s="93"/>
      <c r="I2380" s="99"/>
      <c r="J2380" s="99"/>
      <c r="K2380" s="99"/>
      <c r="L2380" s="99"/>
      <c r="M2380" s="99"/>
      <c r="N2380" s="99"/>
      <c r="O2380" s="99"/>
      <c r="P2380" s="99"/>
      <c r="Q2380" s="99"/>
      <c r="R2380" s="99"/>
      <c r="S2380" s="99"/>
      <c r="T2380" s="99"/>
      <c r="U2380" s="99"/>
      <c r="V2380" s="99"/>
      <c r="W2380" s="99"/>
      <c r="X2380" s="99"/>
      <c r="Y2380" s="99"/>
      <c r="Z2380" s="99"/>
      <c r="AF2380" s="326"/>
    </row>
    <row r="2381" spans="1:32" x14ac:dyDescent="0.25">
      <c r="A2381" s="44" t="s">
        <v>1412</v>
      </c>
      <c r="B2381" s="44" t="s">
        <v>2622</v>
      </c>
      <c r="C2381" s="45" t="s">
        <v>2623</v>
      </c>
      <c r="D2381" s="93" t="s">
        <v>18817</v>
      </c>
      <c r="E2381" s="45" t="s">
        <v>15065</v>
      </c>
      <c r="F2381" s="379"/>
      <c r="G2381" s="379"/>
      <c r="H2381" s="379"/>
      <c r="I2381" s="380"/>
      <c r="J2381" s="380"/>
      <c r="K2381" s="380"/>
      <c r="L2381" s="380"/>
      <c r="M2381" s="380"/>
      <c r="N2381" s="380"/>
      <c r="O2381" s="380"/>
      <c r="P2381" s="380"/>
      <c r="Q2381" s="380"/>
      <c r="R2381" s="380"/>
      <c r="S2381" s="380"/>
      <c r="T2381" s="380"/>
      <c r="U2381" s="380"/>
      <c r="V2381" s="380"/>
      <c r="W2381" s="380"/>
      <c r="X2381" s="380"/>
      <c r="Y2381" s="380"/>
      <c r="Z2381" s="380"/>
      <c r="AA2381" s="380"/>
      <c r="AF2381" s="326"/>
    </row>
    <row r="2382" spans="1:32" x14ac:dyDescent="0.25">
      <c r="A2382" s="44" t="s">
        <v>1412</v>
      </c>
      <c r="B2382" s="44" t="s">
        <v>1365</v>
      </c>
      <c r="C2382" s="45" t="s">
        <v>9834</v>
      </c>
      <c r="D2382" s="93" t="s">
        <v>3876</v>
      </c>
      <c r="E2382" s="359">
        <f>DATE(2027,8,9)</f>
        <v>46608</v>
      </c>
      <c r="F2382" s="93"/>
      <c r="G2382" s="93"/>
      <c r="H2382" s="93"/>
      <c r="I2382" s="99"/>
      <c r="J2382" s="99"/>
      <c r="K2382" s="99"/>
      <c r="L2382" s="99"/>
      <c r="M2382" s="99"/>
      <c r="N2382" s="99"/>
      <c r="O2382" s="99"/>
      <c r="P2382" s="99"/>
      <c r="Q2382" s="99"/>
      <c r="R2382" s="99"/>
      <c r="S2382" s="99"/>
      <c r="T2382" s="99"/>
      <c r="U2382" s="99"/>
      <c r="V2382" s="99"/>
      <c r="W2382" s="99"/>
      <c r="X2382" s="99"/>
      <c r="Y2382" s="99"/>
      <c r="Z2382" s="99"/>
      <c r="AF2382" s="326"/>
    </row>
    <row r="2383" spans="1:32" x14ac:dyDescent="0.25">
      <c r="A2383" s="44" t="s">
        <v>1412</v>
      </c>
      <c r="B2383" s="44" t="s">
        <v>2622</v>
      </c>
      <c r="C2383" s="45" t="s">
        <v>2623</v>
      </c>
      <c r="D2383" s="45" t="s">
        <v>10697</v>
      </c>
      <c r="E2383" s="45" t="s">
        <v>2624</v>
      </c>
      <c r="F2383" s="93"/>
      <c r="G2383" s="93"/>
      <c r="H2383" s="93"/>
      <c r="I2383" s="99"/>
      <c r="J2383" s="99"/>
      <c r="K2383" s="99"/>
      <c r="L2383" s="99"/>
      <c r="M2383" s="99"/>
      <c r="N2383" s="99"/>
      <c r="O2383" s="99"/>
      <c r="P2383" s="99"/>
      <c r="Q2383" s="99"/>
      <c r="R2383" s="99"/>
      <c r="S2383" s="99"/>
      <c r="T2383" s="99"/>
      <c r="U2383" s="99"/>
      <c r="V2383" s="99"/>
      <c r="W2383" s="99"/>
      <c r="X2383" s="99"/>
      <c r="Y2383" s="99"/>
      <c r="Z2383" s="99"/>
      <c r="AA2383" s="380"/>
      <c r="AF2383" s="326"/>
    </row>
    <row r="2384" spans="1:32" x14ac:dyDescent="0.25">
      <c r="A2384" s="44" t="s">
        <v>6906</v>
      </c>
      <c r="B2384" s="44" t="s">
        <v>5639</v>
      </c>
      <c r="C2384" s="45">
        <v>23010401</v>
      </c>
      <c r="D2384" s="45" t="s">
        <v>12340</v>
      </c>
      <c r="E2384" s="45" t="s">
        <v>5640</v>
      </c>
      <c r="AF2384" s="326"/>
    </row>
    <row r="2385" spans="1:32" x14ac:dyDescent="0.25">
      <c r="A2385" s="44" t="s">
        <v>14825</v>
      </c>
      <c r="B2385" s="44" t="s">
        <v>15942</v>
      </c>
      <c r="C2385" s="45" t="s">
        <v>14826</v>
      </c>
      <c r="D2385" s="93" t="s">
        <v>3876</v>
      </c>
      <c r="E2385" s="359">
        <f>DATE(2029,4,18)</f>
        <v>47226</v>
      </c>
      <c r="F2385" s="93"/>
      <c r="G2385" s="93"/>
      <c r="H2385" s="93"/>
      <c r="I2385" s="99"/>
      <c r="J2385" s="99"/>
      <c r="K2385" s="99"/>
      <c r="L2385" s="99"/>
      <c r="M2385" s="99"/>
      <c r="N2385" s="99"/>
      <c r="O2385" s="99"/>
      <c r="P2385" s="99"/>
      <c r="Q2385" s="99"/>
      <c r="R2385" s="99"/>
      <c r="S2385" s="99"/>
      <c r="T2385" s="99"/>
      <c r="U2385" s="99"/>
      <c r="V2385" s="99"/>
      <c r="W2385" s="99"/>
      <c r="X2385" s="99"/>
      <c r="Y2385" s="99"/>
      <c r="Z2385" s="99"/>
      <c r="AF2385" s="326"/>
    </row>
    <row r="2386" spans="1:32" x14ac:dyDescent="0.25">
      <c r="A2386" s="44" t="s">
        <v>8485</v>
      </c>
      <c r="B2386" s="44" t="s">
        <v>11304</v>
      </c>
      <c r="C2386" s="45">
        <v>240403</v>
      </c>
      <c r="D2386" s="45" t="s">
        <v>12340</v>
      </c>
      <c r="E2386" s="45" t="s">
        <v>5311</v>
      </c>
      <c r="AF2386" s="326"/>
    </row>
    <row r="2387" spans="1:32" x14ac:dyDescent="0.25">
      <c r="A2387" s="44" t="s">
        <v>8485</v>
      </c>
      <c r="B2387" s="44" t="s">
        <v>978</v>
      </c>
      <c r="C2387" s="45">
        <v>230703</v>
      </c>
      <c r="D2387" s="45" t="s">
        <v>12340</v>
      </c>
      <c r="E2387" s="45" t="s">
        <v>4375</v>
      </c>
      <c r="AF2387" s="326"/>
    </row>
    <row r="2388" spans="1:32" x14ac:dyDescent="0.25">
      <c r="A2388" s="44" t="s">
        <v>188</v>
      </c>
      <c r="B2388" s="44" t="s">
        <v>152</v>
      </c>
      <c r="C2388" s="45" t="s">
        <v>8038</v>
      </c>
      <c r="D2388" s="45" t="s">
        <v>12177</v>
      </c>
      <c r="E2388" s="45" t="s">
        <v>5073</v>
      </c>
      <c r="F2388" s="93"/>
      <c r="G2388" s="93"/>
      <c r="H2388" s="93"/>
      <c r="I2388" s="99"/>
      <c r="J2388" s="99"/>
      <c r="K2388" s="99"/>
      <c r="L2388" s="99"/>
      <c r="M2388" s="99"/>
      <c r="N2388" s="99"/>
      <c r="O2388" s="99"/>
      <c r="P2388" s="99"/>
      <c r="Q2388" s="99"/>
      <c r="R2388" s="99"/>
      <c r="S2388" s="99"/>
      <c r="T2388" s="99"/>
      <c r="U2388" s="99"/>
      <c r="V2388" s="99"/>
      <c r="W2388" s="99"/>
      <c r="X2388" s="99"/>
      <c r="Y2388" s="99"/>
      <c r="Z2388" s="99"/>
      <c r="AF2388" s="326"/>
    </row>
    <row r="2389" spans="1:32" x14ac:dyDescent="0.25">
      <c r="A2389" s="44" t="s">
        <v>188</v>
      </c>
      <c r="B2389" s="44" t="s">
        <v>152</v>
      </c>
      <c r="C2389" s="45" t="s">
        <v>8038</v>
      </c>
      <c r="D2389" s="45" t="s">
        <v>10697</v>
      </c>
      <c r="E2389" s="46">
        <v>46295</v>
      </c>
      <c r="F2389" s="93"/>
      <c r="G2389" s="93"/>
      <c r="H2389" s="93"/>
      <c r="I2389" s="99"/>
      <c r="J2389" s="99"/>
      <c r="K2389" s="99"/>
      <c r="L2389" s="99"/>
      <c r="M2389" s="99"/>
      <c r="N2389" s="99"/>
      <c r="O2389" s="99"/>
      <c r="P2389" s="99"/>
      <c r="Q2389" s="99"/>
      <c r="R2389" s="99"/>
      <c r="S2389" s="99"/>
      <c r="T2389" s="99"/>
      <c r="U2389" s="99"/>
      <c r="V2389" s="99"/>
      <c r="W2389" s="99"/>
      <c r="X2389" s="99"/>
      <c r="Y2389" s="99"/>
      <c r="Z2389" s="99"/>
      <c r="AF2389" s="326"/>
    </row>
    <row r="2390" spans="1:32" x14ac:dyDescent="0.25">
      <c r="A2390" s="44" t="s">
        <v>18984</v>
      </c>
      <c r="B2390" s="44" t="s">
        <v>3598</v>
      </c>
      <c r="C2390" s="45">
        <v>230301</v>
      </c>
      <c r="D2390" s="45" t="s">
        <v>12340</v>
      </c>
      <c r="E2390" s="45" t="s">
        <v>5580</v>
      </c>
      <c r="AF2390" s="326"/>
    </row>
    <row r="2391" spans="1:32" x14ac:dyDescent="0.3">
      <c r="A2391" s="135" t="s">
        <v>6213</v>
      </c>
      <c r="B2391" s="131" t="s">
        <v>6205</v>
      </c>
      <c r="C2391" s="96" t="s">
        <v>6206</v>
      </c>
      <c r="D2391" s="96" t="s">
        <v>1250</v>
      </c>
      <c r="E2391" s="94">
        <v>46234</v>
      </c>
      <c r="F2391" s="93"/>
      <c r="G2391" s="93"/>
      <c r="H2391" s="93"/>
      <c r="I2391" s="99"/>
      <c r="J2391" s="99"/>
      <c r="K2391" s="99"/>
      <c r="L2391" s="99"/>
      <c r="M2391" s="99"/>
      <c r="N2391" s="99"/>
      <c r="O2391" s="99"/>
      <c r="P2391" s="99"/>
      <c r="Q2391" s="99"/>
      <c r="R2391" s="99"/>
      <c r="S2391" s="99"/>
      <c r="T2391" s="99"/>
      <c r="U2391" s="99"/>
      <c r="V2391" s="99"/>
      <c r="W2391" s="99"/>
      <c r="X2391" s="99"/>
      <c r="Y2391" s="99"/>
      <c r="Z2391" s="99"/>
      <c r="AA2391" s="380"/>
      <c r="AF2391" s="326"/>
    </row>
    <row r="2392" spans="1:32" x14ac:dyDescent="0.3">
      <c r="A2392" s="372" t="s">
        <v>1019</v>
      </c>
      <c r="B2392" s="372" t="s">
        <v>1209</v>
      </c>
      <c r="C2392" s="125" t="s">
        <v>8691</v>
      </c>
      <c r="D2392" s="32" t="s">
        <v>20621</v>
      </c>
      <c r="E2392" s="125" t="s">
        <v>8524</v>
      </c>
      <c r="F2392" s="125" t="s">
        <v>1236</v>
      </c>
      <c r="G2392" s="125" t="s">
        <v>1237</v>
      </c>
      <c r="AF2392" s="326"/>
    </row>
    <row r="2393" spans="1:32" x14ac:dyDescent="0.3">
      <c r="A2393" s="372" t="s">
        <v>11951</v>
      </c>
      <c r="B2393" s="372" t="s">
        <v>1203</v>
      </c>
      <c r="C2393" s="125" t="s">
        <v>11926</v>
      </c>
      <c r="D2393" s="32" t="s">
        <v>20621</v>
      </c>
      <c r="E2393" s="125" t="s">
        <v>2686</v>
      </c>
      <c r="F2393" s="125" t="s">
        <v>1236</v>
      </c>
      <c r="G2393" s="125" t="s">
        <v>1237</v>
      </c>
      <c r="AF2393" s="326"/>
    </row>
    <row r="2394" spans="1:32" x14ac:dyDescent="0.3">
      <c r="A2394" s="372" t="s">
        <v>661</v>
      </c>
      <c r="B2394" s="372" t="s">
        <v>5064</v>
      </c>
      <c r="C2394" s="125" t="s">
        <v>16873</v>
      </c>
      <c r="D2394" s="32" t="s">
        <v>20621</v>
      </c>
      <c r="E2394" s="125" t="s">
        <v>10638</v>
      </c>
      <c r="F2394" s="125" t="s">
        <v>1236</v>
      </c>
      <c r="G2394" s="125" t="s">
        <v>1237</v>
      </c>
      <c r="AF2394" s="326"/>
    </row>
    <row r="2395" spans="1:32" x14ac:dyDescent="0.25">
      <c r="A2395" s="44" t="s">
        <v>661</v>
      </c>
      <c r="B2395" s="44" t="s">
        <v>18895</v>
      </c>
      <c r="C2395" s="45">
        <v>24070201</v>
      </c>
      <c r="D2395" s="45" t="s">
        <v>12340</v>
      </c>
      <c r="E2395" s="45" t="s">
        <v>7992</v>
      </c>
      <c r="AF2395" s="326"/>
    </row>
    <row r="2396" spans="1:32" x14ac:dyDescent="0.25">
      <c r="A2396" s="44" t="s">
        <v>11362</v>
      </c>
      <c r="B2396" s="44" t="s">
        <v>10031</v>
      </c>
      <c r="C2396" s="45">
        <v>240101</v>
      </c>
      <c r="D2396" s="45" t="s">
        <v>12340</v>
      </c>
      <c r="E2396" s="45" t="s">
        <v>10032</v>
      </c>
      <c r="AF2396" s="326"/>
    </row>
    <row r="2397" spans="1:32" x14ac:dyDescent="0.25">
      <c r="A2397" s="44" t="s">
        <v>18985</v>
      </c>
      <c r="B2397" s="44" t="s">
        <v>5639</v>
      </c>
      <c r="C2397" s="45">
        <v>26010401</v>
      </c>
      <c r="D2397" s="45" t="s">
        <v>12340</v>
      </c>
      <c r="E2397" s="45" t="s">
        <v>18836</v>
      </c>
      <c r="AF2397" s="326"/>
    </row>
    <row r="2398" spans="1:32" x14ac:dyDescent="0.25">
      <c r="A2398" s="44" t="s">
        <v>18986</v>
      </c>
      <c r="B2398" s="44" t="s">
        <v>967</v>
      </c>
      <c r="C2398" s="45">
        <v>230601</v>
      </c>
      <c r="D2398" s="45" t="s">
        <v>12340</v>
      </c>
      <c r="E2398" s="45" t="s">
        <v>8383</v>
      </c>
      <c r="AF2398" s="326"/>
    </row>
    <row r="2399" spans="1:32" x14ac:dyDescent="0.25">
      <c r="A2399" s="44" t="s">
        <v>18986</v>
      </c>
      <c r="B2399" s="44" t="s">
        <v>2433</v>
      </c>
      <c r="C2399" s="45">
        <v>230105</v>
      </c>
      <c r="D2399" s="45" t="s">
        <v>12340</v>
      </c>
      <c r="E2399" s="45" t="s">
        <v>5580</v>
      </c>
      <c r="AF2399" s="326"/>
    </row>
    <row r="2400" spans="1:32" x14ac:dyDescent="0.25">
      <c r="A2400" s="44" t="s">
        <v>4622</v>
      </c>
      <c r="B2400" s="44" t="s">
        <v>4618</v>
      </c>
      <c r="C2400" s="45" t="s">
        <v>4623</v>
      </c>
      <c r="D2400" s="45" t="s">
        <v>12177</v>
      </c>
      <c r="E2400" s="45" t="s">
        <v>7925</v>
      </c>
      <c r="F2400" s="93"/>
      <c r="G2400" s="93"/>
      <c r="H2400" s="93"/>
      <c r="I2400" s="99"/>
      <c r="J2400" s="99"/>
      <c r="K2400" s="99"/>
      <c r="L2400" s="99"/>
      <c r="M2400" s="99"/>
      <c r="N2400" s="99"/>
      <c r="O2400" s="99"/>
      <c r="P2400" s="99"/>
      <c r="Q2400" s="99"/>
      <c r="R2400" s="99"/>
      <c r="S2400" s="99"/>
      <c r="T2400" s="99"/>
      <c r="U2400" s="99"/>
      <c r="V2400" s="99"/>
      <c r="W2400" s="99"/>
      <c r="X2400" s="99"/>
      <c r="Y2400" s="99"/>
      <c r="Z2400" s="99"/>
      <c r="AF2400" s="326"/>
    </row>
    <row r="2401" spans="1:32" x14ac:dyDescent="0.25">
      <c r="A2401" s="44" t="s">
        <v>4622</v>
      </c>
      <c r="B2401" s="44" t="s">
        <v>4618</v>
      </c>
      <c r="C2401" s="45" t="s">
        <v>4623</v>
      </c>
      <c r="D2401" s="93" t="s">
        <v>18817</v>
      </c>
      <c r="E2401" s="45" t="s">
        <v>7925</v>
      </c>
      <c r="F2401" s="379"/>
      <c r="G2401" s="379"/>
      <c r="H2401" s="379"/>
      <c r="I2401" s="380"/>
      <c r="J2401" s="380"/>
      <c r="K2401" s="380"/>
      <c r="L2401" s="380"/>
      <c r="M2401" s="380"/>
      <c r="N2401" s="380"/>
      <c r="O2401" s="380"/>
      <c r="P2401" s="380"/>
      <c r="Q2401" s="380"/>
      <c r="R2401" s="380"/>
      <c r="S2401" s="380"/>
      <c r="T2401" s="380"/>
      <c r="U2401" s="380"/>
      <c r="V2401" s="380"/>
      <c r="W2401" s="380"/>
      <c r="X2401" s="380"/>
      <c r="Y2401" s="380"/>
      <c r="Z2401" s="380"/>
      <c r="AA2401" s="380"/>
      <c r="AF2401" s="326"/>
    </row>
    <row r="2402" spans="1:32" x14ac:dyDescent="0.25">
      <c r="A2402" s="44" t="s">
        <v>4622</v>
      </c>
      <c r="B2402" s="44" t="s">
        <v>4618</v>
      </c>
      <c r="C2402" s="45" t="s">
        <v>18766</v>
      </c>
      <c r="D2402" s="93" t="s">
        <v>18817</v>
      </c>
      <c r="E2402" s="45" t="s">
        <v>10638</v>
      </c>
      <c r="F2402" s="379"/>
      <c r="G2402" s="379"/>
      <c r="H2402" s="379"/>
      <c r="I2402" s="380"/>
      <c r="J2402" s="380"/>
      <c r="K2402" s="380"/>
      <c r="L2402" s="380"/>
      <c r="M2402" s="380"/>
      <c r="N2402" s="380"/>
      <c r="O2402" s="380"/>
      <c r="P2402" s="380"/>
      <c r="Q2402" s="380"/>
      <c r="R2402" s="380"/>
      <c r="S2402" s="380"/>
      <c r="T2402" s="380"/>
      <c r="U2402" s="380"/>
      <c r="V2402" s="380"/>
      <c r="W2402" s="380"/>
      <c r="X2402" s="380"/>
      <c r="Y2402" s="380"/>
      <c r="Z2402" s="380"/>
      <c r="AA2402" s="380"/>
      <c r="AF2402" s="326"/>
    </row>
    <row r="2403" spans="1:32" x14ac:dyDescent="0.3">
      <c r="A2403" s="372" t="s">
        <v>12370</v>
      </c>
      <c r="B2403" s="372" t="s">
        <v>12354</v>
      </c>
      <c r="C2403" s="125" t="s">
        <v>12187</v>
      </c>
      <c r="D2403" s="32" t="s">
        <v>20621</v>
      </c>
      <c r="E2403" s="125" t="s">
        <v>5239</v>
      </c>
      <c r="F2403" s="125" t="s">
        <v>1236</v>
      </c>
      <c r="G2403" s="125" t="s">
        <v>1237</v>
      </c>
      <c r="AF2403" s="326"/>
    </row>
    <row r="2404" spans="1:32" x14ac:dyDescent="0.25">
      <c r="A2404" s="44" t="s">
        <v>18987</v>
      </c>
      <c r="B2404" s="44" t="s">
        <v>7120</v>
      </c>
      <c r="C2404" s="45">
        <v>260204</v>
      </c>
      <c r="D2404" s="45" t="s">
        <v>12340</v>
      </c>
      <c r="E2404" s="45" t="s">
        <v>10021</v>
      </c>
      <c r="AF2404" s="326"/>
    </row>
    <row r="2405" spans="1:32" x14ac:dyDescent="0.25">
      <c r="A2405" s="44" t="s">
        <v>18987</v>
      </c>
      <c r="B2405" s="44" t="s">
        <v>18988</v>
      </c>
      <c r="C2405" s="45">
        <v>240901</v>
      </c>
      <c r="D2405" s="45" t="s">
        <v>12340</v>
      </c>
      <c r="E2405" s="45" t="s">
        <v>5075</v>
      </c>
      <c r="AF2405" s="326"/>
    </row>
    <row r="2406" spans="1:32" x14ac:dyDescent="0.25">
      <c r="A2406" s="44" t="s">
        <v>4339</v>
      </c>
      <c r="B2406" s="44" t="s">
        <v>3275</v>
      </c>
      <c r="C2406" s="45" t="s">
        <v>7955</v>
      </c>
      <c r="D2406" s="45" t="s">
        <v>12177</v>
      </c>
      <c r="E2406" s="45" t="s">
        <v>8524</v>
      </c>
      <c r="F2406" s="93"/>
      <c r="G2406" s="93"/>
      <c r="H2406" s="93"/>
      <c r="I2406" s="99"/>
      <c r="J2406" s="99"/>
      <c r="K2406" s="99"/>
      <c r="L2406" s="99"/>
      <c r="M2406" s="99"/>
      <c r="N2406" s="99"/>
      <c r="O2406" s="99"/>
      <c r="P2406" s="99"/>
      <c r="Q2406" s="99"/>
      <c r="R2406" s="99"/>
      <c r="S2406" s="99"/>
      <c r="T2406" s="99"/>
      <c r="U2406" s="99"/>
      <c r="V2406" s="99"/>
      <c r="W2406" s="99"/>
      <c r="X2406" s="99"/>
      <c r="Y2406" s="99"/>
      <c r="Z2406" s="99"/>
      <c r="AF2406" s="326"/>
    </row>
    <row r="2407" spans="1:32" x14ac:dyDescent="0.25">
      <c r="A2407" s="44" t="s">
        <v>4339</v>
      </c>
      <c r="B2407" s="44" t="s">
        <v>3275</v>
      </c>
      <c r="C2407" s="45" t="s">
        <v>7955</v>
      </c>
      <c r="D2407" s="93" t="s">
        <v>18817</v>
      </c>
      <c r="E2407" s="45" t="s">
        <v>8524</v>
      </c>
      <c r="F2407" s="379"/>
      <c r="G2407" s="379"/>
      <c r="H2407" s="379"/>
      <c r="I2407" s="380"/>
      <c r="J2407" s="380"/>
      <c r="K2407" s="380"/>
      <c r="L2407" s="380"/>
      <c r="M2407" s="380"/>
      <c r="N2407" s="380"/>
      <c r="O2407" s="380"/>
      <c r="P2407" s="380"/>
      <c r="Q2407" s="380"/>
      <c r="R2407" s="380"/>
      <c r="S2407" s="380"/>
      <c r="T2407" s="380"/>
      <c r="U2407" s="380"/>
      <c r="V2407" s="380"/>
      <c r="W2407" s="380"/>
      <c r="X2407" s="380"/>
      <c r="Y2407" s="380"/>
      <c r="Z2407" s="380"/>
      <c r="AA2407" s="380"/>
      <c r="AF2407" s="326"/>
    </row>
    <row r="2408" spans="1:32" x14ac:dyDescent="0.25">
      <c r="A2408" s="44" t="s">
        <v>4339</v>
      </c>
      <c r="B2408" s="44" t="s">
        <v>18682</v>
      </c>
      <c r="C2408" s="45" t="s">
        <v>18788</v>
      </c>
      <c r="D2408" s="93" t="s">
        <v>18817</v>
      </c>
      <c r="E2408" s="45" t="s">
        <v>10638</v>
      </c>
      <c r="F2408" s="379"/>
      <c r="G2408" s="379"/>
      <c r="H2408" s="379"/>
      <c r="I2408" s="380"/>
      <c r="J2408" s="380"/>
      <c r="K2408" s="380"/>
      <c r="L2408" s="380"/>
      <c r="M2408" s="380"/>
      <c r="N2408" s="380"/>
      <c r="O2408" s="380"/>
      <c r="P2408" s="380"/>
      <c r="Q2408" s="380"/>
      <c r="R2408" s="380"/>
      <c r="S2408" s="380"/>
      <c r="T2408" s="380"/>
      <c r="U2408" s="380"/>
      <c r="V2408" s="380"/>
      <c r="W2408" s="380"/>
      <c r="X2408" s="380"/>
      <c r="Y2408" s="380"/>
      <c r="Z2408" s="380"/>
      <c r="AA2408" s="380"/>
      <c r="AF2408" s="326"/>
    </row>
    <row r="2409" spans="1:32" x14ac:dyDescent="0.25">
      <c r="A2409" s="44" t="s">
        <v>13626</v>
      </c>
      <c r="B2409" s="44" t="s">
        <v>2433</v>
      </c>
      <c r="C2409" s="45">
        <v>230105</v>
      </c>
      <c r="D2409" s="45" t="s">
        <v>12340</v>
      </c>
      <c r="E2409" s="45" t="s">
        <v>5580</v>
      </c>
      <c r="AF2409" s="326"/>
    </row>
    <row r="2410" spans="1:32" x14ac:dyDescent="0.3">
      <c r="A2410" s="372" t="s">
        <v>11952</v>
      </c>
      <c r="B2410" s="372" t="s">
        <v>1208</v>
      </c>
      <c r="C2410" s="125" t="s">
        <v>11149</v>
      </c>
      <c r="D2410" s="32" t="s">
        <v>20621</v>
      </c>
      <c r="E2410" s="125" t="s">
        <v>2686</v>
      </c>
      <c r="F2410" s="125" t="s">
        <v>1236</v>
      </c>
      <c r="G2410" s="125" t="s">
        <v>1237</v>
      </c>
      <c r="AF2410" s="326"/>
    </row>
    <row r="2411" spans="1:32" x14ac:dyDescent="0.25">
      <c r="A2411" s="44" t="s">
        <v>16972</v>
      </c>
      <c r="B2411" s="44" t="s">
        <v>11297</v>
      </c>
      <c r="C2411" s="45">
        <v>240501</v>
      </c>
      <c r="D2411" s="45" t="s">
        <v>12340</v>
      </c>
      <c r="E2411" s="45" t="s">
        <v>11298</v>
      </c>
      <c r="AF2411" s="326"/>
    </row>
    <row r="2412" spans="1:32" x14ac:dyDescent="0.25">
      <c r="A2412" s="44" t="s">
        <v>5478</v>
      </c>
      <c r="B2412" s="44" t="s">
        <v>2212</v>
      </c>
      <c r="C2412" s="45">
        <v>250702</v>
      </c>
      <c r="D2412" s="45" t="s">
        <v>12340</v>
      </c>
      <c r="E2412" s="45" t="s">
        <v>10638</v>
      </c>
      <c r="AF2412" s="326"/>
    </row>
    <row r="2413" spans="1:32" x14ac:dyDescent="0.3">
      <c r="A2413" s="372" t="s">
        <v>12371</v>
      </c>
      <c r="B2413" s="372" t="s">
        <v>12351</v>
      </c>
      <c r="C2413" s="125" t="s">
        <v>12352</v>
      </c>
      <c r="D2413" s="32" t="s">
        <v>20621</v>
      </c>
      <c r="E2413" s="125" t="s">
        <v>5075</v>
      </c>
      <c r="F2413" s="125" t="s">
        <v>1236</v>
      </c>
      <c r="G2413" s="125" t="s">
        <v>1237</v>
      </c>
      <c r="AF2413" s="326"/>
    </row>
    <row r="2414" spans="1:32" x14ac:dyDescent="0.25">
      <c r="A2414" s="44" t="s">
        <v>81</v>
      </c>
      <c r="B2414" s="44" t="s">
        <v>159</v>
      </c>
      <c r="C2414" s="45" t="s">
        <v>5135</v>
      </c>
      <c r="D2414" s="46" t="s">
        <v>13037</v>
      </c>
      <c r="E2414" s="46">
        <v>46159</v>
      </c>
      <c r="AF2414" s="326"/>
    </row>
    <row r="2415" spans="1:32" x14ac:dyDescent="0.25">
      <c r="A2415" s="44" t="s">
        <v>81</v>
      </c>
      <c r="B2415" s="44" t="s">
        <v>159</v>
      </c>
      <c r="C2415" s="45" t="s">
        <v>5135</v>
      </c>
      <c r="D2415" s="46" t="s">
        <v>13037</v>
      </c>
      <c r="E2415" s="46">
        <v>46159</v>
      </c>
      <c r="AF2415" s="326"/>
    </row>
    <row r="2416" spans="1:32" x14ac:dyDescent="0.25">
      <c r="A2416" s="44" t="s">
        <v>18989</v>
      </c>
      <c r="B2416" s="44" t="s">
        <v>18840</v>
      </c>
      <c r="C2416" s="45">
        <v>260202</v>
      </c>
      <c r="D2416" s="45" t="s">
        <v>12340</v>
      </c>
      <c r="E2416" s="45" t="s">
        <v>10021</v>
      </c>
      <c r="AF2416" s="326"/>
    </row>
    <row r="2417" spans="1:32" x14ac:dyDescent="0.25">
      <c r="A2417" s="44" t="s">
        <v>10157</v>
      </c>
      <c r="B2417" s="92" t="s">
        <v>10390</v>
      </c>
      <c r="C2417" s="56" t="s">
        <v>10124</v>
      </c>
      <c r="D2417" s="146" t="s">
        <v>10389</v>
      </c>
      <c r="E2417" s="107">
        <v>45838</v>
      </c>
      <c r="F2417" s="93"/>
      <c r="G2417" s="93"/>
      <c r="H2417" s="93"/>
      <c r="I2417" s="99"/>
      <c r="J2417" s="99"/>
      <c r="K2417" s="99"/>
      <c r="L2417" s="99"/>
      <c r="M2417" s="99"/>
      <c r="N2417" s="99"/>
      <c r="O2417" s="99"/>
      <c r="P2417" s="99"/>
      <c r="Q2417" s="99"/>
      <c r="R2417" s="99"/>
      <c r="S2417" s="99"/>
      <c r="T2417" s="99"/>
      <c r="U2417" s="99"/>
      <c r="V2417" s="99"/>
      <c r="W2417" s="99"/>
      <c r="X2417" s="99"/>
      <c r="Y2417" s="99"/>
      <c r="Z2417" s="99"/>
      <c r="AF2417" s="326"/>
    </row>
    <row r="2418" spans="1:32" x14ac:dyDescent="0.3">
      <c r="A2418" s="372" t="s">
        <v>4264</v>
      </c>
      <c r="B2418" s="372" t="s">
        <v>12349</v>
      </c>
      <c r="C2418" s="125" t="s">
        <v>12350</v>
      </c>
      <c r="D2418" s="32" t="s">
        <v>20621</v>
      </c>
      <c r="E2418" s="125" t="s">
        <v>5075</v>
      </c>
      <c r="F2418" s="125" t="s">
        <v>1236</v>
      </c>
      <c r="G2418" s="125" t="s">
        <v>1237</v>
      </c>
      <c r="AF2418" s="326"/>
    </row>
    <row r="2419" spans="1:32" x14ac:dyDescent="0.25">
      <c r="A2419" s="44" t="s">
        <v>10514</v>
      </c>
      <c r="B2419" s="44" t="s">
        <v>15943</v>
      </c>
      <c r="C2419" s="45" t="s">
        <v>10566</v>
      </c>
      <c r="D2419" s="93" t="s">
        <v>3876</v>
      </c>
      <c r="E2419" s="359">
        <f>DATE(2028,5,7)</f>
        <v>46880</v>
      </c>
      <c r="F2419" s="93"/>
      <c r="G2419" s="93"/>
      <c r="H2419" s="93"/>
      <c r="I2419" s="99"/>
      <c r="J2419" s="99"/>
      <c r="K2419" s="99"/>
      <c r="L2419" s="99"/>
      <c r="M2419" s="99"/>
      <c r="N2419" s="99"/>
      <c r="O2419" s="99"/>
      <c r="P2419" s="99"/>
      <c r="Q2419" s="99"/>
      <c r="R2419" s="99"/>
      <c r="S2419" s="99"/>
      <c r="T2419" s="99"/>
      <c r="U2419" s="99"/>
      <c r="V2419" s="99"/>
      <c r="W2419" s="99"/>
      <c r="X2419" s="99"/>
      <c r="Y2419" s="99"/>
      <c r="Z2419" s="99"/>
      <c r="AF2419" s="326"/>
    </row>
    <row r="2420" spans="1:32" x14ac:dyDescent="0.25">
      <c r="A2420" s="44" t="s">
        <v>17924</v>
      </c>
      <c r="B2420" s="44" t="s">
        <v>20398</v>
      </c>
      <c r="C2420" s="45" t="s">
        <v>17917</v>
      </c>
      <c r="D2420" s="32" t="s">
        <v>12570</v>
      </c>
      <c r="E2420" s="46">
        <v>46418</v>
      </c>
      <c r="AF2420" s="326"/>
    </row>
    <row r="2421" spans="1:32" x14ac:dyDescent="0.3">
      <c r="A2421" s="57" t="s">
        <v>3761</v>
      </c>
      <c r="B2421" s="92" t="s">
        <v>3862</v>
      </c>
      <c r="C2421" s="93" t="s">
        <v>3860</v>
      </c>
      <c r="D2421" s="93" t="s">
        <v>3861</v>
      </c>
      <c r="E2421" s="94">
        <v>46203</v>
      </c>
      <c r="F2421" s="93"/>
      <c r="G2421" s="93"/>
      <c r="H2421" s="93"/>
      <c r="I2421" s="99"/>
      <c r="J2421" s="99"/>
      <c r="K2421" s="99"/>
      <c r="L2421" s="99"/>
      <c r="M2421" s="99"/>
      <c r="N2421" s="99"/>
      <c r="O2421" s="99"/>
      <c r="P2421" s="99"/>
      <c r="Q2421" s="99"/>
      <c r="R2421" s="99"/>
      <c r="S2421" s="99"/>
      <c r="T2421" s="99"/>
      <c r="U2421" s="99"/>
      <c r="V2421" s="99"/>
      <c r="W2421" s="99"/>
      <c r="X2421" s="99"/>
      <c r="Y2421" s="99"/>
      <c r="Z2421" s="99"/>
      <c r="AA2421" s="380"/>
      <c r="AF2421" s="326"/>
    </row>
    <row r="2422" spans="1:32" x14ac:dyDescent="0.25">
      <c r="A2422" s="44" t="s">
        <v>10403</v>
      </c>
      <c r="B2422" s="44" t="s">
        <v>20342</v>
      </c>
      <c r="C2422" s="45" t="s">
        <v>10493</v>
      </c>
      <c r="D2422" s="32" t="s">
        <v>12570</v>
      </c>
      <c r="E2422" s="46">
        <v>46387</v>
      </c>
      <c r="AF2422" s="326"/>
    </row>
    <row r="2423" spans="1:32" x14ac:dyDescent="0.3">
      <c r="A2423" s="372" t="s">
        <v>20441</v>
      </c>
      <c r="B2423" s="372" t="s">
        <v>1221</v>
      </c>
      <c r="C2423" s="125" t="s">
        <v>20613</v>
      </c>
      <c r="D2423" s="32" t="s">
        <v>20621</v>
      </c>
      <c r="E2423" s="125" t="s">
        <v>10032</v>
      </c>
      <c r="F2423" s="125" t="s">
        <v>1236</v>
      </c>
      <c r="G2423" s="125" t="s">
        <v>1237</v>
      </c>
      <c r="AF2423" s="326"/>
    </row>
    <row r="2424" spans="1:32" x14ac:dyDescent="0.25">
      <c r="A2424" s="102" t="s">
        <v>13085</v>
      </c>
      <c r="B2424" s="92" t="s">
        <v>3574</v>
      </c>
      <c r="C2424" s="93" t="s">
        <v>13105</v>
      </c>
      <c r="D2424" s="93" t="s">
        <v>1250</v>
      </c>
      <c r="E2424" s="94">
        <v>46496</v>
      </c>
      <c r="F2424" s="93"/>
      <c r="G2424" s="93"/>
      <c r="H2424" s="93"/>
      <c r="I2424" s="99"/>
      <c r="J2424" s="99"/>
      <c r="K2424" s="99"/>
      <c r="L2424" s="99"/>
      <c r="M2424" s="99"/>
      <c r="N2424" s="99"/>
      <c r="O2424" s="99"/>
      <c r="P2424" s="99"/>
      <c r="Q2424" s="99"/>
      <c r="R2424" s="99"/>
      <c r="S2424" s="99"/>
      <c r="T2424" s="99"/>
      <c r="U2424" s="99"/>
      <c r="V2424" s="99"/>
      <c r="W2424" s="99"/>
      <c r="X2424" s="99"/>
      <c r="Y2424" s="99"/>
      <c r="Z2424" s="99"/>
      <c r="AF2424" s="326"/>
    </row>
    <row r="2425" spans="1:32" x14ac:dyDescent="0.25">
      <c r="A2425" s="44" t="s">
        <v>8486</v>
      </c>
      <c r="B2425" s="44" t="s">
        <v>978</v>
      </c>
      <c r="C2425" s="45">
        <v>230703</v>
      </c>
      <c r="D2425" s="45" t="s">
        <v>12340</v>
      </c>
      <c r="E2425" s="45" t="s">
        <v>4375</v>
      </c>
      <c r="AF2425" s="326"/>
    </row>
    <row r="2426" spans="1:32" x14ac:dyDescent="0.3">
      <c r="A2426" s="372" t="s">
        <v>11953</v>
      </c>
      <c r="B2426" s="372" t="s">
        <v>3578</v>
      </c>
      <c r="C2426" s="125" t="s">
        <v>11923</v>
      </c>
      <c r="D2426" s="32" t="s">
        <v>20621</v>
      </c>
      <c r="E2426" s="125" t="s">
        <v>2686</v>
      </c>
      <c r="F2426" s="125" t="s">
        <v>1236</v>
      </c>
      <c r="G2426" s="125" t="s">
        <v>1237</v>
      </c>
      <c r="AF2426" s="326"/>
    </row>
    <row r="2427" spans="1:32" x14ac:dyDescent="0.25">
      <c r="A2427" s="44" t="s">
        <v>18990</v>
      </c>
      <c r="B2427" s="44" t="s">
        <v>973</v>
      </c>
      <c r="C2427" s="45">
        <v>260101</v>
      </c>
      <c r="D2427" s="45" t="s">
        <v>12340</v>
      </c>
      <c r="E2427" s="45" t="s">
        <v>8976</v>
      </c>
      <c r="AF2427" s="326"/>
    </row>
    <row r="2428" spans="1:32" x14ac:dyDescent="0.25">
      <c r="A2428" s="44" t="s">
        <v>2710</v>
      </c>
      <c r="B2428" s="44" t="s">
        <v>20342</v>
      </c>
      <c r="C2428" s="45" t="s">
        <v>10493</v>
      </c>
      <c r="D2428" s="32" t="s">
        <v>12570</v>
      </c>
      <c r="E2428" s="46">
        <v>46387</v>
      </c>
      <c r="AF2428" s="326"/>
    </row>
    <row r="2429" spans="1:32" x14ac:dyDescent="0.25">
      <c r="A2429" s="44" t="s">
        <v>14096</v>
      </c>
      <c r="B2429" s="44" t="s">
        <v>20356</v>
      </c>
      <c r="C2429" s="45" t="s">
        <v>14093</v>
      </c>
      <c r="D2429" s="32" t="s">
        <v>12570</v>
      </c>
      <c r="E2429" s="46">
        <v>46477</v>
      </c>
      <c r="AF2429" s="326"/>
    </row>
    <row r="2430" spans="1:32" x14ac:dyDescent="0.3">
      <c r="A2430" s="385" t="s">
        <v>4187</v>
      </c>
      <c r="B2430" s="385" t="s">
        <v>1339</v>
      </c>
      <c r="C2430" s="387">
        <v>24027</v>
      </c>
      <c r="D2430" s="93" t="s">
        <v>5007</v>
      </c>
      <c r="E2430" s="388">
        <v>46507</v>
      </c>
      <c r="AF2430" s="326"/>
    </row>
    <row r="2431" spans="1:32" x14ac:dyDescent="0.3">
      <c r="A2431" s="372" t="s">
        <v>20442</v>
      </c>
      <c r="B2431" s="372" t="s">
        <v>7464</v>
      </c>
      <c r="C2431" s="125" t="s">
        <v>20618</v>
      </c>
      <c r="D2431" s="32" t="s">
        <v>20621</v>
      </c>
      <c r="E2431" s="125" t="s">
        <v>10032</v>
      </c>
      <c r="F2431" s="125" t="s">
        <v>1237</v>
      </c>
      <c r="G2431" s="125" t="s">
        <v>1237</v>
      </c>
      <c r="AF2431" s="326"/>
    </row>
    <row r="2432" spans="1:32" x14ac:dyDescent="0.3">
      <c r="A2432" s="372" t="s">
        <v>8714</v>
      </c>
      <c r="B2432" s="372" t="s">
        <v>8693</v>
      </c>
      <c r="C2432" s="125" t="s">
        <v>8694</v>
      </c>
      <c r="D2432" s="32" t="s">
        <v>20621</v>
      </c>
      <c r="E2432" s="125" t="s">
        <v>8524</v>
      </c>
      <c r="F2432" s="125" t="s">
        <v>1236</v>
      </c>
      <c r="G2432" s="125" t="s">
        <v>1237</v>
      </c>
      <c r="AF2432" s="326"/>
    </row>
    <row r="2433" spans="1:32" x14ac:dyDescent="0.25">
      <c r="A2433" s="44" t="s">
        <v>5269</v>
      </c>
      <c r="B2433" s="44" t="s">
        <v>5270</v>
      </c>
      <c r="C2433" s="45" t="s">
        <v>5271</v>
      </c>
      <c r="D2433" s="45" t="s">
        <v>12177</v>
      </c>
      <c r="E2433" s="45" t="s">
        <v>5272</v>
      </c>
      <c r="F2433" s="93"/>
      <c r="G2433" s="93"/>
      <c r="H2433" s="93"/>
      <c r="I2433" s="99"/>
      <c r="J2433" s="99"/>
      <c r="K2433" s="99"/>
      <c r="L2433" s="99"/>
      <c r="M2433" s="99"/>
      <c r="N2433" s="99"/>
      <c r="O2433" s="99"/>
      <c r="P2433" s="99"/>
      <c r="Q2433" s="99"/>
      <c r="R2433" s="99"/>
      <c r="S2433" s="99"/>
      <c r="T2433" s="99"/>
      <c r="U2433" s="99"/>
      <c r="V2433" s="99"/>
      <c r="W2433" s="99"/>
      <c r="X2433" s="99"/>
      <c r="Y2433" s="99"/>
      <c r="Z2433" s="99"/>
      <c r="AF2433" s="326"/>
    </row>
    <row r="2434" spans="1:32" x14ac:dyDescent="0.25">
      <c r="A2434" s="44" t="s">
        <v>5269</v>
      </c>
      <c r="B2434" s="44" t="s">
        <v>5270</v>
      </c>
      <c r="C2434" s="45" t="s">
        <v>5271</v>
      </c>
      <c r="D2434" s="93" t="s">
        <v>18817</v>
      </c>
      <c r="E2434" s="45" t="s">
        <v>5272</v>
      </c>
      <c r="F2434" s="379"/>
      <c r="G2434" s="379"/>
      <c r="H2434" s="379"/>
      <c r="I2434" s="380"/>
      <c r="J2434" s="380"/>
      <c r="K2434" s="380"/>
      <c r="L2434" s="380"/>
      <c r="M2434" s="380"/>
      <c r="N2434" s="380"/>
      <c r="O2434" s="380"/>
      <c r="P2434" s="380"/>
      <c r="Q2434" s="380"/>
      <c r="R2434" s="380"/>
      <c r="S2434" s="380"/>
      <c r="T2434" s="380"/>
      <c r="U2434" s="380"/>
      <c r="V2434" s="380"/>
      <c r="W2434" s="380"/>
      <c r="X2434" s="380"/>
      <c r="Y2434" s="380"/>
      <c r="Z2434" s="380"/>
      <c r="AA2434" s="380"/>
      <c r="AF2434" s="326"/>
    </row>
    <row r="2435" spans="1:32" x14ac:dyDescent="0.25">
      <c r="A2435" s="44" t="s">
        <v>5269</v>
      </c>
      <c r="B2435" s="44" t="s">
        <v>5270</v>
      </c>
      <c r="C2435" s="45" t="s">
        <v>5271</v>
      </c>
      <c r="D2435" s="45" t="s">
        <v>10697</v>
      </c>
      <c r="E2435" s="45" t="s">
        <v>5272</v>
      </c>
      <c r="F2435" s="93"/>
      <c r="G2435" s="93"/>
      <c r="H2435" s="93"/>
      <c r="I2435" s="99"/>
      <c r="J2435" s="99"/>
      <c r="K2435" s="99"/>
      <c r="L2435" s="99"/>
      <c r="M2435" s="99"/>
      <c r="N2435" s="99"/>
      <c r="O2435" s="99"/>
      <c r="P2435" s="99"/>
      <c r="Q2435" s="99"/>
      <c r="R2435" s="99"/>
      <c r="S2435" s="99"/>
      <c r="T2435" s="99"/>
      <c r="U2435" s="99"/>
      <c r="V2435" s="99"/>
      <c r="W2435" s="99"/>
      <c r="X2435" s="99"/>
      <c r="Y2435" s="99"/>
      <c r="Z2435" s="99"/>
      <c r="AF2435" s="326"/>
    </row>
    <row r="2436" spans="1:32" x14ac:dyDescent="0.3">
      <c r="A2436" s="372" t="s">
        <v>11954</v>
      </c>
      <c r="B2436" s="372" t="s">
        <v>1208</v>
      </c>
      <c r="C2436" s="125" t="s">
        <v>11149</v>
      </c>
      <c r="D2436" s="32" t="s">
        <v>20621</v>
      </c>
      <c r="E2436" s="125" t="s">
        <v>2686</v>
      </c>
      <c r="F2436" s="125" t="s">
        <v>1236</v>
      </c>
      <c r="G2436" s="125" t="s">
        <v>1237</v>
      </c>
      <c r="AF2436" s="326"/>
    </row>
    <row r="2437" spans="1:32" x14ac:dyDescent="0.25">
      <c r="A2437" s="44" t="s">
        <v>6907</v>
      </c>
      <c r="B2437" s="44" t="s">
        <v>3598</v>
      </c>
      <c r="C2437" s="45">
        <v>230301</v>
      </c>
      <c r="D2437" s="45" t="s">
        <v>12340</v>
      </c>
      <c r="E2437" s="45" t="s">
        <v>5580</v>
      </c>
      <c r="AF2437" s="326"/>
    </row>
    <row r="2438" spans="1:32" x14ac:dyDescent="0.25">
      <c r="A2438" s="44" t="s">
        <v>15520</v>
      </c>
      <c r="B2438" s="44" t="s">
        <v>1946</v>
      </c>
      <c r="C2438" s="45" t="s">
        <v>15521</v>
      </c>
      <c r="D2438" s="46" t="s">
        <v>13037</v>
      </c>
      <c r="E2438" s="46">
        <v>46218</v>
      </c>
      <c r="AF2438" s="326"/>
    </row>
    <row r="2439" spans="1:32" x14ac:dyDescent="0.3">
      <c r="A2439" s="99" t="s">
        <v>15231</v>
      </c>
      <c r="B2439" s="92" t="s">
        <v>6162</v>
      </c>
      <c r="C2439" s="93" t="s">
        <v>15236</v>
      </c>
      <c r="D2439" s="93" t="s">
        <v>1250</v>
      </c>
      <c r="E2439" s="94">
        <v>46274</v>
      </c>
      <c r="F2439" s="93"/>
      <c r="G2439" s="93"/>
      <c r="H2439" s="93"/>
      <c r="I2439" s="99"/>
      <c r="J2439" s="99"/>
      <c r="K2439" s="99"/>
      <c r="L2439" s="99"/>
      <c r="M2439" s="99"/>
      <c r="N2439" s="99"/>
      <c r="O2439" s="99"/>
      <c r="P2439" s="99"/>
      <c r="Q2439" s="99"/>
      <c r="R2439" s="99"/>
      <c r="S2439" s="99"/>
      <c r="T2439" s="99"/>
      <c r="U2439" s="99"/>
      <c r="V2439" s="99"/>
      <c r="W2439" s="99"/>
      <c r="X2439" s="99"/>
      <c r="Y2439" s="99"/>
      <c r="Z2439" s="99"/>
      <c r="AA2439" s="380"/>
      <c r="AF2439" s="326"/>
    </row>
    <row r="2440" spans="1:32" x14ac:dyDescent="0.25">
      <c r="A2440" s="44" t="s">
        <v>17462</v>
      </c>
      <c r="B2440" s="44" t="s">
        <v>20388</v>
      </c>
      <c r="C2440" s="45" t="s">
        <v>17463</v>
      </c>
      <c r="D2440" s="32" t="s">
        <v>12570</v>
      </c>
      <c r="E2440" s="46">
        <v>46265</v>
      </c>
      <c r="AF2440" s="326"/>
    </row>
    <row r="2441" spans="1:32" x14ac:dyDescent="0.25">
      <c r="A2441" s="44" t="s">
        <v>16973</v>
      </c>
      <c r="B2441" s="44" t="s">
        <v>3156</v>
      </c>
      <c r="C2441" s="45">
        <v>230904</v>
      </c>
      <c r="D2441" s="45" t="s">
        <v>12340</v>
      </c>
      <c r="E2441" s="45" t="s">
        <v>8524</v>
      </c>
      <c r="AF2441" s="326"/>
    </row>
    <row r="2442" spans="1:32" x14ac:dyDescent="0.25">
      <c r="A2442" s="44" t="s">
        <v>16973</v>
      </c>
      <c r="B2442" s="44" t="s">
        <v>5447</v>
      </c>
      <c r="C2442" s="45">
        <v>250802</v>
      </c>
      <c r="D2442" s="45" t="s">
        <v>12340</v>
      </c>
      <c r="E2442" s="45" t="s">
        <v>10682</v>
      </c>
      <c r="AF2442" s="326"/>
    </row>
    <row r="2443" spans="1:32" x14ac:dyDescent="0.3">
      <c r="A2443" s="57" t="s">
        <v>3762</v>
      </c>
      <c r="B2443" s="92" t="s">
        <v>3862</v>
      </c>
      <c r="C2443" s="93" t="s">
        <v>3860</v>
      </c>
      <c r="D2443" s="93" t="s">
        <v>3861</v>
      </c>
      <c r="E2443" s="94">
        <v>46203</v>
      </c>
      <c r="F2443" s="93"/>
      <c r="G2443" s="93"/>
      <c r="H2443" s="93"/>
      <c r="I2443" s="99"/>
      <c r="J2443" s="99"/>
      <c r="K2443" s="99"/>
      <c r="L2443" s="99"/>
      <c r="M2443" s="99"/>
      <c r="N2443" s="99"/>
      <c r="O2443" s="99"/>
      <c r="P2443" s="99"/>
      <c r="Q2443" s="99"/>
      <c r="R2443" s="99"/>
      <c r="S2443" s="99"/>
      <c r="T2443" s="99"/>
      <c r="U2443" s="99"/>
      <c r="V2443" s="99"/>
      <c r="W2443" s="99"/>
      <c r="X2443" s="99"/>
      <c r="Y2443" s="99"/>
      <c r="Z2443" s="99"/>
      <c r="AA2443" s="380"/>
      <c r="AF2443" s="326"/>
    </row>
    <row r="2444" spans="1:32" x14ac:dyDescent="0.25">
      <c r="A2444" s="44" t="s">
        <v>8288</v>
      </c>
      <c r="B2444" s="44" t="s">
        <v>8377</v>
      </c>
      <c r="C2444" s="45">
        <v>230505</v>
      </c>
      <c r="D2444" s="45" t="s">
        <v>12340</v>
      </c>
      <c r="E2444" s="45" t="s">
        <v>7651</v>
      </c>
      <c r="AF2444" s="326"/>
    </row>
    <row r="2445" spans="1:32" x14ac:dyDescent="0.25">
      <c r="A2445" s="44" t="s">
        <v>8288</v>
      </c>
      <c r="B2445" s="44" t="s">
        <v>3169</v>
      </c>
      <c r="C2445" s="45">
        <v>230502</v>
      </c>
      <c r="D2445" s="45" t="s">
        <v>12340</v>
      </c>
      <c r="E2445" s="45" t="s">
        <v>8252</v>
      </c>
      <c r="AF2445" s="326"/>
    </row>
    <row r="2446" spans="1:32" x14ac:dyDescent="0.25">
      <c r="A2446" s="44" t="s">
        <v>18991</v>
      </c>
      <c r="B2446" s="44" t="s">
        <v>5639</v>
      </c>
      <c r="C2446" s="45">
        <v>26010401</v>
      </c>
      <c r="D2446" s="45" t="s">
        <v>12340</v>
      </c>
      <c r="E2446" s="45" t="s">
        <v>18836</v>
      </c>
      <c r="AF2446" s="326"/>
    </row>
    <row r="2447" spans="1:32" x14ac:dyDescent="0.25">
      <c r="A2447" s="44" t="s">
        <v>18991</v>
      </c>
      <c r="B2447" s="44" t="s">
        <v>3298</v>
      </c>
      <c r="C2447" s="45">
        <v>26010402</v>
      </c>
      <c r="D2447" s="45" t="s">
        <v>12340</v>
      </c>
      <c r="E2447" s="45" t="s">
        <v>18836</v>
      </c>
      <c r="AF2447" s="326"/>
    </row>
    <row r="2448" spans="1:32" x14ac:dyDescent="0.3">
      <c r="A2448" s="99" t="s">
        <v>1389</v>
      </c>
      <c r="B2448" s="92" t="s">
        <v>6150</v>
      </c>
      <c r="C2448" s="93" t="s">
        <v>6151</v>
      </c>
      <c r="D2448" s="93" t="s">
        <v>1250</v>
      </c>
      <c r="E2448" s="94">
        <v>46961</v>
      </c>
      <c r="F2448" s="93"/>
      <c r="G2448" s="93"/>
      <c r="H2448" s="93"/>
      <c r="I2448" s="99"/>
      <c r="J2448" s="99"/>
      <c r="K2448" s="99"/>
      <c r="L2448" s="99"/>
      <c r="M2448" s="99"/>
      <c r="N2448" s="99"/>
      <c r="O2448" s="99"/>
      <c r="P2448" s="99"/>
      <c r="Q2448" s="99"/>
      <c r="R2448" s="99"/>
      <c r="S2448" s="99"/>
      <c r="T2448" s="99"/>
      <c r="U2448" s="99"/>
      <c r="V2448" s="99"/>
      <c r="W2448" s="99"/>
      <c r="X2448" s="99"/>
      <c r="Y2448" s="99"/>
      <c r="Z2448" s="99"/>
      <c r="AF2448" s="326"/>
    </row>
    <row r="2449" spans="1:32" x14ac:dyDescent="0.25">
      <c r="A2449" s="44" t="s">
        <v>18992</v>
      </c>
      <c r="B2449" s="44" t="s">
        <v>3298</v>
      </c>
      <c r="C2449" s="45">
        <v>24010402</v>
      </c>
      <c r="D2449" s="45" t="s">
        <v>12340</v>
      </c>
      <c r="E2449" s="45" t="s">
        <v>10021</v>
      </c>
      <c r="AF2449" s="326"/>
    </row>
    <row r="2450" spans="1:32" x14ac:dyDescent="0.25">
      <c r="A2450" s="44" t="s">
        <v>18992</v>
      </c>
      <c r="B2450" s="44" t="s">
        <v>10020</v>
      </c>
      <c r="C2450" s="45">
        <v>24010401</v>
      </c>
      <c r="D2450" s="45" t="s">
        <v>12340</v>
      </c>
      <c r="E2450" s="45" t="s">
        <v>10021</v>
      </c>
      <c r="AF2450" s="326"/>
    </row>
    <row r="2451" spans="1:32" x14ac:dyDescent="0.25">
      <c r="A2451" s="44" t="s">
        <v>6908</v>
      </c>
      <c r="B2451" s="44" t="s">
        <v>7117</v>
      </c>
      <c r="C2451" s="45">
        <v>260203</v>
      </c>
      <c r="D2451" s="45" t="s">
        <v>12340</v>
      </c>
      <c r="E2451" s="45" t="s">
        <v>10021</v>
      </c>
      <c r="AF2451" s="326"/>
    </row>
    <row r="2452" spans="1:32" x14ac:dyDescent="0.25">
      <c r="A2452" s="91" t="s">
        <v>13101</v>
      </c>
      <c r="B2452" s="92" t="s">
        <v>3574</v>
      </c>
      <c r="C2452" s="93" t="s">
        <v>8458</v>
      </c>
      <c r="D2452" s="93" t="s">
        <v>1250</v>
      </c>
      <c r="E2452" s="94">
        <v>46496</v>
      </c>
      <c r="F2452" s="93"/>
      <c r="G2452" s="93"/>
      <c r="H2452" s="93"/>
      <c r="I2452" s="99"/>
      <c r="J2452" s="99"/>
      <c r="K2452" s="99"/>
      <c r="L2452" s="99"/>
      <c r="M2452" s="99"/>
      <c r="N2452" s="99"/>
      <c r="O2452" s="99"/>
      <c r="P2452" s="99"/>
      <c r="Q2452" s="99"/>
      <c r="R2452" s="99"/>
      <c r="S2452" s="99"/>
      <c r="T2452" s="99"/>
      <c r="U2452" s="99"/>
      <c r="V2452" s="99"/>
      <c r="W2452" s="99"/>
      <c r="X2452" s="99"/>
      <c r="Y2452" s="99"/>
      <c r="Z2452" s="99"/>
      <c r="AF2452" s="326"/>
    </row>
    <row r="2453" spans="1:32" x14ac:dyDescent="0.25">
      <c r="A2453" s="44" t="s">
        <v>18993</v>
      </c>
      <c r="B2453" s="44" t="s">
        <v>991</v>
      </c>
      <c r="C2453" s="45">
        <v>230303</v>
      </c>
      <c r="D2453" s="45" t="s">
        <v>12340</v>
      </c>
      <c r="E2453" s="45" t="s">
        <v>3276</v>
      </c>
      <c r="AF2453" s="326"/>
    </row>
    <row r="2454" spans="1:32" x14ac:dyDescent="0.25">
      <c r="A2454" s="44" t="s">
        <v>18993</v>
      </c>
      <c r="B2454" s="44" t="s">
        <v>9024</v>
      </c>
      <c r="C2454" s="45">
        <v>231001</v>
      </c>
      <c r="D2454" s="45" t="s">
        <v>12340</v>
      </c>
      <c r="E2454" s="45" t="s">
        <v>2628</v>
      </c>
      <c r="AF2454" s="326"/>
    </row>
    <row r="2455" spans="1:32" x14ac:dyDescent="0.25">
      <c r="A2455" s="44" t="s">
        <v>18993</v>
      </c>
      <c r="B2455" s="44" t="s">
        <v>967</v>
      </c>
      <c r="C2455" s="45">
        <v>230601</v>
      </c>
      <c r="D2455" s="45" t="s">
        <v>12340</v>
      </c>
      <c r="E2455" s="45" t="s">
        <v>8383</v>
      </c>
      <c r="AF2455" s="326"/>
    </row>
    <row r="2456" spans="1:32" x14ac:dyDescent="0.25">
      <c r="A2456" s="102" t="s">
        <v>13091</v>
      </c>
      <c r="B2456" s="92" t="s">
        <v>3574</v>
      </c>
      <c r="C2456" s="93" t="s">
        <v>13105</v>
      </c>
      <c r="D2456" s="93" t="s">
        <v>1250</v>
      </c>
      <c r="E2456" s="94">
        <v>46496</v>
      </c>
      <c r="F2456" s="93"/>
      <c r="G2456" s="93"/>
      <c r="H2456" s="93"/>
      <c r="I2456" s="99"/>
      <c r="J2456" s="99"/>
      <c r="K2456" s="99"/>
      <c r="L2456" s="99"/>
      <c r="M2456" s="99"/>
      <c r="N2456" s="99"/>
      <c r="O2456" s="99"/>
      <c r="P2456" s="99"/>
      <c r="Q2456" s="99"/>
      <c r="R2456" s="99"/>
      <c r="S2456" s="99"/>
      <c r="T2456" s="99"/>
      <c r="U2456" s="99"/>
      <c r="V2456" s="99"/>
      <c r="W2456" s="99"/>
      <c r="X2456" s="99"/>
      <c r="Y2456" s="99"/>
      <c r="Z2456" s="99"/>
      <c r="AF2456" s="326"/>
    </row>
    <row r="2457" spans="1:32" x14ac:dyDescent="0.3">
      <c r="A2457" s="372" t="s">
        <v>12372</v>
      </c>
      <c r="B2457" s="372" t="s">
        <v>4223</v>
      </c>
      <c r="C2457" s="125" t="s">
        <v>12347</v>
      </c>
      <c r="D2457" s="32" t="s">
        <v>20621</v>
      </c>
      <c r="E2457" s="125" t="s">
        <v>5075</v>
      </c>
      <c r="F2457" s="125" t="s">
        <v>1236</v>
      </c>
      <c r="G2457" s="125" t="s">
        <v>1237</v>
      </c>
      <c r="AF2457" s="326"/>
    </row>
    <row r="2458" spans="1:32" x14ac:dyDescent="0.25">
      <c r="A2458" s="44" t="s">
        <v>14230</v>
      </c>
      <c r="B2458" s="44" t="s">
        <v>3298</v>
      </c>
      <c r="C2458" s="45">
        <v>25010402</v>
      </c>
      <c r="D2458" s="45" t="s">
        <v>12340</v>
      </c>
      <c r="E2458" s="45" t="s">
        <v>13581</v>
      </c>
      <c r="AF2458" s="326"/>
    </row>
    <row r="2459" spans="1:32" x14ac:dyDescent="0.25">
      <c r="A2459" s="44" t="s">
        <v>14230</v>
      </c>
      <c r="B2459" s="44" t="s">
        <v>5639</v>
      </c>
      <c r="C2459" s="45">
        <v>25010401</v>
      </c>
      <c r="D2459" s="45" t="s">
        <v>12340</v>
      </c>
      <c r="E2459" s="45" t="s">
        <v>13581</v>
      </c>
      <c r="AF2459" s="326"/>
    </row>
    <row r="2460" spans="1:32" x14ac:dyDescent="0.25">
      <c r="A2460" s="44" t="s">
        <v>14230</v>
      </c>
      <c r="B2460" s="44" t="s">
        <v>5442</v>
      </c>
      <c r="C2460" s="45">
        <v>25010502</v>
      </c>
      <c r="D2460" s="45" t="s">
        <v>12340</v>
      </c>
      <c r="E2460" s="45" t="s">
        <v>13567</v>
      </c>
      <c r="AF2460" s="326"/>
    </row>
    <row r="2461" spans="1:32" x14ac:dyDescent="0.25">
      <c r="A2461" s="44" t="s">
        <v>14230</v>
      </c>
      <c r="B2461" s="44" t="s">
        <v>18828</v>
      </c>
      <c r="C2461" s="45">
        <v>25010501</v>
      </c>
      <c r="D2461" s="45" t="s">
        <v>12340</v>
      </c>
      <c r="E2461" s="45" t="s">
        <v>13567</v>
      </c>
      <c r="AF2461" s="326"/>
    </row>
    <row r="2462" spans="1:32" x14ac:dyDescent="0.25">
      <c r="A2462" s="44" t="s">
        <v>10458</v>
      </c>
      <c r="B2462" s="44" t="s">
        <v>20364</v>
      </c>
      <c r="C2462" s="45" t="s">
        <v>10105</v>
      </c>
      <c r="D2462" s="32" t="s">
        <v>12570</v>
      </c>
      <c r="E2462" s="46">
        <v>46507</v>
      </c>
      <c r="AF2462" s="326"/>
    </row>
    <row r="2463" spans="1:32" x14ac:dyDescent="0.25">
      <c r="A2463" s="44" t="s">
        <v>10458</v>
      </c>
      <c r="B2463" s="44" t="s">
        <v>20390</v>
      </c>
      <c r="C2463" s="45" t="s">
        <v>4143</v>
      </c>
      <c r="D2463" s="32" t="s">
        <v>12570</v>
      </c>
      <c r="E2463" s="46">
        <v>46265</v>
      </c>
      <c r="AF2463" s="326"/>
    </row>
    <row r="2464" spans="1:32" x14ac:dyDescent="0.25">
      <c r="A2464" s="44" t="s">
        <v>14415</v>
      </c>
      <c r="B2464" s="44" t="s">
        <v>5904</v>
      </c>
      <c r="C2464" s="45" t="s">
        <v>14416</v>
      </c>
      <c r="D2464" s="93" t="s">
        <v>10389</v>
      </c>
      <c r="E2464" s="46">
        <v>46477</v>
      </c>
      <c r="F2464" s="93"/>
      <c r="G2464" s="93"/>
      <c r="H2464" s="93"/>
      <c r="I2464" s="99"/>
      <c r="J2464" s="99"/>
      <c r="K2464" s="99"/>
      <c r="L2464" s="99"/>
      <c r="M2464" s="99"/>
      <c r="N2464" s="99"/>
      <c r="O2464" s="99"/>
      <c r="P2464" s="99"/>
      <c r="Q2464" s="99"/>
      <c r="R2464" s="99"/>
      <c r="S2464" s="99"/>
      <c r="T2464" s="99"/>
      <c r="U2464" s="99"/>
      <c r="V2464" s="99"/>
      <c r="W2464" s="99"/>
      <c r="X2464" s="99"/>
      <c r="Y2464" s="99"/>
      <c r="Z2464" s="99"/>
      <c r="AF2464" s="326"/>
    </row>
    <row r="2465" spans="1:32" x14ac:dyDescent="0.25">
      <c r="A2465" s="44" t="s">
        <v>14415</v>
      </c>
      <c r="B2465" s="44" t="s">
        <v>14417</v>
      </c>
      <c r="C2465" s="45" t="s">
        <v>14418</v>
      </c>
      <c r="D2465" s="93" t="s">
        <v>10389</v>
      </c>
      <c r="E2465" s="46">
        <v>47664</v>
      </c>
      <c r="F2465" s="93"/>
      <c r="G2465" s="93"/>
      <c r="H2465" s="93"/>
      <c r="I2465" s="99"/>
      <c r="J2465" s="99"/>
      <c r="K2465" s="99"/>
      <c r="L2465" s="99"/>
      <c r="M2465" s="99"/>
      <c r="N2465" s="99"/>
      <c r="O2465" s="99"/>
      <c r="P2465" s="99"/>
      <c r="Q2465" s="99"/>
      <c r="R2465" s="99"/>
      <c r="S2465" s="99"/>
      <c r="T2465" s="99"/>
      <c r="U2465" s="99"/>
      <c r="V2465" s="99"/>
      <c r="W2465" s="99"/>
      <c r="X2465" s="99"/>
      <c r="Y2465" s="99"/>
      <c r="Z2465" s="99"/>
      <c r="AF2465" s="326"/>
    </row>
    <row r="2466" spans="1:32" x14ac:dyDescent="0.3">
      <c r="A2466" s="372" t="s">
        <v>1652</v>
      </c>
      <c r="B2466" s="372" t="s">
        <v>1660</v>
      </c>
      <c r="C2466" s="125" t="s">
        <v>14425</v>
      </c>
      <c r="D2466" s="32" t="s">
        <v>20621</v>
      </c>
      <c r="E2466" s="125" t="s">
        <v>12895</v>
      </c>
      <c r="F2466" s="125" t="s">
        <v>1237</v>
      </c>
      <c r="G2466" s="125" t="s">
        <v>1237</v>
      </c>
      <c r="AF2466" s="326"/>
    </row>
    <row r="2467" spans="1:32" x14ac:dyDescent="0.3">
      <c r="A2467" s="372" t="s">
        <v>1652</v>
      </c>
      <c r="B2467" s="372" t="s">
        <v>1841</v>
      </c>
      <c r="C2467" s="125" t="s">
        <v>16531</v>
      </c>
      <c r="D2467" s="32" t="s">
        <v>20621</v>
      </c>
      <c r="E2467" s="125" t="s">
        <v>12895</v>
      </c>
      <c r="F2467" s="125" t="s">
        <v>1237</v>
      </c>
      <c r="G2467" s="125" t="s">
        <v>1237</v>
      </c>
      <c r="AF2467" s="326"/>
    </row>
    <row r="2468" spans="1:32" x14ac:dyDescent="0.25">
      <c r="A2468" s="44" t="s">
        <v>14231</v>
      </c>
      <c r="B2468" s="44" t="s">
        <v>3164</v>
      </c>
      <c r="C2468" s="45">
        <v>25020102</v>
      </c>
      <c r="D2468" s="45" t="s">
        <v>12340</v>
      </c>
      <c r="E2468" s="45" t="s">
        <v>10021</v>
      </c>
      <c r="AF2468" s="326"/>
    </row>
    <row r="2469" spans="1:32" x14ac:dyDescent="0.25">
      <c r="A2469" s="44" t="s">
        <v>6717</v>
      </c>
      <c r="B2469" s="44" t="s">
        <v>5067</v>
      </c>
      <c r="C2469" s="56" t="s">
        <v>6718</v>
      </c>
      <c r="D2469" s="146" t="s">
        <v>1772</v>
      </c>
      <c r="E2469" s="69">
        <v>45108</v>
      </c>
      <c r="F2469" s="45"/>
      <c r="G2469" s="45"/>
      <c r="H2469" s="93"/>
      <c r="I2469" s="99"/>
      <c r="J2469" s="99"/>
      <c r="K2469" s="99"/>
      <c r="L2469" s="99"/>
      <c r="M2469" s="99"/>
      <c r="N2469" s="99"/>
      <c r="O2469" s="99"/>
      <c r="P2469" s="99"/>
      <c r="Q2469" s="99"/>
      <c r="R2469" s="99"/>
      <c r="S2469" s="99"/>
      <c r="T2469" s="99"/>
      <c r="U2469" s="99"/>
      <c r="V2469" s="99"/>
      <c r="W2469" s="99"/>
      <c r="X2469" s="99"/>
      <c r="Y2469" s="99"/>
      <c r="Z2469" s="99"/>
      <c r="AF2469" s="326"/>
    </row>
    <row r="2470" spans="1:32" x14ac:dyDescent="0.25">
      <c r="A2470" s="44" t="s">
        <v>18994</v>
      </c>
      <c r="B2470" s="44" t="s">
        <v>990</v>
      </c>
      <c r="C2470" s="45">
        <v>260102</v>
      </c>
      <c r="D2470" s="45" t="s">
        <v>12340</v>
      </c>
      <c r="E2470" s="45" t="s">
        <v>8976</v>
      </c>
      <c r="AF2470" s="326"/>
    </row>
    <row r="2471" spans="1:32" x14ac:dyDescent="0.25">
      <c r="A2471" s="44" t="s">
        <v>18994</v>
      </c>
      <c r="B2471" s="44" t="s">
        <v>980</v>
      </c>
      <c r="C2471" s="45">
        <v>260103</v>
      </c>
      <c r="D2471" s="45" t="s">
        <v>12340</v>
      </c>
      <c r="E2471" s="45" t="s">
        <v>8976</v>
      </c>
      <c r="AF2471" s="326"/>
    </row>
    <row r="2472" spans="1:32" x14ac:dyDescent="0.25">
      <c r="A2472" s="44" t="s">
        <v>18994</v>
      </c>
      <c r="B2472" s="44" t="s">
        <v>3298</v>
      </c>
      <c r="C2472" s="45">
        <v>26010402</v>
      </c>
      <c r="D2472" s="45" t="s">
        <v>12340</v>
      </c>
      <c r="E2472" s="45" t="s">
        <v>18836</v>
      </c>
      <c r="AF2472" s="326"/>
    </row>
    <row r="2473" spans="1:32" x14ac:dyDescent="0.25">
      <c r="A2473" s="44" t="s">
        <v>7205</v>
      </c>
      <c r="B2473" s="44" t="s">
        <v>1605</v>
      </c>
      <c r="C2473" s="45" t="s">
        <v>2292</v>
      </c>
      <c r="D2473" s="45" t="s">
        <v>12177</v>
      </c>
      <c r="E2473" s="45" t="s">
        <v>5239</v>
      </c>
      <c r="F2473" s="93"/>
      <c r="G2473" s="93"/>
      <c r="H2473" s="93"/>
      <c r="I2473" s="99"/>
      <c r="J2473" s="99"/>
      <c r="K2473" s="99"/>
      <c r="L2473" s="99"/>
      <c r="M2473" s="99"/>
      <c r="N2473" s="99"/>
      <c r="O2473" s="99"/>
      <c r="P2473" s="99"/>
      <c r="Q2473" s="99"/>
      <c r="R2473" s="99"/>
      <c r="S2473" s="99"/>
      <c r="T2473" s="99"/>
      <c r="U2473" s="99"/>
      <c r="V2473" s="99"/>
      <c r="W2473" s="99"/>
      <c r="X2473" s="99"/>
      <c r="Y2473" s="99"/>
      <c r="Z2473" s="99"/>
      <c r="AF2473" s="326"/>
    </row>
    <row r="2474" spans="1:32" x14ac:dyDescent="0.25">
      <c r="A2474" s="44" t="s">
        <v>7205</v>
      </c>
      <c r="B2474" s="44" t="s">
        <v>1605</v>
      </c>
      <c r="C2474" s="45" t="s">
        <v>2292</v>
      </c>
      <c r="D2474" s="93" t="s">
        <v>18817</v>
      </c>
      <c r="E2474" s="45" t="s">
        <v>5239</v>
      </c>
      <c r="F2474" s="379"/>
      <c r="G2474" s="379"/>
      <c r="H2474" s="379"/>
      <c r="I2474" s="380"/>
      <c r="J2474" s="380"/>
      <c r="K2474" s="380"/>
      <c r="L2474" s="380"/>
      <c r="M2474" s="380"/>
      <c r="N2474" s="380"/>
      <c r="O2474" s="380"/>
      <c r="P2474" s="380"/>
      <c r="Q2474" s="380"/>
      <c r="R2474" s="380"/>
      <c r="S2474" s="380"/>
      <c r="T2474" s="380"/>
      <c r="U2474" s="380"/>
      <c r="V2474" s="380"/>
      <c r="W2474" s="380"/>
      <c r="X2474" s="380"/>
      <c r="Y2474" s="380"/>
      <c r="Z2474" s="380"/>
      <c r="AA2474" s="380"/>
      <c r="AF2474" s="326"/>
    </row>
    <row r="2475" spans="1:32" x14ac:dyDescent="0.25">
      <c r="A2475" s="44" t="s">
        <v>7205</v>
      </c>
      <c r="B2475" s="44" t="s">
        <v>1605</v>
      </c>
      <c r="C2475" s="45" t="s">
        <v>2292</v>
      </c>
      <c r="D2475" s="45" t="s">
        <v>10697</v>
      </c>
      <c r="E2475" s="45" t="s">
        <v>4305</v>
      </c>
      <c r="F2475" s="93"/>
      <c r="G2475" s="93"/>
      <c r="H2475" s="93"/>
      <c r="I2475" s="99"/>
      <c r="J2475" s="99"/>
      <c r="K2475" s="99"/>
      <c r="L2475" s="99"/>
      <c r="M2475" s="99"/>
      <c r="N2475" s="99"/>
      <c r="O2475" s="99"/>
      <c r="P2475" s="99"/>
      <c r="Q2475" s="99"/>
      <c r="R2475" s="99"/>
      <c r="S2475" s="99"/>
      <c r="T2475" s="99"/>
      <c r="U2475" s="99"/>
      <c r="V2475" s="99"/>
      <c r="W2475" s="99"/>
      <c r="X2475" s="99"/>
      <c r="Y2475" s="99"/>
      <c r="Z2475" s="99"/>
      <c r="AF2475" s="326"/>
    </row>
    <row r="2476" spans="1:32" x14ac:dyDescent="0.25">
      <c r="A2476" s="44" t="s">
        <v>2775</v>
      </c>
      <c r="B2476" s="44" t="s">
        <v>2777</v>
      </c>
      <c r="C2476" s="56" t="s">
        <v>2776</v>
      </c>
      <c r="D2476" s="56" t="s">
        <v>1901</v>
      </c>
      <c r="E2476" s="69">
        <v>45060</v>
      </c>
      <c r="F2476" s="93"/>
      <c r="G2476" s="93" t="s">
        <v>1384</v>
      </c>
      <c r="H2476" s="93" t="s">
        <v>1237</v>
      </c>
      <c r="I2476" s="99"/>
      <c r="J2476" s="99"/>
      <c r="K2476" s="99"/>
      <c r="L2476" s="99"/>
      <c r="M2476" s="99"/>
      <c r="N2476" s="99"/>
      <c r="O2476" s="99"/>
      <c r="P2476" s="99"/>
      <c r="Q2476" s="99"/>
      <c r="R2476" s="99"/>
      <c r="S2476" s="99"/>
      <c r="T2476" s="99"/>
      <c r="U2476" s="99"/>
      <c r="V2476" s="99"/>
      <c r="W2476" s="99"/>
      <c r="X2476" s="99"/>
      <c r="Y2476" s="99"/>
      <c r="Z2476" s="99"/>
      <c r="AF2476" s="326"/>
    </row>
    <row r="2477" spans="1:32" x14ac:dyDescent="0.25">
      <c r="A2477" s="44" t="s">
        <v>10158</v>
      </c>
      <c r="B2477" s="92" t="s">
        <v>10390</v>
      </c>
      <c r="C2477" s="371" t="s">
        <v>10122</v>
      </c>
      <c r="D2477" s="146" t="s">
        <v>10389</v>
      </c>
      <c r="E2477" s="107">
        <v>45838</v>
      </c>
      <c r="F2477" s="93"/>
      <c r="G2477" s="93"/>
      <c r="H2477" s="93"/>
      <c r="I2477" s="99"/>
      <c r="J2477" s="99"/>
      <c r="K2477" s="99"/>
      <c r="L2477" s="99"/>
      <c r="M2477" s="99"/>
      <c r="N2477" s="99"/>
      <c r="O2477" s="99"/>
      <c r="P2477" s="99"/>
      <c r="Q2477" s="99"/>
      <c r="R2477" s="99"/>
      <c r="S2477" s="99"/>
      <c r="T2477" s="99"/>
      <c r="U2477" s="99"/>
      <c r="V2477" s="99"/>
      <c r="W2477" s="99"/>
      <c r="X2477" s="99"/>
      <c r="Y2477" s="99"/>
      <c r="Z2477" s="99"/>
      <c r="AF2477" s="326"/>
    </row>
    <row r="2478" spans="1:32" x14ac:dyDescent="0.3">
      <c r="A2478" s="372" t="s">
        <v>12373</v>
      </c>
      <c r="B2478" s="372" t="s">
        <v>12354</v>
      </c>
      <c r="C2478" s="125" t="s">
        <v>12187</v>
      </c>
      <c r="D2478" s="32" t="s">
        <v>20621</v>
      </c>
      <c r="E2478" s="125" t="s">
        <v>5239</v>
      </c>
      <c r="F2478" s="125" t="s">
        <v>1236</v>
      </c>
      <c r="G2478" s="125" t="s">
        <v>1237</v>
      </c>
      <c r="AF2478" s="326"/>
    </row>
    <row r="2479" spans="1:32" x14ac:dyDescent="0.25">
      <c r="A2479" s="44" t="s">
        <v>3619</v>
      </c>
      <c r="B2479" s="44" t="s">
        <v>5447</v>
      </c>
      <c r="C2479" s="45">
        <v>240804</v>
      </c>
      <c r="D2479" s="45" t="s">
        <v>12340</v>
      </c>
      <c r="E2479" s="45" t="s">
        <v>12234</v>
      </c>
      <c r="AF2479" s="326"/>
    </row>
    <row r="2480" spans="1:32" x14ac:dyDescent="0.25">
      <c r="A2480" s="44" t="s">
        <v>16974</v>
      </c>
      <c r="B2480" s="44" t="s">
        <v>5447</v>
      </c>
      <c r="C2480" s="45">
        <v>250802</v>
      </c>
      <c r="D2480" s="45" t="s">
        <v>12340</v>
      </c>
      <c r="E2480" s="45" t="s">
        <v>10682</v>
      </c>
      <c r="AF2480" s="326"/>
    </row>
    <row r="2481" spans="1:32" x14ac:dyDescent="0.25">
      <c r="A2481" s="44" t="s">
        <v>483</v>
      </c>
      <c r="B2481" s="44" t="s">
        <v>20343</v>
      </c>
      <c r="C2481" s="45" t="s">
        <v>12601</v>
      </c>
      <c r="D2481" s="32" t="s">
        <v>12570</v>
      </c>
      <c r="E2481" s="46">
        <v>46387</v>
      </c>
      <c r="AF2481" s="326"/>
    </row>
    <row r="2482" spans="1:32" x14ac:dyDescent="0.25">
      <c r="A2482" s="44" t="s">
        <v>6909</v>
      </c>
      <c r="B2482" s="44" t="s">
        <v>11297</v>
      </c>
      <c r="C2482" s="45">
        <v>240501</v>
      </c>
      <c r="D2482" s="45" t="s">
        <v>12340</v>
      </c>
      <c r="E2482" s="45" t="s">
        <v>11298</v>
      </c>
      <c r="AF2482" s="326"/>
    </row>
    <row r="2483" spans="1:32" x14ac:dyDescent="0.25">
      <c r="A2483" s="44" t="s">
        <v>6909</v>
      </c>
      <c r="B2483" s="44" t="s">
        <v>18852</v>
      </c>
      <c r="C2483" s="45">
        <v>260205</v>
      </c>
      <c r="D2483" s="45" t="s">
        <v>12340</v>
      </c>
      <c r="E2483" s="45" t="s">
        <v>10021</v>
      </c>
      <c r="AF2483" s="326"/>
    </row>
    <row r="2484" spans="1:32" x14ac:dyDescent="0.25">
      <c r="A2484" s="76" t="s">
        <v>6077</v>
      </c>
      <c r="B2484" s="76" t="s">
        <v>6078</v>
      </c>
      <c r="C2484" s="97" t="s">
        <v>6079</v>
      </c>
      <c r="D2484" s="97" t="s">
        <v>1901</v>
      </c>
      <c r="E2484" s="64">
        <v>46537</v>
      </c>
      <c r="F2484" s="93"/>
      <c r="G2484" s="93"/>
      <c r="H2484" s="93"/>
      <c r="I2484" s="99"/>
      <c r="J2484" s="99"/>
      <c r="K2484" s="99"/>
      <c r="L2484" s="99"/>
      <c r="M2484" s="99"/>
      <c r="N2484" s="99"/>
      <c r="O2484" s="99"/>
      <c r="P2484" s="99"/>
      <c r="Q2484" s="99"/>
      <c r="R2484" s="99"/>
      <c r="S2484" s="99"/>
      <c r="T2484" s="99"/>
      <c r="U2484" s="99"/>
      <c r="V2484" s="99"/>
      <c r="W2484" s="99"/>
      <c r="X2484" s="99"/>
      <c r="Y2484" s="99"/>
      <c r="Z2484" s="99"/>
      <c r="AF2484" s="326"/>
    </row>
    <row r="2485" spans="1:32" x14ac:dyDescent="0.3">
      <c r="A2485" s="372" t="s">
        <v>7358</v>
      </c>
      <c r="B2485" s="372" t="s">
        <v>3577</v>
      </c>
      <c r="C2485" s="125" t="s">
        <v>11919</v>
      </c>
      <c r="D2485" s="32" t="s">
        <v>20621</v>
      </c>
      <c r="E2485" s="125" t="s">
        <v>2686</v>
      </c>
      <c r="F2485" s="125" t="s">
        <v>1237</v>
      </c>
      <c r="G2485" s="125" t="s">
        <v>1237</v>
      </c>
      <c r="AF2485" s="326"/>
    </row>
    <row r="2486" spans="1:32" x14ac:dyDescent="0.3">
      <c r="A2486" s="57" t="s">
        <v>662</v>
      </c>
      <c r="B2486" s="92" t="s">
        <v>3862</v>
      </c>
      <c r="C2486" s="93" t="s">
        <v>3860</v>
      </c>
      <c r="D2486" s="93" t="s">
        <v>3861</v>
      </c>
      <c r="E2486" s="94">
        <v>46203</v>
      </c>
      <c r="F2486" s="93"/>
      <c r="G2486" s="93"/>
      <c r="H2486" s="93"/>
      <c r="I2486" s="99"/>
      <c r="J2486" s="99"/>
      <c r="K2486" s="99"/>
      <c r="L2486" s="99"/>
      <c r="M2486" s="99"/>
      <c r="N2486" s="99"/>
      <c r="O2486" s="99"/>
      <c r="P2486" s="99"/>
      <c r="Q2486" s="99"/>
      <c r="R2486" s="99"/>
      <c r="S2486" s="99"/>
      <c r="T2486" s="99"/>
      <c r="U2486" s="99"/>
      <c r="V2486" s="99"/>
      <c r="W2486" s="99"/>
      <c r="X2486" s="99"/>
      <c r="Y2486" s="99"/>
      <c r="Z2486" s="99"/>
      <c r="AA2486" s="380"/>
      <c r="AF2486" s="326"/>
    </row>
    <row r="2487" spans="1:32" x14ac:dyDescent="0.25">
      <c r="A2487" s="44" t="s">
        <v>662</v>
      </c>
      <c r="B2487" s="44" t="s">
        <v>3156</v>
      </c>
      <c r="C2487" s="45">
        <v>230904</v>
      </c>
      <c r="D2487" s="45" t="s">
        <v>12340</v>
      </c>
      <c r="E2487" s="45" t="s">
        <v>8524</v>
      </c>
      <c r="AF2487" s="326"/>
    </row>
    <row r="2488" spans="1:32" x14ac:dyDescent="0.25">
      <c r="A2488" s="44" t="s">
        <v>18995</v>
      </c>
      <c r="B2488" s="44" t="s">
        <v>3298</v>
      </c>
      <c r="C2488" s="45">
        <v>26010402</v>
      </c>
      <c r="D2488" s="45" t="s">
        <v>12340</v>
      </c>
      <c r="E2488" s="45" t="s">
        <v>18836</v>
      </c>
      <c r="AF2488" s="326"/>
    </row>
    <row r="2489" spans="1:32" x14ac:dyDescent="0.25">
      <c r="A2489" s="44" t="s">
        <v>1668</v>
      </c>
      <c r="B2489" s="44" t="s">
        <v>3298</v>
      </c>
      <c r="C2489" s="45">
        <v>23010402</v>
      </c>
      <c r="D2489" s="45" t="s">
        <v>12340</v>
      </c>
      <c r="E2489" s="45" t="s">
        <v>5640</v>
      </c>
      <c r="AF2489" s="326"/>
    </row>
    <row r="2490" spans="1:32" x14ac:dyDescent="0.25">
      <c r="A2490" s="44" t="s">
        <v>7498</v>
      </c>
      <c r="B2490" s="44" t="s">
        <v>7652</v>
      </c>
      <c r="C2490" s="45">
        <v>230304</v>
      </c>
      <c r="D2490" s="45" t="s">
        <v>12340</v>
      </c>
      <c r="E2490" s="45" t="s">
        <v>3276</v>
      </c>
      <c r="AF2490" s="326"/>
    </row>
    <row r="2491" spans="1:32" x14ac:dyDescent="0.25">
      <c r="A2491" s="44" t="s">
        <v>12692</v>
      </c>
      <c r="B2491" s="44" t="s">
        <v>1944</v>
      </c>
      <c r="C2491" s="45" t="s">
        <v>12693</v>
      </c>
      <c r="D2491" s="46" t="s">
        <v>13037</v>
      </c>
      <c r="E2491" s="46">
        <v>46282</v>
      </c>
      <c r="AF2491" s="326"/>
    </row>
    <row r="2492" spans="1:32" x14ac:dyDescent="0.25">
      <c r="A2492" s="44" t="s">
        <v>12692</v>
      </c>
      <c r="B2492" s="44" t="s">
        <v>1944</v>
      </c>
      <c r="C2492" s="45" t="s">
        <v>12693</v>
      </c>
      <c r="D2492" s="46" t="s">
        <v>13037</v>
      </c>
      <c r="E2492" s="46">
        <v>46282</v>
      </c>
      <c r="AF2492" s="326"/>
    </row>
    <row r="2493" spans="1:32" x14ac:dyDescent="0.25">
      <c r="A2493" s="135" t="s">
        <v>663</v>
      </c>
      <c r="B2493" s="135" t="s">
        <v>6709</v>
      </c>
      <c r="C2493" s="97" t="s">
        <v>6714</v>
      </c>
      <c r="D2493" s="93" t="s">
        <v>1250</v>
      </c>
      <c r="E2493" s="94">
        <v>46447</v>
      </c>
      <c r="F2493" s="93"/>
      <c r="G2493" s="93"/>
      <c r="H2493" s="93"/>
      <c r="I2493" s="99"/>
      <c r="J2493" s="99"/>
      <c r="K2493" s="99"/>
      <c r="L2493" s="99"/>
      <c r="M2493" s="99"/>
      <c r="N2493" s="99"/>
      <c r="O2493" s="99"/>
      <c r="P2493" s="99"/>
      <c r="Q2493" s="99"/>
      <c r="R2493" s="99"/>
      <c r="S2493" s="99"/>
      <c r="T2493" s="99"/>
      <c r="U2493" s="99"/>
      <c r="V2493" s="99"/>
      <c r="W2493" s="99"/>
      <c r="X2493" s="99"/>
      <c r="Y2493" s="99"/>
      <c r="Z2493" s="99"/>
      <c r="AF2493" s="326"/>
    </row>
    <row r="2494" spans="1:32" x14ac:dyDescent="0.25">
      <c r="A2494" s="44" t="s">
        <v>663</v>
      </c>
      <c r="B2494" s="44" t="s">
        <v>5639</v>
      </c>
      <c r="C2494" s="45">
        <v>23010401</v>
      </c>
      <c r="D2494" s="45" t="s">
        <v>12340</v>
      </c>
      <c r="E2494" s="45" t="s">
        <v>5640</v>
      </c>
      <c r="AF2494" s="326"/>
    </row>
    <row r="2495" spans="1:32" x14ac:dyDescent="0.25">
      <c r="A2495" s="44" t="s">
        <v>663</v>
      </c>
      <c r="B2495" s="44" t="s">
        <v>3298</v>
      </c>
      <c r="C2495" s="45">
        <v>23010402</v>
      </c>
      <c r="D2495" s="45" t="s">
        <v>12340</v>
      </c>
      <c r="E2495" s="45" t="s">
        <v>5640</v>
      </c>
      <c r="AF2495" s="326"/>
    </row>
    <row r="2496" spans="1:32" x14ac:dyDescent="0.25">
      <c r="A2496" s="44" t="s">
        <v>663</v>
      </c>
      <c r="B2496" s="44" t="s">
        <v>5470</v>
      </c>
      <c r="C2496" s="45">
        <v>250604</v>
      </c>
      <c r="D2496" s="45" t="s">
        <v>12340</v>
      </c>
      <c r="E2496" s="45" t="s">
        <v>8383</v>
      </c>
      <c r="AF2496" s="326"/>
    </row>
    <row r="2497" spans="1:32" x14ac:dyDescent="0.25">
      <c r="A2497" s="44" t="s">
        <v>10159</v>
      </c>
      <c r="B2497" s="92" t="s">
        <v>10390</v>
      </c>
      <c r="C2497" s="56" t="s">
        <v>10132</v>
      </c>
      <c r="D2497" s="146" t="s">
        <v>10389</v>
      </c>
      <c r="E2497" s="107">
        <v>45838</v>
      </c>
      <c r="F2497" s="93"/>
      <c r="G2497" s="93"/>
      <c r="H2497" s="93"/>
      <c r="I2497" s="99"/>
      <c r="J2497" s="99"/>
      <c r="K2497" s="99"/>
      <c r="L2497" s="99"/>
      <c r="M2497" s="99"/>
      <c r="N2497" s="99"/>
      <c r="O2497" s="99"/>
      <c r="P2497" s="99"/>
      <c r="Q2497" s="99"/>
      <c r="R2497" s="99"/>
      <c r="S2497" s="99"/>
      <c r="T2497" s="99"/>
      <c r="U2497" s="99"/>
      <c r="V2497" s="99"/>
      <c r="W2497" s="99"/>
      <c r="X2497" s="99"/>
      <c r="Y2497" s="99"/>
      <c r="Z2497" s="99"/>
      <c r="AF2497" s="326"/>
    </row>
    <row r="2498" spans="1:32" x14ac:dyDescent="0.3">
      <c r="A2498" s="372" t="s">
        <v>12374</v>
      </c>
      <c r="B2498" s="372" t="s">
        <v>12349</v>
      </c>
      <c r="C2498" s="125" t="s">
        <v>12350</v>
      </c>
      <c r="D2498" s="32" t="s">
        <v>20621</v>
      </c>
      <c r="E2498" s="125" t="s">
        <v>5075</v>
      </c>
      <c r="F2498" s="125" t="s">
        <v>1236</v>
      </c>
      <c r="G2498" s="125" t="s">
        <v>1237</v>
      </c>
      <c r="AF2498" s="326"/>
    </row>
    <row r="2499" spans="1:32" ht="14.4" x14ac:dyDescent="0.3">
      <c r="A2499" s="385" t="s">
        <v>3620</v>
      </c>
      <c r="B2499" s="385" t="s">
        <v>1361</v>
      </c>
      <c r="C2499" s="387" t="s">
        <v>10502</v>
      </c>
      <c r="D2499" s="93" t="s">
        <v>5007</v>
      </c>
      <c r="E2499" s="389" t="s">
        <v>10500</v>
      </c>
      <c r="AF2499" s="326"/>
    </row>
    <row r="2500" spans="1:32" x14ac:dyDescent="0.3">
      <c r="A2500" s="92" t="s">
        <v>3620</v>
      </c>
      <c r="B2500" s="350" t="s">
        <v>14039</v>
      </c>
      <c r="C2500" s="349" t="s">
        <v>10502</v>
      </c>
      <c r="D2500" s="349" t="s">
        <v>14041</v>
      </c>
      <c r="E2500" s="351">
        <v>47483</v>
      </c>
      <c r="F2500" s="93"/>
      <c r="G2500" s="93"/>
      <c r="H2500" s="93"/>
      <c r="I2500" s="99"/>
      <c r="J2500" s="99"/>
      <c r="K2500" s="99"/>
      <c r="L2500" s="99"/>
      <c r="M2500" s="99"/>
      <c r="N2500" s="99"/>
      <c r="O2500" s="99"/>
      <c r="P2500" s="99"/>
      <c r="Q2500" s="99"/>
      <c r="R2500" s="99"/>
      <c r="S2500" s="99"/>
      <c r="T2500" s="99"/>
      <c r="U2500" s="99"/>
      <c r="V2500" s="99"/>
      <c r="W2500" s="99"/>
      <c r="X2500" s="99"/>
      <c r="Y2500" s="99"/>
      <c r="Z2500" s="99"/>
      <c r="AF2500" s="326"/>
    </row>
    <row r="2501" spans="1:32" x14ac:dyDescent="0.25">
      <c r="A2501" s="44" t="s">
        <v>3620</v>
      </c>
      <c r="B2501" s="44" t="s">
        <v>10031</v>
      </c>
      <c r="C2501" s="45">
        <v>240101</v>
      </c>
      <c r="D2501" s="45" t="s">
        <v>12340</v>
      </c>
      <c r="E2501" s="45" t="s">
        <v>10032</v>
      </c>
      <c r="AF2501" s="326"/>
    </row>
    <row r="2502" spans="1:32" x14ac:dyDescent="0.25">
      <c r="A2502" s="44" t="s">
        <v>3620</v>
      </c>
      <c r="B2502" s="44" t="s">
        <v>986</v>
      </c>
      <c r="C2502" s="45">
        <v>240303</v>
      </c>
      <c r="D2502" s="45" t="s">
        <v>12340</v>
      </c>
      <c r="E2502" s="45" t="s">
        <v>2686</v>
      </c>
      <c r="AF2502" s="326"/>
    </row>
    <row r="2503" spans="1:32" x14ac:dyDescent="0.25">
      <c r="A2503" s="44" t="s">
        <v>2728</v>
      </c>
      <c r="B2503" s="44" t="s">
        <v>20397</v>
      </c>
      <c r="C2503" s="45" t="s">
        <v>8815</v>
      </c>
      <c r="D2503" s="32" t="s">
        <v>12570</v>
      </c>
      <c r="E2503" s="46">
        <v>46418</v>
      </c>
      <c r="AF2503" s="326"/>
    </row>
    <row r="2504" spans="1:32" x14ac:dyDescent="0.3">
      <c r="A2504" s="135" t="s">
        <v>2728</v>
      </c>
      <c r="B2504" s="131" t="s">
        <v>6179</v>
      </c>
      <c r="C2504" s="96" t="s">
        <v>6180</v>
      </c>
      <c r="D2504" s="96" t="s">
        <v>1250</v>
      </c>
      <c r="E2504" s="112">
        <v>46341</v>
      </c>
      <c r="F2504" s="93"/>
      <c r="G2504" s="93"/>
      <c r="H2504" s="93"/>
      <c r="I2504" s="99"/>
      <c r="J2504" s="99"/>
      <c r="K2504" s="99"/>
      <c r="L2504" s="99"/>
      <c r="M2504" s="99"/>
      <c r="N2504" s="99"/>
      <c r="O2504" s="99"/>
      <c r="P2504" s="99"/>
      <c r="Q2504" s="99"/>
      <c r="R2504" s="99"/>
      <c r="S2504" s="99"/>
      <c r="T2504" s="99"/>
      <c r="U2504" s="99"/>
      <c r="V2504" s="99"/>
      <c r="W2504" s="99"/>
      <c r="X2504" s="99"/>
      <c r="Y2504" s="99"/>
      <c r="Z2504" s="99"/>
      <c r="AA2504" s="380"/>
      <c r="AF2504" s="326"/>
    </row>
    <row r="2505" spans="1:32" x14ac:dyDescent="0.3">
      <c r="A2505" s="57" t="s">
        <v>1020</v>
      </c>
      <c r="B2505" s="92" t="s">
        <v>3862</v>
      </c>
      <c r="C2505" s="93" t="s">
        <v>3860</v>
      </c>
      <c r="D2505" s="93" t="s">
        <v>3861</v>
      </c>
      <c r="E2505" s="94">
        <v>46203</v>
      </c>
      <c r="F2505" s="93"/>
      <c r="G2505" s="93"/>
      <c r="H2505" s="93"/>
      <c r="I2505" s="99"/>
      <c r="J2505" s="99"/>
      <c r="K2505" s="99"/>
      <c r="L2505" s="99"/>
      <c r="M2505" s="99"/>
      <c r="N2505" s="99"/>
      <c r="O2505" s="99"/>
      <c r="P2505" s="99"/>
      <c r="Q2505" s="99"/>
      <c r="R2505" s="99"/>
      <c r="S2505" s="99"/>
      <c r="T2505" s="99"/>
      <c r="U2505" s="99"/>
      <c r="V2505" s="99"/>
      <c r="W2505" s="99"/>
      <c r="X2505" s="99"/>
      <c r="Y2505" s="99"/>
      <c r="Z2505" s="99"/>
      <c r="AA2505" s="380"/>
      <c r="AF2505" s="326"/>
    </row>
    <row r="2506" spans="1:32" x14ac:dyDescent="0.25">
      <c r="A2506" s="44" t="s">
        <v>1020</v>
      </c>
      <c r="B2506" s="44" t="s">
        <v>5447</v>
      </c>
      <c r="C2506" s="45">
        <v>250802</v>
      </c>
      <c r="D2506" s="45" t="s">
        <v>12340</v>
      </c>
      <c r="E2506" s="45" t="s">
        <v>10682</v>
      </c>
      <c r="AF2506" s="326"/>
    </row>
    <row r="2507" spans="1:32" x14ac:dyDescent="0.25">
      <c r="A2507" s="44" t="s">
        <v>14666</v>
      </c>
      <c r="B2507" s="44" t="s">
        <v>13127</v>
      </c>
      <c r="C2507" s="45">
        <v>13.25</v>
      </c>
      <c r="D2507" s="45" t="s">
        <v>13565</v>
      </c>
      <c r="E2507" s="46">
        <v>47664</v>
      </c>
      <c r="F2507" s="45"/>
      <c r="G2507" s="93"/>
      <c r="H2507" s="93"/>
      <c r="I2507" s="99"/>
      <c r="J2507" s="99"/>
      <c r="K2507" s="99"/>
      <c r="L2507" s="99"/>
      <c r="M2507" s="99"/>
      <c r="N2507" s="99"/>
      <c r="O2507" s="99"/>
      <c r="P2507" s="99"/>
      <c r="Q2507" s="99"/>
      <c r="R2507" s="99"/>
      <c r="S2507" s="99"/>
      <c r="T2507" s="99"/>
      <c r="U2507" s="99"/>
      <c r="V2507" s="99"/>
      <c r="W2507" s="99"/>
      <c r="X2507" s="99"/>
      <c r="Y2507" s="99"/>
      <c r="Z2507" s="99"/>
      <c r="AF2507" s="326"/>
    </row>
    <row r="2508" spans="1:32" x14ac:dyDescent="0.25">
      <c r="A2508" s="44" t="s">
        <v>7333</v>
      </c>
      <c r="B2508" s="44" t="s">
        <v>20364</v>
      </c>
      <c r="C2508" s="45" t="s">
        <v>7329</v>
      </c>
      <c r="D2508" s="32" t="s">
        <v>12570</v>
      </c>
      <c r="E2508" s="46">
        <v>46507</v>
      </c>
      <c r="AF2508" s="326"/>
    </row>
    <row r="2509" spans="1:32" x14ac:dyDescent="0.25">
      <c r="A2509" s="44" t="s">
        <v>7333</v>
      </c>
      <c r="B2509" s="44" t="s">
        <v>20403</v>
      </c>
      <c r="C2509" s="45" t="s">
        <v>7896</v>
      </c>
      <c r="D2509" s="32" t="s">
        <v>12570</v>
      </c>
      <c r="E2509" s="46">
        <v>46599</v>
      </c>
      <c r="AF2509" s="326"/>
    </row>
    <row r="2510" spans="1:32" x14ac:dyDescent="0.25">
      <c r="A2510" s="44" t="s">
        <v>2450</v>
      </c>
      <c r="B2510" s="44" t="s">
        <v>970</v>
      </c>
      <c r="C2510" s="45">
        <v>231104</v>
      </c>
      <c r="D2510" s="45" t="s">
        <v>12340</v>
      </c>
      <c r="E2510" s="45" t="s">
        <v>9018</v>
      </c>
      <c r="AF2510" s="326"/>
    </row>
    <row r="2511" spans="1:32" x14ac:dyDescent="0.25">
      <c r="A2511" s="44" t="s">
        <v>2450</v>
      </c>
      <c r="B2511" s="44" t="s">
        <v>3598</v>
      </c>
      <c r="C2511" s="45">
        <v>230301</v>
      </c>
      <c r="D2511" s="45" t="s">
        <v>12340</v>
      </c>
      <c r="E2511" s="45" t="s">
        <v>5580</v>
      </c>
      <c r="AF2511" s="326"/>
    </row>
    <row r="2512" spans="1:32" x14ac:dyDescent="0.25">
      <c r="A2512" s="44" t="s">
        <v>4484</v>
      </c>
      <c r="B2512" s="44" t="s">
        <v>5447</v>
      </c>
      <c r="C2512" s="45">
        <v>250802</v>
      </c>
      <c r="D2512" s="45" t="s">
        <v>12340</v>
      </c>
      <c r="E2512" s="45" t="s">
        <v>10682</v>
      </c>
      <c r="AF2512" s="326"/>
    </row>
    <row r="2513" spans="1:32" x14ac:dyDescent="0.25">
      <c r="A2513" s="44" t="s">
        <v>12245</v>
      </c>
      <c r="B2513" s="44" t="s">
        <v>975</v>
      </c>
      <c r="C2513" s="45">
        <v>240701</v>
      </c>
      <c r="D2513" s="45" t="s">
        <v>12340</v>
      </c>
      <c r="E2513" s="45" t="s">
        <v>7992</v>
      </c>
      <c r="AF2513" s="326"/>
    </row>
    <row r="2514" spans="1:32" x14ac:dyDescent="0.25">
      <c r="A2514" s="44" t="s">
        <v>664</v>
      </c>
      <c r="B2514" s="44" t="s">
        <v>2433</v>
      </c>
      <c r="C2514" s="45">
        <v>220105</v>
      </c>
      <c r="D2514" s="45" t="s">
        <v>12340</v>
      </c>
      <c r="E2514" s="45" t="s">
        <v>2686</v>
      </c>
      <c r="AF2514" s="326"/>
    </row>
    <row r="2515" spans="1:32" x14ac:dyDescent="0.25">
      <c r="A2515" s="44" t="s">
        <v>5170</v>
      </c>
      <c r="B2515" s="44" t="s">
        <v>1970</v>
      </c>
      <c r="C2515" s="45" t="s">
        <v>5171</v>
      </c>
      <c r="D2515" s="46" t="s">
        <v>13037</v>
      </c>
      <c r="E2515" s="46">
        <v>46250</v>
      </c>
      <c r="AF2515" s="326"/>
    </row>
    <row r="2516" spans="1:32" x14ac:dyDescent="0.25">
      <c r="A2516" s="44" t="s">
        <v>18996</v>
      </c>
      <c r="B2516" s="44" t="s">
        <v>2433</v>
      </c>
      <c r="C2516" s="45">
        <v>230105</v>
      </c>
      <c r="D2516" s="45" t="s">
        <v>12340</v>
      </c>
      <c r="E2516" s="45" t="s">
        <v>5580</v>
      </c>
      <c r="AF2516" s="326"/>
    </row>
    <row r="2517" spans="1:32" x14ac:dyDescent="0.25">
      <c r="A2517" s="44" t="s">
        <v>9033</v>
      </c>
      <c r="B2517" s="44" t="s">
        <v>3160</v>
      </c>
      <c r="C2517" s="45">
        <v>230901</v>
      </c>
      <c r="D2517" s="45" t="s">
        <v>12340</v>
      </c>
      <c r="E2517" s="45" t="s">
        <v>8524</v>
      </c>
      <c r="AF2517" s="326"/>
    </row>
    <row r="2518" spans="1:32" x14ac:dyDescent="0.25">
      <c r="A2518" s="44" t="s">
        <v>18997</v>
      </c>
      <c r="B2518" s="44" t="s">
        <v>3597</v>
      </c>
      <c r="C2518" s="45">
        <v>250503</v>
      </c>
      <c r="D2518" s="45" t="s">
        <v>12340</v>
      </c>
      <c r="E2518" s="45" t="s">
        <v>16904</v>
      </c>
      <c r="AF2518" s="326"/>
    </row>
    <row r="2519" spans="1:32" x14ac:dyDescent="0.25">
      <c r="A2519" s="44" t="s">
        <v>18997</v>
      </c>
      <c r="B2519" s="44" t="s">
        <v>2433</v>
      </c>
      <c r="C2519" s="45">
        <v>250106</v>
      </c>
      <c r="D2519" s="45" t="s">
        <v>12340</v>
      </c>
      <c r="E2519" s="45" t="s">
        <v>12896</v>
      </c>
      <c r="AF2519" s="326"/>
    </row>
    <row r="2520" spans="1:32" x14ac:dyDescent="0.25">
      <c r="A2520" s="44" t="s">
        <v>6910</v>
      </c>
      <c r="B2520" s="44" t="s">
        <v>5639</v>
      </c>
      <c r="C2520" s="45">
        <v>25010401</v>
      </c>
      <c r="D2520" s="45" t="s">
        <v>12340</v>
      </c>
      <c r="E2520" s="45" t="s">
        <v>13581</v>
      </c>
      <c r="AF2520" s="326"/>
    </row>
    <row r="2521" spans="1:32" x14ac:dyDescent="0.25">
      <c r="A2521" s="44" t="s">
        <v>665</v>
      </c>
      <c r="B2521" s="44" t="s">
        <v>2433</v>
      </c>
      <c r="C2521" s="45">
        <v>230105</v>
      </c>
      <c r="D2521" s="45" t="s">
        <v>12340</v>
      </c>
      <c r="E2521" s="45" t="s">
        <v>5580</v>
      </c>
      <c r="AF2521" s="326"/>
    </row>
    <row r="2522" spans="1:32" x14ac:dyDescent="0.25">
      <c r="A2522" s="76" t="s">
        <v>13192</v>
      </c>
      <c r="B2522" s="44" t="s">
        <v>13311</v>
      </c>
      <c r="C2522" s="45">
        <v>5.26</v>
      </c>
      <c r="D2522" s="45" t="s">
        <v>13565</v>
      </c>
      <c r="E2522" s="46">
        <v>47787</v>
      </c>
      <c r="F2522" s="45"/>
      <c r="G2522" s="93"/>
      <c r="H2522" s="93"/>
      <c r="I2522" s="99"/>
      <c r="J2522" s="99"/>
      <c r="K2522" s="99"/>
      <c r="L2522" s="99"/>
      <c r="M2522" s="99"/>
      <c r="N2522" s="99"/>
      <c r="O2522" s="99"/>
      <c r="P2522" s="99"/>
      <c r="Q2522" s="99"/>
      <c r="R2522" s="99"/>
      <c r="S2522" s="99"/>
      <c r="T2522" s="99"/>
      <c r="U2522" s="99"/>
      <c r="V2522" s="99"/>
      <c r="W2522" s="99"/>
      <c r="X2522" s="99"/>
      <c r="Y2522" s="99"/>
      <c r="Z2522" s="99"/>
      <c r="AF2522" s="326"/>
    </row>
    <row r="2523" spans="1:32" x14ac:dyDescent="0.25">
      <c r="A2523" s="44" t="s">
        <v>13192</v>
      </c>
      <c r="B2523" s="44" t="s">
        <v>13166</v>
      </c>
      <c r="C2523" s="45">
        <v>38.25</v>
      </c>
      <c r="D2523" s="45" t="s">
        <v>13565</v>
      </c>
      <c r="E2523" s="46">
        <v>47664</v>
      </c>
      <c r="F2523" s="45"/>
      <c r="G2523" s="93"/>
      <c r="H2523" s="93"/>
      <c r="I2523" s="99"/>
      <c r="J2523" s="99"/>
      <c r="K2523" s="99"/>
      <c r="L2523" s="99"/>
      <c r="M2523" s="99"/>
      <c r="N2523" s="99"/>
      <c r="O2523" s="99"/>
      <c r="P2523" s="99"/>
      <c r="Q2523" s="99"/>
      <c r="R2523" s="99"/>
      <c r="S2523" s="99"/>
      <c r="T2523" s="99"/>
      <c r="U2523" s="99"/>
      <c r="V2523" s="99"/>
      <c r="W2523" s="99"/>
      <c r="X2523" s="99"/>
      <c r="Y2523" s="99"/>
      <c r="Z2523" s="99"/>
      <c r="AF2523" s="326"/>
    </row>
    <row r="2524" spans="1:32" x14ac:dyDescent="0.25">
      <c r="A2524" s="44" t="s">
        <v>13192</v>
      </c>
      <c r="B2524" s="44" t="s">
        <v>13121</v>
      </c>
      <c r="C2524" s="45">
        <v>39.25</v>
      </c>
      <c r="D2524" s="45" t="s">
        <v>13565</v>
      </c>
      <c r="E2524" s="46">
        <v>47514</v>
      </c>
      <c r="F2524" s="45"/>
      <c r="G2524" s="93"/>
      <c r="H2524" s="93"/>
      <c r="I2524" s="99"/>
      <c r="J2524" s="99"/>
      <c r="K2524" s="99"/>
      <c r="L2524" s="99"/>
      <c r="M2524" s="99"/>
      <c r="N2524" s="99"/>
      <c r="O2524" s="99"/>
      <c r="P2524" s="99"/>
      <c r="Q2524" s="99"/>
      <c r="R2524" s="99"/>
      <c r="S2524" s="99"/>
      <c r="T2524" s="99"/>
      <c r="U2524" s="99"/>
      <c r="V2524" s="99"/>
      <c r="W2524" s="99"/>
      <c r="X2524" s="99"/>
      <c r="Y2524" s="99"/>
      <c r="Z2524" s="99"/>
      <c r="AF2524" s="326"/>
    </row>
    <row r="2525" spans="1:32" x14ac:dyDescent="0.25">
      <c r="A2525" s="44" t="s">
        <v>6911</v>
      </c>
      <c r="B2525" s="44" t="s">
        <v>3160</v>
      </c>
      <c r="C2525" s="45">
        <v>230901</v>
      </c>
      <c r="D2525" s="45" t="s">
        <v>12340</v>
      </c>
      <c r="E2525" s="45" t="s">
        <v>8524</v>
      </c>
      <c r="AF2525" s="326"/>
    </row>
    <row r="2526" spans="1:32" x14ac:dyDescent="0.25">
      <c r="A2526" s="44" t="s">
        <v>6911</v>
      </c>
      <c r="B2526" s="44" t="s">
        <v>2433</v>
      </c>
      <c r="C2526" s="45">
        <v>230105</v>
      </c>
      <c r="D2526" s="45" t="s">
        <v>12340</v>
      </c>
      <c r="E2526" s="45" t="s">
        <v>5580</v>
      </c>
      <c r="AF2526" s="326"/>
    </row>
    <row r="2527" spans="1:32" x14ac:dyDescent="0.3">
      <c r="A2527" s="372" t="s">
        <v>11955</v>
      </c>
      <c r="B2527" s="372" t="s">
        <v>1208</v>
      </c>
      <c r="C2527" s="125" t="s">
        <v>11149</v>
      </c>
      <c r="D2527" s="32" t="s">
        <v>20621</v>
      </c>
      <c r="E2527" s="125" t="s">
        <v>2686</v>
      </c>
      <c r="F2527" s="125" t="s">
        <v>1237</v>
      </c>
      <c r="G2527" s="125" t="s">
        <v>1237</v>
      </c>
      <c r="AF2527" s="326"/>
    </row>
    <row r="2528" spans="1:32" x14ac:dyDescent="0.25">
      <c r="A2528" s="102" t="s">
        <v>12222</v>
      </c>
      <c r="B2528" s="92" t="s">
        <v>12227</v>
      </c>
      <c r="C2528" s="93" t="s">
        <v>12228</v>
      </c>
      <c r="D2528" s="93" t="s">
        <v>1250</v>
      </c>
      <c r="E2528" s="94">
        <v>46317</v>
      </c>
      <c r="F2528" s="93"/>
      <c r="G2528" s="93"/>
      <c r="H2528" s="93"/>
      <c r="I2528" s="99"/>
      <c r="J2528" s="99"/>
      <c r="K2528" s="99"/>
      <c r="L2528" s="99"/>
      <c r="M2528" s="99"/>
      <c r="N2528" s="99"/>
      <c r="O2528" s="99"/>
      <c r="P2528" s="99"/>
      <c r="Q2528" s="99"/>
      <c r="R2528" s="99"/>
      <c r="S2528" s="99"/>
      <c r="T2528" s="99"/>
      <c r="U2528" s="99"/>
      <c r="V2528" s="99"/>
      <c r="W2528" s="99"/>
      <c r="X2528" s="99"/>
      <c r="Y2528" s="99"/>
      <c r="Z2528" s="99"/>
      <c r="AA2528" s="380"/>
      <c r="AF2528" s="326"/>
    </row>
    <row r="2529" spans="1:32" x14ac:dyDescent="0.25">
      <c r="A2529" s="44" t="s">
        <v>10664</v>
      </c>
      <c r="B2529" s="44" t="s">
        <v>8925</v>
      </c>
      <c r="C2529" s="45" t="s">
        <v>10665</v>
      </c>
      <c r="D2529" s="45" t="s">
        <v>12177</v>
      </c>
      <c r="E2529" s="45" t="s">
        <v>10666</v>
      </c>
      <c r="F2529" s="93"/>
      <c r="G2529" s="93"/>
      <c r="H2529" s="93"/>
      <c r="I2529" s="99"/>
      <c r="J2529" s="99"/>
      <c r="K2529" s="99"/>
      <c r="L2529" s="99"/>
      <c r="M2529" s="99"/>
      <c r="N2529" s="99"/>
      <c r="O2529" s="99"/>
      <c r="P2529" s="99"/>
      <c r="Q2529" s="99"/>
      <c r="R2529" s="99"/>
      <c r="S2529" s="99"/>
      <c r="T2529" s="99"/>
      <c r="U2529" s="99"/>
      <c r="V2529" s="99"/>
      <c r="W2529" s="99"/>
      <c r="X2529" s="99"/>
      <c r="Y2529" s="99"/>
      <c r="Z2529" s="99"/>
      <c r="AF2529" s="326"/>
    </row>
    <row r="2530" spans="1:32" x14ac:dyDescent="0.25">
      <c r="A2530" s="44" t="s">
        <v>10664</v>
      </c>
      <c r="B2530" s="44" t="s">
        <v>8925</v>
      </c>
      <c r="C2530" s="45" t="s">
        <v>10665</v>
      </c>
      <c r="D2530" s="93" t="s">
        <v>18817</v>
      </c>
      <c r="E2530" s="45" t="s">
        <v>5235</v>
      </c>
      <c r="F2530" s="379"/>
      <c r="G2530" s="379"/>
      <c r="H2530" s="379"/>
      <c r="I2530" s="380"/>
      <c r="J2530" s="380"/>
      <c r="K2530" s="380"/>
      <c r="L2530" s="380"/>
      <c r="M2530" s="380"/>
      <c r="N2530" s="380"/>
      <c r="O2530" s="380"/>
      <c r="P2530" s="380"/>
      <c r="Q2530" s="380"/>
      <c r="R2530" s="380"/>
      <c r="S2530" s="380"/>
      <c r="T2530" s="380"/>
      <c r="U2530" s="380"/>
      <c r="V2530" s="380"/>
      <c r="W2530" s="380"/>
      <c r="X2530" s="380"/>
      <c r="Y2530" s="380"/>
      <c r="Z2530" s="380"/>
      <c r="AA2530" s="380"/>
      <c r="AF2530" s="326"/>
    </row>
    <row r="2531" spans="1:32" x14ac:dyDescent="0.25">
      <c r="A2531" s="44" t="s">
        <v>10664</v>
      </c>
      <c r="B2531" s="44" t="s">
        <v>8925</v>
      </c>
      <c r="C2531" s="45" t="s">
        <v>10665</v>
      </c>
      <c r="D2531" s="45" t="s">
        <v>10697</v>
      </c>
      <c r="E2531" s="45" t="s">
        <v>10666</v>
      </c>
      <c r="F2531" s="93"/>
      <c r="G2531" s="93"/>
      <c r="H2531" s="93"/>
      <c r="I2531" s="99"/>
      <c r="J2531" s="99"/>
      <c r="K2531" s="99"/>
      <c r="L2531" s="99"/>
      <c r="M2531" s="99"/>
      <c r="N2531" s="99"/>
      <c r="O2531" s="99"/>
      <c r="P2531" s="99"/>
      <c r="Q2531" s="99"/>
      <c r="R2531" s="99"/>
      <c r="S2531" s="99"/>
      <c r="T2531" s="99"/>
      <c r="U2531" s="99"/>
      <c r="V2531" s="99"/>
      <c r="W2531" s="99"/>
      <c r="X2531" s="99"/>
      <c r="Y2531" s="99"/>
      <c r="Z2531" s="99"/>
      <c r="AF2531" s="326"/>
    </row>
    <row r="2532" spans="1:32" x14ac:dyDescent="0.25">
      <c r="A2532" s="44" t="s">
        <v>4485</v>
      </c>
      <c r="B2532" s="44" t="s">
        <v>15944</v>
      </c>
      <c r="C2532" s="45" t="s">
        <v>15945</v>
      </c>
      <c r="D2532" s="93" t="s">
        <v>3876</v>
      </c>
      <c r="E2532" s="359">
        <f>DATE(2029,7,24)</f>
        <v>47323</v>
      </c>
      <c r="F2532" s="93"/>
      <c r="G2532" s="93"/>
      <c r="H2532" s="93"/>
      <c r="I2532" s="99"/>
      <c r="J2532" s="99"/>
      <c r="K2532" s="99"/>
      <c r="L2532" s="99"/>
      <c r="M2532" s="99"/>
      <c r="N2532" s="99"/>
      <c r="O2532" s="99"/>
      <c r="P2532" s="99"/>
      <c r="Q2532" s="99"/>
      <c r="R2532" s="99"/>
      <c r="S2532" s="99"/>
      <c r="T2532" s="99"/>
      <c r="U2532" s="99"/>
      <c r="V2532" s="99"/>
      <c r="W2532" s="99"/>
      <c r="X2532" s="99"/>
      <c r="Y2532" s="99"/>
      <c r="Z2532" s="99"/>
      <c r="AF2532" s="326"/>
    </row>
    <row r="2533" spans="1:32" x14ac:dyDescent="0.25">
      <c r="A2533" s="44" t="s">
        <v>4485</v>
      </c>
      <c r="B2533" s="44" t="s">
        <v>13571</v>
      </c>
      <c r="C2533" s="45">
        <v>241101</v>
      </c>
      <c r="D2533" s="45" t="s">
        <v>12340</v>
      </c>
      <c r="E2533" s="45" t="s">
        <v>5650</v>
      </c>
      <c r="AF2533" s="326"/>
    </row>
    <row r="2534" spans="1:32" x14ac:dyDescent="0.25">
      <c r="A2534" s="44" t="s">
        <v>10721</v>
      </c>
      <c r="B2534" s="44" t="s">
        <v>1945</v>
      </c>
      <c r="C2534" s="45" t="s">
        <v>10722</v>
      </c>
      <c r="D2534" s="46" t="s">
        <v>13037</v>
      </c>
      <c r="E2534" s="46">
        <v>46445</v>
      </c>
      <c r="AF2534" s="326"/>
    </row>
    <row r="2535" spans="1:32" x14ac:dyDescent="0.25">
      <c r="A2535" s="44" t="s">
        <v>12742</v>
      </c>
      <c r="B2535" s="44" t="s">
        <v>15946</v>
      </c>
      <c r="C2535" s="45" t="s">
        <v>12743</v>
      </c>
      <c r="D2535" s="93" t="s">
        <v>3876</v>
      </c>
      <c r="E2535" s="359">
        <f>DATE(2028,12,23)</f>
        <v>47110</v>
      </c>
      <c r="F2535" s="93"/>
      <c r="G2535" s="93"/>
      <c r="H2535" s="93"/>
      <c r="I2535" s="99"/>
      <c r="J2535" s="99"/>
      <c r="K2535" s="99"/>
      <c r="L2535" s="99"/>
      <c r="M2535" s="99"/>
      <c r="N2535" s="99"/>
      <c r="O2535" s="99"/>
      <c r="P2535" s="99"/>
      <c r="Q2535" s="99"/>
      <c r="R2535" s="99"/>
      <c r="S2535" s="99"/>
      <c r="T2535" s="99"/>
      <c r="U2535" s="99"/>
      <c r="V2535" s="99"/>
      <c r="W2535" s="99"/>
      <c r="X2535" s="99"/>
      <c r="Y2535" s="99"/>
      <c r="Z2535" s="99"/>
      <c r="AF2535" s="326"/>
    </row>
    <row r="2536" spans="1:32" x14ac:dyDescent="0.25">
      <c r="A2536" s="44" t="s">
        <v>7328</v>
      </c>
      <c r="B2536" s="44" t="s">
        <v>20335</v>
      </c>
      <c r="C2536" s="45" t="s">
        <v>10492</v>
      </c>
      <c r="D2536" s="32" t="s">
        <v>12570</v>
      </c>
      <c r="E2536" s="46">
        <v>46538</v>
      </c>
      <c r="AF2536" s="326"/>
    </row>
    <row r="2537" spans="1:32" x14ac:dyDescent="0.25">
      <c r="A2537" s="44" t="s">
        <v>7328</v>
      </c>
      <c r="B2537" s="44" t="s">
        <v>20365</v>
      </c>
      <c r="C2537" s="45" t="s">
        <v>14574</v>
      </c>
      <c r="D2537" s="32" t="s">
        <v>12570</v>
      </c>
      <c r="E2537" s="46">
        <v>46507</v>
      </c>
      <c r="AF2537" s="326"/>
    </row>
    <row r="2538" spans="1:32" x14ac:dyDescent="0.25">
      <c r="A2538" s="44" t="s">
        <v>1021</v>
      </c>
      <c r="B2538" s="44" t="s">
        <v>13119</v>
      </c>
      <c r="C2538" s="45">
        <v>22.24</v>
      </c>
      <c r="D2538" s="45" t="s">
        <v>13565</v>
      </c>
      <c r="E2538" s="46">
        <v>47299</v>
      </c>
      <c r="F2538" s="45"/>
      <c r="G2538" s="93"/>
      <c r="H2538" s="93"/>
      <c r="I2538" s="99"/>
      <c r="J2538" s="99"/>
      <c r="K2538" s="99"/>
      <c r="L2538" s="99"/>
      <c r="M2538" s="99"/>
      <c r="N2538" s="99"/>
      <c r="O2538" s="99"/>
      <c r="P2538" s="99"/>
      <c r="Q2538" s="99"/>
      <c r="R2538" s="99"/>
      <c r="S2538" s="99"/>
      <c r="T2538" s="99"/>
      <c r="U2538" s="99"/>
      <c r="V2538" s="99"/>
      <c r="W2538" s="99"/>
      <c r="X2538" s="99"/>
      <c r="Y2538" s="99"/>
      <c r="Z2538" s="99"/>
      <c r="AF2538" s="326"/>
    </row>
    <row r="2539" spans="1:32" x14ac:dyDescent="0.25">
      <c r="A2539" s="44" t="s">
        <v>1021</v>
      </c>
      <c r="B2539" s="44" t="s">
        <v>2433</v>
      </c>
      <c r="C2539" s="45">
        <v>230105</v>
      </c>
      <c r="D2539" s="45" t="s">
        <v>12340</v>
      </c>
      <c r="E2539" s="45" t="s">
        <v>5580</v>
      </c>
      <c r="AF2539" s="326"/>
    </row>
    <row r="2540" spans="1:32" x14ac:dyDescent="0.25">
      <c r="A2540" s="44" t="s">
        <v>16504</v>
      </c>
      <c r="B2540" s="44" t="s">
        <v>20364</v>
      </c>
      <c r="C2540" s="45" t="s">
        <v>7329</v>
      </c>
      <c r="D2540" s="32" t="s">
        <v>12570</v>
      </c>
      <c r="E2540" s="46">
        <v>46507</v>
      </c>
      <c r="AF2540" s="326"/>
    </row>
    <row r="2541" spans="1:32" x14ac:dyDescent="0.25">
      <c r="A2541" s="44" t="s">
        <v>16504</v>
      </c>
      <c r="B2541" s="44" t="s">
        <v>20379</v>
      </c>
      <c r="C2541" s="45" t="s">
        <v>5843</v>
      </c>
      <c r="D2541" s="32" t="s">
        <v>12570</v>
      </c>
      <c r="E2541" s="46">
        <v>46599</v>
      </c>
      <c r="AF2541" s="326"/>
    </row>
    <row r="2542" spans="1:32" x14ac:dyDescent="0.25">
      <c r="A2542" s="44" t="s">
        <v>16504</v>
      </c>
      <c r="B2542" s="44" t="s">
        <v>20380</v>
      </c>
      <c r="C2542" s="45" t="s">
        <v>16507</v>
      </c>
      <c r="D2542" s="32" t="s">
        <v>12570</v>
      </c>
      <c r="E2542" s="46">
        <v>46599</v>
      </c>
      <c r="AF2542" s="326"/>
    </row>
    <row r="2543" spans="1:32" x14ac:dyDescent="0.25">
      <c r="A2543" s="44" t="s">
        <v>11363</v>
      </c>
      <c r="B2543" s="44" t="s">
        <v>968</v>
      </c>
      <c r="C2543" s="45">
        <v>24060402</v>
      </c>
      <c r="D2543" s="45" t="s">
        <v>12340</v>
      </c>
      <c r="E2543" s="45" t="s">
        <v>5235</v>
      </c>
      <c r="AF2543" s="326"/>
    </row>
    <row r="2544" spans="1:32" x14ac:dyDescent="0.25">
      <c r="A2544" s="44" t="s">
        <v>11363</v>
      </c>
      <c r="B2544" s="44" t="s">
        <v>4036</v>
      </c>
      <c r="C2544" s="45">
        <v>24060401</v>
      </c>
      <c r="D2544" s="45" t="s">
        <v>12340</v>
      </c>
      <c r="E2544" s="45" t="s">
        <v>5235</v>
      </c>
      <c r="AF2544" s="326"/>
    </row>
    <row r="2545" spans="1:32" x14ac:dyDescent="0.25">
      <c r="A2545" s="44" t="s">
        <v>18998</v>
      </c>
      <c r="B2545" s="44" t="s">
        <v>3298</v>
      </c>
      <c r="C2545" s="45">
        <v>26010402</v>
      </c>
      <c r="D2545" s="45" t="s">
        <v>12340</v>
      </c>
      <c r="E2545" s="45" t="s">
        <v>18836</v>
      </c>
      <c r="AF2545" s="326"/>
    </row>
    <row r="2546" spans="1:32" x14ac:dyDescent="0.25">
      <c r="A2546" s="44" t="s">
        <v>18998</v>
      </c>
      <c r="B2546" s="44" t="s">
        <v>5639</v>
      </c>
      <c r="C2546" s="45">
        <v>26010401</v>
      </c>
      <c r="D2546" s="45" t="s">
        <v>12340</v>
      </c>
      <c r="E2546" s="45" t="s">
        <v>18836</v>
      </c>
      <c r="AF2546" s="326"/>
    </row>
    <row r="2547" spans="1:32" x14ac:dyDescent="0.25">
      <c r="A2547" s="44" t="s">
        <v>6167</v>
      </c>
      <c r="B2547" s="92" t="s">
        <v>10390</v>
      </c>
      <c r="C2547" s="56" t="s">
        <v>10129</v>
      </c>
      <c r="D2547" s="146" t="s">
        <v>10389</v>
      </c>
      <c r="E2547" s="107">
        <v>45838</v>
      </c>
      <c r="F2547" s="93"/>
      <c r="G2547" s="93"/>
      <c r="H2547" s="93"/>
      <c r="I2547" s="99"/>
      <c r="J2547" s="99"/>
      <c r="K2547" s="99"/>
      <c r="L2547" s="99"/>
      <c r="M2547" s="99"/>
      <c r="N2547" s="99"/>
      <c r="O2547" s="99"/>
      <c r="P2547" s="99"/>
      <c r="Q2547" s="99"/>
      <c r="R2547" s="99"/>
      <c r="S2547" s="99"/>
      <c r="T2547" s="99"/>
      <c r="U2547" s="99"/>
      <c r="V2547" s="99"/>
      <c r="W2547" s="99"/>
      <c r="X2547" s="99"/>
      <c r="Y2547" s="99"/>
      <c r="Z2547" s="99"/>
      <c r="AF2547" s="326"/>
    </row>
    <row r="2548" spans="1:32" x14ac:dyDescent="0.3">
      <c r="A2548" s="135" t="s">
        <v>6167</v>
      </c>
      <c r="B2548" s="135" t="s">
        <v>6168</v>
      </c>
      <c r="C2548" s="96" t="s">
        <v>10922</v>
      </c>
      <c r="D2548" s="94" t="s">
        <v>1250</v>
      </c>
      <c r="E2548" s="112">
        <v>46559</v>
      </c>
      <c r="F2548" s="93"/>
      <c r="G2548" s="93"/>
      <c r="H2548" s="93"/>
      <c r="I2548" s="99"/>
      <c r="J2548" s="99"/>
      <c r="K2548" s="99"/>
      <c r="L2548" s="99"/>
      <c r="M2548" s="99"/>
      <c r="N2548" s="99"/>
      <c r="O2548" s="99"/>
      <c r="P2548" s="99"/>
      <c r="Q2548" s="99"/>
      <c r="R2548" s="99"/>
      <c r="S2548" s="99"/>
      <c r="T2548" s="99"/>
      <c r="U2548" s="99"/>
      <c r="V2548" s="99"/>
      <c r="W2548" s="99"/>
      <c r="X2548" s="99"/>
      <c r="Y2548" s="99"/>
      <c r="Z2548" s="99"/>
      <c r="AF2548" s="326"/>
    </row>
    <row r="2549" spans="1:32" x14ac:dyDescent="0.25">
      <c r="A2549" s="44" t="s">
        <v>8487</v>
      </c>
      <c r="B2549" s="44" t="s">
        <v>16913</v>
      </c>
      <c r="C2549" s="45">
        <v>25050102</v>
      </c>
      <c r="D2549" s="45" t="s">
        <v>12340</v>
      </c>
      <c r="E2549" s="45" t="s">
        <v>7651</v>
      </c>
      <c r="AF2549" s="326"/>
    </row>
    <row r="2550" spans="1:32" x14ac:dyDescent="0.25">
      <c r="A2550" s="44" t="s">
        <v>8487</v>
      </c>
      <c r="B2550" s="44" t="s">
        <v>16912</v>
      </c>
      <c r="C2550" s="45">
        <v>25050101</v>
      </c>
      <c r="D2550" s="45" t="s">
        <v>12340</v>
      </c>
      <c r="E2550" s="45" t="s">
        <v>7651</v>
      </c>
      <c r="AF2550" s="326"/>
    </row>
    <row r="2551" spans="1:32" x14ac:dyDescent="0.25">
      <c r="A2551" s="44" t="s">
        <v>13193</v>
      </c>
      <c r="B2551" s="44" t="s">
        <v>13115</v>
      </c>
      <c r="C2551" s="45">
        <v>8.25</v>
      </c>
      <c r="D2551" s="45" t="s">
        <v>13565</v>
      </c>
      <c r="E2551" s="46">
        <v>47057</v>
      </c>
      <c r="F2551" s="45"/>
      <c r="G2551" s="93"/>
      <c r="H2551" s="93"/>
      <c r="I2551" s="99"/>
      <c r="J2551" s="99"/>
      <c r="K2551" s="99"/>
      <c r="L2551" s="99"/>
      <c r="M2551" s="99"/>
      <c r="N2551" s="99"/>
      <c r="O2551" s="99"/>
      <c r="P2551" s="99"/>
      <c r="Q2551" s="99"/>
      <c r="R2551" s="99"/>
      <c r="S2551" s="99"/>
      <c r="T2551" s="99"/>
      <c r="U2551" s="99"/>
      <c r="V2551" s="99"/>
      <c r="W2551" s="99"/>
      <c r="X2551" s="99"/>
      <c r="Y2551" s="99"/>
      <c r="Z2551" s="99"/>
      <c r="AF2551" s="326"/>
    </row>
    <row r="2552" spans="1:32" x14ac:dyDescent="0.25">
      <c r="A2552" s="44" t="s">
        <v>6912</v>
      </c>
      <c r="B2552" s="44" t="s">
        <v>2433</v>
      </c>
      <c r="C2552" s="45">
        <v>230105</v>
      </c>
      <c r="D2552" s="45" t="s">
        <v>12340</v>
      </c>
      <c r="E2552" s="45" t="s">
        <v>5580</v>
      </c>
      <c r="AF2552" s="326"/>
    </row>
    <row r="2553" spans="1:32" x14ac:dyDescent="0.25">
      <c r="A2553" s="44" t="s">
        <v>6912</v>
      </c>
      <c r="B2553" s="44" t="s">
        <v>7650</v>
      </c>
      <c r="C2553" s="45">
        <v>230504</v>
      </c>
      <c r="D2553" s="45" t="s">
        <v>12340</v>
      </c>
      <c r="E2553" s="45" t="s">
        <v>7651</v>
      </c>
      <c r="AF2553" s="326"/>
    </row>
    <row r="2554" spans="1:32" x14ac:dyDescent="0.25">
      <c r="A2554" s="44" t="s">
        <v>6912</v>
      </c>
      <c r="B2554" s="44" t="s">
        <v>967</v>
      </c>
      <c r="C2554" s="45">
        <v>230601</v>
      </c>
      <c r="D2554" s="45" t="s">
        <v>12340</v>
      </c>
      <c r="E2554" s="45" t="s">
        <v>8383</v>
      </c>
      <c r="AF2554" s="326"/>
    </row>
    <row r="2555" spans="1:32" x14ac:dyDescent="0.25">
      <c r="A2555" s="44" t="s">
        <v>6912</v>
      </c>
      <c r="B2555" s="44" t="s">
        <v>18840</v>
      </c>
      <c r="C2555" s="45">
        <v>260202</v>
      </c>
      <c r="D2555" s="45" t="s">
        <v>12340</v>
      </c>
      <c r="E2555" s="45" t="s">
        <v>10021</v>
      </c>
      <c r="AF2555" s="326"/>
    </row>
    <row r="2556" spans="1:32" x14ac:dyDescent="0.25">
      <c r="A2556" s="44" t="s">
        <v>18658</v>
      </c>
      <c r="B2556" s="44" t="s">
        <v>18657</v>
      </c>
      <c r="C2556" s="45" t="s">
        <v>18741</v>
      </c>
      <c r="D2556" s="93" t="s">
        <v>18817</v>
      </c>
      <c r="E2556" s="45" t="s">
        <v>10638</v>
      </c>
      <c r="F2556" s="379"/>
      <c r="G2556" s="379"/>
      <c r="H2556" s="379"/>
      <c r="I2556" s="380"/>
      <c r="J2556" s="380"/>
      <c r="K2556" s="380"/>
      <c r="L2556" s="380"/>
      <c r="M2556" s="380"/>
      <c r="N2556" s="380"/>
      <c r="O2556" s="380"/>
      <c r="P2556" s="380"/>
      <c r="Q2556" s="380"/>
      <c r="R2556" s="380"/>
      <c r="S2556" s="380"/>
      <c r="T2556" s="380"/>
      <c r="U2556" s="380"/>
      <c r="V2556" s="380"/>
      <c r="W2556" s="380"/>
      <c r="X2556" s="380"/>
      <c r="Y2556" s="380"/>
      <c r="Z2556" s="380"/>
      <c r="AA2556" s="380"/>
      <c r="AF2556" s="326"/>
    </row>
    <row r="2557" spans="1:32" x14ac:dyDescent="0.3">
      <c r="A2557" s="372" t="s">
        <v>8400</v>
      </c>
      <c r="B2557" s="372" t="s">
        <v>7471</v>
      </c>
      <c r="C2557" s="125" t="s">
        <v>20619</v>
      </c>
      <c r="D2557" s="32" t="s">
        <v>20621</v>
      </c>
      <c r="E2557" s="125" t="s">
        <v>10032</v>
      </c>
      <c r="F2557" s="125" t="s">
        <v>1237</v>
      </c>
      <c r="G2557" s="125" t="s">
        <v>1237</v>
      </c>
      <c r="AF2557" s="326"/>
    </row>
    <row r="2558" spans="1:32" x14ac:dyDescent="0.25">
      <c r="A2558" s="44" t="s">
        <v>8400</v>
      </c>
      <c r="B2558" s="44" t="s">
        <v>993</v>
      </c>
      <c r="C2558" s="45">
        <v>240905</v>
      </c>
      <c r="D2558" s="45" t="s">
        <v>12340</v>
      </c>
      <c r="E2558" s="45" t="s">
        <v>5075</v>
      </c>
      <c r="AF2558" s="326"/>
    </row>
    <row r="2559" spans="1:32" x14ac:dyDescent="0.25">
      <c r="A2559" s="44" t="s">
        <v>10723</v>
      </c>
      <c r="B2559" s="44" t="s">
        <v>159</v>
      </c>
      <c r="C2559" s="45" t="s">
        <v>10724</v>
      </c>
      <c r="D2559" s="46" t="s">
        <v>13037</v>
      </c>
      <c r="E2559" s="46">
        <v>46493</v>
      </c>
      <c r="AF2559" s="326"/>
    </row>
    <row r="2560" spans="1:32" x14ac:dyDescent="0.25">
      <c r="A2560" s="44" t="s">
        <v>9481</v>
      </c>
      <c r="B2560" s="44" t="s">
        <v>15947</v>
      </c>
      <c r="C2560" s="45" t="s">
        <v>10567</v>
      </c>
      <c r="D2560" s="93" t="s">
        <v>3876</v>
      </c>
      <c r="E2560" s="359">
        <f>DATE(2028,3,25)</f>
        <v>46837</v>
      </c>
      <c r="F2560" s="93"/>
      <c r="G2560" s="93"/>
      <c r="H2560" s="93"/>
      <c r="I2560" s="99"/>
      <c r="J2560" s="99"/>
      <c r="K2560" s="99"/>
      <c r="L2560" s="99"/>
      <c r="M2560" s="99"/>
      <c r="N2560" s="99"/>
      <c r="O2560" s="99"/>
      <c r="P2560" s="99"/>
      <c r="Q2560" s="99"/>
      <c r="R2560" s="99"/>
      <c r="S2560" s="99"/>
      <c r="T2560" s="99"/>
      <c r="U2560" s="99"/>
      <c r="V2560" s="99"/>
      <c r="W2560" s="99"/>
      <c r="X2560" s="99"/>
      <c r="Y2560" s="99"/>
      <c r="Z2560" s="99"/>
      <c r="AF2560" s="326"/>
    </row>
    <row r="2561" spans="1:32" x14ac:dyDescent="0.25">
      <c r="A2561" s="44" t="s">
        <v>3621</v>
      </c>
      <c r="B2561" s="44" t="s">
        <v>5639</v>
      </c>
      <c r="C2561" s="45">
        <v>25010401</v>
      </c>
      <c r="D2561" s="45" t="s">
        <v>12340</v>
      </c>
      <c r="E2561" s="45" t="s">
        <v>13581</v>
      </c>
      <c r="AF2561" s="326"/>
    </row>
    <row r="2562" spans="1:32" x14ac:dyDescent="0.25">
      <c r="A2562" s="44" t="s">
        <v>3621</v>
      </c>
      <c r="B2562" s="44" t="s">
        <v>3298</v>
      </c>
      <c r="C2562" s="45">
        <v>25010402</v>
      </c>
      <c r="D2562" s="45" t="s">
        <v>12340</v>
      </c>
      <c r="E2562" s="45" t="s">
        <v>13581</v>
      </c>
      <c r="AF2562" s="326"/>
    </row>
    <row r="2563" spans="1:32" x14ac:dyDescent="0.25">
      <c r="A2563" s="44" t="s">
        <v>3621</v>
      </c>
      <c r="B2563" s="44" t="s">
        <v>2433</v>
      </c>
      <c r="C2563" s="45">
        <v>250106</v>
      </c>
      <c r="D2563" s="45" t="s">
        <v>12340</v>
      </c>
      <c r="E2563" s="45" t="s">
        <v>12896</v>
      </c>
      <c r="AF2563" s="326"/>
    </row>
    <row r="2564" spans="1:32" x14ac:dyDescent="0.25">
      <c r="A2564" s="44" t="s">
        <v>3621</v>
      </c>
      <c r="B2564" s="44" t="s">
        <v>5442</v>
      </c>
      <c r="C2564" s="45">
        <v>25010502</v>
      </c>
      <c r="D2564" s="45" t="s">
        <v>12340</v>
      </c>
      <c r="E2564" s="45" t="s">
        <v>13567</v>
      </c>
      <c r="AF2564" s="326"/>
    </row>
    <row r="2565" spans="1:32" x14ac:dyDescent="0.25">
      <c r="A2565" s="44" t="s">
        <v>3621</v>
      </c>
      <c r="B2565" s="44" t="s">
        <v>18828</v>
      </c>
      <c r="C2565" s="45">
        <v>25010501</v>
      </c>
      <c r="D2565" s="45" t="s">
        <v>12340</v>
      </c>
      <c r="E2565" s="45" t="s">
        <v>13567</v>
      </c>
      <c r="AF2565" s="326"/>
    </row>
    <row r="2566" spans="1:32" x14ac:dyDescent="0.25">
      <c r="A2566" s="44" t="s">
        <v>10160</v>
      </c>
      <c r="B2566" s="92" t="s">
        <v>10390</v>
      </c>
      <c r="C2566" s="56" t="s">
        <v>10120</v>
      </c>
      <c r="D2566" s="146" t="s">
        <v>10389</v>
      </c>
      <c r="E2566" s="107">
        <v>45838</v>
      </c>
      <c r="F2566" s="93"/>
      <c r="G2566" s="93"/>
      <c r="H2566" s="93"/>
      <c r="I2566" s="99"/>
      <c r="J2566" s="99"/>
      <c r="K2566" s="99"/>
      <c r="L2566" s="99"/>
      <c r="M2566" s="99"/>
      <c r="N2566" s="99"/>
      <c r="O2566" s="99"/>
      <c r="P2566" s="99"/>
      <c r="Q2566" s="99"/>
      <c r="R2566" s="99"/>
      <c r="S2566" s="99"/>
      <c r="T2566" s="99"/>
      <c r="U2566" s="99"/>
      <c r="V2566" s="99"/>
      <c r="W2566" s="99"/>
      <c r="X2566" s="99"/>
      <c r="Y2566" s="99"/>
      <c r="Z2566" s="99"/>
      <c r="AF2566" s="326"/>
    </row>
    <row r="2567" spans="1:32" x14ac:dyDescent="0.25">
      <c r="A2567" s="44" t="s">
        <v>8488</v>
      </c>
      <c r="B2567" s="44" t="s">
        <v>8471</v>
      </c>
      <c r="C2567" s="45">
        <v>230702</v>
      </c>
      <c r="D2567" s="45" t="s">
        <v>12340</v>
      </c>
      <c r="E2567" s="45" t="s">
        <v>4375</v>
      </c>
      <c r="AF2567" s="326"/>
    </row>
    <row r="2568" spans="1:32" x14ac:dyDescent="0.25">
      <c r="A2568" s="44" t="s">
        <v>92</v>
      </c>
      <c r="B2568" s="44" t="s">
        <v>160</v>
      </c>
      <c r="C2568" s="45" t="s">
        <v>6790</v>
      </c>
      <c r="D2568" s="46" t="s">
        <v>13037</v>
      </c>
      <c r="E2568" s="46">
        <v>46441</v>
      </c>
      <c r="AF2568" s="326"/>
    </row>
    <row r="2569" spans="1:32" x14ac:dyDescent="0.25">
      <c r="A2569" s="44" t="s">
        <v>92</v>
      </c>
      <c r="B2569" s="44" t="s">
        <v>160</v>
      </c>
      <c r="C2569" s="45" t="s">
        <v>6790</v>
      </c>
      <c r="D2569" s="46" t="s">
        <v>13037</v>
      </c>
      <c r="E2569" s="46">
        <v>46441</v>
      </c>
      <c r="AF2569" s="326"/>
    </row>
    <row r="2570" spans="1:32" x14ac:dyDescent="0.25">
      <c r="A2570" s="44" t="s">
        <v>92</v>
      </c>
      <c r="B2570" s="44" t="s">
        <v>160</v>
      </c>
      <c r="C2570" s="45" t="s">
        <v>6790</v>
      </c>
      <c r="D2570" s="46" t="s">
        <v>13037</v>
      </c>
      <c r="E2570" s="46">
        <v>46441</v>
      </c>
      <c r="AF2570" s="326"/>
    </row>
    <row r="2571" spans="1:32" x14ac:dyDescent="0.25">
      <c r="A2571" s="44" t="s">
        <v>92</v>
      </c>
      <c r="B2571" s="44" t="s">
        <v>160</v>
      </c>
      <c r="C2571" s="45" t="s">
        <v>6790</v>
      </c>
      <c r="D2571" s="46" t="s">
        <v>13037</v>
      </c>
      <c r="E2571" s="46">
        <v>46441</v>
      </c>
      <c r="AF2571" s="326"/>
    </row>
    <row r="2572" spans="1:32" x14ac:dyDescent="0.25">
      <c r="A2572" s="44" t="s">
        <v>2711</v>
      </c>
      <c r="B2572" s="44" t="s">
        <v>20342</v>
      </c>
      <c r="C2572" s="45" t="s">
        <v>10493</v>
      </c>
      <c r="D2572" s="32" t="s">
        <v>12570</v>
      </c>
      <c r="E2572" s="46">
        <v>46387</v>
      </c>
      <c r="AF2572" s="326"/>
    </row>
    <row r="2573" spans="1:32" x14ac:dyDescent="0.25">
      <c r="A2573" s="67" t="s">
        <v>1259</v>
      </c>
      <c r="B2573" s="256" t="s">
        <v>7398</v>
      </c>
      <c r="C2573" s="53" t="s">
        <v>7422</v>
      </c>
      <c r="D2573" s="93" t="s">
        <v>5891</v>
      </c>
      <c r="E2573" s="257">
        <v>46824</v>
      </c>
      <c r="F2573" s="93"/>
      <c r="G2573" s="93"/>
      <c r="H2573" s="93"/>
      <c r="I2573" s="99"/>
      <c r="J2573" s="99"/>
      <c r="K2573" s="99"/>
      <c r="L2573" s="99"/>
      <c r="M2573" s="99"/>
      <c r="N2573" s="99"/>
      <c r="O2573" s="99"/>
      <c r="P2573" s="99"/>
      <c r="Q2573" s="99"/>
      <c r="R2573" s="99"/>
      <c r="S2573" s="99"/>
      <c r="T2573" s="99"/>
      <c r="U2573" s="99"/>
      <c r="V2573" s="99"/>
      <c r="W2573" s="99"/>
      <c r="X2573" s="99"/>
      <c r="Y2573" s="99"/>
      <c r="Z2573" s="99"/>
      <c r="AF2573" s="326"/>
    </row>
    <row r="2574" spans="1:32" x14ac:dyDescent="0.3">
      <c r="A2574" s="57" t="s">
        <v>1259</v>
      </c>
      <c r="B2574" s="92" t="s">
        <v>3862</v>
      </c>
      <c r="C2574" s="93" t="s">
        <v>3860</v>
      </c>
      <c r="D2574" s="93" t="s">
        <v>3861</v>
      </c>
      <c r="E2574" s="94">
        <v>46203</v>
      </c>
      <c r="F2574" s="93"/>
      <c r="G2574" s="93"/>
      <c r="H2574" s="93"/>
      <c r="I2574" s="99"/>
      <c r="J2574" s="99"/>
      <c r="K2574" s="99"/>
      <c r="L2574" s="99"/>
      <c r="M2574" s="99"/>
      <c r="N2574" s="99"/>
      <c r="O2574" s="99"/>
      <c r="P2574" s="99"/>
      <c r="Q2574" s="99"/>
      <c r="R2574" s="99"/>
      <c r="S2574" s="99"/>
      <c r="T2574" s="99"/>
      <c r="U2574" s="99"/>
      <c r="V2574" s="99"/>
      <c r="W2574" s="99"/>
      <c r="X2574" s="99"/>
      <c r="Y2574" s="99"/>
      <c r="Z2574" s="99"/>
      <c r="AA2574" s="380"/>
      <c r="AF2574" s="326"/>
    </row>
    <row r="2575" spans="1:32" x14ac:dyDescent="0.25">
      <c r="A2575" s="86" t="s">
        <v>1259</v>
      </c>
      <c r="B2575" s="44" t="s">
        <v>17386</v>
      </c>
      <c r="C2575" s="45">
        <v>8.26</v>
      </c>
      <c r="D2575" s="45" t="s">
        <v>13565</v>
      </c>
      <c r="E2575" s="46">
        <v>47787</v>
      </c>
      <c r="F2575" s="45"/>
      <c r="G2575" s="93"/>
      <c r="H2575" s="93"/>
      <c r="I2575" s="99"/>
      <c r="J2575" s="99"/>
      <c r="K2575" s="99"/>
      <c r="L2575" s="99"/>
      <c r="M2575" s="99"/>
      <c r="N2575" s="99"/>
      <c r="O2575" s="99"/>
      <c r="P2575" s="99"/>
      <c r="Q2575" s="99"/>
      <c r="R2575" s="99"/>
      <c r="S2575" s="99"/>
      <c r="T2575" s="99"/>
      <c r="U2575" s="99"/>
      <c r="V2575" s="99"/>
      <c r="W2575" s="99"/>
      <c r="X2575" s="99"/>
      <c r="Y2575" s="99"/>
      <c r="Z2575" s="99"/>
      <c r="AF2575" s="326"/>
    </row>
    <row r="2576" spans="1:32" x14ac:dyDescent="0.25">
      <c r="A2576" s="44" t="s">
        <v>1259</v>
      </c>
      <c r="B2576" s="44" t="s">
        <v>13127</v>
      </c>
      <c r="C2576" s="45">
        <v>13.24</v>
      </c>
      <c r="D2576" s="45" t="s">
        <v>13565</v>
      </c>
      <c r="E2576" s="46">
        <v>47299</v>
      </c>
      <c r="F2576" s="45"/>
      <c r="G2576" s="93"/>
      <c r="H2576" s="93"/>
      <c r="I2576" s="99"/>
      <c r="J2576" s="99"/>
      <c r="K2576" s="99"/>
      <c r="L2576" s="99"/>
      <c r="M2576" s="99"/>
      <c r="N2576" s="99"/>
      <c r="O2576" s="99"/>
      <c r="P2576" s="99"/>
      <c r="Q2576" s="99"/>
      <c r="R2576" s="99"/>
      <c r="S2576" s="99"/>
      <c r="T2576" s="99"/>
      <c r="U2576" s="99"/>
      <c r="V2576" s="99"/>
      <c r="W2576" s="99"/>
      <c r="X2576" s="99"/>
      <c r="Y2576" s="99"/>
      <c r="Z2576" s="99"/>
      <c r="AF2576" s="326"/>
    </row>
    <row r="2577" spans="1:32" x14ac:dyDescent="0.25">
      <c r="A2577" s="44" t="s">
        <v>1259</v>
      </c>
      <c r="B2577" s="44" t="s">
        <v>13137</v>
      </c>
      <c r="C2577" s="45">
        <v>16.239999999999998</v>
      </c>
      <c r="D2577" s="45" t="s">
        <v>13565</v>
      </c>
      <c r="E2577" s="46">
        <v>47299</v>
      </c>
      <c r="F2577" s="45"/>
      <c r="G2577" s="93"/>
      <c r="H2577" s="93"/>
      <c r="I2577" s="99"/>
      <c r="J2577" s="99"/>
      <c r="K2577" s="99"/>
      <c r="L2577" s="99"/>
      <c r="M2577" s="99"/>
      <c r="N2577" s="99"/>
      <c r="O2577" s="99"/>
      <c r="P2577" s="99"/>
      <c r="Q2577" s="99"/>
      <c r="R2577" s="99"/>
      <c r="S2577" s="99"/>
      <c r="T2577" s="99"/>
      <c r="U2577" s="99"/>
      <c r="V2577" s="99"/>
      <c r="W2577" s="99"/>
      <c r="X2577" s="99"/>
      <c r="Y2577" s="99"/>
      <c r="Z2577" s="99"/>
      <c r="AF2577" s="326"/>
    </row>
    <row r="2578" spans="1:32" x14ac:dyDescent="0.25">
      <c r="A2578" s="44" t="s">
        <v>1259</v>
      </c>
      <c r="B2578" s="44" t="s">
        <v>13136</v>
      </c>
      <c r="C2578" s="45">
        <v>41.25</v>
      </c>
      <c r="D2578" s="45" t="s">
        <v>13565</v>
      </c>
      <c r="E2578" s="46">
        <v>47514</v>
      </c>
      <c r="F2578" s="45"/>
      <c r="G2578" s="93"/>
      <c r="H2578" s="93"/>
      <c r="I2578" s="99"/>
      <c r="J2578" s="99"/>
      <c r="K2578" s="99"/>
      <c r="L2578" s="99"/>
      <c r="M2578" s="99"/>
      <c r="N2578" s="99"/>
      <c r="O2578" s="99"/>
      <c r="P2578" s="99"/>
      <c r="Q2578" s="99"/>
      <c r="R2578" s="99"/>
      <c r="S2578" s="99"/>
      <c r="T2578" s="99"/>
      <c r="U2578" s="99"/>
      <c r="V2578" s="99"/>
      <c r="W2578" s="99"/>
      <c r="X2578" s="99"/>
      <c r="Y2578" s="99"/>
      <c r="Z2578" s="99"/>
      <c r="AF2578" s="326"/>
    </row>
    <row r="2579" spans="1:32" x14ac:dyDescent="0.25">
      <c r="A2579" s="360" t="s">
        <v>14054</v>
      </c>
      <c r="B2579" s="92" t="s">
        <v>14075</v>
      </c>
      <c r="C2579" s="93" t="s">
        <v>14076</v>
      </c>
      <c r="D2579" s="93" t="s">
        <v>1250</v>
      </c>
      <c r="E2579" s="94">
        <v>47223</v>
      </c>
      <c r="F2579" s="93"/>
      <c r="G2579" s="93"/>
      <c r="H2579" s="93"/>
      <c r="I2579" s="99"/>
      <c r="J2579" s="99"/>
      <c r="K2579" s="99"/>
      <c r="L2579" s="99"/>
      <c r="M2579" s="99"/>
      <c r="N2579" s="99"/>
      <c r="O2579" s="99"/>
      <c r="P2579" s="99"/>
      <c r="Q2579" s="99"/>
      <c r="R2579" s="99"/>
      <c r="S2579" s="99"/>
      <c r="T2579" s="99"/>
      <c r="U2579" s="99"/>
      <c r="V2579" s="99"/>
      <c r="W2579" s="99"/>
      <c r="X2579" s="99"/>
      <c r="Y2579" s="99"/>
      <c r="Z2579" s="99"/>
      <c r="AF2579" s="326"/>
    </row>
    <row r="2580" spans="1:32" x14ac:dyDescent="0.25">
      <c r="A2580" s="44" t="s">
        <v>1259</v>
      </c>
      <c r="B2580" s="44" t="s">
        <v>11296</v>
      </c>
      <c r="C2580" s="45">
        <v>240402</v>
      </c>
      <c r="D2580" s="45" t="s">
        <v>12340</v>
      </c>
      <c r="E2580" s="45" t="s">
        <v>5311</v>
      </c>
      <c r="AF2580" s="326"/>
    </row>
    <row r="2581" spans="1:32" x14ac:dyDescent="0.3">
      <c r="A2581" s="372" t="s">
        <v>13888</v>
      </c>
      <c r="B2581" s="372" t="s">
        <v>12348</v>
      </c>
      <c r="C2581" s="125" t="s">
        <v>12188</v>
      </c>
      <c r="D2581" s="32" t="s">
        <v>20621</v>
      </c>
      <c r="E2581" s="125" t="s">
        <v>5239</v>
      </c>
      <c r="F2581" s="125" t="s">
        <v>1236</v>
      </c>
      <c r="G2581" s="125" t="s">
        <v>1237</v>
      </c>
      <c r="AF2581" s="326"/>
    </row>
    <row r="2582" spans="1:32" x14ac:dyDescent="0.25">
      <c r="A2582" s="44" t="s">
        <v>10673</v>
      </c>
      <c r="B2582" s="44" t="s">
        <v>10674</v>
      </c>
      <c r="C2582" s="45" t="s">
        <v>10675</v>
      </c>
      <c r="D2582" s="45" t="s">
        <v>12177</v>
      </c>
      <c r="E2582" s="45" t="s">
        <v>10676</v>
      </c>
      <c r="F2582" s="93"/>
      <c r="G2582" s="93"/>
      <c r="H2582" s="93"/>
      <c r="I2582" s="99"/>
      <c r="J2582" s="99"/>
      <c r="K2582" s="99"/>
      <c r="L2582" s="99"/>
      <c r="M2582" s="99"/>
      <c r="N2582" s="99"/>
      <c r="O2582" s="99"/>
      <c r="P2582" s="99"/>
      <c r="Q2582" s="99"/>
      <c r="R2582" s="99"/>
      <c r="S2582" s="99"/>
      <c r="T2582" s="99"/>
      <c r="U2582" s="99"/>
      <c r="V2582" s="99"/>
      <c r="W2582" s="99"/>
      <c r="X2582" s="99"/>
      <c r="Y2582" s="99"/>
      <c r="Z2582" s="99"/>
      <c r="AF2582" s="326"/>
    </row>
    <row r="2583" spans="1:32" x14ac:dyDescent="0.25">
      <c r="A2583" s="44" t="s">
        <v>10673</v>
      </c>
      <c r="B2583" s="44" t="s">
        <v>10674</v>
      </c>
      <c r="C2583" s="45" t="s">
        <v>10675</v>
      </c>
      <c r="D2583" s="93" t="s">
        <v>18817</v>
      </c>
      <c r="E2583" s="45" t="s">
        <v>10676</v>
      </c>
      <c r="F2583" s="379"/>
      <c r="G2583" s="379"/>
      <c r="H2583" s="379"/>
      <c r="I2583" s="380"/>
      <c r="J2583" s="380"/>
      <c r="K2583" s="380"/>
      <c r="L2583" s="380"/>
      <c r="M2583" s="380"/>
      <c r="N2583" s="380"/>
      <c r="O2583" s="380"/>
      <c r="P2583" s="380"/>
      <c r="Q2583" s="380"/>
      <c r="R2583" s="380"/>
      <c r="S2583" s="380"/>
      <c r="T2583" s="380"/>
      <c r="U2583" s="380"/>
      <c r="V2583" s="380"/>
      <c r="W2583" s="380"/>
      <c r="X2583" s="380"/>
      <c r="Y2583" s="380"/>
      <c r="Z2583" s="380"/>
      <c r="AA2583" s="380"/>
      <c r="AF2583" s="326"/>
    </row>
    <row r="2584" spans="1:32" x14ac:dyDescent="0.25">
      <c r="A2584" s="44" t="s">
        <v>10673</v>
      </c>
      <c r="B2584" s="44" t="s">
        <v>10674</v>
      </c>
      <c r="C2584" s="45" t="s">
        <v>10675</v>
      </c>
      <c r="D2584" s="45" t="s">
        <v>10697</v>
      </c>
      <c r="E2584" s="45" t="s">
        <v>10676</v>
      </c>
      <c r="F2584" s="93"/>
      <c r="G2584" s="93"/>
      <c r="H2584" s="93"/>
      <c r="I2584" s="99"/>
      <c r="J2584" s="99"/>
      <c r="K2584" s="99"/>
      <c r="L2584" s="99"/>
      <c r="M2584" s="99"/>
      <c r="N2584" s="99"/>
      <c r="O2584" s="99"/>
      <c r="P2584" s="99"/>
      <c r="Q2584" s="99"/>
      <c r="R2584" s="99"/>
      <c r="S2584" s="99"/>
      <c r="T2584" s="99"/>
      <c r="U2584" s="99"/>
      <c r="V2584" s="99"/>
      <c r="W2584" s="99"/>
      <c r="X2584" s="99"/>
      <c r="Y2584" s="99"/>
      <c r="Z2584" s="99"/>
      <c r="AF2584" s="326"/>
    </row>
    <row r="2585" spans="1:32" x14ac:dyDescent="0.25">
      <c r="A2585" s="44" t="s">
        <v>3887</v>
      </c>
      <c r="B2585" s="44" t="s">
        <v>3885</v>
      </c>
      <c r="C2585" s="45" t="s">
        <v>14464</v>
      </c>
      <c r="D2585" s="46" t="s">
        <v>13037</v>
      </c>
      <c r="E2585" s="46">
        <v>46190</v>
      </c>
      <c r="AF2585" s="326"/>
    </row>
    <row r="2586" spans="1:32" x14ac:dyDescent="0.25">
      <c r="A2586" s="44" t="s">
        <v>17998</v>
      </c>
      <c r="B2586" s="44" t="s">
        <v>15948</v>
      </c>
      <c r="C2586" s="45" t="s">
        <v>18320</v>
      </c>
      <c r="D2586" s="93" t="s">
        <v>3876</v>
      </c>
      <c r="E2586" s="359">
        <f>DATE(2029,9,18)</f>
        <v>47379</v>
      </c>
      <c r="F2586" s="93"/>
      <c r="G2586" s="93"/>
      <c r="H2586" s="93"/>
      <c r="I2586" s="99"/>
      <c r="J2586" s="99"/>
      <c r="K2586" s="99"/>
      <c r="L2586" s="99"/>
      <c r="M2586" s="99"/>
      <c r="N2586" s="99"/>
      <c r="O2586" s="99"/>
      <c r="P2586" s="99"/>
      <c r="Q2586" s="99"/>
      <c r="R2586" s="99"/>
      <c r="S2586" s="99"/>
      <c r="T2586" s="99"/>
      <c r="U2586" s="99"/>
      <c r="V2586" s="99"/>
      <c r="W2586" s="99"/>
      <c r="X2586" s="99"/>
      <c r="Y2586" s="99"/>
      <c r="Z2586" s="99"/>
      <c r="AF2586" s="326"/>
    </row>
    <row r="2587" spans="1:32" x14ac:dyDescent="0.25">
      <c r="A2587" s="44" t="s">
        <v>18999</v>
      </c>
      <c r="B2587" s="44" t="s">
        <v>980</v>
      </c>
      <c r="C2587" s="45">
        <v>260103</v>
      </c>
      <c r="D2587" s="45" t="s">
        <v>12340</v>
      </c>
      <c r="E2587" s="45" t="s">
        <v>8976</v>
      </c>
      <c r="AF2587" s="326"/>
    </row>
    <row r="2588" spans="1:32" x14ac:dyDescent="0.25">
      <c r="A2588" s="44" t="s">
        <v>9482</v>
      </c>
      <c r="B2588" s="44" t="s">
        <v>15949</v>
      </c>
      <c r="C2588" s="45" t="s">
        <v>9835</v>
      </c>
      <c r="D2588" s="93" t="s">
        <v>3876</v>
      </c>
      <c r="E2588" s="359">
        <f>DATE(2028,1,15)</f>
        <v>46767</v>
      </c>
      <c r="F2588" s="93"/>
      <c r="G2588" s="93"/>
      <c r="H2588" s="93"/>
      <c r="I2588" s="99"/>
      <c r="J2588" s="99"/>
      <c r="K2588" s="99"/>
      <c r="L2588" s="99"/>
      <c r="M2588" s="99"/>
      <c r="N2588" s="99"/>
      <c r="O2588" s="99"/>
      <c r="P2588" s="99"/>
      <c r="Q2588" s="99"/>
      <c r="R2588" s="99"/>
      <c r="S2588" s="99"/>
      <c r="T2588" s="99"/>
      <c r="U2588" s="99"/>
      <c r="V2588" s="99"/>
      <c r="W2588" s="99"/>
      <c r="X2588" s="99"/>
      <c r="Y2588" s="99"/>
      <c r="Z2588" s="99"/>
      <c r="AF2588" s="326"/>
    </row>
    <row r="2589" spans="1:32" x14ac:dyDescent="0.3">
      <c r="A2589" s="99" t="s">
        <v>6123</v>
      </c>
      <c r="B2589" s="92" t="s">
        <v>6150</v>
      </c>
      <c r="C2589" s="93" t="s">
        <v>6151</v>
      </c>
      <c r="D2589" s="93" t="s">
        <v>1250</v>
      </c>
      <c r="E2589" s="94">
        <v>46961</v>
      </c>
      <c r="F2589" s="93"/>
      <c r="G2589" s="93"/>
      <c r="H2589" s="93"/>
      <c r="I2589" s="99"/>
      <c r="J2589" s="99"/>
      <c r="K2589" s="99"/>
      <c r="L2589" s="99"/>
      <c r="M2589" s="99"/>
      <c r="N2589" s="99"/>
      <c r="O2589" s="99"/>
      <c r="P2589" s="99"/>
      <c r="Q2589" s="99"/>
      <c r="R2589" s="99"/>
      <c r="S2589" s="99"/>
      <c r="T2589" s="99"/>
      <c r="U2589" s="99"/>
      <c r="V2589" s="99"/>
      <c r="W2589" s="99"/>
      <c r="X2589" s="99"/>
      <c r="Y2589" s="99"/>
      <c r="Z2589" s="99"/>
      <c r="AF2589" s="326"/>
    </row>
    <row r="2590" spans="1:32" x14ac:dyDescent="0.3">
      <c r="A2590" s="99" t="s">
        <v>8441</v>
      </c>
      <c r="B2590" s="92" t="s">
        <v>3574</v>
      </c>
      <c r="C2590" s="93" t="s">
        <v>8458</v>
      </c>
      <c r="D2590" s="93" t="s">
        <v>1250</v>
      </c>
      <c r="E2590" s="94">
        <v>46496</v>
      </c>
      <c r="F2590" s="93"/>
      <c r="G2590" s="93"/>
      <c r="H2590" s="93"/>
      <c r="I2590" s="99"/>
      <c r="J2590" s="99"/>
      <c r="K2590" s="99"/>
      <c r="L2590" s="99"/>
      <c r="M2590" s="99"/>
      <c r="N2590" s="99"/>
      <c r="O2590" s="99"/>
      <c r="P2590" s="99"/>
      <c r="Q2590" s="99"/>
      <c r="R2590" s="99"/>
      <c r="S2590" s="99"/>
      <c r="T2590" s="99"/>
      <c r="U2590" s="99"/>
      <c r="V2590" s="99"/>
      <c r="W2590" s="99"/>
      <c r="X2590" s="99"/>
      <c r="Y2590" s="99"/>
      <c r="Z2590" s="99"/>
      <c r="AF2590" s="326"/>
    </row>
    <row r="2591" spans="1:32" x14ac:dyDescent="0.25">
      <c r="A2591" s="91" t="s">
        <v>13102</v>
      </c>
      <c r="B2591" s="92" t="s">
        <v>3574</v>
      </c>
      <c r="C2591" s="93" t="s">
        <v>8458</v>
      </c>
      <c r="D2591" s="93" t="s">
        <v>1250</v>
      </c>
      <c r="E2591" s="94">
        <v>46496</v>
      </c>
      <c r="F2591" s="93"/>
      <c r="G2591" s="93"/>
      <c r="H2591" s="93"/>
      <c r="I2591" s="99"/>
      <c r="J2591" s="99"/>
      <c r="K2591" s="99"/>
      <c r="L2591" s="99"/>
      <c r="M2591" s="99"/>
      <c r="N2591" s="99"/>
      <c r="O2591" s="99"/>
      <c r="P2591" s="99"/>
      <c r="Q2591" s="99"/>
      <c r="R2591" s="99"/>
      <c r="S2591" s="99"/>
      <c r="T2591" s="99"/>
      <c r="U2591" s="99"/>
      <c r="V2591" s="99"/>
      <c r="W2591" s="99"/>
      <c r="X2591" s="99"/>
      <c r="Y2591" s="99"/>
      <c r="Z2591" s="99"/>
      <c r="AF2591" s="326"/>
    </row>
    <row r="2592" spans="1:32" x14ac:dyDescent="0.3">
      <c r="A2592" s="372" t="s">
        <v>16772</v>
      </c>
      <c r="B2592" s="372" t="s">
        <v>1211</v>
      </c>
      <c r="C2592" s="125" t="s">
        <v>16878</v>
      </c>
      <c r="D2592" s="32" t="s">
        <v>20621</v>
      </c>
      <c r="E2592" s="125" t="s">
        <v>10638</v>
      </c>
      <c r="F2592" s="125" t="s">
        <v>1236</v>
      </c>
      <c r="G2592" s="125" t="s">
        <v>1237</v>
      </c>
      <c r="AF2592" s="326"/>
    </row>
    <row r="2593" spans="1:32" x14ac:dyDescent="0.25">
      <c r="A2593" s="44" t="s">
        <v>12605</v>
      </c>
      <c r="B2593" s="44" t="s">
        <v>20343</v>
      </c>
      <c r="C2593" s="45" t="s">
        <v>12601</v>
      </c>
      <c r="D2593" s="32" t="s">
        <v>12570</v>
      </c>
      <c r="E2593" s="46">
        <v>46387</v>
      </c>
      <c r="AF2593" s="326"/>
    </row>
    <row r="2594" spans="1:32" x14ac:dyDescent="0.25">
      <c r="A2594" s="44" t="s">
        <v>15096</v>
      </c>
      <c r="B2594" s="44" t="s">
        <v>15094</v>
      </c>
      <c r="C2594" s="45" t="s">
        <v>15097</v>
      </c>
      <c r="D2594" s="45" t="s">
        <v>12177</v>
      </c>
      <c r="E2594" s="45" t="s">
        <v>5650</v>
      </c>
      <c r="F2594" s="93"/>
      <c r="G2594" s="93"/>
      <c r="H2594" s="93"/>
      <c r="I2594" s="99"/>
      <c r="J2594" s="99"/>
      <c r="K2594" s="99"/>
      <c r="L2594" s="99"/>
      <c r="M2594" s="99"/>
      <c r="N2594" s="99"/>
      <c r="O2594" s="99"/>
      <c r="P2594" s="99"/>
      <c r="Q2594" s="99"/>
      <c r="R2594" s="99"/>
      <c r="S2594" s="99"/>
      <c r="T2594" s="99"/>
      <c r="U2594" s="99"/>
      <c r="V2594" s="99"/>
      <c r="W2594" s="99"/>
      <c r="X2594" s="99"/>
      <c r="Y2594" s="99"/>
      <c r="Z2594" s="99"/>
      <c r="AF2594" s="326"/>
    </row>
    <row r="2595" spans="1:32" x14ac:dyDescent="0.25">
      <c r="A2595" s="44" t="s">
        <v>15096</v>
      </c>
      <c r="B2595" s="44" t="s">
        <v>15094</v>
      </c>
      <c r="C2595" s="45" t="s">
        <v>15097</v>
      </c>
      <c r="D2595" s="93" t="s">
        <v>18817</v>
      </c>
      <c r="E2595" s="45" t="s">
        <v>5650</v>
      </c>
      <c r="F2595" s="379"/>
      <c r="G2595" s="379"/>
      <c r="H2595" s="379"/>
      <c r="I2595" s="380"/>
      <c r="J2595" s="380"/>
      <c r="K2595" s="380"/>
      <c r="L2595" s="380"/>
      <c r="M2595" s="380"/>
      <c r="N2595" s="380"/>
      <c r="O2595" s="380"/>
      <c r="P2595" s="380"/>
      <c r="Q2595" s="380"/>
      <c r="R2595" s="380"/>
      <c r="S2595" s="380"/>
      <c r="T2595" s="380"/>
      <c r="U2595" s="380"/>
      <c r="V2595" s="380"/>
      <c r="W2595" s="380"/>
      <c r="X2595" s="380"/>
      <c r="Y2595" s="380"/>
      <c r="Z2595" s="380"/>
      <c r="AA2595" s="380"/>
      <c r="AF2595" s="326"/>
    </row>
    <row r="2596" spans="1:32" x14ac:dyDescent="0.25">
      <c r="A2596" s="44" t="s">
        <v>7499</v>
      </c>
      <c r="B2596" s="44" t="s">
        <v>3598</v>
      </c>
      <c r="C2596" s="45">
        <v>230301</v>
      </c>
      <c r="D2596" s="45" t="s">
        <v>12340</v>
      </c>
      <c r="E2596" s="45" t="s">
        <v>5580</v>
      </c>
      <c r="AF2596" s="326"/>
    </row>
    <row r="2597" spans="1:32" x14ac:dyDescent="0.3">
      <c r="A2597" s="372" t="s">
        <v>3622</v>
      </c>
      <c r="B2597" s="372" t="s">
        <v>16874</v>
      </c>
      <c r="C2597" s="125" t="s">
        <v>13872</v>
      </c>
      <c r="D2597" s="32" t="s">
        <v>20621</v>
      </c>
      <c r="E2597" s="125" t="s">
        <v>5650</v>
      </c>
      <c r="F2597" s="125" t="s">
        <v>1236</v>
      </c>
      <c r="G2597" s="125" t="s">
        <v>1237</v>
      </c>
      <c r="AF2597" s="326"/>
    </row>
    <row r="2598" spans="1:32" x14ac:dyDescent="0.25">
      <c r="A2598" s="44" t="s">
        <v>3622</v>
      </c>
      <c r="B2598" s="44" t="s">
        <v>986</v>
      </c>
      <c r="C2598" s="45">
        <v>240303</v>
      </c>
      <c r="D2598" s="45" t="s">
        <v>12340</v>
      </c>
      <c r="E2598" s="45" t="s">
        <v>2686</v>
      </c>
      <c r="AF2598" s="326"/>
    </row>
    <row r="2599" spans="1:32" x14ac:dyDescent="0.25">
      <c r="A2599" s="44" t="s">
        <v>3623</v>
      </c>
      <c r="B2599" s="44" t="s">
        <v>3275</v>
      </c>
      <c r="C2599" s="45">
        <v>210101</v>
      </c>
      <c r="D2599" s="45" t="s">
        <v>12340</v>
      </c>
      <c r="E2599" s="45" t="s">
        <v>3276</v>
      </c>
      <c r="AF2599" s="326"/>
    </row>
    <row r="2600" spans="1:32" x14ac:dyDescent="0.25">
      <c r="A2600" s="44" t="s">
        <v>16975</v>
      </c>
      <c r="B2600" s="44" t="s">
        <v>20343</v>
      </c>
      <c r="C2600" s="45" t="s">
        <v>17817</v>
      </c>
      <c r="D2600" s="32" t="s">
        <v>12570</v>
      </c>
      <c r="E2600" s="46">
        <v>46387</v>
      </c>
      <c r="AF2600" s="326"/>
    </row>
    <row r="2601" spans="1:32" x14ac:dyDescent="0.25">
      <c r="A2601" s="44" t="s">
        <v>16975</v>
      </c>
      <c r="B2601" s="44" t="s">
        <v>5447</v>
      </c>
      <c r="C2601" s="45">
        <v>250802</v>
      </c>
      <c r="D2601" s="45" t="s">
        <v>12340</v>
      </c>
      <c r="E2601" s="45" t="s">
        <v>10682</v>
      </c>
      <c r="AF2601" s="326"/>
    </row>
    <row r="2602" spans="1:32" x14ac:dyDescent="0.25">
      <c r="A2602" s="44" t="s">
        <v>19000</v>
      </c>
      <c r="B2602" s="44" t="s">
        <v>973</v>
      </c>
      <c r="C2602" s="45">
        <v>260101</v>
      </c>
      <c r="D2602" s="45" t="s">
        <v>12340</v>
      </c>
      <c r="E2602" s="45" t="s">
        <v>8976</v>
      </c>
      <c r="AF2602" s="326"/>
    </row>
    <row r="2603" spans="1:32" x14ac:dyDescent="0.25">
      <c r="A2603" s="44" t="s">
        <v>19000</v>
      </c>
      <c r="B2603" s="44" t="s">
        <v>2433</v>
      </c>
      <c r="C2603" s="45">
        <v>250106</v>
      </c>
      <c r="D2603" s="45" t="s">
        <v>12340</v>
      </c>
      <c r="E2603" s="45" t="s">
        <v>12896</v>
      </c>
      <c r="AF2603" s="326"/>
    </row>
    <row r="2604" spans="1:32" x14ac:dyDescent="0.3">
      <c r="A2604" s="135" t="s">
        <v>6185</v>
      </c>
      <c r="B2604" s="131" t="s">
        <v>6186</v>
      </c>
      <c r="C2604" s="93" t="s">
        <v>6187</v>
      </c>
      <c r="D2604" s="93" t="s">
        <v>1250</v>
      </c>
      <c r="E2604" s="94">
        <v>46341</v>
      </c>
      <c r="F2604" s="93"/>
      <c r="G2604" s="93"/>
      <c r="H2604" s="93"/>
      <c r="I2604" s="99"/>
      <c r="J2604" s="99"/>
      <c r="K2604" s="99"/>
      <c r="L2604" s="99"/>
      <c r="M2604" s="99"/>
      <c r="N2604" s="99"/>
      <c r="O2604" s="99"/>
      <c r="P2604" s="99"/>
      <c r="Q2604" s="99"/>
      <c r="R2604" s="99"/>
      <c r="S2604" s="99"/>
      <c r="T2604" s="99"/>
      <c r="U2604" s="99"/>
      <c r="V2604" s="99"/>
      <c r="W2604" s="99"/>
      <c r="X2604" s="99"/>
      <c r="Y2604" s="99"/>
      <c r="Z2604" s="99"/>
      <c r="AA2604" s="380"/>
      <c r="AF2604" s="326"/>
    </row>
    <row r="2605" spans="1:32" x14ac:dyDescent="0.25">
      <c r="A2605" s="44" t="s">
        <v>19001</v>
      </c>
      <c r="B2605" s="44" t="s">
        <v>18840</v>
      </c>
      <c r="C2605" s="45">
        <v>260202</v>
      </c>
      <c r="D2605" s="45" t="s">
        <v>12340</v>
      </c>
      <c r="E2605" s="45" t="s">
        <v>10021</v>
      </c>
      <c r="AF2605" s="326"/>
    </row>
    <row r="2606" spans="1:32" x14ac:dyDescent="0.25">
      <c r="A2606" s="44" t="s">
        <v>14120</v>
      </c>
      <c r="B2606" s="44" t="s">
        <v>20398</v>
      </c>
      <c r="C2606" s="45" t="s">
        <v>14082</v>
      </c>
      <c r="D2606" s="32" t="s">
        <v>12570</v>
      </c>
      <c r="E2606" s="46">
        <v>46418</v>
      </c>
      <c r="AF2606" s="326"/>
    </row>
    <row r="2607" spans="1:32" x14ac:dyDescent="0.25">
      <c r="A2607" s="44" t="s">
        <v>666</v>
      </c>
      <c r="B2607" s="44" t="s">
        <v>2433</v>
      </c>
      <c r="C2607" s="45">
        <v>230105</v>
      </c>
      <c r="D2607" s="45" t="s">
        <v>12340</v>
      </c>
      <c r="E2607" s="45" t="s">
        <v>5580</v>
      </c>
      <c r="AF2607" s="326"/>
    </row>
    <row r="2608" spans="1:32" x14ac:dyDescent="0.25">
      <c r="A2608" s="44" t="s">
        <v>148</v>
      </c>
      <c r="B2608" s="44" t="s">
        <v>1968</v>
      </c>
      <c r="C2608" s="45" t="s">
        <v>5164</v>
      </c>
      <c r="D2608" s="46" t="s">
        <v>13037</v>
      </c>
      <c r="E2608" s="46">
        <v>46222</v>
      </c>
      <c r="AF2608" s="326"/>
    </row>
    <row r="2609" spans="1:32" x14ac:dyDescent="0.25">
      <c r="A2609" s="44" t="s">
        <v>148</v>
      </c>
      <c r="B2609" s="44" t="s">
        <v>1968</v>
      </c>
      <c r="C2609" s="45" t="s">
        <v>5164</v>
      </c>
      <c r="D2609" s="46" t="s">
        <v>13037</v>
      </c>
      <c r="E2609" s="46">
        <v>46222</v>
      </c>
      <c r="AF2609" s="326"/>
    </row>
    <row r="2610" spans="1:32" x14ac:dyDescent="0.25">
      <c r="A2610" s="44" t="s">
        <v>12968</v>
      </c>
      <c r="B2610" s="44" t="s">
        <v>7650</v>
      </c>
      <c r="C2610" s="45">
        <v>230504</v>
      </c>
      <c r="D2610" s="45" t="s">
        <v>12340</v>
      </c>
      <c r="E2610" s="45" t="s">
        <v>7651</v>
      </c>
      <c r="AF2610" s="326"/>
    </row>
    <row r="2611" spans="1:32" x14ac:dyDescent="0.25">
      <c r="A2611" s="44" t="s">
        <v>3260</v>
      </c>
      <c r="B2611" s="44" t="s">
        <v>154</v>
      </c>
      <c r="C2611" s="45" t="s">
        <v>15522</v>
      </c>
      <c r="D2611" s="46" t="s">
        <v>13037</v>
      </c>
      <c r="E2611" s="46">
        <v>46218</v>
      </c>
      <c r="AF2611" s="326"/>
    </row>
    <row r="2612" spans="1:32" x14ac:dyDescent="0.25">
      <c r="A2612" s="44" t="s">
        <v>5479</v>
      </c>
      <c r="B2612" s="44" t="s">
        <v>2433</v>
      </c>
      <c r="C2612" s="45">
        <v>220105</v>
      </c>
      <c r="D2612" s="45" t="s">
        <v>12340</v>
      </c>
      <c r="E2612" s="45" t="s">
        <v>2686</v>
      </c>
      <c r="AF2612" s="326"/>
    </row>
    <row r="2613" spans="1:32" x14ac:dyDescent="0.3">
      <c r="A2613" s="99" t="s">
        <v>14445</v>
      </c>
      <c r="B2613" s="92" t="s">
        <v>14451</v>
      </c>
      <c r="C2613" s="93" t="s">
        <v>14452</v>
      </c>
      <c r="D2613" s="93" t="s">
        <v>1250</v>
      </c>
      <c r="E2613" s="94">
        <v>47320</v>
      </c>
      <c r="F2613" s="93"/>
      <c r="G2613" s="93"/>
      <c r="H2613" s="93"/>
      <c r="I2613" s="99"/>
      <c r="J2613" s="99"/>
      <c r="K2613" s="99"/>
      <c r="L2613" s="99"/>
      <c r="M2613" s="99"/>
      <c r="N2613" s="99"/>
      <c r="O2613" s="99"/>
      <c r="P2613" s="99"/>
      <c r="Q2613" s="99"/>
      <c r="R2613" s="99"/>
      <c r="S2613" s="99"/>
      <c r="T2613" s="99"/>
      <c r="U2613" s="99"/>
      <c r="V2613" s="99"/>
      <c r="W2613" s="99"/>
      <c r="X2613" s="99"/>
      <c r="Y2613" s="99"/>
      <c r="Z2613" s="99"/>
      <c r="AA2613" s="380"/>
      <c r="AF2613" s="326"/>
    </row>
    <row r="2614" spans="1:32" x14ac:dyDescent="0.25">
      <c r="A2614" s="44" t="s">
        <v>7897</v>
      </c>
      <c r="B2614" s="44" t="s">
        <v>20390</v>
      </c>
      <c r="C2614" s="45" t="s">
        <v>4143</v>
      </c>
      <c r="D2614" s="32" t="s">
        <v>12570</v>
      </c>
      <c r="E2614" s="46">
        <v>46265</v>
      </c>
      <c r="AF2614" s="326"/>
    </row>
    <row r="2615" spans="1:32" x14ac:dyDescent="0.25">
      <c r="A2615" s="44" t="s">
        <v>19002</v>
      </c>
      <c r="B2615" s="44" t="s">
        <v>5639</v>
      </c>
      <c r="C2615" s="45">
        <v>23010401</v>
      </c>
      <c r="D2615" s="45" t="s">
        <v>12340</v>
      </c>
      <c r="E2615" s="45" t="s">
        <v>5640</v>
      </c>
      <c r="AF2615" s="326"/>
    </row>
    <row r="2616" spans="1:32" x14ac:dyDescent="0.25">
      <c r="A2616" s="44" t="s">
        <v>19002</v>
      </c>
      <c r="B2616" s="44" t="s">
        <v>3298</v>
      </c>
      <c r="C2616" s="45">
        <v>23010402</v>
      </c>
      <c r="D2616" s="45" t="s">
        <v>12340</v>
      </c>
      <c r="E2616" s="45" t="s">
        <v>5640</v>
      </c>
      <c r="AF2616" s="326"/>
    </row>
    <row r="2617" spans="1:32" x14ac:dyDescent="0.25">
      <c r="A2617" s="44" t="s">
        <v>13194</v>
      </c>
      <c r="B2617" s="44" t="s">
        <v>13110</v>
      </c>
      <c r="C2617" s="45">
        <v>12.23</v>
      </c>
      <c r="D2617" s="45" t="s">
        <v>13565</v>
      </c>
      <c r="E2617" s="46">
        <v>46934</v>
      </c>
      <c r="F2617" s="45"/>
      <c r="G2617" s="93"/>
      <c r="H2617" s="93"/>
      <c r="I2617" s="99"/>
      <c r="J2617" s="99"/>
      <c r="K2617" s="99"/>
      <c r="L2617" s="99"/>
      <c r="M2617" s="99"/>
      <c r="N2617" s="99"/>
      <c r="O2617" s="99"/>
      <c r="P2617" s="99"/>
      <c r="Q2617" s="99"/>
      <c r="R2617" s="99"/>
      <c r="S2617" s="99"/>
      <c r="T2617" s="99"/>
      <c r="U2617" s="99"/>
      <c r="V2617" s="99"/>
      <c r="W2617" s="99"/>
      <c r="X2617" s="99"/>
      <c r="Y2617" s="99"/>
      <c r="Z2617" s="99"/>
      <c r="AF2617" s="326"/>
    </row>
    <row r="2618" spans="1:32" x14ac:dyDescent="0.25">
      <c r="A2618" s="44" t="s">
        <v>667</v>
      </c>
      <c r="B2618" s="44" t="s">
        <v>9024</v>
      </c>
      <c r="C2618" s="45">
        <v>231001</v>
      </c>
      <c r="D2618" s="45" t="s">
        <v>12340</v>
      </c>
      <c r="E2618" s="45" t="s">
        <v>2628</v>
      </c>
      <c r="AF2618" s="326"/>
    </row>
    <row r="2619" spans="1:32" x14ac:dyDescent="0.25">
      <c r="A2619" s="44" t="s">
        <v>11364</v>
      </c>
      <c r="B2619" s="44" t="s">
        <v>10031</v>
      </c>
      <c r="C2619" s="45">
        <v>240101</v>
      </c>
      <c r="D2619" s="45" t="s">
        <v>12340</v>
      </c>
      <c r="E2619" s="45" t="s">
        <v>10032</v>
      </c>
      <c r="AF2619" s="326"/>
    </row>
    <row r="2620" spans="1:32" x14ac:dyDescent="0.25">
      <c r="A2620" s="44" t="s">
        <v>11364</v>
      </c>
      <c r="B2620" s="44" t="s">
        <v>11304</v>
      </c>
      <c r="C2620" s="45">
        <v>240403</v>
      </c>
      <c r="D2620" s="45" t="s">
        <v>12340</v>
      </c>
      <c r="E2620" s="45" t="s">
        <v>5311</v>
      </c>
      <c r="AF2620" s="326"/>
    </row>
    <row r="2621" spans="1:32" x14ac:dyDescent="0.25">
      <c r="A2621" s="44" t="s">
        <v>11364</v>
      </c>
      <c r="B2621" s="44" t="s">
        <v>978</v>
      </c>
      <c r="C2621" s="45">
        <v>230703</v>
      </c>
      <c r="D2621" s="45" t="s">
        <v>12340</v>
      </c>
      <c r="E2621" s="45" t="s">
        <v>4375</v>
      </c>
      <c r="AF2621" s="326"/>
    </row>
    <row r="2622" spans="1:32" x14ac:dyDescent="0.25">
      <c r="A2622" s="44" t="s">
        <v>5778</v>
      </c>
      <c r="B2622" s="44" t="s">
        <v>20332</v>
      </c>
      <c r="C2622" s="45" t="s">
        <v>5777</v>
      </c>
      <c r="D2622" s="32" t="s">
        <v>12570</v>
      </c>
      <c r="E2622" s="46">
        <v>46599</v>
      </c>
      <c r="AF2622" s="326"/>
    </row>
    <row r="2623" spans="1:32" x14ac:dyDescent="0.25">
      <c r="A2623" s="44" t="s">
        <v>5778</v>
      </c>
      <c r="B2623" s="44" t="s">
        <v>20387</v>
      </c>
      <c r="C2623" s="45" t="s">
        <v>5847</v>
      </c>
      <c r="D2623" s="32" t="s">
        <v>12570</v>
      </c>
      <c r="E2623" s="46">
        <v>46265</v>
      </c>
      <c r="AF2623" s="326"/>
    </row>
    <row r="2624" spans="1:32" x14ac:dyDescent="0.25">
      <c r="A2624" s="44" t="s">
        <v>19003</v>
      </c>
      <c r="B2624" s="44" t="s">
        <v>5447</v>
      </c>
      <c r="C2624" s="45">
        <v>220802</v>
      </c>
      <c r="D2624" s="45" t="s">
        <v>12340</v>
      </c>
      <c r="E2624" s="45" t="s">
        <v>5239</v>
      </c>
      <c r="AF2624" s="326"/>
    </row>
    <row r="2625" spans="1:32" x14ac:dyDescent="0.25">
      <c r="A2625" s="44" t="s">
        <v>16976</v>
      </c>
      <c r="B2625" s="44" t="s">
        <v>967</v>
      </c>
      <c r="C2625" s="45">
        <v>240601</v>
      </c>
      <c r="D2625" s="45" t="s">
        <v>12340</v>
      </c>
      <c r="E2625" s="45" t="s">
        <v>10639</v>
      </c>
      <c r="AF2625" s="326"/>
    </row>
    <row r="2626" spans="1:32" x14ac:dyDescent="0.25">
      <c r="A2626" s="44" t="s">
        <v>9483</v>
      </c>
      <c r="B2626" s="44" t="s">
        <v>15951</v>
      </c>
      <c r="C2626" s="45" t="s">
        <v>9836</v>
      </c>
      <c r="D2626" s="93" t="s">
        <v>3876</v>
      </c>
      <c r="E2626" s="359">
        <f>DATE(2028,1,15)</f>
        <v>46767</v>
      </c>
      <c r="F2626" s="93"/>
      <c r="G2626" s="93"/>
      <c r="H2626" s="93"/>
      <c r="I2626" s="99"/>
      <c r="J2626" s="99"/>
      <c r="K2626" s="99"/>
      <c r="L2626" s="99"/>
      <c r="M2626" s="99"/>
      <c r="N2626" s="99"/>
      <c r="O2626" s="99"/>
      <c r="P2626" s="99"/>
      <c r="Q2626" s="99"/>
      <c r="R2626" s="99"/>
      <c r="S2626" s="99"/>
      <c r="T2626" s="99"/>
      <c r="U2626" s="99"/>
      <c r="V2626" s="99"/>
      <c r="W2626" s="99"/>
      <c r="X2626" s="99"/>
      <c r="Y2626" s="99"/>
      <c r="Z2626" s="99"/>
      <c r="AF2626" s="326"/>
    </row>
    <row r="2627" spans="1:32" x14ac:dyDescent="0.25">
      <c r="A2627" s="44" t="s">
        <v>15523</v>
      </c>
      <c r="B2627" s="44" t="s">
        <v>15524</v>
      </c>
      <c r="C2627" s="45" t="s">
        <v>15525</v>
      </c>
      <c r="D2627" s="46" t="s">
        <v>13037</v>
      </c>
      <c r="E2627" s="46">
        <v>46492</v>
      </c>
      <c r="AF2627" s="326"/>
    </row>
    <row r="2628" spans="1:32" x14ac:dyDescent="0.25">
      <c r="A2628" s="44" t="s">
        <v>17999</v>
      </c>
      <c r="B2628" s="44" t="s">
        <v>18000</v>
      </c>
      <c r="C2628" s="45" t="s">
        <v>18321</v>
      </c>
      <c r="D2628" s="93" t="s">
        <v>3876</v>
      </c>
      <c r="E2628" s="359">
        <f>DATE(2029,9,18)</f>
        <v>47379</v>
      </c>
      <c r="F2628" s="93"/>
      <c r="G2628" s="93"/>
      <c r="H2628" s="93"/>
      <c r="I2628" s="99"/>
      <c r="J2628" s="99"/>
      <c r="K2628" s="99"/>
      <c r="L2628" s="99"/>
      <c r="M2628" s="99"/>
      <c r="N2628" s="99"/>
      <c r="O2628" s="99"/>
      <c r="P2628" s="99"/>
      <c r="Q2628" s="99"/>
      <c r="R2628" s="99"/>
      <c r="S2628" s="99"/>
      <c r="T2628" s="99"/>
      <c r="U2628" s="99"/>
      <c r="V2628" s="99"/>
      <c r="W2628" s="99"/>
      <c r="X2628" s="99"/>
      <c r="Y2628" s="99"/>
      <c r="Z2628" s="99"/>
      <c r="AF2628" s="326"/>
    </row>
    <row r="2629" spans="1:32" x14ac:dyDescent="0.25">
      <c r="A2629" s="44" t="s">
        <v>14827</v>
      </c>
      <c r="B2629" s="44" t="s">
        <v>15952</v>
      </c>
      <c r="C2629" s="45" t="s">
        <v>12744</v>
      </c>
      <c r="D2629" s="93" t="s">
        <v>3876</v>
      </c>
      <c r="E2629" s="359">
        <f>DATE(2028,11,18)</f>
        <v>47075</v>
      </c>
      <c r="F2629" s="93"/>
      <c r="G2629" s="93"/>
      <c r="H2629" s="93"/>
      <c r="I2629" s="99"/>
      <c r="J2629" s="99"/>
      <c r="K2629" s="99"/>
      <c r="L2629" s="99"/>
      <c r="M2629" s="99"/>
      <c r="N2629" s="99"/>
      <c r="O2629" s="99"/>
      <c r="P2629" s="99"/>
      <c r="Q2629" s="99"/>
      <c r="R2629" s="99"/>
      <c r="S2629" s="99"/>
      <c r="T2629" s="99"/>
      <c r="U2629" s="99"/>
      <c r="V2629" s="99"/>
      <c r="W2629" s="99"/>
      <c r="X2629" s="99"/>
      <c r="Y2629" s="99"/>
      <c r="Z2629" s="99"/>
      <c r="AF2629" s="326"/>
    </row>
    <row r="2630" spans="1:32" x14ac:dyDescent="0.25">
      <c r="A2630" s="44" t="s">
        <v>17925</v>
      </c>
      <c r="B2630" s="44" t="s">
        <v>20398</v>
      </c>
      <c r="C2630" s="45" t="s">
        <v>17917</v>
      </c>
      <c r="D2630" s="32" t="s">
        <v>12570</v>
      </c>
      <c r="E2630" s="46">
        <v>46418</v>
      </c>
      <c r="AF2630" s="326"/>
    </row>
    <row r="2631" spans="1:32" x14ac:dyDescent="0.25">
      <c r="A2631" s="44" t="s">
        <v>11365</v>
      </c>
      <c r="B2631" s="44" t="s">
        <v>4482</v>
      </c>
      <c r="C2631" s="45">
        <v>240906</v>
      </c>
      <c r="D2631" s="45" t="s">
        <v>12340</v>
      </c>
      <c r="E2631" s="45" t="s">
        <v>5075</v>
      </c>
      <c r="AF2631" s="326"/>
    </row>
    <row r="2632" spans="1:32" x14ac:dyDescent="0.25">
      <c r="A2632" s="44" t="s">
        <v>11365</v>
      </c>
      <c r="B2632" s="44" t="s">
        <v>11297</v>
      </c>
      <c r="C2632" s="45">
        <v>240501</v>
      </c>
      <c r="D2632" s="45" t="s">
        <v>12340</v>
      </c>
      <c r="E2632" s="45" t="s">
        <v>11298</v>
      </c>
      <c r="AF2632" s="326"/>
    </row>
    <row r="2633" spans="1:32" x14ac:dyDescent="0.25">
      <c r="A2633" s="44" t="s">
        <v>10515</v>
      </c>
      <c r="B2633" s="44" t="s">
        <v>15953</v>
      </c>
      <c r="C2633" s="45" t="s">
        <v>10568</v>
      </c>
      <c r="D2633" s="93" t="s">
        <v>3876</v>
      </c>
      <c r="E2633" s="359">
        <f>DATE(2028,4,3)</f>
        <v>46846</v>
      </c>
      <c r="F2633" s="93"/>
      <c r="G2633" s="93"/>
      <c r="H2633" s="93"/>
      <c r="I2633" s="99"/>
      <c r="J2633" s="99"/>
      <c r="K2633" s="99"/>
      <c r="L2633" s="99"/>
      <c r="M2633" s="99"/>
      <c r="N2633" s="99"/>
      <c r="O2633" s="99"/>
      <c r="P2633" s="99"/>
      <c r="Q2633" s="99"/>
      <c r="R2633" s="99"/>
      <c r="S2633" s="99"/>
      <c r="T2633" s="99"/>
      <c r="U2633" s="99"/>
      <c r="V2633" s="99"/>
      <c r="W2633" s="99"/>
      <c r="X2633" s="99"/>
      <c r="Y2633" s="99"/>
      <c r="Z2633" s="99"/>
      <c r="AF2633" s="326"/>
    </row>
    <row r="2634" spans="1:32" x14ac:dyDescent="0.25">
      <c r="A2634" s="44" t="s">
        <v>18001</v>
      </c>
      <c r="B2634" s="44" t="s">
        <v>18002</v>
      </c>
      <c r="C2634" s="45" t="s">
        <v>18322</v>
      </c>
      <c r="D2634" s="93" t="s">
        <v>3876</v>
      </c>
      <c r="E2634" s="359">
        <f>DATE(2029,8,5)</f>
        <v>47335</v>
      </c>
      <c r="F2634" s="93"/>
      <c r="G2634" s="93"/>
      <c r="H2634" s="93"/>
      <c r="I2634" s="99"/>
      <c r="J2634" s="99"/>
      <c r="K2634" s="99"/>
      <c r="L2634" s="99"/>
      <c r="M2634" s="99"/>
      <c r="N2634" s="99"/>
      <c r="O2634" s="99"/>
      <c r="P2634" s="99"/>
      <c r="Q2634" s="99"/>
      <c r="R2634" s="99"/>
      <c r="S2634" s="99"/>
      <c r="T2634" s="99"/>
      <c r="U2634" s="99"/>
      <c r="V2634" s="99"/>
      <c r="W2634" s="99"/>
      <c r="X2634" s="99"/>
      <c r="Y2634" s="99"/>
      <c r="Z2634" s="99"/>
      <c r="AF2634" s="326"/>
    </row>
    <row r="2635" spans="1:32" x14ac:dyDescent="0.25">
      <c r="A2635" s="44" t="s">
        <v>9484</v>
      </c>
      <c r="B2635" s="44" t="s">
        <v>15954</v>
      </c>
      <c r="C2635" s="45" t="s">
        <v>5357</v>
      </c>
      <c r="D2635" s="93" t="s">
        <v>3876</v>
      </c>
      <c r="E2635" s="359">
        <f>DATE(2027,1,6)</f>
        <v>46393</v>
      </c>
      <c r="F2635" s="93"/>
      <c r="G2635" s="93"/>
      <c r="H2635" s="93"/>
      <c r="I2635" s="99"/>
      <c r="J2635" s="99"/>
      <c r="K2635" s="99"/>
      <c r="L2635" s="99"/>
      <c r="M2635" s="99"/>
      <c r="N2635" s="99"/>
      <c r="O2635" s="99"/>
      <c r="P2635" s="99"/>
      <c r="Q2635" s="99"/>
      <c r="R2635" s="99"/>
      <c r="S2635" s="99"/>
      <c r="T2635" s="99"/>
      <c r="U2635" s="99"/>
      <c r="V2635" s="99"/>
      <c r="W2635" s="99"/>
      <c r="X2635" s="99"/>
      <c r="Y2635" s="99"/>
      <c r="Z2635" s="99"/>
      <c r="AF2635" s="326"/>
    </row>
    <row r="2636" spans="1:32" x14ac:dyDescent="0.25">
      <c r="A2636" s="44" t="s">
        <v>17629</v>
      </c>
      <c r="B2636" s="44" t="s">
        <v>164</v>
      </c>
      <c r="C2636" s="45" t="s">
        <v>17630</v>
      </c>
      <c r="D2636" s="46" t="s">
        <v>13037</v>
      </c>
      <c r="E2636" s="46">
        <v>46274</v>
      </c>
      <c r="AF2636" s="326"/>
    </row>
    <row r="2637" spans="1:32" x14ac:dyDescent="0.25">
      <c r="A2637" s="44" t="s">
        <v>19004</v>
      </c>
      <c r="B2637" s="44" t="s">
        <v>5639</v>
      </c>
      <c r="C2637" s="45">
        <v>26010401</v>
      </c>
      <c r="D2637" s="45" t="s">
        <v>12340</v>
      </c>
      <c r="E2637" s="45" t="s">
        <v>18836</v>
      </c>
      <c r="AF2637" s="326"/>
    </row>
    <row r="2638" spans="1:32" x14ac:dyDescent="0.25">
      <c r="A2638" s="44" t="s">
        <v>19004</v>
      </c>
      <c r="B2638" s="44" t="s">
        <v>3298</v>
      </c>
      <c r="C2638" s="45">
        <v>26010402</v>
      </c>
      <c r="D2638" s="45" t="s">
        <v>12340</v>
      </c>
      <c r="E2638" s="45" t="s">
        <v>18836</v>
      </c>
      <c r="AF2638" s="326"/>
    </row>
    <row r="2639" spans="1:32" x14ac:dyDescent="0.25">
      <c r="A2639" s="44" t="s">
        <v>19004</v>
      </c>
      <c r="B2639" s="44" t="s">
        <v>2451</v>
      </c>
      <c r="C2639" s="45">
        <v>251004</v>
      </c>
      <c r="D2639" s="45" t="s">
        <v>12340</v>
      </c>
      <c r="E2639" s="45" t="s">
        <v>12119</v>
      </c>
      <c r="AF2639" s="326"/>
    </row>
    <row r="2640" spans="1:32" x14ac:dyDescent="0.25">
      <c r="A2640" s="44" t="s">
        <v>17631</v>
      </c>
      <c r="B2640" s="44" t="s">
        <v>17632</v>
      </c>
      <c r="C2640" s="45" t="s">
        <v>17633</v>
      </c>
      <c r="D2640" s="46" t="s">
        <v>13037</v>
      </c>
      <c r="E2640" s="46">
        <v>46407</v>
      </c>
      <c r="AF2640" s="326"/>
    </row>
    <row r="2641" spans="1:32" x14ac:dyDescent="0.25">
      <c r="A2641" s="44" t="s">
        <v>5480</v>
      </c>
      <c r="B2641" s="44" t="s">
        <v>2433</v>
      </c>
      <c r="C2641" s="45">
        <v>230105</v>
      </c>
      <c r="D2641" s="45" t="s">
        <v>12340</v>
      </c>
      <c r="E2641" s="45" t="s">
        <v>5580</v>
      </c>
      <c r="AF2641" s="326"/>
    </row>
    <row r="2642" spans="1:32" x14ac:dyDescent="0.25">
      <c r="A2642" s="44" t="s">
        <v>5480</v>
      </c>
      <c r="B2642" s="44" t="s">
        <v>986</v>
      </c>
      <c r="C2642" s="45">
        <v>240303</v>
      </c>
      <c r="D2642" s="45" t="s">
        <v>12340</v>
      </c>
      <c r="E2642" s="45" t="s">
        <v>2686</v>
      </c>
      <c r="AF2642" s="326"/>
    </row>
    <row r="2643" spans="1:32" x14ac:dyDescent="0.25">
      <c r="A2643" s="44" t="s">
        <v>5480</v>
      </c>
      <c r="B2643" s="44" t="s">
        <v>8464</v>
      </c>
      <c r="C2643" s="45">
        <v>230701</v>
      </c>
      <c r="D2643" s="45" t="s">
        <v>12340</v>
      </c>
      <c r="E2643" s="45" t="s">
        <v>4375</v>
      </c>
      <c r="AF2643" s="326"/>
    </row>
    <row r="2644" spans="1:32" x14ac:dyDescent="0.25">
      <c r="A2644" s="44" t="s">
        <v>9034</v>
      </c>
      <c r="B2644" s="44" t="s">
        <v>3159</v>
      </c>
      <c r="C2644" s="45">
        <v>230903</v>
      </c>
      <c r="D2644" s="45" t="s">
        <v>12340</v>
      </c>
      <c r="E2644" s="45" t="s">
        <v>8524</v>
      </c>
      <c r="AF2644" s="326"/>
    </row>
    <row r="2645" spans="1:32" x14ac:dyDescent="0.25">
      <c r="A2645" s="44" t="s">
        <v>8831</v>
      </c>
      <c r="B2645" s="44" t="s">
        <v>20344</v>
      </c>
      <c r="C2645" s="45" t="s">
        <v>8813</v>
      </c>
      <c r="D2645" s="32" t="s">
        <v>12570</v>
      </c>
      <c r="E2645" s="46">
        <v>46387</v>
      </c>
      <c r="AF2645" s="326"/>
    </row>
    <row r="2646" spans="1:32" x14ac:dyDescent="0.25">
      <c r="A2646" s="44" t="s">
        <v>13195</v>
      </c>
      <c r="B2646" s="44" t="s">
        <v>13134</v>
      </c>
      <c r="C2646" s="45">
        <v>13.23</v>
      </c>
      <c r="D2646" s="45" t="s">
        <v>13565</v>
      </c>
      <c r="E2646" s="46">
        <v>46934</v>
      </c>
      <c r="F2646" s="45"/>
      <c r="G2646" s="93"/>
      <c r="H2646" s="93"/>
      <c r="I2646" s="99"/>
      <c r="J2646" s="99"/>
      <c r="K2646" s="99"/>
      <c r="L2646" s="99"/>
      <c r="M2646" s="99"/>
      <c r="N2646" s="99"/>
      <c r="O2646" s="99"/>
      <c r="P2646" s="99"/>
      <c r="Q2646" s="99"/>
      <c r="R2646" s="99"/>
      <c r="S2646" s="99"/>
      <c r="T2646" s="99"/>
      <c r="U2646" s="99"/>
      <c r="V2646" s="99"/>
      <c r="W2646" s="99"/>
      <c r="X2646" s="99"/>
      <c r="Y2646" s="99"/>
      <c r="Z2646" s="99"/>
      <c r="AF2646" s="326"/>
    </row>
    <row r="2647" spans="1:32" x14ac:dyDescent="0.25">
      <c r="A2647" s="44" t="s">
        <v>13195</v>
      </c>
      <c r="B2647" s="44" t="s">
        <v>13196</v>
      </c>
      <c r="C2647" s="45">
        <v>15.23</v>
      </c>
      <c r="D2647" s="45" t="s">
        <v>13565</v>
      </c>
      <c r="E2647" s="46">
        <v>46934</v>
      </c>
      <c r="F2647" s="45"/>
      <c r="G2647" s="93"/>
      <c r="H2647" s="93"/>
      <c r="I2647" s="99"/>
      <c r="J2647" s="99"/>
      <c r="K2647" s="99"/>
      <c r="L2647" s="99"/>
      <c r="M2647" s="99"/>
      <c r="N2647" s="99"/>
      <c r="O2647" s="99"/>
      <c r="P2647" s="99"/>
      <c r="Q2647" s="99"/>
      <c r="R2647" s="99"/>
      <c r="S2647" s="99"/>
      <c r="T2647" s="99"/>
      <c r="U2647" s="99"/>
      <c r="V2647" s="99"/>
      <c r="W2647" s="99"/>
      <c r="X2647" s="99"/>
      <c r="Y2647" s="99"/>
      <c r="Z2647" s="99"/>
      <c r="AF2647" s="326"/>
    </row>
    <row r="2648" spans="1:32" x14ac:dyDescent="0.25">
      <c r="A2648" s="44" t="s">
        <v>13195</v>
      </c>
      <c r="B2648" s="44" t="s">
        <v>13197</v>
      </c>
      <c r="C2648" s="45">
        <v>16.23</v>
      </c>
      <c r="D2648" s="45" t="s">
        <v>13565</v>
      </c>
      <c r="E2648" s="46">
        <v>46934</v>
      </c>
      <c r="F2648" s="45"/>
      <c r="G2648" s="93"/>
      <c r="H2648" s="93"/>
      <c r="I2648" s="99"/>
      <c r="J2648" s="99"/>
      <c r="K2648" s="99"/>
      <c r="L2648" s="99"/>
      <c r="M2648" s="99"/>
      <c r="N2648" s="99"/>
      <c r="O2648" s="99"/>
      <c r="P2648" s="99"/>
      <c r="Q2648" s="99"/>
      <c r="R2648" s="99"/>
      <c r="S2648" s="99"/>
      <c r="T2648" s="99"/>
      <c r="U2648" s="99"/>
      <c r="V2648" s="99"/>
      <c r="W2648" s="99"/>
      <c r="X2648" s="99"/>
      <c r="Y2648" s="99"/>
      <c r="Z2648" s="99"/>
      <c r="AF2648" s="326"/>
    </row>
    <row r="2649" spans="1:32" x14ac:dyDescent="0.25">
      <c r="A2649" s="44" t="s">
        <v>13195</v>
      </c>
      <c r="B2649" s="44" t="s">
        <v>13118</v>
      </c>
      <c r="C2649" s="45">
        <v>21.23</v>
      </c>
      <c r="D2649" s="45" t="s">
        <v>13565</v>
      </c>
      <c r="E2649" s="46">
        <v>46934</v>
      </c>
      <c r="F2649" s="45"/>
      <c r="G2649" s="93"/>
      <c r="H2649" s="93"/>
      <c r="I2649" s="99"/>
      <c r="J2649" s="99"/>
      <c r="K2649" s="99"/>
      <c r="L2649" s="99"/>
      <c r="M2649" s="99"/>
      <c r="N2649" s="99"/>
      <c r="O2649" s="99"/>
      <c r="P2649" s="99"/>
      <c r="Q2649" s="99"/>
      <c r="R2649" s="99"/>
      <c r="S2649" s="99"/>
      <c r="T2649" s="99"/>
      <c r="U2649" s="99"/>
      <c r="V2649" s="99"/>
      <c r="W2649" s="99"/>
      <c r="X2649" s="99"/>
      <c r="Y2649" s="99"/>
      <c r="Z2649" s="99"/>
      <c r="AF2649" s="326"/>
    </row>
    <row r="2650" spans="1:32" x14ac:dyDescent="0.25">
      <c r="A2650" s="44" t="s">
        <v>13195</v>
      </c>
      <c r="B2650" s="44" t="s">
        <v>13119</v>
      </c>
      <c r="C2650" s="45">
        <v>22.23</v>
      </c>
      <c r="D2650" s="45" t="s">
        <v>13565</v>
      </c>
      <c r="E2650" s="46">
        <v>46934</v>
      </c>
      <c r="F2650" s="45"/>
      <c r="G2650" s="93"/>
      <c r="H2650" s="93"/>
      <c r="I2650" s="99"/>
      <c r="J2650" s="99"/>
      <c r="K2650" s="99"/>
      <c r="L2650" s="99"/>
      <c r="M2650" s="99"/>
      <c r="N2650" s="99"/>
      <c r="O2650" s="99"/>
      <c r="P2650" s="99"/>
      <c r="Q2650" s="99"/>
      <c r="R2650" s="99"/>
      <c r="S2650" s="99"/>
      <c r="T2650" s="99"/>
      <c r="U2650" s="99"/>
      <c r="V2650" s="99"/>
      <c r="W2650" s="99"/>
      <c r="X2650" s="99"/>
      <c r="Y2650" s="99"/>
      <c r="Z2650" s="99"/>
      <c r="AF2650" s="326"/>
    </row>
    <row r="2651" spans="1:32" x14ac:dyDescent="0.25">
      <c r="A2651" s="44" t="s">
        <v>13195</v>
      </c>
      <c r="B2651" s="44" t="s">
        <v>13113</v>
      </c>
      <c r="C2651" s="45">
        <v>28.23</v>
      </c>
      <c r="D2651" s="45" t="s">
        <v>13565</v>
      </c>
      <c r="E2651" s="46">
        <v>46934</v>
      </c>
      <c r="F2651" s="45"/>
      <c r="G2651" s="93"/>
      <c r="H2651" s="93"/>
      <c r="I2651" s="99"/>
      <c r="J2651" s="99"/>
      <c r="K2651" s="99"/>
      <c r="L2651" s="99"/>
      <c r="M2651" s="99"/>
      <c r="N2651" s="99"/>
      <c r="O2651" s="99"/>
      <c r="P2651" s="99"/>
      <c r="Q2651" s="99"/>
      <c r="R2651" s="99"/>
      <c r="S2651" s="99"/>
      <c r="T2651" s="99"/>
      <c r="U2651" s="99"/>
      <c r="V2651" s="99"/>
      <c r="W2651" s="99"/>
      <c r="X2651" s="99"/>
      <c r="Y2651" s="99"/>
      <c r="Z2651" s="99"/>
      <c r="AF2651" s="326"/>
    </row>
    <row r="2652" spans="1:32" x14ac:dyDescent="0.3">
      <c r="A2652" s="57" t="s">
        <v>11286</v>
      </c>
      <c r="B2652" s="58" t="s">
        <v>4104</v>
      </c>
      <c r="C2652" s="62">
        <v>23022</v>
      </c>
      <c r="D2652" s="93" t="s">
        <v>5007</v>
      </c>
      <c r="E2652" s="60">
        <v>46265</v>
      </c>
      <c r="F2652" s="379"/>
      <c r="G2652" s="379"/>
      <c r="H2652" s="379"/>
      <c r="I2652" s="380"/>
      <c r="J2652" s="380"/>
      <c r="K2652" s="380"/>
      <c r="L2652" s="380"/>
      <c r="M2652" s="380"/>
      <c r="N2652" s="380"/>
      <c r="O2652" s="380"/>
      <c r="P2652" s="380"/>
      <c r="Q2652" s="380"/>
      <c r="R2652" s="380"/>
      <c r="S2652" s="380"/>
      <c r="T2652" s="380"/>
      <c r="U2652" s="380"/>
      <c r="V2652" s="380"/>
      <c r="W2652" s="380"/>
      <c r="X2652" s="380"/>
      <c r="Y2652" s="380"/>
      <c r="Z2652" s="380"/>
      <c r="AA2652" s="380"/>
      <c r="AF2652" s="326"/>
    </row>
    <row r="2653" spans="1:32" x14ac:dyDescent="0.3">
      <c r="A2653" s="372" t="s">
        <v>12375</v>
      </c>
      <c r="B2653" s="372" t="s">
        <v>1208</v>
      </c>
      <c r="C2653" s="125" t="s">
        <v>11149</v>
      </c>
      <c r="D2653" s="32" t="s">
        <v>20621</v>
      </c>
      <c r="E2653" s="125" t="s">
        <v>2686</v>
      </c>
      <c r="F2653" s="125" t="s">
        <v>1236</v>
      </c>
      <c r="G2653" s="125" t="s">
        <v>1237</v>
      </c>
      <c r="AF2653" s="326"/>
    </row>
    <row r="2654" spans="1:32" x14ac:dyDescent="0.3">
      <c r="A2654" s="372" t="s">
        <v>12375</v>
      </c>
      <c r="B2654" s="372" t="s">
        <v>13870</v>
      </c>
      <c r="C2654" s="125" t="s">
        <v>13871</v>
      </c>
      <c r="D2654" s="32" t="s">
        <v>20621</v>
      </c>
      <c r="E2654" s="125" t="s">
        <v>5650</v>
      </c>
      <c r="F2654" s="125" t="s">
        <v>1236</v>
      </c>
      <c r="G2654" s="125" t="s">
        <v>1237</v>
      </c>
      <c r="AF2654" s="326"/>
    </row>
    <row r="2655" spans="1:32" x14ac:dyDescent="0.25">
      <c r="A2655" s="44" t="s">
        <v>11366</v>
      </c>
      <c r="B2655" s="44" t="s">
        <v>8464</v>
      </c>
      <c r="C2655" s="45">
        <v>230701</v>
      </c>
      <c r="D2655" s="45" t="s">
        <v>12340</v>
      </c>
      <c r="E2655" s="45" t="s">
        <v>4375</v>
      </c>
      <c r="AF2655" s="326"/>
    </row>
    <row r="2656" spans="1:32" x14ac:dyDescent="0.25">
      <c r="A2656" s="44" t="s">
        <v>11366</v>
      </c>
      <c r="B2656" s="44" t="s">
        <v>18840</v>
      </c>
      <c r="C2656" s="45">
        <v>260202</v>
      </c>
      <c r="D2656" s="45" t="s">
        <v>12340</v>
      </c>
      <c r="E2656" s="45" t="s">
        <v>10021</v>
      </c>
      <c r="AF2656" s="326"/>
    </row>
    <row r="2657" spans="1:32" x14ac:dyDescent="0.25">
      <c r="A2657" s="44" t="s">
        <v>11366</v>
      </c>
      <c r="B2657" s="44" t="s">
        <v>3598</v>
      </c>
      <c r="C2657" s="45">
        <v>250303</v>
      </c>
      <c r="D2657" s="45" t="s">
        <v>12340</v>
      </c>
      <c r="E2657" s="45" t="s">
        <v>12896</v>
      </c>
      <c r="AF2657" s="326"/>
    </row>
    <row r="2658" spans="1:32" x14ac:dyDescent="0.25">
      <c r="A2658" s="44" t="s">
        <v>11366</v>
      </c>
      <c r="B2658" s="44" t="s">
        <v>5454</v>
      </c>
      <c r="C2658" s="45">
        <v>25010202</v>
      </c>
      <c r="D2658" s="45" t="s">
        <v>12340</v>
      </c>
      <c r="E2658" s="45" t="s">
        <v>13567</v>
      </c>
      <c r="AF2658" s="326"/>
    </row>
    <row r="2659" spans="1:32" x14ac:dyDescent="0.25">
      <c r="A2659" s="44" t="s">
        <v>11366</v>
      </c>
      <c r="B2659" s="44" t="s">
        <v>976</v>
      </c>
      <c r="C2659" s="45">
        <v>25010201</v>
      </c>
      <c r="D2659" s="45" t="s">
        <v>12340</v>
      </c>
      <c r="E2659" s="45" t="s">
        <v>13567</v>
      </c>
      <c r="AF2659" s="326"/>
    </row>
    <row r="2660" spans="1:32" x14ac:dyDescent="0.25">
      <c r="A2660" s="44" t="s">
        <v>11366</v>
      </c>
      <c r="B2660" s="44" t="s">
        <v>2211</v>
      </c>
      <c r="C2660" s="45">
        <v>240505</v>
      </c>
      <c r="D2660" s="45" t="s">
        <v>12340</v>
      </c>
      <c r="E2660" s="45" t="s">
        <v>5468</v>
      </c>
      <c r="AF2660" s="326"/>
    </row>
    <row r="2661" spans="1:32" x14ac:dyDescent="0.25">
      <c r="A2661" s="44" t="s">
        <v>11366</v>
      </c>
      <c r="B2661" s="44" t="s">
        <v>4035</v>
      </c>
      <c r="C2661" s="45">
        <v>24050302</v>
      </c>
      <c r="D2661" s="45" t="s">
        <v>12340</v>
      </c>
      <c r="E2661" s="45" t="s">
        <v>5468</v>
      </c>
      <c r="AF2661" s="326"/>
    </row>
    <row r="2662" spans="1:32" x14ac:dyDescent="0.25">
      <c r="A2662" s="44" t="s">
        <v>11366</v>
      </c>
      <c r="B2662" s="44" t="s">
        <v>11331</v>
      </c>
      <c r="C2662" s="45">
        <v>24050301</v>
      </c>
      <c r="D2662" s="45" t="s">
        <v>12340</v>
      </c>
      <c r="E2662" s="45" t="s">
        <v>5468</v>
      </c>
      <c r="AF2662" s="326"/>
    </row>
    <row r="2663" spans="1:32" x14ac:dyDescent="0.25">
      <c r="A2663" s="44" t="s">
        <v>11366</v>
      </c>
      <c r="B2663" s="44" t="s">
        <v>11296</v>
      </c>
      <c r="C2663" s="45">
        <v>240402</v>
      </c>
      <c r="D2663" s="45" t="s">
        <v>12340</v>
      </c>
      <c r="E2663" s="45" t="s">
        <v>5311</v>
      </c>
      <c r="AF2663" s="326"/>
    </row>
    <row r="2664" spans="1:32" x14ac:dyDescent="0.25">
      <c r="A2664" s="44" t="s">
        <v>11366</v>
      </c>
      <c r="B2664" s="44" t="s">
        <v>3299</v>
      </c>
      <c r="C2664" s="45">
        <v>24020302</v>
      </c>
      <c r="D2664" s="45" t="s">
        <v>12340</v>
      </c>
      <c r="E2664" s="45" t="s">
        <v>5444</v>
      </c>
      <c r="AF2664" s="326"/>
    </row>
    <row r="2665" spans="1:32" x14ac:dyDescent="0.25">
      <c r="A2665" s="44" t="s">
        <v>11366</v>
      </c>
      <c r="B2665" s="44" t="s">
        <v>11299</v>
      </c>
      <c r="C2665" s="45">
        <v>24020301</v>
      </c>
      <c r="D2665" s="45" t="s">
        <v>12340</v>
      </c>
      <c r="E2665" s="45" t="s">
        <v>5444</v>
      </c>
      <c r="AF2665" s="326"/>
    </row>
    <row r="2666" spans="1:32" x14ac:dyDescent="0.25">
      <c r="A2666" s="44" t="s">
        <v>11366</v>
      </c>
      <c r="B2666" s="44" t="s">
        <v>10016</v>
      </c>
      <c r="C2666" s="45">
        <v>240103</v>
      </c>
      <c r="D2666" s="45" t="s">
        <v>12340</v>
      </c>
      <c r="E2666" s="45" t="s">
        <v>5452</v>
      </c>
      <c r="AF2666" s="326"/>
    </row>
    <row r="2667" spans="1:32" x14ac:dyDescent="0.25">
      <c r="A2667" s="44" t="s">
        <v>11366</v>
      </c>
      <c r="B2667" s="44" t="s">
        <v>3160</v>
      </c>
      <c r="C2667" s="45">
        <v>230901</v>
      </c>
      <c r="D2667" s="45" t="s">
        <v>12340</v>
      </c>
      <c r="E2667" s="45" t="s">
        <v>8524</v>
      </c>
      <c r="AF2667" s="326"/>
    </row>
    <row r="2668" spans="1:32" x14ac:dyDescent="0.25">
      <c r="A2668" s="44" t="s">
        <v>11366</v>
      </c>
      <c r="B2668" s="44" t="s">
        <v>9020</v>
      </c>
      <c r="C2668" s="45">
        <v>230905</v>
      </c>
      <c r="D2668" s="45" t="s">
        <v>12340</v>
      </c>
      <c r="E2668" s="45" t="s">
        <v>8524</v>
      </c>
      <c r="AF2668" s="326"/>
    </row>
    <row r="2669" spans="1:32" x14ac:dyDescent="0.25">
      <c r="A2669" s="44" t="s">
        <v>11366</v>
      </c>
      <c r="B2669" s="44" t="s">
        <v>5447</v>
      </c>
      <c r="C2669" s="45">
        <v>230807</v>
      </c>
      <c r="D2669" s="45" t="s">
        <v>12340</v>
      </c>
      <c r="E2669" s="45" t="s">
        <v>8966</v>
      </c>
      <c r="AF2669" s="326"/>
    </row>
    <row r="2670" spans="1:32" x14ac:dyDescent="0.25">
      <c r="A2670" s="44" t="s">
        <v>11366</v>
      </c>
      <c r="B2670" s="44" t="s">
        <v>977</v>
      </c>
      <c r="C2670" s="45">
        <v>230805</v>
      </c>
      <c r="D2670" s="45" t="s">
        <v>12340</v>
      </c>
      <c r="E2670" s="45" t="s">
        <v>4380</v>
      </c>
      <c r="AF2670" s="326"/>
    </row>
    <row r="2671" spans="1:32" x14ac:dyDescent="0.25">
      <c r="A2671" s="44" t="s">
        <v>11366</v>
      </c>
      <c r="B2671" s="44" t="s">
        <v>8465</v>
      </c>
      <c r="C2671" s="45">
        <v>230804</v>
      </c>
      <c r="D2671" s="45" t="s">
        <v>12340</v>
      </c>
      <c r="E2671" s="45" t="s">
        <v>4380</v>
      </c>
      <c r="AF2671" s="326"/>
    </row>
    <row r="2672" spans="1:32" x14ac:dyDescent="0.25">
      <c r="A2672" s="44" t="s">
        <v>11366</v>
      </c>
      <c r="B2672" s="44" t="s">
        <v>7650</v>
      </c>
      <c r="C2672" s="45">
        <v>230504</v>
      </c>
      <c r="D2672" s="45" t="s">
        <v>12340</v>
      </c>
      <c r="E2672" s="45" t="s">
        <v>7651</v>
      </c>
      <c r="AF2672" s="326"/>
    </row>
    <row r="2673" spans="1:32" x14ac:dyDescent="0.25">
      <c r="A2673" s="44" t="s">
        <v>11366</v>
      </c>
      <c r="B2673" s="44" t="s">
        <v>10031</v>
      </c>
      <c r="C2673" s="45">
        <v>240101</v>
      </c>
      <c r="D2673" s="45" t="s">
        <v>12340</v>
      </c>
      <c r="E2673" s="45" t="s">
        <v>10032</v>
      </c>
      <c r="AF2673" s="326"/>
    </row>
    <row r="2674" spans="1:32" x14ac:dyDescent="0.25">
      <c r="A2674" s="44" t="s">
        <v>7958</v>
      </c>
      <c r="B2674" s="44" t="s">
        <v>3275</v>
      </c>
      <c r="C2674" s="45" t="s">
        <v>7959</v>
      </c>
      <c r="D2674" s="45" t="s">
        <v>12177</v>
      </c>
      <c r="E2674" s="45" t="s">
        <v>8524</v>
      </c>
      <c r="F2674" s="93"/>
      <c r="G2674" s="93"/>
      <c r="H2674" s="93"/>
      <c r="I2674" s="99"/>
      <c r="J2674" s="99"/>
      <c r="K2674" s="99"/>
      <c r="L2674" s="99"/>
      <c r="M2674" s="99"/>
      <c r="N2674" s="99"/>
      <c r="O2674" s="99"/>
      <c r="P2674" s="99"/>
      <c r="Q2674" s="99"/>
      <c r="R2674" s="99"/>
      <c r="S2674" s="99"/>
      <c r="T2674" s="99"/>
      <c r="U2674" s="99"/>
      <c r="V2674" s="99"/>
      <c r="W2674" s="99"/>
      <c r="X2674" s="99"/>
      <c r="Y2674" s="99"/>
      <c r="Z2674" s="99"/>
      <c r="AF2674" s="326"/>
    </row>
    <row r="2675" spans="1:32" x14ac:dyDescent="0.25">
      <c r="A2675" s="44" t="s">
        <v>7958</v>
      </c>
      <c r="B2675" s="44" t="s">
        <v>15139</v>
      </c>
      <c r="C2675" s="45" t="s">
        <v>15145</v>
      </c>
      <c r="D2675" s="45" t="s">
        <v>12177</v>
      </c>
      <c r="E2675" s="45" t="s">
        <v>13567</v>
      </c>
      <c r="F2675" s="93"/>
      <c r="G2675" s="93"/>
      <c r="H2675" s="93"/>
      <c r="I2675" s="99"/>
      <c r="J2675" s="99"/>
      <c r="K2675" s="99"/>
      <c r="L2675" s="99"/>
      <c r="M2675" s="99"/>
      <c r="N2675" s="99"/>
      <c r="O2675" s="99"/>
      <c r="P2675" s="99"/>
      <c r="Q2675" s="99"/>
      <c r="R2675" s="99"/>
      <c r="S2675" s="99"/>
      <c r="T2675" s="99"/>
      <c r="U2675" s="99"/>
      <c r="V2675" s="99"/>
      <c r="W2675" s="99"/>
      <c r="X2675" s="99"/>
      <c r="Y2675" s="99"/>
      <c r="Z2675" s="99"/>
      <c r="AF2675" s="326"/>
    </row>
    <row r="2676" spans="1:32" x14ac:dyDescent="0.25">
      <c r="A2676" s="44" t="s">
        <v>7958</v>
      </c>
      <c r="B2676" s="44" t="s">
        <v>3275</v>
      </c>
      <c r="C2676" s="45" t="s">
        <v>7959</v>
      </c>
      <c r="D2676" s="93" t="s">
        <v>18817</v>
      </c>
      <c r="E2676" s="45" t="s">
        <v>8524</v>
      </c>
      <c r="F2676" s="379"/>
      <c r="G2676" s="379"/>
      <c r="H2676" s="379"/>
      <c r="I2676" s="380"/>
      <c r="J2676" s="380"/>
      <c r="K2676" s="380"/>
      <c r="L2676" s="380"/>
      <c r="M2676" s="380"/>
      <c r="N2676" s="380"/>
      <c r="O2676" s="380"/>
      <c r="P2676" s="380"/>
      <c r="Q2676" s="380"/>
      <c r="R2676" s="380"/>
      <c r="S2676" s="380"/>
      <c r="T2676" s="380"/>
      <c r="U2676" s="380"/>
      <c r="V2676" s="380"/>
      <c r="W2676" s="380"/>
      <c r="X2676" s="380"/>
      <c r="Y2676" s="380"/>
      <c r="Z2676" s="380"/>
      <c r="AA2676" s="380"/>
      <c r="AF2676" s="326"/>
    </row>
    <row r="2677" spans="1:32" x14ac:dyDescent="0.25">
      <c r="A2677" s="44" t="s">
        <v>7958</v>
      </c>
      <c r="B2677" s="44" t="s">
        <v>15139</v>
      </c>
      <c r="C2677" s="45" t="s">
        <v>15145</v>
      </c>
      <c r="D2677" s="93" t="s">
        <v>18817</v>
      </c>
      <c r="E2677" s="45" t="s">
        <v>13567</v>
      </c>
      <c r="F2677" s="379"/>
      <c r="G2677" s="379"/>
      <c r="H2677" s="379"/>
      <c r="I2677" s="380"/>
      <c r="J2677" s="380"/>
      <c r="K2677" s="380"/>
      <c r="L2677" s="380"/>
      <c r="M2677" s="380"/>
      <c r="N2677" s="380"/>
      <c r="O2677" s="380"/>
      <c r="P2677" s="380"/>
      <c r="Q2677" s="380"/>
      <c r="R2677" s="380"/>
      <c r="S2677" s="380"/>
      <c r="T2677" s="380"/>
      <c r="U2677" s="380"/>
      <c r="V2677" s="380"/>
      <c r="W2677" s="380"/>
      <c r="X2677" s="380"/>
      <c r="Y2677" s="380"/>
      <c r="Z2677" s="380"/>
      <c r="AA2677" s="380"/>
      <c r="AF2677" s="326"/>
    </row>
    <row r="2678" spans="1:32" x14ac:dyDescent="0.25">
      <c r="A2678" s="44" t="s">
        <v>7958</v>
      </c>
      <c r="B2678" s="44" t="s">
        <v>3275</v>
      </c>
      <c r="C2678" s="45" t="s">
        <v>7959</v>
      </c>
      <c r="D2678" s="45" t="s">
        <v>10697</v>
      </c>
      <c r="E2678" s="45" t="s">
        <v>5072</v>
      </c>
      <c r="F2678" s="93"/>
      <c r="G2678" s="93"/>
      <c r="H2678" s="93"/>
      <c r="I2678" s="99"/>
      <c r="J2678" s="99"/>
      <c r="K2678" s="99"/>
      <c r="L2678" s="99"/>
      <c r="M2678" s="99"/>
      <c r="N2678" s="99"/>
      <c r="O2678" s="99"/>
      <c r="P2678" s="99"/>
      <c r="Q2678" s="99"/>
      <c r="R2678" s="99"/>
      <c r="S2678" s="99"/>
      <c r="T2678" s="99"/>
      <c r="U2678" s="99"/>
      <c r="V2678" s="99"/>
      <c r="W2678" s="99"/>
      <c r="X2678" s="99"/>
      <c r="Y2678" s="99"/>
      <c r="Z2678" s="99"/>
      <c r="AF2678" s="326"/>
    </row>
    <row r="2679" spans="1:32" x14ac:dyDescent="0.25">
      <c r="A2679" s="67" t="s">
        <v>6804</v>
      </c>
      <c r="B2679" s="67" t="s">
        <v>5906</v>
      </c>
      <c r="C2679" s="77" t="s">
        <v>9234</v>
      </c>
      <c r="D2679" s="93" t="s">
        <v>5891</v>
      </c>
      <c r="E2679" s="55">
        <v>46935</v>
      </c>
      <c r="F2679" s="93"/>
      <c r="G2679" s="93"/>
      <c r="H2679" s="93"/>
      <c r="I2679" s="99"/>
      <c r="J2679" s="99"/>
      <c r="K2679" s="99"/>
      <c r="L2679" s="99"/>
      <c r="M2679" s="99"/>
      <c r="N2679" s="99"/>
      <c r="O2679" s="99"/>
      <c r="P2679" s="99"/>
      <c r="Q2679" s="99"/>
      <c r="R2679" s="99"/>
      <c r="S2679" s="99"/>
      <c r="T2679" s="99"/>
      <c r="U2679" s="99"/>
      <c r="V2679" s="99"/>
      <c r="W2679" s="99"/>
      <c r="X2679" s="99"/>
      <c r="Y2679" s="99"/>
      <c r="Z2679" s="99"/>
      <c r="AF2679" s="326"/>
    </row>
    <row r="2680" spans="1:32" x14ac:dyDescent="0.25">
      <c r="A2680" s="44" t="s">
        <v>6804</v>
      </c>
      <c r="B2680" s="44" t="s">
        <v>20343</v>
      </c>
      <c r="C2680" s="45" t="s">
        <v>12601</v>
      </c>
      <c r="D2680" s="32" t="s">
        <v>12570</v>
      </c>
      <c r="E2680" s="46">
        <v>46387</v>
      </c>
      <c r="AF2680" s="326"/>
    </row>
    <row r="2681" spans="1:32" x14ac:dyDescent="0.25">
      <c r="A2681" s="44" t="s">
        <v>6804</v>
      </c>
      <c r="B2681" s="44" t="s">
        <v>20353</v>
      </c>
      <c r="C2681" s="45" t="s">
        <v>20354</v>
      </c>
      <c r="D2681" s="32" t="s">
        <v>12570</v>
      </c>
      <c r="E2681" s="46">
        <v>46507</v>
      </c>
      <c r="AF2681" s="326"/>
    </row>
    <row r="2682" spans="1:32" x14ac:dyDescent="0.25">
      <c r="A2682" s="256" t="s">
        <v>7399</v>
      </c>
      <c r="B2682" s="256" t="s">
        <v>5907</v>
      </c>
      <c r="C2682" s="53" t="s">
        <v>5908</v>
      </c>
      <c r="D2682" s="93" t="s">
        <v>5891</v>
      </c>
      <c r="E2682" s="257">
        <v>46364</v>
      </c>
      <c r="F2682" s="93"/>
      <c r="G2682" s="93"/>
      <c r="H2682" s="93"/>
      <c r="I2682" s="99"/>
      <c r="J2682" s="99"/>
      <c r="K2682" s="99"/>
      <c r="L2682" s="99"/>
      <c r="M2682" s="99"/>
      <c r="N2682" s="99"/>
      <c r="O2682" s="99"/>
      <c r="P2682" s="99"/>
      <c r="Q2682" s="99"/>
      <c r="R2682" s="99"/>
      <c r="S2682" s="99"/>
      <c r="T2682" s="99"/>
      <c r="U2682" s="99"/>
      <c r="V2682" s="99"/>
      <c r="W2682" s="99"/>
      <c r="X2682" s="99"/>
      <c r="Y2682" s="99"/>
      <c r="Z2682" s="99"/>
      <c r="AA2682" s="380"/>
      <c r="AF2682" s="326"/>
    </row>
    <row r="2683" spans="1:32" x14ac:dyDescent="0.25">
      <c r="A2683" s="44" t="s">
        <v>18003</v>
      </c>
      <c r="B2683" s="44" t="s">
        <v>18004</v>
      </c>
      <c r="C2683" s="45" t="s">
        <v>18323</v>
      </c>
      <c r="D2683" s="93" t="s">
        <v>3876</v>
      </c>
      <c r="E2683" s="359">
        <f>DATE(2029,12,8)</f>
        <v>47460</v>
      </c>
      <c r="F2683" s="93"/>
      <c r="G2683" s="93"/>
      <c r="H2683" s="93"/>
      <c r="I2683" s="99"/>
      <c r="J2683" s="99"/>
      <c r="K2683" s="99"/>
      <c r="L2683" s="99"/>
      <c r="M2683" s="99"/>
      <c r="N2683" s="99"/>
      <c r="O2683" s="99"/>
      <c r="P2683" s="99"/>
      <c r="Q2683" s="99"/>
      <c r="R2683" s="99"/>
      <c r="S2683" s="99"/>
      <c r="T2683" s="99"/>
      <c r="U2683" s="99"/>
      <c r="V2683" s="99"/>
      <c r="W2683" s="99"/>
      <c r="X2683" s="99"/>
      <c r="Y2683" s="99"/>
      <c r="Z2683" s="99"/>
      <c r="AF2683" s="326"/>
    </row>
    <row r="2684" spans="1:32" x14ac:dyDescent="0.25">
      <c r="A2684" s="44" t="s">
        <v>9485</v>
      </c>
      <c r="B2684" s="44" t="s">
        <v>15955</v>
      </c>
      <c r="C2684" s="45" t="s">
        <v>9837</v>
      </c>
      <c r="D2684" s="93" t="s">
        <v>3876</v>
      </c>
      <c r="E2684" s="359">
        <f>DATE(2027,5,29)</f>
        <v>46536</v>
      </c>
      <c r="F2684" s="93"/>
      <c r="G2684" s="93"/>
      <c r="H2684" s="93"/>
      <c r="I2684" s="99"/>
      <c r="J2684" s="99"/>
      <c r="K2684" s="99"/>
      <c r="L2684" s="99"/>
      <c r="M2684" s="99"/>
      <c r="N2684" s="99"/>
      <c r="O2684" s="99"/>
      <c r="P2684" s="99"/>
      <c r="Q2684" s="99"/>
      <c r="R2684" s="99"/>
      <c r="S2684" s="99"/>
      <c r="T2684" s="99"/>
      <c r="U2684" s="99"/>
      <c r="V2684" s="99"/>
      <c r="W2684" s="99"/>
      <c r="X2684" s="99"/>
      <c r="Y2684" s="99"/>
      <c r="Z2684" s="99"/>
      <c r="AF2684" s="326"/>
    </row>
    <row r="2685" spans="1:32" x14ac:dyDescent="0.3">
      <c r="A2685" s="372" t="s">
        <v>11367</v>
      </c>
      <c r="B2685" s="372" t="s">
        <v>13870</v>
      </c>
      <c r="C2685" s="125" t="s">
        <v>13871</v>
      </c>
      <c r="D2685" s="32" t="s">
        <v>20621</v>
      </c>
      <c r="E2685" s="125" t="s">
        <v>5650</v>
      </c>
      <c r="F2685" s="125" t="s">
        <v>1236</v>
      </c>
      <c r="G2685" s="125" t="s">
        <v>1237</v>
      </c>
      <c r="AF2685" s="326"/>
    </row>
    <row r="2686" spans="1:32" x14ac:dyDescent="0.25">
      <c r="A2686" s="44" t="s">
        <v>11367</v>
      </c>
      <c r="B2686" s="44" t="s">
        <v>2433</v>
      </c>
      <c r="C2686" s="45">
        <v>230105</v>
      </c>
      <c r="D2686" s="45" t="s">
        <v>12340</v>
      </c>
      <c r="E2686" s="45" t="s">
        <v>5580</v>
      </c>
      <c r="AF2686" s="326"/>
    </row>
    <row r="2687" spans="1:32" x14ac:dyDescent="0.25">
      <c r="A2687" s="44" t="s">
        <v>11368</v>
      </c>
      <c r="B2687" s="44" t="s">
        <v>14651</v>
      </c>
      <c r="C2687" s="45">
        <v>29.25</v>
      </c>
      <c r="D2687" s="45" t="s">
        <v>13565</v>
      </c>
      <c r="E2687" s="46">
        <v>47664</v>
      </c>
      <c r="F2687" s="45"/>
      <c r="G2687" s="93"/>
      <c r="H2687" s="93"/>
      <c r="I2687" s="99"/>
      <c r="J2687" s="99"/>
      <c r="K2687" s="99"/>
      <c r="L2687" s="99"/>
      <c r="M2687" s="99"/>
      <c r="N2687" s="99"/>
      <c r="O2687" s="99"/>
      <c r="P2687" s="99"/>
      <c r="Q2687" s="99"/>
      <c r="R2687" s="99"/>
      <c r="S2687" s="99"/>
      <c r="T2687" s="99"/>
      <c r="U2687" s="99"/>
      <c r="V2687" s="99"/>
      <c r="W2687" s="99"/>
      <c r="X2687" s="99"/>
      <c r="Y2687" s="99"/>
      <c r="Z2687" s="99"/>
      <c r="AF2687" s="326"/>
    </row>
    <row r="2688" spans="1:32" x14ac:dyDescent="0.25">
      <c r="A2688" s="44" t="s">
        <v>11368</v>
      </c>
      <c r="B2688" s="44" t="s">
        <v>13149</v>
      </c>
      <c r="C2688" s="45">
        <v>37.25</v>
      </c>
      <c r="D2688" s="45" t="s">
        <v>13565</v>
      </c>
      <c r="E2688" s="46">
        <v>47514</v>
      </c>
      <c r="F2688" s="45"/>
      <c r="G2688" s="93"/>
      <c r="H2688" s="93"/>
      <c r="I2688" s="99"/>
      <c r="J2688" s="99"/>
      <c r="K2688" s="99"/>
      <c r="L2688" s="99"/>
      <c r="M2688" s="99"/>
      <c r="N2688" s="99"/>
      <c r="O2688" s="99"/>
      <c r="P2688" s="99"/>
      <c r="Q2688" s="99"/>
      <c r="R2688" s="99"/>
      <c r="S2688" s="99"/>
      <c r="T2688" s="99"/>
      <c r="U2688" s="99"/>
      <c r="V2688" s="99"/>
      <c r="W2688" s="99"/>
      <c r="X2688" s="99"/>
      <c r="Y2688" s="99"/>
      <c r="Z2688" s="99"/>
      <c r="AF2688" s="326"/>
    </row>
    <row r="2689" spans="1:32" x14ac:dyDescent="0.25">
      <c r="A2689" s="44" t="s">
        <v>11368</v>
      </c>
      <c r="B2689" s="44" t="s">
        <v>3298</v>
      </c>
      <c r="C2689" s="45">
        <v>24010402</v>
      </c>
      <c r="D2689" s="45" t="s">
        <v>12340</v>
      </c>
      <c r="E2689" s="45" t="s">
        <v>10021</v>
      </c>
      <c r="AF2689" s="326"/>
    </row>
    <row r="2690" spans="1:32" x14ac:dyDescent="0.25">
      <c r="A2690" s="44" t="s">
        <v>11368</v>
      </c>
      <c r="B2690" s="44" t="s">
        <v>10020</v>
      </c>
      <c r="C2690" s="45">
        <v>24010401</v>
      </c>
      <c r="D2690" s="45" t="s">
        <v>12340</v>
      </c>
      <c r="E2690" s="45" t="s">
        <v>10021</v>
      </c>
      <c r="AF2690" s="326"/>
    </row>
    <row r="2691" spans="1:32" x14ac:dyDescent="0.25">
      <c r="A2691" s="44" t="s">
        <v>17634</v>
      </c>
      <c r="B2691" s="44" t="s">
        <v>1979</v>
      </c>
      <c r="C2691" s="45" t="s">
        <v>9414</v>
      </c>
      <c r="D2691" s="46" t="s">
        <v>13037</v>
      </c>
      <c r="E2691" s="46">
        <v>46284</v>
      </c>
      <c r="AF2691" s="326"/>
    </row>
    <row r="2692" spans="1:32" x14ac:dyDescent="0.25">
      <c r="A2692" s="44" t="s">
        <v>14121</v>
      </c>
      <c r="B2692" s="44" t="s">
        <v>20398</v>
      </c>
      <c r="C2692" s="45" t="s">
        <v>14082</v>
      </c>
      <c r="D2692" s="32" t="s">
        <v>12570</v>
      </c>
      <c r="E2692" s="46">
        <v>46418</v>
      </c>
      <c r="AF2692" s="326"/>
    </row>
    <row r="2693" spans="1:32" x14ac:dyDescent="0.25">
      <c r="A2693" s="44" t="s">
        <v>15526</v>
      </c>
      <c r="B2693" s="44" t="s">
        <v>154</v>
      </c>
      <c r="C2693" s="45" t="s">
        <v>15527</v>
      </c>
      <c r="D2693" s="46" t="s">
        <v>13037</v>
      </c>
      <c r="E2693" s="46">
        <v>46218</v>
      </c>
      <c r="AF2693" s="326"/>
    </row>
    <row r="2694" spans="1:32" x14ac:dyDescent="0.25">
      <c r="A2694" s="44" t="s">
        <v>15526</v>
      </c>
      <c r="B2694" s="44" t="s">
        <v>154</v>
      </c>
      <c r="C2694" s="45" t="s">
        <v>15527</v>
      </c>
      <c r="D2694" s="46" t="s">
        <v>13037</v>
      </c>
      <c r="E2694" s="46">
        <v>46218</v>
      </c>
      <c r="AF2694" s="326"/>
    </row>
    <row r="2695" spans="1:32" x14ac:dyDescent="0.25">
      <c r="A2695" s="44" t="s">
        <v>15526</v>
      </c>
      <c r="B2695" s="44" t="s">
        <v>154</v>
      </c>
      <c r="C2695" s="45" t="s">
        <v>15527</v>
      </c>
      <c r="D2695" s="46" t="s">
        <v>13037</v>
      </c>
      <c r="E2695" s="46">
        <v>46218</v>
      </c>
      <c r="AF2695" s="326"/>
    </row>
    <row r="2696" spans="1:32" x14ac:dyDescent="0.25">
      <c r="A2696" s="44" t="s">
        <v>15526</v>
      </c>
      <c r="B2696" s="44" t="s">
        <v>1956</v>
      </c>
      <c r="C2696" s="45" t="s">
        <v>17635</v>
      </c>
      <c r="D2696" s="46" t="s">
        <v>13037</v>
      </c>
      <c r="E2696" s="46">
        <v>46274</v>
      </c>
      <c r="AF2696" s="326"/>
    </row>
    <row r="2697" spans="1:32" x14ac:dyDescent="0.25">
      <c r="A2697" s="44" t="s">
        <v>15526</v>
      </c>
      <c r="B2697" s="44" t="s">
        <v>17606</v>
      </c>
      <c r="C2697" s="45" t="s">
        <v>17636</v>
      </c>
      <c r="D2697" s="46" t="s">
        <v>13037</v>
      </c>
      <c r="E2697" s="46">
        <v>46344</v>
      </c>
      <c r="AF2697" s="326"/>
    </row>
    <row r="2698" spans="1:32" x14ac:dyDescent="0.3">
      <c r="A2698" s="372" t="s">
        <v>16773</v>
      </c>
      <c r="B2698" s="372" t="s">
        <v>1223</v>
      </c>
      <c r="C2698" s="125" t="s">
        <v>16734</v>
      </c>
      <c r="D2698" s="32" t="s">
        <v>20621</v>
      </c>
      <c r="E2698" s="125" t="s">
        <v>10638</v>
      </c>
      <c r="F2698" s="125" t="s">
        <v>1236</v>
      </c>
      <c r="G2698" s="125" t="s">
        <v>1237</v>
      </c>
      <c r="AF2698" s="326"/>
    </row>
    <row r="2699" spans="1:32" x14ac:dyDescent="0.25">
      <c r="A2699" s="44" t="s">
        <v>14618</v>
      </c>
      <c r="B2699" s="44" t="s">
        <v>20376</v>
      </c>
      <c r="C2699" s="45" t="s">
        <v>14616</v>
      </c>
      <c r="D2699" s="32" t="s">
        <v>12570</v>
      </c>
      <c r="E2699" s="46">
        <v>46507</v>
      </c>
      <c r="AF2699" s="326"/>
    </row>
    <row r="2700" spans="1:32" x14ac:dyDescent="0.25">
      <c r="A2700" s="44" t="s">
        <v>2420</v>
      </c>
      <c r="B2700" s="44" t="s">
        <v>3298</v>
      </c>
      <c r="C2700" s="45">
        <v>23010402</v>
      </c>
      <c r="D2700" s="45" t="s">
        <v>12340</v>
      </c>
      <c r="E2700" s="45" t="s">
        <v>5640</v>
      </c>
      <c r="AF2700" s="326"/>
    </row>
    <row r="2701" spans="1:32" x14ac:dyDescent="0.25">
      <c r="A2701" s="44" t="s">
        <v>2420</v>
      </c>
      <c r="B2701" s="44" t="s">
        <v>10020</v>
      </c>
      <c r="C2701" s="45">
        <v>24010401</v>
      </c>
      <c r="D2701" s="45" t="s">
        <v>12340</v>
      </c>
      <c r="E2701" s="45" t="s">
        <v>10021</v>
      </c>
      <c r="AF2701" s="326"/>
    </row>
    <row r="2702" spans="1:32" x14ac:dyDescent="0.25">
      <c r="A2702" s="44" t="s">
        <v>19005</v>
      </c>
      <c r="B2702" s="44" t="s">
        <v>5639</v>
      </c>
      <c r="C2702" s="45">
        <v>26010401</v>
      </c>
      <c r="D2702" s="45" t="s">
        <v>12340</v>
      </c>
      <c r="E2702" s="45" t="s">
        <v>18836</v>
      </c>
      <c r="AF2702" s="326"/>
    </row>
    <row r="2703" spans="1:32" x14ac:dyDescent="0.25">
      <c r="A2703" s="44" t="s">
        <v>19005</v>
      </c>
      <c r="B2703" s="44" t="s">
        <v>3298</v>
      </c>
      <c r="C2703" s="45">
        <v>26010402</v>
      </c>
      <c r="D2703" s="45" t="s">
        <v>12340</v>
      </c>
      <c r="E2703" s="45" t="s">
        <v>18836</v>
      </c>
      <c r="AF2703" s="326"/>
    </row>
    <row r="2704" spans="1:32" x14ac:dyDescent="0.3">
      <c r="A2704" s="372" t="s">
        <v>12376</v>
      </c>
      <c r="B2704" s="372" t="s">
        <v>1228</v>
      </c>
      <c r="C2704" s="125" t="s">
        <v>12377</v>
      </c>
      <c r="D2704" s="32" t="s">
        <v>20621</v>
      </c>
      <c r="E2704" s="125" t="s">
        <v>5075</v>
      </c>
      <c r="F2704" s="125" t="s">
        <v>1236</v>
      </c>
      <c r="G2704" s="125" t="s">
        <v>1236</v>
      </c>
      <c r="AF2704" s="326"/>
    </row>
    <row r="2705" spans="1:32" x14ac:dyDescent="0.25">
      <c r="A2705" s="44" t="s">
        <v>1548</v>
      </c>
      <c r="B2705" s="44" t="s">
        <v>4285</v>
      </c>
      <c r="C2705" s="45" t="s">
        <v>15181</v>
      </c>
      <c r="D2705" s="45" t="s">
        <v>12177</v>
      </c>
      <c r="E2705" s="45" t="s">
        <v>15180</v>
      </c>
      <c r="F2705" s="93"/>
      <c r="G2705" s="93"/>
      <c r="H2705" s="93"/>
      <c r="I2705" s="99"/>
      <c r="J2705" s="99"/>
      <c r="K2705" s="99"/>
      <c r="L2705" s="99"/>
      <c r="M2705" s="99"/>
      <c r="N2705" s="99"/>
      <c r="O2705" s="99"/>
      <c r="P2705" s="99"/>
      <c r="Q2705" s="99"/>
      <c r="R2705" s="99"/>
      <c r="S2705" s="99"/>
      <c r="T2705" s="99"/>
      <c r="U2705" s="99"/>
      <c r="V2705" s="99"/>
      <c r="W2705" s="99"/>
      <c r="X2705" s="99"/>
      <c r="Y2705" s="99"/>
      <c r="Z2705" s="99"/>
      <c r="AF2705" s="326"/>
    </row>
    <row r="2706" spans="1:32" x14ac:dyDescent="0.25">
      <c r="A2706" s="44" t="s">
        <v>1548</v>
      </c>
      <c r="B2706" s="44" t="s">
        <v>15169</v>
      </c>
      <c r="C2706" s="45" t="s">
        <v>18733</v>
      </c>
      <c r="D2706" s="93" t="s">
        <v>18817</v>
      </c>
      <c r="E2706" s="45" t="s">
        <v>18719</v>
      </c>
      <c r="F2706" s="379"/>
      <c r="G2706" s="379"/>
      <c r="H2706" s="379"/>
      <c r="I2706" s="380"/>
      <c r="J2706" s="380"/>
      <c r="K2706" s="380"/>
      <c r="L2706" s="380"/>
      <c r="M2706" s="380"/>
      <c r="N2706" s="380"/>
      <c r="O2706" s="380"/>
      <c r="P2706" s="380"/>
      <c r="Q2706" s="380"/>
      <c r="R2706" s="380"/>
      <c r="S2706" s="380"/>
      <c r="T2706" s="380"/>
      <c r="U2706" s="380"/>
      <c r="V2706" s="380"/>
      <c r="W2706" s="380"/>
      <c r="X2706" s="380"/>
      <c r="Y2706" s="380"/>
      <c r="Z2706" s="380"/>
      <c r="AA2706" s="380"/>
      <c r="AF2706" s="326"/>
    </row>
    <row r="2707" spans="1:32" x14ac:dyDescent="0.25">
      <c r="A2707" s="44" t="s">
        <v>1548</v>
      </c>
      <c r="B2707" s="44" t="s">
        <v>4285</v>
      </c>
      <c r="C2707" s="45" t="s">
        <v>15181</v>
      </c>
      <c r="D2707" s="93" t="s">
        <v>18817</v>
      </c>
      <c r="E2707" s="45" t="s">
        <v>15180</v>
      </c>
      <c r="F2707" s="379"/>
      <c r="G2707" s="379"/>
      <c r="H2707" s="379"/>
      <c r="I2707" s="380"/>
      <c r="J2707" s="380"/>
      <c r="K2707" s="380"/>
      <c r="L2707" s="380"/>
      <c r="M2707" s="380"/>
      <c r="N2707" s="380"/>
      <c r="O2707" s="380"/>
      <c r="P2707" s="380"/>
      <c r="Q2707" s="380"/>
      <c r="R2707" s="380"/>
      <c r="S2707" s="380"/>
      <c r="T2707" s="380"/>
      <c r="U2707" s="380"/>
      <c r="V2707" s="380"/>
      <c r="W2707" s="380"/>
      <c r="X2707" s="380"/>
      <c r="Y2707" s="380"/>
      <c r="Z2707" s="380"/>
      <c r="AA2707" s="380"/>
      <c r="AF2707" s="326"/>
    </row>
    <row r="2708" spans="1:32" x14ac:dyDescent="0.3">
      <c r="A2708" s="372" t="s">
        <v>3582</v>
      </c>
      <c r="B2708" s="372" t="s">
        <v>1661</v>
      </c>
      <c r="C2708" s="125" t="s">
        <v>16726</v>
      </c>
      <c r="D2708" s="32" t="s">
        <v>20621</v>
      </c>
      <c r="E2708" s="125" t="s">
        <v>5580</v>
      </c>
      <c r="F2708" s="125" t="s">
        <v>1236</v>
      </c>
      <c r="G2708" s="125" t="s">
        <v>1236</v>
      </c>
      <c r="AF2708" s="326"/>
    </row>
    <row r="2709" spans="1:32" x14ac:dyDescent="0.25">
      <c r="A2709" s="44" t="s">
        <v>6913</v>
      </c>
      <c r="B2709" s="44" t="s">
        <v>3298</v>
      </c>
      <c r="C2709" s="45">
        <v>23010402</v>
      </c>
      <c r="D2709" s="45" t="s">
        <v>12340</v>
      </c>
      <c r="E2709" s="45" t="s">
        <v>5640</v>
      </c>
      <c r="AF2709" s="326"/>
    </row>
    <row r="2710" spans="1:32" x14ac:dyDescent="0.25">
      <c r="A2710" s="44" t="s">
        <v>6914</v>
      </c>
      <c r="B2710" s="44" t="s">
        <v>3298</v>
      </c>
      <c r="C2710" s="45">
        <v>23010402</v>
      </c>
      <c r="D2710" s="45" t="s">
        <v>12340</v>
      </c>
      <c r="E2710" s="45" t="s">
        <v>5640</v>
      </c>
      <c r="AF2710" s="326"/>
    </row>
    <row r="2711" spans="1:32" x14ac:dyDescent="0.25">
      <c r="A2711" s="44" t="s">
        <v>6914</v>
      </c>
      <c r="B2711" s="44" t="s">
        <v>5639</v>
      </c>
      <c r="C2711" s="45">
        <v>23010401</v>
      </c>
      <c r="D2711" s="45" t="s">
        <v>12340</v>
      </c>
      <c r="E2711" s="45" t="s">
        <v>5640</v>
      </c>
      <c r="AF2711" s="326"/>
    </row>
    <row r="2712" spans="1:32" x14ac:dyDescent="0.25">
      <c r="A2712" s="44" t="s">
        <v>18005</v>
      </c>
      <c r="B2712" s="44" t="s">
        <v>15957</v>
      </c>
      <c r="C2712" s="45" t="s">
        <v>14828</v>
      </c>
      <c r="D2712" s="93" t="s">
        <v>3876</v>
      </c>
      <c r="E2712" s="359">
        <f>DATE(2029,1,31)</f>
        <v>47149</v>
      </c>
      <c r="F2712" s="93"/>
      <c r="G2712" s="93"/>
      <c r="H2712" s="93"/>
      <c r="I2712" s="99"/>
      <c r="J2712" s="99"/>
      <c r="K2712" s="99"/>
      <c r="L2712" s="99"/>
      <c r="M2712" s="99"/>
      <c r="N2712" s="99"/>
      <c r="O2712" s="99"/>
      <c r="P2712" s="99"/>
      <c r="Q2712" s="99"/>
      <c r="R2712" s="99"/>
      <c r="S2712" s="99"/>
      <c r="T2712" s="99"/>
      <c r="U2712" s="99"/>
      <c r="V2712" s="99"/>
      <c r="W2712" s="99"/>
      <c r="X2712" s="99"/>
      <c r="Y2712" s="99"/>
      <c r="Z2712" s="99"/>
      <c r="AF2712" s="326"/>
    </row>
    <row r="2713" spans="1:32" x14ac:dyDescent="0.25">
      <c r="A2713" s="44" t="s">
        <v>18006</v>
      </c>
      <c r="B2713" s="44" t="s">
        <v>15923</v>
      </c>
      <c r="C2713" s="45" t="s">
        <v>12765</v>
      </c>
      <c r="D2713" s="93" t="s">
        <v>3876</v>
      </c>
      <c r="E2713" s="359">
        <f>DATE(2028,7,23)</f>
        <v>46957</v>
      </c>
      <c r="F2713" s="93"/>
      <c r="G2713" s="93"/>
      <c r="H2713" s="93"/>
      <c r="I2713" s="99"/>
      <c r="J2713" s="99"/>
      <c r="K2713" s="99"/>
      <c r="L2713" s="99"/>
      <c r="M2713" s="99"/>
      <c r="N2713" s="99"/>
      <c r="O2713" s="99"/>
      <c r="P2713" s="99"/>
      <c r="Q2713" s="99"/>
      <c r="R2713" s="99"/>
      <c r="S2713" s="99"/>
      <c r="T2713" s="99"/>
      <c r="U2713" s="99"/>
      <c r="V2713" s="99"/>
      <c r="W2713" s="99"/>
      <c r="X2713" s="99"/>
      <c r="Y2713" s="99"/>
      <c r="Z2713" s="99"/>
      <c r="AF2713" s="326"/>
    </row>
    <row r="2714" spans="1:32" x14ac:dyDescent="0.25">
      <c r="A2714" s="44" t="s">
        <v>18007</v>
      </c>
      <c r="B2714" s="44" t="s">
        <v>15931</v>
      </c>
      <c r="C2714" s="45" t="s">
        <v>7132</v>
      </c>
      <c r="D2714" s="93" t="s">
        <v>3876</v>
      </c>
      <c r="E2714" s="359">
        <f>DATE(2027,4,17)</f>
        <v>46494</v>
      </c>
      <c r="F2714" s="93"/>
      <c r="G2714" s="93"/>
      <c r="H2714" s="93"/>
      <c r="I2714" s="99"/>
      <c r="J2714" s="99"/>
      <c r="K2714" s="99"/>
      <c r="L2714" s="99"/>
      <c r="M2714" s="99"/>
      <c r="N2714" s="99"/>
      <c r="O2714" s="99"/>
      <c r="P2714" s="99"/>
      <c r="Q2714" s="99"/>
      <c r="R2714" s="99"/>
      <c r="S2714" s="99"/>
      <c r="T2714" s="99"/>
      <c r="U2714" s="99"/>
      <c r="V2714" s="99"/>
      <c r="W2714" s="99"/>
      <c r="X2714" s="99"/>
      <c r="Y2714" s="99"/>
      <c r="Z2714" s="99"/>
      <c r="AF2714" s="326"/>
    </row>
    <row r="2715" spans="1:32" x14ac:dyDescent="0.25">
      <c r="A2715" s="44" t="s">
        <v>18008</v>
      </c>
      <c r="B2715" s="44" t="s">
        <v>15956</v>
      </c>
      <c r="C2715" s="45" t="s">
        <v>7133</v>
      </c>
      <c r="D2715" s="93" t="s">
        <v>3876</v>
      </c>
      <c r="E2715" s="359">
        <f>DATE(2027,4,20)</f>
        <v>46497</v>
      </c>
      <c r="F2715" s="93"/>
      <c r="G2715" s="93"/>
      <c r="H2715" s="93"/>
      <c r="I2715" s="99"/>
      <c r="J2715" s="99"/>
      <c r="K2715" s="99"/>
      <c r="L2715" s="99"/>
      <c r="M2715" s="99"/>
      <c r="N2715" s="99"/>
      <c r="O2715" s="99"/>
      <c r="P2715" s="99"/>
      <c r="Q2715" s="99"/>
      <c r="R2715" s="99"/>
      <c r="S2715" s="99"/>
      <c r="T2715" s="99"/>
      <c r="U2715" s="99"/>
      <c r="V2715" s="99"/>
      <c r="W2715" s="99"/>
      <c r="X2715" s="99"/>
      <c r="Y2715" s="99"/>
      <c r="Z2715" s="99"/>
      <c r="AF2715" s="326"/>
    </row>
    <row r="2716" spans="1:32" x14ac:dyDescent="0.25">
      <c r="A2716" s="44" t="s">
        <v>13627</v>
      </c>
      <c r="B2716" s="44" t="s">
        <v>1733</v>
      </c>
      <c r="C2716" s="45">
        <v>250101</v>
      </c>
      <c r="D2716" s="45" t="s">
        <v>12340</v>
      </c>
      <c r="E2716" s="45" t="s">
        <v>13567</v>
      </c>
      <c r="AF2716" s="326"/>
    </row>
    <row r="2717" spans="1:32" x14ac:dyDescent="0.25">
      <c r="A2717" s="99" t="s">
        <v>2856</v>
      </c>
      <c r="B2717" s="111" t="s">
        <v>1216</v>
      </c>
      <c r="C2717" s="56" t="s">
        <v>2854</v>
      </c>
      <c r="D2717" s="146" t="s">
        <v>2279</v>
      </c>
      <c r="E2717" s="69">
        <v>45227</v>
      </c>
      <c r="F2717" s="93"/>
      <c r="G2717" s="93"/>
      <c r="H2717" s="93"/>
      <c r="I2717" s="99"/>
      <c r="J2717" s="99"/>
      <c r="K2717" s="99"/>
      <c r="L2717" s="99"/>
      <c r="M2717" s="99"/>
      <c r="N2717" s="99"/>
      <c r="O2717" s="99"/>
      <c r="P2717" s="99"/>
      <c r="Q2717" s="99"/>
      <c r="R2717" s="99"/>
      <c r="S2717" s="99"/>
      <c r="T2717" s="99"/>
      <c r="U2717" s="99"/>
      <c r="V2717" s="99"/>
      <c r="W2717" s="99"/>
      <c r="X2717" s="99"/>
      <c r="Y2717" s="99"/>
      <c r="Z2717" s="99"/>
      <c r="AF2717" s="326"/>
    </row>
    <row r="2718" spans="1:32" x14ac:dyDescent="0.3">
      <c r="A2718" s="372" t="s">
        <v>2788</v>
      </c>
      <c r="B2718" s="372" t="s">
        <v>2787</v>
      </c>
      <c r="C2718" s="125" t="s">
        <v>8393</v>
      </c>
      <c r="D2718" s="32" t="s">
        <v>20621</v>
      </c>
      <c r="E2718" s="125" t="s">
        <v>4471</v>
      </c>
      <c r="F2718" s="125" t="s">
        <v>1236</v>
      </c>
      <c r="G2718" s="125" t="s">
        <v>1237</v>
      </c>
      <c r="AF2718" s="326"/>
    </row>
    <row r="2719" spans="1:32" x14ac:dyDescent="0.25">
      <c r="A2719" s="44" t="s">
        <v>16977</v>
      </c>
      <c r="B2719" s="44" t="s">
        <v>5447</v>
      </c>
      <c r="C2719" s="45">
        <v>250802</v>
      </c>
      <c r="D2719" s="45" t="s">
        <v>12340</v>
      </c>
      <c r="E2719" s="45" t="s">
        <v>10682</v>
      </c>
      <c r="AF2719" s="326"/>
    </row>
    <row r="2720" spans="1:32" x14ac:dyDescent="0.25">
      <c r="A2720" s="44" t="s">
        <v>16977</v>
      </c>
      <c r="B2720" s="44" t="s">
        <v>3597</v>
      </c>
      <c r="C2720" s="45">
        <v>250503</v>
      </c>
      <c r="D2720" s="45" t="s">
        <v>12340</v>
      </c>
      <c r="E2720" s="45" t="s">
        <v>16904</v>
      </c>
      <c r="AF2720" s="326"/>
    </row>
    <row r="2721" spans="1:32" x14ac:dyDescent="0.25">
      <c r="A2721" s="44" t="s">
        <v>16978</v>
      </c>
      <c r="B2721" s="44" t="s">
        <v>5447</v>
      </c>
      <c r="C2721" s="45">
        <v>250802</v>
      </c>
      <c r="D2721" s="45" t="s">
        <v>12340</v>
      </c>
      <c r="E2721" s="45" t="s">
        <v>10682</v>
      </c>
      <c r="AF2721" s="326"/>
    </row>
    <row r="2722" spans="1:32" x14ac:dyDescent="0.25">
      <c r="A2722" s="44" t="s">
        <v>12969</v>
      </c>
      <c r="B2722" s="44" t="s">
        <v>4473</v>
      </c>
      <c r="C2722" s="45">
        <v>241002</v>
      </c>
      <c r="D2722" s="45" t="s">
        <v>12340</v>
      </c>
      <c r="E2722" s="45" t="s">
        <v>5650</v>
      </c>
      <c r="AF2722" s="326"/>
    </row>
    <row r="2723" spans="1:32" x14ac:dyDescent="0.25">
      <c r="A2723" s="44" t="s">
        <v>19006</v>
      </c>
      <c r="B2723" s="44" t="s">
        <v>3298</v>
      </c>
      <c r="C2723" s="45">
        <v>26010402</v>
      </c>
      <c r="D2723" s="45" t="s">
        <v>12340</v>
      </c>
      <c r="E2723" s="45" t="s">
        <v>18836</v>
      </c>
      <c r="AF2723" s="326"/>
    </row>
    <row r="2724" spans="1:32" x14ac:dyDescent="0.25">
      <c r="A2724" s="44" t="s">
        <v>19006</v>
      </c>
      <c r="B2724" s="44" t="s">
        <v>5639</v>
      </c>
      <c r="C2724" s="45">
        <v>26010401</v>
      </c>
      <c r="D2724" s="45" t="s">
        <v>12340</v>
      </c>
      <c r="E2724" s="45" t="s">
        <v>18836</v>
      </c>
      <c r="AF2724" s="326"/>
    </row>
    <row r="2725" spans="1:32" x14ac:dyDescent="0.25">
      <c r="A2725" s="44" t="s">
        <v>1669</v>
      </c>
      <c r="B2725" s="44" t="s">
        <v>11299</v>
      </c>
      <c r="C2725" s="45">
        <v>24020301</v>
      </c>
      <c r="D2725" s="45" t="s">
        <v>12340</v>
      </c>
      <c r="E2725" s="45" t="s">
        <v>5444</v>
      </c>
      <c r="AF2725" s="326"/>
    </row>
    <row r="2726" spans="1:32" x14ac:dyDescent="0.25">
      <c r="A2726" s="44" t="s">
        <v>12246</v>
      </c>
      <c r="B2726" s="44" t="s">
        <v>972</v>
      </c>
      <c r="C2726" s="45">
        <v>240803</v>
      </c>
      <c r="D2726" s="45" t="s">
        <v>12340</v>
      </c>
      <c r="E2726" s="45" t="s">
        <v>5239</v>
      </c>
      <c r="AF2726" s="326"/>
    </row>
    <row r="2727" spans="1:32" x14ac:dyDescent="0.25">
      <c r="A2727" s="44" t="s">
        <v>9486</v>
      </c>
      <c r="B2727" s="44" t="s">
        <v>15958</v>
      </c>
      <c r="C2727" s="45" t="s">
        <v>5358</v>
      </c>
      <c r="D2727" s="93" t="s">
        <v>3876</v>
      </c>
      <c r="E2727" s="359">
        <f>DATE(2026,8,1)</f>
        <v>46235</v>
      </c>
      <c r="F2727" s="93"/>
      <c r="G2727" s="93"/>
      <c r="H2727" s="93"/>
      <c r="I2727" s="99"/>
      <c r="J2727" s="99"/>
      <c r="K2727" s="99"/>
      <c r="L2727" s="99"/>
      <c r="M2727" s="99"/>
      <c r="N2727" s="99"/>
      <c r="O2727" s="99"/>
      <c r="P2727" s="99"/>
      <c r="Q2727" s="99"/>
      <c r="R2727" s="99"/>
      <c r="S2727" s="99"/>
      <c r="T2727" s="99"/>
      <c r="U2727" s="99"/>
      <c r="V2727" s="99"/>
      <c r="W2727" s="99"/>
      <c r="X2727" s="99"/>
      <c r="Y2727" s="99"/>
      <c r="Z2727" s="99"/>
      <c r="AA2727" s="380"/>
      <c r="AF2727" s="326"/>
    </row>
    <row r="2728" spans="1:32" x14ac:dyDescent="0.25">
      <c r="A2728" s="44" t="s">
        <v>9487</v>
      </c>
      <c r="B2728" s="44" t="s">
        <v>15892</v>
      </c>
      <c r="C2728" s="45" t="s">
        <v>15959</v>
      </c>
      <c r="D2728" s="93" t="s">
        <v>3876</v>
      </c>
      <c r="E2728" s="359">
        <f>DATE(2029,5,15)</f>
        <v>47253</v>
      </c>
      <c r="F2728" s="93"/>
      <c r="G2728" s="93"/>
      <c r="H2728" s="93"/>
      <c r="I2728" s="99"/>
      <c r="J2728" s="99"/>
      <c r="K2728" s="99"/>
      <c r="L2728" s="99"/>
      <c r="M2728" s="99"/>
      <c r="N2728" s="99"/>
      <c r="O2728" s="99"/>
      <c r="P2728" s="99"/>
      <c r="Q2728" s="99"/>
      <c r="R2728" s="99"/>
      <c r="S2728" s="99"/>
      <c r="T2728" s="99"/>
      <c r="U2728" s="99"/>
      <c r="V2728" s="99"/>
      <c r="W2728" s="99"/>
      <c r="X2728" s="99"/>
      <c r="Y2728" s="99"/>
      <c r="Z2728" s="99"/>
      <c r="AF2728" s="326"/>
    </row>
    <row r="2729" spans="1:32" x14ac:dyDescent="0.3">
      <c r="A2729" s="372" t="s">
        <v>8715</v>
      </c>
      <c r="B2729" s="372" t="s">
        <v>8716</v>
      </c>
      <c r="C2729" s="125" t="s">
        <v>8717</v>
      </c>
      <c r="D2729" s="32" t="s">
        <v>20621</v>
      </c>
      <c r="E2729" s="125" t="s">
        <v>8524</v>
      </c>
      <c r="F2729" s="125" t="s">
        <v>1236</v>
      </c>
      <c r="G2729" s="125" t="s">
        <v>1237</v>
      </c>
      <c r="AF2729" s="326"/>
    </row>
    <row r="2730" spans="1:32" x14ac:dyDescent="0.25">
      <c r="A2730" s="44" t="s">
        <v>20321</v>
      </c>
      <c r="B2730" s="44" t="s">
        <v>20373</v>
      </c>
      <c r="C2730" s="45" t="s">
        <v>20374</v>
      </c>
      <c r="D2730" s="32" t="s">
        <v>12570</v>
      </c>
      <c r="E2730" s="46">
        <v>46507</v>
      </c>
      <c r="AF2730" s="326"/>
    </row>
    <row r="2731" spans="1:32" x14ac:dyDescent="0.25">
      <c r="A2731" s="44" t="s">
        <v>15528</v>
      </c>
      <c r="B2731" s="44" t="s">
        <v>6798</v>
      </c>
      <c r="C2731" s="45" t="s">
        <v>15529</v>
      </c>
      <c r="D2731" s="46" t="s">
        <v>13037</v>
      </c>
      <c r="E2731" s="46">
        <v>46568</v>
      </c>
      <c r="AF2731" s="326"/>
    </row>
    <row r="2732" spans="1:32" x14ac:dyDescent="0.25">
      <c r="A2732" s="44" t="s">
        <v>15528</v>
      </c>
      <c r="B2732" s="44" t="s">
        <v>6798</v>
      </c>
      <c r="C2732" s="45" t="s">
        <v>15529</v>
      </c>
      <c r="D2732" s="46" t="s">
        <v>13037</v>
      </c>
      <c r="E2732" s="46">
        <v>46568</v>
      </c>
      <c r="AF2732" s="326"/>
    </row>
    <row r="2733" spans="1:32" x14ac:dyDescent="0.25">
      <c r="A2733" s="44" t="s">
        <v>5337</v>
      </c>
      <c r="B2733" s="44" t="s">
        <v>15915</v>
      </c>
      <c r="C2733" s="45" t="s">
        <v>5359</v>
      </c>
      <c r="D2733" s="93" t="s">
        <v>3876</v>
      </c>
      <c r="E2733" s="359">
        <f>DATE(2026,8,15)</f>
        <v>46249</v>
      </c>
      <c r="F2733" s="93"/>
      <c r="G2733" s="93"/>
      <c r="H2733" s="93"/>
      <c r="I2733" s="99"/>
      <c r="J2733" s="99"/>
      <c r="K2733" s="99"/>
      <c r="L2733" s="99"/>
      <c r="M2733" s="99"/>
      <c r="N2733" s="99"/>
      <c r="O2733" s="99"/>
      <c r="P2733" s="99"/>
      <c r="Q2733" s="99"/>
      <c r="R2733" s="99"/>
      <c r="S2733" s="99"/>
      <c r="T2733" s="99"/>
      <c r="U2733" s="99"/>
      <c r="V2733" s="99"/>
      <c r="W2733" s="99"/>
      <c r="X2733" s="99"/>
      <c r="Y2733" s="99"/>
      <c r="Z2733" s="99"/>
      <c r="AA2733" s="380"/>
      <c r="AF2733" s="326"/>
    </row>
    <row r="2734" spans="1:32" x14ac:dyDescent="0.25">
      <c r="A2734" s="44" t="s">
        <v>16979</v>
      </c>
      <c r="B2734" s="44" t="s">
        <v>5447</v>
      </c>
      <c r="C2734" s="45">
        <v>250802</v>
      </c>
      <c r="D2734" s="45" t="s">
        <v>12340</v>
      </c>
      <c r="E2734" s="45" t="s">
        <v>10682</v>
      </c>
      <c r="AF2734" s="326"/>
    </row>
    <row r="2735" spans="1:32" x14ac:dyDescent="0.25">
      <c r="A2735" s="44" t="s">
        <v>6915</v>
      </c>
      <c r="B2735" s="44" t="s">
        <v>3298</v>
      </c>
      <c r="C2735" s="45">
        <v>23010402</v>
      </c>
      <c r="D2735" s="45" t="s">
        <v>12340</v>
      </c>
      <c r="E2735" s="45" t="s">
        <v>5640</v>
      </c>
      <c r="AF2735" s="326"/>
    </row>
    <row r="2736" spans="1:32" x14ac:dyDescent="0.3">
      <c r="A2736" s="372" t="s">
        <v>20059</v>
      </c>
      <c r="B2736" s="372" t="s">
        <v>2383</v>
      </c>
      <c r="C2736" s="125" t="s">
        <v>20257</v>
      </c>
      <c r="D2736" s="32" t="s">
        <v>20621</v>
      </c>
      <c r="E2736" s="125" t="s">
        <v>8976</v>
      </c>
      <c r="F2736" s="125" t="s">
        <v>1236</v>
      </c>
      <c r="G2736" s="125" t="s">
        <v>1237</v>
      </c>
      <c r="AF2736" s="326"/>
    </row>
    <row r="2737" spans="1:32" x14ac:dyDescent="0.25">
      <c r="A2737" s="44" t="s">
        <v>16980</v>
      </c>
      <c r="B2737" s="44" t="s">
        <v>5519</v>
      </c>
      <c r="C2737" s="45">
        <v>250302</v>
      </c>
      <c r="D2737" s="45" t="s">
        <v>12340</v>
      </c>
      <c r="E2737" s="45" t="s">
        <v>5580</v>
      </c>
      <c r="AF2737" s="326"/>
    </row>
    <row r="2738" spans="1:32" x14ac:dyDescent="0.25">
      <c r="A2738" s="44" t="s">
        <v>16980</v>
      </c>
      <c r="B2738" s="44" t="s">
        <v>5447</v>
      </c>
      <c r="C2738" s="45">
        <v>220802</v>
      </c>
      <c r="D2738" s="45" t="s">
        <v>12340</v>
      </c>
      <c r="E2738" s="45" t="s">
        <v>5239</v>
      </c>
      <c r="AF2738" s="326"/>
    </row>
    <row r="2739" spans="1:32" x14ac:dyDescent="0.25">
      <c r="A2739" s="44" t="s">
        <v>10404</v>
      </c>
      <c r="B2739" s="44" t="s">
        <v>20342</v>
      </c>
      <c r="C2739" s="45" t="s">
        <v>10493</v>
      </c>
      <c r="D2739" s="32" t="s">
        <v>12570</v>
      </c>
      <c r="E2739" s="46">
        <v>46387</v>
      </c>
      <c r="AF2739" s="326"/>
    </row>
    <row r="2740" spans="1:32" x14ac:dyDescent="0.25">
      <c r="A2740" s="44" t="s">
        <v>13198</v>
      </c>
      <c r="B2740" s="44" t="s">
        <v>13126</v>
      </c>
      <c r="C2740" s="45">
        <v>14.25</v>
      </c>
      <c r="D2740" s="45" t="s">
        <v>13565</v>
      </c>
      <c r="E2740" s="46">
        <v>47664</v>
      </c>
      <c r="F2740" s="45"/>
      <c r="G2740" s="93"/>
      <c r="H2740" s="93"/>
      <c r="I2740" s="99"/>
      <c r="J2740" s="99"/>
      <c r="K2740" s="99"/>
      <c r="L2740" s="99"/>
      <c r="M2740" s="99"/>
      <c r="N2740" s="99"/>
      <c r="O2740" s="99"/>
      <c r="P2740" s="99"/>
      <c r="Q2740" s="99"/>
      <c r="R2740" s="99"/>
      <c r="S2740" s="99"/>
      <c r="T2740" s="99"/>
      <c r="U2740" s="99"/>
      <c r="V2740" s="99"/>
      <c r="W2740" s="99"/>
      <c r="X2740" s="99"/>
      <c r="Y2740" s="99"/>
      <c r="Z2740" s="99"/>
      <c r="AF2740" s="326"/>
    </row>
    <row r="2741" spans="1:32" x14ac:dyDescent="0.25">
      <c r="A2741" s="44" t="s">
        <v>13198</v>
      </c>
      <c r="B2741" s="44" t="s">
        <v>13111</v>
      </c>
      <c r="C2741" s="45">
        <v>33.25</v>
      </c>
      <c r="D2741" s="45" t="s">
        <v>13565</v>
      </c>
      <c r="E2741" s="46">
        <v>47664</v>
      </c>
      <c r="F2741" s="45"/>
      <c r="G2741" s="93"/>
      <c r="H2741" s="93"/>
      <c r="I2741" s="99"/>
      <c r="J2741" s="99"/>
      <c r="K2741" s="99"/>
      <c r="L2741" s="99"/>
      <c r="M2741" s="99"/>
      <c r="N2741" s="99"/>
      <c r="O2741" s="99"/>
      <c r="P2741" s="99"/>
      <c r="Q2741" s="99"/>
      <c r="R2741" s="99"/>
      <c r="S2741" s="99"/>
      <c r="T2741" s="99"/>
      <c r="U2741" s="99"/>
      <c r="V2741" s="99"/>
      <c r="W2741" s="99"/>
      <c r="X2741" s="99"/>
      <c r="Y2741" s="99"/>
      <c r="Z2741" s="99"/>
      <c r="AF2741" s="326"/>
    </row>
    <row r="2742" spans="1:32" x14ac:dyDescent="0.25">
      <c r="A2742" s="44" t="s">
        <v>8289</v>
      </c>
      <c r="B2742" s="44" t="s">
        <v>2433</v>
      </c>
      <c r="C2742" s="45">
        <v>230105</v>
      </c>
      <c r="D2742" s="45" t="s">
        <v>12340</v>
      </c>
      <c r="E2742" s="45" t="s">
        <v>5580</v>
      </c>
      <c r="AF2742" s="326"/>
    </row>
    <row r="2743" spans="1:32" x14ac:dyDescent="0.25">
      <c r="A2743" s="44" t="s">
        <v>8289</v>
      </c>
      <c r="B2743" s="44" t="s">
        <v>5447</v>
      </c>
      <c r="C2743" s="45">
        <v>230807</v>
      </c>
      <c r="D2743" s="45" t="s">
        <v>12340</v>
      </c>
      <c r="E2743" s="45" t="s">
        <v>8966</v>
      </c>
      <c r="AF2743" s="326"/>
    </row>
    <row r="2744" spans="1:32" x14ac:dyDescent="0.25">
      <c r="A2744" s="44" t="s">
        <v>8832</v>
      </c>
      <c r="B2744" s="44" t="s">
        <v>20344</v>
      </c>
      <c r="C2744" s="45" t="s">
        <v>8813</v>
      </c>
      <c r="D2744" s="32" t="s">
        <v>12570</v>
      </c>
      <c r="E2744" s="46">
        <v>46387</v>
      </c>
      <c r="AF2744" s="326"/>
    </row>
    <row r="2745" spans="1:32" x14ac:dyDescent="0.3">
      <c r="A2745" s="57" t="s">
        <v>3763</v>
      </c>
      <c r="B2745" s="92" t="s">
        <v>3862</v>
      </c>
      <c r="C2745" s="93" t="s">
        <v>3860</v>
      </c>
      <c r="D2745" s="93" t="s">
        <v>3861</v>
      </c>
      <c r="E2745" s="94">
        <v>46203</v>
      </c>
      <c r="F2745" s="93"/>
      <c r="G2745" s="93"/>
      <c r="H2745" s="93"/>
      <c r="I2745" s="99"/>
      <c r="J2745" s="99"/>
      <c r="K2745" s="99"/>
      <c r="L2745" s="99"/>
      <c r="M2745" s="99"/>
      <c r="N2745" s="99"/>
      <c r="O2745" s="99"/>
      <c r="P2745" s="99"/>
      <c r="Q2745" s="99"/>
      <c r="R2745" s="99"/>
      <c r="S2745" s="99"/>
      <c r="T2745" s="99"/>
      <c r="U2745" s="99"/>
      <c r="V2745" s="99"/>
      <c r="W2745" s="99"/>
      <c r="X2745" s="99"/>
      <c r="Y2745" s="99"/>
      <c r="Z2745" s="99"/>
      <c r="AA2745" s="380"/>
      <c r="AF2745" s="326"/>
    </row>
    <row r="2746" spans="1:32" x14ac:dyDescent="0.25">
      <c r="A2746" s="44" t="s">
        <v>9035</v>
      </c>
      <c r="B2746" s="44" t="s">
        <v>5447</v>
      </c>
      <c r="C2746" s="45">
        <v>250802</v>
      </c>
      <c r="D2746" s="45" t="s">
        <v>12340</v>
      </c>
      <c r="E2746" s="45" t="s">
        <v>10682</v>
      </c>
      <c r="AF2746" s="326"/>
    </row>
    <row r="2747" spans="1:32" x14ac:dyDescent="0.25">
      <c r="A2747" s="44" t="s">
        <v>9035</v>
      </c>
      <c r="B2747" s="44" t="s">
        <v>3156</v>
      </c>
      <c r="C2747" s="45">
        <v>230904</v>
      </c>
      <c r="D2747" s="45" t="s">
        <v>12340</v>
      </c>
      <c r="E2747" s="45" t="s">
        <v>8524</v>
      </c>
      <c r="AF2747" s="326"/>
    </row>
    <row r="2748" spans="1:32" x14ac:dyDescent="0.25">
      <c r="A2748" s="44" t="s">
        <v>10405</v>
      </c>
      <c r="B2748" s="44" t="s">
        <v>20342</v>
      </c>
      <c r="C2748" s="45" t="s">
        <v>10493</v>
      </c>
      <c r="D2748" s="32" t="s">
        <v>12570</v>
      </c>
      <c r="E2748" s="46">
        <v>46387</v>
      </c>
      <c r="AF2748" s="326"/>
    </row>
    <row r="2749" spans="1:32" x14ac:dyDescent="0.25">
      <c r="A2749" s="44" t="s">
        <v>1022</v>
      </c>
      <c r="B2749" s="44" t="s">
        <v>13126</v>
      </c>
      <c r="C2749" s="45">
        <v>14.23</v>
      </c>
      <c r="D2749" s="45" t="s">
        <v>13565</v>
      </c>
      <c r="E2749" s="46">
        <v>46934</v>
      </c>
      <c r="F2749" s="45"/>
      <c r="G2749" s="93"/>
      <c r="H2749" s="93"/>
      <c r="I2749" s="99"/>
      <c r="J2749" s="99"/>
      <c r="K2749" s="99"/>
      <c r="L2749" s="99"/>
      <c r="M2749" s="99"/>
      <c r="N2749" s="99"/>
      <c r="O2749" s="99"/>
      <c r="P2749" s="99"/>
      <c r="Q2749" s="99"/>
      <c r="R2749" s="99"/>
      <c r="S2749" s="99"/>
      <c r="T2749" s="99"/>
      <c r="U2749" s="99"/>
      <c r="V2749" s="99"/>
      <c r="W2749" s="99"/>
      <c r="X2749" s="99"/>
      <c r="Y2749" s="99"/>
      <c r="Z2749" s="99"/>
      <c r="AF2749" s="326"/>
    </row>
    <row r="2750" spans="1:32" x14ac:dyDescent="0.25">
      <c r="A2750" s="44" t="s">
        <v>5102</v>
      </c>
      <c r="B2750" s="44" t="s">
        <v>5447</v>
      </c>
      <c r="C2750" s="45">
        <v>240804</v>
      </c>
      <c r="D2750" s="45" t="s">
        <v>12340</v>
      </c>
      <c r="E2750" s="45" t="s">
        <v>12234</v>
      </c>
      <c r="AF2750" s="326"/>
    </row>
    <row r="2751" spans="1:32" x14ac:dyDescent="0.25">
      <c r="A2751" s="44" t="s">
        <v>5102</v>
      </c>
      <c r="B2751" s="44" t="s">
        <v>2433</v>
      </c>
      <c r="C2751" s="45">
        <v>220105</v>
      </c>
      <c r="D2751" s="45" t="s">
        <v>12340</v>
      </c>
      <c r="E2751" s="45" t="s">
        <v>2686</v>
      </c>
      <c r="AF2751" s="326"/>
    </row>
    <row r="2752" spans="1:32" x14ac:dyDescent="0.25">
      <c r="A2752" s="44" t="s">
        <v>1918</v>
      </c>
      <c r="B2752" s="44" t="s">
        <v>20329</v>
      </c>
      <c r="C2752" s="45" t="s">
        <v>5775</v>
      </c>
      <c r="D2752" s="32" t="s">
        <v>12570</v>
      </c>
      <c r="E2752" s="46">
        <v>46568</v>
      </c>
      <c r="AF2752" s="326"/>
    </row>
    <row r="2753" spans="1:32" x14ac:dyDescent="0.25">
      <c r="A2753" s="44" t="s">
        <v>19007</v>
      </c>
      <c r="B2753" s="44" t="s">
        <v>18852</v>
      </c>
      <c r="C2753" s="45">
        <v>260205</v>
      </c>
      <c r="D2753" s="45" t="s">
        <v>12340</v>
      </c>
      <c r="E2753" s="45" t="s">
        <v>10021</v>
      </c>
      <c r="AF2753" s="326"/>
    </row>
    <row r="2754" spans="1:32" x14ac:dyDescent="0.25">
      <c r="A2754" s="44" t="s">
        <v>8819</v>
      </c>
      <c r="B2754" s="44" t="s">
        <v>20338</v>
      </c>
      <c r="C2754" s="45" t="s">
        <v>8812</v>
      </c>
      <c r="D2754" s="32" t="s">
        <v>12570</v>
      </c>
      <c r="E2754" s="46">
        <v>46387</v>
      </c>
      <c r="AF2754" s="326"/>
    </row>
    <row r="2755" spans="1:32" x14ac:dyDescent="0.25">
      <c r="A2755" s="44" t="s">
        <v>1926</v>
      </c>
      <c r="B2755" s="44" t="s">
        <v>20368</v>
      </c>
      <c r="C2755" s="45" t="s">
        <v>5829</v>
      </c>
      <c r="D2755" s="32" t="s">
        <v>12570</v>
      </c>
      <c r="E2755" s="46">
        <v>46507</v>
      </c>
      <c r="AF2755" s="326"/>
    </row>
    <row r="2756" spans="1:32" x14ac:dyDescent="0.25">
      <c r="A2756" s="44" t="s">
        <v>17805</v>
      </c>
      <c r="B2756" s="44" t="s">
        <v>20337</v>
      </c>
      <c r="C2756" s="45" t="s">
        <v>17804</v>
      </c>
      <c r="D2756" s="32" t="s">
        <v>12570</v>
      </c>
      <c r="E2756" s="46">
        <v>46387</v>
      </c>
      <c r="AF2756" s="326"/>
    </row>
    <row r="2757" spans="1:32" x14ac:dyDescent="0.25">
      <c r="A2757" s="44" t="s">
        <v>1670</v>
      </c>
      <c r="B2757" s="44" t="s">
        <v>10031</v>
      </c>
      <c r="C2757" s="45">
        <v>260105</v>
      </c>
      <c r="D2757" s="45" t="s">
        <v>12340</v>
      </c>
      <c r="E2757" s="45" t="s">
        <v>19008</v>
      </c>
      <c r="AF2757" s="326"/>
    </row>
    <row r="2758" spans="1:32" x14ac:dyDescent="0.25">
      <c r="A2758" s="44" t="s">
        <v>17446</v>
      </c>
      <c r="B2758" s="44" t="s">
        <v>20331</v>
      </c>
      <c r="C2758" s="45" t="s">
        <v>12572</v>
      </c>
      <c r="D2758" s="32" t="s">
        <v>12570</v>
      </c>
      <c r="E2758" s="46">
        <v>46387</v>
      </c>
      <c r="AF2758" s="326"/>
    </row>
    <row r="2759" spans="1:32" x14ac:dyDescent="0.25">
      <c r="A2759" s="44" t="s">
        <v>8489</v>
      </c>
      <c r="B2759" s="44" t="s">
        <v>5447</v>
      </c>
      <c r="C2759" s="45">
        <v>230807</v>
      </c>
      <c r="D2759" s="45" t="s">
        <v>12340</v>
      </c>
      <c r="E2759" s="45" t="s">
        <v>8966</v>
      </c>
      <c r="AF2759" s="326"/>
    </row>
    <row r="2760" spans="1:32" x14ac:dyDescent="0.25">
      <c r="A2760" s="44" t="s">
        <v>19009</v>
      </c>
      <c r="B2760" s="44" t="s">
        <v>7117</v>
      </c>
      <c r="C2760" s="45">
        <v>260203</v>
      </c>
      <c r="D2760" s="45" t="s">
        <v>12340</v>
      </c>
      <c r="E2760" s="45" t="s">
        <v>10021</v>
      </c>
      <c r="AF2760" s="326"/>
    </row>
    <row r="2761" spans="1:32" x14ac:dyDescent="0.25">
      <c r="A2761" s="44" t="s">
        <v>8020</v>
      </c>
      <c r="B2761" s="44" t="s">
        <v>152</v>
      </c>
      <c r="C2761" s="45" t="s">
        <v>8021</v>
      </c>
      <c r="D2761" s="45" t="s">
        <v>12177</v>
      </c>
      <c r="E2761" s="45" t="s">
        <v>5073</v>
      </c>
      <c r="F2761" s="93"/>
      <c r="G2761" s="93"/>
      <c r="H2761" s="93"/>
      <c r="I2761" s="99"/>
      <c r="J2761" s="99"/>
      <c r="K2761" s="99"/>
      <c r="L2761" s="99"/>
      <c r="M2761" s="99"/>
      <c r="N2761" s="99"/>
      <c r="O2761" s="99"/>
      <c r="P2761" s="99"/>
      <c r="Q2761" s="99"/>
      <c r="R2761" s="99"/>
      <c r="S2761" s="99"/>
      <c r="T2761" s="99"/>
      <c r="U2761" s="99"/>
      <c r="V2761" s="99"/>
      <c r="W2761" s="99"/>
      <c r="X2761" s="99"/>
      <c r="Y2761" s="99"/>
      <c r="Z2761" s="99"/>
      <c r="AF2761" s="326"/>
    </row>
    <row r="2762" spans="1:32" x14ac:dyDescent="0.25">
      <c r="A2762" s="44" t="s">
        <v>8020</v>
      </c>
      <c r="B2762" s="44" t="s">
        <v>152</v>
      </c>
      <c r="C2762" s="45" t="s">
        <v>8021</v>
      </c>
      <c r="D2762" s="45" t="s">
        <v>10697</v>
      </c>
      <c r="E2762" s="46">
        <v>46295</v>
      </c>
      <c r="F2762" s="93"/>
      <c r="G2762" s="93"/>
      <c r="H2762" s="93"/>
      <c r="I2762" s="99"/>
      <c r="J2762" s="99"/>
      <c r="K2762" s="99"/>
      <c r="L2762" s="99"/>
      <c r="M2762" s="99"/>
      <c r="N2762" s="99"/>
      <c r="O2762" s="99"/>
      <c r="P2762" s="99"/>
      <c r="Q2762" s="99"/>
      <c r="R2762" s="99"/>
      <c r="S2762" s="99"/>
      <c r="T2762" s="99"/>
      <c r="U2762" s="99"/>
      <c r="V2762" s="99"/>
      <c r="W2762" s="99"/>
      <c r="X2762" s="99"/>
      <c r="Y2762" s="99"/>
      <c r="Z2762" s="99"/>
      <c r="AF2762" s="326"/>
    </row>
    <row r="2763" spans="1:32" x14ac:dyDescent="0.25">
      <c r="A2763" s="44" t="s">
        <v>19010</v>
      </c>
      <c r="B2763" s="44" t="s">
        <v>3598</v>
      </c>
      <c r="C2763" s="45">
        <v>230301</v>
      </c>
      <c r="D2763" s="45" t="s">
        <v>12340</v>
      </c>
      <c r="E2763" s="45" t="s">
        <v>5580</v>
      </c>
      <c r="AF2763" s="326"/>
    </row>
    <row r="2764" spans="1:32" x14ac:dyDescent="0.25">
      <c r="A2764" s="44" t="s">
        <v>10098</v>
      </c>
      <c r="B2764" s="44" t="s">
        <v>20383</v>
      </c>
      <c r="C2764" s="45" t="s">
        <v>10097</v>
      </c>
      <c r="D2764" s="32" t="s">
        <v>12570</v>
      </c>
      <c r="E2764" s="46">
        <v>46446</v>
      </c>
      <c r="AF2764" s="326"/>
    </row>
    <row r="2765" spans="1:32" x14ac:dyDescent="0.25">
      <c r="A2765" s="44" t="s">
        <v>13199</v>
      </c>
      <c r="B2765" s="44" t="s">
        <v>13110</v>
      </c>
      <c r="C2765" s="45">
        <v>12.23</v>
      </c>
      <c r="D2765" s="45" t="s">
        <v>13565</v>
      </c>
      <c r="E2765" s="46">
        <v>46934</v>
      </c>
      <c r="F2765" s="45"/>
      <c r="G2765" s="93"/>
      <c r="H2765" s="93"/>
      <c r="I2765" s="99"/>
      <c r="J2765" s="99"/>
      <c r="K2765" s="99"/>
      <c r="L2765" s="99"/>
      <c r="M2765" s="99"/>
      <c r="N2765" s="99"/>
      <c r="O2765" s="99"/>
      <c r="P2765" s="99"/>
      <c r="Q2765" s="99"/>
      <c r="R2765" s="99"/>
      <c r="S2765" s="99"/>
      <c r="T2765" s="99"/>
      <c r="U2765" s="99"/>
      <c r="V2765" s="99"/>
      <c r="W2765" s="99"/>
      <c r="X2765" s="99"/>
      <c r="Y2765" s="99"/>
      <c r="Z2765" s="99"/>
      <c r="AF2765" s="326"/>
    </row>
    <row r="2766" spans="1:32" x14ac:dyDescent="0.25">
      <c r="A2766" s="44" t="s">
        <v>16981</v>
      </c>
      <c r="B2766" s="44" t="s">
        <v>19011</v>
      </c>
      <c r="C2766" s="45">
        <v>25050201</v>
      </c>
      <c r="D2766" s="45" t="s">
        <v>12340</v>
      </c>
      <c r="E2766" s="45" t="s">
        <v>7651</v>
      </c>
      <c r="AF2766" s="326"/>
    </row>
    <row r="2767" spans="1:32" x14ac:dyDescent="0.25">
      <c r="A2767" s="44" t="s">
        <v>16981</v>
      </c>
      <c r="B2767" s="44" t="s">
        <v>5639</v>
      </c>
      <c r="C2767" s="45">
        <v>26010401</v>
      </c>
      <c r="D2767" s="45" t="s">
        <v>12340</v>
      </c>
      <c r="E2767" s="45" t="s">
        <v>18836</v>
      </c>
      <c r="AF2767" s="326"/>
    </row>
    <row r="2768" spans="1:32" x14ac:dyDescent="0.25">
      <c r="A2768" s="44" t="s">
        <v>16981</v>
      </c>
      <c r="B2768" s="44" t="s">
        <v>980</v>
      </c>
      <c r="C2768" s="45">
        <v>260103</v>
      </c>
      <c r="D2768" s="45" t="s">
        <v>12340</v>
      </c>
      <c r="E2768" s="45" t="s">
        <v>8976</v>
      </c>
      <c r="AF2768" s="326"/>
    </row>
    <row r="2769" spans="1:32" x14ac:dyDescent="0.25">
      <c r="A2769" s="44" t="s">
        <v>16981</v>
      </c>
      <c r="B2769" s="44" t="s">
        <v>990</v>
      </c>
      <c r="C2769" s="45">
        <v>260102</v>
      </c>
      <c r="D2769" s="45" t="s">
        <v>12340</v>
      </c>
      <c r="E2769" s="45" t="s">
        <v>8976</v>
      </c>
      <c r="AF2769" s="326"/>
    </row>
    <row r="2770" spans="1:32" x14ac:dyDescent="0.25">
      <c r="A2770" s="44" t="s">
        <v>16981</v>
      </c>
      <c r="B2770" s="44" t="s">
        <v>16911</v>
      </c>
      <c r="C2770" s="45">
        <v>250902</v>
      </c>
      <c r="D2770" s="45" t="s">
        <v>12340</v>
      </c>
      <c r="E2770" s="45" t="s">
        <v>5246</v>
      </c>
      <c r="AF2770" s="326"/>
    </row>
    <row r="2771" spans="1:32" x14ac:dyDescent="0.3">
      <c r="A2771" s="372" t="s">
        <v>17497</v>
      </c>
      <c r="B2771" s="372" t="s">
        <v>1201</v>
      </c>
      <c r="C2771" s="125" t="s">
        <v>11031</v>
      </c>
      <c r="D2771" s="32" t="s">
        <v>20621</v>
      </c>
      <c r="E2771" s="125" t="s">
        <v>5452</v>
      </c>
      <c r="F2771" s="125" t="s">
        <v>1236</v>
      </c>
      <c r="G2771" s="125" t="s">
        <v>1236</v>
      </c>
      <c r="AF2771" s="326"/>
    </row>
    <row r="2772" spans="1:32" x14ac:dyDescent="0.25">
      <c r="A2772" s="44" t="s">
        <v>19012</v>
      </c>
      <c r="B2772" s="44" t="s">
        <v>3298</v>
      </c>
      <c r="C2772" s="45">
        <v>26010402</v>
      </c>
      <c r="D2772" s="45" t="s">
        <v>12340</v>
      </c>
      <c r="E2772" s="45" t="s">
        <v>18836</v>
      </c>
      <c r="AF2772" s="326"/>
    </row>
    <row r="2773" spans="1:32" x14ac:dyDescent="0.25">
      <c r="A2773" s="44" t="s">
        <v>19013</v>
      </c>
      <c r="B2773" s="44" t="s">
        <v>3298</v>
      </c>
      <c r="C2773" s="45">
        <v>26010402</v>
      </c>
      <c r="D2773" s="45" t="s">
        <v>12340</v>
      </c>
      <c r="E2773" s="45" t="s">
        <v>18836</v>
      </c>
      <c r="AF2773" s="326"/>
    </row>
    <row r="2774" spans="1:32" x14ac:dyDescent="0.25">
      <c r="A2774" s="44" t="s">
        <v>19013</v>
      </c>
      <c r="B2774" s="44" t="s">
        <v>5639</v>
      </c>
      <c r="C2774" s="45">
        <v>26010401</v>
      </c>
      <c r="D2774" s="45" t="s">
        <v>12340</v>
      </c>
      <c r="E2774" s="45" t="s">
        <v>18836</v>
      </c>
      <c r="AF2774" s="326"/>
    </row>
    <row r="2775" spans="1:32" x14ac:dyDescent="0.25">
      <c r="A2775" s="44" t="s">
        <v>8042</v>
      </c>
      <c r="B2775" s="44" t="s">
        <v>3598</v>
      </c>
      <c r="C2775" s="45">
        <v>230301</v>
      </c>
      <c r="D2775" s="45" t="s">
        <v>12340</v>
      </c>
      <c r="E2775" s="45" t="s">
        <v>5580</v>
      </c>
      <c r="AF2775" s="326"/>
    </row>
    <row r="2776" spans="1:32" x14ac:dyDescent="0.25">
      <c r="A2776" s="44" t="s">
        <v>8042</v>
      </c>
      <c r="B2776" s="44" t="s">
        <v>7973</v>
      </c>
      <c r="C2776" s="45" t="s">
        <v>8043</v>
      </c>
      <c r="D2776" s="45" t="s">
        <v>10697</v>
      </c>
      <c r="E2776" s="45" t="s">
        <v>5245</v>
      </c>
      <c r="F2776" s="93"/>
      <c r="G2776" s="93"/>
      <c r="H2776" s="93"/>
      <c r="I2776" s="99"/>
      <c r="J2776" s="99"/>
      <c r="K2776" s="99"/>
      <c r="L2776" s="99"/>
      <c r="M2776" s="99"/>
      <c r="N2776" s="99"/>
      <c r="O2776" s="99"/>
      <c r="P2776" s="99"/>
      <c r="Q2776" s="99"/>
      <c r="R2776" s="99"/>
      <c r="S2776" s="99"/>
      <c r="T2776" s="99"/>
      <c r="U2776" s="99"/>
      <c r="V2776" s="99"/>
      <c r="W2776" s="99"/>
      <c r="X2776" s="99"/>
      <c r="Y2776" s="99"/>
      <c r="Z2776" s="99"/>
      <c r="AA2776" s="380"/>
      <c r="AF2776" s="326"/>
    </row>
    <row r="2777" spans="1:32" x14ac:dyDescent="0.25">
      <c r="A2777" s="44" t="s">
        <v>12247</v>
      </c>
      <c r="B2777" s="44" t="s">
        <v>3598</v>
      </c>
      <c r="C2777" s="45">
        <v>240301</v>
      </c>
      <c r="D2777" s="45" t="s">
        <v>12340</v>
      </c>
      <c r="E2777" s="45" t="s">
        <v>10032</v>
      </c>
      <c r="AF2777" s="326"/>
    </row>
    <row r="2778" spans="1:32" x14ac:dyDescent="0.25">
      <c r="A2778" s="44" t="s">
        <v>19014</v>
      </c>
      <c r="B2778" s="44" t="s">
        <v>3598</v>
      </c>
      <c r="C2778" s="45">
        <v>230301</v>
      </c>
      <c r="D2778" s="45" t="s">
        <v>12340</v>
      </c>
      <c r="E2778" s="45" t="s">
        <v>5580</v>
      </c>
      <c r="AF2778" s="326"/>
    </row>
    <row r="2779" spans="1:32" x14ac:dyDescent="0.25">
      <c r="A2779" s="44" t="s">
        <v>14829</v>
      </c>
      <c r="B2779" s="44" t="s">
        <v>15960</v>
      </c>
      <c r="C2779" s="45" t="s">
        <v>14830</v>
      </c>
      <c r="D2779" s="93" t="s">
        <v>3876</v>
      </c>
      <c r="E2779" s="359">
        <f>DATE(2029,1,31)</f>
        <v>47149</v>
      </c>
      <c r="F2779" s="93"/>
      <c r="G2779" s="93"/>
      <c r="H2779" s="93"/>
      <c r="I2779" s="99"/>
      <c r="J2779" s="99"/>
      <c r="K2779" s="99"/>
      <c r="L2779" s="99"/>
      <c r="M2779" s="99"/>
      <c r="N2779" s="99"/>
      <c r="O2779" s="99"/>
      <c r="P2779" s="99"/>
      <c r="Q2779" s="99"/>
      <c r="R2779" s="99"/>
      <c r="S2779" s="99"/>
      <c r="T2779" s="99"/>
      <c r="U2779" s="99"/>
      <c r="V2779" s="99"/>
      <c r="W2779" s="99"/>
      <c r="X2779" s="99"/>
      <c r="Y2779" s="99"/>
      <c r="Z2779" s="99"/>
      <c r="AF2779" s="326"/>
    </row>
    <row r="2780" spans="1:32" x14ac:dyDescent="0.25">
      <c r="A2780" s="44" t="s">
        <v>8652</v>
      </c>
      <c r="B2780" s="44" t="s">
        <v>20341</v>
      </c>
      <c r="C2780" s="45" t="s">
        <v>8651</v>
      </c>
      <c r="D2780" s="32" t="s">
        <v>12570</v>
      </c>
      <c r="E2780" s="46">
        <v>46326</v>
      </c>
      <c r="AF2780" s="326"/>
    </row>
    <row r="2781" spans="1:32" x14ac:dyDescent="0.25">
      <c r="A2781" s="44" t="s">
        <v>8142</v>
      </c>
      <c r="B2781" s="44" t="s">
        <v>281</v>
      </c>
      <c r="C2781" s="45" t="s">
        <v>8143</v>
      </c>
      <c r="D2781" s="45" t="s">
        <v>12177</v>
      </c>
      <c r="E2781" s="45" t="s">
        <v>12899</v>
      </c>
      <c r="F2781" s="93"/>
      <c r="G2781" s="93"/>
      <c r="H2781" s="93"/>
      <c r="I2781" s="99"/>
      <c r="J2781" s="99"/>
      <c r="K2781" s="99"/>
      <c r="L2781" s="99"/>
      <c r="M2781" s="99"/>
      <c r="N2781" s="99"/>
      <c r="O2781" s="99"/>
      <c r="P2781" s="99"/>
      <c r="Q2781" s="99"/>
      <c r="R2781" s="99"/>
      <c r="S2781" s="99"/>
      <c r="T2781" s="99"/>
      <c r="U2781" s="99"/>
      <c r="V2781" s="99"/>
      <c r="W2781" s="99"/>
      <c r="X2781" s="99"/>
      <c r="Y2781" s="99"/>
      <c r="Z2781" s="99"/>
      <c r="AF2781" s="326"/>
    </row>
    <row r="2782" spans="1:32" x14ac:dyDescent="0.25">
      <c r="A2782" s="44" t="s">
        <v>8142</v>
      </c>
      <c r="B2782" s="44" t="s">
        <v>4618</v>
      </c>
      <c r="C2782" s="45" t="s">
        <v>4870</v>
      </c>
      <c r="D2782" s="45" t="s">
        <v>12177</v>
      </c>
      <c r="E2782" s="45" t="s">
        <v>7925</v>
      </c>
      <c r="F2782" s="93"/>
      <c r="G2782" s="93"/>
      <c r="H2782" s="93"/>
      <c r="I2782" s="99"/>
      <c r="J2782" s="99"/>
      <c r="K2782" s="99"/>
      <c r="L2782" s="99"/>
      <c r="M2782" s="99"/>
      <c r="N2782" s="99"/>
      <c r="O2782" s="99"/>
      <c r="P2782" s="99"/>
      <c r="Q2782" s="99"/>
      <c r="R2782" s="99"/>
      <c r="S2782" s="99"/>
      <c r="T2782" s="99"/>
      <c r="U2782" s="99"/>
      <c r="V2782" s="99"/>
      <c r="W2782" s="99"/>
      <c r="X2782" s="99"/>
      <c r="Y2782" s="99"/>
      <c r="Z2782" s="99"/>
      <c r="AF2782" s="326"/>
    </row>
    <row r="2783" spans="1:32" x14ac:dyDescent="0.25">
      <c r="A2783" s="44" t="s">
        <v>8142</v>
      </c>
      <c r="B2783" s="44" t="s">
        <v>281</v>
      </c>
      <c r="C2783" s="45" t="s">
        <v>8143</v>
      </c>
      <c r="D2783" s="45" t="s">
        <v>10697</v>
      </c>
      <c r="E2783" s="45" t="s">
        <v>5072</v>
      </c>
      <c r="F2783" s="93"/>
      <c r="G2783" s="93"/>
      <c r="H2783" s="93"/>
      <c r="I2783" s="99"/>
      <c r="J2783" s="99"/>
      <c r="K2783" s="99"/>
      <c r="L2783" s="99"/>
      <c r="M2783" s="99"/>
      <c r="N2783" s="99"/>
      <c r="O2783" s="99"/>
      <c r="P2783" s="99"/>
      <c r="Q2783" s="99"/>
      <c r="R2783" s="99"/>
      <c r="S2783" s="99"/>
      <c r="T2783" s="99"/>
      <c r="U2783" s="99"/>
      <c r="V2783" s="99"/>
      <c r="W2783" s="99"/>
      <c r="X2783" s="99"/>
      <c r="Y2783" s="99"/>
      <c r="Z2783" s="99"/>
      <c r="AF2783" s="326"/>
    </row>
    <row r="2784" spans="1:32" x14ac:dyDescent="0.25">
      <c r="A2784" s="44" t="s">
        <v>19015</v>
      </c>
      <c r="B2784" s="44" t="s">
        <v>18988</v>
      </c>
      <c r="C2784" s="45">
        <v>240901</v>
      </c>
      <c r="D2784" s="45" t="s">
        <v>12340</v>
      </c>
      <c r="E2784" s="45" t="s">
        <v>5075</v>
      </c>
      <c r="AF2784" s="326"/>
    </row>
    <row r="2785" spans="1:32" x14ac:dyDescent="0.25">
      <c r="A2785" s="44" t="s">
        <v>19016</v>
      </c>
      <c r="B2785" s="44" t="s">
        <v>3598</v>
      </c>
      <c r="C2785" s="45">
        <v>240301</v>
      </c>
      <c r="D2785" s="45" t="s">
        <v>12340</v>
      </c>
      <c r="E2785" s="45" t="s">
        <v>10032</v>
      </c>
      <c r="AF2785" s="326"/>
    </row>
    <row r="2786" spans="1:32" x14ac:dyDescent="0.25">
      <c r="A2786" s="44" t="s">
        <v>11369</v>
      </c>
      <c r="B2786" s="44" t="s">
        <v>11296</v>
      </c>
      <c r="C2786" s="45">
        <v>240402</v>
      </c>
      <c r="D2786" s="45" t="s">
        <v>12340</v>
      </c>
      <c r="E2786" s="45" t="s">
        <v>5311</v>
      </c>
      <c r="AF2786" s="326"/>
    </row>
    <row r="2787" spans="1:32" x14ac:dyDescent="0.3">
      <c r="A2787" s="57" t="s">
        <v>2236</v>
      </c>
      <c r="B2787" s="57" t="s">
        <v>2254</v>
      </c>
      <c r="C2787" s="62">
        <v>24030</v>
      </c>
      <c r="D2787" s="93" t="s">
        <v>5007</v>
      </c>
      <c r="E2787" s="60">
        <v>46326</v>
      </c>
      <c r="F2787" s="379"/>
      <c r="G2787" s="379"/>
      <c r="H2787" s="379"/>
      <c r="I2787" s="380"/>
      <c r="J2787" s="380"/>
      <c r="K2787" s="380"/>
      <c r="L2787" s="380"/>
      <c r="M2787" s="380"/>
      <c r="N2787" s="380"/>
      <c r="O2787" s="380"/>
      <c r="P2787" s="380"/>
      <c r="Q2787" s="380"/>
      <c r="R2787" s="380"/>
      <c r="S2787" s="380"/>
      <c r="T2787" s="380"/>
      <c r="U2787" s="380"/>
      <c r="V2787" s="380"/>
      <c r="W2787" s="380"/>
      <c r="X2787" s="380"/>
      <c r="Y2787" s="380"/>
      <c r="Z2787" s="380"/>
      <c r="AA2787" s="380"/>
      <c r="AF2787" s="326"/>
    </row>
    <row r="2788" spans="1:32" x14ac:dyDescent="0.25">
      <c r="A2788" s="44" t="s">
        <v>12248</v>
      </c>
      <c r="B2788" s="44" t="s">
        <v>3156</v>
      </c>
      <c r="C2788" s="45">
        <v>230904</v>
      </c>
      <c r="D2788" s="45" t="s">
        <v>12340</v>
      </c>
      <c r="E2788" s="45" t="s">
        <v>8524</v>
      </c>
      <c r="AF2788" s="326"/>
    </row>
    <row r="2789" spans="1:32" x14ac:dyDescent="0.25">
      <c r="A2789" s="44" t="s">
        <v>12248</v>
      </c>
      <c r="B2789" s="44" t="s">
        <v>5447</v>
      </c>
      <c r="C2789" s="45">
        <v>240804</v>
      </c>
      <c r="D2789" s="45" t="s">
        <v>12340</v>
      </c>
      <c r="E2789" s="45" t="s">
        <v>12234</v>
      </c>
      <c r="AF2789" s="326"/>
    </row>
    <row r="2790" spans="1:32" x14ac:dyDescent="0.3">
      <c r="A2790" s="372" t="s">
        <v>1023</v>
      </c>
      <c r="B2790" s="372" t="s">
        <v>1206</v>
      </c>
      <c r="C2790" s="125" t="s">
        <v>20612</v>
      </c>
      <c r="D2790" s="32" t="s">
        <v>20621</v>
      </c>
      <c r="E2790" s="125" t="s">
        <v>10032</v>
      </c>
      <c r="F2790" s="125" t="s">
        <v>1236</v>
      </c>
      <c r="G2790" s="125" t="s">
        <v>1237</v>
      </c>
      <c r="AF2790" s="326"/>
    </row>
    <row r="2791" spans="1:32" x14ac:dyDescent="0.3">
      <c r="A2791" s="57" t="s">
        <v>3764</v>
      </c>
      <c r="B2791" s="92" t="s">
        <v>3862</v>
      </c>
      <c r="C2791" s="93" t="s">
        <v>3860</v>
      </c>
      <c r="D2791" s="93" t="s">
        <v>3861</v>
      </c>
      <c r="E2791" s="94">
        <v>46203</v>
      </c>
      <c r="F2791" s="93"/>
      <c r="G2791" s="93"/>
      <c r="H2791" s="93"/>
      <c r="I2791" s="99"/>
      <c r="J2791" s="99"/>
      <c r="K2791" s="99"/>
      <c r="L2791" s="99"/>
      <c r="M2791" s="99"/>
      <c r="N2791" s="99"/>
      <c r="O2791" s="99"/>
      <c r="P2791" s="99"/>
      <c r="Q2791" s="99"/>
      <c r="R2791" s="99"/>
      <c r="S2791" s="99"/>
      <c r="T2791" s="99"/>
      <c r="U2791" s="99"/>
      <c r="V2791" s="99"/>
      <c r="W2791" s="99"/>
      <c r="X2791" s="99"/>
      <c r="Y2791" s="99"/>
      <c r="Z2791" s="99"/>
      <c r="AA2791" s="380"/>
      <c r="AF2791" s="326"/>
    </row>
    <row r="2792" spans="1:32" x14ac:dyDescent="0.25">
      <c r="A2792" s="44" t="s">
        <v>1023</v>
      </c>
      <c r="B2792" s="44" t="s">
        <v>13126</v>
      </c>
      <c r="C2792" s="45">
        <v>14.23</v>
      </c>
      <c r="D2792" s="45" t="s">
        <v>13565</v>
      </c>
      <c r="E2792" s="46">
        <v>46934</v>
      </c>
      <c r="F2792" s="45"/>
      <c r="G2792" s="93"/>
      <c r="H2792" s="93"/>
      <c r="I2792" s="99"/>
      <c r="J2792" s="99"/>
      <c r="K2792" s="99"/>
      <c r="L2792" s="99"/>
      <c r="M2792" s="99"/>
      <c r="N2792" s="99"/>
      <c r="O2792" s="99"/>
      <c r="P2792" s="99"/>
      <c r="Q2792" s="99"/>
      <c r="R2792" s="99"/>
      <c r="S2792" s="99"/>
      <c r="T2792" s="99"/>
      <c r="U2792" s="99"/>
      <c r="V2792" s="99"/>
      <c r="W2792" s="99"/>
      <c r="X2792" s="99"/>
      <c r="Y2792" s="99"/>
      <c r="Z2792" s="99"/>
      <c r="AF2792" s="326"/>
    </row>
    <row r="2793" spans="1:32" x14ac:dyDescent="0.25">
      <c r="A2793" s="44" t="s">
        <v>449</v>
      </c>
      <c r="B2793" s="44" t="s">
        <v>20344</v>
      </c>
      <c r="C2793" s="45" t="s">
        <v>8813</v>
      </c>
      <c r="D2793" s="32" t="s">
        <v>12570</v>
      </c>
      <c r="E2793" s="46">
        <v>46387</v>
      </c>
      <c r="AF2793" s="326"/>
    </row>
    <row r="2794" spans="1:32" x14ac:dyDescent="0.3">
      <c r="A2794" s="372" t="s">
        <v>20443</v>
      </c>
      <c r="B2794" s="372" t="s">
        <v>1215</v>
      </c>
      <c r="C2794" s="125" t="s">
        <v>20616</v>
      </c>
      <c r="D2794" s="32" t="s">
        <v>20621</v>
      </c>
      <c r="E2794" s="125" t="s">
        <v>10032</v>
      </c>
      <c r="F2794" s="125" t="s">
        <v>1236</v>
      </c>
      <c r="G2794" s="125" t="s">
        <v>1237</v>
      </c>
      <c r="AF2794" s="326"/>
    </row>
    <row r="2795" spans="1:32" x14ac:dyDescent="0.25">
      <c r="A2795" s="44" t="s">
        <v>3262</v>
      </c>
      <c r="B2795" s="44" t="s">
        <v>20394</v>
      </c>
      <c r="C2795" s="45" t="s">
        <v>17907</v>
      </c>
      <c r="D2795" s="32" t="s">
        <v>12570</v>
      </c>
      <c r="E2795" s="46">
        <v>46446</v>
      </c>
      <c r="AF2795" s="326"/>
    </row>
    <row r="2796" spans="1:32" x14ac:dyDescent="0.3">
      <c r="A2796" s="372" t="s">
        <v>9488</v>
      </c>
      <c r="B2796" s="372" t="s">
        <v>5068</v>
      </c>
      <c r="C2796" s="125" t="s">
        <v>17595</v>
      </c>
      <c r="D2796" s="32" t="s">
        <v>20621</v>
      </c>
      <c r="E2796" s="125" t="s">
        <v>5246</v>
      </c>
      <c r="F2796" s="125" t="s">
        <v>1237</v>
      </c>
      <c r="G2796" s="125" t="s">
        <v>1237</v>
      </c>
      <c r="AF2796" s="326"/>
    </row>
    <row r="2797" spans="1:32" x14ac:dyDescent="0.3">
      <c r="A2797" s="372" t="s">
        <v>9488</v>
      </c>
      <c r="B2797" s="372" t="s">
        <v>7359</v>
      </c>
      <c r="C2797" s="125" t="s">
        <v>20262</v>
      </c>
      <c r="D2797" s="32" t="s">
        <v>20621</v>
      </c>
      <c r="E2797" s="125" t="s">
        <v>8976</v>
      </c>
      <c r="F2797" s="125" t="s">
        <v>1237</v>
      </c>
      <c r="G2797" s="125" t="s">
        <v>1237</v>
      </c>
      <c r="AF2797" s="326"/>
    </row>
    <row r="2798" spans="1:32" x14ac:dyDescent="0.25">
      <c r="A2798" s="44" t="s">
        <v>9488</v>
      </c>
      <c r="B2798" s="44" t="s">
        <v>15961</v>
      </c>
      <c r="C2798" s="45" t="s">
        <v>14831</v>
      </c>
      <c r="D2798" s="93" t="s">
        <v>3876</v>
      </c>
      <c r="E2798" s="359">
        <f>DATE(2029,5,19)</f>
        <v>47257</v>
      </c>
      <c r="F2798" s="93"/>
      <c r="G2798" s="93"/>
      <c r="H2798" s="93"/>
      <c r="I2798" s="99"/>
      <c r="J2798" s="99"/>
      <c r="K2798" s="99"/>
      <c r="L2798" s="99"/>
      <c r="M2798" s="99"/>
      <c r="N2798" s="99"/>
      <c r="O2798" s="99"/>
      <c r="P2798" s="99"/>
      <c r="Q2798" s="99"/>
      <c r="R2798" s="99"/>
      <c r="S2798" s="99"/>
      <c r="T2798" s="99"/>
      <c r="U2798" s="99"/>
      <c r="V2798" s="99"/>
      <c r="W2798" s="99"/>
      <c r="X2798" s="99"/>
      <c r="Y2798" s="99"/>
      <c r="Z2798" s="99"/>
      <c r="AF2798" s="326"/>
    </row>
    <row r="2799" spans="1:32" x14ac:dyDescent="0.25">
      <c r="A2799" s="44" t="s">
        <v>5481</v>
      </c>
      <c r="B2799" s="44" t="s">
        <v>967</v>
      </c>
      <c r="C2799" s="45">
        <v>220601</v>
      </c>
      <c r="D2799" s="45" t="s">
        <v>12340</v>
      </c>
      <c r="E2799" s="45" t="s">
        <v>5235</v>
      </c>
      <c r="AF2799" s="326"/>
    </row>
    <row r="2800" spans="1:32" x14ac:dyDescent="0.25">
      <c r="A2800" s="44" t="s">
        <v>194</v>
      </c>
      <c r="B2800" s="44" t="s">
        <v>15962</v>
      </c>
      <c r="C2800" s="45" t="s">
        <v>9838</v>
      </c>
      <c r="D2800" s="93" t="s">
        <v>3876</v>
      </c>
      <c r="E2800" s="359">
        <f>DATE(2027,2,24)</f>
        <v>46442</v>
      </c>
      <c r="F2800" s="93"/>
      <c r="G2800" s="93"/>
      <c r="H2800" s="93"/>
      <c r="I2800" s="99"/>
      <c r="J2800" s="99"/>
      <c r="K2800" s="99"/>
      <c r="L2800" s="99"/>
      <c r="M2800" s="99"/>
      <c r="N2800" s="99"/>
      <c r="O2800" s="99"/>
      <c r="P2800" s="99"/>
      <c r="Q2800" s="99"/>
      <c r="R2800" s="99"/>
      <c r="S2800" s="99"/>
      <c r="T2800" s="99"/>
      <c r="U2800" s="99"/>
      <c r="V2800" s="99"/>
      <c r="W2800" s="99"/>
      <c r="X2800" s="99"/>
      <c r="Y2800" s="99"/>
      <c r="Z2800" s="99"/>
      <c r="AF2800" s="326"/>
    </row>
    <row r="2801" spans="1:32" x14ac:dyDescent="0.25">
      <c r="A2801" s="44" t="s">
        <v>194</v>
      </c>
      <c r="B2801" s="44" t="s">
        <v>195</v>
      </c>
      <c r="C2801" s="45" t="s">
        <v>4151</v>
      </c>
      <c r="D2801" s="45" t="s">
        <v>10697</v>
      </c>
      <c r="E2801" s="45" t="s">
        <v>5245</v>
      </c>
      <c r="F2801" s="93"/>
      <c r="G2801" s="93"/>
      <c r="H2801" s="93"/>
      <c r="I2801" s="99"/>
      <c r="J2801" s="99"/>
      <c r="K2801" s="99"/>
      <c r="L2801" s="99"/>
      <c r="M2801" s="99"/>
      <c r="N2801" s="99"/>
      <c r="O2801" s="99"/>
      <c r="P2801" s="99"/>
      <c r="Q2801" s="99"/>
      <c r="R2801" s="99"/>
      <c r="S2801" s="99"/>
      <c r="T2801" s="99"/>
      <c r="U2801" s="99"/>
      <c r="V2801" s="99"/>
      <c r="W2801" s="99"/>
      <c r="X2801" s="99"/>
      <c r="Y2801" s="99"/>
      <c r="Z2801" s="99"/>
      <c r="AA2801" s="380"/>
      <c r="AF2801" s="326"/>
    </row>
    <row r="2802" spans="1:32" x14ac:dyDescent="0.25">
      <c r="A2802" s="44" t="s">
        <v>9036</v>
      </c>
      <c r="B2802" s="44" t="s">
        <v>3166</v>
      </c>
      <c r="C2802" s="45">
        <v>230902</v>
      </c>
      <c r="D2802" s="45" t="s">
        <v>12340</v>
      </c>
      <c r="E2802" s="45" t="s">
        <v>8524</v>
      </c>
      <c r="AF2802" s="326"/>
    </row>
    <row r="2803" spans="1:32" x14ac:dyDescent="0.25">
      <c r="A2803" s="44" t="s">
        <v>9036</v>
      </c>
      <c r="B2803" s="44" t="s">
        <v>11338</v>
      </c>
      <c r="C2803" s="45">
        <v>24020201</v>
      </c>
      <c r="D2803" s="45" t="s">
        <v>12340</v>
      </c>
      <c r="E2803" s="45" t="s">
        <v>5444</v>
      </c>
      <c r="AF2803" s="326"/>
    </row>
    <row r="2804" spans="1:32" x14ac:dyDescent="0.25">
      <c r="A2804" s="44" t="s">
        <v>9036</v>
      </c>
      <c r="B2804" s="44" t="s">
        <v>3167</v>
      </c>
      <c r="C2804" s="45">
        <v>24020202</v>
      </c>
      <c r="D2804" s="45" t="s">
        <v>12340</v>
      </c>
      <c r="E2804" s="45" t="s">
        <v>5444</v>
      </c>
      <c r="AF2804" s="326"/>
    </row>
    <row r="2805" spans="1:32" x14ac:dyDescent="0.3">
      <c r="A2805" s="372" t="s">
        <v>12378</v>
      </c>
      <c r="B2805" s="372" t="s">
        <v>12349</v>
      </c>
      <c r="C2805" s="125" t="s">
        <v>12350</v>
      </c>
      <c r="D2805" s="32" t="s">
        <v>20621</v>
      </c>
      <c r="E2805" s="125" t="s">
        <v>5075</v>
      </c>
      <c r="F2805" s="125" t="s">
        <v>1236</v>
      </c>
      <c r="G2805" s="125" t="s">
        <v>1237</v>
      </c>
      <c r="AF2805" s="326"/>
    </row>
    <row r="2806" spans="1:32" x14ac:dyDescent="0.3">
      <c r="A2806" s="372" t="s">
        <v>12378</v>
      </c>
      <c r="B2806" s="372" t="s">
        <v>1842</v>
      </c>
      <c r="C2806" s="125" t="s">
        <v>16723</v>
      </c>
      <c r="D2806" s="32" t="s">
        <v>20621</v>
      </c>
      <c r="E2806" s="125" t="s">
        <v>12895</v>
      </c>
      <c r="F2806" s="125" t="s">
        <v>1236</v>
      </c>
      <c r="G2806" s="125" t="s">
        <v>1237</v>
      </c>
      <c r="AF2806" s="326"/>
    </row>
    <row r="2807" spans="1:32" x14ac:dyDescent="0.25">
      <c r="A2807" s="44" t="s">
        <v>19017</v>
      </c>
      <c r="B2807" s="44" t="s">
        <v>8373</v>
      </c>
      <c r="C2807" s="45">
        <v>230603</v>
      </c>
      <c r="D2807" s="45" t="s">
        <v>12340</v>
      </c>
      <c r="E2807" s="45" t="s">
        <v>4471</v>
      </c>
      <c r="AF2807" s="326"/>
    </row>
    <row r="2808" spans="1:32" x14ac:dyDescent="0.25">
      <c r="A2808" s="44" t="s">
        <v>19017</v>
      </c>
      <c r="B2808" s="44" t="s">
        <v>18845</v>
      </c>
      <c r="C2808" s="45">
        <v>23110101</v>
      </c>
      <c r="D2808" s="45" t="s">
        <v>12340</v>
      </c>
      <c r="E2808" s="45" t="s">
        <v>9018</v>
      </c>
      <c r="AF2808" s="326"/>
    </row>
    <row r="2809" spans="1:32" x14ac:dyDescent="0.25">
      <c r="A2809" s="44" t="s">
        <v>8490</v>
      </c>
      <c r="B2809" s="44" t="s">
        <v>5447</v>
      </c>
      <c r="C2809" s="45">
        <v>250802</v>
      </c>
      <c r="D2809" s="45" t="s">
        <v>12340</v>
      </c>
      <c r="E2809" s="45" t="s">
        <v>10682</v>
      </c>
      <c r="AF2809" s="326"/>
    </row>
    <row r="2810" spans="1:32" x14ac:dyDescent="0.25">
      <c r="A2810" s="44" t="s">
        <v>8490</v>
      </c>
      <c r="B2810" s="44" t="s">
        <v>967</v>
      </c>
      <c r="C2810" s="45">
        <v>250601</v>
      </c>
      <c r="D2810" s="45" t="s">
        <v>12340</v>
      </c>
      <c r="E2810" s="45" t="s">
        <v>16905</v>
      </c>
      <c r="AF2810" s="326"/>
    </row>
    <row r="2811" spans="1:32" x14ac:dyDescent="0.25">
      <c r="A2811" s="44" t="s">
        <v>8490</v>
      </c>
      <c r="B2811" s="44" t="s">
        <v>2433</v>
      </c>
      <c r="C2811" s="45">
        <v>250106</v>
      </c>
      <c r="D2811" s="45" t="s">
        <v>12340</v>
      </c>
      <c r="E2811" s="45" t="s">
        <v>12896</v>
      </c>
      <c r="AF2811" s="326"/>
    </row>
    <row r="2812" spans="1:32" x14ac:dyDescent="0.25">
      <c r="A2812" s="44" t="s">
        <v>8490</v>
      </c>
      <c r="B2812" s="44" t="s">
        <v>978</v>
      </c>
      <c r="C2812" s="45">
        <v>230703</v>
      </c>
      <c r="D2812" s="45" t="s">
        <v>12340</v>
      </c>
      <c r="E2812" s="45" t="s">
        <v>4375</v>
      </c>
      <c r="AF2812" s="326"/>
    </row>
    <row r="2813" spans="1:32" x14ac:dyDescent="0.25">
      <c r="A2813" s="44" t="s">
        <v>11370</v>
      </c>
      <c r="B2813" s="44" t="s">
        <v>3298</v>
      </c>
      <c r="C2813" s="45">
        <v>24010402</v>
      </c>
      <c r="D2813" s="45" t="s">
        <v>12340</v>
      </c>
      <c r="E2813" s="45" t="s">
        <v>10021</v>
      </c>
      <c r="AF2813" s="326"/>
    </row>
    <row r="2814" spans="1:32" x14ac:dyDescent="0.25">
      <c r="A2814" s="44" t="s">
        <v>11370</v>
      </c>
      <c r="B2814" s="44" t="s">
        <v>10020</v>
      </c>
      <c r="C2814" s="45">
        <v>24010401</v>
      </c>
      <c r="D2814" s="45" t="s">
        <v>12340</v>
      </c>
      <c r="E2814" s="45" t="s">
        <v>10021</v>
      </c>
      <c r="AF2814" s="326"/>
    </row>
    <row r="2815" spans="1:32" x14ac:dyDescent="0.25">
      <c r="A2815" s="256" t="s">
        <v>9166</v>
      </c>
      <c r="B2815" s="256" t="s">
        <v>5953</v>
      </c>
      <c r="C2815" s="53" t="s">
        <v>9235</v>
      </c>
      <c r="D2815" s="93" t="s">
        <v>5891</v>
      </c>
      <c r="E2815" s="257">
        <v>47062</v>
      </c>
      <c r="F2815" s="93"/>
      <c r="G2815" s="93"/>
      <c r="H2815" s="93"/>
      <c r="I2815" s="99"/>
      <c r="J2815" s="99"/>
      <c r="K2815" s="99"/>
      <c r="L2815" s="99"/>
      <c r="M2815" s="99"/>
      <c r="N2815" s="99"/>
      <c r="O2815" s="99"/>
      <c r="P2815" s="99"/>
      <c r="Q2815" s="99"/>
      <c r="R2815" s="99"/>
      <c r="S2815" s="99"/>
      <c r="T2815" s="99"/>
      <c r="U2815" s="99"/>
      <c r="V2815" s="99"/>
      <c r="W2815" s="99"/>
      <c r="X2815" s="99"/>
      <c r="Y2815" s="99"/>
      <c r="Z2815" s="99"/>
      <c r="AF2815" s="326"/>
    </row>
    <row r="2816" spans="1:32" x14ac:dyDescent="0.25">
      <c r="A2816" s="44" t="s">
        <v>5482</v>
      </c>
      <c r="B2816" s="44" t="s">
        <v>967</v>
      </c>
      <c r="C2816" s="45">
        <v>230601</v>
      </c>
      <c r="D2816" s="45" t="s">
        <v>12340</v>
      </c>
      <c r="E2816" s="45" t="s">
        <v>8383</v>
      </c>
      <c r="AF2816" s="326"/>
    </row>
    <row r="2817" spans="1:32" x14ac:dyDescent="0.25">
      <c r="A2817" s="44" t="s">
        <v>8290</v>
      </c>
      <c r="B2817" s="44" t="s">
        <v>8374</v>
      </c>
      <c r="C2817" s="45">
        <v>230401</v>
      </c>
      <c r="D2817" s="45" t="s">
        <v>12340</v>
      </c>
      <c r="E2817" s="45" t="s">
        <v>7925</v>
      </c>
      <c r="AF2817" s="326"/>
    </row>
    <row r="2818" spans="1:32" x14ac:dyDescent="0.3">
      <c r="A2818" s="372" t="s">
        <v>12379</v>
      </c>
      <c r="B2818" s="372" t="s">
        <v>1207</v>
      </c>
      <c r="C2818" s="125" t="s">
        <v>11906</v>
      </c>
      <c r="D2818" s="32" t="s">
        <v>20621</v>
      </c>
      <c r="E2818" s="125" t="s">
        <v>7992</v>
      </c>
      <c r="F2818" s="125" t="s">
        <v>1236</v>
      </c>
      <c r="G2818" s="125" t="s">
        <v>1237</v>
      </c>
      <c r="AF2818" s="326"/>
    </row>
    <row r="2819" spans="1:32" x14ac:dyDescent="0.3">
      <c r="A2819" s="372" t="s">
        <v>12379</v>
      </c>
      <c r="B2819" s="372" t="s">
        <v>1210</v>
      </c>
      <c r="C2819" s="125" t="s">
        <v>12344</v>
      </c>
      <c r="D2819" s="32" t="s">
        <v>20621</v>
      </c>
      <c r="E2819" s="125" t="s">
        <v>5075</v>
      </c>
      <c r="F2819" s="125" t="s">
        <v>1236</v>
      </c>
      <c r="G2819" s="125" t="s">
        <v>1237</v>
      </c>
      <c r="AF2819" s="326"/>
    </row>
    <row r="2820" spans="1:32" x14ac:dyDescent="0.25">
      <c r="A2820" s="44" t="s">
        <v>17862</v>
      </c>
      <c r="B2820" s="44" t="s">
        <v>20346</v>
      </c>
      <c r="C2820" s="45" t="s">
        <v>17861</v>
      </c>
      <c r="D2820" s="32" t="s">
        <v>12570</v>
      </c>
      <c r="E2820" s="46">
        <v>46418</v>
      </c>
      <c r="AF2820" s="326"/>
    </row>
    <row r="2821" spans="1:32" x14ac:dyDescent="0.25">
      <c r="A2821" s="44" t="s">
        <v>8940</v>
      </c>
      <c r="B2821" s="44" t="s">
        <v>10690</v>
      </c>
      <c r="C2821" s="45" t="s">
        <v>10693</v>
      </c>
      <c r="D2821" s="45" t="s">
        <v>12177</v>
      </c>
      <c r="E2821" s="45" t="s">
        <v>2686</v>
      </c>
      <c r="F2821" s="93"/>
      <c r="G2821" s="93"/>
      <c r="H2821" s="93"/>
      <c r="I2821" s="99"/>
      <c r="J2821" s="99"/>
      <c r="K2821" s="99"/>
      <c r="L2821" s="99"/>
      <c r="M2821" s="99"/>
      <c r="N2821" s="99"/>
      <c r="O2821" s="99"/>
      <c r="P2821" s="99"/>
      <c r="Q2821" s="99"/>
      <c r="R2821" s="99"/>
      <c r="S2821" s="99"/>
      <c r="T2821" s="99"/>
      <c r="U2821" s="99"/>
      <c r="V2821" s="99"/>
      <c r="W2821" s="99"/>
      <c r="X2821" s="99"/>
      <c r="Y2821" s="99"/>
      <c r="Z2821" s="99"/>
      <c r="AF2821" s="326"/>
    </row>
    <row r="2822" spans="1:32" x14ac:dyDescent="0.25">
      <c r="A2822" s="44" t="s">
        <v>8940</v>
      </c>
      <c r="B2822" s="44" t="s">
        <v>8967</v>
      </c>
      <c r="C2822" s="45" t="s">
        <v>8968</v>
      </c>
      <c r="D2822" s="45" t="s">
        <v>12177</v>
      </c>
      <c r="E2822" s="45" t="s">
        <v>3276</v>
      </c>
      <c r="F2822" s="93"/>
      <c r="G2822" s="93"/>
      <c r="H2822" s="93"/>
      <c r="I2822" s="99"/>
      <c r="J2822" s="99"/>
      <c r="K2822" s="99"/>
      <c r="L2822" s="99"/>
      <c r="M2822" s="99"/>
      <c r="N2822" s="99"/>
      <c r="O2822" s="99"/>
      <c r="P2822" s="99"/>
      <c r="Q2822" s="99"/>
      <c r="R2822" s="99"/>
      <c r="S2822" s="99"/>
      <c r="T2822" s="99"/>
      <c r="U2822" s="99"/>
      <c r="V2822" s="99"/>
      <c r="W2822" s="99"/>
      <c r="X2822" s="99"/>
      <c r="Y2822" s="99"/>
      <c r="Z2822" s="99"/>
      <c r="AF2822" s="326"/>
    </row>
    <row r="2823" spans="1:32" x14ac:dyDescent="0.25">
      <c r="A2823" s="44" t="s">
        <v>8940</v>
      </c>
      <c r="B2823" s="44" t="s">
        <v>10690</v>
      </c>
      <c r="C2823" s="45" t="s">
        <v>10693</v>
      </c>
      <c r="D2823" s="93" t="s">
        <v>18817</v>
      </c>
      <c r="E2823" s="45" t="s">
        <v>2686</v>
      </c>
      <c r="F2823" s="379"/>
      <c r="G2823" s="379"/>
      <c r="H2823" s="379"/>
      <c r="I2823" s="380"/>
      <c r="J2823" s="380"/>
      <c r="K2823" s="380"/>
      <c r="L2823" s="380"/>
      <c r="M2823" s="380"/>
      <c r="N2823" s="380"/>
      <c r="O2823" s="380"/>
      <c r="P2823" s="380"/>
      <c r="Q2823" s="380"/>
      <c r="R2823" s="380"/>
      <c r="S2823" s="380"/>
      <c r="T2823" s="380"/>
      <c r="U2823" s="380"/>
      <c r="V2823" s="380"/>
      <c r="W2823" s="380"/>
      <c r="X2823" s="380"/>
      <c r="Y2823" s="380"/>
      <c r="Z2823" s="380"/>
      <c r="AA2823" s="380"/>
      <c r="AF2823" s="326"/>
    </row>
    <row r="2824" spans="1:32" x14ac:dyDescent="0.25">
      <c r="A2824" s="44" t="s">
        <v>8940</v>
      </c>
      <c r="B2824" s="44" t="s">
        <v>8967</v>
      </c>
      <c r="C2824" s="45" t="s">
        <v>8968</v>
      </c>
      <c r="D2824" s="93" t="s">
        <v>18817</v>
      </c>
      <c r="E2824" s="45" t="s">
        <v>3276</v>
      </c>
      <c r="F2824" s="379"/>
      <c r="G2824" s="379"/>
      <c r="H2824" s="379"/>
      <c r="I2824" s="380"/>
      <c r="J2824" s="380"/>
      <c r="K2824" s="380"/>
      <c r="L2824" s="380"/>
      <c r="M2824" s="380"/>
      <c r="N2824" s="380"/>
      <c r="O2824" s="380"/>
      <c r="P2824" s="380"/>
      <c r="Q2824" s="380"/>
      <c r="R2824" s="380"/>
      <c r="S2824" s="380"/>
      <c r="T2824" s="380"/>
      <c r="U2824" s="380"/>
      <c r="V2824" s="380"/>
      <c r="W2824" s="380"/>
      <c r="X2824" s="380"/>
      <c r="Y2824" s="380"/>
      <c r="Z2824" s="380"/>
      <c r="AA2824" s="380"/>
      <c r="AF2824" s="326"/>
    </row>
    <row r="2825" spans="1:32" x14ac:dyDescent="0.25">
      <c r="A2825" s="44" t="s">
        <v>8940</v>
      </c>
      <c r="B2825" s="44" t="s">
        <v>331</v>
      </c>
      <c r="C2825" s="45">
        <v>152610</v>
      </c>
      <c r="D2825" s="45" t="s">
        <v>10697</v>
      </c>
      <c r="E2825" s="46">
        <v>47269</v>
      </c>
      <c r="F2825" s="93"/>
      <c r="G2825" s="93"/>
      <c r="H2825" s="93"/>
      <c r="I2825" s="99"/>
      <c r="J2825" s="99"/>
      <c r="K2825" s="99"/>
      <c r="L2825" s="99"/>
      <c r="M2825" s="99"/>
      <c r="N2825" s="99"/>
      <c r="O2825" s="99"/>
      <c r="P2825" s="99"/>
      <c r="Q2825" s="99"/>
      <c r="R2825" s="99"/>
      <c r="S2825" s="99"/>
      <c r="T2825" s="99"/>
      <c r="U2825" s="99"/>
      <c r="V2825" s="99"/>
      <c r="W2825" s="99"/>
      <c r="X2825" s="99"/>
      <c r="Y2825" s="99"/>
      <c r="Z2825" s="99"/>
      <c r="AF2825" s="326"/>
    </row>
    <row r="2826" spans="1:32" x14ac:dyDescent="0.25">
      <c r="A2826" s="44" t="s">
        <v>8940</v>
      </c>
      <c r="B2826" s="44" t="s">
        <v>8967</v>
      </c>
      <c r="C2826" s="45" t="s">
        <v>8968</v>
      </c>
      <c r="D2826" s="45" t="s">
        <v>10697</v>
      </c>
      <c r="E2826" s="45" t="s">
        <v>3276</v>
      </c>
      <c r="F2826" s="93"/>
      <c r="G2826" s="93"/>
      <c r="H2826" s="93"/>
      <c r="I2826" s="99"/>
      <c r="J2826" s="99"/>
      <c r="K2826" s="99"/>
      <c r="L2826" s="99"/>
      <c r="M2826" s="99"/>
      <c r="N2826" s="99"/>
      <c r="O2826" s="99"/>
      <c r="P2826" s="99"/>
      <c r="Q2826" s="99"/>
      <c r="R2826" s="99"/>
      <c r="S2826" s="99"/>
      <c r="T2826" s="99"/>
      <c r="U2826" s="99"/>
      <c r="V2826" s="99"/>
      <c r="W2826" s="99"/>
      <c r="X2826" s="99"/>
      <c r="Y2826" s="99"/>
      <c r="Z2826" s="99"/>
      <c r="AF2826" s="326"/>
    </row>
    <row r="2827" spans="1:32" x14ac:dyDescent="0.25">
      <c r="A2827" s="44" t="s">
        <v>8940</v>
      </c>
      <c r="B2827" s="44" t="s">
        <v>10690</v>
      </c>
      <c r="C2827" s="45" t="s">
        <v>10693</v>
      </c>
      <c r="D2827" s="45" t="s">
        <v>10697</v>
      </c>
      <c r="E2827" s="45" t="s">
        <v>2686</v>
      </c>
      <c r="F2827" s="93"/>
      <c r="G2827" s="93"/>
      <c r="H2827" s="93"/>
      <c r="I2827" s="99"/>
      <c r="J2827" s="99"/>
      <c r="K2827" s="99"/>
      <c r="L2827" s="99"/>
      <c r="M2827" s="99"/>
      <c r="N2827" s="99"/>
      <c r="O2827" s="99"/>
      <c r="P2827" s="99"/>
      <c r="Q2827" s="99"/>
      <c r="R2827" s="44"/>
      <c r="S2827" s="99"/>
      <c r="T2827" s="99"/>
      <c r="U2827" s="99"/>
      <c r="V2827" s="99"/>
      <c r="W2827" s="99"/>
      <c r="X2827" s="99"/>
      <c r="Y2827" s="99"/>
      <c r="Z2827" s="99"/>
      <c r="AF2827" s="326"/>
    </row>
    <row r="2828" spans="1:32" x14ac:dyDescent="0.25">
      <c r="A2828" s="44" t="s">
        <v>3624</v>
      </c>
      <c r="B2828" s="44" t="s">
        <v>3275</v>
      </c>
      <c r="C2828" s="45">
        <v>210101</v>
      </c>
      <c r="D2828" s="45" t="s">
        <v>12340</v>
      </c>
      <c r="E2828" s="45" t="s">
        <v>3276</v>
      </c>
      <c r="AF2828" s="326"/>
    </row>
    <row r="2829" spans="1:32" x14ac:dyDescent="0.25">
      <c r="A2829" s="44" t="s">
        <v>7700</v>
      </c>
      <c r="B2829" s="44" t="s">
        <v>1969</v>
      </c>
      <c r="C2829" s="45" t="s">
        <v>7701</v>
      </c>
      <c r="D2829" s="46" t="s">
        <v>13037</v>
      </c>
      <c r="E2829" s="46">
        <v>46193</v>
      </c>
      <c r="AF2829" s="326"/>
    </row>
    <row r="2830" spans="1:32" x14ac:dyDescent="0.25">
      <c r="A2830" s="44" t="s">
        <v>124</v>
      </c>
      <c r="B2830" s="44" t="s">
        <v>2433</v>
      </c>
      <c r="C2830" s="45">
        <v>230105</v>
      </c>
      <c r="D2830" s="45" t="s">
        <v>12340</v>
      </c>
      <c r="E2830" s="45" t="s">
        <v>5580</v>
      </c>
      <c r="AF2830" s="326"/>
    </row>
    <row r="2831" spans="1:32" x14ac:dyDescent="0.25">
      <c r="A2831" s="44" t="s">
        <v>19018</v>
      </c>
      <c r="B2831" s="44" t="s">
        <v>2433</v>
      </c>
      <c r="C2831" s="45">
        <v>250106</v>
      </c>
      <c r="D2831" s="45" t="s">
        <v>12340</v>
      </c>
      <c r="E2831" s="45" t="s">
        <v>12896</v>
      </c>
      <c r="AF2831" s="326"/>
    </row>
    <row r="2832" spans="1:32" x14ac:dyDescent="0.25">
      <c r="A2832" s="92" t="s">
        <v>11108</v>
      </c>
      <c r="B2832" s="92" t="s">
        <v>11136</v>
      </c>
      <c r="C2832" s="93" t="s">
        <v>11137</v>
      </c>
      <c r="D2832" s="93" t="s">
        <v>1250</v>
      </c>
      <c r="E2832" s="94">
        <v>46281</v>
      </c>
      <c r="F2832" s="93"/>
      <c r="G2832" s="93"/>
      <c r="H2832" s="93"/>
      <c r="I2832" s="99"/>
      <c r="J2832" s="99"/>
      <c r="K2832" s="99"/>
      <c r="L2832" s="99"/>
      <c r="M2832" s="99"/>
      <c r="N2832" s="99"/>
      <c r="O2832" s="99"/>
      <c r="P2832" s="99"/>
      <c r="Q2832" s="99"/>
      <c r="R2832" s="44"/>
      <c r="S2832" s="99"/>
      <c r="T2832" s="99"/>
      <c r="U2832" s="99"/>
      <c r="V2832" s="99"/>
      <c r="W2832" s="99"/>
      <c r="X2832" s="99"/>
      <c r="Y2832" s="99"/>
      <c r="Z2832" s="99"/>
      <c r="AA2832" s="380"/>
      <c r="AF2832" s="326"/>
    </row>
    <row r="2833" spans="1:32" x14ac:dyDescent="0.25">
      <c r="A2833" s="44" t="s">
        <v>12606</v>
      </c>
      <c r="B2833" s="44" t="s">
        <v>20343</v>
      </c>
      <c r="C2833" s="45" t="s">
        <v>12601</v>
      </c>
      <c r="D2833" s="32" t="s">
        <v>12570</v>
      </c>
      <c r="E2833" s="46">
        <v>46387</v>
      </c>
      <c r="AF2833" s="326"/>
    </row>
    <row r="2834" spans="1:32" x14ac:dyDescent="0.3">
      <c r="A2834" s="57" t="s">
        <v>8616</v>
      </c>
      <c r="B2834" s="57" t="s">
        <v>2254</v>
      </c>
      <c r="C2834" s="62">
        <v>24030</v>
      </c>
      <c r="D2834" s="93" t="s">
        <v>5007</v>
      </c>
      <c r="E2834" s="60">
        <v>46326</v>
      </c>
      <c r="F2834" s="379"/>
      <c r="G2834" s="379"/>
      <c r="H2834" s="379"/>
      <c r="I2834" s="380"/>
      <c r="J2834" s="380"/>
      <c r="K2834" s="380"/>
      <c r="L2834" s="380"/>
      <c r="M2834" s="380"/>
      <c r="N2834" s="380"/>
      <c r="O2834" s="380"/>
      <c r="P2834" s="380"/>
      <c r="Q2834" s="380"/>
      <c r="R2834" s="380"/>
      <c r="S2834" s="380"/>
      <c r="T2834" s="380"/>
      <c r="U2834" s="380"/>
      <c r="V2834" s="380"/>
      <c r="W2834" s="380"/>
      <c r="X2834" s="380"/>
      <c r="Y2834" s="380"/>
      <c r="Z2834" s="380"/>
      <c r="AA2834" s="380"/>
      <c r="AF2834" s="326"/>
    </row>
    <row r="2835" spans="1:32" x14ac:dyDescent="0.25">
      <c r="A2835" s="44" t="s">
        <v>17823</v>
      </c>
      <c r="B2835" s="44" t="s">
        <v>20343</v>
      </c>
      <c r="C2835" s="45" t="s">
        <v>17817</v>
      </c>
      <c r="D2835" s="32" t="s">
        <v>12570</v>
      </c>
      <c r="E2835" s="46">
        <v>46387</v>
      </c>
      <c r="AF2835" s="326"/>
    </row>
    <row r="2836" spans="1:32" x14ac:dyDescent="0.25">
      <c r="A2836" s="44" t="s">
        <v>13200</v>
      </c>
      <c r="B2836" s="44" t="s">
        <v>13126</v>
      </c>
      <c r="C2836" s="45">
        <v>14.23</v>
      </c>
      <c r="D2836" s="45" t="s">
        <v>13565</v>
      </c>
      <c r="E2836" s="46">
        <v>46934</v>
      </c>
      <c r="F2836" s="45"/>
      <c r="G2836" s="93"/>
      <c r="H2836" s="93"/>
      <c r="I2836" s="99"/>
      <c r="J2836" s="99"/>
      <c r="K2836" s="99"/>
      <c r="L2836" s="99"/>
      <c r="M2836" s="99"/>
      <c r="N2836" s="99"/>
      <c r="O2836" s="99"/>
      <c r="P2836" s="99"/>
      <c r="Q2836" s="99"/>
      <c r="R2836" s="99"/>
      <c r="S2836" s="99"/>
      <c r="T2836" s="99"/>
      <c r="U2836" s="99"/>
      <c r="V2836" s="99"/>
      <c r="W2836" s="99"/>
      <c r="X2836" s="99"/>
      <c r="Y2836" s="99"/>
      <c r="Z2836" s="99"/>
      <c r="AF2836" s="326"/>
    </row>
    <row r="2837" spans="1:32" x14ac:dyDescent="0.25">
      <c r="A2837" s="44" t="s">
        <v>14832</v>
      </c>
      <c r="B2837" s="44" t="s">
        <v>15963</v>
      </c>
      <c r="C2837" s="45" t="s">
        <v>14833</v>
      </c>
      <c r="D2837" s="93" t="s">
        <v>3876</v>
      </c>
      <c r="E2837" s="359">
        <f>DATE(2029,5,14)</f>
        <v>47252</v>
      </c>
      <c r="F2837" s="93"/>
      <c r="G2837" s="93"/>
      <c r="H2837" s="93"/>
      <c r="I2837" s="99"/>
      <c r="J2837" s="99"/>
      <c r="K2837" s="99"/>
      <c r="L2837" s="99"/>
      <c r="M2837" s="99"/>
      <c r="N2837" s="99"/>
      <c r="O2837" s="99"/>
      <c r="P2837" s="99"/>
      <c r="Q2837" s="99"/>
      <c r="R2837" s="99"/>
      <c r="S2837" s="99"/>
      <c r="T2837" s="99"/>
      <c r="U2837" s="99"/>
      <c r="V2837" s="99"/>
      <c r="W2837" s="99"/>
      <c r="X2837" s="99"/>
      <c r="Y2837" s="99"/>
      <c r="Z2837" s="99"/>
      <c r="AF2837" s="326"/>
    </row>
    <row r="2838" spans="1:32" x14ac:dyDescent="0.3">
      <c r="A2838" s="57" t="s">
        <v>18534</v>
      </c>
      <c r="B2838" s="57" t="s">
        <v>2254</v>
      </c>
      <c r="C2838" s="62">
        <v>24030</v>
      </c>
      <c r="D2838" s="93" t="s">
        <v>5007</v>
      </c>
      <c r="E2838" s="60">
        <v>46326</v>
      </c>
      <c r="F2838" s="379"/>
      <c r="G2838" s="379"/>
      <c r="H2838" s="379"/>
      <c r="I2838" s="380"/>
      <c r="J2838" s="380"/>
      <c r="K2838" s="380"/>
      <c r="L2838" s="380"/>
      <c r="M2838" s="380"/>
      <c r="N2838" s="380"/>
      <c r="O2838" s="380"/>
      <c r="P2838" s="380"/>
      <c r="Q2838" s="380"/>
      <c r="R2838" s="380"/>
      <c r="S2838" s="380"/>
      <c r="T2838" s="380"/>
      <c r="U2838" s="380"/>
      <c r="V2838" s="380"/>
      <c r="W2838" s="380"/>
      <c r="X2838" s="380"/>
      <c r="Y2838" s="380"/>
      <c r="Z2838" s="380"/>
      <c r="AA2838" s="380"/>
      <c r="AF2838" s="326"/>
    </row>
    <row r="2839" spans="1:32" x14ac:dyDescent="0.25">
      <c r="A2839" s="44" t="s">
        <v>8833</v>
      </c>
      <c r="B2839" s="44" t="s">
        <v>20344</v>
      </c>
      <c r="C2839" s="45" t="s">
        <v>8813</v>
      </c>
      <c r="D2839" s="32" t="s">
        <v>12570</v>
      </c>
      <c r="E2839" s="46">
        <v>46387</v>
      </c>
      <c r="AF2839" s="326"/>
    </row>
    <row r="2840" spans="1:32" x14ac:dyDescent="0.25">
      <c r="A2840" s="256" t="s">
        <v>12249</v>
      </c>
      <c r="B2840" s="256" t="s">
        <v>15258</v>
      </c>
      <c r="C2840" s="53" t="s">
        <v>10707</v>
      </c>
      <c r="D2840" s="93" t="s">
        <v>5891</v>
      </c>
      <c r="E2840" s="257">
        <v>47246</v>
      </c>
      <c r="F2840" s="93"/>
      <c r="G2840" s="93"/>
      <c r="H2840" s="93"/>
      <c r="I2840" s="99"/>
      <c r="J2840" s="99"/>
      <c r="K2840" s="99"/>
      <c r="L2840" s="99"/>
      <c r="M2840" s="99"/>
      <c r="N2840" s="99"/>
      <c r="O2840" s="99"/>
      <c r="P2840" s="99"/>
      <c r="Q2840" s="99"/>
      <c r="R2840" s="99"/>
      <c r="S2840" s="99"/>
      <c r="T2840" s="99"/>
      <c r="U2840" s="99"/>
      <c r="V2840" s="99"/>
      <c r="W2840" s="99"/>
      <c r="X2840" s="99"/>
      <c r="Y2840" s="99"/>
      <c r="Z2840" s="99"/>
      <c r="AF2840" s="326"/>
    </row>
    <row r="2841" spans="1:32" x14ac:dyDescent="0.25">
      <c r="A2841" s="44" t="s">
        <v>12249</v>
      </c>
      <c r="B2841" s="44" t="s">
        <v>5447</v>
      </c>
      <c r="C2841" s="45">
        <v>240804</v>
      </c>
      <c r="D2841" s="45" t="s">
        <v>12340</v>
      </c>
      <c r="E2841" s="45" t="s">
        <v>12234</v>
      </c>
      <c r="AF2841" s="326"/>
    </row>
    <row r="2842" spans="1:32" x14ac:dyDescent="0.25">
      <c r="A2842" s="44" t="s">
        <v>5483</v>
      </c>
      <c r="B2842" s="44" t="s">
        <v>3298</v>
      </c>
      <c r="C2842" s="45">
        <v>23010402</v>
      </c>
      <c r="D2842" s="45" t="s">
        <v>12340</v>
      </c>
      <c r="E2842" s="45" t="s">
        <v>5640</v>
      </c>
      <c r="AF2842" s="326"/>
    </row>
    <row r="2843" spans="1:32" x14ac:dyDescent="0.25">
      <c r="A2843" s="44" t="s">
        <v>5483</v>
      </c>
      <c r="B2843" s="44" t="s">
        <v>5639</v>
      </c>
      <c r="C2843" s="45">
        <v>23010401</v>
      </c>
      <c r="D2843" s="45" t="s">
        <v>12340</v>
      </c>
      <c r="E2843" s="45" t="s">
        <v>5640</v>
      </c>
      <c r="AF2843" s="326"/>
    </row>
    <row r="2844" spans="1:32" x14ac:dyDescent="0.25">
      <c r="A2844" s="367" t="s">
        <v>9167</v>
      </c>
      <c r="B2844" s="256" t="s">
        <v>9158</v>
      </c>
      <c r="C2844" s="53" t="s">
        <v>9236</v>
      </c>
      <c r="D2844" s="93" t="s">
        <v>5891</v>
      </c>
      <c r="E2844" s="257">
        <v>47059</v>
      </c>
      <c r="F2844" s="93"/>
      <c r="G2844" s="93"/>
      <c r="H2844" s="93"/>
      <c r="I2844" s="99"/>
      <c r="J2844" s="99"/>
      <c r="K2844" s="99"/>
      <c r="L2844" s="99"/>
      <c r="M2844" s="99"/>
      <c r="N2844" s="99"/>
      <c r="O2844" s="99"/>
      <c r="P2844" s="99"/>
      <c r="Q2844" s="99"/>
      <c r="R2844" s="99"/>
      <c r="S2844" s="99"/>
      <c r="T2844" s="99"/>
      <c r="U2844" s="99"/>
      <c r="V2844" s="99"/>
      <c r="W2844" s="99"/>
      <c r="X2844" s="99"/>
      <c r="Y2844" s="99"/>
      <c r="Z2844" s="99"/>
      <c r="AF2844" s="326"/>
    </row>
    <row r="2845" spans="1:32" x14ac:dyDescent="0.25">
      <c r="A2845" s="44" t="s">
        <v>17637</v>
      </c>
      <c r="B2845" s="44" t="s">
        <v>2610</v>
      </c>
      <c r="C2845" s="45" t="s">
        <v>15530</v>
      </c>
      <c r="D2845" s="46" t="s">
        <v>13037</v>
      </c>
      <c r="E2845" s="46">
        <v>46162</v>
      </c>
      <c r="AF2845" s="326"/>
    </row>
    <row r="2846" spans="1:32" x14ac:dyDescent="0.25">
      <c r="A2846" s="44" t="s">
        <v>8816</v>
      </c>
      <c r="B2846" s="44" t="s">
        <v>20332</v>
      </c>
      <c r="C2846" s="45" t="s">
        <v>5777</v>
      </c>
      <c r="D2846" s="32" t="s">
        <v>12570</v>
      </c>
      <c r="E2846" s="46">
        <v>46599</v>
      </c>
      <c r="AF2846" s="326"/>
    </row>
    <row r="2847" spans="1:32" x14ac:dyDescent="0.25">
      <c r="A2847" s="44" t="s">
        <v>8816</v>
      </c>
      <c r="B2847" s="44" t="s">
        <v>20390</v>
      </c>
      <c r="C2847" s="45" t="s">
        <v>4143</v>
      </c>
      <c r="D2847" s="32" t="s">
        <v>12570</v>
      </c>
      <c r="E2847" s="46">
        <v>46265</v>
      </c>
      <c r="AF2847" s="326"/>
    </row>
    <row r="2848" spans="1:32" x14ac:dyDescent="0.25">
      <c r="A2848" s="44" t="s">
        <v>13628</v>
      </c>
      <c r="B2848" s="44" t="s">
        <v>981</v>
      </c>
      <c r="C2848" s="45">
        <v>241202</v>
      </c>
      <c r="D2848" s="45" t="s">
        <v>12340</v>
      </c>
      <c r="E2848" s="45" t="s">
        <v>13570</v>
      </c>
      <c r="AF2848" s="326"/>
    </row>
    <row r="2849" spans="1:32" x14ac:dyDescent="0.3">
      <c r="A2849" s="372" t="s">
        <v>2789</v>
      </c>
      <c r="B2849" s="372" t="s">
        <v>2786</v>
      </c>
      <c r="C2849" s="125" t="s">
        <v>8394</v>
      </c>
      <c r="D2849" s="32" t="s">
        <v>20621</v>
      </c>
      <c r="E2849" s="125" t="s">
        <v>4471</v>
      </c>
      <c r="F2849" s="125" t="s">
        <v>1237</v>
      </c>
      <c r="G2849" s="125" t="s">
        <v>1237</v>
      </c>
      <c r="AF2849" s="326"/>
    </row>
    <row r="2850" spans="1:32" x14ac:dyDescent="0.3">
      <c r="A2850" s="372" t="s">
        <v>2891</v>
      </c>
      <c r="B2850" s="372" t="s">
        <v>1841</v>
      </c>
      <c r="C2850" s="125" t="s">
        <v>16531</v>
      </c>
      <c r="D2850" s="32" t="s">
        <v>20621</v>
      </c>
      <c r="E2850" s="125" t="s">
        <v>12895</v>
      </c>
      <c r="F2850" s="125" t="s">
        <v>1236</v>
      </c>
      <c r="G2850" s="125" t="s">
        <v>1237</v>
      </c>
      <c r="AF2850" s="326"/>
    </row>
    <row r="2851" spans="1:32" x14ac:dyDescent="0.25">
      <c r="A2851" s="44" t="s">
        <v>13629</v>
      </c>
      <c r="B2851" s="44" t="s">
        <v>981</v>
      </c>
      <c r="C2851" s="45">
        <v>241202</v>
      </c>
      <c r="D2851" s="45" t="s">
        <v>12340</v>
      </c>
      <c r="E2851" s="45" t="s">
        <v>13570</v>
      </c>
      <c r="AF2851" s="326"/>
    </row>
    <row r="2852" spans="1:32" x14ac:dyDescent="0.25">
      <c r="A2852" s="99" t="s">
        <v>12202</v>
      </c>
      <c r="B2852" s="92" t="s">
        <v>12207</v>
      </c>
      <c r="C2852" s="93" t="s">
        <v>12206</v>
      </c>
      <c r="D2852" s="93" t="s">
        <v>1250</v>
      </c>
      <c r="E2852" s="94">
        <v>46317</v>
      </c>
      <c r="F2852" s="93"/>
      <c r="G2852" s="93"/>
      <c r="H2852" s="93"/>
      <c r="I2852" s="99"/>
      <c r="J2852" s="99"/>
      <c r="K2852" s="99"/>
      <c r="L2852" s="99"/>
      <c r="M2852" s="99"/>
      <c r="N2852" s="99"/>
      <c r="O2852" s="99"/>
      <c r="P2852" s="99"/>
      <c r="Q2852" s="99"/>
      <c r="R2852" s="44"/>
      <c r="S2852" s="99"/>
      <c r="T2852" s="99"/>
      <c r="U2852" s="99"/>
      <c r="V2852" s="99"/>
      <c r="W2852" s="99"/>
      <c r="X2852" s="99"/>
      <c r="Y2852" s="99"/>
      <c r="Z2852" s="99"/>
      <c r="AA2852" s="380"/>
      <c r="AF2852" s="326"/>
    </row>
    <row r="2853" spans="1:32" x14ac:dyDescent="0.25">
      <c r="A2853" s="44" t="s">
        <v>13201</v>
      </c>
      <c r="B2853" s="44" t="s">
        <v>13110</v>
      </c>
      <c r="C2853" s="45">
        <v>12.23</v>
      </c>
      <c r="D2853" s="45" t="s">
        <v>13565</v>
      </c>
      <c r="E2853" s="46">
        <v>46934</v>
      </c>
      <c r="F2853" s="45"/>
      <c r="G2853" s="93"/>
      <c r="H2853" s="93"/>
      <c r="I2853" s="99"/>
      <c r="J2853" s="99"/>
      <c r="K2853" s="99"/>
      <c r="L2853" s="99"/>
      <c r="M2853" s="99"/>
      <c r="N2853" s="99"/>
      <c r="O2853" s="99"/>
      <c r="P2853" s="99"/>
      <c r="Q2853" s="99"/>
      <c r="R2853" s="99"/>
      <c r="S2853" s="99"/>
      <c r="T2853" s="99"/>
      <c r="U2853" s="99"/>
      <c r="V2853" s="99"/>
      <c r="W2853" s="99"/>
      <c r="X2853" s="99"/>
      <c r="Y2853" s="99"/>
      <c r="Z2853" s="99"/>
      <c r="AF2853" s="326"/>
    </row>
    <row r="2854" spans="1:32" x14ac:dyDescent="0.25">
      <c r="A2854" s="44" t="s">
        <v>11371</v>
      </c>
      <c r="B2854" s="44" t="s">
        <v>3298</v>
      </c>
      <c r="C2854" s="45">
        <v>24010402</v>
      </c>
      <c r="D2854" s="45" t="s">
        <v>12340</v>
      </c>
      <c r="E2854" s="45" t="s">
        <v>10021</v>
      </c>
      <c r="AF2854" s="326"/>
    </row>
    <row r="2855" spans="1:32" x14ac:dyDescent="0.25">
      <c r="A2855" s="44" t="s">
        <v>11371</v>
      </c>
      <c r="B2855" s="44" t="s">
        <v>10020</v>
      </c>
      <c r="C2855" s="45">
        <v>24010401</v>
      </c>
      <c r="D2855" s="45" t="s">
        <v>12340</v>
      </c>
      <c r="E2855" s="45" t="s">
        <v>10021</v>
      </c>
      <c r="AF2855" s="326"/>
    </row>
    <row r="2856" spans="1:32" x14ac:dyDescent="0.25">
      <c r="A2856" s="44" t="s">
        <v>13202</v>
      </c>
      <c r="B2856" s="44" t="s">
        <v>13139</v>
      </c>
      <c r="C2856" s="45">
        <v>11.23</v>
      </c>
      <c r="D2856" s="45" t="s">
        <v>13565</v>
      </c>
      <c r="E2856" s="46">
        <v>46934</v>
      </c>
      <c r="F2856" s="45"/>
      <c r="G2856" s="93"/>
      <c r="H2856" s="93"/>
      <c r="I2856" s="99"/>
      <c r="J2856" s="99"/>
      <c r="K2856" s="99"/>
      <c r="L2856" s="99"/>
      <c r="M2856" s="99"/>
      <c r="N2856" s="99"/>
      <c r="O2856" s="99"/>
      <c r="P2856" s="99"/>
      <c r="Q2856" s="99"/>
      <c r="R2856" s="99"/>
      <c r="S2856" s="99"/>
      <c r="T2856" s="99"/>
      <c r="U2856" s="99"/>
      <c r="V2856" s="99"/>
      <c r="W2856" s="99"/>
      <c r="X2856" s="99"/>
      <c r="Y2856" s="99"/>
      <c r="Z2856" s="99"/>
      <c r="AF2856" s="326"/>
    </row>
    <row r="2857" spans="1:32" x14ac:dyDescent="0.25">
      <c r="A2857" s="44" t="s">
        <v>19019</v>
      </c>
      <c r="B2857" s="44" t="s">
        <v>2433</v>
      </c>
      <c r="C2857" s="45">
        <v>250106</v>
      </c>
      <c r="D2857" s="45" t="s">
        <v>12340</v>
      </c>
      <c r="E2857" s="45" t="s">
        <v>12896</v>
      </c>
      <c r="AF2857" s="326"/>
    </row>
    <row r="2858" spans="1:32" x14ac:dyDescent="0.25">
      <c r="A2858" s="44" t="s">
        <v>19019</v>
      </c>
      <c r="B2858" s="44" t="s">
        <v>973</v>
      </c>
      <c r="C2858" s="45">
        <v>260101</v>
      </c>
      <c r="D2858" s="45" t="s">
        <v>12340</v>
      </c>
      <c r="E2858" s="45" t="s">
        <v>8976</v>
      </c>
      <c r="AF2858" s="326"/>
    </row>
    <row r="2859" spans="1:32" x14ac:dyDescent="0.25">
      <c r="A2859" s="44" t="s">
        <v>3886</v>
      </c>
      <c r="B2859" s="44" t="s">
        <v>14465</v>
      </c>
      <c r="C2859" s="45" t="s">
        <v>11181</v>
      </c>
      <c r="D2859" s="46" t="s">
        <v>13037</v>
      </c>
      <c r="E2859" s="46">
        <v>46249</v>
      </c>
      <c r="AF2859" s="326"/>
    </row>
    <row r="2860" spans="1:32" x14ac:dyDescent="0.25">
      <c r="A2860" s="44" t="s">
        <v>3886</v>
      </c>
      <c r="B2860" s="44" t="s">
        <v>1967</v>
      </c>
      <c r="C2860" s="45" t="s">
        <v>17638</v>
      </c>
      <c r="D2860" s="46" t="s">
        <v>13037</v>
      </c>
      <c r="E2860" s="46">
        <v>46274</v>
      </c>
      <c r="AF2860" s="326"/>
    </row>
    <row r="2861" spans="1:32" x14ac:dyDescent="0.25">
      <c r="A2861" s="44" t="s">
        <v>19020</v>
      </c>
      <c r="B2861" s="44" t="s">
        <v>3298</v>
      </c>
      <c r="C2861" s="45">
        <v>26010402</v>
      </c>
      <c r="D2861" s="45" t="s">
        <v>12340</v>
      </c>
      <c r="E2861" s="45" t="s">
        <v>18836</v>
      </c>
      <c r="AF2861" s="326"/>
    </row>
    <row r="2862" spans="1:32" x14ac:dyDescent="0.25">
      <c r="A2862" s="44" t="s">
        <v>19020</v>
      </c>
      <c r="B2862" s="44" t="s">
        <v>5639</v>
      </c>
      <c r="C2862" s="45">
        <v>26010401</v>
      </c>
      <c r="D2862" s="45" t="s">
        <v>12340</v>
      </c>
      <c r="E2862" s="45" t="s">
        <v>18836</v>
      </c>
      <c r="AF2862" s="326"/>
    </row>
    <row r="2863" spans="1:32" x14ac:dyDescent="0.3">
      <c r="A2863" s="372" t="s">
        <v>3057</v>
      </c>
      <c r="B2863" s="372" t="s">
        <v>1208</v>
      </c>
      <c r="C2863" s="125" t="s">
        <v>11149</v>
      </c>
      <c r="D2863" s="32" t="s">
        <v>20621</v>
      </c>
      <c r="E2863" s="125" t="s">
        <v>2686</v>
      </c>
      <c r="F2863" s="125" t="s">
        <v>1236</v>
      </c>
      <c r="G2863" s="125" t="s">
        <v>1237</v>
      </c>
      <c r="AF2863" s="326"/>
    </row>
    <row r="2864" spans="1:32" x14ac:dyDescent="0.25">
      <c r="A2864" s="44" t="s">
        <v>3057</v>
      </c>
      <c r="B2864" s="44" t="s">
        <v>3160</v>
      </c>
      <c r="C2864" s="45">
        <v>230901</v>
      </c>
      <c r="D2864" s="45" t="s">
        <v>12340</v>
      </c>
      <c r="E2864" s="45" t="s">
        <v>8524</v>
      </c>
      <c r="AF2864" s="326"/>
    </row>
    <row r="2865" spans="1:32" x14ac:dyDescent="0.3">
      <c r="A2865" s="372" t="s">
        <v>20444</v>
      </c>
      <c r="B2865" s="372" t="s">
        <v>7465</v>
      </c>
      <c r="C2865" s="125" t="s">
        <v>20614</v>
      </c>
      <c r="D2865" s="32" t="s">
        <v>20621</v>
      </c>
      <c r="E2865" s="125" t="s">
        <v>10032</v>
      </c>
      <c r="F2865" s="125" t="s">
        <v>1236</v>
      </c>
      <c r="G2865" s="125" t="s">
        <v>1237</v>
      </c>
      <c r="AF2865" s="326"/>
    </row>
    <row r="2866" spans="1:32" x14ac:dyDescent="0.3">
      <c r="A2866" s="372" t="s">
        <v>17498</v>
      </c>
      <c r="B2866" s="372" t="s">
        <v>5067</v>
      </c>
      <c r="C2866" s="125" t="s">
        <v>17482</v>
      </c>
      <c r="D2866" s="32" t="s">
        <v>20621</v>
      </c>
      <c r="E2866" s="125" t="s">
        <v>5246</v>
      </c>
      <c r="F2866" s="125" t="s">
        <v>1236</v>
      </c>
      <c r="G2866" s="125" t="s">
        <v>1237</v>
      </c>
      <c r="AF2866" s="326"/>
    </row>
    <row r="2867" spans="1:32" x14ac:dyDescent="0.25">
      <c r="A2867" s="44" t="s">
        <v>19021</v>
      </c>
      <c r="B2867" s="44" t="s">
        <v>5639</v>
      </c>
      <c r="C2867" s="45">
        <v>26010401</v>
      </c>
      <c r="D2867" s="45" t="s">
        <v>12340</v>
      </c>
      <c r="E2867" s="45" t="s">
        <v>18836</v>
      </c>
      <c r="AF2867" s="326"/>
    </row>
    <row r="2868" spans="1:32" x14ac:dyDescent="0.25">
      <c r="A2868" s="44" t="s">
        <v>19021</v>
      </c>
      <c r="B2868" s="44" t="s">
        <v>3298</v>
      </c>
      <c r="C2868" s="45">
        <v>26010402</v>
      </c>
      <c r="D2868" s="45" t="s">
        <v>12340</v>
      </c>
      <c r="E2868" s="45" t="s">
        <v>18836</v>
      </c>
      <c r="AF2868" s="326"/>
    </row>
    <row r="2869" spans="1:32" x14ac:dyDescent="0.25">
      <c r="A2869" s="44" t="s">
        <v>14466</v>
      </c>
      <c r="B2869" s="44" t="s">
        <v>1967</v>
      </c>
      <c r="C2869" s="45" t="s">
        <v>14467</v>
      </c>
      <c r="D2869" s="46" t="s">
        <v>13037</v>
      </c>
      <c r="E2869" s="46">
        <v>46285</v>
      </c>
      <c r="AF2869" s="326"/>
    </row>
    <row r="2870" spans="1:32" x14ac:dyDescent="0.25">
      <c r="A2870" s="44" t="s">
        <v>14466</v>
      </c>
      <c r="B2870" s="44" t="s">
        <v>1967</v>
      </c>
      <c r="C2870" s="45" t="s">
        <v>14467</v>
      </c>
      <c r="D2870" s="46" t="s">
        <v>13037</v>
      </c>
      <c r="E2870" s="46">
        <v>46285</v>
      </c>
      <c r="AF2870" s="326"/>
    </row>
    <row r="2871" spans="1:32" x14ac:dyDescent="0.25">
      <c r="A2871" s="44" t="s">
        <v>10161</v>
      </c>
      <c r="B2871" s="92" t="s">
        <v>10390</v>
      </c>
      <c r="C2871" s="56" t="s">
        <v>10129</v>
      </c>
      <c r="D2871" s="146" t="s">
        <v>10389</v>
      </c>
      <c r="E2871" s="107">
        <v>45838</v>
      </c>
      <c r="F2871" s="93"/>
      <c r="G2871" s="93"/>
      <c r="H2871" s="93"/>
      <c r="I2871" s="99"/>
      <c r="J2871" s="99"/>
      <c r="K2871" s="99"/>
      <c r="L2871" s="99"/>
      <c r="M2871" s="99"/>
      <c r="N2871" s="99"/>
      <c r="O2871" s="99"/>
      <c r="P2871" s="99"/>
      <c r="Q2871" s="99"/>
      <c r="R2871" s="44"/>
      <c r="S2871" s="99"/>
      <c r="T2871" s="99"/>
      <c r="U2871" s="99"/>
      <c r="V2871" s="99"/>
      <c r="W2871" s="99"/>
      <c r="X2871" s="99"/>
      <c r="Y2871" s="99"/>
      <c r="Z2871" s="99"/>
      <c r="AF2871" s="326"/>
    </row>
    <row r="2872" spans="1:32" x14ac:dyDescent="0.25">
      <c r="A2872" s="57" t="s">
        <v>3625</v>
      </c>
      <c r="B2872" s="92" t="s">
        <v>3862</v>
      </c>
      <c r="C2872" s="93" t="s">
        <v>3860</v>
      </c>
      <c r="D2872" s="93" t="s">
        <v>3861</v>
      </c>
      <c r="E2872" s="94">
        <v>46203</v>
      </c>
      <c r="F2872" s="93"/>
      <c r="G2872" s="93"/>
      <c r="H2872" s="93"/>
      <c r="I2872" s="99"/>
      <c r="J2872" s="99"/>
      <c r="K2872" s="99"/>
      <c r="L2872" s="99"/>
      <c r="M2872" s="99"/>
      <c r="N2872" s="99"/>
      <c r="O2872" s="99"/>
      <c r="P2872" s="99"/>
      <c r="Q2872" s="99"/>
      <c r="R2872" s="44"/>
      <c r="S2872" s="99"/>
      <c r="T2872" s="99"/>
      <c r="U2872" s="99"/>
      <c r="V2872" s="99"/>
      <c r="W2872" s="99"/>
      <c r="X2872" s="99"/>
      <c r="Y2872" s="99"/>
      <c r="Z2872" s="99"/>
      <c r="AA2872" s="380"/>
      <c r="AF2872" s="326"/>
    </row>
    <row r="2873" spans="1:32" x14ac:dyDescent="0.25">
      <c r="A2873" s="44" t="s">
        <v>3625</v>
      </c>
      <c r="B2873" s="44" t="s">
        <v>2433</v>
      </c>
      <c r="C2873" s="45">
        <v>250106</v>
      </c>
      <c r="D2873" s="45" t="s">
        <v>12340</v>
      </c>
      <c r="E2873" s="45" t="s">
        <v>12896</v>
      </c>
      <c r="AF2873" s="326"/>
    </row>
    <row r="2874" spans="1:32" x14ac:dyDescent="0.25">
      <c r="A2874" s="99" t="s">
        <v>2822</v>
      </c>
      <c r="B2874" s="92" t="s">
        <v>2749</v>
      </c>
      <c r="C2874" s="96" t="s">
        <v>3594</v>
      </c>
      <c r="D2874" s="96" t="s">
        <v>1779</v>
      </c>
      <c r="E2874" s="112">
        <v>46194</v>
      </c>
      <c r="F2874" s="93"/>
      <c r="G2874" s="93" t="s">
        <v>1458</v>
      </c>
      <c r="H2874" s="93" t="s">
        <v>2823</v>
      </c>
      <c r="I2874" s="99"/>
      <c r="J2874" s="99"/>
      <c r="K2874" s="99"/>
      <c r="L2874" s="99"/>
      <c r="M2874" s="99"/>
      <c r="N2874" s="99"/>
      <c r="O2874" s="99"/>
      <c r="P2874" s="99"/>
      <c r="Q2874" s="99"/>
      <c r="R2874" s="44"/>
      <c r="S2874" s="99"/>
      <c r="T2874" s="99"/>
      <c r="U2874" s="99"/>
      <c r="V2874" s="99"/>
      <c r="W2874" s="99"/>
      <c r="X2874" s="99"/>
      <c r="Y2874" s="99"/>
      <c r="Z2874" s="99"/>
      <c r="AA2874" s="380"/>
      <c r="AF2874" s="326"/>
    </row>
    <row r="2875" spans="1:32" x14ac:dyDescent="0.25">
      <c r="A2875" s="44" t="s">
        <v>13203</v>
      </c>
      <c r="B2875" s="44" t="s">
        <v>13123</v>
      </c>
      <c r="C2875" s="45">
        <v>10.23</v>
      </c>
      <c r="D2875" s="45" t="s">
        <v>13565</v>
      </c>
      <c r="E2875" s="46">
        <v>46934</v>
      </c>
      <c r="F2875" s="45"/>
      <c r="G2875" s="93"/>
      <c r="H2875" s="93"/>
      <c r="I2875" s="99"/>
      <c r="J2875" s="99"/>
      <c r="K2875" s="99"/>
      <c r="L2875" s="99"/>
      <c r="M2875" s="99"/>
      <c r="N2875" s="99"/>
      <c r="O2875" s="99"/>
      <c r="P2875" s="99"/>
      <c r="Q2875" s="99"/>
      <c r="R2875" s="99"/>
      <c r="S2875" s="99"/>
      <c r="T2875" s="99"/>
      <c r="U2875" s="99"/>
      <c r="V2875" s="99"/>
      <c r="W2875" s="99"/>
      <c r="X2875" s="99"/>
      <c r="Y2875" s="99"/>
      <c r="Z2875" s="99"/>
      <c r="AF2875" s="326"/>
    </row>
    <row r="2876" spans="1:32" x14ac:dyDescent="0.25">
      <c r="A2876" s="44" t="s">
        <v>13203</v>
      </c>
      <c r="B2876" s="44" t="s">
        <v>13139</v>
      </c>
      <c r="C2876" s="45">
        <v>11.23</v>
      </c>
      <c r="D2876" s="45" t="s">
        <v>13565</v>
      </c>
      <c r="E2876" s="46">
        <v>46934</v>
      </c>
      <c r="F2876" s="45"/>
      <c r="G2876" s="93"/>
      <c r="H2876" s="93"/>
      <c r="I2876" s="99"/>
      <c r="J2876" s="99"/>
      <c r="K2876" s="99"/>
      <c r="L2876" s="99"/>
      <c r="M2876" s="99"/>
      <c r="N2876" s="99"/>
      <c r="O2876" s="99"/>
      <c r="P2876" s="99"/>
      <c r="Q2876" s="99"/>
      <c r="R2876" s="99"/>
      <c r="S2876" s="99"/>
      <c r="T2876" s="99"/>
      <c r="U2876" s="99"/>
      <c r="V2876" s="99"/>
      <c r="W2876" s="99"/>
      <c r="X2876" s="99"/>
      <c r="Y2876" s="99"/>
      <c r="Z2876" s="99"/>
      <c r="AF2876" s="326"/>
    </row>
    <row r="2877" spans="1:32" x14ac:dyDescent="0.25">
      <c r="A2877" s="44" t="s">
        <v>13203</v>
      </c>
      <c r="B2877" s="44" t="s">
        <v>13110</v>
      </c>
      <c r="C2877" s="45">
        <v>12.23</v>
      </c>
      <c r="D2877" s="45" t="s">
        <v>13565</v>
      </c>
      <c r="E2877" s="46">
        <v>46934</v>
      </c>
      <c r="F2877" s="45"/>
      <c r="G2877" s="93"/>
      <c r="H2877" s="93"/>
      <c r="I2877" s="99"/>
      <c r="J2877" s="99"/>
      <c r="K2877" s="99"/>
      <c r="L2877" s="99"/>
      <c r="M2877" s="99"/>
      <c r="N2877" s="99"/>
      <c r="O2877" s="99"/>
      <c r="P2877" s="99"/>
      <c r="Q2877" s="99"/>
      <c r="R2877" s="99"/>
      <c r="S2877" s="99"/>
      <c r="T2877" s="99"/>
      <c r="U2877" s="99"/>
      <c r="V2877" s="99"/>
      <c r="W2877" s="99"/>
      <c r="X2877" s="99"/>
      <c r="Y2877" s="99"/>
      <c r="Z2877" s="99"/>
      <c r="AF2877" s="326"/>
    </row>
    <row r="2878" spans="1:32" x14ac:dyDescent="0.25">
      <c r="A2878" s="44" t="s">
        <v>9037</v>
      </c>
      <c r="B2878" s="44" t="s">
        <v>5447</v>
      </c>
      <c r="C2878" s="45">
        <v>230807</v>
      </c>
      <c r="D2878" s="45" t="s">
        <v>12340</v>
      </c>
      <c r="E2878" s="45" t="s">
        <v>8966</v>
      </c>
      <c r="AF2878" s="326"/>
    </row>
    <row r="2879" spans="1:32" x14ac:dyDescent="0.25">
      <c r="A2879" s="44" t="s">
        <v>9037</v>
      </c>
      <c r="B2879" s="44" t="s">
        <v>3156</v>
      </c>
      <c r="C2879" s="45">
        <v>230904</v>
      </c>
      <c r="D2879" s="45" t="s">
        <v>12340</v>
      </c>
      <c r="E2879" s="45" t="s">
        <v>8524</v>
      </c>
      <c r="AF2879" s="326"/>
    </row>
    <row r="2880" spans="1:32" x14ac:dyDescent="0.25">
      <c r="A2880" s="44" t="s">
        <v>19022</v>
      </c>
      <c r="B2880" s="44" t="s">
        <v>3156</v>
      </c>
      <c r="C2880" s="45">
        <v>230904</v>
      </c>
      <c r="D2880" s="45" t="s">
        <v>12340</v>
      </c>
      <c r="E2880" s="45" t="s">
        <v>8524</v>
      </c>
      <c r="AF2880" s="326"/>
    </row>
    <row r="2881" spans="1:32" x14ac:dyDescent="0.25">
      <c r="A2881" s="44" t="s">
        <v>9038</v>
      </c>
      <c r="B2881" s="44" t="s">
        <v>3168</v>
      </c>
      <c r="C2881" s="45">
        <v>23100202</v>
      </c>
      <c r="D2881" s="45" t="s">
        <v>12340</v>
      </c>
      <c r="E2881" s="45" t="s">
        <v>2628</v>
      </c>
      <c r="AF2881" s="326"/>
    </row>
    <row r="2882" spans="1:32" x14ac:dyDescent="0.25">
      <c r="A2882" s="44" t="s">
        <v>9038</v>
      </c>
      <c r="B2882" s="44" t="s">
        <v>11309</v>
      </c>
      <c r="C2882" s="45">
        <v>24020102</v>
      </c>
      <c r="D2882" s="45" t="s">
        <v>12340</v>
      </c>
      <c r="E2882" s="45" t="s">
        <v>5444</v>
      </c>
      <c r="AF2882" s="326"/>
    </row>
    <row r="2883" spans="1:32" x14ac:dyDescent="0.25">
      <c r="A2883" s="44" t="s">
        <v>9038</v>
      </c>
      <c r="B2883" s="44" t="s">
        <v>11372</v>
      </c>
      <c r="C2883" s="45">
        <v>240704</v>
      </c>
      <c r="D2883" s="45" t="s">
        <v>12340</v>
      </c>
      <c r="E2883" s="45" t="s">
        <v>5452</v>
      </c>
      <c r="AF2883" s="326"/>
    </row>
    <row r="2884" spans="1:32" x14ac:dyDescent="0.3">
      <c r="A2884" s="372" t="s">
        <v>16548</v>
      </c>
      <c r="B2884" s="372" t="s">
        <v>1841</v>
      </c>
      <c r="C2884" s="125" t="s">
        <v>16531</v>
      </c>
      <c r="D2884" s="32" t="s">
        <v>20621</v>
      </c>
      <c r="E2884" s="125" t="s">
        <v>12895</v>
      </c>
      <c r="F2884" s="125" t="s">
        <v>1237</v>
      </c>
      <c r="G2884" s="125" t="s">
        <v>1237</v>
      </c>
      <c r="AF2884" s="326"/>
    </row>
    <row r="2885" spans="1:32" x14ac:dyDescent="0.3">
      <c r="A2885" s="372" t="s">
        <v>16548</v>
      </c>
      <c r="B2885" s="372" t="s">
        <v>1660</v>
      </c>
      <c r="C2885" s="125" t="s">
        <v>14425</v>
      </c>
      <c r="D2885" s="32" t="s">
        <v>20621</v>
      </c>
      <c r="E2885" s="125" t="s">
        <v>12895</v>
      </c>
      <c r="F2885" s="125" t="s">
        <v>1237</v>
      </c>
      <c r="G2885" s="125" t="s">
        <v>1237</v>
      </c>
      <c r="AF2885" s="326"/>
    </row>
    <row r="2886" spans="1:32" x14ac:dyDescent="0.25">
      <c r="A2886" s="44" t="s">
        <v>6916</v>
      </c>
      <c r="B2886" s="44" t="s">
        <v>2433</v>
      </c>
      <c r="C2886" s="45">
        <v>230105</v>
      </c>
      <c r="D2886" s="45" t="s">
        <v>12340</v>
      </c>
      <c r="E2886" s="45" t="s">
        <v>5580</v>
      </c>
      <c r="AF2886" s="326"/>
    </row>
    <row r="2887" spans="1:32" x14ac:dyDescent="0.25">
      <c r="A2887" s="44" t="s">
        <v>18009</v>
      </c>
      <c r="B2887" s="44" t="s">
        <v>18010</v>
      </c>
      <c r="C2887" s="45" t="s">
        <v>18324</v>
      </c>
      <c r="D2887" s="93" t="s">
        <v>3876</v>
      </c>
      <c r="E2887" s="359">
        <f>DATE(2029,9,10)</f>
        <v>47371</v>
      </c>
      <c r="F2887" s="93"/>
      <c r="G2887" s="93"/>
      <c r="H2887" s="93"/>
      <c r="I2887" s="99"/>
      <c r="J2887" s="99"/>
      <c r="K2887" s="99"/>
      <c r="L2887" s="99"/>
      <c r="M2887" s="99"/>
      <c r="N2887" s="99"/>
      <c r="O2887" s="99"/>
      <c r="P2887" s="99"/>
      <c r="Q2887" s="99"/>
      <c r="R2887" s="99"/>
      <c r="S2887" s="99"/>
      <c r="T2887" s="99"/>
      <c r="U2887" s="99"/>
      <c r="V2887" s="99"/>
      <c r="W2887" s="99"/>
      <c r="X2887" s="99"/>
      <c r="Y2887" s="99"/>
      <c r="Z2887" s="99"/>
      <c r="AF2887" s="326"/>
    </row>
    <row r="2888" spans="1:32" x14ac:dyDescent="0.3">
      <c r="A2888" s="354" t="s">
        <v>14403</v>
      </c>
      <c r="B2888" s="354" t="s">
        <v>14404</v>
      </c>
      <c r="C2888" s="356" t="s">
        <v>14405</v>
      </c>
      <c r="D2888" s="93" t="s">
        <v>1250</v>
      </c>
      <c r="E2888" s="355">
        <v>47267</v>
      </c>
      <c r="F2888" s="93"/>
      <c r="G2888" s="93"/>
      <c r="H2888" s="93"/>
      <c r="I2888" s="99"/>
      <c r="J2888" s="99"/>
      <c r="K2888" s="99"/>
      <c r="L2888" s="99"/>
      <c r="M2888" s="99"/>
      <c r="N2888" s="99"/>
      <c r="O2888" s="99"/>
      <c r="P2888" s="99"/>
      <c r="Q2888" s="99"/>
      <c r="R2888" s="99"/>
      <c r="S2888" s="99"/>
      <c r="T2888" s="99"/>
      <c r="U2888" s="99"/>
      <c r="V2888" s="99"/>
      <c r="W2888" s="99"/>
      <c r="X2888" s="99"/>
      <c r="Y2888" s="99"/>
      <c r="Z2888" s="99"/>
      <c r="AF2888" s="326"/>
    </row>
    <row r="2889" spans="1:32" x14ac:dyDescent="0.3">
      <c r="A2889" s="372" t="s">
        <v>17499</v>
      </c>
      <c r="B2889" s="372" t="s">
        <v>5061</v>
      </c>
      <c r="C2889" s="125" t="s">
        <v>17483</v>
      </c>
      <c r="D2889" s="32" t="s">
        <v>20621</v>
      </c>
      <c r="E2889" s="125" t="s">
        <v>5246</v>
      </c>
      <c r="F2889" s="125" t="s">
        <v>1236</v>
      </c>
      <c r="G2889" s="125" t="s">
        <v>1237</v>
      </c>
      <c r="AF2889" s="326"/>
    </row>
    <row r="2890" spans="1:32" x14ac:dyDescent="0.25">
      <c r="A2890" s="44" t="s">
        <v>6917</v>
      </c>
      <c r="B2890" s="44" t="s">
        <v>8377</v>
      </c>
      <c r="C2890" s="45">
        <v>230505</v>
      </c>
      <c r="D2890" s="45" t="s">
        <v>12340</v>
      </c>
      <c r="E2890" s="45" t="s">
        <v>7651</v>
      </c>
      <c r="AF2890" s="326"/>
    </row>
    <row r="2891" spans="1:32" x14ac:dyDescent="0.25">
      <c r="A2891" s="44" t="s">
        <v>6917</v>
      </c>
      <c r="B2891" s="44" t="s">
        <v>18840</v>
      </c>
      <c r="C2891" s="45">
        <v>260202</v>
      </c>
      <c r="D2891" s="45" t="s">
        <v>12340</v>
      </c>
      <c r="E2891" s="45" t="s">
        <v>10021</v>
      </c>
      <c r="AF2891" s="326"/>
    </row>
    <row r="2892" spans="1:32" x14ac:dyDescent="0.25">
      <c r="A2892" s="44" t="s">
        <v>5484</v>
      </c>
      <c r="B2892" s="44" t="s">
        <v>3160</v>
      </c>
      <c r="C2892" s="45">
        <v>230901</v>
      </c>
      <c r="D2892" s="45" t="s">
        <v>12340</v>
      </c>
      <c r="E2892" s="45" t="s">
        <v>8524</v>
      </c>
      <c r="AF2892" s="326"/>
    </row>
    <row r="2893" spans="1:32" x14ac:dyDescent="0.25">
      <c r="A2893" s="44" t="s">
        <v>5484</v>
      </c>
      <c r="B2893" s="44" t="s">
        <v>10031</v>
      </c>
      <c r="C2893" s="45">
        <v>240101</v>
      </c>
      <c r="D2893" s="45" t="s">
        <v>12340</v>
      </c>
      <c r="E2893" s="45" t="s">
        <v>10032</v>
      </c>
      <c r="AF2893" s="326"/>
    </row>
    <row r="2894" spans="1:32" x14ac:dyDescent="0.25">
      <c r="A2894" s="44" t="s">
        <v>16982</v>
      </c>
      <c r="B2894" s="44" t="s">
        <v>2433</v>
      </c>
      <c r="C2894" s="45">
        <v>250106</v>
      </c>
      <c r="D2894" s="45" t="s">
        <v>12340</v>
      </c>
      <c r="E2894" s="45" t="s">
        <v>12896</v>
      </c>
      <c r="AF2894" s="326"/>
    </row>
    <row r="2895" spans="1:32" x14ac:dyDescent="0.25">
      <c r="A2895" s="44" t="s">
        <v>6918</v>
      </c>
      <c r="B2895" s="44" t="s">
        <v>2433</v>
      </c>
      <c r="C2895" s="45">
        <v>230105</v>
      </c>
      <c r="D2895" s="45" t="s">
        <v>12340</v>
      </c>
      <c r="E2895" s="45" t="s">
        <v>5580</v>
      </c>
      <c r="AF2895" s="326"/>
    </row>
    <row r="2896" spans="1:32" x14ac:dyDescent="0.25">
      <c r="A2896" s="44" t="s">
        <v>6918</v>
      </c>
      <c r="B2896" s="44" t="s">
        <v>18840</v>
      </c>
      <c r="C2896" s="45">
        <v>260202</v>
      </c>
      <c r="D2896" s="45" t="s">
        <v>12340</v>
      </c>
      <c r="E2896" s="45" t="s">
        <v>10021</v>
      </c>
      <c r="AF2896" s="326"/>
    </row>
    <row r="2897" spans="1:32" x14ac:dyDescent="0.25">
      <c r="A2897" s="44" t="s">
        <v>6918</v>
      </c>
      <c r="B2897" s="44" t="s">
        <v>7650</v>
      </c>
      <c r="C2897" s="45">
        <v>230504</v>
      </c>
      <c r="D2897" s="45" t="s">
        <v>12340</v>
      </c>
      <c r="E2897" s="45" t="s">
        <v>7651</v>
      </c>
      <c r="AF2897" s="326"/>
    </row>
    <row r="2898" spans="1:32" x14ac:dyDescent="0.25">
      <c r="A2898" s="44" t="s">
        <v>1671</v>
      </c>
      <c r="B2898" s="44" t="s">
        <v>2433</v>
      </c>
      <c r="C2898" s="45">
        <v>230105</v>
      </c>
      <c r="D2898" s="45" t="s">
        <v>12340</v>
      </c>
      <c r="E2898" s="45" t="s">
        <v>5580</v>
      </c>
      <c r="AF2898" s="326"/>
    </row>
    <row r="2899" spans="1:32" x14ac:dyDescent="0.25">
      <c r="A2899" s="44" t="s">
        <v>19023</v>
      </c>
      <c r="B2899" s="44" t="s">
        <v>2433</v>
      </c>
      <c r="C2899" s="45">
        <v>230105</v>
      </c>
      <c r="D2899" s="45" t="s">
        <v>12340</v>
      </c>
      <c r="E2899" s="45" t="s">
        <v>5580</v>
      </c>
      <c r="AF2899" s="326"/>
    </row>
    <row r="2900" spans="1:32" x14ac:dyDescent="0.25">
      <c r="A2900" s="44" t="s">
        <v>19023</v>
      </c>
      <c r="B2900" s="44" t="s">
        <v>973</v>
      </c>
      <c r="C2900" s="45">
        <v>260101</v>
      </c>
      <c r="D2900" s="45" t="s">
        <v>12340</v>
      </c>
      <c r="E2900" s="45" t="s">
        <v>8976</v>
      </c>
      <c r="AF2900" s="326"/>
    </row>
    <row r="2901" spans="1:32" x14ac:dyDescent="0.25">
      <c r="A2901" s="44" t="s">
        <v>5283</v>
      </c>
      <c r="B2901" s="44" t="s">
        <v>1600</v>
      </c>
      <c r="C2901" s="45" t="s">
        <v>5284</v>
      </c>
      <c r="D2901" s="45" t="s">
        <v>12177</v>
      </c>
      <c r="E2901" s="46">
        <v>46477</v>
      </c>
      <c r="F2901" s="93"/>
      <c r="G2901" s="93"/>
      <c r="H2901" s="93"/>
      <c r="I2901" s="99"/>
      <c r="J2901" s="99"/>
      <c r="K2901" s="99"/>
      <c r="L2901" s="99"/>
      <c r="M2901" s="99"/>
      <c r="N2901" s="99"/>
      <c r="O2901" s="99"/>
      <c r="P2901" s="99"/>
      <c r="Q2901" s="99"/>
      <c r="R2901" s="99"/>
      <c r="S2901" s="99"/>
      <c r="T2901" s="99"/>
      <c r="U2901" s="99"/>
      <c r="V2901" s="99"/>
      <c r="W2901" s="99"/>
      <c r="X2901" s="99"/>
      <c r="Y2901" s="99"/>
      <c r="Z2901" s="99"/>
      <c r="AF2901" s="326"/>
    </row>
    <row r="2902" spans="1:32" x14ac:dyDescent="0.25">
      <c r="A2902" s="44" t="s">
        <v>5283</v>
      </c>
      <c r="B2902" s="44" t="s">
        <v>1600</v>
      </c>
      <c r="C2902" s="45" t="s">
        <v>5284</v>
      </c>
      <c r="D2902" s="93" t="s">
        <v>18817</v>
      </c>
      <c r="E2902" s="45" t="s">
        <v>5452</v>
      </c>
      <c r="F2902" s="379"/>
      <c r="G2902" s="379"/>
      <c r="H2902" s="379"/>
      <c r="I2902" s="380"/>
      <c r="J2902" s="380"/>
      <c r="K2902" s="380"/>
      <c r="L2902" s="380"/>
      <c r="M2902" s="380"/>
      <c r="N2902" s="380"/>
      <c r="O2902" s="380"/>
      <c r="P2902" s="380"/>
      <c r="Q2902" s="380"/>
      <c r="R2902" s="380"/>
      <c r="S2902" s="380"/>
      <c r="T2902" s="380"/>
      <c r="U2902" s="380"/>
      <c r="V2902" s="380"/>
      <c r="W2902" s="380"/>
      <c r="X2902" s="380"/>
      <c r="Y2902" s="380"/>
      <c r="Z2902" s="380"/>
      <c r="AA2902" s="380"/>
      <c r="AF2902" s="326"/>
    </row>
    <row r="2903" spans="1:32" x14ac:dyDescent="0.25">
      <c r="A2903" s="44" t="s">
        <v>5283</v>
      </c>
      <c r="B2903" s="44" t="s">
        <v>1600</v>
      </c>
      <c r="C2903" s="45" t="s">
        <v>5284</v>
      </c>
      <c r="D2903" s="45" t="s">
        <v>10697</v>
      </c>
      <c r="E2903" s="46">
        <v>46477</v>
      </c>
      <c r="F2903" s="93"/>
      <c r="G2903" s="93"/>
      <c r="H2903" s="93"/>
      <c r="I2903" s="99"/>
      <c r="J2903" s="99"/>
      <c r="K2903" s="99"/>
      <c r="L2903" s="99"/>
      <c r="M2903" s="99"/>
      <c r="N2903" s="99"/>
      <c r="O2903" s="99"/>
      <c r="P2903" s="99"/>
      <c r="Q2903" s="99"/>
      <c r="R2903" s="44"/>
      <c r="S2903" s="99"/>
      <c r="T2903" s="99"/>
      <c r="U2903" s="99"/>
      <c r="V2903" s="99"/>
      <c r="W2903" s="99"/>
      <c r="X2903" s="99"/>
      <c r="Y2903" s="99"/>
      <c r="Z2903" s="99"/>
      <c r="AF2903" s="326"/>
    </row>
    <row r="2904" spans="1:32" x14ac:dyDescent="0.25">
      <c r="A2904" s="44" t="s">
        <v>9489</v>
      </c>
      <c r="B2904" s="44" t="s">
        <v>15912</v>
      </c>
      <c r="C2904" s="45" t="s">
        <v>9839</v>
      </c>
      <c r="D2904" s="93" t="s">
        <v>3876</v>
      </c>
      <c r="E2904" s="359">
        <f>DATE(2027,5,29)</f>
        <v>46536</v>
      </c>
      <c r="F2904" s="93"/>
      <c r="G2904" s="93"/>
      <c r="H2904" s="93"/>
      <c r="I2904" s="99"/>
      <c r="J2904" s="99"/>
      <c r="K2904" s="99"/>
      <c r="L2904" s="99"/>
      <c r="M2904" s="99"/>
      <c r="N2904" s="99"/>
      <c r="O2904" s="99"/>
      <c r="P2904" s="99"/>
      <c r="Q2904" s="99"/>
      <c r="R2904" s="99"/>
      <c r="S2904" s="99"/>
      <c r="T2904" s="99"/>
      <c r="U2904" s="99"/>
      <c r="V2904" s="99"/>
      <c r="W2904" s="99"/>
      <c r="X2904" s="99"/>
      <c r="Y2904" s="99"/>
      <c r="Z2904" s="99"/>
      <c r="AF2904" s="326"/>
    </row>
    <row r="2905" spans="1:32" x14ac:dyDescent="0.25">
      <c r="A2905" s="44" t="s">
        <v>10162</v>
      </c>
      <c r="B2905" s="92" t="s">
        <v>10390</v>
      </c>
      <c r="C2905" s="56" t="s">
        <v>10120</v>
      </c>
      <c r="D2905" s="146" t="s">
        <v>10389</v>
      </c>
      <c r="E2905" s="107">
        <v>45838</v>
      </c>
      <c r="F2905" s="93"/>
      <c r="G2905" s="93"/>
      <c r="H2905" s="93"/>
      <c r="I2905" s="99"/>
      <c r="J2905" s="99"/>
      <c r="K2905" s="99"/>
      <c r="L2905" s="99"/>
      <c r="M2905" s="99"/>
      <c r="N2905" s="99"/>
      <c r="O2905" s="99"/>
      <c r="P2905" s="99"/>
      <c r="Q2905" s="99"/>
      <c r="R2905" s="44"/>
      <c r="S2905" s="99"/>
      <c r="T2905" s="99"/>
      <c r="U2905" s="99"/>
      <c r="V2905" s="99"/>
      <c r="W2905" s="99"/>
      <c r="X2905" s="99"/>
      <c r="Y2905" s="99"/>
      <c r="Z2905" s="99"/>
      <c r="AF2905" s="326"/>
    </row>
    <row r="2906" spans="1:32" x14ac:dyDescent="0.25">
      <c r="A2906" s="44" t="s">
        <v>4487</v>
      </c>
      <c r="B2906" s="44" t="s">
        <v>5447</v>
      </c>
      <c r="C2906" s="45">
        <v>250802</v>
      </c>
      <c r="D2906" s="45" t="s">
        <v>12340</v>
      </c>
      <c r="E2906" s="45" t="s">
        <v>10682</v>
      </c>
      <c r="AF2906" s="326"/>
    </row>
    <row r="2907" spans="1:32" x14ac:dyDescent="0.25">
      <c r="A2907" s="44" t="s">
        <v>4487</v>
      </c>
      <c r="B2907" s="44" t="s">
        <v>2433</v>
      </c>
      <c r="C2907" s="45">
        <v>230105</v>
      </c>
      <c r="D2907" s="45" t="s">
        <v>12340</v>
      </c>
      <c r="E2907" s="45" t="s">
        <v>5580</v>
      </c>
      <c r="AF2907" s="326"/>
    </row>
    <row r="2908" spans="1:32" x14ac:dyDescent="0.25">
      <c r="A2908" s="44" t="s">
        <v>19024</v>
      </c>
      <c r="B2908" s="44" t="s">
        <v>5447</v>
      </c>
      <c r="C2908" s="45">
        <v>250802</v>
      </c>
      <c r="D2908" s="45" t="s">
        <v>12340</v>
      </c>
      <c r="E2908" s="45" t="s">
        <v>10682</v>
      </c>
      <c r="AF2908" s="326"/>
    </row>
    <row r="2909" spans="1:32" x14ac:dyDescent="0.25">
      <c r="A2909" s="44" t="s">
        <v>11373</v>
      </c>
      <c r="B2909" s="44" t="s">
        <v>10020</v>
      </c>
      <c r="C2909" s="45">
        <v>24010401</v>
      </c>
      <c r="D2909" s="45" t="s">
        <v>12340</v>
      </c>
      <c r="E2909" s="45" t="s">
        <v>10021</v>
      </c>
      <c r="AF2909" s="326"/>
    </row>
    <row r="2910" spans="1:32" x14ac:dyDescent="0.25">
      <c r="A2910" s="44" t="s">
        <v>15964</v>
      </c>
      <c r="B2910" s="44" t="s">
        <v>18011</v>
      </c>
      <c r="C2910" s="45" t="s">
        <v>15965</v>
      </c>
      <c r="D2910" s="93" t="s">
        <v>3876</v>
      </c>
      <c r="E2910" s="359">
        <f>DATE(2029,7,24)</f>
        <v>47323</v>
      </c>
      <c r="F2910" s="93"/>
      <c r="G2910" s="93"/>
      <c r="H2910" s="93"/>
      <c r="I2910" s="99"/>
      <c r="J2910" s="99"/>
      <c r="K2910" s="99"/>
      <c r="L2910" s="99"/>
      <c r="M2910" s="99"/>
      <c r="N2910" s="99"/>
      <c r="O2910" s="99"/>
      <c r="P2910" s="99"/>
      <c r="Q2910" s="99"/>
      <c r="R2910" s="99"/>
      <c r="S2910" s="99"/>
      <c r="T2910" s="99"/>
      <c r="U2910" s="99"/>
      <c r="V2910" s="99"/>
      <c r="W2910" s="99"/>
      <c r="X2910" s="99"/>
      <c r="Y2910" s="99"/>
      <c r="Z2910" s="99"/>
      <c r="AF2910" s="326"/>
    </row>
    <row r="2911" spans="1:32" x14ac:dyDescent="0.3">
      <c r="A2911" s="372" t="s">
        <v>8718</v>
      </c>
      <c r="B2911" s="372" t="s">
        <v>1227</v>
      </c>
      <c r="C2911" s="125" t="s">
        <v>8699</v>
      </c>
      <c r="D2911" s="32" t="s">
        <v>20621</v>
      </c>
      <c r="E2911" s="125" t="s">
        <v>8524</v>
      </c>
      <c r="F2911" s="125" t="s">
        <v>1236</v>
      </c>
      <c r="G2911" s="125" t="s">
        <v>1237</v>
      </c>
      <c r="AF2911" s="326"/>
    </row>
    <row r="2912" spans="1:32" x14ac:dyDescent="0.25">
      <c r="A2912" s="44" t="s">
        <v>8718</v>
      </c>
      <c r="B2912" s="44" t="s">
        <v>10031</v>
      </c>
      <c r="C2912" s="45">
        <v>240101</v>
      </c>
      <c r="D2912" s="45" t="s">
        <v>12340</v>
      </c>
      <c r="E2912" s="45" t="s">
        <v>10032</v>
      </c>
      <c r="AF2912" s="326"/>
    </row>
    <row r="2913" spans="1:32" x14ac:dyDescent="0.25">
      <c r="A2913" s="44" t="s">
        <v>9490</v>
      </c>
      <c r="B2913" s="44" t="s">
        <v>18012</v>
      </c>
      <c r="C2913" s="45" t="s">
        <v>18325</v>
      </c>
      <c r="D2913" s="93" t="s">
        <v>3876</v>
      </c>
      <c r="E2913" s="359">
        <f>DATE(2029,12,16)</f>
        <v>47468</v>
      </c>
      <c r="F2913" s="93"/>
      <c r="G2913" s="93"/>
      <c r="H2913" s="93"/>
      <c r="I2913" s="99"/>
      <c r="J2913" s="99"/>
      <c r="K2913" s="99"/>
      <c r="L2913" s="99"/>
      <c r="M2913" s="99"/>
      <c r="N2913" s="99"/>
      <c r="O2913" s="99"/>
      <c r="P2913" s="99"/>
      <c r="Q2913" s="99"/>
      <c r="R2913" s="99"/>
      <c r="S2913" s="99"/>
      <c r="T2913" s="99"/>
      <c r="U2913" s="99"/>
      <c r="V2913" s="99"/>
      <c r="W2913" s="99"/>
      <c r="X2913" s="99"/>
      <c r="Y2913" s="99"/>
      <c r="Z2913" s="99"/>
      <c r="AF2913" s="326"/>
    </row>
    <row r="2914" spans="1:32" x14ac:dyDescent="0.25">
      <c r="A2914" s="44" t="s">
        <v>14834</v>
      </c>
      <c r="B2914" s="44" t="s">
        <v>15871</v>
      </c>
      <c r="C2914" s="45" t="s">
        <v>9840</v>
      </c>
      <c r="D2914" s="93" t="s">
        <v>3876</v>
      </c>
      <c r="E2914" s="359">
        <f>DATE(2027,5,30)</f>
        <v>46537</v>
      </c>
      <c r="F2914" s="93"/>
      <c r="G2914" s="93"/>
      <c r="H2914" s="93"/>
      <c r="I2914" s="99"/>
      <c r="J2914" s="99"/>
      <c r="K2914" s="99"/>
      <c r="L2914" s="99"/>
      <c r="M2914" s="99"/>
      <c r="N2914" s="99"/>
      <c r="O2914" s="99"/>
      <c r="P2914" s="99"/>
      <c r="Q2914" s="99"/>
      <c r="R2914" s="99"/>
      <c r="S2914" s="99"/>
      <c r="T2914" s="99"/>
      <c r="U2914" s="99"/>
      <c r="V2914" s="99"/>
      <c r="W2914" s="99"/>
      <c r="X2914" s="99"/>
      <c r="Y2914" s="99"/>
      <c r="Z2914" s="99"/>
      <c r="AF2914" s="326"/>
    </row>
    <row r="2915" spans="1:32" x14ac:dyDescent="0.25">
      <c r="A2915" s="44" t="s">
        <v>16983</v>
      </c>
      <c r="B2915" s="44" t="s">
        <v>5447</v>
      </c>
      <c r="C2915" s="45">
        <v>250802</v>
      </c>
      <c r="D2915" s="45" t="s">
        <v>12340</v>
      </c>
      <c r="E2915" s="45" t="s">
        <v>10682</v>
      </c>
      <c r="AF2915" s="326"/>
    </row>
    <row r="2916" spans="1:32" x14ac:dyDescent="0.3">
      <c r="A2916" s="372" t="s">
        <v>20060</v>
      </c>
      <c r="B2916" s="372" t="s">
        <v>2383</v>
      </c>
      <c r="C2916" s="125" t="s">
        <v>20257</v>
      </c>
      <c r="D2916" s="32" t="s">
        <v>20621</v>
      </c>
      <c r="E2916" s="125" t="s">
        <v>8976</v>
      </c>
      <c r="F2916" s="125" t="s">
        <v>1236</v>
      </c>
      <c r="G2916" s="125" t="s">
        <v>1237</v>
      </c>
      <c r="AF2916" s="326"/>
    </row>
    <row r="2917" spans="1:32" x14ac:dyDescent="0.25">
      <c r="A2917" s="44" t="s">
        <v>9491</v>
      </c>
      <c r="B2917" s="44" t="s">
        <v>15966</v>
      </c>
      <c r="C2917" s="45" t="s">
        <v>9841</v>
      </c>
      <c r="D2917" s="93" t="s">
        <v>3876</v>
      </c>
      <c r="E2917" s="359">
        <f>DATE(2027,8,18)</f>
        <v>46617</v>
      </c>
      <c r="F2917" s="93"/>
      <c r="G2917" s="93"/>
      <c r="H2917" s="93"/>
      <c r="I2917" s="99"/>
      <c r="J2917" s="99"/>
      <c r="K2917" s="99"/>
      <c r="L2917" s="99"/>
      <c r="M2917" s="99"/>
      <c r="N2917" s="99"/>
      <c r="O2917" s="99"/>
      <c r="P2917" s="99"/>
      <c r="Q2917" s="99"/>
      <c r="R2917" s="99"/>
      <c r="S2917" s="99"/>
      <c r="T2917" s="99"/>
      <c r="U2917" s="99"/>
      <c r="V2917" s="99"/>
      <c r="W2917" s="99"/>
      <c r="X2917" s="99"/>
      <c r="Y2917" s="99"/>
      <c r="Z2917" s="99"/>
      <c r="AF2917" s="326"/>
    </row>
    <row r="2918" spans="1:32" x14ac:dyDescent="0.25">
      <c r="A2918" s="57" t="s">
        <v>2816</v>
      </c>
      <c r="B2918" s="57" t="s">
        <v>2230</v>
      </c>
      <c r="C2918" s="305" t="s">
        <v>4148</v>
      </c>
      <c r="D2918" s="146" t="s">
        <v>1465</v>
      </c>
      <c r="E2918" s="264">
        <v>45535</v>
      </c>
      <c r="F2918" s="93"/>
      <c r="G2918" s="93"/>
      <c r="H2918" s="93"/>
      <c r="I2918" s="99"/>
      <c r="J2918" s="99"/>
      <c r="K2918" s="99"/>
      <c r="L2918" s="99"/>
      <c r="M2918" s="99"/>
      <c r="N2918" s="99"/>
      <c r="O2918" s="99"/>
      <c r="P2918" s="99"/>
      <c r="Q2918" s="99"/>
      <c r="R2918" s="44"/>
      <c r="S2918" s="99"/>
      <c r="T2918" s="99"/>
      <c r="U2918" s="99"/>
      <c r="V2918" s="99"/>
      <c r="W2918" s="99"/>
      <c r="X2918" s="99"/>
      <c r="Y2918" s="99"/>
      <c r="Z2918" s="99"/>
      <c r="AF2918" s="326"/>
    </row>
    <row r="2919" spans="1:32" x14ac:dyDescent="0.25">
      <c r="A2919" s="44" t="s">
        <v>668</v>
      </c>
      <c r="B2919" s="44" t="s">
        <v>3160</v>
      </c>
      <c r="C2919" s="45">
        <v>230901</v>
      </c>
      <c r="D2919" s="45" t="s">
        <v>12340</v>
      </c>
      <c r="E2919" s="45" t="s">
        <v>8524</v>
      </c>
      <c r="AF2919" s="326"/>
    </row>
    <row r="2920" spans="1:32" x14ac:dyDescent="0.3">
      <c r="A2920" s="372" t="s">
        <v>9360</v>
      </c>
      <c r="B2920" s="372" t="s">
        <v>1219</v>
      </c>
      <c r="C2920" s="125" t="s">
        <v>9359</v>
      </c>
      <c r="D2920" s="32" t="s">
        <v>20621</v>
      </c>
      <c r="E2920" s="125" t="s">
        <v>9349</v>
      </c>
      <c r="F2920" s="125" t="s">
        <v>1236</v>
      </c>
      <c r="G2920" s="125" t="s">
        <v>1237</v>
      </c>
      <c r="AF2920" s="326"/>
    </row>
    <row r="2921" spans="1:32" x14ac:dyDescent="0.25">
      <c r="A2921" s="44" t="s">
        <v>1672</v>
      </c>
      <c r="B2921" s="44" t="s">
        <v>7117</v>
      </c>
      <c r="C2921" s="45">
        <v>260203</v>
      </c>
      <c r="D2921" s="45" t="s">
        <v>12340</v>
      </c>
      <c r="E2921" s="45" t="s">
        <v>10021</v>
      </c>
      <c r="AF2921" s="326"/>
    </row>
    <row r="2922" spans="1:32" x14ac:dyDescent="0.25">
      <c r="A2922" s="44" t="s">
        <v>1672</v>
      </c>
      <c r="B2922" s="44" t="s">
        <v>18842</v>
      </c>
      <c r="C2922" s="45">
        <v>26020101</v>
      </c>
      <c r="D2922" s="45" t="s">
        <v>12340</v>
      </c>
      <c r="E2922" s="45" t="s">
        <v>10021</v>
      </c>
      <c r="AF2922" s="326"/>
    </row>
    <row r="2923" spans="1:32" x14ac:dyDescent="0.25">
      <c r="A2923" s="44" t="s">
        <v>12970</v>
      </c>
      <c r="B2923" s="44" t="s">
        <v>18013</v>
      </c>
      <c r="C2923" s="45" t="s">
        <v>18326</v>
      </c>
      <c r="D2923" s="93" t="s">
        <v>3876</v>
      </c>
      <c r="E2923" s="359">
        <f>DATE(2029,12,2)</f>
        <v>47454</v>
      </c>
      <c r="F2923" s="93"/>
      <c r="G2923" s="93"/>
      <c r="H2923" s="93"/>
      <c r="I2923" s="99"/>
      <c r="J2923" s="99"/>
      <c r="K2923" s="99"/>
      <c r="L2923" s="99"/>
      <c r="M2923" s="99"/>
      <c r="N2923" s="99"/>
      <c r="O2923" s="99"/>
      <c r="P2923" s="99"/>
      <c r="Q2923" s="99"/>
      <c r="R2923" s="99"/>
      <c r="S2923" s="99"/>
      <c r="T2923" s="99"/>
      <c r="U2923" s="99"/>
      <c r="V2923" s="99"/>
      <c r="W2923" s="99"/>
      <c r="X2923" s="99"/>
      <c r="Y2923" s="99"/>
      <c r="Z2923" s="99"/>
      <c r="AF2923" s="326"/>
    </row>
    <row r="2924" spans="1:32" x14ac:dyDescent="0.25">
      <c r="A2924" s="44" t="s">
        <v>12970</v>
      </c>
      <c r="B2924" s="44" t="s">
        <v>4473</v>
      </c>
      <c r="C2924" s="45">
        <v>241002</v>
      </c>
      <c r="D2924" s="45" t="s">
        <v>12340</v>
      </c>
      <c r="E2924" s="45" t="s">
        <v>5650</v>
      </c>
      <c r="AF2924" s="326"/>
    </row>
    <row r="2925" spans="1:32" x14ac:dyDescent="0.25">
      <c r="A2925" s="44" t="s">
        <v>19025</v>
      </c>
      <c r="B2925" s="44" t="s">
        <v>3160</v>
      </c>
      <c r="C2925" s="45">
        <v>230901</v>
      </c>
      <c r="D2925" s="45" t="s">
        <v>12340</v>
      </c>
      <c r="E2925" s="45" t="s">
        <v>8524</v>
      </c>
      <c r="AF2925" s="326"/>
    </row>
    <row r="2926" spans="1:32" x14ac:dyDescent="0.25">
      <c r="A2926" s="92" t="s">
        <v>14011</v>
      </c>
      <c r="B2926" s="92" t="s">
        <v>2255</v>
      </c>
      <c r="C2926" s="349" t="s">
        <v>4988</v>
      </c>
      <c r="D2926" s="349" t="s">
        <v>14041</v>
      </c>
      <c r="E2926" s="351">
        <v>46752</v>
      </c>
      <c r="F2926" s="93"/>
      <c r="G2926" s="93"/>
      <c r="H2926" s="93"/>
      <c r="I2926" s="99"/>
      <c r="J2926" s="99"/>
      <c r="K2926" s="99"/>
      <c r="L2926" s="99"/>
      <c r="M2926" s="99"/>
      <c r="N2926" s="99"/>
      <c r="O2926" s="99"/>
      <c r="P2926" s="99"/>
      <c r="Q2926" s="99"/>
      <c r="R2926" s="44"/>
      <c r="S2926" s="99"/>
      <c r="T2926" s="99"/>
      <c r="U2926" s="99"/>
      <c r="V2926" s="99"/>
      <c r="W2926" s="99"/>
      <c r="X2926" s="99"/>
      <c r="Y2926" s="99"/>
      <c r="Z2926" s="99"/>
      <c r="AF2926" s="326"/>
    </row>
    <row r="2927" spans="1:32" x14ac:dyDescent="0.25">
      <c r="A2927" s="44" t="s">
        <v>13204</v>
      </c>
      <c r="B2927" s="44" t="s">
        <v>14657</v>
      </c>
      <c r="C2927" s="45">
        <v>35.25</v>
      </c>
      <c r="D2927" s="45" t="s">
        <v>13565</v>
      </c>
      <c r="E2927" s="46">
        <v>47664</v>
      </c>
      <c r="F2927" s="45"/>
      <c r="G2927" s="93"/>
      <c r="H2927" s="93"/>
      <c r="I2927" s="99"/>
      <c r="J2927" s="99"/>
      <c r="K2927" s="99"/>
      <c r="L2927" s="99"/>
      <c r="M2927" s="99"/>
      <c r="N2927" s="99"/>
      <c r="O2927" s="99"/>
      <c r="P2927" s="99"/>
      <c r="Q2927" s="99"/>
      <c r="R2927" s="99"/>
      <c r="S2927" s="99"/>
      <c r="T2927" s="99"/>
      <c r="U2927" s="99"/>
      <c r="V2927" s="99"/>
      <c r="W2927" s="99"/>
      <c r="X2927" s="99"/>
      <c r="Y2927" s="99"/>
      <c r="Z2927" s="99"/>
      <c r="AF2927" s="326"/>
    </row>
    <row r="2928" spans="1:32" x14ac:dyDescent="0.25">
      <c r="A2928" s="44" t="s">
        <v>11374</v>
      </c>
      <c r="B2928" s="44" t="s">
        <v>11313</v>
      </c>
      <c r="C2928" s="45">
        <v>240302</v>
      </c>
      <c r="D2928" s="45" t="s">
        <v>12340</v>
      </c>
      <c r="E2928" s="45" t="s">
        <v>2686</v>
      </c>
      <c r="AF2928" s="326"/>
    </row>
    <row r="2929" spans="1:32" x14ac:dyDescent="0.3">
      <c r="A2929" s="372" t="s">
        <v>1024</v>
      </c>
      <c r="B2929" s="372" t="s">
        <v>12348</v>
      </c>
      <c r="C2929" s="125" t="s">
        <v>12188</v>
      </c>
      <c r="D2929" s="32" t="s">
        <v>20621</v>
      </c>
      <c r="E2929" s="125" t="s">
        <v>5239</v>
      </c>
      <c r="F2929" s="125" t="s">
        <v>1236</v>
      </c>
      <c r="G2929" s="125" t="s">
        <v>1237</v>
      </c>
      <c r="AF2929" s="326"/>
    </row>
    <row r="2930" spans="1:32" x14ac:dyDescent="0.25">
      <c r="A2930" s="44" t="s">
        <v>1024</v>
      </c>
      <c r="B2930" s="44" t="s">
        <v>13134</v>
      </c>
      <c r="C2930" s="45">
        <v>13.23</v>
      </c>
      <c r="D2930" s="45" t="s">
        <v>13565</v>
      </c>
      <c r="E2930" s="46">
        <v>46934</v>
      </c>
      <c r="F2930" s="45"/>
      <c r="G2930" s="93"/>
      <c r="H2930" s="93"/>
      <c r="I2930" s="99"/>
      <c r="J2930" s="99"/>
      <c r="K2930" s="99"/>
      <c r="L2930" s="99"/>
      <c r="M2930" s="99"/>
      <c r="N2930" s="99"/>
      <c r="O2930" s="99"/>
      <c r="P2930" s="99"/>
      <c r="Q2930" s="99"/>
      <c r="R2930" s="99"/>
      <c r="S2930" s="99"/>
      <c r="T2930" s="99"/>
      <c r="U2930" s="99"/>
      <c r="V2930" s="99"/>
      <c r="W2930" s="99"/>
      <c r="X2930" s="99"/>
      <c r="Y2930" s="99"/>
      <c r="Z2930" s="99"/>
      <c r="AF2930" s="326"/>
    </row>
    <row r="2931" spans="1:32" ht="14.4" x14ac:dyDescent="0.3">
      <c r="A2931" s="385" t="s">
        <v>4912</v>
      </c>
      <c r="B2931" s="385" t="s">
        <v>4974</v>
      </c>
      <c r="C2931" s="387" t="s">
        <v>4988</v>
      </c>
      <c r="D2931" s="93" t="s">
        <v>5007</v>
      </c>
      <c r="E2931" s="389" t="s">
        <v>10500</v>
      </c>
      <c r="AF2931" s="326"/>
    </row>
    <row r="2932" spans="1:32" x14ac:dyDescent="0.25">
      <c r="A2932" s="44" t="s">
        <v>15531</v>
      </c>
      <c r="B2932" s="44" t="s">
        <v>6798</v>
      </c>
      <c r="C2932" s="45" t="s">
        <v>15532</v>
      </c>
      <c r="D2932" s="46" t="s">
        <v>13037</v>
      </c>
      <c r="E2932" s="46">
        <v>46568</v>
      </c>
      <c r="AF2932" s="326"/>
    </row>
    <row r="2933" spans="1:32" x14ac:dyDescent="0.25">
      <c r="A2933" s="44" t="s">
        <v>16984</v>
      </c>
      <c r="B2933" s="44" t="s">
        <v>2433</v>
      </c>
      <c r="C2933" s="45">
        <v>250106</v>
      </c>
      <c r="D2933" s="45" t="s">
        <v>12340</v>
      </c>
      <c r="E2933" s="45" t="s">
        <v>12896</v>
      </c>
      <c r="AF2933" s="326"/>
    </row>
    <row r="2934" spans="1:32" x14ac:dyDescent="0.25">
      <c r="A2934" s="44" t="s">
        <v>15533</v>
      </c>
      <c r="B2934" s="44" t="s">
        <v>1962</v>
      </c>
      <c r="C2934" s="45" t="s">
        <v>15534</v>
      </c>
      <c r="D2934" s="46" t="s">
        <v>13037</v>
      </c>
      <c r="E2934" s="46">
        <v>46234</v>
      </c>
      <c r="AF2934" s="326"/>
    </row>
    <row r="2935" spans="1:32" x14ac:dyDescent="0.25">
      <c r="A2935" s="44" t="s">
        <v>11375</v>
      </c>
      <c r="B2935" s="44" t="s">
        <v>3608</v>
      </c>
      <c r="C2935" s="45">
        <v>240401</v>
      </c>
      <c r="D2935" s="45" t="s">
        <v>12340</v>
      </c>
      <c r="E2935" s="45" t="s">
        <v>5311</v>
      </c>
      <c r="AF2935" s="326"/>
    </row>
    <row r="2936" spans="1:32" x14ac:dyDescent="0.25">
      <c r="A2936" s="44" t="s">
        <v>1961</v>
      </c>
      <c r="B2936" s="44" t="s">
        <v>1962</v>
      </c>
      <c r="C2936" s="45" t="s">
        <v>7882</v>
      </c>
      <c r="D2936" s="46" t="s">
        <v>13037</v>
      </c>
      <c r="E2936" s="46">
        <v>46234</v>
      </c>
      <c r="AF2936" s="326"/>
    </row>
    <row r="2937" spans="1:32" x14ac:dyDescent="0.25">
      <c r="A2937" s="44" t="s">
        <v>1961</v>
      </c>
      <c r="B2937" s="44" t="s">
        <v>1962</v>
      </c>
      <c r="C2937" s="45" t="s">
        <v>7882</v>
      </c>
      <c r="D2937" s="46" t="s">
        <v>13037</v>
      </c>
      <c r="E2937" s="46">
        <v>46234</v>
      </c>
      <c r="AF2937" s="326"/>
    </row>
    <row r="2938" spans="1:32" x14ac:dyDescent="0.25">
      <c r="A2938" s="44" t="s">
        <v>3756</v>
      </c>
      <c r="B2938" s="44" t="s">
        <v>10725</v>
      </c>
      <c r="C2938" s="45" t="s">
        <v>10726</v>
      </c>
      <c r="D2938" s="46" t="s">
        <v>13037</v>
      </c>
      <c r="E2938" s="46">
        <v>46156</v>
      </c>
      <c r="AF2938" s="326"/>
    </row>
    <row r="2939" spans="1:32" x14ac:dyDescent="0.25">
      <c r="A2939" s="44" t="s">
        <v>3756</v>
      </c>
      <c r="B2939" s="44" t="s">
        <v>10725</v>
      </c>
      <c r="C2939" s="45" t="s">
        <v>10726</v>
      </c>
      <c r="D2939" s="46" t="s">
        <v>13037</v>
      </c>
      <c r="E2939" s="46">
        <v>46156</v>
      </c>
      <c r="AF2939" s="326"/>
    </row>
    <row r="2940" spans="1:32" x14ac:dyDescent="0.25">
      <c r="A2940" s="44" t="s">
        <v>1549</v>
      </c>
      <c r="B2940" s="44" t="s">
        <v>2620</v>
      </c>
      <c r="C2940" s="45" t="s">
        <v>15150</v>
      </c>
      <c r="D2940" s="45" t="s">
        <v>12177</v>
      </c>
      <c r="E2940" s="45" t="s">
        <v>9349</v>
      </c>
      <c r="F2940" s="93"/>
      <c r="G2940" s="93"/>
      <c r="H2940" s="93"/>
      <c r="I2940" s="99"/>
      <c r="J2940" s="99"/>
      <c r="K2940" s="99"/>
      <c r="L2940" s="99"/>
      <c r="M2940" s="99"/>
      <c r="N2940" s="99"/>
      <c r="O2940" s="99"/>
      <c r="P2940" s="99"/>
      <c r="Q2940" s="99"/>
      <c r="R2940" s="99"/>
      <c r="S2940" s="99"/>
      <c r="T2940" s="99"/>
      <c r="U2940" s="99"/>
      <c r="V2940" s="99"/>
      <c r="W2940" s="99"/>
      <c r="X2940" s="99"/>
      <c r="Y2940" s="99"/>
      <c r="Z2940" s="99"/>
      <c r="AF2940" s="326"/>
    </row>
    <row r="2941" spans="1:32" x14ac:dyDescent="0.25">
      <c r="A2941" s="44" t="s">
        <v>1549</v>
      </c>
      <c r="B2941" s="44" t="s">
        <v>2620</v>
      </c>
      <c r="C2941" s="45" t="s">
        <v>15150</v>
      </c>
      <c r="D2941" s="93" t="s">
        <v>18817</v>
      </c>
      <c r="E2941" s="45" t="s">
        <v>9349</v>
      </c>
      <c r="F2941" s="379"/>
      <c r="G2941" s="379"/>
      <c r="H2941" s="379"/>
      <c r="I2941" s="380"/>
      <c r="J2941" s="380"/>
      <c r="K2941" s="380"/>
      <c r="L2941" s="380"/>
      <c r="M2941" s="380"/>
      <c r="N2941" s="380"/>
      <c r="O2941" s="380"/>
      <c r="P2941" s="380"/>
      <c r="Q2941" s="380"/>
      <c r="R2941" s="380"/>
      <c r="S2941" s="380"/>
      <c r="T2941" s="380"/>
      <c r="U2941" s="380"/>
      <c r="V2941" s="380"/>
      <c r="W2941" s="380"/>
      <c r="X2941" s="380"/>
      <c r="Y2941" s="380"/>
      <c r="Z2941" s="380"/>
      <c r="AA2941" s="380"/>
      <c r="AF2941" s="326"/>
    </row>
    <row r="2942" spans="1:32" x14ac:dyDescent="0.25">
      <c r="A2942" s="44" t="s">
        <v>1549</v>
      </c>
      <c r="B2942" s="44" t="s">
        <v>2620</v>
      </c>
      <c r="C2942" s="45" t="s">
        <v>2626</v>
      </c>
      <c r="D2942" s="45" t="s">
        <v>10697</v>
      </c>
      <c r="E2942" s="45" t="s">
        <v>5245</v>
      </c>
      <c r="F2942" s="93"/>
      <c r="G2942" s="93"/>
      <c r="H2942" s="93"/>
      <c r="I2942" s="99"/>
      <c r="J2942" s="99"/>
      <c r="K2942" s="99"/>
      <c r="L2942" s="99"/>
      <c r="M2942" s="99"/>
      <c r="N2942" s="99"/>
      <c r="O2942" s="99"/>
      <c r="P2942" s="99"/>
      <c r="Q2942" s="44"/>
      <c r="R2942" s="44"/>
      <c r="S2942" s="99"/>
      <c r="T2942" s="99"/>
      <c r="U2942" s="99"/>
      <c r="V2942" s="99"/>
      <c r="W2942" s="99"/>
      <c r="X2942" s="99"/>
      <c r="Y2942" s="99"/>
      <c r="Z2942" s="99"/>
      <c r="AA2942" s="380"/>
      <c r="AF2942" s="326"/>
    </row>
    <row r="2943" spans="1:32" x14ac:dyDescent="0.25">
      <c r="A2943" s="44" t="s">
        <v>13630</v>
      </c>
      <c r="B2943" s="44" t="s">
        <v>210</v>
      </c>
      <c r="C2943" s="45">
        <v>241001</v>
      </c>
      <c r="D2943" s="45" t="s">
        <v>12340</v>
      </c>
      <c r="E2943" s="45" t="s">
        <v>5650</v>
      </c>
      <c r="AF2943" s="326"/>
    </row>
    <row r="2944" spans="1:32" x14ac:dyDescent="0.25">
      <c r="A2944" s="44" t="s">
        <v>13630</v>
      </c>
      <c r="B2944" s="44" t="s">
        <v>16907</v>
      </c>
      <c r="C2944" s="45">
        <v>25050401</v>
      </c>
      <c r="D2944" s="45" t="s">
        <v>12340</v>
      </c>
      <c r="E2944" s="45" t="s">
        <v>7651</v>
      </c>
      <c r="AF2944" s="326"/>
    </row>
    <row r="2945" spans="1:32" x14ac:dyDescent="0.3">
      <c r="A2945" s="372" t="s">
        <v>9361</v>
      </c>
      <c r="B2945" s="372" t="s">
        <v>1218</v>
      </c>
      <c r="C2945" s="125" t="s">
        <v>11922</v>
      </c>
      <c r="D2945" s="32" t="s">
        <v>20621</v>
      </c>
      <c r="E2945" s="125" t="s">
        <v>8976</v>
      </c>
      <c r="F2945" s="125" t="s">
        <v>1236</v>
      </c>
      <c r="G2945" s="125" t="s">
        <v>1237</v>
      </c>
      <c r="AF2945" s="326"/>
    </row>
    <row r="2946" spans="1:32" x14ac:dyDescent="0.25">
      <c r="A2946" s="44" t="s">
        <v>9415</v>
      </c>
      <c r="B2946" s="44" t="s">
        <v>1979</v>
      </c>
      <c r="C2946" s="45" t="s">
        <v>9416</v>
      </c>
      <c r="D2946" s="46" t="s">
        <v>13037</v>
      </c>
      <c r="E2946" s="46">
        <v>46284</v>
      </c>
      <c r="AF2946" s="326"/>
    </row>
    <row r="2947" spans="1:32" x14ac:dyDescent="0.25">
      <c r="A2947" s="44" t="s">
        <v>9415</v>
      </c>
      <c r="B2947" s="44" t="s">
        <v>154</v>
      </c>
      <c r="C2947" s="45" t="s">
        <v>9417</v>
      </c>
      <c r="D2947" s="46" t="s">
        <v>13037</v>
      </c>
      <c r="E2947" s="46">
        <v>46403</v>
      </c>
      <c r="AF2947" s="326"/>
    </row>
    <row r="2948" spans="1:32" x14ac:dyDescent="0.25">
      <c r="A2948" s="44" t="s">
        <v>9415</v>
      </c>
      <c r="B2948" s="44" t="s">
        <v>154</v>
      </c>
      <c r="C2948" s="45" t="s">
        <v>9417</v>
      </c>
      <c r="D2948" s="46" t="s">
        <v>13037</v>
      </c>
      <c r="E2948" s="46">
        <v>46403</v>
      </c>
      <c r="AF2948" s="326"/>
    </row>
    <row r="2949" spans="1:32" x14ac:dyDescent="0.25">
      <c r="A2949" s="44" t="s">
        <v>9415</v>
      </c>
      <c r="B2949" s="44" t="s">
        <v>154</v>
      </c>
      <c r="C2949" s="45" t="s">
        <v>15535</v>
      </c>
      <c r="D2949" s="46" t="s">
        <v>13037</v>
      </c>
      <c r="E2949" s="46">
        <v>46218</v>
      </c>
      <c r="AF2949" s="326"/>
    </row>
    <row r="2950" spans="1:32" x14ac:dyDescent="0.25">
      <c r="A2950" s="44" t="s">
        <v>9415</v>
      </c>
      <c r="B2950" s="44" t="s">
        <v>154</v>
      </c>
      <c r="C2950" s="45" t="s">
        <v>15535</v>
      </c>
      <c r="D2950" s="46" t="s">
        <v>13037</v>
      </c>
      <c r="E2950" s="46">
        <v>46218</v>
      </c>
      <c r="AF2950" s="326"/>
    </row>
    <row r="2951" spans="1:32" x14ac:dyDescent="0.25">
      <c r="A2951" s="44" t="s">
        <v>12607</v>
      </c>
      <c r="B2951" s="44" t="s">
        <v>20343</v>
      </c>
      <c r="C2951" s="45" t="s">
        <v>12601</v>
      </c>
      <c r="D2951" s="32" t="s">
        <v>12570</v>
      </c>
      <c r="E2951" s="46">
        <v>46387</v>
      </c>
      <c r="AF2951" s="326"/>
    </row>
    <row r="2952" spans="1:32" x14ac:dyDescent="0.25">
      <c r="A2952" s="44" t="s">
        <v>12607</v>
      </c>
      <c r="B2952" s="44" t="s">
        <v>2433</v>
      </c>
      <c r="C2952" s="45">
        <v>250106</v>
      </c>
      <c r="D2952" s="45" t="s">
        <v>12340</v>
      </c>
      <c r="E2952" s="45" t="s">
        <v>12896</v>
      </c>
      <c r="AF2952" s="326"/>
    </row>
    <row r="2953" spans="1:32" x14ac:dyDescent="0.25">
      <c r="A2953" s="76" t="s">
        <v>6084</v>
      </c>
      <c r="B2953" s="76" t="s">
        <v>5853</v>
      </c>
      <c r="C2953" s="97" t="s">
        <v>5238</v>
      </c>
      <c r="D2953" s="97" t="s">
        <v>2227</v>
      </c>
      <c r="E2953" s="64">
        <v>46551</v>
      </c>
      <c r="F2953" s="93"/>
      <c r="G2953" s="93"/>
      <c r="H2953" s="93"/>
      <c r="I2953" s="99"/>
      <c r="J2953" s="99"/>
      <c r="K2953" s="99"/>
      <c r="L2953" s="99"/>
      <c r="M2953" s="99"/>
      <c r="N2953" s="99"/>
      <c r="O2953" s="99"/>
      <c r="P2953" s="99"/>
      <c r="Q2953" s="44"/>
      <c r="R2953" s="44"/>
      <c r="S2953" s="99"/>
      <c r="T2953" s="99"/>
      <c r="U2953" s="99"/>
      <c r="V2953" s="99"/>
      <c r="W2953" s="99"/>
      <c r="X2953" s="99"/>
      <c r="Y2953" s="99"/>
      <c r="Z2953" s="99"/>
      <c r="AF2953" s="326"/>
    </row>
    <row r="2954" spans="1:32" x14ac:dyDescent="0.25">
      <c r="A2954" s="44" t="s">
        <v>19026</v>
      </c>
      <c r="B2954" s="44" t="s">
        <v>3298</v>
      </c>
      <c r="C2954" s="45">
        <v>26010402</v>
      </c>
      <c r="D2954" s="45" t="s">
        <v>12340</v>
      </c>
      <c r="E2954" s="45" t="s">
        <v>18836</v>
      </c>
      <c r="AF2954" s="326"/>
    </row>
    <row r="2955" spans="1:32" x14ac:dyDescent="0.25">
      <c r="A2955" s="44" t="s">
        <v>19026</v>
      </c>
      <c r="B2955" s="44" t="s">
        <v>5639</v>
      </c>
      <c r="C2955" s="45">
        <v>26010401</v>
      </c>
      <c r="D2955" s="45" t="s">
        <v>12340</v>
      </c>
      <c r="E2955" s="45" t="s">
        <v>18836</v>
      </c>
      <c r="AF2955" s="326"/>
    </row>
    <row r="2956" spans="1:32" x14ac:dyDescent="0.25">
      <c r="A2956" s="44" t="s">
        <v>19027</v>
      </c>
      <c r="B2956" s="44" t="s">
        <v>5639</v>
      </c>
      <c r="C2956" s="45">
        <v>23010401</v>
      </c>
      <c r="D2956" s="45" t="s">
        <v>12340</v>
      </c>
      <c r="E2956" s="45" t="s">
        <v>5640</v>
      </c>
      <c r="AF2956" s="326"/>
    </row>
    <row r="2957" spans="1:32" x14ac:dyDescent="0.25">
      <c r="A2957" s="44" t="s">
        <v>10163</v>
      </c>
      <c r="B2957" s="92" t="s">
        <v>10390</v>
      </c>
      <c r="C2957" s="56" t="s">
        <v>10120</v>
      </c>
      <c r="D2957" s="146" t="s">
        <v>10389</v>
      </c>
      <c r="E2957" s="107">
        <v>45838</v>
      </c>
      <c r="F2957" s="93"/>
      <c r="G2957" s="93"/>
      <c r="H2957" s="93"/>
      <c r="I2957" s="99"/>
      <c r="J2957" s="99"/>
      <c r="K2957" s="99"/>
      <c r="L2957" s="99"/>
      <c r="M2957" s="99"/>
      <c r="N2957" s="99"/>
      <c r="O2957" s="99"/>
      <c r="P2957" s="99"/>
      <c r="Q2957" s="44"/>
      <c r="R2957" s="44"/>
      <c r="S2957" s="99"/>
      <c r="T2957" s="99"/>
      <c r="U2957" s="99"/>
      <c r="V2957" s="99"/>
      <c r="W2957" s="99"/>
      <c r="X2957" s="99"/>
      <c r="Y2957" s="99"/>
      <c r="Z2957" s="99"/>
      <c r="AF2957" s="326"/>
    </row>
    <row r="2958" spans="1:32" x14ac:dyDescent="0.25">
      <c r="A2958" s="44" t="s">
        <v>10727</v>
      </c>
      <c r="B2958" s="44" t="s">
        <v>10728</v>
      </c>
      <c r="C2958" s="45" t="s">
        <v>10729</v>
      </c>
      <c r="D2958" s="46" t="s">
        <v>13037</v>
      </c>
      <c r="E2958" s="46">
        <v>46445</v>
      </c>
      <c r="AF2958" s="326"/>
    </row>
    <row r="2959" spans="1:32" x14ac:dyDescent="0.25">
      <c r="A2959" s="44" t="s">
        <v>17460</v>
      </c>
      <c r="B2959" s="44" t="s">
        <v>20355</v>
      </c>
      <c r="C2959" s="45" t="s">
        <v>17871</v>
      </c>
      <c r="D2959" s="32" t="s">
        <v>12570</v>
      </c>
      <c r="E2959" s="46">
        <v>46387</v>
      </c>
      <c r="AF2959" s="326"/>
    </row>
    <row r="2960" spans="1:32" x14ac:dyDescent="0.25">
      <c r="A2960" s="44" t="s">
        <v>17460</v>
      </c>
      <c r="B2960" s="44" t="s">
        <v>20385</v>
      </c>
      <c r="C2960" s="45" t="s">
        <v>17459</v>
      </c>
      <c r="D2960" s="32" t="s">
        <v>12570</v>
      </c>
      <c r="E2960" s="46">
        <v>46265</v>
      </c>
      <c r="AF2960" s="326"/>
    </row>
    <row r="2961" spans="1:32" x14ac:dyDescent="0.25">
      <c r="A2961" s="44" t="s">
        <v>19028</v>
      </c>
      <c r="B2961" s="44" t="s">
        <v>7117</v>
      </c>
      <c r="C2961" s="45">
        <v>260203</v>
      </c>
      <c r="D2961" s="45" t="s">
        <v>12340</v>
      </c>
      <c r="E2961" s="45" t="s">
        <v>10021</v>
      </c>
      <c r="AF2961" s="326"/>
    </row>
    <row r="2962" spans="1:32" x14ac:dyDescent="0.25">
      <c r="A2962" s="44" t="s">
        <v>19029</v>
      </c>
      <c r="B2962" s="44" t="s">
        <v>2433</v>
      </c>
      <c r="C2962" s="45">
        <v>230105</v>
      </c>
      <c r="D2962" s="45" t="s">
        <v>12340</v>
      </c>
      <c r="E2962" s="45" t="s">
        <v>5580</v>
      </c>
      <c r="AF2962" s="326"/>
    </row>
    <row r="2963" spans="1:32" x14ac:dyDescent="0.25">
      <c r="A2963" s="44" t="s">
        <v>6919</v>
      </c>
      <c r="B2963" s="44" t="s">
        <v>2433</v>
      </c>
      <c r="C2963" s="45">
        <v>230105</v>
      </c>
      <c r="D2963" s="45" t="s">
        <v>12340</v>
      </c>
      <c r="E2963" s="45" t="s">
        <v>5580</v>
      </c>
      <c r="AF2963" s="326"/>
    </row>
    <row r="2964" spans="1:32" x14ac:dyDescent="0.25">
      <c r="A2964" s="44" t="s">
        <v>18014</v>
      </c>
      <c r="B2964" s="44" t="s">
        <v>18015</v>
      </c>
      <c r="C2964" s="45" t="s">
        <v>18327</v>
      </c>
      <c r="D2964" s="93" t="s">
        <v>3876</v>
      </c>
      <c r="E2964" s="359">
        <f>DATE(2029,7,17)</f>
        <v>47316</v>
      </c>
      <c r="F2964" s="93"/>
      <c r="G2964" s="93"/>
      <c r="H2964" s="93"/>
      <c r="I2964" s="99"/>
      <c r="J2964" s="99"/>
      <c r="K2964" s="99"/>
      <c r="L2964" s="99"/>
      <c r="M2964" s="99"/>
      <c r="N2964" s="99"/>
      <c r="O2964" s="99"/>
      <c r="P2964" s="99"/>
      <c r="Q2964" s="99"/>
      <c r="R2964" s="99"/>
      <c r="S2964" s="99"/>
      <c r="T2964" s="99"/>
      <c r="U2964" s="99"/>
      <c r="V2964" s="99"/>
      <c r="W2964" s="99"/>
      <c r="X2964" s="99"/>
      <c r="Y2964" s="99"/>
      <c r="Z2964" s="99"/>
      <c r="AF2964" s="326"/>
    </row>
    <row r="2965" spans="1:32" x14ac:dyDescent="0.25">
      <c r="A2965" s="44" t="s">
        <v>10164</v>
      </c>
      <c r="B2965" s="92" t="s">
        <v>10390</v>
      </c>
      <c r="C2965" s="56" t="s">
        <v>10132</v>
      </c>
      <c r="D2965" s="146" t="s">
        <v>10389</v>
      </c>
      <c r="E2965" s="107">
        <v>45838</v>
      </c>
      <c r="F2965" s="93"/>
      <c r="G2965" s="93"/>
      <c r="H2965" s="93"/>
      <c r="I2965" s="99"/>
      <c r="J2965" s="99"/>
      <c r="K2965" s="99"/>
      <c r="L2965" s="99"/>
      <c r="M2965" s="99"/>
      <c r="N2965" s="99"/>
      <c r="O2965" s="99"/>
      <c r="P2965" s="99"/>
      <c r="Q2965" s="44"/>
      <c r="R2965" s="44"/>
      <c r="S2965" s="99"/>
      <c r="T2965" s="99"/>
      <c r="U2965" s="99"/>
      <c r="V2965" s="99"/>
      <c r="W2965" s="99"/>
      <c r="X2965" s="99"/>
      <c r="Y2965" s="99"/>
      <c r="Z2965" s="99"/>
      <c r="AF2965" s="326"/>
    </row>
    <row r="2966" spans="1:32" x14ac:dyDescent="0.3">
      <c r="A2966" s="57" t="s">
        <v>19</v>
      </c>
      <c r="B2966" s="57" t="s">
        <v>4975</v>
      </c>
      <c r="C2966" s="62">
        <v>2509</v>
      </c>
      <c r="D2966" s="93" t="s">
        <v>5007</v>
      </c>
      <c r="E2966" s="60">
        <v>46374</v>
      </c>
      <c r="F2966" s="379"/>
      <c r="G2966" s="379"/>
      <c r="H2966" s="379"/>
      <c r="I2966" s="380"/>
      <c r="J2966" s="380"/>
      <c r="K2966" s="380"/>
      <c r="L2966" s="380"/>
      <c r="M2966" s="380"/>
      <c r="N2966" s="380"/>
      <c r="O2966" s="380"/>
      <c r="P2966" s="380"/>
      <c r="Q2966" s="380"/>
      <c r="R2966" s="380"/>
      <c r="S2966" s="380"/>
      <c r="T2966" s="380"/>
      <c r="U2966" s="380"/>
      <c r="V2966" s="380"/>
      <c r="W2966" s="380"/>
      <c r="X2966" s="380"/>
      <c r="Y2966" s="380"/>
      <c r="Z2966" s="380"/>
      <c r="AA2966" s="380"/>
      <c r="AF2966" s="326"/>
    </row>
    <row r="2967" spans="1:32" x14ac:dyDescent="0.3">
      <c r="A2967" s="57" t="s">
        <v>19</v>
      </c>
      <c r="B2967" s="57" t="s">
        <v>2254</v>
      </c>
      <c r="C2967" s="62">
        <v>24030</v>
      </c>
      <c r="D2967" s="93" t="s">
        <v>5007</v>
      </c>
      <c r="E2967" s="60">
        <v>46326</v>
      </c>
      <c r="F2967" s="379"/>
      <c r="G2967" s="379"/>
      <c r="H2967" s="379"/>
      <c r="I2967" s="380"/>
      <c r="J2967" s="380"/>
      <c r="K2967" s="380"/>
      <c r="L2967" s="380"/>
      <c r="M2967" s="380"/>
      <c r="N2967" s="380"/>
      <c r="O2967" s="380"/>
      <c r="P2967" s="380"/>
      <c r="Q2967" s="380"/>
      <c r="R2967" s="380"/>
      <c r="S2967" s="380"/>
      <c r="T2967" s="380"/>
      <c r="U2967" s="380"/>
      <c r="V2967" s="380"/>
      <c r="W2967" s="380"/>
      <c r="X2967" s="380"/>
      <c r="Y2967" s="380"/>
      <c r="Z2967" s="380"/>
      <c r="AA2967" s="380"/>
      <c r="AF2967" s="326"/>
    </row>
    <row r="2968" spans="1:32" x14ac:dyDescent="0.25">
      <c r="A2968" s="44" t="s">
        <v>1550</v>
      </c>
      <c r="B2968" s="44" t="s">
        <v>4313</v>
      </c>
      <c r="C2968" s="45" t="s">
        <v>15185</v>
      </c>
      <c r="D2968" s="45" t="s">
        <v>12177</v>
      </c>
      <c r="E2968" s="46">
        <v>46843</v>
      </c>
      <c r="F2968" s="93"/>
      <c r="G2968" s="93"/>
      <c r="H2968" s="93"/>
      <c r="I2968" s="99"/>
      <c r="J2968" s="99"/>
      <c r="K2968" s="99"/>
      <c r="L2968" s="99"/>
      <c r="M2968" s="99"/>
      <c r="N2968" s="99"/>
      <c r="O2968" s="99"/>
      <c r="P2968" s="99"/>
      <c r="Q2968" s="99"/>
      <c r="R2968" s="99"/>
      <c r="S2968" s="99"/>
      <c r="T2968" s="99"/>
      <c r="U2968" s="99"/>
      <c r="V2968" s="99"/>
      <c r="W2968" s="99"/>
      <c r="X2968" s="99"/>
      <c r="Y2968" s="99"/>
      <c r="Z2968" s="99"/>
      <c r="AF2968" s="326"/>
    </row>
    <row r="2969" spans="1:32" x14ac:dyDescent="0.25">
      <c r="A2969" s="44" t="s">
        <v>1550</v>
      </c>
      <c r="B2969" s="44" t="s">
        <v>4313</v>
      </c>
      <c r="C2969" s="45" t="s">
        <v>15185</v>
      </c>
      <c r="D2969" s="45" t="s">
        <v>12177</v>
      </c>
      <c r="E2969" s="45" t="s">
        <v>5580</v>
      </c>
      <c r="F2969" s="93"/>
      <c r="G2969" s="93"/>
      <c r="H2969" s="93"/>
      <c r="I2969" s="99"/>
      <c r="J2969" s="99"/>
      <c r="K2969" s="99"/>
      <c r="L2969" s="99"/>
      <c r="M2969" s="99"/>
      <c r="N2969" s="99"/>
      <c r="O2969" s="99"/>
      <c r="P2969" s="99"/>
      <c r="Q2969" s="99"/>
      <c r="R2969" s="99"/>
      <c r="S2969" s="99"/>
      <c r="T2969" s="99"/>
      <c r="U2969" s="99"/>
      <c r="V2969" s="99"/>
      <c r="W2969" s="99"/>
      <c r="X2969" s="99"/>
      <c r="Y2969" s="99"/>
      <c r="Z2969" s="99"/>
      <c r="AF2969" s="326"/>
    </row>
    <row r="2970" spans="1:32" x14ac:dyDescent="0.25">
      <c r="A2970" s="44" t="s">
        <v>1550</v>
      </c>
      <c r="B2970" s="44" t="s">
        <v>4313</v>
      </c>
      <c r="C2970" s="45" t="s">
        <v>15185</v>
      </c>
      <c r="D2970" s="93" t="s">
        <v>18817</v>
      </c>
      <c r="E2970" s="45" t="s">
        <v>5580</v>
      </c>
      <c r="F2970" s="379"/>
      <c r="G2970" s="379"/>
      <c r="H2970" s="379"/>
      <c r="I2970" s="380"/>
      <c r="J2970" s="380"/>
      <c r="K2970" s="380"/>
      <c r="L2970" s="380"/>
      <c r="M2970" s="380"/>
      <c r="N2970" s="380"/>
      <c r="O2970" s="380"/>
      <c r="P2970" s="380"/>
      <c r="Q2970" s="380"/>
      <c r="R2970" s="380"/>
      <c r="S2970" s="380"/>
      <c r="T2970" s="380"/>
      <c r="U2970" s="380"/>
      <c r="V2970" s="380"/>
      <c r="W2970" s="380"/>
      <c r="X2970" s="380"/>
      <c r="Y2970" s="380"/>
      <c r="Z2970" s="380"/>
      <c r="AA2970" s="380"/>
      <c r="AF2970" s="326"/>
    </row>
    <row r="2971" spans="1:32" x14ac:dyDescent="0.25">
      <c r="A2971" s="44" t="s">
        <v>12250</v>
      </c>
      <c r="B2971" s="44" t="s">
        <v>972</v>
      </c>
      <c r="C2971" s="45">
        <v>240803</v>
      </c>
      <c r="D2971" s="45" t="s">
        <v>12340</v>
      </c>
      <c r="E2971" s="45" t="s">
        <v>5239</v>
      </c>
      <c r="AF2971" s="326"/>
    </row>
    <row r="2972" spans="1:32" x14ac:dyDescent="0.3">
      <c r="A2972" s="372" t="s">
        <v>13889</v>
      </c>
      <c r="B2972" s="372" t="s">
        <v>16724</v>
      </c>
      <c r="C2972" s="125" t="s">
        <v>14353</v>
      </c>
      <c r="D2972" s="32" t="s">
        <v>20621</v>
      </c>
      <c r="E2972" s="125" t="s">
        <v>13567</v>
      </c>
      <c r="F2972" s="125" t="s">
        <v>1236</v>
      </c>
      <c r="G2972" s="125" t="s">
        <v>1237</v>
      </c>
      <c r="AF2972" s="326"/>
    </row>
    <row r="2973" spans="1:32" x14ac:dyDescent="0.3">
      <c r="A2973" s="385" t="s">
        <v>1025</v>
      </c>
      <c r="B2973" s="385" t="s">
        <v>1339</v>
      </c>
      <c r="C2973" s="387">
        <v>24027</v>
      </c>
      <c r="D2973" s="93" t="s">
        <v>5007</v>
      </c>
      <c r="E2973" s="388">
        <v>46507</v>
      </c>
      <c r="AF2973" s="326"/>
    </row>
    <row r="2974" spans="1:32" x14ac:dyDescent="0.3">
      <c r="A2974" s="372" t="s">
        <v>1025</v>
      </c>
      <c r="B2974" s="372" t="s">
        <v>16724</v>
      </c>
      <c r="C2974" s="125" t="s">
        <v>14353</v>
      </c>
      <c r="D2974" s="32" t="s">
        <v>20621</v>
      </c>
      <c r="E2974" s="125" t="s">
        <v>13567</v>
      </c>
      <c r="F2974" s="125" t="s">
        <v>1236</v>
      </c>
      <c r="G2974" s="125" t="s">
        <v>1237</v>
      </c>
      <c r="AF2974" s="326"/>
    </row>
    <row r="2975" spans="1:32" x14ac:dyDescent="0.3">
      <c r="A2975" s="372" t="s">
        <v>1025</v>
      </c>
      <c r="B2975" s="372" t="s">
        <v>14348</v>
      </c>
      <c r="C2975" s="125" t="s">
        <v>14349</v>
      </c>
      <c r="D2975" s="32" t="s">
        <v>20621</v>
      </c>
      <c r="E2975" s="125" t="s">
        <v>13567</v>
      </c>
      <c r="F2975" s="125" t="s">
        <v>1236</v>
      </c>
      <c r="G2975" s="125" t="s">
        <v>1237</v>
      </c>
      <c r="AF2975" s="326"/>
    </row>
    <row r="2976" spans="1:32" x14ac:dyDescent="0.3">
      <c r="A2976" s="372" t="s">
        <v>1025</v>
      </c>
      <c r="B2976" s="372" t="s">
        <v>14350</v>
      </c>
      <c r="C2976" s="125" t="s">
        <v>14351</v>
      </c>
      <c r="D2976" s="32" t="s">
        <v>20621</v>
      </c>
      <c r="E2976" s="125" t="s">
        <v>13567</v>
      </c>
      <c r="F2976" s="125" t="s">
        <v>1236</v>
      </c>
      <c r="G2976" s="125" t="s">
        <v>1237</v>
      </c>
      <c r="AF2976" s="326"/>
    </row>
    <row r="2977" spans="1:32" x14ac:dyDescent="0.3">
      <c r="A2977" s="372" t="s">
        <v>1025</v>
      </c>
      <c r="B2977" s="372" t="s">
        <v>5064</v>
      </c>
      <c r="C2977" s="125" t="s">
        <v>16873</v>
      </c>
      <c r="D2977" s="32" t="s">
        <v>20621</v>
      </c>
      <c r="E2977" s="125" t="s">
        <v>10638</v>
      </c>
      <c r="F2977" s="125" t="s">
        <v>1236</v>
      </c>
      <c r="G2977" s="125" t="s">
        <v>1237</v>
      </c>
      <c r="AF2977" s="326"/>
    </row>
    <row r="2978" spans="1:32" x14ac:dyDescent="0.25">
      <c r="A2978" s="100" t="s">
        <v>3551</v>
      </c>
      <c r="B2978" s="92" t="s">
        <v>3574</v>
      </c>
      <c r="C2978" s="93" t="s">
        <v>3575</v>
      </c>
      <c r="D2978" s="93" t="s">
        <v>1250</v>
      </c>
      <c r="E2978" s="94">
        <v>46496</v>
      </c>
      <c r="F2978" s="93"/>
      <c r="G2978" s="93"/>
      <c r="H2978" s="93"/>
      <c r="I2978" s="99"/>
      <c r="J2978" s="99"/>
      <c r="K2978" s="99"/>
      <c r="L2978" s="99"/>
      <c r="M2978" s="99"/>
      <c r="N2978" s="99"/>
      <c r="O2978" s="99"/>
      <c r="P2978" s="99"/>
      <c r="Q2978" s="44"/>
      <c r="R2978" s="44"/>
      <c r="S2978" s="99"/>
      <c r="T2978" s="99"/>
      <c r="U2978" s="99"/>
      <c r="V2978" s="99"/>
      <c r="W2978" s="99"/>
      <c r="X2978" s="99"/>
      <c r="Y2978" s="99"/>
      <c r="Z2978" s="99"/>
      <c r="AF2978" s="326"/>
    </row>
    <row r="2979" spans="1:32" x14ac:dyDescent="0.25">
      <c r="A2979" s="91" t="s">
        <v>18535</v>
      </c>
      <c r="B2979" s="385" t="s">
        <v>18577</v>
      </c>
      <c r="C2979" s="387">
        <v>2515</v>
      </c>
      <c r="D2979" s="93" t="s">
        <v>5007</v>
      </c>
      <c r="E2979" s="388">
        <v>46418</v>
      </c>
      <c r="AF2979" s="326"/>
    </row>
    <row r="2980" spans="1:32" x14ac:dyDescent="0.3">
      <c r="A2980" s="372" t="s">
        <v>13890</v>
      </c>
      <c r="B2980" s="372" t="s">
        <v>14350</v>
      </c>
      <c r="C2980" s="125" t="s">
        <v>14351</v>
      </c>
      <c r="D2980" s="32" t="s">
        <v>20621</v>
      </c>
      <c r="E2980" s="125" t="s">
        <v>13567</v>
      </c>
      <c r="F2980" s="125" t="s">
        <v>1236</v>
      </c>
      <c r="G2980" s="125" t="s">
        <v>1237</v>
      </c>
      <c r="AF2980" s="326"/>
    </row>
    <row r="2981" spans="1:32" x14ac:dyDescent="0.25">
      <c r="A2981" s="267" t="s">
        <v>6734</v>
      </c>
      <c r="B2981" s="267" t="s">
        <v>9311</v>
      </c>
      <c r="C2981" s="268">
        <v>791202303005</v>
      </c>
      <c r="D2981" s="268" t="s">
        <v>6775</v>
      </c>
      <c r="E2981" s="269">
        <v>47269</v>
      </c>
      <c r="F2981" s="93"/>
      <c r="G2981" s="93"/>
      <c r="H2981" s="93"/>
      <c r="I2981" s="99"/>
      <c r="J2981" s="99"/>
      <c r="K2981" s="99"/>
      <c r="L2981" s="99"/>
      <c r="M2981" s="99"/>
      <c r="N2981" s="99"/>
      <c r="O2981" s="99"/>
      <c r="P2981" s="99"/>
      <c r="Q2981" s="44"/>
      <c r="R2981" s="44"/>
      <c r="S2981" s="99"/>
      <c r="T2981" s="99"/>
      <c r="U2981" s="99"/>
      <c r="V2981" s="99"/>
      <c r="W2981" s="99"/>
      <c r="X2981" s="99"/>
      <c r="Y2981" s="99"/>
      <c r="Z2981" s="99"/>
      <c r="AF2981" s="326"/>
    </row>
    <row r="2982" spans="1:32" x14ac:dyDescent="0.25">
      <c r="A2982" s="267" t="s">
        <v>6734</v>
      </c>
      <c r="B2982" s="267" t="s">
        <v>9313</v>
      </c>
      <c r="C2982" s="268">
        <v>791202303006</v>
      </c>
      <c r="D2982" s="268" t="s">
        <v>6775</v>
      </c>
      <c r="E2982" s="269">
        <v>48669</v>
      </c>
      <c r="F2982" s="93"/>
      <c r="G2982" s="93"/>
      <c r="H2982" s="93"/>
      <c r="I2982" s="99"/>
      <c r="J2982" s="99"/>
      <c r="K2982" s="99"/>
      <c r="L2982" s="99"/>
      <c r="M2982" s="99"/>
      <c r="N2982" s="99"/>
      <c r="O2982" s="99"/>
      <c r="P2982" s="99"/>
      <c r="Q2982" s="44"/>
      <c r="R2982" s="44"/>
      <c r="S2982" s="99"/>
      <c r="T2982" s="99"/>
      <c r="U2982" s="99"/>
      <c r="V2982" s="99"/>
      <c r="W2982" s="99"/>
      <c r="X2982" s="99"/>
      <c r="Y2982" s="99"/>
      <c r="Z2982" s="99"/>
      <c r="AF2982" s="326"/>
    </row>
    <row r="2983" spans="1:32" x14ac:dyDescent="0.25">
      <c r="A2983" s="267" t="s">
        <v>6734</v>
      </c>
      <c r="B2983" s="267" t="s">
        <v>6735</v>
      </c>
      <c r="C2983" s="268">
        <v>791202207008</v>
      </c>
      <c r="D2983" s="268" t="s">
        <v>6775</v>
      </c>
      <c r="E2983" s="269">
        <v>46630</v>
      </c>
      <c r="F2983" s="93"/>
      <c r="G2983" s="93"/>
      <c r="H2983" s="93"/>
      <c r="I2983" s="99"/>
      <c r="J2983" s="99"/>
      <c r="K2983" s="99"/>
      <c r="L2983" s="99"/>
      <c r="M2983" s="99"/>
      <c r="N2983" s="99"/>
      <c r="O2983" s="99"/>
      <c r="P2983" s="99"/>
      <c r="Q2983" s="44"/>
      <c r="R2983" s="44"/>
      <c r="S2983" s="99"/>
      <c r="T2983" s="99"/>
      <c r="U2983" s="99"/>
      <c r="V2983" s="99"/>
      <c r="W2983" s="99"/>
      <c r="X2983" s="99"/>
      <c r="Y2983" s="99"/>
      <c r="Z2983" s="99"/>
      <c r="AF2983" s="326"/>
    </row>
    <row r="2984" spans="1:32" x14ac:dyDescent="0.3">
      <c r="A2984" s="372" t="s">
        <v>16549</v>
      </c>
      <c r="B2984" s="372" t="s">
        <v>16728</v>
      </c>
      <c r="C2984" s="125" t="s">
        <v>16729</v>
      </c>
      <c r="D2984" s="32" t="s">
        <v>20621</v>
      </c>
      <c r="E2984" s="125" t="s">
        <v>12895</v>
      </c>
      <c r="F2984" s="125" t="s">
        <v>1236</v>
      </c>
      <c r="G2984" s="125" t="s">
        <v>1237</v>
      </c>
      <c r="AF2984" s="326"/>
    </row>
    <row r="2985" spans="1:32" x14ac:dyDescent="0.3">
      <c r="A2985" s="372" t="s">
        <v>16549</v>
      </c>
      <c r="B2985" s="372" t="s">
        <v>5068</v>
      </c>
      <c r="C2985" s="125" t="s">
        <v>17595</v>
      </c>
      <c r="D2985" s="32" t="s">
        <v>20621</v>
      </c>
      <c r="E2985" s="125" t="s">
        <v>5246</v>
      </c>
      <c r="F2985" s="125" t="s">
        <v>1236</v>
      </c>
      <c r="G2985" s="125" t="s">
        <v>1237</v>
      </c>
      <c r="AF2985" s="326"/>
    </row>
    <row r="2986" spans="1:32" x14ac:dyDescent="0.25">
      <c r="A2986" s="44" t="s">
        <v>5841</v>
      </c>
      <c r="B2986" s="44" t="s">
        <v>20377</v>
      </c>
      <c r="C2986" s="45" t="s">
        <v>5842</v>
      </c>
      <c r="D2986" s="32" t="s">
        <v>12570</v>
      </c>
      <c r="E2986" s="46">
        <v>46265</v>
      </c>
      <c r="AF2986" s="326"/>
    </row>
    <row r="2987" spans="1:32" x14ac:dyDescent="0.3">
      <c r="A2987" s="372" t="s">
        <v>16550</v>
      </c>
      <c r="B2987" s="372" t="s">
        <v>5069</v>
      </c>
      <c r="C2987" s="125" t="s">
        <v>16882</v>
      </c>
      <c r="D2987" s="32" t="s">
        <v>20621</v>
      </c>
      <c r="E2987" s="125" t="s">
        <v>10638</v>
      </c>
      <c r="F2987" s="125" t="s">
        <v>1236</v>
      </c>
      <c r="G2987" s="125" t="s">
        <v>1237</v>
      </c>
      <c r="AF2987" s="326"/>
    </row>
    <row r="2988" spans="1:32" x14ac:dyDescent="0.3">
      <c r="A2988" s="372" t="s">
        <v>16550</v>
      </c>
      <c r="B2988" s="372" t="s">
        <v>7465</v>
      </c>
      <c r="C2988" s="125" t="s">
        <v>20614</v>
      </c>
      <c r="D2988" s="32" t="s">
        <v>20621</v>
      </c>
      <c r="E2988" s="125" t="s">
        <v>10032</v>
      </c>
      <c r="F2988" s="125" t="s">
        <v>1236</v>
      </c>
      <c r="G2988" s="125" t="s">
        <v>1237</v>
      </c>
      <c r="AF2988" s="326"/>
    </row>
    <row r="2989" spans="1:32" x14ac:dyDescent="0.25">
      <c r="A2989" s="44" t="s">
        <v>8291</v>
      </c>
      <c r="B2989" s="44" t="s">
        <v>8377</v>
      </c>
      <c r="C2989" s="45">
        <v>230505</v>
      </c>
      <c r="D2989" s="45" t="s">
        <v>12340</v>
      </c>
      <c r="E2989" s="45" t="s">
        <v>7651</v>
      </c>
      <c r="AF2989" s="326"/>
    </row>
    <row r="2990" spans="1:32" x14ac:dyDescent="0.25">
      <c r="A2990" s="44" t="s">
        <v>9492</v>
      </c>
      <c r="B2990" s="44" t="s">
        <v>15967</v>
      </c>
      <c r="C2990" s="45" t="s">
        <v>18328</v>
      </c>
      <c r="D2990" s="93" t="s">
        <v>3876</v>
      </c>
      <c r="E2990" s="359">
        <f>DATE(2029,10,27)</f>
        <v>47418</v>
      </c>
      <c r="F2990" s="93"/>
      <c r="G2990" s="93"/>
      <c r="H2990" s="93"/>
      <c r="I2990" s="99"/>
      <c r="J2990" s="99"/>
      <c r="K2990" s="99"/>
      <c r="L2990" s="99"/>
      <c r="M2990" s="99"/>
      <c r="N2990" s="99"/>
      <c r="O2990" s="99"/>
      <c r="P2990" s="99"/>
      <c r="Q2990" s="99"/>
      <c r="R2990" s="99"/>
      <c r="S2990" s="99"/>
      <c r="T2990" s="99"/>
      <c r="U2990" s="99"/>
      <c r="V2990" s="99"/>
      <c r="W2990" s="99"/>
      <c r="X2990" s="99"/>
      <c r="Y2990" s="99"/>
      <c r="Z2990" s="99"/>
      <c r="AF2990" s="326"/>
    </row>
    <row r="2991" spans="1:32" x14ac:dyDescent="0.25">
      <c r="A2991" s="44" t="s">
        <v>98</v>
      </c>
      <c r="B2991" s="44" t="s">
        <v>162</v>
      </c>
      <c r="C2991" s="45" t="s">
        <v>5093</v>
      </c>
      <c r="D2991" s="46" t="s">
        <v>13037</v>
      </c>
      <c r="E2991" s="46">
        <v>46285</v>
      </c>
      <c r="AF2991" s="326"/>
    </row>
    <row r="2992" spans="1:32" x14ac:dyDescent="0.25">
      <c r="A2992" s="44" t="s">
        <v>98</v>
      </c>
      <c r="B2992" s="44" t="s">
        <v>162</v>
      </c>
      <c r="C2992" s="45" t="s">
        <v>5093</v>
      </c>
      <c r="D2992" s="46" t="s">
        <v>13037</v>
      </c>
      <c r="E2992" s="46">
        <v>46285</v>
      </c>
      <c r="AF2992" s="326"/>
    </row>
    <row r="2993" spans="1:32" x14ac:dyDescent="0.25">
      <c r="A2993" s="44" t="s">
        <v>98</v>
      </c>
      <c r="B2993" s="44" t="s">
        <v>162</v>
      </c>
      <c r="C2993" s="45" t="s">
        <v>5093</v>
      </c>
      <c r="D2993" s="46" t="s">
        <v>13037</v>
      </c>
      <c r="E2993" s="46">
        <v>46285</v>
      </c>
      <c r="AF2993" s="326"/>
    </row>
    <row r="2994" spans="1:32" x14ac:dyDescent="0.25">
      <c r="A2994" s="44" t="s">
        <v>98</v>
      </c>
      <c r="B2994" s="44" t="s">
        <v>162</v>
      </c>
      <c r="C2994" s="45" t="s">
        <v>5093</v>
      </c>
      <c r="D2994" s="46" t="s">
        <v>13037</v>
      </c>
      <c r="E2994" s="46">
        <v>46285</v>
      </c>
      <c r="AF2994" s="326"/>
    </row>
    <row r="2995" spans="1:32" x14ac:dyDescent="0.25">
      <c r="A2995" s="44" t="s">
        <v>19030</v>
      </c>
      <c r="B2995" s="44" t="s">
        <v>980</v>
      </c>
      <c r="C2995" s="45">
        <v>260103</v>
      </c>
      <c r="D2995" s="45" t="s">
        <v>12340</v>
      </c>
      <c r="E2995" s="45" t="s">
        <v>8976</v>
      </c>
      <c r="AF2995" s="326"/>
    </row>
    <row r="2996" spans="1:32" x14ac:dyDescent="0.3">
      <c r="A2996" s="372" t="s">
        <v>11956</v>
      </c>
      <c r="B2996" s="372" t="s">
        <v>1207</v>
      </c>
      <c r="C2996" s="125" t="s">
        <v>11906</v>
      </c>
      <c r="D2996" s="32" t="s">
        <v>20621</v>
      </c>
      <c r="E2996" s="125" t="s">
        <v>7992</v>
      </c>
      <c r="F2996" s="125" t="s">
        <v>1236</v>
      </c>
      <c r="G2996" s="125" t="s">
        <v>1237</v>
      </c>
      <c r="AF2996" s="326"/>
    </row>
    <row r="2997" spans="1:32" x14ac:dyDescent="0.25">
      <c r="A2997" s="44" t="s">
        <v>14835</v>
      </c>
      <c r="B2997" s="44" t="s">
        <v>15968</v>
      </c>
      <c r="C2997" s="45" t="s">
        <v>9829</v>
      </c>
      <c r="D2997" s="93" t="s">
        <v>3876</v>
      </c>
      <c r="E2997" s="359">
        <f>DATE(2027,8,8)</f>
        <v>46607</v>
      </c>
      <c r="F2997" s="93"/>
      <c r="G2997" s="93"/>
      <c r="H2997" s="93"/>
      <c r="I2997" s="99"/>
      <c r="J2997" s="99"/>
      <c r="K2997" s="99"/>
      <c r="L2997" s="99"/>
      <c r="M2997" s="99"/>
      <c r="N2997" s="99"/>
      <c r="O2997" s="99"/>
      <c r="P2997" s="99"/>
      <c r="Q2997" s="99"/>
      <c r="R2997" s="99"/>
      <c r="S2997" s="99"/>
      <c r="T2997" s="99"/>
      <c r="U2997" s="99"/>
      <c r="V2997" s="99"/>
      <c r="W2997" s="99"/>
      <c r="X2997" s="99"/>
      <c r="Y2997" s="99"/>
      <c r="Z2997" s="99"/>
      <c r="AF2997" s="326"/>
    </row>
    <row r="2998" spans="1:32" x14ac:dyDescent="0.2">
      <c r="A2998" s="386" t="s">
        <v>18613</v>
      </c>
      <c r="B2998" s="385" t="s">
        <v>1339</v>
      </c>
      <c r="C2998" s="387" t="s">
        <v>18636</v>
      </c>
      <c r="D2998" s="93" t="s">
        <v>5007</v>
      </c>
      <c r="E2998" s="388">
        <v>46507</v>
      </c>
      <c r="AF2998" s="326"/>
    </row>
    <row r="2999" spans="1:32" x14ac:dyDescent="0.25">
      <c r="A2999" s="135" t="s">
        <v>6314</v>
      </c>
      <c r="B2999" s="131" t="s">
        <v>6315</v>
      </c>
      <c r="C2999" s="96" t="s">
        <v>6316</v>
      </c>
      <c r="D2999" s="96" t="s">
        <v>1250</v>
      </c>
      <c r="E2999" s="112">
        <v>46235</v>
      </c>
      <c r="F2999" s="93"/>
      <c r="G2999" s="93"/>
      <c r="H2999" s="93"/>
      <c r="I2999" s="99"/>
      <c r="J2999" s="99"/>
      <c r="K2999" s="99"/>
      <c r="L2999" s="99"/>
      <c r="M2999" s="99"/>
      <c r="N2999" s="99"/>
      <c r="O2999" s="99"/>
      <c r="P2999" s="99"/>
      <c r="Q2999" s="44"/>
      <c r="R2999" s="44"/>
      <c r="S2999" s="99"/>
      <c r="T2999" s="99"/>
      <c r="U2999" s="99"/>
      <c r="V2999" s="99"/>
      <c r="W2999" s="99"/>
      <c r="X2999" s="99"/>
      <c r="Y2999" s="99"/>
      <c r="Z2999" s="99"/>
      <c r="AA2999" s="380"/>
      <c r="AF2999" s="326"/>
    </row>
    <row r="3000" spans="1:32" x14ac:dyDescent="0.25">
      <c r="A3000" s="44" t="s">
        <v>3006</v>
      </c>
      <c r="B3000" s="92" t="s">
        <v>10390</v>
      </c>
      <c r="C3000" s="56" t="s">
        <v>10120</v>
      </c>
      <c r="D3000" s="146" t="s">
        <v>10389</v>
      </c>
      <c r="E3000" s="107">
        <v>45838</v>
      </c>
      <c r="F3000" s="93"/>
      <c r="G3000" s="93"/>
      <c r="H3000" s="93"/>
      <c r="I3000" s="99"/>
      <c r="J3000" s="99"/>
      <c r="K3000" s="99"/>
      <c r="L3000" s="99"/>
      <c r="M3000" s="99"/>
      <c r="N3000" s="99"/>
      <c r="O3000" s="99"/>
      <c r="P3000" s="99"/>
      <c r="Q3000" s="44"/>
      <c r="R3000" s="44"/>
      <c r="S3000" s="99"/>
      <c r="T3000" s="99"/>
      <c r="U3000" s="99"/>
      <c r="V3000" s="99"/>
      <c r="W3000" s="99"/>
      <c r="X3000" s="99"/>
      <c r="Y3000" s="99"/>
      <c r="Z3000" s="99"/>
      <c r="AF3000" s="326"/>
    </row>
    <row r="3001" spans="1:32" x14ac:dyDescent="0.25">
      <c r="A3001" s="44" t="s">
        <v>3006</v>
      </c>
      <c r="B3001" s="44" t="s">
        <v>13166</v>
      </c>
      <c r="C3001" s="45">
        <v>38.24</v>
      </c>
      <c r="D3001" s="45" t="s">
        <v>13565</v>
      </c>
      <c r="E3001" s="46">
        <v>47299</v>
      </c>
      <c r="F3001" s="45"/>
      <c r="G3001" s="93"/>
      <c r="H3001" s="93"/>
      <c r="I3001" s="99"/>
      <c r="J3001" s="99"/>
      <c r="K3001" s="99"/>
      <c r="L3001" s="99"/>
      <c r="M3001" s="99"/>
      <c r="N3001" s="99"/>
      <c r="O3001" s="99"/>
      <c r="P3001" s="99"/>
      <c r="Q3001" s="99"/>
      <c r="R3001" s="99"/>
      <c r="S3001" s="99"/>
      <c r="T3001" s="99"/>
      <c r="U3001" s="99"/>
      <c r="V3001" s="99"/>
      <c r="W3001" s="99"/>
      <c r="X3001" s="99"/>
      <c r="Y3001" s="99"/>
      <c r="Z3001" s="99"/>
      <c r="AF3001" s="326"/>
    </row>
    <row r="3002" spans="1:32" x14ac:dyDescent="0.25">
      <c r="A3002" s="135" t="s">
        <v>3006</v>
      </c>
      <c r="B3002" s="131" t="s">
        <v>6197</v>
      </c>
      <c r="C3002" s="96" t="s">
        <v>6198</v>
      </c>
      <c r="D3002" s="96" t="s">
        <v>1250</v>
      </c>
      <c r="E3002" s="112">
        <v>46235</v>
      </c>
      <c r="F3002" s="93"/>
      <c r="G3002" s="93"/>
      <c r="H3002" s="93"/>
      <c r="I3002" s="99"/>
      <c r="J3002" s="99"/>
      <c r="K3002" s="99"/>
      <c r="L3002" s="99"/>
      <c r="M3002" s="99"/>
      <c r="N3002" s="99"/>
      <c r="O3002" s="99"/>
      <c r="P3002" s="99"/>
      <c r="Q3002" s="44"/>
      <c r="R3002" s="44"/>
      <c r="S3002" s="99"/>
      <c r="T3002" s="99"/>
      <c r="U3002" s="99"/>
      <c r="V3002" s="99"/>
      <c r="W3002" s="99"/>
      <c r="X3002" s="99"/>
      <c r="Y3002" s="99"/>
      <c r="Z3002" s="99"/>
      <c r="AA3002" s="380"/>
      <c r="AF3002" s="326"/>
    </row>
    <row r="3003" spans="1:32" x14ac:dyDescent="0.25">
      <c r="A3003" s="262" t="s">
        <v>3006</v>
      </c>
      <c r="B3003" s="99" t="s">
        <v>6164</v>
      </c>
      <c r="C3003" s="93" t="s">
        <v>10925</v>
      </c>
      <c r="D3003" s="94" t="s">
        <v>1250</v>
      </c>
      <c r="E3003" s="94">
        <v>46342</v>
      </c>
      <c r="F3003" s="93"/>
      <c r="G3003" s="93"/>
      <c r="H3003" s="93"/>
      <c r="I3003" s="99"/>
      <c r="J3003" s="99"/>
      <c r="K3003" s="99"/>
      <c r="L3003" s="99"/>
      <c r="M3003" s="99"/>
      <c r="N3003" s="99"/>
      <c r="O3003" s="99"/>
      <c r="P3003" s="99"/>
      <c r="Q3003" s="44"/>
      <c r="R3003" s="44"/>
      <c r="S3003" s="99"/>
      <c r="T3003" s="99"/>
      <c r="U3003" s="99"/>
      <c r="V3003" s="99"/>
      <c r="W3003" s="99"/>
      <c r="X3003" s="99"/>
      <c r="Y3003" s="99"/>
      <c r="Z3003" s="99"/>
      <c r="AA3003" s="380"/>
      <c r="AF3003" s="326"/>
    </row>
    <row r="3004" spans="1:32" x14ac:dyDescent="0.25">
      <c r="A3004" s="44" t="s">
        <v>3006</v>
      </c>
      <c r="B3004" s="44" t="s">
        <v>18852</v>
      </c>
      <c r="C3004" s="45">
        <v>260205</v>
      </c>
      <c r="D3004" s="45" t="s">
        <v>12340</v>
      </c>
      <c r="E3004" s="45" t="s">
        <v>10021</v>
      </c>
      <c r="AF3004" s="326"/>
    </row>
    <row r="3005" spans="1:32" x14ac:dyDescent="0.3">
      <c r="A3005" s="372" t="s">
        <v>8719</v>
      </c>
      <c r="B3005" s="372" t="s">
        <v>1220</v>
      </c>
      <c r="C3005" s="125" t="s">
        <v>8706</v>
      </c>
      <c r="D3005" s="32" t="s">
        <v>20621</v>
      </c>
      <c r="E3005" s="125" t="s">
        <v>8524</v>
      </c>
      <c r="F3005" s="125" t="s">
        <v>1236</v>
      </c>
      <c r="G3005" s="125" t="s">
        <v>1237</v>
      </c>
      <c r="AF3005" s="326"/>
    </row>
    <row r="3006" spans="1:32" x14ac:dyDescent="0.25">
      <c r="A3006" s="44" t="s">
        <v>1949</v>
      </c>
      <c r="B3006" s="44" t="s">
        <v>1951</v>
      </c>
      <c r="C3006" s="45" t="s">
        <v>11182</v>
      </c>
      <c r="D3006" s="46" t="s">
        <v>13037</v>
      </c>
      <c r="E3006" s="46">
        <v>46234</v>
      </c>
      <c r="AF3006" s="326"/>
    </row>
    <row r="3007" spans="1:32" x14ac:dyDescent="0.25">
      <c r="A3007" s="44" t="s">
        <v>61</v>
      </c>
      <c r="B3007" s="44" t="s">
        <v>10714</v>
      </c>
      <c r="C3007" s="45" t="s">
        <v>11183</v>
      </c>
      <c r="D3007" s="46" t="s">
        <v>13037</v>
      </c>
      <c r="E3007" s="46">
        <v>46231</v>
      </c>
      <c r="AF3007" s="326"/>
    </row>
    <row r="3008" spans="1:32" x14ac:dyDescent="0.25">
      <c r="A3008" s="44" t="s">
        <v>61</v>
      </c>
      <c r="B3008" s="44" t="s">
        <v>10714</v>
      </c>
      <c r="C3008" s="45" t="s">
        <v>11183</v>
      </c>
      <c r="D3008" s="46" t="s">
        <v>13037</v>
      </c>
      <c r="E3008" s="46">
        <v>46231</v>
      </c>
      <c r="AF3008" s="326"/>
    </row>
    <row r="3009" spans="1:32" x14ac:dyDescent="0.25">
      <c r="A3009" s="44" t="s">
        <v>61</v>
      </c>
      <c r="B3009" s="44" t="s">
        <v>3885</v>
      </c>
      <c r="C3009" s="45" t="s">
        <v>14468</v>
      </c>
      <c r="D3009" s="46" t="s">
        <v>13037</v>
      </c>
      <c r="E3009" s="46">
        <v>46190</v>
      </c>
      <c r="AF3009" s="326"/>
    </row>
    <row r="3010" spans="1:32" x14ac:dyDescent="0.25">
      <c r="A3010" s="44" t="s">
        <v>10481</v>
      </c>
      <c r="B3010" s="44" t="s">
        <v>20382</v>
      </c>
      <c r="C3010" s="45" t="s">
        <v>10497</v>
      </c>
      <c r="D3010" s="32" t="s">
        <v>12570</v>
      </c>
      <c r="E3010" s="46">
        <v>46538</v>
      </c>
      <c r="AF3010" s="326"/>
    </row>
    <row r="3011" spans="1:32" x14ac:dyDescent="0.25">
      <c r="A3011" s="44" t="s">
        <v>5485</v>
      </c>
      <c r="B3011" s="44" t="s">
        <v>967</v>
      </c>
      <c r="C3011" s="45">
        <v>220601</v>
      </c>
      <c r="D3011" s="45" t="s">
        <v>12340</v>
      </c>
      <c r="E3011" s="45" t="s">
        <v>5235</v>
      </c>
      <c r="AF3011" s="326"/>
    </row>
    <row r="3012" spans="1:32" x14ac:dyDescent="0.25">
      <c r="A3012" s="44" t="s">
        <v>14232</v>
      </c>
      <c r="B3012" s="44" t="s">
        <v>3298</v>
      </c>
      <c r="C3012" s="45">
        <v>25010402</v>
      </c>
      <c r="D3012" s="45" t="s">
        <v>12340</v>
      </c>
      <c r="E3012" s="45" t="s">
        <v>13581</v>
      </c>
      <c r="AF3012" s="326"/>
    </row>
    <row r="3013" spans="1:32" x14ac:dyDescent="0.25">
      <c r="A3013" s="44" t="s">
        <v>14232</v>
      </c>
      <c r="B3013" s="44" t="s">
        <v>5639</v>
      </c>
      <c r="C3013" s="45">
        <v>25010401</v>
      </c>
      <c r="D3013" s="45" t="s">
        <v>12340</v>
      </c>
      <c r="E3013" s="45" t="s">
        <v>13581</v>
      </c>
      <c r="AF3013" s="326"/>
    </row>
    <row r="3014" spans="1:32" x14ac:dyDescent="0.25">
      <c r="A3014" s="44" t="s">
        <v>3058</v>
      </c>
      <c r="B3014" s="44" t="s">
        <v>2433</v>
      </c>
      <c r="C3014" s="45">
        <v>220105</v>
      </c>
      <c r="D3014" s="45" t="s">
        <v>12340</v>
      </c>
      <c r="E3014" s="45" t="s">
        <v>2686</v>
      </c>
      <c r="AF3014" s="326"/>
    </row>
    <row r="3015" spans="1:32" x14ac:dyDescent="0.25">
      <c r="A3015" s="91" t="s">
        <v>10165</v>
      </c>
      <c r="B3015" s="92" t="s">
        <v>10390</v>
      </c>
      <c r="C3015" s="56" t="s">
        <v>10135</v>
      </c>
      <c r="D3015" s="146" t="s">
        <v>10389</v>
      </c>
      <c r="E3015" s="107">
        <v>45838</v>
      </c>
      <c r="F3015" s="93"/>
      <c r="G3015" s="93"/>
      <c r="H3015" s="93"/>
      <c r="I3015" s="99"/>
      <c r="J3015" s="99"/>
      <c r="K3015" s="99"/>
      <c r="L3015" s="99"/>
      <c r="M3015" s="99"/>
      <c r="N3015" s="99"/>
      <c r="O3015" s="99"/>
      <c r="P3015" s="99"/>
      <c r="Q3015" s="44"/>
      <c r="R3015" s="44"/>
      <c r="S3015" s="99"/>
      <c r="T3015" s="99"/>
      <c r="U3015" s="99"/>
      <c r="V3015" s="99"/>
      <c r="W3015" s="99"/>
      <c r="X3015" s="99"/>
      <c r="Y3015" s="99"/>
      <c r="Z3015" s="99"/>
      <c r="AF3015" s="326"/>
    </row>
    <row r="3016" spans="1:32" x14ac:dyDescent="0.25">
      <c r="A3016" s="99" t="s">
        <v>1807</v>
      </c>
      <c r="B3016" s="92" t="s">
        <v>1811</v>
      </c>
      <c r="C3016" s="146" t="s">
        <v>1812</v>
      </c>
      <c r="D3016" s="146" t="s">
        <v>1808</v>
      </c>
      <c r="E3016" s="107">
        <v>45280</v>
      </c>
      <c r="F3016" s="93"/>
      <c r="G3016" s="93"/>
      <c r="H3016" s="93"/>
      <c r="I3016" s="99"/>
      <c r="J3016" s="99"/>
      <c r="K3016" s="99"/>
      <c r="L3016" s="99"/>
      <c r="M3016" s="99"/>
      <c r="N3016" s="99"/>
      <c r="O3016" s="99"/>
      <c r="P3016" s="99"/>
      <c r="Q3016" s="44"/>
      <c r="R3016" s="44"/>
      <c r="S3016" s="99"/>
      <c r="T3016" s="99"/>
      <c r="U3016" s="99"/>
      <c r="V3016" s="99"/>
      <c r="W3016" s="99"/>
      <c r="X3016" s="99"/>
      <c r="Y3016" s="99"/>
      <c r="Z3016" s="99"/>
      <c r="AF3016" s="326"/>
    </row>
    <row r="3017" spans="1:32" x14ac:dyDescent="0.25">
      <c r="A3017" s="44" t="s">
        <v>11376</v>
      </c>
      <c r="B3017" s="44" t="s">
        <v>10020</v>
      </c>
      <c r="C3017" s="45">
        <v>24010401</v>
      </c>
      <c r="D3017" s="45" t="s">
        <v>12340</v>
      </c>
      <c r="E3017" s="45" t="s">
        <v>10021</v>
      </c>
      <c r="AF3017" s="326"/>
    </row>
    <row r="3018" spans="1:32" x14ac:dyDescent="0.25">
      <c r="A3018" s="44" t="s">
        <v>11376</v>
      </c>
      <c r="B3018" s="44" t="s">
        <v>10031</v>
      </c>
      <c r="C3018" s="45">
        <v>240101</v>
      </c>
      <c r="D3018" s="45" t="s">
        <v>12340</v>
      </c>
      <c r="E3018" s="45" t="s">
        <v>10032</v>
      </c>
      <c r="AF3018" s="326"/>
    </row>
    <row r="3019" spans="1:32" x14ac:dyDescent="0.25">
      <c r="A3019" s="44" t="s">
        <v>3626</v>
      </c>
      <c r="B3019" s="44" t="s">
        <v>10020</v>
      </c>
      <c r="C3019" s="45">
        <v>24010401</v>
      </c>
      <c r="D3019" s="45" t="s">
        <v>12340</v>
      </c>
      <c r="E3019" s="45" t="s">
        <v>10021</v>
      </c>
      <c r="AF3019" s="326"/>
    </row>
    <row r="3020" spans="1:32" x14ac:dyDescent="0.25">
      <c r="A3020" s="44" t="s">
        <v>3626</v>
      </c>
      <c r="B3020" s="44" t="s">
        <v>3298</v>
      </c>
      <c r="C3020" s="45">
        <v>24010402</v>
      </c>
      <c r="D3020" s="45" t="s">
        <v>12340</v>
      </c>
      <c r="E3020" s="45" t="s">
        <v>10021</v>
      </c>
      <c r="AF3020" s="326"/>
    </row>
    <row r="3021" spans="1:32" x14ac:dyDescent="0.25">
      <c r="A3021" s="44" t="s">
        <v>10085</v>
      </c>
      <c r="B3021" s="44" t="s">
        <v>10086</v>
      </c>
      <c r="C3021" s="56" t="s">
        <v>10087</v>
      </c>
      <c r="D3021" s="56" t="s">
        <v>10088</v>
      </c>
      <c r="E3021" s="69">
        <v>45838</v>
      </c>
      <c r="F3021" s="93"/>
      <c r="G3021" s="93"/>
      <c r="H3021" s="93"/>
      <c r="I3021" s="99"/>
      <c r="J3021" s="99"/>
      <c r="K3021" s="99"/>
      <c r="L3021" s="99"/>
      <c r="M3021" s="99"/>
      <c r="N3021" s="99"/>
      <c r="O3021" s="99"/>
      <c r="P3021" s="99"/>
      <c r="Q3021" s="44"/>
      <c r="R3021" s="44"/>
      <c r="S3021" s="99"/>
      <c r="T3021" s="99"/>
      <c r="U3021" s="99"/>
      <c r="V3021" s="99"/>
      <c r="W3021" s="99"/>
      <c r="X3021" s="99"/>
      <c r="Y3021" s="99"/>
      <c r="Z3021" s="99"/>
      <c r="AF3021" s="326"/>
    </row>
    <row r="3022" spans="1:32" x14ac:dyDescent="0.25">
      <c r="A3022" s="44" t="s">
        <v>9039</v>
      </c>
      <c r="B3022" s="44" t="s">
        <v>9032</v>
      </c>
      <c r="C3022" s="45">
        <v>23100201</v>
      </c>
      <c r="D3022" s="45" t="s">
        <v>12340</v>
      </c>
      <c r="E3022" s="45" t="s">
        <v>2628</v>
      </c>
      <c r="AF3022" s="326"/>
    </row>
    <row r="3023" spans="1:32" x14ac:dyDescent="0.25">
      <c r="A3023" s="44" t="s">
        <v>5486</v>
      </c>
      <c r="B3023" s="44" t="s">
        <v>20342</v>
      </c>
      <c r="C3023" s="45" t="s">
        <v>10493</v>
      </c>
      <c r="D3023" s="32" t="s">
        <v>12570</v>
      </c>
      <c r="E3023" s="46">
        <v>46387</v>
      </c>
      <c r="AF3023" s="326"/>
    </row>
    <row r="3024" spans="1:32" x14ac:dyDescent="0.25">
      <c r="A3024" s="44" t="s">
        <v>5486</v>
      </c>
      <c r="B3024" s="44" t="s">
        <v>5447</v>
      </c>
      <c r="C3024" s="45">
        <v>220802</v>
      </c>
      <c r="D3024" s="45" t="s">
        <v>12340</v>
      </c>
      <c r="E3024" s="45" t="s">
        <v>5239</v>
      </c>
      <c r="AF3024" s="326"/>
    </row>
    <row r="3025" spans="1:32" x14ac:dyDescent="0.25">
      <c r="A3025" s="44" t="s">
        <v>14122</v>
      </c>
      <c r="B3025" s="44" t="s">
        <v>20398</v>
      </c>
      <c r="C3025" s="45" t="s">
        <v>14082</v>
      </c>
      <c r="D3025" s="32" t="s">
        <v>12570</v>
      </c>
      <c r="E3025" s="46">
        <v>46418</v>
      </c>
      <c r="AF3025" s="326"/>
    </row>
    <row r="3026" spans="1:32" x14ac:dyDescent="0.25">
      <c r="A3026" s="44" t="s">
        <v>9040</v>
      </c>
      <c r="B3026" s="44" t="s">
        <v>971</v>
      </c>
      <c r="C3026" s="45">
        <v>23110301</v>
      </c>
      <c r="D3026" s="45" t="s">
        <v>12340</v>
      </c>
      <c r="E3026" s="45" t="s">
        <v>9018</v>
      </c>
      <c r="AF3026" s="326"/>
    </row>
    <row r="3027" spans="1:32" x14ac:dyDescent="0.25">
      <c r="A3027" s="44" t="s">
        <v>9040</v>
      </c>
      <c r="B3027" s="44" t="s">
        <v>10020</v>
      </c>
      <c r="C3027" s="45">
        <v>24010401</v>
      </c>
      <c r="D3027" s="45" t="s">
        <v>12340</v>
      </c>
      <c r="E3027" s="45" t="s">
        <v>10021</v>
      </c>
      <c r="AF3027" s="326"/>
    </row>
    <row r="3028" spans="1:32" x14ac:dyDescent="0.25">
      <c r="A3028" s="44" t="s">
        <v>19031</v>
      </c>
      <c r="B3028" s="44" t="s">
        <v>5447</v>
      </c>
      <c r="C3028" s="45">
        <v>250802</v>
      </c>
      <c r="D3028" s="45" t="s">
        <v>12340</v>
      </c>
      <c r="E3028" s="45" t="s">
        <v>10682</v>
      </c>
      <c r="AF3028" s="326"/>
    </row>
    <row r="3029" spans="1:32" x14ac:dyDescent="0.25">
      <c r="A3029" s="44" t="s">
        <v>1778</v>
      </c>
      <c r="B3029" s="44" t="s">
        <v>13116</v>
      </c>
      <c r="C3029" s="45">
        <v>3.24</v>
      </c>
      <c r="D3029" s="45" t="s">
        <v>13565</v>
      </c>
      <c r="E3029" s="46">
        <v>47057</v>
      </c>
      <c r="F3029" s="45"/>
      <c r="G3029" s="93"/>
      <c r="H3029" s="93"/>
      <c r="I3029" s="99"/>
      <c r="J3029" s="99"/>
      <c r="K3029" s="99"/>
      <c r="L3029" s="99"/>
      <c r="M3029" s="99"/>
      <c r="N3029" s="99"/>
      <c r="O3029" s="99"/>
      <c r="P3029" s="99"/>
      <c r="Q3029" s="99"/>
      <c r="R3029" s="99"/>
      <c r="S3029" s="99"/>
      <c r="T3029" s="99"/>
      <c r="U3029" s="99"/>
      <c r="V3029" s="99"/>
      <c r="W3029" s="99"/>
      <c r="X3029" s="99"/>
      <c r="Y3029" s="99"/>
      <c r="Z3029" s="99"/>
      <c r="AF3029" s="326"/>
    </row>
    <row r="3030" spans="1:32" x14ac:dyDescent="0.25">
      <c r="A3030" s="44" t="s">
        <v>1778</v>
      </c>
      <c r="B3030" s="44" t="s">
        <v>13110</v>
      </c>
      <c r="C3030" s="45">
        <v>12.23</v>
      </c>
      <c r="D3030" s="45" t="s">
        <v>13565</v>
      </c>
      <c r="E3030" s="46">
        <v>46934</v>
      </c>
      <c r="F3030" s="45"/>
      <c r="G3030" s="93"/>
      <c r="H3030" s="93"/>
      <c r="I3030" s="99"/>
      <c r="J3030" s="99"/>
      <c r="K3030" s="99"/>
      <c r="L3030" s="99"/>
      <c r="M3030" s="99"/>
      <c r="N3030" s="99"/>
      <c r="O3030" s="99"/>
      <c r="P3030" s="99"/>
      <c r="Q3030" s="99"/>
      <c r="R3030" s="99"/>
      <c r="S3030" s="99"/>
      <c r="T3030" s="99"/>
      <c r="U3030" s="99"/>
      <c r="V3030" s="99"/>
      <c r="W3030" s="99"/>
      <c r="X3030" s="99"/>
      <c r="Y3030" s="99"/>
      <c r="Z3030" s="99"/>
      <c r="AF3030" s="326"/>
    </row>
    <row r="3031" spans="1:32" x14ac:dyDescent="0.25">
      <c r="A3031" s="100" t="s">
        <v>1778</v>
      </c>
      <c r="B3031" s="92" t="s">
        <v>3574</v>
      </c>
      <c r="C3031" s="93" t="s">
        <v>3575</v>
      </c>
      <c r="D3031" s="93" t="s">
        <v>1250</v>
      </c>
      <c r="E3031" s="94">
        <v>46496</v>
      </c>
      <c r="F3031" s="93"/>
      <c r="G3031" s="93"/>
      <c r="H3031" s="93"/>
      <c r="I3031" s="99"/>
      <c r="J3031" s="99"/>
      <c r="K3031" s="99"/>
      <c r="L3031" s="99"/>
      <c r="M3031" s="99"/>
      <c r="N3031" s="99"/>
      <c r="O3031" s="99"/>
      <c r="P3031" s="99"/>
      <c r="Q3031" s="44"/>
      <c r="R3031" s="44"/>
      <c r="S3031" s="99"/>
      <c r="T3031" s="99"/>
      <c r="U3031" s="99"/>
      <c r="V3031" s="99"/>
      <c r="W3031" s="99"/>
      <c r="X3031" s="99"/>
      <c r="Y3031" s="99"/>
      <c r="Z3031" s="99"/>
      <c r="AF3031" s="326"/>
    </row>
    <row r="3032" spans="1:32" x14ac:dyDescent="0.25">
      <c r="A3032" s="76" t="s">
        <v>1778</v>
      </c>
      <c r="B3032" s="131" t="s">
        <v>1461</v>
      </c>
      <c r="C3032" s="96" t="s">
        <v>6248</v>
      </c>
      <c r="D3032" s="96" t="s">
        <v>1250</v>
      </c>
      <c r="E3032" s="112">
        <v>46166</v>
      </c>
      <c r="F3032" s="93"/>
      <c r="G3032" s="93"/>
      <c r="H3032" s="93"/>
      <c r="I3032" s="99"/>
      <c r="J3032" s="99"/>
      <c r="K3032" s="99"/>
      <c r="L3032" s="99"/>
      <c r="M3032" s="99"/>
      <c r="N3032" s="99"/>
      <c r="O3032" s="99"/>
      <c r="P3032" s="99"/>
      <c r="Q3032" s="44"/>
      <c r="R3032" s="44"/>
      <c r="S3032" s="99"/>
      <c r="T3032" s="99"/>
      <c r="U3032" s="99"/>
      <c r="V3032" s="99"/>
      <c r="W3032" s="99"/>
      <c r="X3032" s="99"/>
      <c r="Y3032" s="99"/>
      <c r="Z3032" s="99"/>
      <c r="AA3032" s="380"/>
      <c r="AF3032" s="326"/>
    </row>
    <row r="3033" spans="1:32" x14ac:dyDescent="0.25">
      <c r="A3033" s="99" t="s">
        <v>1778</v>
      </c>
      <c r="B3033" s="92" t="s">
        <v>1383</v>
      </c>
      <c r="C3033" s="93" t="s">
        <v>10919</v>
      </c>
      <c r="D3033" s="93" t="s">
        <v>1250</v>
      </c>
      <c r="E3033" s="94">
        <v>46225</v>
      </c>
      <c r="F3033" s="93" t="s">
        <v>1385</v>
      </c>
      <c r="G3033" s="93"/>
      <c r="H3033" s="93" t="s">
        <v>1384</v>
      </c>
      <c r="I3033" s="99"/>
      <c r="J3033" s="99"/>
      <c r="K3033" s="99"/>
      <c r="L3033" s="99"/>
      <c r="M3033" s="99"/>
      <c r="N3033" s="99"/>
      <c r="O3033" s="99"/>
      <c r="P3033" s="99"/>
      <c r="Q3033" s="44"/>
      <c r="R3033" s="44"/>
      <c r="S3033" s="99"/>
      <c r="T3033" s="99"/>
      <c r="U3033" s="99"/>
      <c r="V3033" s="99"/>
      <c r="W3033" s="99"/>
      <c r="X3033" s="99"/>
      <c r="Y3033" s="99"/>
      <c r="Z3033" s="99"/>
      <c r="AA3033" s="380"/>
      <c r="AF3033" s="326"/>
    </row>
    <row r="3034" spans="1:32" x14ac:dyDescent="0.3">
      <c r="A3034" s="99" t="s">
        <v>1778</v>
      </c>
      <c r="B3034" s="92" t="s">
        <v>14451</v>
      </c>
      <c r="C3034" s="93" t="s">
        <v>14452</v>
      </c>
      <c r="D3034" s="93" t="s">
        <v>1250</v>
      </c>
      <c r="E3034" s="94">
        <v>47320</v>
      </c>
      <c r="F3034" s="93"/>
      <c r="G3034" s="93"/>
      <c r="H3034" s="93"/>
      <c r="I3034" s="99"/>
      <c r="J3034" s="99"/>
      <c r="K3034" s="99"/>
      <c r="L3034" s="99"/>
      <c r="M3034" s="99"/>
      <c r="N3034" s="99"/>
      <c r="O3034" s="99"/>
      <c r="P3034" s="99"/>
      <c r="Q3034" s="99"/>
      <c r="R3034" s="99"/>
      <c r="S3034" s="99"/>
      <c r="T3034" s="99"/>
      <c r="U3034" s="99"/>
      <c r="V3034" s="99"/>
      <c r="W3034" s="99"/>
      <c r="X3034" s="99"/>
      <c r="Y3034" s="99"/>
      <c r="Z3034" s="99"/>
      <c r="AA3034" s="380"/>
      <c r="AF3034" s="326"/>
    </row>
    <row r="3035" spans="1:32" x14ac:dyDescent="0.25">
      <c r="A3035" s="44" t="s">
        <v>1778</v>
      </c>
      <c r="B3035" s="44" t="s">
        <v>9024</v>
      </c>
      <c r="C3035" s="45">
        <v>231001</v>
      </c>
      <c r="D3035" s="45" t="s">
        <v>12340</v>
      </c>
      <c r="E3035" s="45" t="s">
        <v>2628</v>
      </c>
      <c r="AF3035" s="326"/>
    </row>
    <row r="3036" spans="1:32" x14ac:dyDescent="0.25">
      <c r="A3036" s="44" t="s">
        <v>1778</v>
      </c>
      <c r="B3036" s="44" t="s">
        <v>981</v>
      </c>
      <c r="C3036" s="45">
        <v>241202</v>
      </c>
      <c r="D3036" s="45" t="s">
        <v>12340</v>
      </c>
      <c r="E3036" s="45" t="s">
        <v>13570</v>
      </c>
      <c r="AF3036" s="326"/>
    </row>
    <row r="3037" spans="1:32" x14ac:dyDescent="0.25">
      <c r="A3037" s="44" t="s">
        <v>19032</v>
      </c>
      <c r="B3037" s="44" t="s">
        <v>3298</v>
      </c>
      <c r="C3037" s="45">
        <v>26010402</v>
      </c>
      <c r="D3037" s="45" t="s">
        <v>12340</v>
      </c>
      <c r="E3037" s="45" t="s">
        <v>18836</v>
      </c>
      <c r="AF3037" s="326"/>
    </row>
    <row r="3038" spans="1:32" x14ac:dyDescent="0.25">
      <c r="A3038" s="44" t="s">
        <v>19032</v>
      </c>
      <c r="B3038" s="44" t="s">
        <v>5639</v>
      </c>
      <c r="C3038" s="45">
        <v>26010401</v>
      </c>
      <c r="D3038" s="45" t="s">
        <v>12340</v>
      </c>
      <c r="E3038" s="45" t="s">
        <v>18836</v>
      </c>
      <c r="AF3038" s="326"/>
    </row>
    <row r="3039" spans="1:32" x14ac:dyDescent="0.25">
      <c r="A3039" s="44" t="s">
        <v>1673</v>
      </c>
      <c r="B3039" s="44" t="s">
        <v>2433</v>
      </c>
      <c r="C3039" s="45">
        <v>230105</v>
      </c>
      <c r="D3039" s="45" t="s">
        <v>12340</v>
      </c>
      <c r="E3039" s="45" t="s">
        <v>5580</v>
      </c>
      <c r="AF3039" s="326"/>
    </row>
    <row r="3040" spans="1:32" x14ac:dyDescent="0.25">
      <c r="A3040" s="44" t="s">
        <v>5313</v>
      </c>
      <c r="B3040" s="44" t="s">
        <v>1971</v>
      </c>
      <c r="C3040" s="45" t="s">
        <v>11184</v>
      </c>
      <c r="D3040" s="46" t="s">
        <v>13037</v>
      </c>
      <c r="E3040" s="46">
        <v>46254</v>
      </c>
      <c r="AF3040" s="326"/>
    </row>
    <row r="3041" spans="1:32" x14ac:dyDescent="0.25">
      <c r="A3041" s="44" t="s">
        <v>5313</v>
      </c>
      <c r="B3041" s="44" t="s">
        <v>4447</v>
      </c>
      <c r="C3041" s="45" t="s">
        <v>5314</v>
      </c>
      <c r="D3041" s="45" t="s">
        <v>12177</v>
      </c>
      <c r="E3041" s="45" t="s">
        <v>4354</v>
      </c>
      <c r="F3041" s="93"/>
      <c r="G3041" s="93"/>
      <c r="H3041" s="93"/>
      <c r="I3041" s="99"/>
      <c r="J3041" s="99"/>
      <c r="K3041" s="99"/>
      <c r="L3041" s="99"/>
      <c r="M3041" s="99"/>
      <c r="N3041" s="99"/>
      <c r="O3041" s="99"/>
      <c r="P3041" s="99"/>
      <c r="Q3041" s="99"/>
      <c r="R3041" s="99"/>
      <c r="S3041" s="99"/>
      <c r="T3041" s="99"/>
      <c r="U3041" s="99"/>
      <c r="V3041" s="99"/>
      <c r="W3041" s="99"/>
      <c r="X3041" s="99"/>
      <c r="Y3041" s="99"/>
      <c r="Z3041" s="99"/>
      <c r="AF3041" s="326"/>
    </row>
    <row r="3042" spans="1:32" x14ac:dyDescent="0.25">
      <c r="A3042" s="44" t="s">
        <v>5313</v>
      </c>
      <c r="B3042" s="44" t="s">
        <v>4447</v>
      </c>
      <c r="C3042" s="45" t="s">
        <v>5314</v>
      </c>
      <c r="D3042" s="93" t="s">
        <v>18817</v>
      </c>
      <c r="E3042" s="45" t="s">
        <v>7228</v>
      </c>
      <c r="F3042" s="379"/>
      <c r="G3042" s="379"/>
      <c r="H3042" s="379"/>
      <c r="I3042" s="380"/>
      <c r="J3042" s="380"/>
      <c r="K3042" s="380"/>
      <c r="L3042" s="380"/>
      <c r="M3042" s="380"/>
      <c r="N3042" s="380"/>
      <c r="O3042" s="380"/>
      <c r="P3042" s="380"/>
      <c r="Q3042" s="380"/>
      <c r="R3042" s="380"/>
      <c r="S3042" s="380"/>
      <c r="T3042" s="380"/>
      <c r="U3042" s="380"/>
      <c r="V3042" s="380"/>
      <c r="W3042" s="380"/>
      <c r="X3042" s="380"/>
      <c r="Y3042" s="380"/>
      <c r="Z3042" s="380"/>
      <c r="AA3042" s="380"/>
      <c r="AF3042" s="326"/>
    </row>
    <row r="3043" spans="1:32" x14ac:dyDescent="0.25">
      <c r="A3043" s="44" t="s">
        <v>5313</v>
      </c>
      <c r="B3043" s="44" t="s">
        <v>4447</v>
      </c>
      <c r="C3043" s="45" t="s">
        <v>5314</v>
      </c>
      <c r="D3043" s="45" t="s">
        <v>10697</v>
      </c>
      <c r="E3043" s="45" t="s">
        <v>4354</v>
      </c>
      <c r="F3043" s="93"/>
      <c r="G3043" s="93"/>
      <c r="H3043" s="93"/>
      <c r="I3043" s="99"/>
      <c r="J3043" s="99"/>
      <c r="K3043" s="99"/>
      <c r="L3043" s="99"/>
      <c r="M3043" s="99"/>
      <c r="N3043" s="99"/>
      <c r="O3043" s="99"/>
      <c r="P3043" s="99"/>
      <c r="Q3043" s="44"/>
      <c r="R3043" s="44"/>
      <c r="S3043" s="99"/>
      <c r="T3043" s="99"/>
      <c r="U3043" s="99"/>
      <c r="V3043" s="99"/>
      <c r="W3043" s="99"/>
      <c r="X3043" s="99"/>
      <c r="Y3043" s="99"/>
      <c r="Z3043" s="99"/>
      <c r="AF3043" s="326"/>
    </row>
    <row r="3044" spans="1:32" x14ac:dyDescent="0.25">
      <c r="A3044" s="44" t="s">
        <v>8292</v>
      </c>
      <c r="B3044" s="92" t="s">
        <v>10390</v>
      </c>
      <c r="C3044" s="56" t="s">
        <v>10120</v>
      </c>
      <c r="D3044" s="146" t="s">
        <v>10389</v>
      </c>
      <c r="E3044" s="107">
        <v>45838</v>
      </c>
      <c r="F3044" s="93"/>
      <c r="G3044" s="93"/>
      <c r="H3044" s="93"/>
      <c r="I3044" s="99"/>
      <c r="J3044" s="99"/>
      <c r="K3044" s="99"/>
      <c r="L3044" s="99"/>
      <c r="M3044" s="99"/>
      <c r="N3044" s="99"/>
      <c r="O3044" s="99"/>
      <c r="P3044" s="99"/>
      <c r="Q3044" s="44"/>
      <c r="R3044" s="44"/>
      <c r="S3044" s="99"/>
      <c r="T3044" s="99"/>
      <c r="U3044" s="99"/>
      <c r="V3044" s="99"/>
      <c r="W3044" s="99"/>
      <c r="X3044" s="99"/>
      <c r="Y3044" s="99"/>
      <c r="Z3044" s="99"/>
      <c r="AF3044" s="326"/>
    </row>
    <row r="3045" spans="1:32" x14ac:dyDescent="0.25">
      <c r="A3045" s="44" t="s">
        <v>8292</v>
      </c>
      <c r="B3045" s="44" t="s">
        <v>8377</v>
      </c>
      <c r="C3045" s="45">
        <v>230505</v>
      </c>
      <c r="D3045" s="45" t="s">
        <v>12340</v>
      </c>
      <c r="E3045" s="45" t="s">
        <v>7651</v>
      </c>
      <c r="AF3045" s="326"/>
    </row>
    <row r="3046" spans="1:32" x14ac:dyDescent="0.25">
      <c r="A3046" s="44" t="s">
        <v>5487</v>
      </c>
      <c r="B3046" s="44" t="s">
        <v>5443</v>
      </c>
      <c r="C3046" s="45">
        <v>22010701</v>
      </c>
      <c r="D3046" s="45" t="s">
        <v>12340</v>
      </c>
      <c r="E3046" s="45" t="s">
        <v>5444</v>
      </c>
      <c r="AF3046" s="326"/>
    </row>
    <row r="3047" spans="1:32" x14ac:dyDescent="0.25">
      <c r="A3047" s="44" t="s">
        <v>5487</v>
      </c>
      <c r="B3047" s="44" t="s">
        <v>966</v>
      </c>
      <c r="C3047" s="45">
        <v>22010702</v>
      </c>
      <c r="D3047" s="45" t="s">
        <v>12340</v>
      </c>
      <c r="E3047" s="45" t="s">
        <v>5444</v>
      </c>
      <c r="AF3047" s="326"/>
    </row>
    <row r="3048" spans="1:32" x14ac:dyDescent="0.25">
      <c r="A3048" s="44" t="s">
        <v>19033</v>
      </c>
      <c r="B3048" s="44" t="s">
        <v>3298</v>
      </c>
      <c r="C3048" s="45">
        <v>26010402</v>
      </c>
      <c r="D3048" s="45" t="s">
        <v>12340</v>
      </c>
      <c r="E3048" s="45" t="s">
        <v>18836</v>
      </c>
      <c r="AF3048" s="326"/>
    </row>
    <row r="3049" spans="1:32" x14ac:dyDescent="0.25">
      <c r="A3049" s="44" t="s">
        <v>19033</v>
      </c>
      <c r="B3049" s="44" t="s">
        <v>5639</v>
      </c>
      <c r="C3049" s="45">
        <v>26010401</v>
      </c>
      <c r="D3049" s="45" t="s">
        <v>12340</v>
      </c>
      <c r="E3049" s="45" t="s">
        <v>18836</v>
      </c>
      <c r="AF3049" s="326"/>
    </row>
    <row r="3050" spans="1:32" x14ac:dyDescent="0.25">
      <c r="A3050" s="44" t="s">
        <v>10166</v>
      </c>
      <c r="B3050" s="92" t="s">
        <v>10390</v>
      </c>
      <c r="C3050" s="56" t="s">
        <v>10120</v>
      </c>
      <c r="D3050" s="146" t="s">
        <v>10389</v>
      </c>
      <c r="E3050" s="107">
        <v>45838</v>
      </c>
      <c r="F3050" s="93"/>
      <c r="G3050" s="93"/>
      <c r="H3050" s="93"/>
      <c r="I3050" s="99"/>
      <c r="J3050" s="99"/>
      <c r="K3050" s="99"/>
      <c r="L3050" s="99"/>
      <c r="M3050" s="99"/>
      <c r="N3050" s="99"/>
      <c r="O3050" s="99"/>
      <c r="P3050" s="99"/>
      <c r="Q3050" s="44"/>
      <c r="R3050" s="44"/>
      <c r="S3050" s="99"/>
      <c r="T3050" s="99"/>
      <c r="U3050" s="99"/>
      <c r="V3050" s="99"/>
      <c r="W3050" s="99"/>
      <c r="X3050" s="99"/>
      <c r="Y3050" s="99"/>
      <c r="Z3050" s="99"/>
      <c r="AF3050" s="326"/>
    </row>
    <row r="3051" spans="1:32" x14ac:dyDescent="0.25">
      <c r="A3051" s="44" t="s">
        <v>5172</v>
      </c>
      <c r="B3051" s="44" t="s">
        <v>5173</v>
      </c>
      <c r="C3051" s="45" t="s">
        <v>5174</v>
      </c>
      <c r="D3051" s="46" t="s">
        <v>13037</v>
      </c>
      <c r="E3051" s="46">
        <v>46250</v>
      </c>
      <c r="AF3051" s="326"/>
    </row>
    <row r="3052" spans="1:32" x14ac:dyDescent="0.25">
      <c r="A3052" s="44" t="s">
        <v>5172</v>
      </c>
      <c r="B3052" s="44" t="s">
        <v>5173</v>
      </c>
      <c r="C3052" s="45" t="s">
        <v>5174</v>
      </c>
      <c r="D3052" s="46" t="s">
        <v>13037</v>
      </c>
      <c r="E3052" s="46">
        <v>46250</v>
      </c>
      <c r="AF3052" s="326"/>
    </row>
    <row r="3053" spans="1:32" x14ac:dyDescent="0.25">
      <c r="A3053" s="44" t="s">
        <v>14667</v>
      </c>
      <c r="B3053" s="44" t="s">
        <v>13127</v>
      </c>
      <c r="C3053" s="45">
        <v>13.25</v>
      </c>
      <c r="D3053" s="45" t="s">
        <v>13565</v>
      </c>
      <c r="E3053" s="46">
        <v>47664</v>
      </c>
      <c r="F3053" s="45"/>
      <c r="G3053" s="93"/>
      <c r="H3053" s="93"/>
      <c r="I3053" s="99"/>
      <c r="J3053" s="99"/>
      <c r="K3053" s="99"/>
      <c r="L3053" s="99"/>
      <c r="M3053" s="99"/>
      <c r="N3053" s="99"/>
      <c r="O3053" s="99"/>
      <c r="P3053" s="99"/>
      <c r="Q3053" s="99"/>
      <c r="R3053" s="99"/>
      <c r="S3053" s="99"/>
      <c r="T3053" s="99"/>
      <c r="U3053" s="99"/>
      <c r="V3053" s="99"/>
      <c r="W3053" s="99"/>
      <c r="X3053" s="99"/>
      <c r="Y3053" s="99"/>
      <c r="Z3053" s="99"/>
      <c r="AF3053" s="326"/>
    </row>
    <row r="3054" spans="1:32" x14ac:dyDescent="0.25">
      <c r="A3054" s="44" t="s">
        <v>6920</v>
      </c>
      <c r="B3054" s="44" t="s">
        <v>3298</v>
      </c>
      <c r="C3054" s="45">
        <v>23010402</v>
      </c>
      <c r="D3054" s="45" t="s">
        <v>12340</v>
      </c>
      <c r="E3054" s="45" t="s">
        <v>5640</v>
      </c>
      <c r="AF3054" s="326"/>
    </row>
    <row r="3055" spans="1:32" x14ac:dyDescent="0.25">
      <c r="A3055" s="44" t="s">
        <v>5831</v>
      </c>
      <c r="B3055" s="44" t="s">
        <v>20362</v>
      </c>
      <c r="C3055" s="45" t="s">
        <v>10495</v>
      </c>
      <c r="D3055" s="32" t="s">
        <v>12570</v>
      </c>
      <c r="E3055" s="46">
        <v>46568</v>
      </c>
      <c r="AF3055" s="326"/>
    </row>
    <row r="3056" spans="1:32" x14ac:dyDescent="0.25">
      <c r="A3056" s="44" t="s">
        <v>5831</v>
      </c>
      <c r="B3056" s="44" t="s">
        <v>20368</v>
      </c>
      <c r="C3056" s="45" t="s">
        <v>5829</v>
      </c>
      <c r="D3056" s="32" t="s">
        <v>12570</v>
      </c>
      <c r="E3056" s="46">
        <v>46507</v>
      </c>
      <c r="AF3056" s="326"/>
    </row>
    <row r="3057" spans="1:32" x14ac:dyDescent="0.25">
      <c r="A3057" s="44" t="s">
        <v>5831</v>
      </c>
      <c r="B3057" s="44" t="s">
        <v>154</v>
      </c>
      <c r="C3057" s="45" t="s">
        <v>6805</v>
      </c>
      <c r="D3057" s="46" t="s">
        <v>13037</v>
      </c>
      <c r="E3057" s="46">
        <v>46441</v>
      </c>
      <c r="AF3057" s="326"/>
    </row>
    <row r="3058" spans="1:32" x14ac:dyDescent="0.25">
      <c r="A3058" s="91" t="s">
        <v>17639</v>
      </c>
      <c r="B3058" s="385" t="s">
        <v>18577</v>
      </c>
      <c r="C3058" s="387">
        <v>2515</v>
      </c>
      <c r="D3058" s="93" t="s">
        <v>5007</v>
      </c>
      <c r="E3058" s="388">
        <v>46418</v>
      </c>
      <c r="AF3058" s="326"/>
    </row>
    <row r="3059" spans="1:32" x14ac:dyDescent="0.25">
      <c r="A3059" s="44" t="s">
        <v>17639</v>
      </c>
      <c r="B3059" s="44" t="s">
        <v>4105</v>
      </c>
      <c r="C3059" s="45" t="s">
        <v>15536</v>
      </c>
      <c r="D3059" s="46" t="s">
        <v>13037</v>
      </c>
      <c r="E3059" s="46">
        <v>46218</v>
      </c>
      <c r="AF3059" s="326"/>
    </row>
    <row r="3060" spans="1:32" x14ac:dyDescent="0.25">
      <c r="A3060" s="44" t="s">
        <v>5879</v>
      </c>
      <c r="B3060" s="44" t="s">
        <v>20400</v>
      </c>
      <c r="C3060" s="45" t="s">
        <v>5878</v>
      </c>
      <c r="D3060" s="32" t="s">
        <v>12570</v>
      </c>
      <c r="E3060" s="46">
        <v>46295</v>
      </c>
      <c r="AF3060" s="326"/>
    </row>
    <row r="3061" spans="1:32" x14ac:dyDescent="0.3">
      <c r="A3061" s="372" t="s">
        <v>12380</v>
      </c>
      <c r="B3061" s="372" t="s">
        <v>8693</v>
      </c>
      <c r="C3061" s="125" t="s">
        <v>8694</v>
      </c>
      <c r="D3061" s="32" t="s">
        <v>20621</v>
      </c>
      <c r="E3061" s="125" t="s">
        <v>8524</v>
      </c>
      <c r="F3061" s="125" t="s">
        <v>1236</v>
      </c>
      <c r="G3061" s="125" t="s">
        <v>1237</v>
      </c>
      <c r="AF3061" s="326"/>
    </row>
    <row r="3062" spans="1:32" x14ac:dyDescent="0.3">
      <c r="A3062" s="372" t="s">
        <v>12380</v>
      </c>
      <c r="B3062" s="372" t="s">
        <v>12349</v>
      </c>
      <c r="C3062" s="125" t="s">
        <v>12350</v>
      </c>
      <c r="D3062" s="32" t="s">
        <v>20621</v>
      </c>
      <c r="E3062" s="125" t="s">
        <v>5075</v>
      </c>
      <c r="F3062" s="125" t="s">
        <v>1236</v>
      </c>
      <c r="G3062" s="125" t="s">
        <v>1237</v>
      </c>
      <c r="AF3062" s="326"/>
    </row>
    <row r="3063" spans="1:32" x14ac:dyDescent="0.3">
      <c r="A3063" s="372" t="s">
        <v>12380</v>
      </c>
      <c r="B3063" s="372" t="s">
        <v>12351</v>
      </c>
      <c r="C3063" s="125" t="s">
        <v>12352</v>
      </c>
      <c r="D3063" s="32" t="s">
        <v>20621</v>
      </c>
      <c r="E3063" s="125" t="s">
        <v>5075</v>
      </c>
      <c r="F3063" s="125" t="s">
        <v>1236</v>
      </c>
      <c r="G3063" s="125" t="s">
        <v>1237</v>
      </c>
      <c r="AF3063" s="326"/>
    </row>
    <row r="3064" spans="1:32" x14ac:dyDescent="0.25">
      <c r="A3064" s="44" t="s">
        <v>19034</v>
      </c>
      <c r="B3064" s="44" t="s">
        <v>7120</v>
      </c>
      <c r="C3064" s="45">
        <v>260204</v>
      </c>
      <c r="D3064" s="45" t="s">
        <v>12340</v>
      </c>
      <c r="E3064" s="45" t="s">
        <v>10021</v>
      </c>
      <c r="AF3064" s="326"/>
    </row>
    <row r="3065" spans="1:32" x14ac:dyDescent="0.25">
      <c r="A3065" s="44" t="s">
        <v>19035</v>
      </c>
      <c r="B3065" s="44" t="s">
        <v>7120</v>
      </c>
      <c r="C3065" s="45">
        <v>260204</v>
      </c>
      <c r="D3065" s="45" t="s">
        <v>12340</v>
      </c>
      <c r="E3065" s="45" t="s">
        <v>10021</v>
      </c>
      <c r="AF3065" s="326"/>
    </row>
    <row r="3066" spans="1:32" x14ac:dyDescent="0.25">
      <c r="A3066" s="44" t="s">
        <v>5488</v>
      </c>
      <c r="B3066" s="44" t="s">
        <v>3597</v>
      </c>
      <c r="C3066" s="45">
        <v>220605</v>
      </c>
      <c r="D3066" s="45" t="s">
        <v>12340</v>
      </c>
      <c r="E3066" s="45" t="s">
        <v>5468</v>
      </c>
      <c r="AF3066" s="326"/>
    </row>
    <row r="3067" spans="1:32" x14ac:dyDescent="0.25">
      <c r="A3067" s="44" t="s">
        <v>16985</v>
      </c>
      <c r="B3067" s="44" t="s">
        <v>3598</v>
      </c>
      <c r="C3067" s="45">
        <v>250303</v>
      </c>
      <c r="D3067" s="45" t="s">
        <v>12340</v>
      </c>
      <c r="E3067" s="45" t="s">
        <v>12896</v>
      </c>
      <c r="AF3067" s="326"/>
    </row>
    <row r="3068" spans="1:32" x14ac:dyDescent="0.25">
      <c r="A3068" s="44" t="s">
        <v>14233</v>
      </c>
      <c r="B3068" s="44" t="s">
        <v>5639</v>
      </c>
      <c r="C3068" s="45">
        <v>25010401</v>
      </c>
      <c r="D3068" s="45" t="s">
        <v>12340</v>
      </c>
      <c r="E3068" s="45" t="s">
        <v>13581</v>
      </c>
      <c r="AF3068" s="326"/>
    </row>
    <row r="3069" spans="1:32" x14ac:dyDescent="0.25">
      <c r="A3069" s="44" t="s">
        <v>3059</v>
      </c>
      <c r="B3069" s="44" t="s">
        <v>3275</v>
      </c>
      <c r="C3069" s="45">
        <v>210101</v>
      </c>
      <c r="D3069" s="45" t="s">
        <v>12340</v>
      </c>
      <c r="E3069" s="45" t="s">
        <v>3276</v>
      </c>
      <c r="AF3069" s="326"/>
    </row>
    <row r="3070" spans="1:32" x14ac:dyDescent="0.25">
      <c r="A3070" s="44" t="s">
        <v>3059</v>
      </c>
      <c r="B3070" s="44" t="s">
        <v>978</v>
      </c>
      <c r="C3070" s="45">
        <v>230703</v>
      </c>
      <c r="D3070" s="45" t="s">
        <v>12340</v>
      </c>
      <c r="E3070" s="45" t="s">
        <v>4375</v>
      </c>
      <c r="AF3070" s="326"/>
    </row>
    <row r="3071" spans="1:32" x14ac:dyDescent="0.25">
      <c r="A3071" s="44" t="s">
        <v>3059</v>
      </c>
      <c r="B3071" s="44" t="s">
        <v>967</v>
      </c>
      <c r="C3071" s="45">
        <v>230601</v>
      </c>
      <c r="D3071" s="45" t="s">
        <v>12340</v>
      </c>
      <c r="E3071" s="45" t="s">
        <v>8383</v>
      </c>
      <c r="AF3071" s="326"/>
    </row>
    <row r="3072" spans="1:32" x14ac:dyDescent="0.3">
      <c r="A3072" s="385" t="s">
        <v>1260</v>
      </c>
      <c r="B3072" s="385" t="s">
        <v>1339</v>
      </c>
      <c r="C3072" s="387">
        <v>24027</v>
      </c>
      <c r="D3072" s="93" t="s">
        <v>5007</v>
      </c>
      <c r="E3072" s="388">
        <v>46507</v>
      </c>
      <c r="AF3072" s="326"/>
    </row>
    <row r="3073" spans="1:32" x14ac:dyDescent="0.25">
      <c r="A3073" s="44" t="s">
        <v>20278</v>
      </c>
      <c r="B3073" s="44" t="s">
        <v>20353</v>
      </c>
      <c r="C3073" s="45" t="s">
        <v>20354</v>
      </c>
      <c r="D3073" s="32" t="s">
        <v>12570</v>
      </c>
      <c r="E3073" s="46">
        <v>46507</v>
      </c>
      <c r="AF3073" s="326"/>
    </row>
    <row r="3074" spans="1:32" x14ac:dyDescent="0.25">
      <c r="A3074" s="44" t="s">
        <v>19036</v>
      </c>
      <c r="B3074" s="44" t="s">
        <v>11296</v>
      </c>
      <c r="C3074" s="45">
        <v>240402</v>
      </c>
      <c r="D3074" s="45" t="s">
        <v>12340</v>
      </c>
      <c r="E3074" s="45" t="s">
        <v>5311</v>
      </c>
      <c r="AF3074" s="326"/>
    </row>
    <row r="3075" spans="1:32" x14ac:dyDescent="0.25">
      <c r="A3075" s="44" t="s">
        <v>19036</v>
      </c>
      <c r="B3075" s="44" t="s">
        <v>980</v>
      </c>
      <c r="C3075" s="45">
        <v>260103</v>
      </c>
      <c r="D3075" s="45" t="s">
        <v>12340</v>
      </c>
      <c r="E3075" s="45" t="s">
        <v>8976</v>
      </c>
      <c r="AF3075" s="326"/>
    </row>
    <row r="3076" spans="1:32" x14ac:dyDescent="0.25">
      <c r="A3076" s="44" t="s">
        <v>19036</v>
      </c>
      <c r="B3076" s="44" t="s">
        <v>3598</v>
      </c>
      <c r="C3076" s="45">
        <v>230301</v>
      </c>
      <c r="D3076" s="45" t="s">
        <v>12340</v>
      </c>
      <c r="E3076" s="45" t="s">
        <v>5580</v>
      </c>
      <c r="AF3076" s="326"/>
    </row>
    <row r="3077" spans="1:32" x14ac:dyDescent="0.3">
      <c r="A3077" s="372" t="s">
        <v>11957</v>
      </c>
      <c r="B3077" s="372" t="s">
        <v>3577</v>
      </c>
      <c r="C3077" s="125" t="s">
        <v>11919</v>
      </c>
      <c r="D3077" s="32" t="s">
        <v>20621</v>
      </c>
      <c r="E3077" s="125" t="s">
        <v>2686</v>
      </c>
      <c r="F3077" s="125" t="s">
        <v>1236</v>
      </c>
      <c r="G3077" s="125" t="s">
        <v>1237</v>
      </c>
      <c r="AF3077" s="326"/>
    </row>
    <row r="3078" spans="1:32" x14ac:dyDescent="0.25">
      <c r="A3078" s="135" t="s">
        <v>6188</v>
      </c>
      <c r="B3078" s="131" t="s">
        <v>6186</v>
      </c>
      <c r="C3078" s="93" t="s">
        <v>6187</v>
      </c>
      <c r="D3078" s="93" t="s">
        <v>1250</v>
      </c>
      <c r="E3078" s="94">
        <v>46341</v>
      </c>
      <c r="F3078" s="93"/>
      <c r="G3078" s="93"/>
      <c r="H3078" s="93"/>
      <c r="I3078" s="99"/>
      <c r="J3078" s="99"/>
      <c r="K3078" s="99"/>
      <c r="L3078" s="99"/>
      <c r="M3078" s="99"/>
      <c r="N3078" s="99"/>
      <c r="O3078" s="99"/>
      <c r="P3078" s="99"/>
      <c r="Q3078" s="44"/>
      <c r="R3078" s="44"/>
      <c r="S3078" s="99"/>
      <c r="T3078" s="99"/>
      <c r="U3078" s="99"/>
      <c r="V3078" s="99"/>
      <c r="W3078" s="99"/>
      <c r="X3078" s="99"/>
      <c r="Y3078" s="99"/>
      <c r="Z3078" s="99"/>
      <c r="AA3078" s="380"/>
      <c r="AF3078" s="326"/>
    </row>
    <row r="3079" spans="1:32" x14ac:dyDescent="0.3">
      <c r="A3079" s="99" t="s">
        <v>6188</v>
      </c>
      <c r="B3079" s="92" t="s">
        <v>16748</v>
      </c>
      <c r="C3079" s="93" t="s">
        <v>16747</v>
      </c>
      <c r="D3079" s="93" t="s">
        <v>1250</v>
      </c>
      <c r="E3079" s="94">
        <v>46239</v>
      </c>
      <c r="F3079" s="93"/>
      <c r="G3079" s="93"/>
      <c r="H3079" s="93"/>
      <c r="I3079" s="99"/>
      <c r="J3079" s="99"/>
      <c r="K3079" s="99"/>
      <c r="L3079" s="99"/>
      <c r="M3079" s="99"/>
      <c r="N3079" s="99"/>
      <c r="O3079" s="99"/>
      <c r="P3079" s="99"/>
      <c r="Q3079" s="99"/>
      <c r="R3079" s="99"/>
      <c r="S3079" s="99"/>
      <c r="T3079" s="99"/>
      <c r="U3079" s="99"/>
      <c r="V3079" s="99"/>
      <c r="W3079" s="99"/>
      <c r="X3079" s="99"/>
      <c r="Y3079" s="99"/>
      <c r="Z3079" s="99"/>
      <c r="AA3079" s="380"/>
      <c r="AF3079" s="326"/>
    </row>
    <row r="3080" spans="1:32" x14ac:dyDescent="0.25">
      <c r="A3080" s="44" t="s">
        <v>6921</v>
      </c>
      <c r="B3080" s="44" t="s">
        <v>2433</v>
      </c>
      <c r="C3080" s="45">
        <v>230105</v>
      </c>
      <c r="D3080" s="45" t="s">
        <v>12340</v>
      </c>
      <c r="E3080" s="45" t="s">
        <v>5580</v>
      </c>
      <c r="AF3080" s="326"/>
    </row>
    <row r="3081" spans="1:32" x14ac:dyDescent="0.25">
      <c r="A3081" s="44" t="s">
        <v>8083</v>
      </c>
      <c r="B3081" s="44" t="s">
        <v>8084</v>
      </c>
      <c r="C3081" s="45" t="s">
        <v>8085</v>
      </c>
      <c r="D3081" s="45" t="s">
        <v>12177</v>
      </c>
      <c r="E3081" s="45" t="s">
        <v>5444</v>
      </c>
      <c r="F3081" s="93"/>
      <c r="G3081" s="93"/>
      <c r="H3081" s="93"/>
      <c r="I3081" s="99"/>
      <c r="J3081" s="99"/>
      <c r="K3081" s="99"/>
      <c r="L3081" s="99"/>
      <c r="M3081" s="99"/>
      <c r="N3081" s="99"/>
      <c r="O3081" s="99"/>
      <c r="P3081" s="99"/>
      <c r="Q3081" s="99"/>
      <c r="R3081" s="99"/>
      <c r="S3081" s="99"/>
      <c r="T3081" s="99"/>
      <c r="U3081" s="99"/>
      <c r="V3081" s="99"/>
      <c r="W3081" s="99"/>
      <c r="X3081" s="99"/>
      <c r="Y3081" s="99"/>
      <c r="Z3081" s="99"/>
      <c r="AF3081" s="326"/>
    </row>
    <row r="3082" spans="1:32" x14ac:dyDescent="0.25">
      <c r="A3082" s="44" t="s">
        <v>8083</v>
      </c>
      <c r="B3082" s="44" t="s">
        <v>8084</v>
      </c>
      <c r="C3082" s="45" t="s">
        <v>8085</v>
      </c>
      <c r="D3082" s="93" t="s">
        <v>18817</v>
      </c>
      <c r="E3082" s="45" t="s">
        <v>5444</v>
      </c>
      <c r="F3082" s="379"/>
      <c r="G3082" s="379"/>
      <c r="H3082" s="379"/>
      <c r="I3082" s="380"/>
      <c r="J3082" s="380"/>
      <c r="K3082" s="380"/>
      <c r="L3082" s="380"/>
      <c r="M3082" s="380"/>
      <c r="N3082" s="380"/>
      <c r="O3082" s="380"/>
      <c r="P3082" s="380"/>
      <c r="Q3082" s="380"/>
      <c r="R3082" s="380"/>
      <c r="S3082" s="380"/>
      <c r="T3082" s="380"/>
      <c r="U3082" s="380"/>
      <c r="V3082" s="380"/>
      <c r="W3082" s="380"/>
      <c r="X3082" s="380"/>
      <c r="Y3082" s="380"/>
      <c r="Z3082" s="380"/>
      <c r="AA3082" s="380"/>
      <c r="AF3082" s="326"/>
    </row>
    <row r="3083" spans="1:32" x14ac:dyDescent="0.25">
      <c r="A3083" s="44" t="s">
        <v>8083</v>
      </c>
      <c r="B3083" s="44" t="s">
        <v>8084</v>
      </c>
      <c r="C3083" s="45" t="s">
        <v>8085</v>
      </c>
      <c r="D3083" s="45" t="s">
        <v>10697</v>
      </c>
      <c r="E3083" s="45" t="s">
        <v>5444</v>
      </c>
      <c r="F3083" s="93"/>
      <c r="G3083" s="93"/>
      <c r="H3083" s="93"/>
      <c r="I3083" s="99"/>
      <c r="J3083" s="99"/>
      <c r="K3083" s="99"/>
      <c r="L3083" s="99"/>
      <c r="M3083" s="99"/>
      <c r="N3083" s="99"/>
      <c r="O3083" s="99"/>
      <c r="P3083" s="99"/>
      <c r="Q3083" s="44"/>
      <c r="R3083" s="44"/>
      <c r="S3083" s="99"/>
      <c r="T3083" s="99"/>
      <c r="U3083" s="99"/>
      <c r="V3083" s="99"/>
      <c r="W3083" s="99"/>
      <c r="X3083" s="99"/>
      <c r="Y3083" s="99"/>
      <c r="Z3083" s="99"/>
      <c r="AF3083" s="326"/>
    </row>
    <row r="3084" spans="1:32" x14ac:dyDescent="0.25">
      <c r="A3084" s="44" t="s">
        <v>8293</v>
      </c>
      <c r="B3084" s="44" t="s">
        <v>2433</v>
      </c>
      <c r="C3084" s="45">
        <v>230105</v>
      </c>
      <c r="D3084" s="45" t="s">
        <v>12340</v>
      </c>
      <c r="E3084" s="45" t="s">
        <v>5580</v>
      </c>
      <c r="AF3084" s="326"/>
    </row>
    <row r="3085" spans="1:32" x14ac:dyDescent="0.25">
      <c r="A3085" s="44" t="s">
        <v>13631</v>
      </c>
      <c r="B3085" s="44" t="s">
        <v>1733</v>
      </c>
      <c r="C3085" s="45">
        <v>250101</v>
      </c>
      <c r="D3085" s="45" t="s">
        <v>12340</v>
      </c>
      <c r="E3085" s="45" t="s">
        <v>13567</v>
      </c>
      <c r="AF3085" s="326"/>
    </row>
    <row r="3086" spans="1:32" x14ac:dyDescent="0.25">
      <c r="A3086" s="256" t="s">
        <v>9171</v>
      </c>
      <c r="B3086" s="256" t="s">
        <v>9172</v>
      </c>
      <c r="C3086" s="53" t="s">
        <v>9237</v>
      </c>
      <c r="D3086" s="93" t="s">
        <v>5891</v>
      </c>
      <c r="E3086" s="257">
        <v>46890</v>
      </c>
      <c r="F3086" s="93"/>
      <c r="G3086" s="93"/>
      <c r="H3086" s="93"/>
      <c r="I3086" s="99"/>
      <c r="J3086" s="99"/>
      <c r="K3086" s="99"/>
      <c r="L3086" s="99"/>
      <c r="M3086" s="99"/>
      <c r="N3086" s="99"/>
      <c r="O3086" s="99"/>
      <c r="P3086" s="99"/>
      <c r="Q3086" s="99"/>
      <c r="R3086" s="99"/>
      <c r="S3086" s="99"/>
      <c r="T3086" s="99"/>
      <c r="U3086" s="99"/>
      <c r="V3086" s="99"/>
      <c r="W3086" s="99"/>
      <c r="X3086" s="99"/>
      <c r="Y3086" s="99"/>
      <c r="Z3086" s="99"/>
      <c r="AF3086" s="326"/>
    </row>
    <row r="3087" spans="1:32" x14ac:dyDescent="0.25">
      <c r="A3087" s="44" t="s">
        <v>19037</v>
      </c>
      <c r="B3087" s="44" t="s">
        <v>10031</v>
      </c>
      <c r="C3087" s="45">
        <v>260105</v>
      </c>
      <c r="D3087" s="45" t="s">
        <v>12340</v>
      </c>
      <c r="E3087" s="45" t="s">
        <v>19008</v>
      </c>
      <c r="AF3087" s="326"/>
    </row>
    <row r="3088" spans="1:32" x14ac:dyDescent="0.25">
      <c r="A3088" s="256" t="s">
        <v>9173</v>
      </c>
      <c r="B3088" s="256" t="s">
        <v>9172</v>
      </c>
      <c r="C3088" s="53" t="s">
        <v>9238</v>
      </c>
      <c r="D3088" s="93" t="s">
        <v>5891</v>
      </c>
      <c r="E3088" s="257">
        <v>46890</v>
      </c>
      <c r="F3088" s="93"/>
      <c r="G3088" s="93"/>
      <c r="H3088" s="93"/>
      <c r="I3088" s="99"/>
      <c r="J3088" s="99"/>
      <c r="K3088" s="99"/>
      <c r="L3088" s="99"/>
      <c r="M3088" s="99"/>
      <c r="N3088" s="99"/>
      <c r="O3088" s="99"/>
      <c r="P3088" s="99"/>
      <c r="Q3088" s="99"/>
      <c r="R3088" s="99"/>
      <c r="S3088" s="99"/>
      <c r="T3088" s="99"/>
      <c r="U3088" s="99"/>
      <c r="V3088" s="99"/>
      <c r="W3088" s="99"/>
      <c r="X3088" s="99"/>
      <c r="Y3088" s="99"/>
      <c r="Z3088" s="99"/>
      <c r="AF3088" s="326"/>
    </row>
    <row r="3089" spans="1:32" x14ac:dyDescent="0.25">
      <c r="A3089" s="44" t="s">
        <v>669</v>
      </c>
      <c r="B3089" s="44" t="s">
        <v>13117</v>
      </c>
      <c r="C3089" s="45">
        <v>11.24</v>
      </c>
      <c r="D3089" s="45" t="s">
        <v>13565</v>
      </c>
      <c r="E3089" s="46">
        <v>47299</v>
      </c>
      <c r="F3089" s="45" t="s">
        <v>1384</v>
      </c>
      <c r="G3089" s="93"/>
      <c r="H3089" s="93"/>
      <c r="I3089" s="99"/>
      <c r="J3089" s="99"/>
      <c r="K3089" s="99"/>
      <c r="L3089" s="99"/>
      <c r="M3089" s="99"/>
      <c r="N3089" s="99"/>
      <c r="O3089" s="99"/>
      <c r="P3089" s="99"/>
      <c r="Q3089" s="99"/>
      <c r="R3089" s="99"/>
      <c r="S3089" s="99"/>
      <c r="T3089" s="99"/>
      <c r="U3089" s="99"/>
      <c r="V3089" s="99"/>
      <c r="W3089" s="99"/>
      <c r="X3089" s="99"/>
      <c r="Y3089" s="99"/>
      <c r="Z3089" s="99"/>
      <c r="AF3089" s="326"/>
    </row>
    <row r="3090" spans="1:32" x14ac:dyDescent="0.25">
      <c r="A3090" s="44" t="s">
        <v>669</v>
      </c>
      <c r="B3090" s="44" t="s">
        <v>13135</v>
      </c>
      <c r="C3090" s="45">
        <v>15.24</v>
      </c>
      <c r="D3090" s="45" t="s">
        <v>13565</v>
      </c>
      <c r="E3090" s="46">
        <v>47299</v>
      </c>
      <c r="F3090" s="45" t="s">
        <v>1384</v>
      </c>
      <c r="G3090" s="93"/>
      <c r="H3090" s="93"/>
      <c r="I3090" s="99"/>
      <c r="J3090" s="99"/>
      <c r="K3090" s="99"/>
      <c r="L3090" s="99"/>
      <c r="M3090" s="99"/>
      <c r="N3090" s="99"/>
      <c r="O3090" s="99"/>
      <c r="P3090" s="99"/>
      <c r="Q3090" s="99"/>
      <c r="R3090" s="99"/>
      <c r="S3090" s="99"/>
      <c r="T3090" s="99"/>
      <c r="U3090" s="99"/>
      <c r="V3090" s="99"/>
      <c r="W3090" s="99"/>
      <c r="X3090" s="99"/>
      <c r="Y3090" s="99"/>
      <c r="Z3090" s="99"/>
      <c r="AF3090" s="326"/>
    </row>
    <row r="3091" spans="1:32" x14ac:dyDescent="0.25">
      <c r="A3091" s="44" t="s">
        <v>669</v>
      </c>
      <c r="B3091" s="44" t="s">
        <v>13206</v>
      </c>
      <c r="C3091" s="45">
        <v>25.24</v>
      </c>
      <c r="D3091" s="45" t="s">
        <v>13565</v>
      </c>
      <c r="E3091" s="46">
        <v>47299</v>
      </c>
      <c r="F3091" s="45" t="s">
        <v>1384</v>
      </c>
      <c r="G3091" s="93"/>
      <c r="H3091" s="93"/>
      <c r="I3091" s="99"/>
      <c r="J3091" s="99"/>
      <c r="K3091" s="99"/>
      <c r="L3091" s="99"/>
      <c r="M3091" s="99"/>
      <c r="N3091" s="99"/>
      <c r="O3091" s="99"/>
      <c r="P3091" s="99"/>
      <c r="Q3091" s="99"/>
      <c r="R3091" s="99"/>
      <c r="S3091" s="99"/>
      <c r="T3091" s="99"/>
      <c r="U3091" s="99"/>
      <c r="V3091" s="99"/>
      <c r="W3091" s="99"/>
      <c r="X3091" s="99"/>
      <c r="Y3091" s="99"/>
      <c r="Z3091" s="99"/>
      <c r="AF3091" s="326"/>
    </row>
    <row r="3092" spans="1:32" x14ac:dyDescent="0.3">
      <c r="A3092" s="372" t="s">
        <v>12381</v>
      </c>
      <c r="B3092" s="372" t="s">
        <v>1210</v>
      </c>
      <c r="C3092" s="125" t="s">
        <v>12344</v>
      </c>
      <c r="D3092" s="32" t="s">
        <v>20621</v>
      </c>
      <c r="E3092" s="125" t="s">
        <v>5075</v>
      </c>
      <c r="F3092" s="125" t="s">
        <v>1237</v>
      </c>
      <c r="G3092" s="125" t="s">
        <v>1237</v>
      </c>
      <c r="AF3092" s="326"/>
    </row>
    <row r="3093" spans="1:32" x14ac:dyDescent="0.25">
      <c r="A3093" s="44" t="s">
        <v>3</v>
      </c>
      <c r="B3093" s="44" t="s">
        <v>17640</v>
      </c>
      <c r="C3093" s="45" t="s">
        <v>5149</v>
      </c>
      <c r="D3093" s="46" t="s">
        <v>13037</v>
      </c>
      <c r="E3093" s="46">
        <v>46250</v>
      </c>
      <c r="AF3093" s="326"/>
    </row>
    <row r="3094" spans="1:32" x14ac:dyDescent="0.25">
      <c r="A3094" s="44" t="s">
        <v>3</v>
      </c>
      <c r="B3094" s="44" t="s">
        <v>17640</v>
      </c>
      <c r="C3094" s="45" t="s">
        <v>5149</v>
      </c>
      <c r="D3094" s="46" t="s">
        <v>13037</v>
      </c>
      <c r="E3094" s="46">
        <v>46250</v>
      </c>
      <c r="AF3094" s="326"/>
    </row>
    <row r="3095" spans="1:32" x14ac:dyDescent="0.25">
      <c r="A3095" s="44" t="s">
        <v>3</v>
      </c>
      <c r="B3095" s="44" t="s">
        <v>17640</v>
      </c>
      <c r="C3095" s="45" t="s">
        <v>5149</v>
      </c>
      <c r="D3095" s="46" t="s">
        <v>13037</v>
      </c>
      <c r="E3095" s="46">
        <v>46250</v>
      </c>
      <c r="AF3095" s="326"/>
    </row>
    <row r="3096" spans="1:32" x14ac:dyDescent="0.25">
      <c r="A3096" s="44" t="s">
        <v>3</v>
      </c>
      <c r="B3096" s="44" t="s">
        <v>163</v>
      </c>
      <c r="C3096" s="45" t="s">
        <v>6806</v>
      </c>
      <c r="D3096" s="46" t="s">
        <v>13037</v>
      </c>
      <c r="E3096" s="46">
        <v>46441</v>
      </c>
      <c r="AF3096" s="326"/>
    </row>
    <row r="3097" spans="1:32" x14ac:dyDescent="0.25">
      <c r="A3097" s="44" t="s">
        <v>3</v>
      </c>
      <c r="B3097" s="44" t="s">
        <v>163</v>
      </c>
      <c r="C3097" s="45" t="s">
        <v>6806</v>
      </c>
      <c r="D3097" s="46" t="s">
        <v>13037</v>
      </c>
      <c r="E3097" s="46">
        <v>46441</v>
      </c>
      <c r="AF3097" s="326"/>
    </row>
    <row r="3098" spans="1:32" x14ac:dyDescent="0.25">
      <c r="A3098" s="44" t="s">
        <v>3</v>
      </c>
      <c r="B3098" s="44" t="s">
        <v>163</v>
      </c>
      <c r="C3098" s="45" t="s">
        <v>6806</v>
      </c>
      <c r="D3098" s="46" t="s">
        <v>13037</v>
      </c>
      <c r="E3098" s="46">
        <v>46441</v>
      </c>
      <c r="AF3098" s="326"/>
    </row>
    <row r="3099" spans="1:32" x14ac:dyDescent="0.25">
      <c r="A3099" s="44" t="s">
        <v>3</v>
      </c>
      <c r="B3099" s="44" t="s">
        <v>1648</v>
      </c>
      <c r="C3099" s="45" t="s">
        <v>6807</v>
      </c>
      <c r="D3099" s="46" t="s">
        <v>13037</v>
      </c>
      <c r="E3099" s="46">
        <v>46495</v>
      </c>
      <c r="AF3099" s="326"/>
    </row>
    <row r="3100" spans="1:32" x14ac:dyDescent="0.25">
      <c r="A3100" s="44" t="s">
        <v>3</v>
      </c>
      <c r="B3100" s="44" t="s">
        <v>1648</v>
      </c>
      <c r="C3100" s="45" t="s">
        <v>6807</v>
      </c>
      <c r="D3100" s="46" t="s">
        <v>13037</v>
      </c>
      <c r="E3100" s="46">
        <v>46495</v>
      </c>
      <c r="AF3100" s="326"/>
    </row>
    <row r="3101" spans="1:32" x14ac:dyDescent="0.25">
      <c r="A3101" s="44" t="s">
        <v>3</v>
      </c>
      <c r="B3101" s="44" t="s">
        <v>1648</v>
      </c>
      <c r="C3101" s="45" t="s">
        <v>6807</v>
      </c>
      <c r="D3101" s="46" t="s">
        <v>13037</v>
      </c>
      <c r="E3101" s="46">
        <v>46495</v>
      </c>
      <c r="AF3101" s="326"/>
    </row>
    <row r="3102" spans="1:32" x14ac:dyDescent="0.25">
      <c r="A3102" s="44" t="s">
        <v>3</v>
      </c>
      <c r="B3102" s="44" t="s">
        <v>10714</v>
      </c>
      <c r="C3102" s="45" t="s">
        <v>11185</v>
      </c>
      <c r="D3102" s="46" t="s">
        <v>13037</v>
      </c>
      <c r="E3102" s="46">
        <v>46231</v>
      </c>
      <c r="AF3102" s="326"/>
    </row>
    <row r="3103" spans="1:32" x14ac:dyDescent="0.25">
      <c r="A3103" s="44" t="s">
        <v>3</v>
      </c>
      <c r="B3103" s="44" t="s">
        <v>10714</v>
      </c>
      <c r="C3103" s="45" t="s">
        <v>11185</v>
      </c>
      <c r="D3103" s="46" t="s">
        <v>13037</v>
      </c>
      <c r="E3103" s="46">
        <v>46231</v>
      </c>
      <c r="AF3103" s="326"/>
    </row>
    <row r="3104" spans="1:32" x14ac:dyDescent="0.25">
      <c r="A3104" s="44" t="s">
        <v>3</v>
      </c>
      <c r="B3104" s="44" t="s">
        <v>10714</v>
      </c>
      <c r="C3104" s="45" t="s">
        <v>11185</v>
      </c>
      <c r="D3104" s="46" t="s">
        <v>13037</v>
      </c>
      <c r="E3104" s="46">
        <v>46231</v>
      </c>
      <c r="AF3104" s="326"/>
    </row>
    <row r="3105" spans="1:32" x14ac:dyDescent="0.25">
      <c r="A3105" s="44" t="s">
        <v>3</v>
      </c>
      <c r="B3105" s="44" t="s">
        <v>12659</v>
      </c>
      <c r="C3105" s="45" t="s">
        <v>12660</v>
      </c>
      <c r="D3105" s="46" t="s">
        <v>13037</v>
      </c>
      <c r="E3105" s="46">
        <v>46373</v>
      </c>
      <c r="AF3105" s="326"/>
    </row>
    <row r="3106" spans="1:32" x14ac:dyDescent="0.25">
      <c r="A3106" s="44" t="s">
        <v>3</v>
      </c>
      <c r="B3106" s="44" t="s">
        <v>12659</v>
      </c>
      <c r="C3106" s="45" t="s">
        <v>12660</v>
      </c>
      <c r="D3106" s="46" t="s">
        <v>13037</v>
      </c>
      <c r="E3106" s="46">
        <v>46373</v>
      </c>
      <c r="AF3106" s="326"/>
    </row>
    <row r="3107" spans="1:32" x14ac:dyDescent="0.25">
      <c r="A3107" s="44" t="s">
        <v>3</v>
      </c>
      <c r="B3107" s="44" t="s">
        <v>12659</v>
      </c>
      <c r="C3107" s="45" t="s">
        <v>12660</v>
      </c>
      <c r="D3107" s="46" t="s">
        <v>13037</v>
      </c>
      <c r="E3107" s="46">
        <v>46373</v>
      </c>
      <c r="AF3107" s="326"/>
    </row>
    <row r="3108" spans="1:32" x14ac:dyDescent="0.25">
      <c r="A3108" s="44" t="s">
        <v>3</v>
      </c>
      <c r="B3108" s="44" t="s">
        <v>12659</v>
      </c>
      <c r="C3108" s="45" t="s">
        <v>12660</v>
      </c>
      <c r="D3108" s="46" t="s">
        <v>13037</v>
      </c>
      <c r="E3108" s="46">
        <v>46373</v>
      </c>
      <c r="AF3108" s="326"/>
    </row>
    <row r="3109" spans="1:32" x14ac:dyDescent="0.25">
      <c r="A3109" s="44" t="s">
        <v>3</v>
      </c>
      <c r="B3109" s="44" t="s">
        <v>13978</v>
      </c>
      <c r="C3109" s="45" t="s">
        <v>13980</v>
      </c>
      <c r="D3109" s="46" t="s">
        <v>13037</v>
      </c>
      <c r="E3109" s="46">
        <v>46401</v>
      </c>
      <c r="AF3109" s="326"/>
    </row>
    <row r="3110" spans="1:32" x14ac:dyDescent="0.25">
      <c r="A3110" s="44" t="s">
        <v>3</v>
      </c>
      <c r="B3110" s="44" t="s">
        <v>13978</v>
      </c>
      <c r="C3110" s="45" t="s">
        <v>13980</v>
      </c>
      <c r="D3110" s="46" t="s">
        <v>13037</v>
      </c>
      <c r="E3110" s="46">
        <v>46401</v>
      </c>
      <c r="AF3110" s="326"/>
    </row>
    <row r="3111" spans="1:32" x14ac:dyDescent="0.25">
      <c r="A3111" s="44" t="s">
        <v>3</v>
      </c>
      <c r="B3111" s="44" t="s">
        <v>13978</v>
      </c>
      <c r="C3111" s="45" t="s">
        <v>13980</v>
      </c>
      <c r="D3111" s="46" t="s">
        <v>13037</v>
      </c>
      <c r="E3111" s="46">
        <v>46401</v>
      </c>
      <c r="AF3111" s="326"/>
    </row>
    <row r="3112" spans="1:32" x14ac:dyDescent="0.25">
      <c r="A3112" s="44" t="s">
        <v>3</v>
      </c>
      <c r="B3112" s="44" t="s">
        <v>13978</v>
      </c>
      <c r="C3112" s="45" t="s">
        <v>13980</v>
      </c>
      <c r="D3112" s="46" t="s">
        <v>13037</v>
      </c>
      <c r="E3112" s="46">
        <v>46401</v>
      </c>
      <c r="AF3112" s="326"/>
    </row>
    <row r="3113" spans="1:32" x14ac:dyDescent="0.25">
      <c r="A3113" s="44" t="s">
        <v>3</v>
      </c>
      <c r="B3113" s="44" t="s">
        <v>17641</v>
      </c>
      <c r="C3113" s="45" t="s">
        <v>17642</v>
      </c>
      <c r="D3113" s="46" t="s">
        <v>13037</v>
      </c>
      <c r="E3113" s="46">
        <v>46309</v>
      </c>
      <c r="AF3113" s="326"/>
    </row>
    <row r="3114" spans="1:32" x14ac:dyDescent="0.25">
      <c r="A3114" s="44" t="s">
        <v>3</v>
      </c>
      <c r="B3114" s="44" t="s">
        <v>17641</v>
      </c>
      <c r="C3114" s="45" t="s">
        <v>17642</v>
      </c>
      <c r="D3114" s="46" t="s">
        <v>13037</v>
      </c>
      <c r="E3114" s="46">
        <v>46309</v>
      </c>
      <c r="AF3114" s="326"/>
    </row>
    <row r="3115" spans="1:32" x14ac:dyDescent="0.25">
      <c r="A3115" s="44" t="s">
        <v>3</v>
      </c>
      <c r="B3115" s="44" t="s">
        <v>17641</v>
      </c>
      <c r="C3115" s="45" t="s">
        <v>17642</v>
      </c>
      <c r="D3115" s="46" t="s">
        <v>13037</v>
      </c>
      <c r="E3115" s="46">
        <v>46309</v>
      </c>
      <c r="AF3115" s="326"/>
    </row>
    <row r="3116" spans="1:32" x14ac:dyDescent="0.25">
      <c r="A3116" s="44" t="s">
        <v>3</v>
      </c>
      <c r="B3116" s="44" t="s">
        <v>17641</v>
      </c>
      <c r="C3116" s="45" t="s">
        <v>17642</v>
      </c>
      <c r="D3116" s="46" t="s">
        <v>13037</v>
      </c>
      <c r="E3116" s="46">
        <v>46309</v>
      </c>
      <c r="AF3116" s="326"/>
    </row>
    <row r="3117" spans="1:32" x14ac:dyDescent="0.25">
      <c r="A3117" s="44" t="s">
        <v>3</v>
      </c>
      <c r="B3117" s="44" t="s">
        <v>3885</v>
      </c>
      <c r="C3117" s="45" t="s">
        <v>14469</v>
      </c>
      <c r="D3117" s="46" t="s">
        <v>13037</v>
      </c>
      <c r="E3117" s="46">
        <v>46190</v>
      </c>
      <c r="AF3117" s="326"/>
    </row>
    <row r="3118" spans="1:32" x14ac:dyDescent="0.25">
      <c r="A3118" s="44" t="s">
        <v>3</v>
      </c>
      <c r="B3118" s="44" t="s">
        <v>3885</v>
      </c>
      <c r="C3118" s="45" t="s">
        <v>14469</v>
      </c>
      <c r="D3118" s="46" t="s">
        <v>13037</v>
      </c>
      <c r="E3118" s="46">
        <v>46190</v>
      </c>
      <c r="AF3118" s="326"/>
    </row>
    <row r="3119" spans="1:32" x14ac:dyDescent="0.25">
      <c r="A3119" s="44" t="s">
        <v>3</v>
      </c>
      <c r="B3119" s="44" t="s">
        <v>3885</v>
      </c>
      <c r="C3119" s="45" t="s">
        <v>14469</v>
      </c>
      <c r="D3119" s="46" t="s">
        <v>13037</v>
      </c>
      <c r="E3119" s="46">
        <v>46190</v>
      </c>
      <c r="AF3119" s="326"/>
    </row>
    <row r="3120" spans="1:32" x14ac:dyDescent="0.25">
      <c r="A3120" s="44" t="s">
        <v>3</v>
      </c>
      <c r="B3120" s="44" t="s">
        <v>3885</v>
      </c>
      <c r="C3120" s="45" t="s">
        <v>14469</v>
      </c>
      <c r="D3120" s="46" t="s">
        <v>13037</v>
      </c>
      <c r="E3120" s="46">
        <v>46190</v>
      </c>
      <c r="AF3120" s="326"/>
    </row>
    <row r="3121" spans="1:32" x14ac:dyDescent="0.25">
      <c r="A3121" s="44" t="s">
        <v>15537</v>
      </c>
      <c r="B3121" s="44" t="s">
        <v>6798</v>
      </c>
      <c r="C3121" s="45" t="s">
        <v>15538</v>
      </c>
      <c r="D3121" s="46" t="s">
        <v>13037</v>
      </c>
      <c r="E3121" s="46">
        <v>46568</v>
      </c>
      <c r="AF3121" s="326"/>
    </row>
    <row r="3122" spans="1:32" x14ac:dyDescent="0.3">
      <c r="A3122" s="372" t="s">
        <v>20445</v>
      </c>
      <c r="B3122" s="372" t="s">
        <v>1221</v>
      </c>
      <c r="C3122" s="125" t="s">
        <v>20613</v>
      </c>
      <c r="D3122" s="32" t="s">
        <v>20621</v>
      </c>
      <c r="E3122" s="125" t="s">
        <v>10032</v>
      </c>
      <c r="F3122" s="125" t="s">
        <v>1236</v>
      </c>
      <c r="G3122" s="125" t="s">
        <v>1237</v>
      </c>
      <c r="AF3122" s="326"/>
    </row>
    <row r="3123" spans="1:32" x14ac:dyDescent="0.3">
      <c r="A3123" s="372" t="s">
        <v>20446</v>
      </c>
      <c r="B3123" s="372" t="s">
        <v>1221</v>
      </c>
      <c r="C3123" s="125" t="s">
        <v>20613</v>
      </c>
      <c r="D3123" s="32" t="s">
        <v>20621</v>
      </c>
      <c r="E3123" s="125" t="s">
        <v>10032</v>
      </c>
      <c r="F3123" s="125" t="s">
        <v>1236</v>
      </c>
      <c r="G3123" s="125" t="s">
        <v>1237</v>
      </c>
      <c r="AF3123" s="326"/>
    </row>
    <row r="3124" spans="1:32" x14ac:dyDescent="0.3">
      <c r="A3124" s="372" t="s">
        <v>20447</v>
      </c>
      <c r="B3124" s="372" t="s">
        <v>1221</v>
      </c>
      <c r="C3124" s="125" t="s">
        <v>20613</v>
      </c>
      <c r="D3124" s="32" t="s">
        <v>20621</v>
      </c>
      <c r="E3124" s="125" t="s">
        <v>10032</v>
      </c>
      <c r="F3124" s="125" t="s">
        <v>1236</v>
      </c>
      <c r="G3124" s="125" t="s">
        <v>1237</v>
      </c>
      <c r="AF3124" s="326"/>
    </row>
    <row r="3125" spans="1:32" x14ac:dyDescent="0.3">
      <c r="A3125" s="372" t="s">
        <v>17643</v>
      </c>
      <c r="B3125" s="372" t="s">
        <v>1221</v>
      </c>
      <c r="C3125" s="125" t="s">
        <v>20613</v>
      </c>
      <c r="D3125" s="32" t="s">
        <v>20621</v>
      </c>
      <c r="E3125" s="125" t="s">
        <v>10032</v>
      </c>
      <c r="F3125" s="125" t="s">
        <v>1236</v>
      </c>
      <c r="G3125" s="125" t="s">
        <v>1237</v>
      </c>
      <c r="AF3125" s="326"/>
    </row>
    <row r="3126" spans="1:32" x14ac:dyDescent="0.25">
      <c r="A3126" s="44" t="s">
        <v>17643</v>
      </c>
      <c r="B3126" s="44" t="s">
        <v>17644</v>
      </c>
      <c r="C3126" s="45" t="s">
        <v>17645</v>
      </c>
      <c r="D3126" s="46" t="s">
        <v>13037</v>
      </c>
      <c r="E3126" s="46">
        <v>46372</v>
      </c>
      <c r="AF3126" s="326"/>
    </row>
    <row r="3127" spans="1:32" x14ac:dyDescent="0.25">
      <c r="A3127" s="44" t="s">
        <v>11377</v>
      </c>
      <c r="B3127" s="44" t="s">
        <v>3598</v>
      </c>
      <c r="C3127" s="45">
        <v>240301</v>
      </c>
      <c r="D3127" s="45" t="s">
        <v>12340</v>
      </c>
      <c r="E3127" s="45" t="s">
        <v>10032</v>
      </c>
      <c r="AF3127" s="326"/>
    </row>
    <row r="3128" spans="1:32" x14ac:dyDescent="0.25">
      <c r="A3128" s="44" t="s">
        <v>10167</v>
      </c>
      <c r="B3128" s="92" t="s">
        <v>10390</v>
      </c>
      <c r="C3128" s="56" t="s">
        <v>10120</v>
      </c>
      <c r="D3128" s="146" t="s">
        <v>10389</v>
      </c>
      <c r="E3128" s="107">
        <v>45838</v>
      </c>
      <c r="F3128" s="93"/>
      <c r="G3128" s="93"/>
      <c r="H3128" s="93"/>
      <c r="I3128" s="99"/>
      <c r="J3128" s="99"/>
      <c r="K3128" s="99"/>
      <c r="L3128" s="99"/>
      <c r="M3128" s="99"/>
      <c r="N3128" s="99"/>
      <c r="O3128" s="99"/>
      <c r="P3128" s="99"/>
      <c r="Q3128" s="44"/>
      <c r="R3128" s="44"/>
      <c r="S3128" s="99"/>
      <c r="T3128" s="99"/>
      <c r="U3128" s="99"/>
      <c r="V3128" s="99"/>
      <c r="W3128" s="99"/>
      <c r="X3128" s="99"/>
      <c r="Y3128" s="99"/>
      <c r="Z3128" s="99"/>
      <c r="AF3128" s="326"/>
    </row>
    <row r="3129" spans="1:32" x14ac:dyDescent="0.25">
      <c r="A3129" s="44" t="s">
        <v>670</v>
      </c>
      <c r="B3129" s="44" t="s">
        <v>3598</v>
      </c>
      <c r="C3129" s="45">
        <v>230301</v>
      </c>
      <c r="D3129" s="45" t="s">
        <v>12340</v>
      </c>
      <c r="E3129" s="45" t="s">
        <v>5580</v>
      </c>
      <c r="AF3129" s="326"/>
    </row>
    <row r="3130" spans="1:32" x14ac:dyDescent="0.25">
      <c r="A3130" s="44" t="s">
        <v>3060</v>
      </c>
      <c r="B3130" s="44" t="s">
        <v>20400</v>
      </c>
      <c r="C3130" s="45" t="s">
        <v>5878</v>
      </c>
      <c r="D3130" s="32" t="s">
        <v>12570</v>
      </c>
      <c r="E3130" s="46">
        <v>46295</v>
      </c>
      <c r="AF3130" s="326"/>
    </row>
    <row r="3131" spans="1:32" x14ac:dyDescent="0.25">
      <c r="A3131" s="44" t="s">
        <v>3060</v>
      </c>
      <c r="B3131" s="44" t="s">
        <v>978</v>
      </c>
      <c r="C3131" s="45">
        <v>230703</v>
      </c>
      <c r="D3131" s="45" t="s">
        <v>12340</v>
      </c>
      <c r="E3131" s="45" t="s">
        <v>4375</v>
      </c>
      <c r="AF3131" s="326"/>
    </row>
    <row r="3132" spans="1:32" x14ac:dyDescent="0.25">
      <c r="A3132" s="44" t="s">
        <v>3060</v>
      </c>
      <c r="B3132" s="44" t="s">
        <v>2433</v>
      </c>
      <c r="C3132" s="45">
        <v>250106</v>
      </c>
      <c r="D3132" s="45" t="s">
        <v>12340</v>
      </c>
      <c r="E3132" s="45" t="s">
        <v>12896</v>
      </c>
      <c r="AF3132" s="326"/>
    </row>
    <row r="3133" spans="1:32" x14ac:dyDescent="0.25">
      <c r="A3133" s="44" t="s">
        <v>13207</v>
      </c>
      <c r="B3133" s="44" t="s">
        <v>13118</v>
      </c>
      <c r="C3133" s="45">
        <v>21.23</v>
      </c>
      <c r="D3133" s="45" t="s">
        <v>13565</v>
      </c>
      <c r="E3133" s="46">
        <v>46934</v>
      </c>
      <c r="F3133" s="45" t="s">
        <v>1384</v>
      </c>
      <c r="G3133" s="93"/>
      <c r="H3133" s="93"/>
      <c r="I3133" s="99"/>
      <c r="J3133" s="99"/>
      <c r="K3133" s="99"/>
      <c r="L3133" s="99"/>
      <c r="M3133" s="99"/>
      <c r="N3133" s="99"/>
      <c r="O3133" s="99"/>
      <c r="P3133" s="99"/>
      <c r="Q3133" s="99"/>
      <c r="R3133" s="99"/>
      <c r="S3133" s="99"/>
      <c r="T3133" s="99"/>
      <c r="U3133" s="99"/>
      <c r="V3133" s="99"/>
      <c r="W3133" s="99"/>
      <c r="X3133" s="99"/>
      <c r="Y3133" s="99"/>
      <c r="Z3133" s="99"/>
      <c r="AF3133" s="326"/>
    </row>
    <row r="3134" spans="1:32" x14ac:dyDescent="0.25">
      <c r="A3134" s="86" t="s">
        <v>13207</v>
      </c>
      <c r="B3134" s="44" t="s">
        <v>17385</v>
      </c>
      <c r="C3134" s="45">
        <v>44.26</v>
      </c>
      <c r="D3134" s="45" t="s">
        <v>13565</v>
      </c>
      <c r="E3134" s="46">
        <v>47787</v>
      </c>
      <c r="F3134" s="45" t="s">
        <v>1384</v>
      </c>
      <c r="G3134" s="93"/>
      <c r="H3134" s="93"/>
      <c r="I3134" s="99"/>
      <c r="J3134" s="99"/>
      <c r="K3134" s="99"/>
      <c r="L3134" s="99"/>
      <c r="M3134" s="99"/>
      <c r="N3134" s="99"/>
      <c r="O3134" s="99"/>
      <c r="P3134" s="99"/>
      <c r="Q3134" s="99"/>
      <c r="R3134" s="99"/>
      <c r="S3134" s="99"/>
      <c r="T3134" s="99"/>
      <c r="U3134" s="99"/>
      <c r="V3134" s="99"/>
      <c r="W3134" s="99"/>
      <c r="X3134" s="99"/>
      <c r="Y3134" s="99"/>
      <c r="Z3134" s="99"/>
      <c r="AF3134" s="326"/>
    </row>
    <row r="3135" spans="1:32" x14ac:dyDescent="0.25">
      <c r="A3135" s="44" t="s">
        <v>13207</v>
      </c>
      <c r="B3135" s="44" t="s">
        <v>4105</v>
      </c>
      <c r="C3135" s="45" t="s">
        <v>15539</v>
      </c>
      <c r="D3135" s="46" t="s">
        <v>13037</v>
      </c>
      <c r="E3135" s="46">
        <v>46218</v>
      </c>
      <c r="AF3135" s="326"/>
    </row>
    <row r="3136" spans="1:32" x14ac:dyDescent="0.25">
      <c r="A3136" s="99" t="s">
        <v>7687</v>
      </c>
      <c r="B3136" s="92" t="s">
        <v>1251</v>
      </c>
      <c r="C3136" s="93" t="s">
        <v>7879</v>
      </c>
      <c r="D3136" s="93" t="s">
        <v>1250</v>
      </c>
      <c r="E3136" s="94">
        <v>46228</v>
      </c>
      <c r="F3136" s="93"/>
      <c r="G3136" s="93"/>
      <c r="H3136" s="93"/>
      <c r="I3136" s="99"/>
      <c r="J3136" s="99"/>
      <c r="K3136" s="99"/>
      <c r="L3136" s="99"/>
      <c r="M3136" s="99"/>
      <c r="N3136" s="99"/>
      <c r="O3136" s="99"/>
      <c r="P3136" s="99"/>
      <c r="Q3136" s="44"/>
      <c r="R3136" s="44"/>
      <c r="S3136" s="99"/>
      <c r="T3136" s="99"/>
      <c r="U3136" s="99"/>
      <c r="V3136" s="99"/>
      <c r="W3136" s="99"/>
      <c r="X3136" s="99"/>
      <c r="Y3136" s="99"/>
      <c r="Z3136" s="99"/>
      <c r="AA3136" s="380"/>
      <c r="AF3136" s="326"/>
    </row>
    <row r="3137" spans="1:32" x14ac:dyDescent="0.25">
      <c r="A3137" s="44" t="s">
        <v>19038</v>
      </c>
      <c r="B3137" s="44" t="s">
        <v>5639</v>
      </c>
      <c r="C3137" s="45">
        <v>26010401</v>
      </c>
      <c r="D3137" s="45" t="s">
        <v>12340</v>
      </c>
      <c r="E3137" s="45" t="s">
        <v>18836</v>
      </c>
      <c r="AF3137" s="326"/>
    </row>
    <row r="3138" spans="1:32" x14ac:dyDescent="0.25">
      <c r="A3138" s="44" t="s">
        <v>19038</v>
      </c>
      <c r="B3138" s="44" t="s">
        <v>3298</v>
      </c>
      <c r="C3138" s="45">
        <v>26010402</v>
      </c>
      <c r="D3138" s="45" t="s">
        <v>12340</v>
      </c>
      <c r="E3138" s="45" t="s">
        <v>18836</v>
      </c>
      <c r="AF3138" s="326"/>
    </row>
    <row r="3139" spans="1:32" x14ac:dyDescent="0.25">
      <c r="A3139" s="44" t="s">
        <v>6922</v>
      </c>
      <c r="B3139" s="44" t="s">
        <v>5639</v>
      </c>
      <c r="C3139" s="45">
        <v>23010401</v>
      </c>
      <c r="D3139" s="45" t="s">
        <v>12340</v>
      </c>
      <c r="E3139" s="45" t="s">
        <v>5640</v>
      </c>
      <c r="AF3139" s="326"/>
    </row>
    <row r="3140" spans="1:32" x14ac:dyDescent="0.3">
      <c r="A3140" s="372" t="s">
        <v>20448</v>
      </c>
      <c r="B3140" s="372" t="s">
        <v>7467</v>
      </c>
      <c r="C3140" s="125" t="s">
        <v>20620</v>
      </c>
      <c r="D3140" s="32" t="s">
        <v>20621</v>
      </c>
      <c r="E3140" s="125" t="s">
        <v>10032</v>
      </c>
      <c r="F3140" s="125" t="s">
        <v>1236</v>
      </c>
      <c r="G3140" s="125" t="s">
        <v>1237</v>
      </c>
      <c r="AF3140" s="326"/>
    </row>
    <row r="3141" spans="1:32" x14ac:dyDescent="0.25">
      <c r="A3141" s="44" t="s">
        <v>7202</v>
      </c>
      <c r="B3141" s="44" t="s">
        <v>7203</v>
      </c>
      <c r="C3141" s="45" t="s">
        <v>7223</v>
      </c>
      <c r="D3141" s="45" t="s">
        <v>12177</v>
      </c>
      <c r="E3141" s="45" t="s">
        <v>12903</v>
      </c>
      <c r="F3141" s="93"/>
      <c r="G3141" s="93"/>
      <c r="H3141" s="93"/>
      <c r="I3141" s="99"/>
      <c r="J3141" s="99"/>
      <c r="K3141" s="99"/>
      <c r="L3141" s="99"/>
      <c r="M3141" s="99"/>
      <c r="N3141" s="99"/>
      <c r="O3141" s="99"/>
      <c r="P3141" s="99"/>
      <c r="Q3141" s="99"/>
      <c r="R3141" s="99"/>
      <c r="S3141" s="99"/>
      <c r="T3141" s="99"/>
      <c r="U3141" s="99"/>
      <c r="V3141" s="99"/>
      <c r="W3141" s="99"/>
      <c r="X3141" s="99"/>
      <c r="Y3141" s="99"/>
      <c r="Z3141" s="99"/>
      <c r="AF3141" s="326"/>
    </row>
    <row r="3142" spans="1:32" x14ac:dyDescent="0.25">
      <c r="A3142" s="44" t="s">
        <v>7202</v>
      </c>
      <c r="B3142" s="44" t="s">
        <v>7203</v>
      </c>
      <c r="C3142" s="45" t="s">
        <v>7223</v>
      </c>
      <c r="D3142" s="93" t="s">
        <v>18817</v>
      </c>
      <c r="E3142" s="45" t="s">
        <v>12903</v>
      </c>
      <c r="F3142" s="379"/>
      <c r="G3142" s="379"/>
      <c r="H3142" s="379"/>
      <c r="I3142" s="380"/>
      <c r="J3142" s="380"/>
      <c r="K3142" s="380"/>
      <c r="L3142" s="380"/>
      <c r="M3142" s="380"/>
      <c r="N3142" s="380"/>
      <c r="O3142" s="380"/>
      <c r="P3142" s="380"/>
      <c r="Q3142" s="380"/>
      <c r="R3142" s="380"/>
      <c r="S3142" s="380"/>
      <c r="T3142" s="380"/>
      <c r="U3142" s="380"/>
      <c r="V3142" s="380"/>
      <c r="W3142" s="380"/>
      <c r="X3142" s="380"/>
      <c r="Y3142" s="380"/>
      <c r="Z3142" s="380"/>
      <c r="AA3142" s="380"/>
      <c r="AF3142" s="326"/>
    </row>
    <row r="3143" spans="1:32" x14ac:dyDescent="0.25">
      <c r="A3143" s="44" t="s">
        <v>7202</v>
      </c>
      <c r="B3143" s="44" t="s">
        <v>7203</v>
      </c>
      <c r="C3143" s="45" t="s">
        <v>7223</v>
      </c>
      <c r="D3143" s="45" t="s">
        <v>10697</v>
      </c>
      <c r="E3143" s="46">
        <v>46445</v>
      </c>
      <c r="F3143" s="93"/>
      <c r="G3143" s="93"/>
      <c r="H3143" s="93"/>
      <c r="I3143" s="99"/>
      <c r="J3143" s="99"/>
      <c r="K3143" s="99"/>
      <c r="L3143" s="99"/>
      <c r="M3143" s="99"/>
      <c r="N3143" s="99"/>
      <c r="O3143" s="99"/>
      <c r="P3143" s="99"/>
      <c r="Q3143" s="44"/>
      <c r="R3143" s="44"/>
      <c r="S3143" s="99"/>
      <c r="T3143" s="99"/>
      <c r="U3143" s="99"/>
      <c r="V3143" s="99"/>
      <c r="W3143" s="99"/>
      <c r="X3143" s="99"/>
      <c r="Y3143" s="99"/>
      <c r="Z3143" s="99"/>
      <c r="AF3143" s="326"/>
    </row>
    <row r="3144" spans="1:32" x14ac:dyDescent="0.25">
      <c r="A3144" s="44" t="s">
        <v>11378</v>
      </c>
      <c r="B3144" s="44" t="s">
        <v>18895</v>
      </c>
      <c r="C3144" s="45">
        <v>24070201</v>
      </c>
      <c r="D3144" s="45" t="s">
        <v>12340</v>
      </c>
      <c r="E3144" s="45" t="s">
        <v>7992</v>
      </c>
      <c r="AF3144" s="326"/>
    </row>
    <row r="3145" spans="1:32" x14ac:dyDescent="0.3">
      <c r="A3145" s="372" t="s">
        <v>16774</v>
      </c>
      <c r="B3145" s="372" t="s">
        <v>5064</v>
      </c>
      <c r="C3145" s="125" t="s">
        <v>16873</v>
      </c>
      <c r="D3145" s="32" t="s">
        <v>20621</v>
      </c>
      <c r="E3145" s="125" t="s">
        <v>10638</v>
      </c>
      <c r="F3145" s="125" t="s">
        <v>1236</v>
      </c>
      <c r="G3145" s="125" t="s">
        <v>1237</v>
      </c>
      <c r="AF3145" s="326"/>
    </row>
    <row r="3146" spans="1:32" x14ac:dyDescent="0.25">
      <c r="A3146" s="44" t="s">
        <v>13208</v>
      </c>
      <c r="B3146" s="44" t="s">
        <v>13118</v>
      </c>
      <c r="C3146" s="45">
        <v>21.23</v>
      </c>
      <c r="D3146" s="45" t="s">
        <v>13565</v>
      </c>
      <c r="E3146" s="46">
        <v>46934</v>
      </c>
      <c r="F3146" s="45"/>
      <c r="G3146" s="93"/>
      <c r="H3146" s="93"/>
      <c r="I3146" s="99"/>
      <c r="J3146" s="99"/>
      <c r="K3146" s="99"/>
      <c r="L3146" s="99"/>
      <c r="M3146" s="99"/>
      <c r="N3146" s="99"/>
      <c r="O3146" s="99"/>
      <c r="P3146" s="99"/>
      <c r="Q3146" s="99"/>
      <c r="R3146" s="99"/>
      <c r="S3146" s="99"/>
      <c r="T3146" s="99"/>
      <c r="U3146" s="99"/>
      <c r="V3146" s="99"/>
      <c r="W3146" s="99"/>
      <c r="X3146" s="99"/>
      <c r="Y3146" s="99"/>
      <c r="Z3146" s="99"/>
      <c r="AF3146" s="326"/>
    </row>
    <row r="3147" spans="1:32" x14ac:dyDescent="0.25">
      <c r="A3147" s="44" t="s">
        <v>13208</v>
      </c>
      <c r="B3147" s="44" t="s">
        <v>13119</v>
      </c>
      <c r="C3147" s="45">
        <v>22.23</v>
      </c>
      <c r="D3147" s="45" t="s">
        <v>13565</v>
      </c>
      <c r="E3147" s="46">
        <v>46934</v>
      </c>
      <c r="F3147" s="45"/>
      <c r="G3147" s="93"/>
      <c r="H3147" s="93"/>
      <c r="I3147" s="99"/>
      <c r="J3147" s="99"/>
      <c r="K3147" s="99"/>
      <c r="L3147" s="99"/>
      <c r="M3147" s="99"/>
      <c r="N3147" s="99"/>
      <c r="O3147" s="99"/>
      <c r="P3147" s="99"/>
      <c r="Q3147" s="99"/>
      <c r="R3147" s="99"/>
      <c r="S3147" s="99"/>
      <c r="T3147" s="99"/>
      <c r="U3147" s="99"/>
      <c r="V3147" s="99"/>
      <c r="W3147" s="99"/>
      <c r="X3147" s="99"/>
      <c r="Y3147" s="99"/>
      <c r="Z3147" s="99"/>
      <c r="AF3147" s="326"/>
    </row>
    <row r="3148" spans="1:32" x14ac:dyDescent="0.25">
      <c r="A3148" s="86" t="s">
        <v>13208</v>
      </c>
      <c r="B3148" s="44" t="s">
        <v>17385</v>
      </c>
      <c r="C3148" s="45">
        <v>44.26</v>
      </c>
      <c r="D3148" s="45" t="s">
        <v>13565</v>
      </c>
      <c r="E3148" s="46">
        <v>47787</v>
      </c>
      <c r="F3148" s="45"/>
      <c r="G3148" s="93"/>
      <c r="H3148" s="93"/>
      <c r="I3148" s="99"/>
      <c r="J3148" s="99"/>
      <c r="K3148" s="99"/>
      <c r="L3148" s="99"/>
      <c r="M3148" s="99"/>
      <c r="N3148" s="99"/>
      <c r="O3148" s="99"/>
      <c r="P3148" s="99"/>
      <c r="Q3148" s="99"/>
      <c r="R3148" s="99"/>
      <c r="S3148" s="99"/>
      <c r="T3148" s="99"/>
      <c r="U3148" s="99"/>
      <c r="V3148" s="99"/>
      <c r="W3148" s="99"/>
      <c r="X3148" s="99"/>
      <c r="Y3148" s="99"/>
      <c r="Z3148" s="99"/>
      <c r="AF3148" s="326"/>
    </row>
    <row r="3149" spans="1:32" x14ac:dyDescent="0.25">
      <c r="A3149" s="44" t="s">
        <v>1026</v>
      </c>
      <c r="B3149" s="44" t="s">
        <v>2433</v>
      </c>
      <c r="C3149" s="45">
        <v>230105</v>
      </c>
      <c r="D3149" s="45" t="s">
        <v>12340</v>
      </c>
      <c r="E3149" s="45" t="s">
        <v>5580</v>
      </c>
      <c r="AF3149" s="326"/>
    </row>
    <row r="3150" spans="1:32" x14ac:dyDescent="0.25">
      <c r="A3150" s="44" t="s">
        <v>1026</v>
      </c>
      <c r="B3150" s="44" t="s">
        <v>3157</v>
      </c>
      <c r="C3150" s="45">
        <v>230305</v>
      </c>
      <c r="D3150" s="45" t="s">
        <v>12340</v>
      </c>
      <c r="E3150" s="45" t="s">
        <v>3276</v>
      </c>
      <c r="AF3150" s="326"/>
    </row>
    <row r="3151" spans="1:32" x14ac:dyDescent="0.25">
      <c r="A3151" s="44" t="s">
        <v>1026</v>
      </c>
      <c r="B3151" s="44" t="s">
        <v>9020</v>
      </c>
      <c r="C3151" s="45">
        <v>230905</v>
      </c>
      <c r="D3151" s="45" t="s">
        <v>12340</v>
      </c>
      <c r="E3151" s="45" t="s">
        <v>8524</v>
      </c>
      <c r="AF3151" s="326"/>
    </row>
    <row r="3152" spans="1:32" x14ac:dyDescent="0.3">
      <c r="A3152" s="372" t="s">
        <v>20061</v>
      </c>
      <c r="B3152" s="372" t="s">
        <v>13870</v>
      </c>
      <c r="C3152" s="125" t="s">
        <v>13871</v>
      </c>
      <c r="D3152" s="32" t="s">
        <v>20621</v>
      </c>
      <c r="E3152" s="125" t="s">
        <v>5650</v>
      </c>
      <c r="F3152" s="125" t="s">
        <v>1236</v>
      </c>
      <c r="G3152" s="125" t="s">
        <v>1237</v>
      </c>
      <c r="AF3152" s="326"/>
    </row>
    <row r="3153" spans="1:32" x14ac:dyDescent="0.3">
      <c r="A3153" s="372" t="s">
        <v>20061</v>
      </c>
      <c r="B3153" s="372" t="s">
        <v>2383</v>
      </c>
      <c r="C3153" s="125" t="s">
        <v>20257</v>
      </c>
      <c r="D3153" s="32" t="s">
        <v>20621</v>
      </c>
      <c r="E3153" s="125" t="s">
        <v>8976</v>
      </c>
      <c r="F3153" s="125" t="s">
        <v>1236</v>
      </c>
      <c r="G3153" s="125" t="s">
        <v>1237</v>
      </c>
      <c r="AF3153" s="326"/>
    </row>
    <row r="3154" spans="1:32" x14ac:dyDescent="0.25">
      <c r="A3154" s="44" t="s">
        <v>14631</v>
      </c>
      <c r="B3154" s="44" t="s">
        <v>20401</v>
      </c>
      <c r="C3154" s="45" t="s">
        <v>14630</v>
      </c>
      <c r="D3154" s="32" t="s">
        <v>12570</v>
      </c>
      <c r="E3154" s="46">
        <v>46538</v>
      </c>
      <c r="AF3154" s="326"/>
    </row>
    <row r="3155" spans="1:32" x14ac:dyDescent="0.25">
      <c r="A3155" s="44" t="s">
        <v>17900</v>
      </c>
      <c r="B3155" s="44" t="s">
        <v>20378</v>
      </c>
      <c r="C3155" s="45" t="s">
        <v>17901</v>
      </c>
      <c r="D3155" s="32" t="s">
        <v>12570</v>
      </c>
      <c r="E3155" s="46">
        <v>46446</v>
      </c>
      <c r="AF3155" s="326"/>
    </row>
    <row r="3156" spans="1:32" x14ac:dyDescent="0.25">
      <c r="A3156" s="44" t="s">
        <v>3627</v>
      </c>
      <c r="B3156" s="44" t="s">
        <v>18840</v>
      </c>
      <c r="C3156" s="45">
        <v>260202</v>
      </c>
      <c r="D3156" s="45" t="s">
        <v>12340</v>
      </c>
      <c r="E3156" s="45" t="s">
        <v>10021</v>
      </c>
      <c r="AF3156" s="326"/>
    </row>
    <row r="3157" spans="1:32" x14ac:dyDescent="0.25">
      <c r="A3157" s="44" t="s">
        <v>3627</v>
      </c>
      <c r="B3157" s="44" t="s">
        <v>7117</v>
      </c>
      <c r="C3157" s="45">
        <v>260203</v>
      </c>
      <c r="D3157" s="45" t="s">
        <v>12340</v>
      </c>
      <c r="E3157" s="45" t="s">
        <v>10021</v>
      </c>
      <c r="AF3157" s="326"/>
    </row>
    <row r="3158" spans="1:32" x14ac:dyDescent="0.25">
      <c r="A3158" s="44" t="s">
        <v>3627</v>
      </c>
      <c r="B3158" s="44" t="s">
        <v>2433</v>
      </c>
      <c r="C3158" s="45">
        <v>230105</v>
      </c>
      <c r="D3158" s="45" t="s">
        <v>12340</v>
      </c>
      <c r="E3158" s="45" t="s">
        <v>5580</v>
      </c>
      <c r="AF3158" s="326"/>
    </row>
    <row r="3159" spans="1:32" x14ac:dyDescent="0.25">
      <c r="A3159" s="44" t="s">
        <v>3627</v>
      </c>
      <c r="B3159" s="44" t="s">
        <v>11297</v>
      </c>
      <c r="C3159" s="45">
        <v>240501</v>
      </c>
      <c r="D3159" s="45" t="s">
        <v>12340</v>
      </c>
      <c r="E3159" s="45" t="s">
        <v>11298</v>
      </c>
      <c r="AF3159" s="326"/>
    </row>
    <row r="3160" spans="1:32" x14ac:dyDescent="0.25">
      <c r="A3160" s="44" t="s">
        <v>3627</v>
      </c>
      <c r="B3160" s="44" t="s">
        <v>5460</v>
      </c>
      <c r="C3160" s="45">
        <v>251003</v>
      </c>
      <c r="D3160" s="45" t="s">
        <v>12340</v>
      </c>
      <c r="E3160" s="45" t="s">
        <v>12119</v>
      </c>
      <c r="AF3160" s="326"/>
    </row>
    <row r="3161" spans="1:32" x14ac:dyDescent="0.25">
      <c r="A3161" s="44" t="s">
        <v>3627</v>
      </c>
      <c r="B3161" s="44" t="s">
        <v>980</v>
      </c>
      <c r="C3161" s="45">
        <v>260103</v>
      </c>
      <c r="D3161" s="45" t="s">
        <v>12340</v>
      </c>
      <c r="E3161" s="45" t="s">
        <v>8976</v>
      </c>
      <c r="AF3161" s="326"/>
    </row>
    <row r="3162" spans="1:32" x14ac:dyDescent="0.25">
      <c r="A3162" s="44" t="s">
        <v>19039</v>
      </c>
      <c r="B3162" s="44" t="s">
        <v>3298</v>
      </c>
      <c r="C3162" s="45">
        <v>26010402</v>
      </c>
      <c r="D3162" s="45" t="s">
        <v>12340</v>
      </c>
      <c r="E3162" s="45" t="s">
        <v>18836</v>
      </c>
      <c r="AF3162" s="326"/>
    </row>
    <row r="3163" spans="1:32" x14ac:dyDescent="0.25">
      <c r="A3163" s="44" t="s">
        <v>19039</v>
      </c>
      <c r="B3163" s="44" t="s">
        <v>5639</v>
      </c>
      <c r="C3163" s="45">
        <v>26010401</v>
      </c>
      <c r="D3163" s="45" t="s">
        <v>12340</v>
      </c>
      <c r="E3163" s="45" t="s">
        <v>18836</v>
      </c>
      <c r="AF3163" s="326"/>
    </row>
    <row r="3164" spans="1:32" x14ac:dyDescent="0.25">
      <c r="A3164" s="44" t="s">
        <v>17898</v>
      </c>
      <c r="B3164" s="44" t="s">
        <v>20368</v>
      </c>
      <c r="C3164" s="45" t="s">
        <v>5829</v>
      </c>
      <c r="D3164" s="32" t="s">
        <v>12570</v>
      </c>
      <c r="E3164" s="46">
        <v>46507</v>
      </c>
      <c r="AF3164" s="326"/>
    </row>
    <row r="3165" spans="1:32" x14ac:dyDescent="0.25">
      <c r="A3165" s="44" t="s">
        <v>19040</v>
      </c>
      <c r="B3165" s="44" t="s">
        <v>3597</v>
      </c>
      <c r="C3165" s="45">
        <v>220605</v>
      </c>
      <c r="D3165" s="45" t="s">
        <v>12340</v>
      </c>
      <c r="E3165" s="45" t="s">
        <v>5468</v>
      </c>
      <c r="AF3165" s="326"/>
    </row>
    <row r="3166" spans="1:32" x14ac:dyDescent="0.25">
      <c r="A3166" s="44" t="s">
        <v>19040</v>
      </c>
      <c r="B3166" s="44" t="s">
        <v>18845</v>
      </c>
      <c r="C3166" s="45">
        <v>23110101</v>
      </c>
      <c r="D3166" s="45" t="s">
        <v>12340</v>
      </c>
      <c r="E3166" s="45" t="s">
        <v>9018</v>
      </c>
      <c r="AF3166" s="326"/>
    </row>
    <row r="3167" spans="1:32" x14ac:dyDescent="0.25">
      <c r="A3167" s="44" t="s">
        <v>19041</v>
      </c>
      <c r="B3167" s="44" t="s">
        <v>3298</v>
      </c>
      <c r="C3167" s="45">
        <v>26010402</v>
      </c>
      <c r="D3167" s="45" t="s">
        <v>12340</v>
      </c>
      <c r="E3167" s="45" t="s">
        <v>18836</v>
      </c>
      <c r="AF3167" s="326"/>
    </row>
    <row r="3168" spans="1:32" x14ac:dyDescent="0.25">
      <c r="A3168" s="44" t="s">
        <v>19041</v>
      </c>
      <c r="B3168" s="44" t="s">
        <v>5639</v>
      </c>
      <c r="C3168" s="45">
        <v>26010401</v>
      </c>
      <c r="D3168" s="45" t="s">
        <v>12340</v>
      </c>
      <c r="E3168" s="45" t="s">
        <v>18836</v>
      </c>
      <c r="AF3168" s="326"/>
    </row>
    <row r="3169" spans="1:32" x14ac:dyDescent="0.3">
      <c r="A3169" s="372" t="s">
        <v>16551</v>
      </c>
      <c r="B3169" s="372" t="s">
        <v>1660</v>
      </c>
      <c r="C3169" s="125" t="s">
        <v>14425</v>
      </c>
      <c r="D3169" s="32" t="s">
        <v>20621</v>
      </c>
      <c r="E3169" s="125" t="s">
        <v>12895</v>
      </c>
      <c r="F3169" s="125" t="s">
        <v>1236</v>
      </c>
      <c r="G3169" s="125" t="s">
        <v>1237</v>
      </c>
      <c r="AF3169" s="326"/>
    </row>
    <row r="3170" spans="1:32" x14ac:dyDescent="0.25">
      <c r="A3170" s="44" t="s">
        <v>19042</v>
      </c>
      <c r="B3170" s="44" t="s">
        <v>5639</v>
      </c>
      <c r="C3170" s="45">
        <v>26010401</v>
      </c>
      <c r="D3170" s="45" t="s">
        <v>12340</v>
      </c>
      <c r="E3170" s="45" t="s">
        <v>18836</v>
      </c>
      <c r="AF3170" s="326"/>
    </row>
    <row r="3171" spans="1:32" x14ac:dyDescent="0.25">
      <c r="A3171" s="44" t="s">
        <v>11379</v>
      </c>
      <c r="B3171" s="44" t="s">
        <v>986</v>
      </c>
      <c r="C3171" s="45">
        <v>240303</v>
      </c>
      <c r="D3171" s="45" t="s">
        <v>12340</v>
      </c>
      <c r="E3171" s="45" t="s">
        <v>2686</v>
      </c>
      <c r="AF3171" s="326"/>
    </row>
    <row r="3172" spans="1:32" x14ac:dyDescent="0.3">
      <c r="A3172" s="372" t="s">
        <v>16888</v>
      </c>
      <c r="B3172" s="372" t="s">
        <v>16889</v>
      </c>
      <c r="C3172" s="125" t="s">
        <v>6791</v>
      </c>
      <c r="D3172" s="93" t="s">
        <v>1540</v>
      </c>
      <c r="E3172" s="126">
        <v>46477</v>
      </c>
      <c r="F3172" s="93"/>
      <c r="G3172" s="93"/>
      <c r="H3172" s="93"/>
      <c r="I3172" s="99"/>
      <c r="J3172" s="99"/>
      <c r="K3172" s="99"/>
      <c r="L3172" s="99"/>
      <c r="M3172" s="99"/>
      <c r="N3172" s="99"/>
      <c r="O3172" s="99"/>
      <c r="P3172" s="99"/>
      <c r="Q3172" s="99"/>
      <c r="R3172" s="99"/>
      <c r="S3172" s="99"/>
      <c r="T3172" s="99"/>
      <c r="U3172" s="99"/>
      <c r="V3172" s="99"/>
      <c r="W3172" s="99"/>
      <c r="X3172" s="99"/>
      <c r="Y3172" s="99"/>
      <c r="Z3172" s="99"/>
      <c r="AF3172" s="326"/>
    </row>
    <row r="3173" spans="1:32" x14ac:dyDescent="0.25">
      <c r="A3173" s="44" t="s">
        <v>2421</v>
      </c>
      <c r="B3173" s="44" t="s">
        <v>3298</v>
      </c>
      <c r="C3173" s="45">
        <v>23010402</v>
      </c>
      <c r="D3173" s="45" t="s">
        <v>12340</v>
      </c>
      <c r="E3173" s="45" t="s">
        <v>5640</v>
      </c>
      <c r="AF3173" s="326"/>
    </row>
    <row r="3174" spans="1:32" x14ac:dyDescent="0.25">
      <c r="A3174" s="44" t="s">
        <v>2421</v>
      </c>
      <c r="B3174" s="44" t="s">
        <v>5443</v>
      </c>
      <c r="C3174" s="45">
        <v>22010701</v>
      </c>
      <c r="D3174" s="45" t="s">
        <v>12340</v>
      </c>
      <c r="E3174" s="45" t="s">
        <v>5444</v>
      </c>
      <c r="AF3174" s="326"/>
    </row>
    <row r="3175" spans="1:32" x14ac:dyDescent="0.25">
      <c r="A3175" s="44" t="s">
        <v>2421</v>
      </c>
      <c r="B3175" s="44" t="s">
        <v>18828</v>
      </c>
      <c r="C3175" s="45">
        <v>25010501</v>
      </c>
      <c r="D3175" s="45" t="s">
        <v>12340</v>
      </c>
      <c r="E3175" s="45" t="s">
        <v>13567</v>
      </c>
      <c r="AF3175" s="326"/>
    </row>
    <row r="3176" spans="1:32" x14ac:dyDescent="0.25">
      <c r="A3176" s="44" t="s">
        <v>2421</v>
      </c>
      <c r="B3176" s="44" t="s">
        <v>5442</v>
      </c>
      <c r="C3176" s="45">
        <v>25010502</v>
      </c>
      <c r="D3176" s="45" t="s">
        <v>12340</v>
      </c>
      <c r="E3176" s="45" t="s">
        <v>13567</v>
      </c>
      <c r="AF3176" s="326"/>
    </row>
    <row r="3177" spans="1:32" x14ac:dyDescent="0.25">
      <c r="A3177" s="44" t="s">
        <v>5489</v>
      </c>
      <c r="B3177" s="44" t="s">
        <v>966</v>
      </c>
      <c r="C3177" s="45">
        <v>22010702</v>
      </c>
      <c r="D3177" s="45" t="s">
        <v>12340</v>
      </c>
      <c r="E3177" s="45" t="s">
        <v>5444</v>
      </c>
      <c r="AF3177" s="326"/>
    </row>
    <row r="3178" spans="1:32" x14ac:dyDescent="0.25">
      <c r="A3178" s="44" t="s">
        <v>5489</v>
      </c>
      <c r="B3178" s="44" t="s">
        <v>5443</v>
      </c>
      <c r="C3178" s="45">
        <v>22010701</v>
      </c>
      <c r="D3178" s="45" t="s">
        <v>12340</v>
      </c>
      <c r="E3178" s="45" t="s">
        <v>5444</v>
      </c>
      <c r="AF3178" s="326"/>
    </row>
    <row r="3179" spans="1:32" x14ac:dyDescent="0.25">
      <c r="A3179" s="44" t="s">
        <v>16986</v>
      </c>
      <c r="B3179" s="44" t="s">
        <v>5490</v>
      </c>
      <c r="C3179" s="45">
        <v>250603</v>
      </c>
      <c r="D3179" s="45" t="s">
        <v>12340</v>
      </c>
      <c r="E3179" s="45" t="s">
        <v>8383</v>
      </c>
      <c r="AF3179" s="326"/>
    </row>
    <row r="3180" spans="1:32" x14ac:dyDescent="0.25">
      <c r="A3180" s="44" t="s">
        <v>13632</v>
      </c>
      <c r="B3180" s="44" t="s">
        <v>10020</v>
      </c>
      <c r="C3180" s="45">
        <v>24010401</v>
      </c>
      <c r="D3180" s="45" t="s">
        <v>12340</v>
      </c>
      <c r="E3180" s="45" t="s">
        <v>10021</v>
      </c>
      <c r="AF3180" s="326"/>
    </row>
    <row r="3181" spans="1:32" x14ac:dyDescent="0.25">
      <c r="A3181" s="44" t="s">
        <v>19043</v>
      </c>
      <c r="B3181" s="44" t="s">
        <v>3157</v>
      </c>
      <c r="C3181" s="45">
        <v>230305</v>
      </c>
      <c r="D3181" s="45" t="s">
        <v>12340</v>
      </c>
      <c r="E3181" s="45" t="s">
        <v>3276</v>
      </c>
      <c r="AF3181" s="326"/>
    </row>
    <row r="3182" spans="1:32" x14ac:dyDescent="0.25">
      <c r="A3182" s="44" t="s">
        <v>19043</v>
      </c>
      <c r="B3182" s="44" t="s">
        <v>5639</v>
      </c>
      <c r="C3182" s="45">
        <v>26010401</v>
      </c>
      <c r="D3182" s="45" t="s">
        <v>12340</v>
      </c>
      <c r="E3182" s="45" t="s">
        <v>18836</v>
      </c>
      <c r="AF3182" s="326"/>
    </row>
    <row r="3183" spans="1:32" x14ac:dyDescent="0.25">
      <c r="A3183" s="44" t="s">
        <v>19043</v>
      </c>
      <c r="B3183" s="44" t="s">
        <v>18840</v>
      </c>
      <c r="C3183" s="45">
        <v>260202</v>
      </c>
      <c r="D3183" s="45" t="s">
        <v>12340</v>
      </c>
      <c r="E3183" s="45" t="s">
        <v>10021</v>
      </c>
      <c r="AF3183" s="326"/>
    </row>
    <row r="3184" spans="1:32" x14ac:dyDescent="0.25">
      <c r="A3184" s="44" t="s">
        <v>19043</v>
      </c>
      <c r="B3184" s="44" t="s">
        <v>3298</v>
      </c>
      <c r="C3184" s="45">
        <v>26010402</v>
      </c>
      <c r="D3184" s="45" t="s">
        <v>12340</v>
      </c>
      <c r="E3184" s="45" t="s">
        <v>18836</v>
      </c>
      <c r="AF3184" s="326"/>
    </row>
    <row r="3185" spans="1:32" x14ac:dyDescent="0.25">
      <c r="A3185" s="44" t="s">
        <v>13633</v>
      </c>
      <c r="B3185" s="44" t="s">
        <v>210</v>
      </c>
      <c r="C3185" s="45">
        <v>241001</v>
      </c>
      <c r="D3185" s="45" t="s">
        <v>12340</v>
      </c>
      <c r="E3185" s="45" t="s">
        <v>5650</v>
      </c>
      <c r="AF3185" s="326"/>
    </row>
    <row r="3186" spans="1:32" x14ac:dyDescent="0.25">
      <c r="A3186" s="44" t="s">
        <v>5491</v>
      </c>
      <c r="B3186" s="44" t="s">
        <v>966</v>
      </c>
      <c r="C3186" s="45">
        <v>22010702</v>
      </c>
      <c r="D3186" s="45" t="s">
        <v>12340</v>
      </c>
      <c r="E3186" s="45" t="s">
        <v>5444</v>
      </c>
      <c r="AF3186" s="326"/>
    </row>
    <row r="3187" spans="1:32" x14ac:dyDescent="0.25">
      <c r="A3187" s="44" t="s">
        <v>14086</v>
      </c>
      <c r="B3187" s="44" t="s">
        <v>20336</v>
      </c>
      <c r="C3187" s="45" t="s">
        <v>12589</v>
      </c>
      <c r="D3187" s="32" t="s">
        <v>12570</v>
      </c>
      <c r="E3187" s="46">
        <v>46387</v>
      </c>
      <c r="AF3187" s="326"/>
    </row>
    <row r="3188" spans="1:32" x14ac:dyDescent="0.25">
      <c r="A3188" s="44" t="s">
        <v>14086</v>
      </c>
      <c r="B3188" s="44" t="s">
        <v>20365</v>
      </c>
      <c r="C3188" s="45" t="s">
        <v>14574</v>
      </c>
      <c r="D3188" s="32" t="s">
        <v>12570</v>
      </c>
      <c r="E3188" s="46">
        <v>46507</v>
      </c>
      <c r="AF3188" s="326"/>
    </row>
    <row r="3189" spans="1:32" x14ac:dyDescent="0.25">
      <c r="A3189" s="271" t="s">
        <v>10842</v>
      </c>
      <c r="B3189" s="271" t="s">
        <v>1251</v>
      </c>
      <c r="C3189" s="59" t="s">
        <v>10924</v>
      </c>
      <c r="D3189" s="93" t="s">
        <v>1250</v>
      </c>
      <c r="E3189" s="94">
        <v>46228</v>
      </c>
      <c r="F3189" s="93"/>
      <c r="G3189" s="93"/>
      <c r="H3189" s="93"/>
      <c r="I3189" s="99"/>
      <c r="J3189" s="99"/>
      <c r="K3189" s="99"/>
      <c r="L3189" s="99"/>
      <c r="M3189" s="99"/>
      <c r="N3189" s="99"/>
      <c r="O3189" s="99"/>
      <c r="P3189" s="99"/>
      <c r="Q3189" s="44"/>
      <c r="R3189" s="44"/>
      <c r="S3189" s="99"/>
      <c r="T3189" s="99"/>
      <c r="U3189" s="99"/>
      <c r="V3189" s="99"/>
      <c r="W3189" s="99"/>
      <c r="X3189" s="99"/>
      <c r="Y3189" s="99"/>
      <c r="Z3189" s="99"/>
      <c r="AA3189" s="380"/>
      <c r="AF3189" s="326"/>
    </row>
    <row r="3190" spans="1:32" x14ac:dyDescent="0.3">
      <c r="A3190" s="372" t="s">
        <v>3242</v>
      </c>
      <c r="B3190" s="372" t="s">
        <v>1201</v>
      </c>
      <c r="C3190" s="125" t="s">
        <v>11031</v>
      </c>
      <c r="D3190" s="32" t="s">
        <v>20621</v>
      </c>
      <c r="E3190" s="125" t="s">
        <v>5452</v>
      </c>
      <c r="F3190" s="125" t="s">
        <v>1236</v>
      </c>
      <c r="G3190" s="125" t="s">
        <v>1236</v>
      </c>
      <c r="AF3190" s="326"/>
    </row>
    <row r="3191" spans="1:32" x14ac:dyDescent="0.25">
      <c r="A3191" s="44" t="s">
        <v>11380</v>
      </c>
      <c r="B3191" s="44" t="s">
        <v>10020</v>
      </c>
      <c r="C3191" s="45">
        <v>24010401</v>
      </c>
      <c r="D3191" s="45" t="s">
        <v>12340</v>
      </c>
      <c r="E3191" s="45" t="s">
        <v>10021</v>
      </c>
      <c r="AF3191" s="326"/>
    </row>
    <row r="3192" spans="1:32" x14ac:dyDescent="0.25">
      <c r="A3192" s="44" t="s">
        <v>11380</v>
      </c>
      <c r="B3192" s="44" t="s">
        <v>3298</v>
      </c>
      <c r="C3192" s="45">
        <v>24010402</v>
      </c>
      <c r="D3192" s="45" t="s">
        <v>12340</v>
      </c>
      <c r="E3192" s="45" t="s">
        <v>10021</v>
      </c>
      <c r="AF3192" s="326"/>
    </row>
    <row r="3193" spans="1:32" x14ac:dyDescent="0.25">
      <c r="A3193" s="91" t="s">
        <v>1761</v>
      </c>
      <c r="B3193" s="92" t="s">
        <v>10390</v>
      </c>
      <c r="C3193" s="45" t="s">
        <v>15237</v>
      </c>
      <c r="D3193" s="93" t="s">
        <v>10389</v>
      </c>
      <c r="E3193" s="112">
        <v>46568</v>
      </c>
      <c r="F3193" s="93"/>
      <c r="G3193" s="93"/>
      <c r="H3193" s="93"/>
      <c r="I3193" s="99"/>
      <c r="J3193" s="99"/>
      <c r="K3193" s="99"/>
      <c r="L3193" s="99"/>
      <c r="M3193" s="99"/>
      <c r="N3193" s="99"/>
      <c r="O3193" s="99"/>
      <c r="P3193" s="99"/>
      <c r="Q3193" s="44"/>
      <c r="R3193" s="44"/>
      <c r="S3193" s="99"/>
      <c r="T3193" s="99"/>
      <c r="U3193" s="99"/>
      <c r="V3193" s="99"/>
      <c r="W3193" s="99"/>
      <c r="X3193" s="99"/>
      <c r="Y3193" s="99"/>
      <c r="Z3193" s="99"/>
      <c r="AF3193" s="326"/>
    </row>
    <row r="3194" spans="1:32" x14ac:dyDescent="0.25">
      <c r="A3194" s="99" t="s">
        <v>1761</v>
      </c>
      <c r="B3194" s="92" t="s">
        <v>3306</v>
      </c>
      <c r="C3194" s="146" t="s">
        <v>3173</v>
      </c>
      <c r="D3194" s="146" t="s">
        <v>3861</v>
      </c>
      <c r="E3194" s="107">
        <v>45998</v>
      </c>
      <c r="F3194" s="93"/>
      <c r="G3194" s="93"/>
      <c r="H3194" s="93"/>
      <c r="I3194" s="99"/>
      <c r="J3194" s="99"/>
      <c r="K3194" s="99"/>
      <c r="L3194" s="99"/>
      <c r="M3194" s="99"/>
      <c r="N3194" s="99"/>
      <c r="O3194" s="99"/>
      <c r="P3194" s="99"/>
      <c r="Q3194" s="44"/>
      <c r="R3194" s="44"/>
      <c r="S3194" s="99"/>
      <c r="T3194" s="99"/>
      <c r="U3194" s="99"/>
      <c r="V3194" s="99"/>
      <c r="W3194" s="99"/>
      <c r="X3194" s="99"/>
      <c r="Y3194" s="99"/>
      <c r="Z3194" s="99"/>
      <c r="AF3194" s="326"/>
    </row>
    <row r="3195" spans="1:32" x14ac:dyDescent="0.25">
      <c r="A3195" s="44" t="s">
        <v>5880</v>
      </c>
      <c r="B3195" s="44" t="s">
        <v>20400</v>
      </c>
      <c r="C3195" s="45" t="s">
        <v>5878</v>
      </c>
      <c r="D3195" s="32" t="s">
        <v>12570</v>
      </c>
      <c r="E3195" s="46">
        <v>46295</v>
      </c>
      <c r="AF3195" s="326"/>
    </row>
    <row r="3196" spans="1:32" x14ac:dyDescent="0.3">
      <c r="A3196" s="372" t="s">
        <v>3007</v>
      </c>
      <c r="B3196" s="372" t="s">
        <v>8693</v>
      </c>
      <c r="C3196" s="125" t="s">
        <v>8694</v>
      </c>
      <c r="D3196" s="32" t="s">
        <v>20621</v>
      </c>
      <c r="E3196" s="125" t="s">
        <v>8524</v>
      </c>
      <c r="F3196" s="125" t="s">
        <v>1236</v>
      </c>
      <c r="G3196" s="125" t="s">
        <v>1237</v>
      </c>
      <c r="AF3196" s="326"/>
    </row>
    <row r="3197" spans="1:32" x14ac:dyDescent="0.25">
      <c r="A3197" s="44" t="s">
        <v>9493</v>
      </c>
      <c r="B3197" s="44" t="s">
        <v>15969</v>
      </c>
      <c r="C3197" s="45" t="s">
        <v>10569</v>
      </c>
      <c r="D3197" s="93" t="s">
        <v>3876</v>
      </c>
      <c r="E3197" s="359">
        <f>DATE(2028,4,4)</f>
        <v>46847</v>
      </c>
      <c r="F3197" s="93"/>
      <c r="G3197" s="93"/>
      <c r="H3197" s="93"/>
      <c r="I3197" s="99"/>
      <c r="J3197" s="99"/>
      <c r="K3197" s="99"/>
      <c r="L3197" s="99"/>
      <c r="M3197" s="99"/>
      <c r="N3197" s="99"/>
      <c r="O3197" s="99"/>
      <c r="P3197" s="99"/>
      <c r="Q3197" s="99"/>
      <c r="R3197" s="99"/>
      <c r="S3197" s="99"/>
      <c r="T3197" s="99"/>
      <c r="U3197" s="99"/>
      <c r="V3197" s="99"/>
      <c r="W3197" s="99"/>
      <c r="X3197" s="99"/>
      <c r="Y3197" s="99"/>
      <c r="Z3197" s="99"/>
      <c r="AF3197" s="326"/>
    </row>
    <row r="3198" spans="1:32" x14ac:dyDescent="0.25">
      <c r="A3198" s="44" t="s">
        <v>9493</v>
      </c>
      <c r="B3198" s="44" t="s">
        <v>18016</v>
      </c>
      <c r="C3198" s="45" t="s">
        <v>18329</v>
      </c>
      <c r="D3198" s="93" t="s">
        <v>3876</v>
      </c>
      <c r="E3198" s="359">
        <f>DATE(2029,12,8)</f>
        <v>47460</v>
      </c>
      <c r="F3198" s="93"/>
      <c r="G3198" s="93"/>
      <c r="H3198" s="93"/>
      <c r="I3198" s="99"/>
      <c r="J3198" s="99"/>
      <c r="K3198" s="99"/>
      <c r="L3198" s="99"/>
      <c r="M3198" s="99"/>
      <c r="N3198" s="99"/>
      <c r="O3198" s="99"/>
      <c r="P3198" s="99"/>
      <c r="Q3198" s="99"/>
      <c r="R3198" s="99"/>
      <c r="S3198" s="99"/>
      <c r="T3198" s="99"/>
      <c r="U3198" s="99"/>
      <c r="V3198" s="99"/>
      <c r="W3198" s="99"/>
      <c r="X3198" s="99"/>
      <c r="Y3198" s="99"/>
      <c r="Z3198" s="99"/>
      <c r="AF3198" s="326"/>
    </row>
    <row r="3199" spans="1:32" x14ac:dyDescent="0.25">
      <c r="A3199" s="44" t="s">
        <v>2729</v>
      </c>
      <c r="B3199" s="44" t="s">
        <v>20368</v>
      </c>
      <c r="C3199" s="45" t="s">
        <v>5829</v>
      </c>
      <c r="D3199" s="32" t="s">
        <v>12570</v>
      </c>
      <c r="E3199" s="46">
        <v>46507</v>
      </c>
      <c r="AF3199" s="326"/>
    </row>
    <row r="3200" spans="1:32" x14ac:dyDescent="0.25">
      <c r="A3200" s="44" t="s">
        <v>8834</v>
      </c>
      <c r="B3200" s="44" t="s">
        <v>20344</v>
      </c>
      <c r="C3200" s="45" t="s">
        <v>8813</v>
      </c>
      <c r="D3200" s="32" t="s">
        <v>12570</v>
      </c>
      <c r="E3200" s="46">
        <v>46387</v>
      </c>
      <c r="AF3200" s="326"/>
    </row>
    <row r="3201" spans="1:32" x14ac:dyDescent="0.25">
      <c r="A3201" s="44" t="s">
        <v>8834</v>
      </c>
      <c r="B3201" s="44" t="s">
        <v>20365</v>
      </c>
      <c r="C3201" s="45" t="s">
        <v>20366</v>
      </c>
      <c r="D3201" s="32" t="s">
        <v>12570</v>
      </c>
      <c r="E3201" s="46">
        <v>46507</v>
      </c>
      <c r="AF3201" s="326"/>
    </row>
    <row r="3202" spans="1:32" x14ac:dyDescent="0.25">
      <c r="A3202" s="44" t="s">
        <v>19044</v>
      </c>
      <c r="B3202" s="44" t="s">
        <v>967</v>
      </c>
      <c r="C3202" s="45">
        <v>230601</v>
      </c>
      <c r="D3202" s="45" t="s">
        <v>12340</v>
      </c>
      <c r="E3202" s="45" t="s">
        <v>8383</v>
      </c>
      <c r="AF3202" s="326"/>
    </row>
    <row r="3203" spans="1:32" x14ac:dyDescent="0.25">
      <c r="A3203" s="44" t="s">
        <v>16987</v>
      </c>
      <c r="B3203" s="44" t="s">
        <v>5447</v>
      </c>
      <c r="C3203" s="45">
        <v>250802</v>
      </c>
      <c r="D3203" s="45" t="s">
        <v>12340</v>
      </c>
      <c r="E3203" s="45" t="s">
        <v>10682</v>
      </c>
      <c r="AF3203" s="326"/>
    </row>
    <row r="3204" spans="1:32" x14ac:dyDescent="0.25">
      <c r="A3204" s="44" t="s">
        <v>16987</v>
      </c>
      <c r="B3204" s="44" t="s">
        <v>967</v>
      </c>
      <c r="C3204" s="45">
        <v>250601</v>
      </c>
      <c r="D3204" s="45" t="s">
        <v>12340</v>
      </c>
      <c r="E3204" s="45" t="s">
        <v>16905</v>
      </c>
      <c r="AF3204" s="326"/>
    </row>
    <row r="3205" spans="1:32" x14ac:dyDescent="0.25">
      <c r="A3205" s="44" t="s">
        <v>16987</v>
      </c>
      <c r="B3205" s="44" t="s">
        <v>5519</v>
      </c>
      <c r="C3205" s="45">
        <v>250302</v>
      </c>
      <c r="D3205" s="45" t="s">
        <v>12340</v>
      </c>
      <c r="E3205" s="45" t="s">
        <v>5580</v>
      </c>
      <c r="AF3205" s="326"/>
    </row>
    <row r="3206" spans="1:32" x14ac:dyDescent="0.25">
      <c r="A3206" s="44" t="s">
        <v>14234</v>
      </c>
      <c r="B3206" s="44" t="s">
        <v>5639</v>
      </c>
      <c r="C3206" s="45">
        <v>25010401</v>
      </c>
      <c r="D3206" s="45" t="s">
        <v>12340</v>
      </c>
      <c r="E3206" s="45" t="s">
        <v>13581</v>
      </c>
      <c r="AF3206" s="326"/>
    </row>
    <row r="3207" spans="1:32" x14ac:dyDescent="0.25">
      <c r="A3207" s="44" t="s">
        <v>671</v>
      </c>
      <c r="B3207" s="44" t="s">
        <v>2433</v>
      </c>
      <c r="C3207" s="45">
        <v>220105</v>
      </c>
      <c r="D3207" s="45" t="s">
        <v>12340</v>
      </c>
      <c r="E3207" s="45" t="s">
        <v>2686</v>
      </c>
      <c r="AF3207" s="326"/>
    </row>
    <row r="3208" spans="1:32" x14ac:dyDescent="0.25">
      <c r="A3208" s="44" t="s">
        <v>2452</v>
      </c>
      <c r="B3208" s="44" t="s">
        <v>2433</v>
      </c>
      <c r="C3208" s="45">
        <v>230105</v>
      </c>
      <c r="D3208" s="45" t="s">
        <v>12340</v>
      </c>
      <c r="E3208" s="45" t="s">
        <v>5580</v>
      </c>
      <c r="AF3208" s="326"/>
    </row>
    <row r="3209" spans="1:32" x14ac:dyDescent="0.25">
      <c r="A3209" s="44" t="s">
        <v>11381</v>
      </c>
      <c r="B3209" s="44" t="s">
        <v>986</v>
      </c>
      <c r="C3209" s="45">
        <v>240303</v>
      </c>
      <c r="D3209" s="45" t="s">
        <v>12340</v>
      </c>
      <c r="E3209" s="45" t="s">
        <v>2686</v>
      </c>
      <c r="AF3209" s="326"/>
    </row>
    <row r="3210" spans="1:32" x14ac:dyDescent="0.25">
      <c r="A3210" s="44" t="s">
        <v>11381</v>
      </c>
      <c r="B3210" s="44" t="s">
        <v>2433</v>
      </c>
      <c r="C3210" s="45">
        <v>230105</v>
      </c>
      <c r="D3210" s="45" t="s">
        <v>12340</v>
      </c>
      <c r="E3210" s="45" t="s">
        <v>5580</v>
      </c>
      <c r="AF3210" s="326"/>
    </row>
    <row r="3211" spans="1:32" x14ac:dyDescent="0.25">
      <c r="A3211" s="44" t="s">
        <v>11381</v>
      </c>
      <c r="B3211" s="44" t="s">
        <v>18840</v>
      </c>
      <c r="C3211" s="45">
        <v>260202</v>
      </c>
      <c r="D3211" s="45" t="s">
        <v>12340</v>
      </c>
      <c r="E3211" s="45" t="s">
        <v>10021</v>
      </c>
      <c r="AF3211" s="326"/>
    </row>
    <row r="3212" spans="1:32" x14ac:dyDescent="0.25">
      <c r="A3212" s="44" t="s">
        <v>19045</v>
      </c>
      <c r="B3212" s="44" t="s">
        <v>3598</v>
      </c>
      <c r="C3212" s="45">
        <v>230301</v>
      </c>
      <c r="D3212" s="45" t="s">
        <v>12340</v>
      </c>
      <c r="E3212" s="45" t="s">
        <v>5580</v>
      </c>
      <c r="AF3212" s="326"/>
    </row>
    <row r="3213" spans="1:32" x14ac:dyDescent="0.25">
      <c r="A3213" s="44" t="s">
        <v>14235</v>
      </c>
      <c r="B3213" s="44" t="s">
        <v>3298</v>
      </c>
      <c r="C3213" s="45">
        <v>25010402</v>
      </c>
      <c r="D3213" s="45" t="s">
        <v>12340</v>
      </c>
      <c r="E3213" s="45" t="s">
        <v>13581</v>
      </c>
      <c r="AF3213" s="326"/>
    </row>
    <row r="3214" spans="1:32" x14ac:dyDescent="0.25">
      <c r="A3214" s="44" t="s">
        <v>14235</v>
      </c>
      <c r="B3214" s="44" t="s">
        <v>5639</v>
      </c>
      <c r="C3214" s="45">
        <v>25010401</v>
      </c>
      <c r="D3214" s="45" t="s">
        <v>12340</v>
      </c>
      <c r="E3214" s="45" t="s">
        <v>13581</v>
      </c>
      <c r="AF3214" s="326"/>
    </row>
    <row r="3215" spans="1:32" x14ac:dyDescent="0.25">
      <c r="A3215" s="44" t="s">
        <v>14235</v>
      </c>
      <c r="B3215" s="44" t="s">
        <v>18854</v>
      </c>
      <c r="C3215" s="45">
        <v>25100201</v>
      </c>
      <c r="D3215" s="45" t="s">
        <v>12340</v>
      </c>
      <c r="E3215" s="45" t="s">
        <v>12119</v>
      </c>
      <c r="AF3215" s="326"/>
    </row>
    <row r="3216" spans="1:32" x14ac:dyDescent="0.25">
      <c r="A3216" s="44" t="s">
        <v>14235</v>
      </c>
      <c r="B3216" s="44" t="s">
        <v>3163</v>
      </c>
      <c r="C3216" s="45">
        <v>25100202</v>
      </c>
      <c r="D3216" s="45" t="s">
        <v>12340</v>
      </c>
      <c r="E3216" s="45" t="s">
        <v>12119</v>
      </c>
      <c r="AF3216" s="326"/>
    </row>
    <row r="3217" spans="1:32" x14ac:dyDescent="0.25">
      <c r="A3217" s="44" t="s">
        <v>19046</v>
      </c>
      <c r="B3217" s="44" t="s">
        <v>2433</v>
      </c>
      <c r="C3217" s="45">
        <v>250106</v>
      </c>
      <c r="D3217" s="45" t="s">
        <v>12340</v>
      </c>
      <c r="E3217" s="45" t="s">
        <v>12896</v>
      </c>
      <c r="AF3217" s="326"/>
    </row>
    <row r="3218" spans="1:32" x14ac:dyDescent="0.25">
      <c r="A3218" s="44" t="s">
        <v>19046</v>
      </c>
      <c r="B3218" s="44" t="s">
        <v>976</v>
      </c>
      <c r="C3218" s="45">
        <v>25010201</v>
      </c>
      <c r="D3218" s="45" t="s">
        <v>12340</v>
      </c>
      <c r="E3218" s="45" t="s">
        <v>13567</v>
      </c>
      <c r="AF3218" s="326"/>
    </row>
    <row r="3219" spans="1:32" x14ac:dyDescent="0.25">
      <c r="A3219" s="44" t="s">
        <v>19046</v>
      </c>
      <c r="B3219" s="44" t="s">
        <v>985</v>
      </c>
      <c r="C3219" s="45">
        <v>241201</v>
      </c>
      <c r="D3219" s="45" t="s">
        <v>12340</v>
      </c>
      <c r="E3219" s="45" t="s">
        <v>13570</v>
      </c>
      <c r="AF3219" s="326"/>
    </row>
    <row r="3220" spans="1:32" x14ac:dyDescent="0.25">
      <c r="A3220" s="44" t="s">
        <v>14836</v>
      </c>
      <c r="B3220" s="44" t="s">
        <v>15970</v>
      </c>
      <c r="C3220" s="45" t="s">
        <v>14837</v>
      </c>
      <c r="D3220" s="93" t="s">
        <v>3876</v>
      </c>
      <c r="E3220" s="359">
        <f>DATE(2029,3,31)</f>
        <v>47208</v>
      </c>
      <c r="F3220" s="93"/>
      <c r="G3220" s="93"/>
      <c r="H3220" s="93"/>
      <c r="I3220" s="99"/>
      <c r="J3220" s="99"/>
      <c r="K3220" s="99"/>
      <c r="L3220" s="99"/>
      <c r="M3220" s="99"/>
      <c r="N3220" s="99"/>
      <c r="O3220" s="99"/>
      <c r="P3220" s="99"/>
      <c r="Q3220" s="99"/>
      <c r="R3220" s="99"/>
      <c r="S3220" s="99"/>
      <c r="T3220" s="99"/>
      <c r="U3220" s="99"/>
      <c r="V3220" s="99"/>
      <c r="W3220" s="99"/>
      <c r="X3220" s="99"/>
      <c r="Y3220" s="99"/>
      <c r="Z3220" s="99"/>
      <c r="AF3220" s="326"/>
    </row>
    <row r="3221" spans="1:32" x14ac:dyDescent="0.25">
      <c r="A3221" s="44" t="s">
        <v>4274</v>
      </c>
      <c r="B3221" s="44" t="s">
        <v>20383</v>
      </c>
      <c r="C3221" s="45" t="s">
        <v>10097</v>
      </c>
      <c r="D3221" s="32" t="s">
        <v>12570</v>
      </c>
      <c r="E3221" s="46">
        <v>46446</v>
      </c>
      <c r="AF3221" s="326"/>
    </row>
    <row r="3222" spans="1:32" x14ac:dyDescent="0.25">
      <c r="A3222" s="44" t="s">
        <v>13061</v>
      </c>
      <c r="B3222" s="92" t="s">
        <v>13084</v>
      </c>
      <c r="C3222" s="93" t="s">
        <v>13054</v>
      </c>
      <c r="D3222" s="93" t="s">
        <v>1250</v>
      </c>
      <c r="E3222" s="94">
        <v>47208</v>
      </c>
      <c r="F3222" s="93"/>
      <c r="G3222" s="93"/>
      <c r="H3222" s="93"/>
      <c r="I3222" s="99"/>
      <c r="J3222" s="99"/>
      <c r="K3222" s="99"/>
      <c r="L3222" s="99"/>
      <c r="M3222" s="99"/>
      <c r="N3222" s="99"/>
      <c r="O3222" s="99"/>
      <c r="P3222" s="99"/>
      <c r="Q3222" s="44"/>
      <c r="R3222" s="44"/>
      <c r="S3222" s="99"/>
      <c r="T3222" s="99"/>
      <c r="U3222" s="99"/>
      <c r="V3222" s="99"/>
      <c r="W3222" s="99"/>
      <c r="X3222" s="99"/>
      <c r="Y3222" s="99"/>
      <c r="Z3222" s="99"/>
      <c r="AF3222" s="326"/>
    </row>
    <row r="3223" spans="1:32" x14ac:dyDescent="0.25">
      <c r="A3223" s="44" t="s">
        <v>18688</v>
      </c>
      <c r="B3223" s="44" t="s">
        <v>18680</v>
      </c>
      <c r="C3223" s="45" t="s">
        <v>18787</v>
      </c>
      <c r="D3223" s="93" t="s">
        <v>18817</v>
      </c>
      <c r="E3223" s="45" t="s">
        <v>18721</v>
      </c>
      <c r="F3223" s="379"/>
      <c r="G3223" s="379"/>
      <c r="H3223" s="379"/>
      <c r="I3223" s="380"/>
      <c r="J3223" s="380"/>
      <c r="K3223" s="380"/>
      <c r="L3223" s="380"/>
      <c r="M3223" s="380"/>
      <c r="N3223" s="380"/>
      <c r="O3223" s="380"/>
      <c r="P3223" s="380"/>
      <c r="Q3223" s="380"/>
      <c r="R3223" s="380"/>
      <c r="S3223" s="380"/>
      <c r="T3223" s="380"/>
      <c r="U3223" s="380"/>
      <c r="V3223" s="380"/>
      <c r="W3223" s="380"/>
      <c r="X3223" s="380"/>
      <c r="Y3223" s="380"/>
      <c r="Z3223" s="380"/>
      <c r="AA3223" s="380"/>
      <c r="AF3223" s="326"/>
    </row>
    <row r="3224" spans="1:32" x14ac:dyDescent="0.25">
      <c r="A3224" s="44" t="s">
        <v>16988</v>
      </c>
      <c r="B3224" s="44" t="s">
        <v>978</v>
      </c>
      <c r="C3224" s="45">
        <v>230703</v>
      </c>
      <c r="D3224" s="45" t="s">
        <v>12340</v>
      </c>
      <c r="E3224" s="45" t="s">
        <v>4375</v>
      </c>
      <c r="AF3224" s="326"/>
    </row>
    <row r="3225" spans="1:32" x14ac:dyDescent="0.25">
      <c r="A3225" s="44" t="s">
        <v>16988</v>
      </c>
      <c r="B3225" s="44" t="s">
        <v>10031</v>
      </c>
      <c r="C3225" s="45">
        <v>240101</v>
      </c>
      <c r="D3225" s="45" t="s">
        <v>12340</v>
      </c>
      <c r="E3225" s="45" t="s">
        <v>10032</v>
      </c>
      <c r="AF3225" s="326"/>
    </row>
    <row r="3226" spans="1:32" x14ac:dyDescent="0.3">
      <c r="A3226" s="372" t="s">
        <v>16775</v>
      </c>
      <c r="B3226" s="372" t="s">
        <v>8720</v>
      </c>
      <c r="C3226" s="125" t="s">
        <v>8721</v>
      </c>
      <c r="D3226" s="32" t="s">
        <v>20621</v>
      </c>
      <c r="E3226" s="125" t="s">
        <v>8524</v>
      </c>
      <c r="F3226" s="125" t="s">
        <v>1236</v>
      </c>
      <c r="G3226" s="125" t="s">
        <v>1237</v>
      </c>
      <c r="AF3226" s="326"/>
    </row>
    <row r="3227" spans="1:32" x14ac:dyDescent="0.3">
      <c r="A3227" s="372" t="s">
        <v>16775</v>
      </c>
      <c r="B3227" s="372" t="s">
        <v>8716</v>
      </c>
      <c r="C3227" s="125" t="s">
        <v>8717</v>
      </c>
      <c r="D3227" s="32" t="s">
        <v>20621</v>
      </c>
      <c r="E3227" s="125" t="s">
        <v>8524</v>
      </c>
      <c r="F3227" s="125" t="s">
        <v>1236</v>
      </c>
      <c r="G3227" s="125" t="s">
        <v>1237</v>
      </c>
      <c r="AF3227" s="326"/>
    </row>
    <row r="3228" spans="1:32" x14ac:dyDescent="0.3">
      <c r="A3228" s="372" t="s">
        <v>9362</v>
      </c>
      <c r="B3228" s="372" t="s">
        <v>3578</v>
      </c>
      <c r="C3228" s="125" t="s">
        <v>11923</v>
      </c>
      <c r="D3228" s="32" t="s">
        <v>20621</v>
      </c>
      <c r="E3228" s="125" t="s">
        <v>2686</v>
      </c>
      <c r="F3228" s="125" t="s">
        <v>1236</v>
      </c>
      <c r="G3228" s="125" t="s">
        <v>1237</v>
      </c>
      <c r="AF3228" s="326"/>
    </row>
    <row r="3229" spans="1:32" x14ac:dyDescent="0.25">
      <c r="A3229" s="44" t="s">
        <v>13209</v>
      </c>
      <c r="B3229" s="44" t="s">
        <v>13116</v>
      </c>
      <c r="C3229" s="45">
        <v>3.25</v>
      </c>
      <c r="D3229" s="45" t="s">
        <v>13565</v>
      </c>
      <c r="E3229" s="46">
        <v>47422</v>
      </c>
      <c r="F3229" s="45" t="s">
        <v>1384</v>
      </c>
      <c r="G3229" s="93"/>
      <c r="H3229" s="93"/>
      <c r="I3229" s="99"/>
      <c r="J3229" s="99"/>
      <c r="K3229" s="99"/>
      <c r="L3229" s="99"/>
      <c r="M3229" s="99"/>
      <c r="N3229" s="99"/>
      <c r="O3229" s="99"/>
      <c r="P3229" s="99"/>
      <c r="Q3229" s="99"/>
      <c r="R3229" s="99"/>
      <c r="S3229" s="99"/>
      <c r="T3229" s="99"/>
      <c r="U3229" s="99"/>
      <c r="V3229" s="99"/>
      <c r="W3229" s="99"/>
      <c r="X3229" s="99"/>
      <c r="Y3229" s="99"/>
      <c r="Z3229" s="99"/>
      <c r="AF3229" s="326"/>
    </row>
    <row r="3230" spans="1:32" x14ac:dyDescent="0.25">
      <c r="A3230" s="44" t="s">
        <v>13209</v>
      </c>
      <c r="B3230" s="44" t="s">
        <v>13117</v>
      </c>
      <c r="C3230" s="45">
        <v>11.25</v>
      </c>
      <c r="D3230" s="45" t="s">
        <v>13565</v>
      </c>
      <c r="E3230" s="46">
        <v>47664</v>
      </c>
      <c r="F3230" s="45" t="s">
        <v>1384</v>
      </c>
      <c r="G3230" s="93"/>
      <c r="H3230" s="93"/>
      <c r="I3230" s="99"/>
      <c r="J3230" s="99"/>
      <c r="K3230" s="99"/>
      <c r="L3230" s="99"/>
      <c r="M3230" s="99"/>
      <c r="N3230" s="99"/>
      <c r="O3230" s="99"/>
      <c r="P3230" s="99"/>
      <c r="Q3230" s="99"/>
      <c r="R3230" s="99"/>
      <c r="S3230" s="99"/>
      <c r="T3230" s="99"/>
      <c r="U3230" s="99"/>
      <c r="V3230" s="99"/>
      <c r="W3230" s="99"/>
      <c r="X3230" s="99"/>
      <c r="Y3230" s="99"/>
      <c r="Z3230" s="99"/>
      <c r="AF3230" s="326"/>
    </row>
    <row r="3231" spans="1:32" x14ac:dyDescent="0.25">
      <c r="A3231" s="44" t="s">
        <v>13209</v>
      </c>
      <c r="B3231" s="44" t="s">
        <v>13110</v>
      </c>
      <c r="C3231" s="45">
        <v>12.25</v>
      </c>
      <c r="D3231" s="45" t="s">
        <v>13565</v>
      </c>
      <c r="E3231" s="46">
        <v>47664</v>
      </c>
      <c r="F3231" s="45" t="s">
        <v>1384</v>
      </c>
      <c r="G3231" s="93"/>
      <c r="H3231" s="93"/>
      <c r="I3231" s="99"/>
      <c r="J3231" s="99"/>
      <c r="K3231" s="99"/>
      <c r="L3231" s="99"/>
      <c r="M3231" s="99"/>
      <c r="N3231" s="99"/>
      <c r="O3231" s="99"/>
      <c r="P3231" s="99"/>
      <c r="Q3231" s="99"/>
      <c r="R3231" s="99"/>
      <c r="S3231" s="99"/>
      <c r="T3231" s="99"/>
      <c r="U3231" s="99"/>
      <c r="V3231" s="99"/>
      <c r="W3231" s="99"/>
      <c r="X3231" s="99"/>
      <c r="Y3231" s="99"/>
      <c r="Z3231" s="99"/>
      <c r="AF3231" s="326"/>
    </row>
    <row r="3232" spans="1:32" x14ac:dyDescent="0.25">
      <c r="A3232" s="44" t="s">
        <v>13209</v>
      </c>
      <c r="B3232" s="44" t="s">
        <v>13144</v>
      </c>
      <c r="C3232" s="45">
        <v>17.25</v>
      </c>
      <c r="D3232" s="45" t="s">
        <v>13565</v>
      </c>
      <c r="E3232" s="46">
        <v>47664</v>
      </c>
      <c r="F3232" s="45" t="s">
        <v>1384</v>
      </c>
      <c r="G3232" s="93"/>
      <c r="H3232" s="93"/>
      <c r="I3232" s="99"/>
      <c r="J3232" s="99"/>
      <c r="K3232" s="99"/>
      <c r="L3232" s="99"/>
      <c r="M3232" s="99"/>
      <c r="N3232" s="99"/>
      <c r="O3232" s="99"/>
      <c r="P3232" s="99"/>
      <c r="Q3232" s="99"/>
      <c r="R3232" s="99"/>
      <c r="S3232" s="99"/>
      <c r="T3232" s="99"/>
      <c r="U3232" s="99"/>
      <c r="V3232" s="99"/>
      <c r="W3232" s="99"/>
      <c r="X3232" s="99"/>
      <c r="Y3232" s="99"/>
      <c r="Z3232" s="99"/>
      <c r="AF3232" s="326"/>
    </row>
    <row r="3233" spans="1:32" x14ac:dyDescent="0.25">
      <c r="A3233" s="44" t="s">
        <v>9494</v>
      </c>
      <c r="B3233" s="44" t="s">
        <v>15966</v>
      </c>
      <c r="C3233" s="45" t="s">
        <v>9842</v>
      </c>
      <c r="D3233" s="93" t="s">
        <v>3876</v>
      </c>
      <c r="E3233" s="359">
        <f>DATE(2027,8,18)</f>
        <v>46617</v>
      </c>
      <c r="F3233" s="93"/>
      <c r="G3233" s="93"/>
      <c r="H3233" s="93"/>
      <c r="I3233" s="99"/>
      <c r="J3233" s="99"/>
      <c r="K3233" s="99"/>
      <c r="L3233" s="99"/>
      <c r="M3233" s="99"/>
      <c r="N3233" s="99"/>
      <c r="O3233" s="99"/>
      <c r="P3233" s="99"/>
      <c r="Q3233" s="99"/>
      <c r="R3233" s="99"/>
      <c r="S3233" s="99"/>
      <c r="T3233" s="99"/>
      <c r="U3233" s="99"/>
      <c r="V3233" s="99"/>
      <c r="W3233" s="99"/>
      <c r="X3233" s="99"/>
      <c r="Y3233" s="99"/>
      <c r="Z3233" s="99"/>
      <c r="AF3233" s="326"/>
    </row>
    <row r="3234" spans="1:32" x14ac:dyDescent="0.3">
      <c r="A3234" s="372" t="s">
        <v>5858</v>
      </c>
      <c r="B3234" s="372" t="s">
        <v>13870</v>
      </c>
      <c r="C3234" s="125" t="s">
        <v>13871</v>
      </c>
      <c r="D3234" s="32" t="s">
        <v>20621</v>
      </c>
      <c r="E3234" s="125" t="s">
        <v>5650</v>
      </c>
      <c r="F3234" s="125" t="s">
        <v>1236</v>
      </c>
      <c r="G3234" s="125" t="s">
        <v>1237</v>
      </c>
      <c r="AF3234" s="326"/>
    </row>
    <row r="3235" spans="1:32" x14ac:dyDescent="0.3">
      <c r="A3235" s="372" t="s">
        <v>5858</v>
      </c>
      <c r="B3235" s="372" t="s">
        <v>16874</v>
      </c>
      <c r="C3235" s="125" t="s">
        <v>13872</v>
      </c>
      <c r="D3235" s="32" t="s">
        <v>20621</v>
      </c>
      <c r="E3235" s="125" t="s">
        <v>5650</v>
      </c>
      <c r="F3235" s="125" t="s">
        <v>1236</v>
      </c>
      <c r="G3235" s="125" t="s">
        <v>1237</v>
      </c>
      <c r="AF3235" s="326"/>
    </row>
    <row r="3236" spans="1:32" x14ac:dyDescent="0.25">
      <c r="A3236" s="44" t="s">
        <v>14123</v>
      </c>
      <c r="B3236" s="44" t="s">
        <v>20398</v>
      </c>
      <c r="C3236" s="45" t="s">
        <v>14082</v>
      </c>
      <c r="D3236" s="32" t="s">
        <v>12570</v>
      </c>
      <c r="E3236" s="46">
        <v>46418</v>
      </c>
      <c r="AF3236" s="326"/>
    </row>
    <row r="3237" spans="1:32" x14ac:dyDescent="0.25">
      <c r="A3237" s="44" t="s">
        <v>5492</v>
      </c>
      <c r="B3237" s="44" t="s">
        <v>966</v>
      </c>
      <c r="C3237" s="45">
        <v>22010702</v>
      </c>
      <c r="D3237" s="45" t="s">
        <v>12340</v>
      </c>
      <c r="E3237" s="45" t="s">
        <v>5444</v>
      </c>
      <c r="AF3237" s="326"/>
    </row>
    <row r="3238" spans="1:32" x14ac:dyDescent="0.25">
      <c r="A3238" s="44" t="s">
        <v>5492</v>
      </c>
      <c r="B3238" s="44" t="s">
        <v>5443</v>
      </c>
      <c r="C3238" s="45">
        <v>22010701</v>
      </c>
      <c r="D3238" s="45" t="s">
        <v>12340</v>
      </c>
      <c r="E3238" s="45" t="s">
        <v>5444</v>
      </c>
      <c r="AF3238" s="326"/>
    </row>
    <row r="3239" spans="1:32" x14ac:dyDescent="0.25">
      <c r="A3239" s="44" t="s">
        <v>13210</v>
      </c>
      <c r="B3239" s="44" t="s">
        <v>13118</v>
      </c>
      <c r="C3239" s="45">
        <v>21.24</v>
      </c>
      <c r="D3239" s="45" t="s">
        <v>13565</v>
      </c>
      <c r="E3239" s="46">
        <v>47299</v>
      </c>
      <c r="F3239" s="45"/>
      <c r="G3239" s="93"/>
      <c r="H3239" s="93"/>
      <c r="I3239" s="99"/>
      <c r="J3239" s="99"/>
      <c r="K3239" s="99"/>
      <c r="L3239" s="99"/>
      <c r="M3239" s="99"/>
      <c r="N3239" s="99"/>
      <c r="O3239" s="99"/>
      <c r="P3239" s="99"/>
      <c r="Q3239" s="99"/>
      <c r="R3239" s="99"/>
      <c r="S3239" s="99"/>
      <c r="T3239" s="99"/>
      <c r="U3239" s="99"/>
      <c r="V3239" s="99"/>
      <c r="W3239" s="99"/>
      <c r="X3239" s="99"/>
      <c r="Y3239" s="99"/>
      <c r="Z3239" s="99"/>
      <c r="AF3239" s="326"/>
    </row>
    <row r="3240" spans="1:32" x14ac:dyDescent="0.25">
      <c r="A3240" s="44" t="s">
        <v>9495</v>
      </c>
      <c r="B3240" s="44" t="s">
        <v>15971</v>
      </c>
      <c r="C3240" s="45" t="s">
        <v>18330</v>
      </c>
      <c r="D3240" s="93" t="s">
        <v>3876</v>
      </c>
      <c r="E3240" s="359">
        <f>DATE(2029,10,20)</f>
        <v>47411</v>
      </c>
      <c r="F3240" s="93"/>
      <c r="G3240" s="93"/>
      <c r="H3240" s="93"/>
      <c r="I3240" s="99"/>
      <c r="J3240" s="99"/>
      <c r="K3240" s="99"/>
      <c r="L3240" s="99"/>
      <c r="M3240" s="99"/>
      <c r="N3240" s="99"/>
      <c r="O3240" s="99"/>
      <c r="P3240" s="99"/>
      <c r="Q3240" s="99"/>
      <c r="R3240" s="99"/>
      <c r="S3240" s="99"/>
      <c r="T3240" s="99"/>
      <c r="U3240" s="99"/>
      <c r="V3240" s="99"/>
      <c r="W3240" s="99"/>
      <c r="X3240" s="99"/>
      <c r="Y3240" s="99"/>
      <c r="Z3240" s="99"/>
      <c r="AF3240" s="326"/>
    </row>
    <row r="3241" spans="1:32" x14ac:dyDescent="0.25">
      <c r="A3241" s="44" t="s">
        <v>16989</v>
      </c>
      <c r="B3241" s="44" t="s">
        <v>2433</v>
      </c>
      <c r="C3241" s="45">
        <v>250106</v>
      </c>
      <c r="D3241" s="45" t="s">
        <v>12340</v>
      </c>
      <c r="E3241" s="45" t="s">
        <v>12896</v>
      </c>
      <c r="AF3241" s="326"/>
    </row>
    <row r="3242" spans="1:32" x14ac:dyDescent="0.25">
      <c r="A3242" s="44" t="s">
        <v>19047</v>
      </c>
      <c r="B3242" s="44" t="s">
        <v>5639</v>
      </c>
      <c r="C3242" s="45">
        <v>26010401</v>
      </c>
      <c r="D3242" s="45" t="s">
        <v>12340</v>
      </c>
      <c r="E3242" s="45" t="s">
        <v>18836</v>
      </c>
      <c r="AF3242" s="326"/>
    </row>
    <row r="3243" spans="1:32" x14ac:dyDescent="0.25">
      <c r="A3243" s="44" t="s">
        <v>19047</v>
      </c>
      <c r="B3243" s="44" t="s">
        <v>3298</v>
      </c>
      <c r="C3243" s="45">
        <v>26010402</v>
      </c>
      <c r="D3243" s="45" t="s">
        <v>12340</v>
      </c>
      <c r="E3243" s="45" t="s">
        <v>18836</v>
      </c>
      <c r="AF3243" s="326"/>
    </row>
    <row r="3244" spans="1:32" x14ac:dyDescent="0.25">
      <c r="A3244" s="44" t="s">
        <v>4106</v>
      </c>
      <c r="B3244" s="44" t="s">
        <v>20400</v>
      </c>
      <c r="C3244" s="45" t="s">
        <v>5878</v>
      </c>
      <c r="D3244" s="32" t="s">
        <v>12570</v>
      </c>
      <c r="E3244" s="46">
        <v>46295</v>
      </c>
      <c r="AF3244" s="326"/>
    </row>
    <row r="3245" spans="1:32" x14ac:dyDescent="0.25">
      <c r="A3245" s="44" t="s">
        <v>12251</v>
      </c>
      <c r="B3245" s="44" t="s">
        <v>5447</v>
      </c>
      <c r="C3245" s="45">
        <v>240804</v>
      </c>
      <c r="D3245" s="45" t="s">
        <v>12340</v>
      </c>
      <c r="E3245" s="45" t="s">
        <v>12234</v>
      </c>
      <c r="AF3245" s="326"/>
    </row>
    <row r="3246" spans="1:32" x14ac:dyDescent="0.3">
      <c r="A3246" s="372" t="s">
        <v>11958</v>
      </c>
      <c r="B3246" s="372" t="s">
        <v>12348</v>
      </c>
      <c r="C3246" s="125" t="s">
        <v>12188</v>
      </c>
      <c r="D3246" s="32" t="s">
        <v>20621</v>
      </c>
      <c r="E3246" s="125" t="s">
        <v>5239</v>
      </c>
      <c r="F3246" s="125" t="s">
        <v>1236</v>
      </c>
      <c r="G3246" s="125" t="s">
        <v>1237</v>
      </c>
      <c r="AF3246" s="326"/>
    </row>
    <row r="3247" spans="1:32" x14ac:dyDescent="0.25">
      <c r="A3247" s="44" t="s">
        <v>11958</v>
      </c>
      <c r="B3247" s="44" t="s">
        <v>13127</v>
      </c>
      <c r="C3247" s="45">
        <v>13.24</v>
      </c>
      <c r="D3247" s="45" t="s">
        <v>13565</v>
      </c>
      <c r="E3247" s="46">
        <v>47299</v>
      </c>
      <c r="F3247" s="45"/>
      <c r="G3247" s="93"/>
      <c r="H3247" s="93"/>
      <c r="I3247" s="99"/>
      <c r="J3247" s="99"/>
      <c r="K3247" s="99"/>
      <c r="L3247" s="99"/>
      <c r="M3247" s="99"/>
      <c r="N3247" s="99"/>
      <c r="O3247" s="99"/>
      <c r="P3247" s="99"/>
      <c r="Q3247" s="99"/>
      <c r="R3247" s="99"/>
      <c r="S3247" s="99"/>
      <c r="T3247" s="99"/>
      <c r="U3247" s="99"/>
      <c r="V3247" s="99"/>
      <c r="W3247" s="99"/>
      <c r="X3247" s="99"/>
      <c r="Y3247" s="99"/>
      <c r="Z3247" s="99"/>
      <c r="AF3247" s="326"/>
    </row>
    <row r="3248" spans="1:32" x14ac:dyDescent="0.25">
      <c r="A3248" s="44" t="s">
        <v>461</v>
      </c>
      <c r="B3248" s="44" t="s">
        <v>20342</v>
      </c>
      <c r="C3248" s="45" t="s">
        <v>10493</v>
      </c>
      <c r="D3248" s="32" t="s">
        <v>12570</v>
      </c>
      <c r="E3248" s="46">
        <v>46387</v>
      </c>
      <c r="AF3248" s="326"/>
    </row>
    <row r="3249" spans="1:32" x14ac:dyDescent="0.3">
      <c r="A3249" s="372" t="s">
        <v>1786</v>
      </c>
      <c r="B3249" s="372" t="s">
        <v>12354</v>
      </c>
      <c r="C3249" s="125" t="s">
        <v>12187</v>
      </c>
      <c r="D3249" s="32" t="s">
        <v>20621</v>
      </c>
      <c r="E3249" s="125" t="s">
        <v>5239</v>
      </c>
      <c r="F3249" s="125" t="s">
        <v>1236</v>
      </c>
      <c r="G3249" s="125" t="s">
        <v>1237</v>
      </c>
      <c r="AF3249" s="326"/>
    </row>
    <row r="3250" spans="1:32" x14ac:dyDescent="0.25">
      <c r="A3250" s="44" t="s">
        <v>1786</v>
      </c>
      <c r="B3250" s="44" t="s">
        <v>5447</v>
      </c>
      <c r="C3250" s="45">
        <v>250802</v>
      </c>
      <c r="D3250" s="45" t="s">
        <v>12340</v>
      </c>
      <c r="E3250" s="45" t="s">
        <v>10682</v>
      </c>
      <c r="AF3250" s="326"/>
    </row>
    <row r="3251" spans="1:32" x14ac:dyDescent="0.25">
      <c r="A3251" s="44" t="s">
        <v>672</v>
      </c>
      <c r="B3251" s="44" t="s">
        <v>3160</v>
      </c>
      <c r="C3251" s="45">
        <v>230901</v>
      </c>
      <c r="D3251" s="45" t="s">
        <v>12340</v>
      </c>
      <c r="E3251" s="45" t="s">
        <v>8524</v>
      </c>
      <c r="AF3251" s="326"/>
    </row>
    <row r="3252" spans="1:32" x14ac:dyDescent="0.25">
      <c r="A3252" s="44" t="s">
        <v>672</v>
      </c>
      <c r="B3252" s="44" t="s">
        <v>2433</v>
      </c>
      <c r="C3252" s="45">
        <v>230105</v>
      </c>
      <c r="D3252" s="45" t="s">
        <v>12340</v>
      </c>
      <c r="E3252" s="45" t="s">
        <v>5580</v>
      </c>
      <c r="AF3252" s="326"/>
    </row>
    <row r="3253" spans="1:32" x14ac:dyDescent="0.3">
      <c r="A3253" s="372" t="s">
        <v>1027</v>
      </c>
      <c r="B3253" s="372" t="s">
        <v>1208</v>
      </c>
      <c r="C3253" s="125" t="s">
        <v>11149</v>
      </c>
      <c r="D3253" s="32" t="s">
        <v>20621</v>
      </c>
      <c r="E3253" s="125" t="s">
        <v>2686</v>
      </c>
      <c r="F3253" s="125" t="s">
        <v>1236</v>
      </c>
      <c r="G3253" s="125" t="s">
        <v>1237</v>
      </c>
      <c r="AF3253" s="326"/>
    </row>
    <row r="3254" spans="1:32" x14ac:dyDescent="0.3">
      <c r="A3254" s="372" t="s">
        <v>1027</v>
      </c>
      <c r="B3254" s="372" t="s">
        <v>13870</v>
      </c>
      <c r="C3254" s="125" t="s">
        <v>13871</v>
      </c>
      <c r="D3254" s="32" t="s">
        <v>20621</v>
      </c>
      <c r="E3254" s="125" t="s">
        <v>5650</v>
      </c>
      <c r="F3254" s="125" t="s">
        <v>1236</v>
      </c>
      <c r="G3254" s="125" t="s">
        <v>1237</v>
      </c>
      <c r="AF3254" s="326"/>
    </row>
    <row r="3255" spans="1:32" x14ac:dyDescent="0.25">
      <c r="A3255" s="44" t="s">
        <v>1027</v>
      </c>
      <c r="B3255" s="44" t="s">
        <v>13118</v>
      </c>
      <c r="C3255" s="45">
        <v>21.25</v>
      </c>
      <c r="D3255" s="45" t="s">
        <v>13565</v>
      </c>
      <c r="E3255" s="46">
        <v>47664</v>
      </c>
      <c r="F3255" s="45"/>
      <c r="G3255" s="93"/>
      <c r="H3255" s="93"/>
      <c r="I3255" s="99"/>
      <c r="J3255" s="99"/>
      <c r="K3255" s="99"/>
      <c r="L3255" s="99"/>
      <c r="M3255" s="99"/>
      <c r="N3255" s="99"/>
      <c r="O3255" s="99"/>
      <c r="P3255" s="99"/>
      <c r="Q3255" s="99"/>
      <c r="R3255" s="99"/>
      <c r="S3255" s="99"/>
      <c r="T3255" s="99"/>
      <c r="U3255" s="99"/>
      <c r="V3255" s="99"/>
      <c r="W3255" s="99"/>
      <c r="X3255" s="99"/>
      <c r="Y3255" s="99"/>
      <c r="Z3255" s="99"/>
      <c r="AF3255" s="326"/>
    </row>
    <row r="3256" spans="1:32" x14ac:dyDescent="0.25">
      <c r="A3256" s="44" t="s">
        <v>1027</v>
      </c>
      <c r="B3256" s="44" t="s">
        <v>14635</v>
      </c>
      <c r="C3256" s="45">
        <v>28.25</v>
      </c>
      <c r="D3256" s="45" t="s">
        <v>13565</v>
      </c>
      <c r="E3256" s="46">
        <v>47664</v>
      </c>
      <c r="F3256" s="45"/>
      <c r="G3256" s="93"/>
      <c r="H3256" s="93"/>
      <c r="I3256" s="99"/>
      <c r="J3256" s="99"/>
      <c r="K3256" s="99"/>
      <c r="L3256" s="99"/>
      <c r="M3256" s="99"/>
      <c r="N3256" s="99"/>
      <c r="O3256" s="99"/>
      <c r="P3256" s="99"/>
      <c r="Q3256" s="99"/>
      <c r="R3256" s="99"/>
      <c r="S3256" s="99"/>
      <c r="T3256" s="99"/>
      <c r="U3256" s="99"/>
      <c r="V3256" s="99"/>
      <c r="W3256" s="99"/>
      <c r="X3256" s="99"/>
      <c r="Y3256" s="99"/>
      <c r="Z3256" s="99"/>
      <c r="AF3256" s="326"/>
    </row>
    <row r="3257" spans="1:32" x14ac:dyDescent="0.25">
      <c r="A3257" s="44" t="s">
        <v>1027</v>
      </c>
      <c r="B3257" s="44" t="s">
        <v>20398</v>
      </c>
      <c r="C3257" s="45" t="s">
        <v>14082</v>
      </c>
      <c r="D3257" s="32" t="s">
        <v>12570</v>
      </c>
      <c r="E3257" s="46">
        <v>46418</v>
      </c>
      <c r="AF3257" s="326"/>
    </row>
    <row r="3258" spans="1:32" x14ac:dyDescent="0.25">
      <c r="A3258" s="44" t="s">
        <v>19048</v>
      </c>
      <c r="B3258" s="44" t="s">
        <v>3298</v>
      </c>
      <c r="C3258" s="45">
        <v>26010402</v>
      </c>
      <c r="D3258" s="45" t="s">
        <v>12340</v>
      </c>
      <c r="E3258" s="45" t="s">
        <v>18836</v>
      </c>
      <c r="AF3258" s="326"/>
    </row>
    <row r="3259" spans="1:32" x14ac:dyDescent="0.25">
      <c r="A3259" s="267" t="s">
        <v>6736</v>
      </c>
      <c r="B3259" s="267" t="s">
        <v>6729</v>
      </c>
      <c r="C3259" s="268">
        <v>791202107001</v>
      </c>
      <c r="D3259" s="268" t="s">
        <v>6775</v>
      </c>
      <c r="E3259" s="269" t="s">
        <v>7395</v>
      </c>
      <c r="F3259" s="93"/>
      <c r="G3259" s="93"/>
      <c r="H3259" s="93"/>
      <c r="I3259" s="99"/>
      <c r="J3259" s="99"/>
      <c r="K3259" s="99"/>
      <c r="L3259" s="99"/>
      <c r="M3259" s="99"/>
      <c r="N3259" s="99"/>
      <c r="O3259" s="99"/>
      <c r="P3259" s="99"/>
      <c r="Q3259" s="44"/>
      <c r="R3259" s="44"/>
      <c r="S3259" s="99"/>
      <c r="T3259" s="99"/>
      <c r="U3259" s="99"/>
      <c r="V3259" s="99"/>
      <c r="W3259" s="99"/>
      <c r="X3259" s="99"/>
      <c r="Y3259" s="99"/>
      <c r="Z3259" s="99"/>
      <c r="AF3259" s="326"/>
    </row>
    <row r="3260" spans="1:32" x14ac:dyDescent="0.3">
      <c r="A3260" s="372" t="s">
        <v>8722</v>
      </c>
      <c r="B3260" s="372" t="s">
        <v>8720</v>
      </c>
      <c r="C3260" s="125" t="s">
        <v>8721</v>
      </c>
      <c r="D3260" s="32" t="s">
        <v>20621</v>
      </c>
      <c r="E3260" s="125" t="s">
        <v>8524</v>
      </c>
      <c r="F3260" s="125" t="s">
        <v>1236</v>
      </c>
      <c r="G3260" s="125" t="s">
        <v>1236</v>
      </c>
      <c r="AF3260" s="326"/>
    </row>
    <row r="3261" spans="1:32" x14ac:dyDescent="0.25">
      <c r="A3261" s="44" t="s">
        <v>13634</v>
      </c>
      <c r="B3261" s="44" t="s">
        <v>18828</v>
      </c>
      <c r="C3261" s="45">
        <v>25010501</v>
      </c>
      <c r="D3261" s="45" t="s">
        <v>12340</v>
      </c>
      <c r="E3261" s="45" t="s">
        <v>13567</v>
      </c>
      <c r="AF3261" s="326"/>
    </row>
    <row r="3262" spans="1:32" x14ac:dyDescent="0.25">
      <c r="A3262" s="44" t="s">
        <v>13634</v>
      </c>
      <c r="B3262" s="44" t="s">
        <v>5639</v>
      </c>
      <c r="C3262" s="45">
        <v>25010401</v>
      </c>
      <c r="D3262" s="45" t="s">
        <v>12340</v>
      </c>
      <c r="E3262" s="45" t="s">
        <v>13581</v>
      </c>
      <c r="AF3262" s="326"/>
    </row>
    <row r="3263" spans="1:32" x14ac:dyDescent="0.25">
      <c r="A3263" s="44" t="s">
        <v>9496</v>
      </c>
      <c r="B3263" s="44" t="s">
        <v>15871</v>
      </c>
      <c r="C3263" s="45" t="s">
        <v>9843</v>
      </c>
      <c r="D3263" s="93" t="s">
        <v>3876</v>
      </c>
      <c r="E3263" s="359">
        <f>DATE(2027,5,30)</f>
        <v>46537</v>
      </c>
      <c r="F3263" s="93"/>
      <c r="G3263" s="93"/>
      <c r="H3263" s="93"/>
      <c r="I3263" s="99"/>
      <c r="J3263" s="99"/>
      <c r="K3263" s="99"/>
      <c r="L3263" s="99"/>
      <c r="M3263" s="99"/>
      <c r="N3263" s="99"/>
      <c r="O3263" s="99"/>
      <c r="P3263" s="99"/>
      <c r="Q3263" s="99"/>
      <c r="R3263" s="99"/>
      <c r="S3263" s="99"/>
      <c r="T3263" s="99"/>
      <c r="U3263" s="99"/>
      <c r="V3263" s="99"/>
      <c r="W3263" s="99"/>
      <c r="X3263" s="99"/>
      <c r="Y3263" s="99"/>
      <c r="Z3263" s="99"/>
      <c r="AF3263" s="326"/>
    </row>
    <row r="3264" spans="1:32" x14ac:dyDescent="0.25">
      <c r="A3264" s="256" t="s">
        <v>9175</v>
      </c>
      <c r="B3264" s="256" t="s">
        <v>15247</v>
      </c>
      <c r="C3264" s="53" t="s">
        <v>15366</v>
      </c>
      <c r="D3264" s="93" t="s">
        <v>5891</v>
      </c>
      <c r="E3264" s="257">
        <v>47502</v>
      </c>
      <c r="F3264" s="93"/>
      <c r="G3264" s="93"/>
      <c r="H3264" s="93"/>
      <c r="I3264" s="99"/>
      <c r="J3264" s="99"/>
      <c r="K3264" s="99"/>
      <c r="L3264" s="99"/>
      <c r="M3264" s="99"/>
      <c r="N3264" s="99"/>
      <c r="O3264" s="99"/>
      <c r="P3264" s="99"/>
      <c r="Q3264" s="99"/>
      <c r="R3264" s="99"/>
      <c r="S3264" s="99"/>
      <c r="T3264" s="99"/>
      <c r="U3264" s="99"/>
      <c r="V3264" s="99"/>
      <c r="W3264" s="99"/>
      <c r="X3264" s="99"/>
      <c r="Y3264" s="99"/>
      <c r="Z3264" s="99"/>
      <c r="AF3264" s="326"/>
    </row>
    <row r="3265" spans="1:32" x14ac:dyDescent="0.25">
      <c r="A3265" s="44" t="s">
        <v>10168</v>
      </c>
      <c r="B3265" s="92" t="s">
        <v>10390</v>
      </c>
      <c r="C3265" s="371" t="s">
        <v>10122</v>
      </c>
      <c r="D3265" s="146" t="s">
        <v>10389</v>
      </c>
      <c r="E3265" s="107">
        <v>45838</v>
      </c>
      <c r="F3265" s="93"/>
      <c r="G3265" s="93"/>
      <c r="H3265" s="93"/>
      <c r="I3265" s="99"/>
      <c r="J3265" s="99"/>
      <c r="K3265" s="99"/>
      <c r="L3265" s="99"/>
      <c r="M3265" s="99"/>
      <c r="N3265" s="99"/>
      <c r="O3265" s="99"/>
      <c r="P3265" s="99"/>
      <c r="Q3265" s="44"/>
      <c r="R3265" s="44"/>
      <c r="S3265" s="99"/>
      <c r="T3265" s="99"/>
      <c r="U3265" s="99"/>
      <c r="V3265" s="99"/>
      <c r="W3265" s="99"/>
      <c r="X3265" s="99"/>
      <c r="Y3265" s="99"/>
      <c r="Z3265" s="99"/>
      <c r="AF3265" s="326"/>
    </row>
    <row r="3266" spans="1:32" x14ac:dyDescent="0.25">
      <c r="A3266" s="44" t="s">
        <v>10169</v>
      </c>
      <c r="B3266" s="92" t="s">
        <v>10390</v>
      </c>
      <c r="C3266" s="56" t="s">
        <v>10129</v>
      </c>
      <c r="D3266" s="146" t="s">
        <v>10389</v>
      </c>
      <c r="E3266" s="107">
        <v>45838</v>
      </c>
      <c r="F3266" s="93"/>
      <c r="G3266" s="93"/>
      <c r="H3266" s="93"/>
      <c r="I3266" s="99"/>
      <c r="J3266" s="99"/>
      <c r="K3266" s="99"/>
      <c r="L3266" s="99"/>
      <c r="M3266" s="99"/>
      <c r="N3266" s="99"/>
      <c r="O3266" s="99"/>
      <c r="P3266" s="99"/>
      <c r="Q3266" s="44"/>
      <c r="R3266" s="44"/>
      <c r="S3266" s="99"/>
      <c r="T3266" s="99"/>
      <c r="U3266" s="99"/>
      <c r="V3266" s="99"/>
      <c r="W3266" s="99"/>
      <c r="X3266" s="99"/>
      <c r="Y3266" s="99"/>
      <c r="Z3266" s="99"/>
      <c r="AF3266" s="326"/>
    </row>
    <row r="3267" spans="1:32" x14ac:dyDescent="0.25">
      <c r="A3267" s="44" t="s">
        <v>14668</v>
      </c>
      <c r="B3267" s="44" t="s">
        <v>13118</v>
      </c>
      <c r="C3267" s="45">
        <v>21.25</v>
      </c>
      <c r="D3267" s="45" t="s">
        <v>13565</v>
      </c>
      <c r="E3267" s="46">
        <v>47664</v>
      </c>
      <c r="F3267" s="45"/>
      <c r="G3267" s="93"/>
      <c r="H3267" s="93"/>
      <c r="I3267" s="99"/>
      <c r="J3267" s="99"/>
      <c r="K3267" s="99"/>
      <c r="L3267" s="99"/>
      <c r="M3267" s="99"/>
      <c r="N3267" s="99"/>
      <c r="O3267" s="99"/>
      <c r="P3267" s="99"/>
      <c r="Q3267" s="99"/>
      <c r="R3267" s="99"/>
      <c r="S3267" s="99"/>
      <c r="T3267" s="99"/>
      <c r="U3267" s="99"/>
      <c r="V3267" s="99"/>
      <c r="W3267" s="99"/>
      <c r="X3267" s="99"/>
      <c r="Y3267" s="99"/>
      <c r="Z3267" s="99"/>
      <c r="AF3267" s="326"/>
    </row>
    <row r="3268" spans="1:32" x14ac:dyDescent="0.25">
      <c r="A3268" s="44" t="s">
        <v>14668</v>
      </c>
      <c r="B3268" s="44" t="s">
        <v>13111</v>
      </c>
      <c r="C3268" s="45">
        <v>33.25</v>
      </c>
      <c r="D3268" s="45" t="s">
        <v>13565</v>
      </c>
      <c r="E3268" s="46">
        <v>47664</v>
      </c>
      <c r="F3268" s="45"/>
      <c r="G3268" s="93"/>
      <c r="H3268" s="93"/>
      <c r="I3268" s="99"/>
      <c r="J3268" s="99"/>
      <c r="K3268" s="99"/>
      <c r="L3268" s="99"/>
      <c r="M3268" s="99"/>
      <c r="N3268" s="99"/>
      <c r="O3268" s="99"/>
      <c r="P3268" s="99"/>
      <c r="Q3268" s="99"/>
      <c r="R3268" s="99"/>
      <c r="S3268" s="99"/>
      <c r="T3268" s="99"/>
      <c r="U3268" s="99"/>
      <c r="V3268" s="99"/>
      <c r="W3268" s="99"/>
      <c r="X3268" s="99"/>
      <c r="Y3268" s="99"/>
      <c r="Z3268" s="99"/>
      <c r="AF3268" s="326"/>
    </row>
    <row r="3269" spans="1:32" x14ac:dyDescent="0.25">
      <c r="A3269" s="44" t="s">
        <v>11382</v>
      </c>
      <c r="B3269" s="44" t="s">
        <v>11299</v>
      </c>
      <c r="C3269" s="45">
        <v>24020301</v>
      </c>
      <c r="D3269" s="45" t="s">
        <v>12340</v>
      </c>
      <c r="E3269" s="45" t="s">
        <v>5444</v>
      </c>
      <c r="AF3269" s="326"/>
    </row>
    <row r="3270" spans="1:32" x14ac:dyDescent="0.25">
      <c r="A3270" s="99" t="s">
        <v>11863</v>
      </c>
      <c r="B3270" s="92" t="s">
        <v>11875</v>
      </c>
      <c r="C3270" s="93" t="s">
        <v>11879</v>
      </c>
      <c r="D3270" s="93" t="s">
        <v>1443</v>
      </c>
      <c r="E3270" s="94">
        <v>46389</v>
      </c>
      <c r="F3270" s="93"/>
      <c r="G3270" s="93"/>
      <c r="H3270" s="93"/>
      <c r="I3270" s="99"/>
      <c r="J3270" s="99"/>
      <c r="K3270" s="99"/>
      <c r="L3270" s="99"/>
      <c r="M3270" s="99"/>
      <c r="N3270" s="99"/>
      <c r="O3270" s="99"/>
      <c r="P3270" s="99"/>
      <c r="Q3270" s="44"/>
      <c r="R3270" s="44"/>
      <c r="S3270" s="99"/>
      <c r="T3270" s="99"/>
      <c r="U3270" s="99"/>
      <c r="V3270" s="99"/>
      <c r="W3270" s="99"/>
      <c r="X3270" s="99"/>
      <c r="Y3270" s="99"/>
      <c r="Z3270" s="99"/>
      <c r="AF3270" s="326"/>
    </row>
    <row r="3271" spans="1:32" x14ac:dyDescent="0.25">
      <c r="A3271" s="44" t="s">
        <v>8294</v>
      </c>
      <c r="B3271" s="44" t="s">
        <v>2433</v>
      </c>
      <c r="C3271" s="45">
        <v>250106</v>
      </c>
      <c r="D3271" s="45" t="s">
        <v>12340</v>
      </c>
      <c r="E3271" s="45" t="s">
        <v>12896</v>
      </c>
      <c r="AF3271" s="326"/>
    </row>
    <row r="3272" spans="1:32" x14ac:dyDescent="0.25">
      <c r="A3272" s="44" t="s">
        <v>8294</v>
      </c>
      <c r="B3272" s="44" t="s">
        <v>5460</v>
      </c>
      <c r="C3272" s="45">
        <v>251003</v>
      </c>
      <c r="D3272" s="45" t="s">
        <v>12340</v>
      </c>
      <c r="E3272" s="45" t="s">
        <v>12119</v>
      </c>
      <c r="AF3272" s="326"/>
    </row>
    <row r="3273" spans="1:32" x14ac:dyDescent="0.25">
      <c r="A3273" s="44" t="s">
        <v>8294</v>
      </c>
      <c r="B3273" s="44" t="s">
        <v>8375</v>
      </c>
      <c r="C3273" s="45">
        <v>230604</v>
      </c>
      <c r="D3273" s="45" t="s">
        <v>12340</v>
      </c>
      <c r="E3273" s="45" t="s">
        <v>4471</v>
      </c>
      <c r="AF3273" s="326"/>
    </row>
    <row r="3274" spans="1:32" x14ac:dyDescent="0.25">
      <c r="A3274" s="267" t="s">
        <v>6737</v>
      </c>
      <c r="B3274" s="267" t="s">
        <v>6738</v>
      </c>
      <c r="C3274" s="268">
        <v>791202103009</v>
      </c>
      <c r="D3274" s="268" t="s">
        <v>6775</v>
      </c>
      <c r="E3274" s="269" t="s">
        <v>3276</v>
      </c>
      <c r="F3274" s="93"/>
      <c r="G3274" s="93"/>
      <c r="H3274" s="93"/>
      <c r="I3274" s="99"/>
      <c r="J3274" s="99"/>
      <c r="K3274" s="99"/>
      <c r="L3274" s="99"/>
      <c r="M3274" s="99"/>
      <c r="N3274" s="99"/>
      <c r="O3274" s="99"/>
      <c r="P3274" s="99"/>
      <c r="Q3274" s="44"/>
      <c r="R3274" s="44"/>
      <c r="S3274" s="99"/>
      <c r="T3274" s="99"/>
      <c r="U3274" s="99"/>
      <c r="V3274" s="99"/>
      <c r="W3274" s="99"/>
      <c r="X3274" s="99"/>
      <c r="Y3274" s="99"/>
      <c r="Z3274" s="99"/>
      <c r="AF3274" s="326"/>
    </row>
    <row r="3275" spans="1:32" x14ac:dyDescent="0.25">
      <c r="A3275" s="44" t="s">
        <v>17464</v>
      </c>
      <c r="B3275" s="44" t="s">
        <v>20388</v>
      </c>
      <c r="C3275" s="45" t="s">
        <v>17463</v>
      </c>
      <c r="D3275" s="32" t="s">
        <v>12570</v>
      </c>
      <c r="E3275" s="46">
        <v>46265</v>
      </c>
      <c r="AF3275" s="326"/>
    </row>
    <row r="3276" spans="1:32" x14ac:dyDescent="0.25">
      <c r="A3276" s="44" t="s">
        <v>16990</v>
      </c>
      <c r="B3276" s="44" t="s">
        <v>5447</v>
      </c>
      <c r="C3276" s="45">
        <v>250802</v>
      </c>
      <c r="D3276" s="45" t="s">
        <v>12340</v>
      </c>
      <c r="E3276" s="45" t="s">
        <v>10682</v>
      </c>
      <c r="AF3276" s="326"/>
    </row>
    <row r="3277" spans="1:32" x14ac:dyDescent="0.25">
      <c r="A3277" s="44" t="s">
        <v>8883</v>
      </c>
      <c r="B3277" s="44" t="s">
        <v>13145</v>
      </c>
      <c r="C3277" s="45">
        <v>20.25</v>
      </c>
      <c r="D3277" s="45" t="s">
        <v>13565</v>
      </c>
      <c r="E3277" s="46">
        <v>47664</v>
      </c>
      <c r="F3277" s="45"/>
      <c r="G3277" s="93"/>
      <c r="H3277" s="93"/>
      <c r="I3277" s="99"/>
      <c r="J3277" s="99"/>
      <c r="K3277" s="99"/>
      <c r="L3277" s="99"/>
      <c r="M3277" s="99"/>
      <c r="N3277" s="99"/>
      <c r="O3277" s="99"/>
      <c r="P3277" s="99"/>
      <c r="Q3277" s="99"/>
      <c r="R3277" s="99"/>
      <c r="S3277" s="99"/>
      <c r="T3277" s="99"/>
      <c r="U3277" s="99"/>
      <c r="V3277" s="99"/>
      <c r="W3277" s="99"/>
      <c r="X3277" s="99"/>
      <c r="Y3277" s="99"/>
      <c r="Z3277" s="99"/>
      <c r="AF3277" s="326"/>
    </row>
    <row r="3278" spans="1:32" x14ac:dyDescent="0.25">
      <c r="A3278" s="44" t="s">
        <v>8883</v>
      </c>
      <c r="B3278" s="44" t="s">
        <v>13111</v>
      </c>
      <c r="C3278" s="45">
        <v>33.25</v>
      </c>
      <c r="D3278" s="45" t="s">
        <v>13565</v>
      </c>
      <c r="E3278" s="46">
        <v>47664</v>
      </c>
      <c r="F3278" s="45"/>
      <c r="G3278" s="93"/>
      <c r="H3278" s="93"/>
      <c r="I3278" s="99"/>
      <c r="J3278" s="99"/>
      <c r="K3278" s="99"/>
      <c r="L3278" s="99"/>
      <c r="M3278" s="99"/>
      <c r="N3278" s="99"/>
      <c r="O3278" s="99"/>
      <c r="P3278" s="99"/>
      <c r="Q3278" s="99"/>
      <c r="R3278" s="99"/>
      <c r="S3278" s="99"/>
      <c r="T3278" s="99"/>
      <c r="U3278" s="99"/>
      <c r="V3278" s="99"/>
      <c r="W3278" s="99"/>
      <c r="X3278" s="99"/>
      <c r="Y3278" s="99"/>
      <c r="Z3278" s="99"/>
      <c r="AF3278" s="326"/>
    </row>
    <row r="3279" spans="1:32" x14ac:dyDescent="0.25">
      <c r="A3279" s="44" t="s">
        <v>8883</v>
      </c>
      <c r="B3279" s="44" t="s">
        <v>20357</v>
      </c>
      <c r="C3279" s="45" t="s">
        <v>8814</v>
      </c>
      <c r="D3279" s="32" t="s">
        <v>12570</v>
      </c>
      <c r="E3279" s="46">
        <v>46477</v>
      </c>
      <c r="AF3279" s="326"/>
    </row>
    <row r="3280" spans="1:32" x14ac:dyDescent="0.3">
      <c r="A3280" s="372" t="s">
        <v>20449</v>
      </c>
      <c r="B3280" s="372" t="s">
        <v>1206</v>
      </c>
      <c r="C3280" s="125" t="s">
        <v>20612</v>
      </c>
      <c r="D3280" s="32" t="s">
        <v>20621</v>
      </c>
      <c r="E3280" s="125" t="s">
        <v>10032</v>
      </c>
      <c r="F3280" s="125" t="s">
        <v>1236</v>
      </c>
      <c r="G3280" s="125" t="s">
        <v>1237</v>
      </c>
      <c r="AF3280" s="326"/>
    </row>
    <row r="3281" spans="1:32" x14ac:dyDescent="0.25">
      <c r="A3281" s="44" t="s">
        <v>1674</v>
      </c>
      <c r="B3281" s="44" t="s">
        <v>5639</v>
      </c>
      <c r="C3281" s="45">
        <v>23010401</v>
      </c>
      <c r="D3281" s="45" t="s">
        <v>12340</v>
      </c>
      <c r="E3281" s="45" t="s">
        <v>5640</v>
      </c>
      <c r="AF3281" s="326"/>
    </row>
    <row r="3282" spans="1:32" x14ac:dyDescent="0.25">
      <c r="A3282" s="44" t="s">
        <v>1674</v>
      </c>
      <c r="B3282" s="44" t="s">
        <v>3298</v>
      </c>
      <c r="C3282" s="45">
        <v>23010402</v>
      </c>
      <c r="D3282" s="45" t="s">
        <v>12340</v>
      </c>
      <c r="E3282" s="45" t="s">
        <v>5640</v>
      </c>
      <c r="AF3282" s="326"/>
    </row>
    <row r="3283" spans="1:32" x14ac:dyDescent="0.25">
      <c r="A3283" s="44" t="s">
        <v>8194</v>
      </c>
      <c r="B3283" s="44" t="s">
        <v>8195</v>
      </c>
      <c r="C3283" s="45" t="s">
        <v>8196</v>
      </c>
      <c r="D3283" s="45" t="s">
        <v>10697</v>
      </c>
      <c r="E3283" s="45" t="s">
        <v>5072</v>
      </c>
      <c r="F3283" s="93"/>
      <c r="G3283" s="93"/>
      <c r="H3283" s="93"/>
      <c r="I3283" s="99"/>
      <c r="J3283" s="99"/>
      <c r="K3283" s="99"/>
      <c r="L3283" s="99"/>
      <c r="M3283" s="99"/>
      <c r="N3283" s="99"/>
      <c r="O3283" s="99"/>
      <c r="P3283" s="99"/>
      <c r="Q3283" s="44"/>
      <c r="R3283" s="44"/>
      <c r="S3283" s="99"/>
      <c r="T3283" s="99"/>
      <c r="U3283" s="99"/>
      <c r="V3283" s="99"/>
      <c r="W3283" s="99"/>
      <c r="X3283" s="99"/>
      <c r="Y3283" s="99"/>
      <c r="Z3283" s="99"/>
      <c r="AF3283" s="326"/>
    </row>
    <row r="3284" spans="1:32" x14ac:dyDescent="0.25">
      <c r="A3284" s="44" t="s">
        <v>12897</v>
      </c>
      <c r="B3284" s="44" t="s">
        <v>4289</v>
      </c>
      <c r="C3284" s="45" t="s">
        <v>4338</v>
      </c>
      <c r="D3284" s="45" t="s">
        <v>12177</v>
      </c>
      <c r="E3284" s="45" t="s">
        <v>4297</v>
      </c>
      <c r="F3284" s="93"/>
      <c r="G3284" s="93"/>
      <c r="H3284" s="93"/>
      <c r="I3284" s="99"/>
      <c r="J3284" s="99"/>
      <c r="K3284" s="99"/>
      <c r="L3284" s="99"/>
      <c r="M3284" s="99"/>
      <c r="N3284" s="99"/>
      <c r="O3284" s="99"/>
      <c r="P3284" s="99"/>
      <c r="Q3284" s="99"/>
      <c r="R3284" s="99"/>
      <c r="S3284" s="99"/>
      <c r="T3284" s="99"/>
      <c r="U3284" s="99"/>
      <c r="V3284" s="99"/>
      <c r="W3284" s="99"/>
      <c r="X3284" s="99"/>
      <c r="Y3284" s="99"/>
      <c r="Z3284" s="99"/>
      <c r="AF3284" s="326"/>
    </row>
    <row r="3285" spans="1:32" x14ac:dyDescent="0.25">
      <c r="A3285" s="44" t="s">
        <v>12897</v>
      </c>
      <c r="B3285" s="44" t="s">
        <v>4289</v>
      </c>
      <c r="C3285" s="45" t="s">
        <v>4338</v>
      </c>
      <c r="D3285" s="93" t="s">
        <v>18817</v>
      </c>
      <c r="E3285" s="45" t="s">
        <v>18707</v>
      </c>
      <c r="F3285" s="379"/>
      <c r="G3285" s="379"/>
      <c r="H3285" s="379"/>
      <c r="I3285" s="380"/>
      <c r="J3285" s="380"/>
      <c r="K3285" s="380"/>
      <c r="L3285" s="380"/>
      <c r="M3285" s="380"/>
      <c r="N3285" s="380"/>
      <c r="O3285" s="380"/>
      <c r="P3285" s="380"/>
      <c r="Q3285" s="380"/>
      <c r="R3285" s="380"/>
      <c r="S3285" s="380"/>
      <c r="T3285" s="380"/>
      <c r="U3285" s="380"/>
      <c r="V3285" s="380"/>
      <c r="W3285" s="380"/>
      <c r="X3285" s="380"/>
      <c r="Y3285" s="380"/>
      <c r="Z3285" s="380"/>
      <c r="AA3285" s="380"/>
      <c r="AF3285" s="326"/>
    </row>
    <row r="3286" spans="1:32" x14ac:dyDescent="0.25">
      <c r="A3286" s="44" t="s">
        <v>1028</v>
      </c>
      <c r="B3286" s="44" t="s">
        <v>4289</v>
      </c>
      <c r="C3286" s="45" t="s">
        <v>4338</v>
      </c>
      <c r="D3286" s="45" t="s">
        <v>10697</v>
      </c>
      <c r="E3286" s="45" t="s">
        <v>4297</v>
      </c>
      <c r="F3286" s="93"/>
      <c r="G3286" s="93"/>
      <c r="H3286" s="93"/>
      <c r="I3286" s="99"/>
      <c r="J3286" s="99"/>
      <c r="K3286" s="99"/>
      <c r="L3286" s="99"/>
      <c r="M3286" s="99"/>
      <c r="N3286" s="99"/>
      <c r="O3286" s="99"/>
      <c r="P3286" s="99"/>
      <c r="Q3286" s="44"/>
      <c r="R3286" s="44"/>
      <c r="S3286" s="99"/>
      <c r="T3286" s="99"/>
      <c r="U3286" s="99"/>
      <c r="V3286" s="99"/>
      <c r="W3286" s="99"/>
      <c r="X3286" s="99"/>
      <c r="Y3286" s="99"/>
      <c r="Z3286" s="99"/>
      <c r="AF3286" s="326"/>
    </row>
    <row r="3287" spans="1:32" x14ac:dyDescent="0.25">
      <c r="A3287" s="44" t="s">
        <v>14838</v>
      </c>
      <c r="B3287" s="44" t="s">
        <v>15972</v>
      </c>
      <c r="C3287" s="45" t="s">
        <v>14839</v>
      </c>
      <c r="D3287" s="93" t="s">
        <v>3876</v>
      </c>
      <c r="E3287" s="359">
        <f>DATE(2029,1,10)</f>
        <v>47128</v>
      </c>
      <c r="F3287" s="93"/>
      <c r="G3287" s="93"/>
      <c r="H3287" s="93"/>
      <c r="I3287" s="99"/>
      <c r="J3287" s="99"/>
      <c r="K3287" s="99"/>
      <c r="L3287" s="99"/>
      <c r="M3287" s="99"/>
      <c r="N3287" s="99"/>
      <c r="O3287" s="99"/>
      <c r="P3287" s="99"/>
      <c r="Q3287" s="99"/>
      <c r="R3287" s="99"/>
      <c r="S3287" s="99"/>
      <c r="T3287" s="99"/>
      <c r="U3287" s="99"/>
      <c r="V3287" s="99"/>
      <c r="W3287" s="99"/>
      <c r="X3287" s="99"/>
      <c r="Y3287" s="99"/>
      <c r="Z3287" s="99"/>
      <c r="AF3287" s="326"/>
    </row>
    <row r="3288" spans="1:32" x14ac:dyDescent="0.25">
      <c r="A3288" s="44" t="s">
        <v>13211</v>
      </c>
      <c r="B3288" s="44" t="s">
        <v>13118</v>
      </c>
      <c r="C3288" s="45">
        <v>21.24</v>
      </c>
      <c r="D3288" s="45" t="s">
        <v>13565</v>
      </c>
      <c r="E3288" s="46">
        <v>47299</v>
      </c>
      <c r="F3288" s="45"/>
      <c r="G3288" s="93"/>
      <c r="H3288" s="93"/>
      <c r="I3288" s="99"/>
      <c r="J3288" s="99"/>
      <c r="K3288" s="99"/>
      <c r="L3288" s="99"/>
      <c r="M3288" s="99"/>
      <c r="N3288" s="99"/>
      <c r="O3288" s="99"/>
      <c r="P3288" s="99"/>
      <c r="Q3288" s="99"/>
      <c r="R3288" s="99"/>
      <c r="S3288" s="99"/>
      <c r="T3288" s="99"/>
      <c r="U3288" s="99"/>
      <c r="V3288" s="99"/>
      <c r="W3288" s="99"/>
      <c r="X3288" s="99"/>
      <c r="Y3288" s="99"/>
      <c r="Z3288" s="99"/>
      <c r="AF3288" s="326"/>
    </row>
    <row r="3289" spans="1:32" x14ac:dyDescent="0.25">
      <c r="A3289" s="44" t="s">
        <v>11383</v>
      </c>
      <c r="B3289" s="44" t="s">
        <v>967</v>
      </c>
      <c r="C3289" s="45">
        <v>240601</v>
      </c>
      <c r="D3289" s="45" t="s">
        <v>12340</v>
      </c>
      <c r="E3289" s="45" t="s">
        <v>10639</v>
      </c>
      <c r="AF3289" s="326"/>
    </row>
    <row r="3290" spans="1:32" x14ac:dyDescent="0.25">
      <c r="A3290" s="44" t="s">
        <v>11383</v>
      </c>
      <c r="B3290" s="44" t="s">
        <v>11304</v>
      </c>
      <c r="C3290" s="45">
        <v>240403</v>
      </c>
      <c r="D3290" s="45" t="s">
        <v>12340</v>
      </c>
      <c r="E3290" s="45" t="s">
        <v>5311</v>
      </c>
      <c r="AF3290" s="326"/>
    </row>
    <row r="3291" spans="1:32" x14ac:dyDescent="0.25">
      <c r="A3291" s="44" t="s">
        <v>11383</v>
      </c>
      <c r="B3291" s="44" t="s">
        <v>10031</v>
      </c>
      <c r="C3291" s="45">
        <v>240101</v>
      </c>
      <c r="D3291" s="45" t="s">
        <v>12340</v>
      </c>
      <c r="E3291" s="45" t="s">
        <v>10032</v>
      </c>
      <c r="AF3291" s="326"/>
    </row>
    <row r="3292" spans="1:32" x14ac:dyDescent="0.25">
      <c r="A3292" s="44" t="s">
        <v>19049</v>
      </c>
      <c r="B3292" s="44" t="s">
        <v>3298</v>
      </c>
      <c r="C3292" s="45">
        <v>26010402</v>
      </c>
      <c r="D3292" s="45" t="s">
        <v>12340</v>
      </c>
      <c r="E3292" s="45" t="s">
        <v>18836</v>
      </c>
      <c r="AF3292" s="326"/>
    </row>
    <row r="3293" spans="1:32" x14ac:dyDescent="0.25">
      <c r="A3293" s="44" t="s">
        <v>19049</v>
      </c>
      <c r="B3293" s="44" t="s">
        <v>5639</v>
      </c>
      <c r="C3293" s="45">
        <v>26010401</v>
      </c>
      <c r="D3293" s="45" t="s">
        <v>12340</v>
      </c>
      <c r="E3293" s="45" t="s">
        <v>18836</v>
      </c>
      <c r="AF3293" s="326"/>
    </row>
    <row r="3294" spans="1:32" x14ac:dyDescent="0.25">
      <c r="A3294" s="44" t="s">
        <v>6923</v>
      </c>
      <c r="B3294" s="44" t="s">
        <v>4036</v>
      </c>
      <c r="C3294" s="45">
        <v>24060401</v>
      </c>
      <c r="D3294" s="45" t="s">
        <v>12340</v>
      </c>
      <c r="E3294" s="45" t="s">
        <v>5235</v>
      </c>
      <c r="AF3294" s="326"/>
    </row>
    <row r="3295" spans="1:32" x14ac:dyDescent="0.25">
      <c r="A3295" s="44" t="s">
        <v>6923</v>
      </c>
      <c r="B3295" s="44" t="s">
        <v>5470</v>
      </c>
      <c r="C3295" s="45">
        <v>250604</v>
      </c>
      <c r="D3295" s="45" t="s">
        <v>12340</v>
      </c>
      <c r="E3295" s="45" t="s">
        <v>8383</v>
      </c>
      <c r="AF3295" s="326"/>
    </row>
    <row r="3296" spans="1:32" x14ac:dyDescent="0.25">
      <c r="A3296" s="44" t="s">
        <v>6923</v>
      </c>
      <c r="B3296" s="44" t="s">
        <v>968</v>
      </c>
      <c r="C3296" s="45">
        <v>24060402</v>
      </c>
      <c r="D3296" s="45" t="s">
        <v>12340</v>
      </c>
      <c r="E3296" s="45" t="s">
        <v>5235</v>
      </c>
      <c r="AF3296" s="326"/>
    </row>
    <row r="3297" spans="1:32" x14ac:dyDescent="0.25">
      <c r="A3297" s="44" t="s">
        <v>6923</v>
      </c>
      <c r="B3297" s="44" t="s">
        <v>3298</v>
      </c>
      <c r="C3297" s="45">
        <v>23010402</v>
      </c>
      <c r="D3297" s="45" t="s">
        <v>12340</v>
      </c>
      <c r="E3297" s="45" t="s">
        <v>5640</v>
      </c>
      <c r="AF3297" s="326"/>
    </row>
    <row r="3298" spans="1:32" x14ac:dyDescent="0.3">
      <c r="A3298" s="372" t="s">
        <v>20062</v>
      </c>
      <c r="B3298" s="372" t="s">
        <v>1214</v>
      </c>
      <c r="C3298" s="125" t="s">
        <v>18610</v>
      </c>
      <c r="D3298" s="32" t="s">
        <v>20621</v>
      </c>
      <c r="E3298" s="125" t="s">
        <v>8976</v>
      </c>
      <c r="F3298" s="125" t="s">
        <v>1236</v>
      </c>
      <c r="G3298" s="125" t="s">
        <v>1237</v>
      </c>
      <c r="AF3298" s="326"/>
    </row>
    <row r="3299" spans="1:32" x14ac:dyDescent="0.25">
      <c r="A3299" s="44" t="s">
        <v>8222</v>
      </c>
      <c r="B3299" s="44" t="s">
        <v>10647</v>
      </c>
      <c r="C3299" s="45" t="s">
        <v>10648</v>
      </c>
      <c r="D3299" s="93" t="s">
        <v>18817</v>
      </c>
      <c r="E3299" s="45" t="s">
        <v>5444</v>
      </c>
      <c r="F3299" s="379"/>
      <c r="G3299" s="379"/>
      <c r="H3299" s="379"/>
      <c r="I3299" s="380"/>
      <c r="J3299" s="380"/>
      <c r="K3299" s="380"/>
      <c r="L3299" s="380"/>
      <c r="M3299" s="380"/>
      <c r="N3299" s="380"/>
      <c r="O3299" s="380"/>
      <c r="P3299" s="380"/>
      <c r="Q3299" s="380"/>
      <c r="R3299" s="380"/>
      <c r="S3299" s="380"/>
      <c r="T3299" s="380"/>
      <c r="U3299" s="380"/>
      <c r="V3299" s="380"/>
      <c r="W3299" s="380"/>
      <c r="X3299" s="380"/>
      <c r="Y3299" s="380"/>
      <c r="Z3299" s="380"/>
      <c r="AA3299" s="380"/>
      <c r="AF3299" s="326"/>
    </row>
    <row r="3300" spans="1:32" x14ac:dyDescent="0.25">
      <c r="A3300" s="44" t="s">
        <v>8222</v>
      </c>
      <c r="B3300" s="44" t="s">
        <v>10647</v>
      </c>
      <c r="C3300" s="45" t="s">
        <v>10648</v>
      </c>
      <c r="D3300" s="45" t="s">
        <v>10697</v>
      </c>
      <c r="E3300" s="46">
        <v>46873</v>
      </c>
      <c r="F3300" s="93"/>
      <c r="G3300" s="93"/>
      <c r="H3300" s="93"/>
      <c r="I3300" s="99"/>
      <c r="J3300" s="99"/>
      <c r="K3300" s="99"/>
      <c r="L3300" s="99"/>
      <c r="M3300" s="99"/>
      <c r="N3300" s="99"/>
      <c r="O3300" s="99"/>
      <c r="P3300" s="99"/>
      <c r="Q3300" s="44"/>
      <c r="R3300" s="44"/>
      <c r="S3300" s="99"/>
      <c r="T3300" s="99"/>
      <c r="U3300" s="99"/>
      <c r="V3300" s="99"/>
      <c r="W3300" s="99"/>
      <c r="X3300" s="99"/>
      <c r="Y3300" s="99"/>
      <c r="Z3300" s="99"/>
      <c r="AA3300" s="380"/>
      <c r="AF3300" s="326"/>
    </row>
    <row r="3301" spans="1:32" x14ac:dyDescent="0.3">
      <c r="A3301" s="372" t="s">
        <v>12382</v>
      </c>
      <c r="B3301" s="372" t="s">
        <v>1210</v>
      </c>
      <c r="C3301" s="125" t="s">
        <v>12344</v>
      </c>
      <c r="D3301" s="32" t="s">
        <v>20621</v>
      </c>
      <c r="E3301" s="125" t="s">
        <v>5075</v>
      </c>
      <c r="F3301" s="125" t="s">
        <v>1236</v>
      </c>
      <c r="G3301" s="125" t="s">
        <v>1237</v>
      </c>
      <c r="AF3301" s="326"/>
    </row>
    <row r="3302" spans="1:32" x14ac:dyDescent="0.25">
      <c r="A3302" s="44" t="s">
        <v>13212</v>
      </c>
      <c r="B3302" s="44" t="s">
        <v>13134</v>
      </c>
      <c r="C3302" s="45">
        <v>13.23</v>
      </c>
      <c r="D3302" s="45" t="s">
        <v>13565</v>
      </c>
      <c r="E3302" s="46">
        <v>46934</v>
      </c>
      <c r="F3302" s="45"/>
      <c r="G3302" s="93"/>
      <c r="H3302" s="93"/>
      <c r="I3302" s="99"/>
      <c r="J3302" s="99"/>
      <c r="K3302" s="99"/>
      <c r="L3302" s="99"/>
      <c r="M3302" s="99"/>
      <c r="N3302" s="99"/>
      <c r="O3302" s="99"/>
      <c r="P3302" s="99"/>
      <c r="Q3302" s="99"/>
      <c r="R3302" s="99"/>
      <c r="S3302" s="99"/>
      <c r="T3302" s="99"/>
      <c r="U3302" s="99"/>
      <c r="V3302" s="99"/>
      <c r="W3302" s="99"/>
      <c r="X3302" s="99"/>
      <c r="Y3302" s="99"/>
      <c r="Z3302" s="99"/>
      <c r="AF3302" s="326"/>
    </row>
    <row r="3303" spans="1:32" x14ac:dyDescent="0.25">
      <c r="A3303" s="44" t="s">
        <v>13212</v>
      </c>
      <c r="B3303" s="44" t="s">
        <v>13196</v>
      </c>
      <c r="C3303" s="45">
        <v>15.23</v>
      </c>
      <c r="D3303" s="45" t="s">
        <v>13565</v>
      </c>
      <c r="E3303" s="46">
        <v>46934</v>
      </c>
      <c r="F3303" s="45"/>
      <c r="G3303" s="93"/>
      <c r="H3303" s="93"/>
      <c r="I3303" s="99"/>
      <c r="J3303" s="99"/>
      <c r="K3303" s="99"/>
      <c r="L3303" s="99"/>
      <c r="M3303" s="99"/>
      <c r="N3303" s="99"/>
      <c r="O3303" s="99"/>
      <c r="P3303" s="99"/>
      <c r="Q3303" s="99"/>
      <c r="R3303" s="99"/>
      <c r="S3303" s="99"/>
      <c r="T3303" s="99"/>
      <c r="U3303" s="99"/>
      <c r="V3303" s="99"/>
      <c r="W3303" s="99"/>
      <c r="X3303" s="99"/>
      <c r="Y3303" s="99"/>
      <c r="Z3303" s="99"/>
      <c r="AF3303" s="326"/>
    </row>
    <row r="3304" spans="1:32" x14ac:dyDescent="0.25">
      <c r="A3304" s="44" t="s">
        <v>13212</v>
      </c>
      <c r="B3304" s="44" t="s">
        <v>13118</v>
      </c>
      <c r="C3304" s="45">
        <v>21.23</v>
      </c>
      <c r="D3304" s="45" t="s">
        <v>13565</v>
      </c>
      <c r="E3304" s="46">
        <v>46934</v>
      </c>
      <c r="F3304" s="45"/>
      <c r="G3304" s="93"/>
      <c r="H3304" s="93"/>
      <c r="I3304" s="99"/>
      <c r="J3304" s="99"/>
      <c r="K3304" s="99"/>
      <c r="L3304" s="99"/>
      <c r="M3304" s="99"/>
      <c r="N3304" s="99"/>
      <c r="O3304" s="99"/>
      <c r="P3304" s="99"/>
      <c r="Q3304" s="99"/>
      <c r="R3304" s="99"/>
      <c r="S3304" s="99"/>
      <c r="T3304" s="99"/>
      <c r="U3304" s="99"/>
      <c r="V3304" s="99"/>
      <c r="W3304" s="99"/>
      <c r="X3304" s="99"/>
      <c r="Y3304" s="99"/>
      <c r="Z3304" s="99"/>
      <c r="AF3304" s="326"/>
    </row>
    <row r="3305" spans="1:32" x14ac:dyDescent="0.3">
      <c r="A3305" s="372" t="s">
        <v>11959</v>
      </c>
      <c r="B3305" s="372" t="s">
        <v>1209</v>
      </c>
      <c r="C3305" s="125" t="s">
        <v>8691</v>
      </c>
      <c r="D3305" s="32" t="s">
        <v>20621</v>
      </c>
      <c r="E3305" s="125" t="s">
        <v>8524</v>
      </c>
      <c r="F3305" s="125" t="s">
        <v>1236</v>
      </c>
      <c r="G3305" s="125" t="s">
        <v>1237</v>
      </c>
      <c r="AF3305" s="326"/>
    </row>
    <row r="3306" spans="1:32" x14ac:dyDescent="0.25">
      <c r="A3306" s="44" t="s">
        <v>6924</v>
      </c>
      <c r="B3306" s="44" t="s">
        <v>3298</v>
      </c>
      <c r="C3306" s="45">
        <v>23010402</v>
      </c>
      <c r="D3306" s="45" t="s">
        <v>12340</v>
      </c>
      <c r="E3306" s="45" t="s">
        <v>5640</v>
      </c>
      <c r="AF3306" s="326"/>
    </row>
    <row r="3307" spans="1:32" x14ac:dyDescent="0.25">
      <c r="A3307" s="44" t="s">
        <v>6924</v>
      </c>
      <c r="B3307" s="44" t="s">
        <v>5639</v>
      </c>
      <c r="C3307" s="45">
        <v>23010401</v>
      </c>
      <c r="D3307" s="45" t="s">
        <v>12340</v>
      </c>
      <c r="E3307" s="45" t="s">
        <v>5640</v>
      </c>
      <c r="AF3307" s="326"/>
    </row>
    <row r="3308" spans="1:32" x14ac:dyDescent="0.25">
      <c r="A3308" s="44" t="s">
        <v>5493</v>
      </c>
      <c r="B3308" s="44" t="s">
        <v>966</v>
      </c>
      <c r="C3308" s="45">
        <v>22010702</v>
      </c>
      <c r="D3308" s="45" t="s">
        <v>12340</v>
      </c>
      <c r="E3308" s="45" t="s">
        <v>5444</v>
      </c>
      <c r="AF3308" s="326"/>
    </row>
    <row r="3309" spans="1:32" x14ac:dyDescent="0.25">
      <c r="A3309" s="44" t="s">
        <v>5493</v>
      </c>
      <c r="B3309" s="44" t="s">
        <v>5443</v>
      </c>
      <c r="C3309" s="45">
        <v>22010701</v>
      </c>
      <c r="D3309" s="45" t="s">
        <v>12340</v>
      </c>
      <c r="E3309" s="45" t="s">
        <v>5444</v>
      </c>
      <c r="AF3309" s="326"/>
    </row>
    <row r="3310" spans="1:32" x14ac:dyDescent="0.25">
      <c r="A3310" s="44" t="s">
        <v>3061</v>
      </c>
      <c r="B3310" s="92" t="s">
        <v>10390</v>
      </c>
      <c r="C3310" s="56" t="s">
        <v>10124</v>
      </c>
      <c r="D3310" s="146" t="s">
        <v>10389</v>
      </c>
      <c r="E3310" s="107">
        <v>45838</v>
      </c>
      <c r="F3310" s="93"/>
      <c r="G3310" s="93"/>
      <c r="H3310" s="93"/>
      <c r="I3310" s="99"/>
      <c r="J3310" s="99"/>
      <c r="K3310" s="99"/>
      <c r="L3310" s="99"/>
      <c r="M3310" s="99"/>
      <c r="N3310" s="99"/>
      <c r="O3310" s="99"/>
      <c r="P3310" s="99"/>
      <c r="Q3310" s="44"/>
      <c r="R3310" s="44"/>
      <c r="S3310" s="99"/>
      <c r="T3310" s="99"/>
      <c r="U3310" s="99"/>
      <c r="V3310" s="99"/>
      <c r="W3310" s="99"/>
      <c r="X3310" s="99"/>
      <c r="Y3310" s="99"/>
      <c r="Z3310" s="99"/>
      <c r="AF3310" s="326"/>
    </row>
    <row r="3311" spans="1:32" x14ac:dyDescent="0.25">
      <c r="A3311" s="135" t="s">
        <v>3061</v>
      </c>
      <c r="B3311" s="131" t="s">
        <v>6197</v>
      </c>
      <c r="C3311" s="96" t="s">
        <v>6198</v>
      </c>
      <c r="D3311" s="96" t="s">
        <v>1250</v>
      </c>
      <c r="E3311" s="112">
        <v>46235</v>
      </c>
      <c r="F3311" s="93"/>
      <c r="G3311" s="93"/>
      <c r="H3311" s="93"/>
      <c r="I3311" s="99"/>
      <c r="J3311" s="99"/>
      <c r="K3311" s="99"/>
      <c r="L3311" s="99"/>
      <c r="M3311" s="99"/>
      <c r="N3311" s="99"/>
      <c r="O3311" s="99"/>
      <c r="P3311" s="99"/>
      <c r="Q3311" s="44"/>
      <c r="R3311" s="44"/>
      <c r="S3311" s="99"/>
      <c r="T3311" s="99"/>
      <c r="U3311" s="99"/>
      <c r="V3311" s="99"/>
      <c r="W3311" s="99"/>
      <c r="X3311" s="99"/>
      <c r="Y3311" s="99"/>
      <c r="Z3311" s="99"/>
      <c r="AA3311" s="380"/>
      <c r="AF3311" s="326"/>
    </row>
    <row r="3312" spans="1:32" x14ac:dyDescent="0.25">
      <c r="A3312" s="44" t="s">
        <v>3061</v>
      </c>
      <c r="B3312" s="44" t="s">
        <v>8379</v>
      </c>
      <c r="C3312" s="45">
        <v>230405</v>
      </c>
      <c r="D3312" s="45" t="s">
        <v>12340</v>
      </c>
      <c r="E3312" s="45" t="s">
        <v>7925</v>
      </c>
      <c r="AF3312" s="326"/>
    </row>
    <row r="3313" spans="1:32" x14ac:dyDescent="0.25">
      <c r="A3313" s="44" t="s">
        <v>13213</v>
      </c>
      <c r="B3313" s="44" t="s">
        <v>13162</v>
      </c>
      <c r="C3313" s="45">
        <v>29.23</v>
      </c>
      <c r="D3313" s="45" t="s">
        <v>13565</v>
      </c>
      <c r="E3313" s="46">
        <v>46934</v>
      </c>
      <c r="F3313" s="45" t="s">
        <v>1384</v>
      </c>
      <c r="G3313" s="93"/>
      <c r="H3313" s="93"/>
      <c r="I3313" s="99"/>
      <c r="J3313" s="99"/>
      <c r="K3313" s="99"/>
      <c r="L3313" s="99"/>
      <c r="M3313" s="99"/>
      <c r="N3313" s="99"/>
      <c r="O3313" s="99"/>
      <c r="P3313" s="99"/>
      <c r="Q3313" s="99"/>
      <c r="R3313" s="99"/>
      <c r="S3313" s="99"/>
      <c r="T3313" s="99"/>
      <c r="U3313" s="99"/>
      <c r="V3313" s="99"/>
      <c r="W3313" s="99"/>
      <c r="X3313" s="99"/>
      <c r="Y3313" s="99"/>
      <c r="Z3313" s="99"/>
      <c r="AF3313" s="326"/>
    </row>
    <row r="3314" spans="1:32" x14ac:dyDescent="0.3">
      <c r="A3314" s="372" t="s">
        <v>5794</v>
      </c>
      <c r="B3314" s="372" t="s">
        <v>12354</v>
      </c>
      <c r="C3314" s="125" t="s">
        <v>12187</v>
      </c>
      <c r="D3314" s="32" t="s">
        <v>20621</v>
      </c>
      <c r="E3314" s="125" t="s">
        <v>5239</v>
      </c>
      <c r="F3314" s="125" t="s">
        <v>1236</v>
      </c>
      <c r="G3314" s="125" t="s">
        <v>1237</v>
      </c>
      <c r="AF3314" s="326"/>
    </row>
    <row r="3315" spans="1:32" x14ac:dyDescent="0.25">
      <c r="A3315" s="44" t="s">
        <v>5794</v>
      </c>
      <c r="B3315" s="44" t="s">
        <v>20342</v>
      </c>
      <c r="C3315" s="45" t="s">
        <v>10493</v>
      </c>
      <c r="D3315" s="32" t="s">
        <v>12570</v>
      </c>
      <c r="E3315" s="46">
        <v>46387</v>
      </c>
      <c r="AF3315" s="326"/>
    </row>
    <row r="3316" spans="1:32" x14ac:dyDescent="0.25">
      <c r="A3316" s="44" t="s">
        <v>10459</v>
      </c>
      <c r="B3316" s="44" t="s">
        <v>20364</v>
      </c>
      <c r="C3316" s="45" t="s">
        <v>10105</v>
      </c>
      <c r="D3316" s="32" t="s">
        <v>12570</v>
      </c>
      <c r="E3316" s="46">
        <v>46507</v>
      </c>
      <c r="AF3316" s="326"/>
    </row>
    <row r="3317" spans="1:32" x14ac:dyDescent="0.3">
      <c r="A3317" s="372" t="s">
        <v>16776</v>
      </c>
      <c r="B3317" s="372" t="s">
        <v>5064</v>
      </c>
      <c r="C3317" s="125" t="s">
        <v>16873</v>
      </c>
      <c r="D3317" s="32" t="s">
        <v>20621</v>
      </c>
      <c r="E3317" s="125" t="s">
        <v>10638</v>
      </c>
      <c r="F3317" s="125" t="s">
        <v>1237</v>
      </c>
      <c r="G3317" s="125" t="s">
        <v>1237</v>
      </c>
      <c r="AF3317" s="326"/>
    </row>
    <row r="3318" spans="1:32" x14ac:dyDescent="0.25">
      <c r="A3318" s="44" t="s">
        <v>16776</v>
      </c>
      <c r="B3318" s="44" t="s">
        <v>3298</v>
      </c>
      <c r="C3318" s="45">
        <v>26010402</v>
      </c>
      <c r="D3318" s="45" t="s">
        <v>12340</v>
      </c>
      <c r="E3318" s="45" t="s">
        <v>18836</v>
      </c>
      <c r="AF3318" s="326"/>
    </row>
    <row r="3319" spans="1:32" x14ac:dyDescent="0.25">
      <c r="A3319" s="44" t="s">
        <v>14091</v>
      </c>
      <c r="B3319" s="44" t="s">
        <v>20347</v>
      </c>
      <c r="C3319" s="45" t="s">
        <v>11832</v>
      </c>
      <c r="D3319" s="32" t="s">
        <v>12570</v>
      </c>
      <c r="E3319" s="46">
        <v>46295</v>
      </c>
      <c r="AF3319" s="326"/>
    </row>
    <row r="3320" spans="1:32" x14ac:dyDescent="0.25">
      <c r="A3320" s="44" t="s">
        <v>13635</v>
      </c>
      <c r="B3320" s="44" t="s">
        <v>4473</v>
      </c>
      <c r="C3320" s="45">
        <v>241002</v>
      </c>
      <c r="D3320" s="45" t="s">
        <v>12340</v>
      </c>
      <c r="E3320" s="45" t="s">
        <v>5650</v>
      </c>
      <c r="AF3320" s="326"/>
    </row>
    <row r="3321" spans="1:32" x14ac:dyDescent="0.25">
      <c r="A3321" s="44" t="s">
        <v>6925</v>
      </c>
      <c r="B3321" s="44" t="s">
        <v>5639</v>
      </c>
      <c r="C3321" s="45">
        <v>23010401</v>
      </c>
      <c r="D3321" s="45" t="s">
        <v>12340</v>
      </c>
      <c r="E3321" s="45" t="s">
        <v>5640</v>
      </c>
      <c r="AF3321" s="326"/>
    </row>
    <row r="3322" spans="1:32" x14ac:dyDescent="0.25">
      <c r="A3322" s="44" t="s">
        <v>6925</v>
      </c>
      <c r="B3322" s="44" t="s">
        <v>3298</v>
      </c>
      <c r="C3322" s="45">
        <v>26010402</v>
      </c>
      <c r="D3322" s="45" t="s">
        <v>12340</v>
      </c>
      <c r="E3322" s="45" t="s">
        <v>18836</v>
      </c>
      <c r="AF3322" s="326"/>
    </row>
    <row r="3323" spans="1:32" x14ac:dyDescent="0.3">
      <c r="A3323" s="372" t="s">
        <v>13891</v>
      </c>
      <c r="B3323" s="372" t="s">
        <v>1204</v>
      </c>
      <c r="C3323" s="125" t="s">
        <v>14352</v>
      </c>
      <c r="D3323" s="32" t="s">
        <v>20621</v>
      </c>
      <c r="E3323" s="125" t="s">
        <v>13567</v>
      </c>
      <c r="F3323" s="125" t="s">
        <v>1236</v>
      </c>
      <c r="G3323" s="125" t="s">
        <v>1237</v>
      </c>
      <c r="AF3323" s="326"/>
    </row>
    <row r="3324" spans="1:32" x14ac:dyDescent="0.25">
      <c r="A3324" s="44" t="s">
        <v>10170</v>
      </c>
      <c r="B3324" s="92" t="s">
        <v>10390</v>
      </c>
      <c r="C3324" s="56" t="s">
        <v>10132</v>
      </c>
      <c r="D3324" s="146" t="s">
        <v>10389</v>
      </c>
      <c r="E3324" s="107">
        <v>45838</v>
      </c>
      <c r="F3324" s="93"/>
      <c r="G3324" s="93"/>
      <c r="H3324" s="93"/>
      <c r="I3324" s="99"/>
      <c r="J3324" s="99"/>
      <c r="K3324" s="99"/>
      <c r="L3324" s="99"/>
      <c r="M3324" s="99"/>
      <c r="N3324" s="99"/>
      <c r="O3324" s="99"/>
      <c r="P3324" s="99"/>
      <c r="Q3324" s="44"/>
      <c r="R3324" s="44"/>
      <c r="S3324" s="99"/>
      <c r="T3324" s="99"/>
      <c r="U3324" s="99"/>
      <c r="V3324" s="99"/>
      <c r="W3324" s="99"/>
      <c r="X3324" s="99"/>
      <c r="Y3324" s="99"/>
      <c r="Z3324" s="99"/>
      <c r="AF3324" s="326"/>
    </row>
    <row r="3325" spans="1:32" x14ac:dyDescent="0.25">
      <c r="A3325" s="44" t="s">
        <v>673</v>
      </c>
      <c r="B3325" s="44" t="s">
        <v>3597</v>
      </c>
      <c r="C3325" s="45">
        <v>250503</v>
      </c>
      <c r="D3325" s="45" t="s">
        <v>12340</v>
      </c>
      <c r="E3325" s="45" t="s">
        <v>16904</v>
      </c>
      <c r="AF3325" s="326"/>
    </row>
    <row r="3326" spans="1:32" x14ac:dyDescent="0.25">
      <c r="A3326" s="44" t="s">
        <v>673</v>
      </c>
      <c r="B3326" s="44" t="s">
        <v>18828</v>
      </c>
      <c r="C3326" s="45">
        <v>25010501</v>
      </c>
      <c r="D3326" s="45" t="s">
        <v>12340</v>
      </c>
      <c r="E3326" s="45" t="s">
        <v>13567</v>
      </c>
      <c r="AF3326" s="326"/>
    </row>
    <row r="3327" spans="1:32" x14ac:dyDescent="0.25">
      <c r="A3327" s="44" t="s">
        <v>13214</v>
      </c>
      <c r="B3327" s="44" t="s">
        <v>13161</v>
      </c>
      <c r="C3327" s="45">
        <v>27.23</v>
      </c>
      <c r="D3327" s="45" t="s">
        <v>13565</v>
      </c>
      <c r="E3327" s="46">
        <v>46934</v>
      </c>
      <c r="F3327" s="45"/>
      <c r="G3327" s="93"/>
      <c r="H3327" s="93"/>
      <c r="I3327" s="99"/>
      <c r="J3327" s="99"/>
      <c r="K3327" s="99"/>
      <c r="L3327" s="99"/>
      <c r="M3327" s="99"/>
      <c r="N3327" s="99"/>
      <c r="O3327" s="99"/>
      <c r="P3327" s="99"/>
      <c r="Q3327" s="99"/>
      <c r="R3327" s="99"/>
      <c r="S3327" s="99"/>
      <c r="T3327" s="99"/>
      <c r="U3327" s="99"/>
      <c r="V3327" s="99"/>
      <c r="W3327" s="99"/>
      <c r="X3327" s="99"/>
      <c r="Y3327" s="99"/>
      <c r="Z3327" s="99"/>
      <c r="AF3327" s="326"/>
    </row>
    <row r="3328" spans="1:32" x14ac:dyDescent="0.25">
      <c r="A3328" s="44" t="s">
        <v>13214</v>
      </c>
      <c r="B3328" s="44" t="s">
        <v>13162</v>
      </c>
      <c r="C3328" s="45">
        <v>29.23</v>
      </c>
      <c r="D3328" s="45" t="s">
        <v>13565</v>
      </c>
      <c r="E3328" s="46">
        <v>46934</v>
      </c>
      <c r="F3328" s="45"/>
      <c r="G3328" s="93"/>
      <c r="H3328" s="93"/>
      <c r="I3328" s="99"/>
      <c r="J3328" s="99"/>
      <c r="K3328" s="99"/>
      <c r="L3328" s="99"/>
      <c r="M3328" s="99"/>
      <c r="N3328" s="99"/>
      <c r="O3328" s="99"/>
      <c r="P3328" s="99"/>
      <c r="Q3328" s="99"/>
      <c r="R3328" s="99"/>
      <c r="S3328" s="99"/>
      <c r="T3328" s="99"/>
      <c r="U3328" s="99"/>
      <c r="V3328" s="99"/>
      <c r="W3328" s="99"/>
      <c r="X3328" s="99"/>
      <c r="Y3328" s="99"/>
      <c r="Z3328" s="99"/>
      <c r="AF3328" s="326"/>
    </row>
    <row r="3329" spans="1:32" x14ac:dyDescent="0.25">
      <c r="A3329" s="44" t="s">
        <v>13214</v>
      </c>
      <c r="B3329" s="44" t="s">
        <v>13164</v>
      </c>
      <c r="C3329" s="45">
        <v>31.23</v>
      </c>
      <c r="D3329" s="45" t="s">
        <v>13565</v>
      </c>
      <c r="E3329" s="46">
        <v>46934</v>
      </c>
      <c r="F3329" s="45"/>
      <c r="G3329" s="93"/>
      <c r="H3329" s="93"/>
      <c r="I3329" s="99"/>
      <c r="J3329" s="99"/>
      <c r="K3329" s="99"/>
      <c r="L3329" s="99"/>
      <c r="M3329" s="99"/>
      <c r="N3329" s="99"/>
      <c r="O3329" s="99"/>
      <c r="P3329" s="99"/>
      <c r="Q3329" s="99"/>
      <c r="R3329" s="99"/>
      <c r="S3329" s="99"/>
      <c r="T3329" s="99"/>
      <c r="U3329" s="99"/>
      <c r="V3329" s="99"/>
      <c r="W3329" s="99"/>
      <c r="X3329" s="99"/>
      <c r="Y3329" s="99"/>
      <c r="Z3329" s="99"/>
      <c r="AF3329" s="326"/>
    </row>
    <row r="3330" spans="1:32" x14ac:dyDescent="0.25">
      <c r="A3330" s="80" t="s">
        <v>6779</v>
      </c>
      <c r="B3330" s="80" t="s">
        <v>6780</v>
      </c>
      <c r="C3330" s="339" t="s">
        <v>6781</v>
      </c>
      <c r="D3330" s="339" t="s">
        <v>1247</v>
      </c>
      <c r="E3330" s="341">
        <v>45894</v>
      </c>
      <c r="F3330" s="93"/>
      <c r="G3330" s="93"/>
      <c r="H3330" s="93"/>
      <c r="I3330" s="99"/>
      <c r="J3330" s="99"/>
      <c r="K3330" s="99"/>
      <c r="L3330" s="99"/>
      <c r="M3330" s="99"/>
      <c r="N3330" s="99"/>
      <c r="O3330" s="99"/>
      <c r="P3330" s="99"/>
      <c r="Q3330" s="44"/>
      <c r="R3330" s="44"/>
      <c r="S3330" s="99"/>
      <c r="T3330" s="99"/>
      <c r="U3330" s="99"/>
      <c r="V3330" s="99"/>
      <c r="W3330" s="99"/>
      <c r="X3330" s="99"/>
      <c r="Y3330" s="99"/>
      <c r="Z3330" s="99"/>
      <c r="AF3330" s="326"/>
    </row>
    <row r="3331" spans="1:32" x14ac:dyDescent="0.25">
      <c r="A3331" s="44" t="s">
        <v>13062</v>
      </c>
      <c r="B3331" s="92" t="s">
        <v>13084</v>
      </c>
      <c r="C3331" s="93" t="s">
        <v>13054</v>
      </c>
      <c r="D3331" s="93" t="s">
        <v>1250</v>
      </c>
      <c r="E3331" s="94">
        <v>47208</v>
      </c>
      <c r="F3331" s="93"/>
      <c r="G3331" s="93"/>
      <c r="H3331" s="93"/>
      <c r="I3331" s="99"/>
      <c r="J3331" s="99"/>
      <c r="K3331" s="99"/>
      <c r="L3331" s="99"/>
      <c r="M3331" s="99"/>
      <c r="N3331" s="99"/>
      <c r="O3331" s="99"/>
      <c r="P3331" s="99"/>
      <c r="Q3331" s="44"/>
      <c r="R3331" s="44"/>
      <c r="S3331" s="99"/>
      <c r="T3331" s="99"/>
      <c r="U3331" s="99"/>
      <c r="V3331" s="99"/>
      <c r="W3331" s="99"/>
      <c r="X3331" s="99"/>
      <c r="Y3331" s="99"/>
      <c r="Z3331" s="99"/>
      <c r="AF3331" s="326"/>
    </row>
    <row r="3332" spans="1:32" ht="14.4" x14ac:dyDescent="0.3">
      <c r="A3332" s="385" t="s">
        <v>450</v>
      </c>
      <c r="B3332" s="385" t="s">
        <v>10503</v>
      </c>
      <c r="C3332" s="387" t="s">
        <v>10504</v>
      </c>
      <c r="D3332" s="93" t="s">
        <v>5007</v>
      </c>
      <c r="E3332" s="389" t="s">
        <v>10500</v>
      </c>
      <c r="AF3332" s="326"/>
    </row>
    <row r="3333" spans="1:32" x14ac:dyDescent="0.25">
      <c r="A3333" s="44" t="s">
        <v>450</v>
      </c>
      <c r="B3333" s="44" t="s">
        <v>13126</v>
      </c>
      <c r="C3333" s="45">
        <v>14.25</v>
      </c>
      <c r="D3333" s="45" t="s">
        <v>13565</v>
      </c>
      <c r="E3333" s="46">
        <v>47664</v>
      </c>
      <c r="F3333" s="45"/>
      <c r="G3333" s="93"/>
      <c r="H3333" s="93"/>
      <c r="I3333" s="99"/>
      <c r="J3333" s="99"/>
      <c r="K3333" s="99"/>
      <c r="L3333" s="99"/>
      <c r="M3333" s="99"/>
      <c r="N3333" s="99"/>
      <c r="O3333" s="99"/>
      <c r="P3333" s="99"/>
      <c r="Q3333" s="99"/>
      <c r="R3333" s="99"/>
      <c r="S3333" s="99"/>
      <c r="T3333" s="99"/>
      <c r="U3333" s="99"/>
      <c r="V3333" s="99"/>
      <c r="W3333" s="99"/>
      <c r="X3333" s="99"/>
      <c r="Y3333" s="99"/>
      <c r="Z3333" s="99"/>
      <c r="AF3333" s="326"/>
    </row>
    <row r="3334" spans="1:32" x14ac:dyDescent="0.25">
      <c r="A3334" s="44" t="s">
        <v>2712</v>
      </c>
      <c r="B3334" s="44" t="s">
        <v>20342</v>
      </c>
      <c r="C3334" s="45" t="s">
        <v>10493</v>
      </c>
      <c r="D3334" s="32" t="s">
        <v>12570</v>
      </c>
      <c r="E3334" s="46">
        <v>46387</v>
      </c>
      <c r="AF3334" s="326"/>
    </row>
    <row r="3335" spans="1:32" x14ac:dyDescent="0.25">
      <c r="A3335" s="92" t="s">
        <v>11109</v>
      </c>
      <c r="B3335" s="92" t="s">
        <v>11136</v>
      </c>
      <c r="C3335" s="93" t="s">
        <v>11137</v>
      </c>
      <c r="D3335" s="93" t="s">
        <v>1250</v>
      </c>
      <c r="E3335" s="94">
        <v>46281</v>
      </c>
      <c r="F3335" s="93"/>
      <c r="G3335" s="93"/>
      <c r="H3335" s="93"/>
      <c r="I3335" s="99"/>
      <c r="J3335" s="99"/>
      <c r="K3335" s="99"/>
      <c r="L3335" s="99"/>
      <c r="M3335" s="99"/>
      <c r="N3335" s="99"/>
      <c r="O3335" s="99"/>
      <c r="P3335" s="99"/>
      <c r="Q3335" s="44"/>
      <c r="R3335" s="44"/>
      <c r="S3335" s="99"/>
      <c r="T3335" s="99"/>
      <c r="U3335" s="99"/>
      <c r="V3335" s="99"/>
      <c r="W3335" s="99"/>
      <c r="X3335" s="99"/>
      <c r="Y3335" s="99"/>
      <c r="Z3335" s="99"/>
      <c r="AA3335" s="380"/>
      <c r="AF3335" s="326"/>
    </row>
    <row r="3336" spans="1:32" x14ac:dyDescent="0.3">
      <c r="A3336" s="372" t="s">
        <v>1029</v>
      </c>
      <c r="B3336" s="372" t="s">
        <v>1209</v>
      </c>
      <c r="C3336" s="125" t="s">
        <v>8691</v>
      </c>
      <c r="D3336" s="32" t="s">
        <v>20621</v>
      </c>
      <c r="E3336" s="125" t="s">
        <v>8524</v>
      </c>
      <c r="F3336" s="125" t="s">
        <v>1236</v>
      </c>
      <c r="G3336" s="125" t="s">
        <v>1237</v>
      </c>
      <c r="AF3336" s="326"/>
    </row>
    <row r="3337" spans="1:32" x14ac:dyDescent="0.25">
      <c r="A3337" s="44" t="s">
        <v>70</v>
      </c>
      <c r="B3337" s="44" t="s">
        <v>159</v>
      </c>
      <c r="C3337" s="45" t="s">
        <v>10730</v>
      </c>
      <c r="D3337" s="46" t="s">
        <v>13037</v>
      </c>
      <c r="E3337" s="46">
        <v>46493</v>
      </c>
      <c r="AF3337" s="326"/>
    </row>
    <row r="3338" spans="1:32" x14ac:dyDescent="0.25">
      <c r="A3338" s="44" t="s">
        <v>11384</v>
      </c>
      <c r="B3338" s="44" t="s">
        <v>11331</v>
      </c>
      <c r="C3338" s="45">
        <v>24050301</v>
      </c>
      <c r="D3338" s="45" t="s">
        <v>12340</v>
      </c>
      <c r="E3338" s="45" t="s">
        <v>5468</v>
      </c>
      <c r="AF3338" s="326"/>
    </row>
    <row r="3339" spans="1:32" x14ac:dyDescent="0.25">
      <c r="A3339" s="44" t="s">
        <v>11384</v>
      </c>
      <c r="B3339" s="44" t="s">
        <v>12232</v>
      </c>
      <c r="C3339" s="45">
        <v>240801</v>
      </c>
      <c r="D3339" s="45" t="s">
        <v>12340</v>
      </c>
      <c r="E3339" s="45" t="s">
        <v>5239</v>
      </c>
      <c r="AF3339" s="326"/>
    </row>
    <row r="3340" spans="1:32" x14ac:dyDescent="0.25">
      <c r="A3340" s="44" t="s">
        <v>11384</v>
      </c>
      <c r="B3340" s="44" t="s">
        <v>2433</v>
      </c>
      <c r="C3340" s="45">
        <v>250106</v>
      </c>
      <c r="D3340" s="45" t="s">
        <v>12340</v>
      </c>
      <c r="E3340" s="45" t="s">
        <v>12896</v>
      </c>
      <c r="AF3340" s="326"/>
    </row>
    <row r="3341" spans="1:32" x14ac:dyDescent="0.25">
      <c r="A3341" s="44" t="s">
        <v>17646</v>
      </c>
      <c r="B3341" s="44" t="s">
        <v>2610</v>
      </c>
      <c r="C3341" s="45" t="s">
        <v>15540</v>
      </c>
      <c r="D3341" s="46" t="s">
        <v>13037</v>
      </c>
      <c r="E3341" s="46">
        <v>46162</v>
      </c>
      <c r="AF3341" s="326"/>
    </row>
    <row r="3342" spans="1:32" x14ac:dyDescent="0.25">
      <c r="A3342" s="44" t="s">
        <v>3328</v>
      </c>
      <c r="B3342" s="44" t="s">
        <v>967</v>
      </c>
      <c r="C3342" s="45">
        <v>230601</v>
      </c>
      <c r="D3342" s="45" t="s">
        <v>12340</v>
      </c>
      <c r="E3342" s="45" t="s">
        <v>8383</v>
      </c>
      <c r="AF3342" s="326"/>
    </row>
    <row r="3343" spans="1:32" x14ac:dyDescent="0.25">
      <c r="A3343" s="44" t="s">
        <v>3328</v>
      </c>
      <c r="B3343" s="44" t="s">
        <v>5447</v>
      </c>
      <c r="C3343" s="45">
        <v>240804</v>
      </c>
      <c r="D3343" s="45" t="s">
        <v>12340</v>
      </c>
      <c r="E3343" s="45" t="s">
        <v>12234</v>
      </c>
      <c r="AF3343" s="326"/>
    </row>
    <row r="3344" spans="1:32" x14ac:dyDescent="0.25">
      <c r="A3344" s="44" t="s">
        <v>13063</v>
      </c>
      <c r="B3344" s="92" t="s">
        <v>13084</v>
      </c>
      <c r="C3344" s="93" t="s">
        <v>13054</v>
      </c>
      <c r="D3344" s="93" t="s">
        <v>1250</v>
      </c>
      <c r="E3344" s="94">
        <v>47208</v>
      </c>
      <c r="F3344" s="93"/>
      <c r="G3344" s="93"/>
      <c r="H3344" s="93"/>
      <c r="I3344" s="99"/>
      <c r="J3344" s="99"/>
      <c r="K3344" s="99"/>
      <c r="L3344" s="99"/>
      <c r="M3344" s="99"/>
      <c r="N3344" s="99"/>
      <c r="O3344" s="99"/>
      <c r="P3344" s="99"/>
      <c r="Q3344" s="44"/>
      <c r="R3344" s="44"/>
      <c r="S3344" s="99"/>
      <c r="T3344" s="99"/>
      <c r="U3344" s="99"/>
      <c r="V3344" s="99"/>
      <c r="W3344" s="99"/>
      <c r="X3344" s="99"/>
      <c r="Y3344" s="99"/>
      <c r="Z3344" s="99"/>
      <c r="AF3344" s="326"/>
    </row>
    <row r="3345" spans="1:32" x14ac:dyDescent="0.25">
      <c r="A3345" s="92" t="s">
        <v>14024</v>
      </c>
      <c r="B3345" s="92" t="s">
        <v>14014</v>
      </c>
      <c r="C3345" s="349" t="s">
        <v>10504</v>
      </c>
      <c r="D3345" s="349" t="s">
        <v>14041</v>
      </c>
      <c r="E3345" s="351">
        <v>47118</v>
      </c>
      <c r="F3345" s="93"/>
      <c r="G3345" s="93"/>
      <c r="H3345" s="93"/>
      <c r="I3345" s="99"/>
      <c r="J3345" s="99"/>
      <c r="K3345" s="99"/>
      <c r="L3345" s="99"/>
      <c r="M3345" s="99"/>
      <c r="N3345" s="99"/>
      <c r="O3345" s="99"/>
      <c r="P3345" s="99"/>
      <c r="Q3345" s="44"/>
      <c r="R3345" s="44"/>
      <c r="S3345" s="99"/>
      <c r="T3345" s="99"/>
      <c r="U3345" s="99"/>
      <c r="V3345" s="99"/>
      <c r="W3345" s="99"/>
      <c r="X3345" s="99"/>
      <c r="Y3345" s="99"/>
      <c r="Z3345" s="99"/>
      <c r="AF3345" s="326"/>
    </row>
    <row r="3346" spans="1:32" x14ac:dyDescent="0.25">
      <c r="A3346" s="44" t="s">
        <v>10171</v>
      </c>
      <c r="B3346" s="92" t="s">
        <v>10390</v>
      </c>
      <c r="C3346" s="371" t="s">
        <v>10122</v>
      </c>
      <c r="D3346" s="146" t="s">
        <v>10389</v>
      </c>
      <c r="E3346" s="107">
        <v>45838</v>
      </c>
      <c r="F3346" s="93"/>
      <c r="G3346" s="93"/>
      <c r="H3346" s="93"/>
      <c r="I3346" s="99"/>
      <c r="J3346" s="99"/>
      <c r="K3346" s="99"/>
      <c r="L3346" s="99"/>
      <c r="M3346" s="99"/>
      <c r="N3346" s="99"/>
      <c r="O3346" s="99"/>
      <c r="P3346" s="99"/>
      <c r="Q3346" s="44"/>
      <c r="R3346" s="44"/>
      <c r="S3346" s="99"/>
      <c r="T3346" s="99"/>
      <c r="U3346" s="99"/>
      <c r="V3346" s="99"/>
      <c r="W3346" s="99"/>
      <c r="X3346" s="99"/>
      <c r="Y3346" s="99"/>
      <c r="Z3346" s="99"/>
      <c r="AF3346" s="326"/>
    </row>
    <row r="3347" spans="1:32" x14ac:dyDescent="0.25">
      <c r="A3347" s="44" t="s">
        <v>20291</v>
      </c>
      <c r="B3347" s="44" t="s">
        <v>20365</v>
      </c>
      <c r="C3347" s="45" t="s">
        <v>20366</v>
      </c>
      <c r="D3347" s="32" t="s">
        <v>12570</v>
      </c>
      <c r="E3347" s="46">
        <v>46507</v>
      </c>
      <c r="AF3347" s="326"/>
    </row>
    <row r="3348" spans="1:32" x14ac:dyDescent="0.25">
      <c r="A3348" s="44" t="s">
        <v>12252</v>
      </c>
      <c r="B3348" s="44" t="s">
        <v>992</v>
      </c>
      <c r="C3348" s="45">
        <v>240802</v>
      </c>
      <c r="D3348" s="45" t="s">
        <v>12340</v>
      </c>
      <c r="E3348" s="45" t="s">
        <v>5239</v>
      </c>
      <c r="AF3348" s="326"/>
    </row>
    <row r="3349" spans="1:32" x14ac:dyDescent="0.25">
      <c r="A3349" s="44" t="s">
        <v>1551</v>
      </c>
      <c r="B3349" s="44" t="s">
        <v>8211</v>
      </c>
      <c r="C3349" s="45" t="s">
        <v>8212</v>
      </c>
      <c r="D3349" s="45" t="s">
        <v>12177</v>
      </c>
      <c r="E3349" s="45" t="s">
        <v>5640</v>
      </c>
      <c r="F3349" s="93"/>
      <c r="G3349" s="93"/>
      <c r="H3349" s="93"/>
      <c r="I3349" s="99"/>
      <c r="J3349" s="99"/>
      <c r="K3349" s="99"/>
      <c r="L3349" s="99"/>
      <c r="M3349" s="99"/>
      <c r="N3349" s="99"/>
      <c r="O3349" s="99"/>
      <c r="P3349" s="99"/>
      <c r="Q3349" s="99"/>
      <c r="R3349" s="99"/>
      <c r="S3349" s="99"/>
      <c r="T3349" s="99"/>
      <c r="U3349" s="99"/>
      <c r="V3349" s="99"/>
      <c r="W3349" s="99"/>
      <c r="X3349" s="99"/>
      <c r="Y3349" s="99"/>
      <c r="Z3349" s="99"/>
      <c r="AF3349" s="326"/>
    </row>
    <row r="3350" spans="1:32" x14ac:dyDescent="0.25">
      <c r="A3350" s="44" t="s">
        <v>1551</v>
      </c>
      <c r="B3350" s="44" t="s">
        <v>2301</v>
      </c>
      <c r="C3350" s="45" t="s">
        <v>15101</v>
      </c>
      <c r="D3350" s="45" t="s">
        <v>12177</v>
      </c>
      <c r="E3350" s="45" t="s">
        <v>7228</v>
      </c>
      <c r="F3350" s="93"/>
      <c r="G3350" s="93"/>
      <c r="H3350" s="93"/>
      <c r="I3350" s="99"/>
      <c r="J3350" s="99"/>
      <c r="K3350" s="99"/>
      <c r="L3350" s="99"/>
      <c r="M3350" s="99"/>
      <c r="N3350" s="99"/>
      <c r="O3350" s="99"/>
      <c r="P3350" s="99"/>
      <c r="Q3350" s="99"/>
      <c r="R3350" s="99"/>
      <c r="S3350" s="99"/>
      <c r="T3350" s="99"/>
      <c r="U3350" s="99"/>
      <c r="V3350" s="99"/>
      <c r="W3350" s="99"/>
      <c r="X3350" s="99"/>
      <c r="Y3350" s="99"/>
      <c r="Z3350" s="99"/>
      <c r="AF3350" s="326"/>
    </row>
    <row r="3351" spans="1:32" x14ac:dyDescent="0.25">
      <c r="A3351" s="44" t="s">
        <v>1551</v>
      </c>
      <c r="B3351" s="44" t="s">
        <v>8211</v>
      </c>
      <c r="C3351" s="45" t="s">
        <v>8212</v>
      </c>
      <c r="D3351" s="93" t="s">
        <v>18817</v>
      </c>
      <c r="E3351" s="45" t="s">
        <v>5640</v>
      </c>
      <c r="F3351" s="379"/>
      <c r="G3351" s="379"/>
      <c r="H3351" s="379"/>
      <c r="I3351" s="380"/>
      <c r="J3351" s="380"/>
      <c r="K3351" s="380"/>
      <c r="L3351" s="380"/>
      <c r="M3351" s="380"/>
      <c r="N3351" s="380"/>
      <c r="O3351" s="380"/>
      <c r="P3351" s="380"/>
      <c r="Q3351" s="380"/>
      <c r="R3351" s="380"/>
      <c r="S3351" s="380"/>
      <c r="T3351" s="380"/>
      <c r="U3351" s="380"/>
      <c r="V3351" s="380"/>
      <c r="W3351" s="380"/>
      <c r="X3351" s="380"/>
      <c r="Y3351" s="380"/>
      <c r="Z3351" s="380"/>
      <c r="AA3351" s="380"/>
      <c r="AF3351" s="326"/>
    </row>
    <row r="3352" spans="1:32" x14ac:dyDescent="0.25">
      <c r="A3352" s="44" t="s">
        <v>1551</v>
      </c>
      <c r="B3352" s="44" t="s">
        <v>2301</v>
      </c>
      <c r="C3352" s="45" t="s">
        <v>15101</v>
      </c>
      <c r="D3352" s="93" t="s">
        <v>18817</v>
      </c>
      <c r="E3352" s="45" t="s">
        <v>7228</v>
      </c>
      <c r="F3352" s="379"/>
      <c r="G3352" s="379"/>
      <c r="H3352" s="379"/>
      <c r="I3352" s="380"/>
      <c r="J3352" s="380"/>
      <c r="K3352" s="380"/>
      <c r="L3352" s="380"/>
      <c r="M3352" s="380"/>
      <c r="N3352" s="380"/>
      <c r="O3352" s="380"/>
      <c r="P3352" s="380"/>
      <c r="Q3352" s="380"/>
      <c r="R3352" s="380"/>
      <c r="S3352" s="380"/>
      <c r="T3352" s="380"/>
      <c r="U3352" s="380"/>
      <c r="V3352" s="380"/>
      <c r="W3352" s="380"/>
      <c r="X3352" s="380"/>
      <c r="Y3352" s="380"/>
      <c r="Z3352" s="380"/>
      <c r="AA3352" s="380"/>
      <c r="AF3352" s="326"/>
    </row>
    <row r="3353" spans="1:32" x14ac:dyDescent="0.25">
      <c r="A3353" s="44" t="s">
        <v>1551</v>
      </c>
      <c r="B3353" s="44" t="s">
        <v>2619</v>
      </c>
      <c r="C3353" s="45" t="s">
        <v>15101</v>
      </c>
      <c r="D3353" s="45" t="s">
        <v>10697</v>
      </c>
      <c r="E3353" s="46">
        <v>46752</v>
      </c>
      <c r="F3353" s="93"/>
      <c r="G3353" s="93"/>
      <c r="H3353" s="93"/>
      <c r="I3353" s="99"/>
      <c r="J3353" s="99"/>
      <c r="K3353" s="99"/>
      <c r="L3353" s="99"/>
      <c r="M3353" s="99"/>
      <c r="N3353" s="99"/>
      <c r="O3353" s="99"/>
      <c r="P3353" s="99"/>
      <c r="Q3353" s="44"/>
      <c r="R3353" s="44"/>
      <c r="S3353" s="99"/>
      <c r="T3353" s="99"/>
      <c r="U3353" s="99"/>
      <c r="V3353" s="99"/>
      <c r="W3353" s="99"/>
      <c r="X3353" s="99"/>
      <c r="Y3353" s="99"/>
      <c r="Z3353" s="99"/>
      <c r="AF3353" s="326"/>
    </row>
    <row r="3354" spans="1:32" x14ac:dyDescent="0.25">
      <c r="A3354" s="44" t="s">
        <v>1551</v>
      </c>
      <c r="B3354" s="44" t="s">
        <v>8211</v>
      </c>
      <c r="C3354" s="45" t="s">
        <v>8212</v>
      </c>
      <c r="D3354" s="45" t="s">
        <v>10697</v>
      </c>
      <c r="E3354" s="45" t="s">
        <v>7121</v>
      </c>
      <c r="F3354" s="93"/>
      <c r="G3354" s="93"/>
      <c r="H3354" s="93"/>
      <c r="I3354" s="99"/>
      <c r="J3354" s="99"/>
      <c r="K3354" s="99"/>
      <c r="L3354" s="99"/>
      <c r="M3354" s="99"/>
      <c r="N3354" s="99"/>
      <c r="O3354" s="99"/>
      <c r="P3354" s="99"/>
      <c r="Q3354" s="44"/>
      <c r="R3354" s="44"/>
      <c r="S3354" s="99"/>
      <c r="T3354" s="99"/>
      <c r="U3354" s="99"/>
      <c r="V3354" s="99"/>
      <c r="W3354" s="99"/>
      <c r="X3354" s="99"/>
      <c r="Y3354" s="99"/>
      <c r="Z3354" s="99"/>
      <c r="AA3354" s="380"/>
      <c r="AF3354" s="326"/>
    </row>
    <row r="3355" spans="1:32" x14ac:dyDescent="0.3">
      <c r="A3355" s="372" t="s">
        <v>674</v>
      </c>
      <c r="B3355" s="372" t="s">
        <v>2383</v>
      </c>
      <c r="C3355" s="125" t="s">
        <v>20257</v>
      </c>
      <c r="D3355" s="32" t="s">
        <v>20621</v>
      </c>
      <c r="E3355" s="125" t="s">
        <v>8976</v>
      </c>
      <c r="F3355" s="125" t="s">
        <v>1236</v>
      </c>
      <c r="G3355" s="125" t="s">
        <v>1237</v>
      </c>
      <c r="AF3355" s="326"/>
    </row>
    <row r="3356" spans="1:32" x14ac:dyDescent="0.25">
      <c r="A3356" s="44" t="s">
        <v>674</v>
      </c>
      <c r="B3356" s="44" t="s">
        <v>2433</v>
      </c>
      <c r="C3356" s="45">
        <v>220105</v>
      </c>
      <c r="D3356" s="45" t="s">
        <v>12340</v>
      </c>
      <c r="E3356" s="45" t="s">
        <v>2686</v>
      </c>
      <c r="AF3356" s="326"/>
    </row>
    <row r="3357" spans="1:32" x14ac:dyDescent="0.25">
      <c r="A3357" s="44" t="s">
        <v>19050</v>
      </c>
      <c r="B3357" s="44" t="s">
        <v>3597</v>
      </c>
      <c r="C3357" s="45">
        <v>250503</v>
      </c>
      <c r="D3357" s="45" t="s">
        <v>12340</v>
      </c>
      <c r="E3357" s="45" t="s">
        <v>16904</v>
      </c>
      <c r="AF3357" s="326"/>
    </row>
    <row r="3358" spans="1:32" x14ac:dyDescent="0.25">
      <c r="A3358" s="44" t="s">
        <v>18017</v>
      </c>
      <c r="B3358" s="44" t="s">
        <v>18018</v>
      </c>
      <c r="C3358" s="45" t="s">
        <v>18331</v>
      </c>
      <c r="D3358" s="93" t="s">
        <v>3876</v>
      </c>
      <c r="E3358" s="359">
        <f>DATE(2029,7,17)</f>
        <v>47316</v>
      </c>
      <c r="F3358" s="93"/>
      <c r="G3358" s="93"/>
      <c r="H3358" s="93"/>
      <c r="I3358" s="99"/>
      <c r="J3358" s="99"/>
      <c r="K3358" s="99"/>
      <c r="L3358" s="99"/>
      <c r="M3358" s="99"/>
      <c r="N3358" s="99"/>
      <c r="O3358" s="99"/>
      <c r="P3358" s="99"/>
      <c r="Q3358" s="99"/>
      <c r="R3358" s="99"/>
      <c r="S3358" s="99"/>
      <c r="T3358" s="99"/>
      <c r="U3358" s="99"/>
      <c r="V3358" s="99"/>
      <c r="W3358" s="99"/>
      <c r="X3358" s="99"/>
      <c r="Y3358" s="99"/>
      <c r="Z3358" s="99"/>
      <c r="AF3358" s="326"/>
    </row>
    <row r="3359" spans="1:32" x14ac:dyDescent="0.25">
      <c r="A3359" s="44" t="s">
        <v>17647</v>
      </c>
      <c r="B3359" s="44" t="s">
        <v>17648</v>
      </c>
      <c r="C3359" s="45" t="s">
        <v>17649</v>
      </c>
      <c r="D3359" s="46" t="s">
        <v>13037</v>
      </c>
      <c r="E3359" s="46">
        <v>46344</v>
      </c>
      <c r="AF3359" s="326"/>
    </row>
    <row r="3360" spans="1:32" x14ac:dyDescent="0.25">
      <c r="A3360" s="99" t="s">
        <v>6125</v>
      </c>
      <c r="B3360" s="92" t="s">
        <v>6150</v>
      </c>
      <c r="C3360" s="93" t="s">
        <v>6151</v>
      </c>
      <c r="D3360" s="93" t="s">
        <v>1250</v>
      </c>
      <c r="E3360" s="94">
        <v>46961</v>
      </c>
      <c r="F3360" s="93"/>
      <c r="G3360" s="93"/>
      <c r="H3360" s="93"/>
      <c r="I3360" s="99"/>
      <c r="J3360" s="99"/>
      <c r="K3360" s="99"/>
      <c r="L3360" s="99"/>
      <c r="M3360" s="99"/>
      <c r="N3360" s="99"/>
      <c r="O3360" s="99"/>
      <c r="P3360" s="99"/>
      <c r="Q3360" s="44"/>
      <c r="R3360" s="44"/>
      <c r="S3360" s="99"/>
      <c r="T3360" s="99"/>
      <c r="U3360" s="99"/>
      <c r="V3360" s="99"/>
      <c r="W3360" s="99"/>
      <c r="X3360" s="99"/>
      <c r="Y3360" s="99"/>
      <c r="Z3360" s="99"/>
      <c r="AF3360" s="326"/>
    </row>
    <row r="3361" spans="1:32" x14ac:dyDescent="0.3">
      <c r="A3361" s="372" t="s">
        <v>20450</v>
      </c>
      <c r="B3361" s="372" t="s">
        <v>1215</v>
      </c>
      <c r="C3361" s="125" t="s">
        <v>20616</v>
      </c>
      <c r="D3361" s="32" t="s">
        <v>20621</v>
      </c>
      <c r="E3361" s="125" t="s">
        <v>10032</v>
      </c>
      <c r="F3361" s="125" t="s">
        <v>1236</v>
      </c>
      <c r="G3361" s="125" t="s">
        <v>1237</v>
      </c>
      <c r="AF3361" s="326"/>
    </row>
    <row r="3362" spans="1:32" x14ac:dyDescent="0.25">
      <c r="A3362" s="44" t="s">
        <v>14669</v>
      </c>
      <c r="B3362" s="44" t="s">
        <v>14639</v>
      </c>
      <c r="C3362" s="45">
        <v>26.25</v>
      </c>
      <c r="D3362" s="45" t="s">
        <v>13565</v>
      </c>
      <c r="E3362" s="46">
        <v>47664</v>
      </c>
      <c r="F3362" s="45"/>
      <c r="G3362" s="93"/>
      <c r="H3362" s="93"/>
      <c r="I3362" s="99"/>
      <c r="J3362" s="99"/>
      <c r="K3362" s="99"/>
      <c r="L3362" s="99"/>
      <c r="M3362" s="99"/>
      <c r="N3362" s="99"/>
      <c r="O3362" s="99"/>
      <c r="P3362" s="99"/>
      <c r="Q3362" s="99"/>
      <c r="R3362" s="99"/>
      <c r="S3362" s="99"/>
      <c r="T3362" s="99"/>
      <c r="U3362" s="99"/>
      <c r="V3362" s="99"/>
      <c r="W3362" s="99"/>
      <c r="X3362" s="99"/>
      <c r="Y3362" s="99"/>
      <c r="Z3362" s="99"/>
      <c r="AF3362" s="326"/>
    </row>
    <row r="3363" spans="1:32" x14ac:dyDescent="0.25">
      <c r="A3363" s="44" t="s">
        <v>8946</v>
      </c>
      <c r="B3363" s="44" t="s">
        <v>8253</v>
      </c>
      <c r="C3363" s="45" t="s">
        <v>8947</v>
      </c>
      <c r="D3363" s="45" t="s">
        <v>12177</v>
      </c>
      <c r="E3363" s="45" t="s">
        <v>8948</v>
      </c>
      <c r="F3363" s="93"/>
      <c r="G3363" s="93"/>
      <c r="H3363" s="93"/>
      <c r="I3363" s="99"/>
      <c r="J3363" s="99"/>
      <c r="K3363" s="99"/>
      <c r="L3363" s="99"/>
      <c r="M3363" s="99"/>
      <c r="N3363" s="99"/>
      <c r="O3363" s="99"/>
      <c r="P3363" s="99"/>
      <c r="Q3363" s="99"/>
      <c r="R3363" s="99"/>
      <c r="S3363" s="99"/>
      <c r="T3363" s="99"/>
      <c r="U3363" s="99"/>
      <c r="V3363" s="99"/>
      <c r="W3363" s="99"/>
      <c r="X3363" s="99"/>
      <c r="Y3363" s="99"/>
      <c r="Z3363" s="99"/>
      <c r="AF3363" s="326"/>
    </row>
    <row r="3364" spans="1:32" x14ac:dyDescent="0.25">
      <c r="A3364" s="44" t="s">
        <v>8946</v>
      </c>
      <c r="B3364" s="44" t="s">
        <v>8253</v>
      </c>
      <c r="C3364" s="45" t="s">
        <v>8947</v>
      </c>
      <c r="D3364" s="93" t="s">
        <v>18817</v>
      </c>
      <c r="E3364" s="45" t="s">
        <v>8948</v>
      </c>
      <c r="F3364" s="379"/>
      <c r="G3364" s="379"/>
      <c r="H3364" s="379"/>
      <c r="I3364" s="380"/>
      <c r="J3364" s="380"/>
      <c r="K3364" s="380"/>
      <c r="L3364" s="380"/>
      <c r="M3364" s="380"/>
      <c r="N3364" s="380"/>
      <c r="O3364" s="380"/>
      <c r="P3364" s="380"/>
      <c r="Q3364" s="380"/>
      <c r="R3364" s="380"/>
      <c r="S3364" s="380"/>
      <c r="T3364" s="380"/>
      <c r="U3364" s="380"/>
      <c r="V3364" s="380"/>
      <c r="W3364" s="380"/>
      <c r="X3364" s="380"/>
      <c r="Y3364" s="380"/>
      <c r="Z3364" s="380"/>
      <c r="AA3364" s="380"/>
      <c r="AF3364" s="326"/>
    </row>
    <row r="3365" spans="1:32" x14ac:dyDescent="0.25">
      <c r="A3365" s="44" t="s">
        <v>8946</v>
      </c>
      <c r="B3365" s="44" t="s">
        <v>8253</v>
      </c>
      <c r="C3365" s="45" t="s">
        <v>8947</v>
      </c>
      <c r="D3365" s="45" t="s">
        <v>10697</v>
      </c>
      <c r="E3365" s="45" t="s">
        <v>8948</v>
      </c>
      <c r="F3365" s="93"/>
      <c r="G3365" s="93"/>
      <c r="H3365" s="93"/>
      <c r="I3365" s="99"/>
      <c r="J3365" s="99"/>
      <c r="K3365" s="99"/>
      <c r="L3365" s="99"/>
      <c r="M3365" s="99"/>
      <c r="N3365" s="99"/>
      <c r="O3365" s="99"/>
      <c r="P3365" s="99"/>
      <c r="Q3365" s="44"/>
      <c r="R3365" s="44"/>
      <c r="S3365" s="99"/>
      <c r="T3365" s="99"/>
      <c r="U3365" s="99"/>
      <c r="V3365" s="99"/>
      <c r="W3365" s="99"/>
      <c r="X3365" s="99"/>
      <c r="Y3365" s="99"/>
      <c r="Z3365" s="99"/>
      <c r="AF3365" s="326"/>
    </row>
    <row r="3366" spans="1:32" x14ac:dyDescent="0.3">
      <c r="A3366" s="372" t="s">
        <v>7472</v>
      </c>
      <c r="B3366" s="372" t="s">
        <v>1215</v>
      </c>
      <c r="C3366" s="125" t="s">
        <v>20616</v>
      </c>
      <c r="D3366" s="32" t="s">
        <v>20621</v>
      </c>
      <c r="E3366" s="125" t="s">
        <v>10032</v>
      </c>
      <c r="F3366" s="125" t="s">
        <v>1236</v>
      </c>
      <c r="G3366" s="125" t="s">
        <v>1237</v>
      </c>
      <c r="AF3366" s="326"/>
    </row>
    <row r="3367" spans="1:32" x14ac:dyDescent="0.25">
      <c r="A3367" s="44" t="s">
        <v>8835</v>
      </c>
      <c r="B3367" s="44" t="s">
        <v>20344</v>
      </c>
      <c r="C3367" s="45" t="s">
        <v>8813</v>
      </c>
      <c r="D3367" s="32" t="s">
        <v>12570</v>
      </c>
      <c r="E3367" s="46">
        <v>46387</v>
      </c>
      <c r="AF3367" s="326"/>
    </row>
    <row r="3368" spans="1:32" x14ac:dyDescent="0.25">
      <c r="A3368" s="44" t="s">
        <v>17878</v>
      </c>
      <c r="B3368" s="44" t="s">
        <v>20356</v>
      </c>
      <c r="C3368" s="45" t="s">
        <v>17874</v>
      </c>
      <c r="D3368" s="32" t="s">
        <v>12570</v>
      </c>
      <c r="E3368" s="46">
        <v>46477</v>
      </c>
      <c r="AF3368" s="326"/>
    </row>
    <row r="3369" spans="1:32" x14ac:dyDescent="0.25">
      <c r="A3369" s="44" t="s">
        <v>13215</v>
      </c>
      <c r="B3369" s="44" t="s">
        <v>13134</v>
      </c>
      <c r="C3369" s="45">
        <v>13.23</v>
      </c>
      <c r="D3369" s="45" t="s">
        <v>13565</v>
      </c>
      <c r="E3369" s="46">
        <v>46934</v>
      </c>
      <c r="F3369" s="45"/>
      <c r="G3369" s="93"/>
      <c r="H3369" s="93"/>
      <c r="I3369" s="99"/>
      <c r="J3369" s="99"/>
      <c r="K3369" s="99"/>
      <c r="L3369" s="99"/>
      <c r="M3369" s="99"/>
      <c r="N3369" s="99"/>
      <c r="O3369" s="99"/>
      <c r="P3369" s="99"/>
      <c r="Q3369" s="99"/>
      <c r="R3369" s="99"/>
      <c r="S3369" s="99"/>
      <c r="T3369" s="99"/>
      <c r="U3369" s="99"/>
      <c r="V3369" s="99"/>
      <c r="W3369" s="99"/>
      <c r="X3369" s="99"/>
      <c r="Y3369" s="99"/>
      <c r="Z3369" s="99"/>
      <c r="AF3369" s="326"/>
    </row>
    <row r="3370" spans="1:32" x14ac:dyDescent="0.25">
      <c r="A3370" s="44" t="s">
        <v>13215</v>
      </c>
      <c r="B3370" s="44" t="s">
        <v>13126</v>
      </c>
      <c r="C3370" s="45">
        <v>14.23</v>
      </c>
      <c r="D3370" s="45" t="s">
        <v>13565</v>
      </c>
      <c r="E3370" s="46">
        <v>46934</v>
      </c>
      <c r="F3370" s="45"/>
      <c r="G3370" s="93"/>
      <c r="H3370" s="93"/>
      <c r="I3370" s="99"/>
      <c r="J3370" s="99"/>
      <c r="K3370" s="99"/>
      <c r="L3370" s="99"/>
      <c r="M3370" s="99"/>
      <c r="N3370" s="99"/>
      <c r="O3370" s="99"/>
      <c r="P3370" s="99"/>
      <c r="Q3370" s="99"/>
      <c r="R3370" s="99"/>
      <c r="S3370" s="99"/>
      <c r="T3370" s="99"/>
      <c r="U3370" s="99"/>
      <c r="V3370" s="99"/>
      <c r="W3370" s="99"/>
      <c r="X3370" s="99"/>
      <c r="Y3370" s="99"/>
      <c r="Z3370" s="99"/>
      <c r="AF3370" s="326"/>
    </row>
    <row r="3371" spans="1:32" x14ac:dyDescent="0.25">
      <c r="A3371" s="44" t="s">
        <v>13215</v>
      </c>
      <c r="B3371" s="44" t="s">
        <v>13141</v>
      </c>
      <c r="C3371" s="45">
        <v>20.23</v>
      </c>
      <c r="D3371" s="45" t="s">
        <v>13565</v>
      </c>
      <c r="E3371" s="46">
        <v>46934</v>
      </c>
      <c r="F3371" s="45"/>
      <c r="G3371" s="93"/>
      <c r="H3371" s="93"/>
      <c r="I3371" s="99"/>
      <c r="J3371" s="99"/>
      <c r="K3371" s="99"/>
      <c r="L3371" s="99"/>
      <c r="M3371" s="99"/>
      <c r="N3371" s="99"/>
      <c r="O3371" s="99"/>
      <c r="P3371" s="99"/>
      <c r="Q3371" s="99"/>
      <c r="R3371" s="99"/>
      <c r="S3371" s="99"/>
      <c r="T3371" s="99"/>
      <c r="U3371" s="99"/>
      <c r="V3371" s="99"/>
      <c r="W3371" s="99"/>
      <c r="X3371" s="99"/>
      <c r="Y3371" s="99"/>
      <c r="Z3371" s="99"/>
      <c r="AF3371" s="326"/>
    </row>
    <row r="3372" spans="1:32" x14ac:dyDescent="0.25">
      <c r="A3372" s="44" t="s">
        <v>19051</v>
      </c>
      <c r="B3372" s="44" t="s">
        <v>8465</v>
      </c>
      <c r="C3372" s="45">
        <v>230804</v>
      </c>
      <c r="D3372" s="45" t="s">
        <v>12340</v>
      </c>
      <c r="E3372" s="45" t="s">
        <v>4380</v>
      </c>
      <c r="AF3372" s="326"/>
    </row>
    <row r="3373" spans="1:32" x14ac:dyDescent="0.25">
      <c r="A3373" s="76" t="s">
        <v>7360</v>
      </c>
      <c r="B3373" s="44" t="s">
        <v>17386</v>
      </c>
      <c r="C3373" s="45">
        <v>8.26</v>
      </c>
      <c r="D3373" s="45" t="s">
        <v>13565</v>
      </c>
      <c r="E3373" s="46">
        <v>47787</v>
      </c>
      <c r="F3373" s="45" t="s">
        <v>1384</v>
      </c>
      <c r="G3373" s="93"/>
      <c r="H3373" s="93"/>
      <c r="I3373" s="99"/>
      <c r="J3373" s="99"/>
      <c r="K3373" s="99"/>
      <c r="L3373" s="99"/>
      <c r="M3373" s="99"/>
      <c r="N3373" s="99"/>
      <c r="O3373" s="99"/>
      <c r="P3373" s="99"/>
      <c r="Q3373" s="99"/>
      <c r="R3373" s="99"/>
      <c r="S3373" s="99"/>
      <c r="T3373" s="99"/>
      <c r="U3373" s="99"/>
      <c r="V3373" s="99"/>
      <c r="W3373" s="99"/>
      <c r="X3373" s="99"/>
      <c r="Y3373" s="99"/>
      <c r="Z3373" s="99"/>
      <c r="AF3373" s="326"/>
    </row>
    <row r="3374" spans="1:32" x14ac:dyDescent="0.3">
      <c r="A3374" s="372" t="s">
        <v>20063</v>
      </c>
      <c r="B3374" s="372" t="s">
        <v>2383</v>
      </c>
      <c r="C3374" s="125" t="s">
        <v>20257</v>
      </c>
      <c r="D3374" s="32" t="s">
        <v>20621</v>
      </c>
      <c r="E3374" s="125" t="s">
        <v>8976</v>
      </c>
      <c r="F3374" s="125" t="s">
        <v>1237</v>
      </c>
      <c r="G3374" s="125" t="s">
        <v>1237</v>
      </c>
      <c r="AF3374" s="326"/>
    </row>
    <row r="3375" spans="1:32" x14ac:dyDescent="0.25">
      <c r="A3375" s="44" t="s">
        <v>5807</v>
      </c>
      <c r="B3375" s="44" t="s">
        <v>20342</v>
      </c>
      <c r="C3375" s="45" t="s">
        <v>10493</v>
      </c>
      <c r="D3375" s="32" t="s">
        <v>12570</v>
      </c>
      <c r="E3375" s="46">
        <v>46387</v>
      </c>
      <c r="AF3375" s="326"/>
    </row>
    <row r="3376" spans="1:32" x14ac:dyDescent="0.25">
      <c r="A3376" s="44" t="s">
        <v>13216</v>
      </c>
      <c r="B3376" s="44" t="s">
        <v>13115</v>
      </c>
      <c r="C3376" s="45">
        <v>8.25</v>
      </c>
      <c r="D3376" s="45" t="s">
        <v>13565</v>
      </c>
      <c r="E3376" s="46">
        <v>47057</v>
      </c>
      <c r="F3376" s="45" t="s">
        <v>1384</v>
      </c>
      <c r="G3376" s="93"/>
      <c r="H3376" s="93"/>
      <c r="I3376" s="99"/>
      <c r="J3376" s="99"/>
      <c r="K3376" s="99"/>
      <c r="L3376" s="99"/>
      <c r="M3376" s="99"/>
      <c r="N3376" s="99"/>
      <c r="O3376" s="99"/>
      <c r="P3376" s="99"/>
      <c r="Q3376" s="99"/>
      <c r="R3376" s="99"/>
      <c r="S3376" s="99"/>
      <c r="T3376" s="99"/>
      <c r="U3376" s="99"/>
      <c r="V3376" s="99"/>
      <c r="W3376" s="99"/>
      <c r="X3376" s="99"/>
      <c r="Y3376" s="99"/>
      <c r="Z3376" s="99"/>
      <c r="AF3376" s="326"/>
    </row>
    <row r="3377" spans="1:32" x14ac:dyDescent="0.25">
      <c r="A3377" s="57" t="s">
        <v>3765</v>
      </c>
      <c r="B3377" s="92" t="s">
        <v>3862</v>
      </c>
      <c r="C3377" s="93" t="s">
        <v>3860</v>
      </c>
      <c r="D3377" s="93" t="s">
        <v>3861</v>
      </c>
      <c r="E3377" s="94">
        <v>46203</v>
      </c>
      <c r="F3377" s="93"/>
      <c r="G3377" s="93"/>
      <c r="H3377" s="93"/>
      <c r="I3377" s="99"/>
      <c r="J3377" s="99"/>
      <c r="K3377" s="99"/>
      <c r="L3377" s="99"/>
      <c r="M3377" s="99"/>
      <c r="N3377" s="99"/>
      <c r="O3377" s="99"/>
      <c r="P3377" s="99"/>
      <c r="Q3377" s="44"/>
      <c r="R3377" s="44"/>
      <c r="S3377" s="99"/>
      <c r="T3377" s="99"/>
      <c r="U3377" s="99"/>
      <c r="V3377" s="99"/>
      <c r="W3377" s="99"/>
      <c r="X3377" s="99"/>
      <c r="Y3377" s="99"/>
      <c r="Z3377" s="99"/>
      <c r="AA3377" s="380"/>
      <c r="AF3377" s="326"/>
    </row>
    <row r="3378" spans="1:32" x14ac:dyDescent="0.25">
      <c r="A3378" s="92" t="s">
        <v>3765</v>
      </c>
      <c r="B3378" s="92" t="s">
        <v>11136</v>
      </c>
      <c r="C3378" s="93" t="s">
        <v>11137</v>
      </c>
      <c r="D3378" s="93" t="s">
        <v>1250</v>
      </c>
      <c r="E3378" s="94">
        <v>46281</v>
      </c>
      <c r="F3378" s="93"/>
      <c r="G3378" s="93"/>
      <c r="H3378" s="93"/>
      <c r="I3378" s="99"/>
      <c r="J3378" s="99"/>
      <c r="K3378" s="99"/>
      <c r="L3378" s="99"/>
      <c r="M3378" s="99"/>
      <c r="N3378" s="99"/>
      <c r="O3378" s="99"/>
      <c r="P3378" s="99"/>
      <c r="Q3378" s="44"/>
      <c r="R3378" s="44"/>
      <c r="S3378" s="99"/>
      <c r="T3378" s="99"/>
      <c r="U3378" s="99"/>
      <c r="V3378" s="99"/>
      <c r="W3378" s="99"/>
      <c r="X3378" s="99"/>
      <c r="Y3378" s="99"/>
      <c r="Z3378" s="99"/>
      <c r="AA3378" s="380"/>
      <c r="AF3378" s="326"/>
    </row>
    <row r="3379" spans="1:32" x14ac:dyDescent="0.25">
      <c r="A3379" s="44" t="s">
        <v>6926</v>
      </c>
      <c r="B3379" s="44" t="s">
        <v>980</v>
      </c>
      <c r="C3379" s="45">
        <v>260103</v>
      </c>
      <c r="D3379" s="45" t="s">
        <v>12340</v>
      </c>
      <c r="E3379" s="45" t="s">
        <v>8976</v>
      </c>
      <c r="AF3379" s="326"/>
    </row>
    <row r="3380" spans="1:32" x14ac:dyDescent="0.25">
      <c r="A3380" s="44" t="s">
        <v>14097</v>
      </c>
      <c r="B3380" s="44" t="s">
        <v>20356</v>
      </c>
      <c r="C3380" s="45" t="s">
        <v>14093</v>
      </c>
      <c r="D3380" s="32" t="s">
        <v>12570</v>
      </c>
      <c r="E3380" s="46">
        <v>46477</v>
      </c>
      <c r="AF3380" s="326"/>
    </row>
    <row r="3381" spans="1:32" x14ac:dyDescent="0.25">
      <c r="A3381" s="44" t="s">
        <v>1030</v>
      </c>
      <c r="B3381" s="92" t="s">
        <v>10390</v>
      </c>
      <c r="C3381" s="56" t="s">
        <v>10120</v>
      </c>
      <c r="D3381" s="146" t="s">
        <v>10389</v>
      </c>
      <c r="E3381" s="107">
        <v>45838</v>
      </c>
      <c r="F3381" s="93"/>
      <c r="G3381" s="93"/>
      <c r="H3381" s="93"/>
      <c r="I3381" s="99"/>
      <c r="J3381" s="99"/>
      <c r="K3381" s="99"/>
      <c r="L3381" s="99"/>
      <c r="M3381" s="99"/>
      <c r="N3381" s="99"/>
      <c r="O3381" s="99"/>
      <c r="P3381" s="99"/>
      <c r="Q3381" s="44"/>
      <c r="R3381" s="44"/>
      <c r="S3381" s="99"/>
      <c r="T3381" s="99"/>
      <c r="U3381" s="99"/>
      <c r="V3381" s="99"/>
      <c r="W3381" s="99"/>
      <c r="X3381" s="99"/>
      <c r="Y3381" s="99"/>
      <c r="Z3381" s="99"/>
      <c r="AF3381" s="326"/>
    </row>
    <row r="3382" spans="1:32" x14ac:dyDescent="0.25">
      <c r="A3382" s="44" t="s">
        <v>15541</v>
      </c>
      <c r="B3382" s="44" t="s">
        <v>6798</v>
      </c>
      <c r="C3382" s="45" t="s">
        <v>15542</v>
      </c>
      <c r="D3382" s="46" t="s">
        <v>13037</v>
      </c>
      <c r="E3382" s="46">
        <v>46568</v>
      </c>
      <c r="AF3382" s="326"/>
    </row>
    <row r="3383" spans="1:32" x14ac:dyDescent="0.25">
      <c r="A3383" s="44" t="s">
        <v>15541</v>
      </c>
      <c r="B3383" s="44" t="s">
        <v>6798</v>
      </c>
      <c r="C3383" s="45" t="s">
        <v>15542</v>
      </c>
      <c r="D3383" s="46" t="s">
        <v>13037</v>
      </c>
      <c r="E3383" s="46">
        <v>46568</v>
      </c>
      <c r="AF3383" s="326"/>
    </row>
    <row r="3384" spans="1:32" x14ac:dyDescent="0.25">
      <c r="A3384" s="44" t="s">
        <v>13217</v>
      </c>
      <c r="B3384" s="44" t="s">
        <v>13116</v>
      </c>
      <c r="C3384" s="45">
        <v>3.25</v>
      </c>
      <c r="D3384" s="45" t="s">
        <v>13565</v>
      </c>
      <c r="E3384" s="46">
        <v>47422</v>
      </c>
      <c r="F3384" s="45" t="s">
        <v>1384</v>
      </c>
      <c r="G3384" s="93"/>
      <c r="H3384" s="93"/>
      <c r="I3384" s="99"/>
      <c r="J3384" s="99"/>
      <c r="K3384" s="99"/>
      <c r="L3384" s="99"/>
      <c r="M3384" s="99"/>
      <c r="N3384" s="99"/>
      <c r="O3384" s="99"/>
      <c r="P3384" s="99"/>
      <c r="Q3384" s="99"/>
      <c r="R3384" s="99"/>
      <c r="S3384" s="99"/>
      <c r="T3384" s="99"/>
      <c r="U3384" s="99"/>
      <c r="V3384" s="99"/>
      <c r="W3384" s="99"/>
      <c r="X3384" s="99"/>
      <c r="Y3384" s="99"/>
      <c r="Z3384" s="99"/>
      <c r="AF3384" s="326"/>
    </row>
    <row r="3385" spans="1:32" x14ac:dyDescent="0.25">
      <c r="A3385" s="44" t="s">
        <v>10486</v>
      </c>
      <c r="B3385" s="44" t="s">
        <v>20387</v>
      </c>
      <c r="C3385" s="45" t="s">
        <v>10498</v>
      </c>
      <c r="D3385" s="32" t="s">
        <v>12570</v>
      </c>
      <c r="E3385" s="46">
        <v>46265</v>
      </c>
      <c r="AF3385" s="326"/>
    </row>
    <row r="3386" spans="1:32" x14ac:dyDescent="0.25">
      <c r="A3386" s="44" t="s">
        <v>10731</v>
      </c>
      <c r="B3386" s="44" t="s">
        <v>10712</v>
      </c>
      <c r="C3386" s="45" t="s">
        <v>10732</v>
      </c>
      <c r="D3386" s="46" t="s">
        <v>13037</v>
      </c>
      <c r="E3386" s="46">
        <v>46445</v>
      </c>
      <c r="AF3386" s="326"/>
    </row>
    <row r="3387" spans="1:32" x14ac:dyDescent="0.25">
      <c r="A3387" s="44" t="s">
        <v>13064</v>
      </c>
      <c r="B3387" s="92" t="s">
        <v>13084</v>
      </c>
      <c r="C3387" s="93" t="s">
        <v>13054</v>
      </c>
      <c r="D3387" s="93" t="s">
        <v>1250</v>
      </c>
      <c r="E3387" s="94">
        <v>47208</v>
      </c>
      <c r="F3387" s="93"/>
      <c r="G3387" s="93"/>
      <c r="H3387" s="93"/>
      <c r="I3387" s="99"/>
      <c r="J3387" s="99"/>
      <c r="K3387" s="99"/>
      <c r="L3387" s="99"/>
      <c r="M3387" s="99"/>
      <c r="N3387" s="99"/>
      <c r="O3387" s="99"/>
      <c r="P3387" s="99"/>
      <c r="Q3387" s="44"/>
      <c r="R3387" s="44"/>
      <c r="S3387" s="99"/>
      <c r="T3387" s="99"/>
      <c r="U3387" s="99"/>
      <c r="V3387" s="99"/>
      <c r="W3387" s="99"/>
      <c r="X3387" s="99"/>
      <c r="Y3387" s="99"/>
      <c r="Z3387" s="99"/>
      <c r="AF3387" s="326"/>
    </row>
    <row r="3388" spans="1:32" x14ac:dyDescent="0.25">
      <c r="A3388" s="44" t="s">
        <v>17824</v>
      </c>
      <c r="B3388" s="44" t="s">
        <v>20343</v>
      </c>
      <c r="C3388" s="45" t="s">
        <v>17817</v>
      </c>
      <c r="D3388" s="32" t="s">
        <v>12570</v>
      </c>
      <c r="E3388" s="46">
        <v>46387</v>
      </c>
      <c r="AF3388" s="326"/>
    </row>
    <row r="3389" spans="1:32" x14ac:dyDescent="0.3">
      <c r="A3389" s="372" t="s">
        <v>8723</v>
      </c>
      <c r="B3389" s="372" t="s">
        <v>8693</v>
      </c>
      <c r="C3389" s="125" t="s">
        <v>8694</v>
      </c>
      <c r="D3389" s="32" t="s">
        <v>20621</v>
      </c>
      <c r="E3389" s="125" t="s">
        <v>8524</v>
      </c>
      <c r="F3389" s="125" t="s">
        <v>1236</v>
      </c>
      <c r="G3389" s="125" t="s">
        <v>1237</v>
      </c>
      <c r="AF3389" s="326"/>
    </row>
    <row r="3390" spans="1:32" x14ac:dyDescent="0.25">
      <c r="A3390" s="44" t="s">
        <v>10392</v>
      </c>
      <c r="B3390" s="44" t="s">
        <v>20335</v>
      </c>
      <c r="C3390" s="45" t="s">
        <v>10492</v>
      </c>
      <c r="D3390" s="32" t="s">
        <v>12570</v>
      </c>
      <c r="E3390" s="46">
        <v>46538</v>
      </c>
      <c r="AF3390" s="326"/>
    </row>
    <row r="3391" spans="1:32" x14ac:dyDescent="0.25">
      <c r="A3391" s="44" t="s">
        <v>11385</v>
      </c>
      <c r="B3391" s="44" t="s">
        <v>5639</v>
      </c>
      <c r="C3391" s="45">
        <v>23010401</v>
      </c>
      <c r="D3391" s="45" t="s">
        <v>12340</v>
      </c>
      <c r="E3391" s="45" t="s">
        <v>5640</v>
      </c>
      <c r="AF3391" s="326"/>
    </row>
    <row r="3392" spans="1:32" x14ac:dyDescent="0.25">
      <c r="A3392" s="44" t="s">
        <v>11385</v>
      </c>
      <c r="B3392" s="44" t="s">
        <v>11301</v>
      </c>
      <c r="C3392" s="45">
        <v>24070301</v>
      </c>
      <c r="D3392" s="45" t="s">
        <v>12340</v>
      </c>
      <c r="E3392" s="45" t="s">
        <v>7992</v>
      </c>
      <c r="AF3392" s="326"/>
    </row>
    <row r="3393" spans="1:32" x14ac:dyDescent="0.3">
      <c r="A3393" s="372" t="s">
        <v>12383</v>
      </c>
      <c r="B3393" s="372" t="s">
        <v>12354</v>
      </c>
      <c r="C3393" s="125" t="s">
        <v>12187</v>
      </c>
      <c r="D3393" s="32" t="s">
        <v>20621</v>
      </c>
      <c r="E3393" s="125" t="s">
        <v>5239</v>
      </c>
      <c r="F3393" s="125" t="s">
        <v>1236</v>
      </c>
      <c r="G3393" s="125" t="s">
        <v>1237</v>
      </c>
      <c r="AF3393" s="326"/>
    </row>
    <row r="3394" spans="1:32" x14ac:dyDescent="0.25">
      <c r="A3394" s="44" t="s">
        <v>12253</v>
      </c>
      <c r="B3394" s="44" t="s">
        <v>2433</v>
      </c>
      <c r="C3394" s="45">
        <v>220105</v>
      </c>
      <c r="D3394" s="45" t="s">
        <v>12340</v>
      </c>
      <c r="E3394" s="45" t="s">
        <v>2686</v>
      </c>
      <c r="AF3394" s="326"/>
    </row>
    <row r="3395" spans="1:32" x14ac:dyDescent="0.25">
      <c r="A3395" s="44" t="s">
        <v>12253</v>
      </c>
      <c r="B3395" s="44" t="s">
        <v>5447</v>
      </c>
      <c r="C3395" s="45">
        <v>240804</v>
      </c>
      <c r="D3395" s="45" t="s">
        <v>12340</v>
      </c>
      <c r="E3395" s="45" t="s">
        <v>12234</v>
      </c>
      <c r="AF3395" s="326"/>
    </row>
    <row r="3396" spans="1:32" x14ac:dyDescent="0.25">
      <c r="A3396" s="44" t="s">
        <v>7319</v>
      </c>
      <c r="B3396" s="44" t="s">
        <v>20344</v>
      </c>
      <c r="C3396" s="45" t="s">
        <v>8813</v>
      </c>
      <c r="D3396" s="32" t="s">
        <v>12570</v>
      </c>
      <c r="E3396" s="46">
        <v>46387</v>
      </c>
      <c r="AF3396" s="326"/>
    </row>
    <row r="3397" spans="1:32" x14ac:dyDescent="0.25">
      <c r="A3397" s="44" t="s">
        <v>19052</v>
      </c>
      <c r="B3397" s="44" t="s">
        <v>3298</v>
      </c>
      <c r="C3397" s="45">
        <v>26010402</v>
      </c>
      <c r="D3397" s="45" t="s">
        <v>12340</v>
      </c>
      <c r="E3397" s="45" t="s">
        <v>18836</v>
      </c>
      <c r="AF3397" s="326"/>
    </row>
    <row r="3398" spans="1:32" x14ac:dyDescent="0.25">
      <c r="A3398" s="44" t="s">
        <v>4488</v>
      </c>
      <c r="B3398" s="44" t="s">
        <v>210</v>
      </c>
      <c r="C3398" s="45">
        <v>241001</v>
      </c>
      <c r="D3398" s="45" t="s">
        <v>12340</v>
      </c>
      <c r="E3398" s="45" t="s">
        <v>5650</v>
      </c>
      <c r="AF3398" s="326"/>
    </row>
    <row r="3399" spans="1:32" x14ac:dyDescent="0.25">
      <c r="A3399" s="44" t="s">
        <v>5808</v>
      </c>
      <c r="B3399" s="44" t="s">
        <v>20375</v>
      </c>
      <c r="C3399" s="45" t="s">
        <v>10093</v>
      </c>
      <c r="D3399" s="32" t="s">
        <v>12570</v>
      </c>
      <c r="E3399" s="46">
        <v>46507</v>
      </c>
      <c r="AF3399" s="326"/>
    </row>
    <row r="3400" spans="1:32" x14ac:dyDescent="0.25">
      <c r="A3400" s="360" t="s">
        <v>14055</v>
      </c>
      <c r="B3400" s="92" t="s">
        <v>14075</v>
      </c>
      <c r="C3400" s="93" t="s">
        <v>14076</v>
      </c>
      <c r="D3400" s="93" t="s">
        <v>1250</v>
      </c>
      <c r="E3400" s="94">
        <v>47223</v>
      </c>
      <c r="F3400" s="93"/>
      <c r="G3400" s="93"/>
      <c r="H3400" s="93"/>
      <c r="I3400" s="99"/>
      <c r="J3400" s="99"/>
      <c r="K3400" s="99"/>
      <c r="L3400" s="99"/>
      <c r="M3400" s="99"/>
      <c r="N3400" s="99"/>
      <c r="O3400" s="99"/>
      <c r="P3400" s="99"/>
      <c r="Q3400" s="44"/>
      <c r="R3400" s="44"/>
      <c r="S3400" s="99"/>
      <c r="T3400" s="99"/>
      <c r="U3400" s="99"/>
      <c r="V3400" s="99"/>
      <c r="W3400" s="99"/>
      <c r="X3400" s="99"/>
      <c r="Y3400" s="99"/>
      <c r="Z3400" s="99"/>
      <c r="AF3400" s="326"/>
    </row>
    <row r="3401" spans="1:32" x14ac:dyDescent="0.3">
      <c r="A3401" s="372" t="s">
        <v>11960</v>
      </c>
      <c r="B3401" s="372" t="s">
        <v>12354</v>
      </c>
      <c r="C3401" s="125" t="s">
        <v>12187</v>
      </c>
      <c r="D3401" s="32" t="s">
        <v>20621</v>
      </c>
      <c r="E3401" s="125" t="s">
        <v>5239</v>
      </c>
      <c r="F3401" s="125" t="s">
        <v>1236</v>
      </c>
      <c r="G3401" s="125" t="s">
        <v>1237</v>
      </c>
      <c r="AF3401" s="326"/>
    </row>
    <row r="3402" spans="1:32" x14ac:dyDescent="0.3">
      <c r="A3402" s="372" t="s">
        <v>11960</v>
      </c>
      <c r="B3402" s="372" t="s">
        <v>1204</v>
      </c>
      <c r="C3402" s="125" t="s">
        <v>14352</v>
      </c>
      <c r="D3402" s="32" t="s">
        <v>20621</v>
      </c>
      <c r="E3402" s="125" t="s">
        <v>13567</v>
      </c>
      <c r="F3402" s="125" t="s">
        <v>1236</v>
      </c>
      <c r="G3402" s="125" t="s">
        <v>1237</v>
      </c>
      <c r="AF3402" s="326"/>
    </row>
    <row r="3403" spans="1:32" x14ac:dyDescent="0.25">
      <c r="A3403" s="67" t="s">
        <v>42</v>
      </c>
      <c r="B3403" s="256" t="s">
        <v>7398</v>
      </c>
      <c r="C3403" s="53" t="s">
        <v>7423</v>
      </c>
      <c r="D3403" s="93" t="s">
        <v>5891</v>
      </c>
      <c r="E3403" s="257">
        <v>46824</v>
      </c>
      <c r="F3403" s="93"/>
      <c r="G3403" s="93"/>
      <c r="H3403" s="93"/>
      <c r="I3403" s="99"/>
      <c r="J3403" s="99"/>
      <c r="K3403" s="99"/>
      <c r="L3403" s="99"/>
      <c r="M3403" s="99"/>
      <c r="N3403" s="99"/>
      <c r="O3403" s="99"/>
      <c r="P3403" s="99"/>
      <c r="Q3403" s="99"/>
      <c r="R3403" s="99"/>
      <c r="S3403" s="99"/>
      <c r="T3403" s="99"/>
      <c r="U3403" s="99"/>
      <c r="V3403" s="99"/>
      <c r="W3403" s="99"/>
      <c r="X3403" s="99"/>
      <c r="Y3403" s="99"/>
      <c r="Z3403" s="99"/>
      <c r="AF3403" s="326"/>
    </row>
    <row r="3404" spans="1:32" x14ac:dyDescent="0.3">
      <c r="A3404" s="57" t="s">
        <v>42</v>
      </c>
      <c r="B3404" s="57" t="s">
        <v>2254</v>
      </c>
      <c r="C3404" s="62">
        <v>24030</v>
      </c>
      <c r="D3404" s="93" t="s">
        <v>5007</v>
      </c>
      <c r="E3404" s="60">
        <v>46326</v>
      </c>
      <c r="F3404" s="379"/>
      <c r="G3404" s="379"/>
      <c r="H3404" s="379"/>
      <c r="I3404" s="380"/>
      <c r="J3404" s="380"/>
      <c r="K3404" s="380"/>
      <c r="L3404" s="380"/>
      <c r="M3404" s="380"/>
      <c r="N3404" s="380"/>
      <c r="O3404" s="380"/>
      <c r="P3404" s="380"/>
      <c r="Q3404" s="380"/>
      <c r="R3404" s="380"/>
      <c r="S3404" s="380"/>
      <c r="T3404" s="380"/>
      <c r="U3404" s="380"/>
      <c r="V3404" s="380"/>
      <c r="W3404" s="380"/>
      <c r="X3404" s="380"/>
      <c r="Y3404" s="380"/>
      <c r="Z3404" s="380"/>
      <c r="AA3404" s="380"/>
      <c r="AF3404" s="326"/>
    </row>
    <row r="3405" spans="1:32" x14ac:dyDescent="0.3">
      <c r="A3405" s="385" t="s">
        <v>42</v>
      </c>
      <c r="B3405" s="385" t="s">
        <v>1339</v>
      </c>
      <c r="C3405" s="387">
        <v>24027</v>
      </c>
      <c r="D3405" s="93" t="s">
        <v>5007</v>
      </c>
      <c r="E3405" s="388">
        <v>46507</v>
      </c>
      <c r="AF3405" s="326"/>
    </row>
    <row r="3406" spans="1:32" x14ac:dyDescent="0.25">
      <c r="A3406" s="57" t="s">
        <v>42</v>
      </c>
      <c r="B3406" s="92" t="s">
        <v>3862</v>
      </c>
      <c r="C3406" s="93" t="s">
        <v>3860</v>
      </c>
      <c r="D3406" s="93" t="s">
        <v>3861</v>
      </c>
      <c r="E3406" s="94">
        <v>46203</v>
      </c>
      <c r="F3406" s="93"/>
      <c r="G3406" s="93"/>
      <c r="H3406" s="93"/>
      <c r="I3406" s="99"/>
      <c r="J3406" s="99"/>
      <c r="K3406" s="99"/>
      <c r="L3406" s="99"/>
      <c r="M3406" s="99"/>
      <c r="N3406" s="99"/>
      <c r="O3406" s="99"/>
      <c r="P3406" s="44"/>
      <c r="Q3406" s="44"/>
      <c r="R3406" s="44"/>
      <c r="S3406" s="99"/>
      <c r="T3406" s="99"/>
      <c r="U3406" s="99"/>
      <c r="V3406" s="99"/>
      <c r="W3406" s="99"/>
      <c r="X3406" s="99"/>
      <c r="Y3406" s="99"/>
      <c r="Z3406" s="99"/>
      <c r="AA3406" s="380"/>
      <c r="AF3406" s="326"/>
    </row>
    <row r="3407" spans="1:32" x14ac:dyDescent="0.25">
      <c r="A3407" s="44" t="s">
        <v>42</v>
      </c>
      <c r="B3407" s="44" t="s">
        <v>13115</v>
      </c>
      <c r="C3407" s="45">
        <v>8.25</v>
      </c>
      <c r="D3407" s="45" t="s">
        <v>13565</v>
      </c>
      <c r="E3407" s="46">
        <v>47057</v>
      </c>
      <c r="F3407" s="45"/>
      <c r="G3407" s="93"/>
      <c r="H3407" s="93"/>
      <c r="I3407" s="99"/>
      <c r="J3407" s="99"/>
      <c r="K3407" s="99"/>
      <c r="L3407" s="99"/>
      <c r="M3407" s="99"/>
      <c r="N3407" s="99"/>
      <c r="O3407" s="99"/>
      <c r="P3407" s="99"/>
      <c r="Q3407" s="99"/>
      <c r="R3407" s="99"/>
      <c r="S3407" s="99"/>
      <c r="T3407" s="99"/>
      <c r="U3407" s="99"/>
      <c r="V3407" s="99"/>
      <c r="W3407" s="99"/>
      <c r="X3407" s="99"/>
      <c r="Y3407" s="99"/>
      <c r="Z3407" s="99"/>
      <c r="AF3407" s="326"/>
    </row>
    <row r="3408" spans="1:32" x14ac:dyDescent="0.25">
      <c r="A3408" s="44" t="s">
        <v>42</v>
      </c>
      <c r="B3408" s="44" t="s">
        <v>13127</v>
      </c>
      <c r="C3408" s="45">
        <v>13.25</v>
      </c>
      <c r="D3408" s="45" t="s">
        <v>13565</v>
      </c>
      <c r="E3408" s="46">
        <v>47664</v>
      </c>
      <c r="F3408" s="45"/>
      <c r="G3408" s="93"/>
      <c r="H3408" s="93"/>
      <c r="I3408" s="99"/>
      <c r="J3408" s="99"/>
      <c r="K3408" s="99"/>
      <c r="L3408" s="99"/>
      <c r="M3408" s="99"/>
      <c r="N3408" s="99"/>
      <c r="O3408" s="99"/>
      <c r="P3408" s="99"/>
      <c r="Q3408" s="99"/>
      <c r="R3408" s="99"/>
      <c r="S3408" s="99"/>
      <c r="T3408" s="99"/>
      <c r="U3408" s="99"/>
      <c r="V3408" s="99"/>
      <c r="W3408" s="99"/>
      <c r="X3408" s="99"/>
      <c r="Y3408" s="99"/>
      <c r="Z3408" s="99"/>
      <c r="AF3408" s="326"/>
    </row>
    <row r="3409" spans="1:32" x14ac:dyDescent="0.25">
      <c r="A3409" s="44" t="s">
        <v>42</v>
      </c>
      <c r="B3409" s="44" t="s">
        <v>14670</v>
      </c>
      <c r="C3409" s="45">
        <v>16.25</v>
      </c>
      <c r="D3409" s="45" t="s">
        <v>13565</v>
      </c>
      <c r="E3409" s="46">
        <v>47664</v>
      </c>
      <c r="F3409" s="45"/>
      <c r="G3409" s="93"/>
      <c r="H3409" s="93"/>
      <c r="I3409" s="99"/>
      <c r="J3409" s="99"/>
      <c r="K3409" s="99"/>
      <c r="L3409" s="99"/>
      <c r="M3409" s="99"/>
      <c r="N3409" s="99"/>
      <c r="O3409" s="99"/>
      <c r="P3409" s="99"/>
      <c r="Q3409" s="99"/>
      <c r="R3409" s="99"/>
      <c r="S3409" s="99"/>
      <c r="T3409" s="99"/>
      <c r="U3409" s="99"/>
      <c r="V3409" s="99"/>
      <c r="W3409" s="99"/>
      <c r="X3409" s="99"/>
      <c r="Y3409" s="99"/>
      <c r="Z3409" s="99"/>
      <c r="AF3409" s="326"/>
    </row>
    <row r="3410" spans="1:32" x14ac:dyDescent="0.25">
      <c r="A3410" s="44" t="s">
        <v>42</v>
      </c>
      <c r="B3410" s="44" t="s">
        <v>20342</v>
      </c>
      <c r="C3410" s="45" t="s">
        <v>10493</v>
      </c>
      <c r="D3410" s="32" t="s">
        <v>12570</v>
      </c>
      <c r="E3410" s="46">
        <v>46387</v>
      </c>
      <c r="AF3410" s="326"/>
    </row>
    <row r="3411" spans="1:32" x14ac:dyDescent="0.25">
      <c r="A3411" s="44" t="s">
        <v>42</v>
      </c>
      <c r="B3411" s="44" t="s">
        <v>20353</v>
      </c>
      <c r="C3411" s="45" t="s">
        <v>20354</v>
      </c>
      <c r="D3411" s="32" t="s">
        <v>12570</v>
      </c>
      <c r="E3411" s="46">
        <v>46507</v>
      </c>
      <c r="AF3411" s="326"/>
    </row>
    <row r="3412" spans="1:32" x14ac:dyDescent="0.25">
      <c r="A3412" s="44" t="s">
        <v>42</v>
      </c>
      <c r="B3412" s="44" t="s">
        <v>3156</v>
      </c>
      <c r="C3412" s="45">
        <v>230904</v>
      </c>
      <c r="D3412" s="45" t="s">
        <v>12340</v>
      </c>
      <c r="E3412" s="45" t="s">
        <v>8524</v>
      </c>
      <c r="AF3412" s="326"/>
    </row>
    <row r="3413" spans="1:32" x14ac:dyDescent="0.25">
      <c r="A3413" s="44" t="s">
        <v>42</v>
      </c>
      <c r="B3413" s="44" t="s">
        <v>3598</v>
      </c>
      <c r="C3413" s="45">
        <v>240301</v>
      </c>
      <c r="D3413" s="45" t="s">
        <v>12340</v>
      </c>
      <c r="E3413" s="45" t="s">
        <v>10032</v>
      </c>
      <c r="AF3413" s="326"/>
    </row>
    <row r="3414" spans="1:32" x14ac:dyDescent="0.25">
      <c r="A3414" s="44" t="s">
        <v>42</v>
      </c>
      <c r="B3414" s="44" t="s">
        <v>977</v>
      </c>
      <c r="C3414" s="45">
        <v>230805</v>
      </c>
      <c r="D3414" s="45" t="s">
        <v>12340</v>
      </c>
      <c r="E3414" s="45" t="s">
        <v>4380</v>
      </c>
      <c r="AF3414" s="326"/>
    </row>
    <row r="3415" spans="1:32" x14ac:dyDescent="0.25">
      <c r="A3415" s="44" t="s">
        <v>42</v>
      </c>
      <c r="B3415" s="44" t="s">
        <v>5447</v>
      </c>
      <c r="C3415" s="45">
        <v>250802</v>
      </c>
      <c r="D3415" s="45" t="s">
        <v>12340</v>
      </c>
      <c r="E3415" s="45" t="s">
        <v>10682</v>
      </c>
      <c r="AF3415" s="326"/>
    </row>
    <row r="3416" spans="1:32" x14ac:dyDescent="0.3">
      <c r="A3416" s="372" t="s">
        <v>12384</v>
      </c>
      <c r="B3416" s="372" t="s">
        <v>12351</v>
      </c>
      <c r="C3416" s="125" t="s">
        <v>12352</v>
      </c>
      <c r="D3416" s="32" t="s">
        <v>20621</v>
      </c>
      <c r="E3416" s="125" t="s">
        <v>5075</v>
      </c>
      <c r="F3416" s="125" t="s">
        <v>1236</v>
      </c>
      <c r="G3416" s="125" t="s">
        <v>1237</v>
      </c>
      <c r="AF3416" s="326"/>
    </row>
    <row r="3417" spans="1:32" x14ac:dyDescent="0.3">
      <c r="A3417" s="385" t="s">
        <v>14172</v>
      </c>
      <c r="B3417" s="385" t="s">
        <v>1339</v>
      </c>
      <c r="C3417" s="387">
        <v>24027</v>
      </c>
      <c r="D3417" s="93" t="s">
        <v>5007</v>
      </c>
      <c r="E3417" s="388">
        <v>46507</v>
      </c>
      <c r="AF3417" s="326"/>
    </row>
    <row r="3418" spans="1:32" x14ac:dyDescent="0.25">
      <c r="A3418" s="99" t="s">
        <v>8442</v>
      </c>
      <c r="B3418" s="92" t="s">
        <v>3574</v>
      </c>
      <c r="C3418" s="93" t="s">
        <v>8458</v>
      </c>
      <c r="D3418" s="93" t="s">
        <v>1250</v>
      </c>
      <c r="E3418" s="94">
        <v>46496</v>
      </c>
      <c r="F3418" s="93"/>
      <c r="G3418" s="93"/>
      <c r="H3418" s="93"/>
      <c r="I3418" s="99"/>
      <c r="J3418" s="99"/>
      <c r="K3418" s="99"/>
      <c r="L3418" s="99"/>
      <c r="M3418" s="99"/>
      <c r="N3418" s="99"/>
      <c r="O3418" s="99"/>
      <c r="P3418" s="44"/>
      <c r="Q3418" s="44"/>
      <c r="R3418" s="44"/>
      <c r="S3418" s="99"/>
      <c r="T3418" s="99"/>
      <c r="U3418" s="99"/>
      <c r="V3418" s="99"/>
      <c r="W3418" s="99"/>
      <c r="X3418" s="99"/>
      <c r="Y3418" s="99"/>
      <c r="Z3418" s="99"/>
      <c r="AF3418" s="326"/>
    </row>
    <row r="3419" spans="1:32" x14ac:dyDescent="0.25">
      <c r="A3419" s="44" t="s">
        <v>14576</v>
      </c>
      <c r="B3419" s="44" t="s">
        <v>20365</v>
      </c>
      <c r="C3419" s="45" t="s">
        <v>14574</v>
      </c>
      <c r="D3419" s="32" t="s">
        <v>12570</v>
      </c>
      <c r="E3419" s="46">
        <v>46507</v>
      </c>
      <c r="AF3419" s="326"/>
    </row>
    <row r="3420" spans="1:32" x14ac:dyDescent="0.25">
      <c r="A3420" s="44" t="s">
        <v>18019</v>
      </c>
      <c r="B3420" s="44" t="s">
        <v>15973</v>
      </c>
      <c r="C3420" s="45" t="s">
        <v>14840</v>
      </c>
      <c r="D3420" s="93" t="s">
        <v>3876</v>
      </c>
      <c r="E3420" s="359">
        <f>DATE(2029,5,14)</f>
        <v>47252</v>
      </c>
      <c r="F3420" s="93"/>
      <c r="G3420" s="93"/>
      <c r="H3420" s="93"/>
      <c r="I3420" s="99"/>
      <c r="J3420" s="99"/>
      <c r="K3420" s="99"/>
      <c r="L3420" s="99"/>
      <c r="M3420" s="99"/>
      <c r="N3420" s="99"/>
      <c r="O3420" s="99"/>
      <c r="P3420" s="99"/>
      <c r="Q3420" s="99"/>
      <c r="R3420" s="99"/>
      <c r="S3420" s="99"/>
      <c r="T3420" s="99"/>
      <c r="U3420" s="99"/>
      <c r="V3420" s="99"/>
      <c r="W3420" s="99"/>
      <c r="X3420" s="99"/>
      <c r="Y3420" s="99"/>
      <c r="Z3420" s="99"/>
      <c r="AF3420" s="326"/>
    </row>
    <row r="3421" spans="1:32" x14ac:dyDescent="0.25">
      <c r="A3421" s="44" t="s">
        <v>18019</v>
      </c>
      <c r="B3421" s="44" t="s">
        <v>15974</v>
      </c>
      <c r="C3421" s="45" t="s">
        <v>7134</v>
      </c>
      <c r="D3421" s="93" t="s">
        <v>3876</v>
      </c>
      <c r="E3421" s="359">
        <f>DATE(2027,4,10)</f>
        <v>46487</v>
      </c>
      <c r="F3421" s="93"/>
      <c r="G3421" s="93"/>
      <c r="H3421" s="93"/>
      <c r="I3421" s="99"/>
      <c r="J3421" s="99"/>
      <c r="K3421" s="99"/>
      <c r="L3421" s="99"/>
      <c r="M3421" s="99"/>
      <c r="N3421" s="99"/>
      <c r="O3421" s="99"/>
      <c r="P3421" s="99"/>
      <c r="Q3421" s="99"/>
      <c r="R3421" s="99"/>
      <c r="S3421" s="99"/>
      <c r="T3421" s="99"/>
      <c r="U3421" s="99"/>
      <c r="V3421" s="99"/>
      <c r="W3421" s="99"/>
      <c r="X3421" s="99"/>
      <c r="Y3421" s="99"/>
      <c r="Z3421" s="99"/>
      <c r="AF3421" s="326"/>
    </row>
    <row r="3422" spans="1:32" x14ac:dyDescent="0.25">
      <c r="A3422" s="99" t="s">
        <v>2857</v>
      </c>
      <c r="B3422" s="111" t="s">
        <v>1216</v>
      </c>
      <c r="C3422" s="56" t="s">
        <v>2854</v>
      </c>
      <c r="D3422" s="146" t="s">
        <v>2279</v>
      </c>
      <c r="E3422" s="69">
        <v>45227</v>
      </c>
      <c r="F3422" s="93"/>
      <c r="G3422" s="93"/>
      <c r="H3422" s="93"/>
      <c r="I3422" s="99"/>
      <c r="J3422" s="99"/>
      <c r="K3422" s="99"/>
      <c r="L3422" s="99"/>
      <c r="M3422" s="99"/>
      <c r="N3422" s="99"/>
      <c r="O3422" s="99"/>
      <c r="P3422" s="44"/>
      <c r="Q3422" s="44"/>
      <c r="R3422" s="44"/>
      <c r="S3422" s="99"/>
      <c r="T3422" s="99"/>
      <c r="U3422" s="99"/>
      <c r="V3422" s="99"/>
      <c r="W3422" s="99"/>
      <c r="X3422" s="99"/>
      <c r="Y3422" s="99"/>
      <c r="Z3422" s="99"/>
      <c r="AF3422" s="326"/>
    </row>
    <row r="3423" spans="1:32" x14ac:dyDescent="0.3">
      <c r="A3423" s="372" t="s">
        <v>8402</v>
      </c>
      <c r="B3423" s="372" t="s">
        <v>2787</v>
      </c>
      <c r="C3423" s="125" t="s">
        <v>8393</v>
      </c>
      <c r="D3423" s="32" t="s">
        <v>20621</v>
      </c>
      <c r="E3423" s="125" t="s">
        <v>4471</v>
      </c>
      <c r="F3423" s="125" t="s">
        <v>1236</v>
      </c>
      <c r="G3423" s="125" t="s">
        <v>1237</v>
      </c>
      <c r="AF3423" s="326"/>
    </row>
    <row r="3424" spans="1:32" x14ac:dyDescent="0.3">
      <c r="A3424" s="372" t="s">
        <v>16552</v>
      </c>
      <c r="B3424" s="372" t="s">
        <v>2786</v>
      </c>
      <c r="C3424" s="125" t="s">
        <v>8394</v>
      </c>
      <c r="D3424" s="32" t="s">
        <v>20621</v>
      </c>
      <c r="E3424" s="125" t="s">
        <v>4471</v>
      </c>
      <c r="F3424" s="125" t="s">
        <v>1236</v>
      </c>
      <c r="G3424" s="125" t="s">
        <v>1237</v>
      </c>
      <c r="AF3424" s="326"/>
    </row>
    <row r="3425" spans="1:32" x14ac:dyDescent="0.3">
      <c r="A3425" s="372" t="s">
        <v>16552</v>
      </c>
      <c r="B3425" s="372" t="s">
        <v>3577</v>
      </c>
      <c r="C3425" s="125" t="s">
        <v>11919</v>
      </c>
      <c r="D3425" s="32" t="s">
        <v>20621</v>
      </c>
      <c r="E3425" s="125" t="s">
        <v>2686</v>
      </c>
      <c r="F3425" s="125" t="s">
        <v>1236</v>
      </c>
      <c r="G3425" s="125" t="s">
        <v>1237</v>
      </c>
      <c r="AF3425" s="326"/>
    </row>
    <row r="3426" spans="1:32" x14ac:dyDescent="0.3">
      <c r="A3426" s="372" t="s">
        <v>16552</v>
      </c>
      <c r="B3426" s="372" t="s">
        <v>1211</v>
      </c>
      <c r="C3426" s="125" t="s">
        <v>16878</v>
      </c>
      <c r="D3426" s="32" t="s">
        <v>20621</v>
      </c>
      <c r="E3426" s="125" t="s">
        <v>10638</v>
      </c>
      <c r="F3426" s="125" t="s">
        <v>1236</v>
      </c>
      <c r="G3426" s="125" t="s">
        <v>1237</v>
      </c>
      <c r="AF3426" s="326"/>
    </row>
    <row r="3427" spans="1:32" x14ac:dyDescent="0.25">
      <c r="A3427" s="44" t="s">
        <v>3266</v>
      </c>
      <c r="B3427" s="44" t="s">
        <v>18845</v>
      </c>
      <c r="C3427" s="45">
        <v>23110101</v>
      </c>
      <c r="D3427" s="45" t="s">
        <v>12340</v>
      </c>
      <c r="E3427" s="45" t="s">
        <v>9018</v>
      </c>
      <c r="AF3427" s="326"/>
    </row>
    <row r="3428" spans="1:32" x14ac:dyDescent="0.25">
      <c r="A3428" s="44" t="s">
        <v>4636</v>
      </c>
      <c r="B3428" s="44" t="s">
        <v>4578</v>
      </c>
      <c r="C3428" s="45" t="s">
        <v>4637</v>
      </c>
      <c r="D3428" s="45" t="s">
        <v>12177</v>
      </c>
      <c r="E3428" s="45" t="s">
        <v>2628</v>
      </c>
      <c r="F3428" s="93"/>
      <c r="G3428" s="93"/>
      <c r="H3428" s="93"/>
      <c r="I3428" s="99"/>
      <c r="J3428" s="99"/>
      <c r="K3428" s="99"/>
      <c r="L3428" s="99"/>
      <c r="M3428" s="99"/>
      <c r="N3428" s="99"/>
      <c r="O3428" s="99"/>
      <c r="P3428" s="99"/>
      <c r="Q3428" s="99"/>
      <c r="R3428" s="99"/>
      <c r="S3428" s="99"/>
      <c r="T3428" s="99"/>
      <c r="U3428" s="99"/>
      <c r="V3428" s="99"/>
      <c r="W3428" s="99"/>
      <c r="X3428" s="99"/>
      <c r="Y3428" s="99"/>
      <c r="Z3428" s="99"/>
      <c r="AF3428" s="326"/>
    </row>
    <row r="3429" spans="1:32" x14ac:dyDescent="0.25">
      <c r="A3429" s="44" t="s">
        <v>4636</v>
      </c>
      <c r="B3429" s="44" t="s">
        <v>15058</v>
      </c>
      <c r="C3429" s="45" t="s">
        <v>15085</v>
      </c>
      <c r="D3429" s="45" t="s">
        <v>12177</v>
      </c>
      <c r="E3429" s="45" t="s">
        <v>7228</v>
      </c>
      <c r="F3429" s="93"/>
      <c r="G3429" s="93"/>
      <c r="H3429" s="93"/>
      <c r="I3429" s="99"/>
      <c r="J3429" s="99"/>
      <c r="K3429" s="99"/>
      <c r="L3429" s="99"/>
      <c r="M3429" s="99"/>
      <c r="N3429" s="99"/>
      <c r="O3429" s="99"/>
      <c r="P3429" s="99"/>
      <c r="Q3429" s="99"/>
      <c r="R3429" s="99"/>
      <c r="S3429" s="99"/>
      <c r="T3429" s="99"/>
      <c r="U3429" s="99"/>
      <c r="V3429" s="99"/>
      <c r="W3429" s="99"/>
      <c r="X3429" s="99"/>
      <c r="Y3429" s="99"/>
      <c r="Z3429" s="99"/>
      <c r="AF3429" s="326"/>
    </row>
    <row r="3430" spans="1:32" x14ac:dyDescent="0.25">
      <c r="A3430" s="44" t="s">
        <v>4636</v>
      </c>
      <c r="B3430" s="44" t="s">
        <v>4578</v>
      </c>
      <c r="C3430" s="45" t="s">
        <v>4637</v>
      </c>
      <c r="D3430" s="93" t="s">
        <v>18817</v>
      </c>
      <c r="E3430" s="45" t="s">
        <v>2628</v>
      </c>
      <c r="F3430" s="379"/>
      <c r="G3430" s="379"/>
      <c r="H3430" s="379"/>
      <c r="I3430" s="380"/>
      <c r="J3430" s="380"/>
      <c r="K3430" s="380"/>
      <c r="L3430" s="380"/>
      <c r="M3430" s="380"/>
      <c r="N3430" s="380"/>
      <c r="O3430" s="380"/>
      <c r="P3430" s="380"/>
      <c r="Q3430" s="380"/>
      <c r="R3430" s="380"/>
      <c r="S3430" s="380"/>
      <c r="T3430" s="380"/>
      <c r="U3430" s="380"/>
      <c r="V3430" s="380"/>
      <c r="W3430" s="380"/>
      <c r="X3430" s="380"/>
      <c r="Y3430" s="380"/>
      <c r="Z3430" s="380"/>
      <c r="AA3430" s="380"/>
      <c r="AF3430" s="326"/>
    </row>
    <row r="3431" spans="1:32" x14ac:dyDescent="0.25">
      <c r="A3431" s="44" t="s">
        <v>4636</v>
      </c>
      <c r="B3431" s="44" t="s">
        <v>15058</v>
      </c>
      <c r="C3431" s="45" t="s">
        <v>15085</v>
      </c>
      <c r="D3431" s="93" t="s">
        <v>18817</v>
      </c>
      <c r="E3431" s="45" t="s">
        <v>7228</v>
      </c>
      <c r="F3431" s="379"/>
      <c r="G3431" s="379"/>
      <c r="H3431" s="379"/>
      <c r="I3431" s="380"/>
      <c r="J3431" s="380"/>
      <c r="K3431" s="380"/>
      <c r="L3431" s="380"/>
      <c r="M3431" s="380"/>
      <c r="N3431" s="380"/>
      <c r="O3431" s="380"/>
      <c r="P3431" s="380"/>
      <c r="Q3431" s="380"/>
      <c r="R3431" s="380"/>
      <c r="S3431" s="380"/>
      <c r="T3431" s="380"/>
      <c r="U3431" s="380"/>
      <c r="V3431" s="380"/>
      <c r="W3431" s="380"/>
      <c r="X3431" s="380"/>
      <c r="Y3431" s="380"/>
      <c r="Z3431" s="380"/>
      <c r="AA3431" s="380"/>
      <c r="AF3431" s="326"/>
    </row>
    <row r="3432" spans="1:32" x14ac:dyDescent="0.25">
      <c r="A3432" s="267" t="s">
        <v>1031</v>
      </c>
      <c r="B3432" s="267" t="s">
        <v>6739</v>
      </c>
      <c r="C3432" s="268">
        <v>791202207002</v>
      </c>
      <c r="D3432" s="268" t="s">
        <v>6775</v>
      </c>
      <c r="E3432" s="269">
        <v>46630</v>
      </c>
      <c r="F3432" s="93"/>
      <c r="G3432" s="93"/>
      <c r="H3432" s="93"/>
      <c r="I3432" s="99"/>
      <c r="J3432" s="99"/>
      <c r="K3432" s="99"/>
      <c r="L3432" s="99"/>
      <c r="M3432" s="99"/>
      <c r="N3432" s="99"/>
      <c r="O3432" s="99"/>
      <c r="P3432" s="44"/>
      <c r="Q3432" s="44"/>
      <c r="R3432" s="44"/>
      <c r="S3432" s="99"/>
      <c r="T3432" s="99"/>
      <c r="U3432" s="99"/>
      <c r="V3432" s="99"/>
      <c r="W3432" s="99"/>
      <c r="X3432" s="99"/>
      <c r="Y3432" s="99"/>
      <c r="Z3432" s="99"/>
      <c r="AF3432" s="326"/>
    </row>
    <row r="3433" spans="1:32" x14ac:dyDescent="0.3">
      <c r="A3433" s="372" t="s">
        <v>1031</v>
      </c>
      <c r="B3433" s="372" t="s">
        <v>1209</v>
      </c>
      <c r="C3433" s="125" t="s">
        <v>8691</v>
      </c>
      <c r="D3433" s="32" t="s">
        <v>20621</v>
      </c>
      <c r="E3433" s="125" t="s">
        <v>8524</v>
      </c>
      <c r="F3433" s="125" t="s">
        <v>1236</v>
      </c>
      <c r="G3433" s="125" t="s">
        <v>1237</v>
      </c>
      <c r="AF3433" s="326"/>
    </row>
    <row r="3434" spans="1:32" x14ac:dyDescent="0.25">
      <c r="A3434" s="117" t="s">
        <v>1031</v>
      </c>
      <c r="B3434" s="117" t="s">
        <v>1981</v>
      </c>
      <c r="C3434" s="118" t="s">
        <v>1982</v>
      </c>
      <c r="D3434" s="93" t="s">
        <v>1443</v>
      </c>
      <c r="E3434" s="119">
        <v>46934</v>
      </c>
      <c r="F3434" s="93"/>
      <c r="G3434" s="93"/>
      <c r="H3434" s="93"/>
      <c r="I3434" s="99"/>
      <c r="J3434" s="99"/>
      <c r="K3434" s="99"/>
      <c r="L3434" s="99"/>
      <c r="M3434" s="99"/>
      <c r="N3434" s="99"/>
      <c r="O3434" s="99"/>
      <c r="P3434" s="44"/>
      <c r="Q3434" s="44"/>
      <c r="R3434" s="44"/>
      <c r="S3434" s="99"/>
      <c r="T3434" s="99"/>
      <c r="U3434" s="99"/>
      <c r="V3434" s="99"/>
      <c r="W3434" s="99"/>
      <c r="X3434" s="99"/>
      <c r="Y3434" s="99"/>
      <c r="Z3434" s="99"/>
      <c r="AF3434" s="326"/>
    </row>
    <row r="3435" spans="1:32" x14ac:dyDescent="0.25">
      <c r="A3435" s="117" t="s">
        <v>1031</v>
      </c>
      <c r="B3435" s="117" t="s">
        <v>1981</v>
      </c>
      <c r="C3435" s="118" t="s">
        <v>1982</v>
      </c>
      <c r="D3435" s="93" t="s">
        <v>1443</v>
      </c>
      <c r="E3435" s="119">
        <v>46934</v>
      </c>
      <c r="F3435" s="93"/>
      <c r="G3435" s="93"/>
      <c r="H3435" s="93"/>
      <c r="I3435" s="99"/>
      <c r="J3435" s="99"/>
      <c r="K3435" s="99"/>
      <c r="L3435" s="99"/>
      <c r="M3435" s="99"/>
      <c r="N3435" s="99"/>
      <c r="O3435" s="99"/>
      <c r="P3435" s="44"/>
      <c r="Q3435" s="44"/>
      <c r="R3435" s="44"/>
      <c r="S3435" s="99"/>
      <c r="T3435" s="99"/>
      <c r="U3435" s="99"/>
      <c r="V3435" s="99"/>
      <c r="W3435" s="99"/>
      <c r="X3435" s="99"/>
      <c r="Y3435" s="99"/>
      <c r="Z3435" s="99"/>
      <c r="AF3435" s="326"/>
    </row>
    <row r="3436" spans="1:32" x14ac:dyDescent="0.25">
      <c r="A3436" s="44" t="s">
        <v>1031</v>
      </c>
      <c r="B3436" s="44" t="s">
        <v>15975</v>
      </c>
      <c r="C3436" s="45" t="s">
        <v>14841</v>
      </c>
      <c r="D3436" s="93" t="s">
        <v>3876</v>
      </c>
      <c r="E3436" s="359">
        <f>DATE(2028,11,1)</f>
        <v>47058</v>
      </c>
      <c r="F3436" s="93"/>
      <c r="G3436" s="93"/>
      <c r="H3436" s="93"/>
      <c r="I3436" s="99"/>
      <c r="J3436" s="99"/>
      <c r="K3436" s="99"/>
      <c r="L3436" s="99"/>
      <c r="M3436" s="99"/>
      <c r="N3436" s="99"/>
      <c r="O3436" s="99"/>
      <c r="P3436" s="99"/>
      <c r="Q3436" s="99"/>
      <c r="R3436" s="99"/>
      <c r="S3436" s="99"/>
      <c r="T3436" s="99"/>
      <c r="U3436" s="99"/>
      <c r="V3436" s="99"/>
      <c r="W3436" s="99"/>
      <c r="X3436" s="99"/>
      <c r="Y3436" s="99"/>
      <c r="Z3436" s="99"/>
      <c r="AF3436" s="326"/>
    </row>
    <row r="3437" spans="1:32" x14ac:dyDescent="0.25">
      <c r="A3437" s="44" t="s">
        <v>1031</v>
      </c>
      <c r="B3437" s="44" t="s">
        <v>18828</v>
      </c>
      <c r="C3437" s="45">
        <v>25010501</v>
      </c>
      <c r="D3437" s="45" t="s">
        <v>12340</v>
      </c>
      <c r="E3437" s="45" t="s">
        <v>13567</v>
      </c>
      <c r="AF3437" s="326"/>
    </row>
    <row r="3438" spans="1:32" x14ac:dyDescent="0.25">
      <c r="A3438" s="99" t="s">
        <v>11038</v>
      </c>
      <c r="B3438" s="92" t="s">
        <v>2780</v>
      </c>
      <c r="C3438" s="93" t="s">
        <v>10926</v>
      </c>
      <c r="D3438" s="93" t="s">
        <v>1250</v>
      </c>
      <c r="E3438" s="94">
        <v>46225</v>
      </c>
      <c r="F3438" s="93"/>
      <c r="G3438" s="93"/>
      <c r="H3438" s="93" t="s">
        <v>1857</v>
      </c>
      <c r="I3438" s="99"/>
      <c r="J3438" s="99"/>
      <c r="K3438" s="99"/>
      <c r="L3438" s="99"/>
      <c r="M3438" s="99"/>
      <c r="N3438" s="99"/>
      <c r="O3438" s="99"/>
      <c r="P3438" s="44"/>
      <c r="Q3438" s="44"/>
      <c r="R3438" s="57"/>
      <c r="S3438" s="99"/>
      <c r="T3438" s="99"/>
      <c r="U3438" s="99"/>
      <c r="V3438" s="99"/>
      <c r="W3438" s="99"/>
      <c r="X3438" s="99"/>
      <c r="Y3438" s="99"/>
      <c r="Z3438" s="99"/>
      <c r="AA3438" s="380"/>
      <c r="AF3438" s="326"/>
    </row>
    <row r="3439" spans="1:32" x14ac:dyDescent="0.25">
      <c r="A3439" s="44" t="s">
        <v>11038</v>
      </c>
      <c r="B3439" s="44" t="s">
        <v>18828</v>
      </c>
      <c r="C3439" s="45">
        <v>25010501</v>
      </c>
      <c r="D3439" s="45" t="s">
        <v>12340</v>
      </c>
      <c r="E3439" s="45" t="s">
        <v>13567</v>
      </c>
      <c r="AF3439" s="326"/>
    </row>
    <row r="3440" spans="1:32" x14ac:dyDescent="0.25">
      <c r="A3440" s="44" t="s">
        <v>10172</v>
      </c>
      <c r="B3440" s="92" t="s">
        <v>10390</v>
      </c>
      <c r="C3440" s="371" t="s">
        <v>10122</v>
      </c>
      <c r="D3440" s="146" t="s">
        <v>10389</v>
      </c>
      <c r="E3440" s="107">
        <v>45838</v>
      </c>
      <c r="F3440" s="93"/>
      <c r="G3440" s="93"/>
      <c r="H3440" s="93"/>
      <c r="I3440" s="99"/>
      <c r="J3440" s="99"/>
      <c r="K3440" s="99"/>
      <c r="L3440" s="99"/>
      <c r="M3440" s="99"/>
      <c r="N3440" s="99"/>
      <c r="O3440" s="99"/>
      <c r="P3440" s="44"/>
      <c r="Q3440" s="44"/>
      <c r="R3440" s="57"/>
      <c r="S3440" s="99"/>
      <c r="T3440" s="99"/>
      <c r="U3440" s="99"/>
      <c r="V3440" s="99"/>
      <c r="W3440" s="99"/>
      <c r="X3440" s="99"/>
      <c r="Y3440" s="99"/>
      <c r="Z3440" s="99"/>
      <c r="AF3440" s="326"/>
    </row>
    <row r="3441" spans="1:32" x14ac:dyDescent="0.3">
      <c r="A3441" s="372" t="s">
        <v>4227</v>
      </c>
      <c r="B3441" s="372" t="s">
        <v>1209</v>
      </c>
      <c r="C3441" s="125" t="s">
        <v>8691</v>
      </c>
      <c r="D3441" s="32" t="s">
        <v>20621</v>
      </c>
      <c r="E3441" s="125" t="s">
        <v>8524</v>
      </c>
      <c r="F3441" s="125" t="s">
        <v>1236</v>
      </c>
      <c r="G3441" s="125" t="s">
        <v>1237</v>
      </c>
      <c r="AF3441" s="326"/>
    </row>
    <row r="3442" spans="1:32" x14ac:dyDescent="0.25">
      <c r="A3442" s="117" t="s">
        <v>2015</v>
      </c>
      <c r="B3442" s="117" t="s">
        <v>1981</v>
      </c>
      <c r="C3442" s="118" t="s">
        <v>1983</v>
      </c>
      <c r="D3442" s="93" t="s">
        <v>1443</v>
      </c>
      <c r="E3442" s="119">
        <v>46934</v>
      </c>
      <c r="F3442" s="93"/>
      <c r="G3442" s="93"/>
      <c r="H3442" s="93"/>
      <c r="I3442" s="99"/>
      <c r="J3442" s="99"/>
      <c r="K3442" s="99"/>
      <c r="L3442" s="99"/>
      <c r="M3442" s="99"/>
      <c r="N3442" s="99"/>
      <c r="O3442" s="99"/>
      <c r="P3442" s="44"/>
      <c r="Q3442" s="44"/>
      <c r="R3442" s="57"/>
      <c r="S3442" s="99"/>
      <c r="T3442" s="99"/>
      <c r="U3442" s="99"/>
      <c r="V3442" s="99"/>
      <c r="W3442" s="99"/>
      <c r="X3442" s="99"/>
      <c r="Y3442" s="99"/>
      <c r="Z3442" s="99"/>
      <c r="AF3442" s="326"/>
    </row>
    <row r="3443" spans="1:32" x14ac:dyDescent="0.25">
      <c r="A3443" s="117" t="s">
        <v>2015</v>
      </c>
      <c r="B3443" s="117" t="s">
        <v>1981</v>
      </c>
      <c r="C3443" s="118" t="s">
        <v>1983</v>
      </c>
      <c r="D3443" s="93" t="s">
        <v>1443</v>
      </c>
      <c r="E3443" s="119">
        <v>46934</v>
      </c>
      <c r="F3443" s="93"/>
      <c r="G3443" s="93"/>
      <c r="H3443" s="93"/>
      <c r="I3443" s="99"/>
      <c r="J3443" s="99"/>
      <c r="K3443" s="99"/>
      <c r="L3443" s="99"/>
      <c r="M3443" s="99"/>
      <c r="N3443" s="99"/>
      <c r="O3443" s="99"/>
      <c r="P3443" s="44"/>
      <c r="Q3443" s="44"/>
      <c r="R3443" s="57"/>
      <c r="S3443" s="99"/>
      <c r="T3443" s="99"/>
      <c r="U3443" s="99"/>
      <c r="V3443" s="99"/>
      <c r="W3443" s="99"/>
      <c r="X3443" s="99"/>
      <c r="Y3443" s="99"/>
      <c r="Z3443" s="99"/>
      <c r="AF3443" s="326"/>
    </row>
    <row r="3444" spans="1:32" x14ac:dyDescent="0.25">
      <c r="A3444" s="267" t="s">
        <v>6740</v>
      </c>
      <c r="B3444" s="267" t="s">
        <v>6739</v>
      </c>
      <c r="C3444" s="268">
        <v>791202207002</v>
      </c>
      <c r="D3444" s="268" t="s">
        <v>6775</v>
      </c>
      <c r="E3444" s="269">
        <v>46630</v>
      </c>
      <c r="F3444" s="93"/>
      <c r="G3444" s="93"/>
      <c r="H3444" s="93"/>
      <c r="I3444" s="99"/>
      <c r="J3444" s="99"/>
      <c r="K3444" s="99"/>
      <c r="L3444" s="99"/>
      <c r="M3444" s="99"/>
      <c r="N3444" s="99"/>
      <c r="O3444" s="99"/>
      <c r="P3444" s="44"/>
      <c r="Q3444" s="44"/>
      <c r="R3444" s="57"/>
      <c r="S3444" s="99"/>
      <c r="T3444" s="99"/>
      <c r="U3444" s="99"/>
      <c r="V3444" s="99"/>
      <c r="W3444" s="99"/>
      <c r="X3444" s="99"/>
      <c r="Y3444" s="99"/>
      <c r="Z3444" s="99"/>
      <c r="AF3444" s="326"/>
    </row>
    <row r="3445" spans="1:32" x14ac:dyDescent="0.25">
      <c r="A3445" s="44" t="s">
        <v>6808</v>
      </c>
      <c r="B3445" s="44" t="s">
        <v>1648</v>
      </c>
      <c r="C3445" s="45" t="s">
        <v>6809</v>
      </c>
      <c r="D3445" s="46" t="s">
        <v>13037</v>
      </c>
      <c r="E3445" s="46">
        <v>46495</v>
      </c>
      <c r="AF3445" s="326"/>
    </row>
    <row r="3446" spans="1:32" x14ac:dyDescent="0.25">
      <c r="A3446" s="44" t="s">
        <v>4638</v>
      </c>
      <c r="B3446" s="44" t="s">
        <v>8082</v>
      </c>
      <c r="C3446" s="45" t="s">
        <v>4640</v>
      </c>
      <c r="D3446" s="45" t="s">
        <v>12177</v>
      </c>
      <c r="E3446" s="45" t="s">
        <v>2628</v>
      </c>
      <c r="F3446" s="93"/>
      <c r="G3446" s="93"/>
      <c r="H3446" s="93"/>
      <c r="I3446" s="99"/>
      <c r="J3446" s="99"/>
      <c r="K3446" s="99"/>
      <c r="L3446" s="99"/>
      <c r="M3446" s="99"/>
      <c r="N3446" s="99"/>
      <c r="O3446" s="99"/>
      <c r="P3446" s="99"/>
      <c r="Q3446" s="99"/>
      <c r="R3446" s="99"/>
      <c r="S3446" s="99"/>
      <c r="T3446" s="99"/>
      <c r="U3446" s="99"/>
      <c r="V3446" s="99"/>
      <c r="W3446" s="99"/>
      <c r="X3446" s="99"/>
      <c r="Y3446" s="99"/>
      <c r="Z3446" s="99"/>
      <c r="AF3446" s="326"/>
    </row>
    <row r="3447" spans="1:32" x14ac:dyDescent="0.25">
      <c r="A3447" s="44" t="s">
        <v>4638</v>
      </c>
      <c r="B3447" s="44" t="s">
        <v>8082</v>
      </c>
      <c r="C3447" s="45" t="s">
        <v>4640</v>
      </c>
      <c r="D3447" s="93" t="s">
        <v>18817</v>
      </c>
      <c r="E3447" s="45" t="s">
        <v>2628</v>
      </c>
      <c r="F3447" s="379"/>
      <c r="G3447" s="379"/>
      <c r="H3447" s="379"/>
      <c r="I3447" s="380"/>
      <c r="J3447" s="380"/>
      <c r="K3447" s="380"/>
      <c r="L3447" s="380"/>
      <c r="M3447" s="380"/>
      <c r="N3447" s="380"/>
      <c r="O3447" s="380"/>
      <c r="P3447" s="380"/>
      <c r="Q3447" s="380"/>
      <c r="R3447" s="380"/>
      <c r="S3447" s="380"/>
      <c r="T3447" s="380"/>
      <c r="U3447" s="380"/>
      <c r="V3447" s="380"/>
      <c r="W3447" s="380"/>
      <c r="X3447" s="380"/>
      <c r="Y3447" s="380"/>
      <c r="Z3447" s="380"/>
      <c r="AA3447" s="380"/>
      <c r="AF3447" s="326"/>
    </row>
    <row r="3448" spans="1:32" x14ac:dyDescent="0.25">
      <c r="A3448" s="44" t="s">
        <v>19053</v>
      </c>
      <c r="B3448" s="44" t="s">
        <v>3156</v>
      </c>
      <c r="C3448" s="45">
        <v>230904</v>
      </c>
      <c r="D3448" s="45" t="s">
        <v>12340</v>
      </c>
      <c r="E3448" s="45" t="s">
        <v>8524</v>
      </c>
      <c r="AF3448" s="326"/>
    </row>
    <row r="3449" spans="1:32" x14ac:dyDescent="0.25">
      <c r="A3449" s="44" t="s">
        <v>19053</v>
      </c>
      <c r="B3449" s="44" t="s">
        <v>5447</v>
      </c>
      <c r="C3449" s="45">
        <v>250802</v>
      </c>
      <c r="D3449" s="45" t="s">
        <v>12340</v>
      </c>
      <c r="E3449" s="45" t="s">
        <v>10682</v>
      </c>
      <c r="AF3449" s="326"/>
    </row>
    <row r="3450" spans="1:32" x14ac:dyDescent="0.25">
      <c r="A3450" s="44" t="s">
        <v>13218</v>
      </c>
      <c r="B3450" s="44" t="s">
        <v>13127</v>
      </c>
      <c r="C3450" s="45">
        <v>13.24</v>
      </c>
      <c r="D3450" s="45" t="s">
        <v>13565</v>
      </c>
      <c r="E3450" s="46">
        <v>47299</v>
      </c>
      <c r="F3450" s="45"/>
      <c r="G3450" s="93"/>
      <c r="H3450" s="93"/>
      <c r="I3450" s="99"/>
      <c r="J3450" s="99"/>
      <c r="K3450" s="99"/>
      <c r="L3450" s="99"/>
      <c r="M3450" s="99"/>
      <c r="N3450" s="99"/>
      <c r="O3450" s="99"/>
      <c r="P3450" s="99"/>
      <c r="Q3450" s="99"/>
      <c r="R3450" s="99"/>
      <c r="S3450" s="99"/>
      <c r="T3450" s="99"/>
      <c r="U3450" s="99"/>
      <c r="V3450" s="99"/>
      <c r="W3450" s="99"/>
      <c r="X3450" s="99"/>
      <c r="Y3450" s="99"/>
      <c r="Z3450" s="99"/>
      <c r="AF3450" s="326"/>
    </row>
    <row r="3451" spans="1:32" x14ac:dyDescent="0.25">
      <c r="A3451" s="67" t="s">
        <v>9176</v>
      </c>
      <c r="B3451" s="256" t="s">
        <v>7398</v>
      </c>
      <c r="C3451" s="53" t="s">
        <v>7424</v>
      </c>
      <c r="D3451" s="93" t="s">
        <v>5891</v>
      </c>
      <c r="E3451" s="257">
        <v>46824</v>
      </c>
      <c r="F3451" s="93"/>
      <c r="G3451" s="93"/>
      <c r="H3451" s="93"/>
      <c r="I3451" s="99"/>
      <c r="J3451" s="99"/>
      <c r="K3451" s="99"/>
      <c r="L3451" s="99"/>
      <c r="M3451" s="99"/>
      <c r="N3451" s="99"/>
      <c r="O3451" s="99"/>
      <c r="P3451" s="99"/>
      <c r="Q3451" s="99"/>
      <c r="R3451" s="99"/>
      <c r="S3451" s="99"/>
      <c r="T3451" s="99"/>
      <c r="U3451" s="99"/>
      <c r="V3451" s="99"/>
      <c r="W3451" s="99"/>
      <c r="X3451" s="99"/>
      <c r="Y3451" s="99"/>
      <c r="Z3451" s="99"/>
      <c r="AF3451" s="326"/>
    </row>
    <row r="3452" spans="1:32" x14ac:dyDescent="0.25">
      <c r="A3452" s="44" t="s">
        <v>6927</v>
      </c>
      <c r="B3452" s="44" t="s">
        <v>5639</v>
      </c>
      <c r="C3452" s="45">
        <v>23010401</v>
      </c>
      <c r="D3452" s="45" t="s">
        <v>12340</v>
      </c>
      <c r="E3452" s="45" t="s">
        <v>5640</v>
      </c>
      <c r="AF3452" s="326"/>
    </row>
    <row r="3453" spans="1:32" x14ac:dyDescent="0.25">
      <c r="A3453" s="44" t="s">
        <v>675</v>
      </c>
      <c r="B3453" s="44" t="s">
        <v>7119</v>
      </c>
      <c r="C3453" s="45">
        <v>26020102</v>
      </c>
      <c r="D3453" s="45" t="s">
        <v>12340</v>
      </c>
      <c r="E3453" s="45" t="s">
        <v>10021</v>
      </c>
      <c r="AF3453" s="326"/>
    </row>
    <row r="3454" spans="1:32" x14ac:dyDescent="0.25">
      <c r="A3454" s="44" t="s">
        <v>675</v>
      </c>
      <c r="B3454" s="44" t="s">
        <v>18842</v>
      </c>
      <c r="C3454" s="45">
        <v>26020101</v>
      </c>
      <c r="D3454" s="45" t="s">
        <v>12340</v>
      </c>
      <c r="E3454" s="45" t="s">
        <v>10021</v>
      </c>
      <c r="AF3454" s="326"/>
    </row>
    <row r="3455" spans="1:32" x14ac:dyDescent="0.25">
      <c r="A3455" s="44" t="s">
        <v>675</v>
      </c>
      <c r="B3455" s="44" t="s">
        <v>3298</v>
      </c>
      <c r="C3455" s="45">
        <v>23010402</v>
      </c>
      <c r="D3455" s="45" t="s">
        <v>12340</v>
      </c>
      <c r="E3455" s="45" t="s">
        <v>5640</v>
      </c>
      <c r="AF3455" s="326"/>
    </row>
    <row r="3456" spans="1:32" x14ac:dyDescent="0.25">
      <c r="A3456" s="44" t="s">
        <v>19054</v>
      </c>
      <c r="B3456" s="44" t="s">
        <v>992</v>
      </c>
      <c r="C3456" s="45">
        <v>240802</v>
      </c>
      <c r="D3456" s="45" t="s">
        <v>12340</v>
      </c>
      <c r="E3456" s="45" t="s">
        <v>5239</v>
      </c>
      <c r="AF3456" s="326"/>
    </row>
    <row r="3457" spans="1:32" x14ac:dyDescent="0.25">
      <c r="A3457" s="271" t="s">
        <v>10843</v>
      </c>
      <c r="B3457" s="271" t="s">
        <v>1251</v>
      </c>
      <c r="C3457" s="59" t="s">
        <v>10924</v>
      </c>
      <c r="D3457" s="93" t="s">
        <v>1250</v>
      </c>
      <c r="E3457" s="94">
        <v>46228</v>
      </c>
      <c r="F3457" s="93"/>
      <c r="G3457" s="93"/>
      <c r="H3457" s="93"/>
      <c r="I3457" s="99"/>
      <c r="J3457" s="99"/>
      <c r="K3457" s="99"/>
      <c r="L3457" s="99"/>
      <c r="M3457" s="99"/>
      <c r="N3457" s="99"/>
      <c r="O3457" s="99"/>
      <c r="P3457" s="44"/>
      <c r="Q3457" s="44"/>
      <c r="R3457" s="57"/>
      <c r="S3457" s="99"/>
      <c r="T3457" s="99"/>
      <c r="U3457" s="99"/>
      <c r="V3457" s="99"/>
      <c r="W3457" s="99"/>
      <c r="X3457" s="99"/>
      <c r="Y3457" s="99"/>
      <c r="Z3457" s="99"/>
      <c r="AA3457" s="380"/>
      <c r="AF3457" s="326"/>
    </row>
    <row r="3458" spans="1:32" x14ac:dyDescent="0.25">
      <c r="A3458" s="44" t="s">
        <v>6928</v>
      </c>
      <c r="B3458" s="44" t="s">
        <v>18840</v>
      </c>
      <c r="C3458" s="45">
        <v>260202</v>
      </c>
      <c r="D3458" s="45" t="s">
        <v>12340</v>
      </c>
      <c r="E3458" s="45" t="s">
        <v>10021</v>
      </c>
      <c r="AF3458" s="326"/>
    </row>
    <row r="3459" spans="1:32" x14ac:dyDescent="0.25">
      <c r="A3459" s="44" t="s">
        <v>6928</v>
      </c>
      <c r="B3459" s="44" t="s">
        <v>3157</v>
      </c>
      <c r="C3459" s="45">
        <v>230305</v>
      </c>
      <c r="D3459" s="45" t="s">
        <v>12340</v>
      </c>
      <c r="E3459" s="45" t="s">
        <v>3276</v>
      </c>
      <c r="AF3459" s="326"/>
    </row>
    <row r="3460" spans="1:32" x14ac:dyDescent="0.25">
      <c r="A3460" s="44" t="s">
        <v>6928</v>
      </c>
      <c r="B3460" s="44" t="s">
        <v>2433</v>
      </c>
      <c r="C3460" s="45">
        <v>230105</v>
      </c>
      <c r="D3460" s="45" t="s">
        <v>12340</v>
      </c>
      <c r="E3460" s="45" t="s">
        <v>5580</v>
      </c>
      <c r="AF3460" s="326"/>
    </row>
    <row r="3461" spans="1:32" x14ac:dyDescent="0.25">
      <c r="A3461" s="44" t="s">
        <v>6928</v>
      </c>
      <c r="B3461" s="44" t="s">
        <v>3298</v>
      </c>
      <c r="C3461" s="45">
        <v>23010402</v>
      </c>
      <c r="D3461" s="45" t="s">
        <v>12340</v>
      </c>
      <c r="E3461" s="45" t="s">
        <v>5640</v>
      </c>
      <c r="AF3461" s="326"/>
    </row>
    <row r="3462" spans="1:32" x14ac:dyDescent="0.25">
      <c r="A3462" s="44" t="s">
        <v>6928</v>
      </c>
      <c r="B3462" s="44" t="s">
        <v>5639</v>
      </c>
      <c r="C3462" s="45">
        <v>23010401</v>
      </c>
      <c r="D3462" s="45" t="s">
        <v>12340</v>
      </c>
      <c r="E3462" s="45" t="s">
        <v>5640</v>
      </c>
      <c r="AF3462" s="326"/>
    </row>
    <row r="3463" spans="1:32" x14ac:dyDescent="0.3">
      <c r="A3463" s="372" t="s">
        <v>4228</v>
      </c>
      <c r="B3463" s="372" t="s">
        <v>1200</v>
      </c>
      <c r="C3463" s="125" t="s">
        <v>12346</v>
      </c>
      <c r="D3463" s="32" t="s">
        <v>20621</v>
      </c>
      <c r="E3463" s="125" t="s">
        <v>5075</v>
      </c>
      <c r="F3463" s="125" t="s">
        <v>1236</v>
      </c>
      <c r="G3463" s="125" t="s">
        <v>1237</v>
      </c>
      <c r="AF3463" s="326"/>
    </row>
    <row r="3464" spans="1:32" x14ac:dyDescent="0.25">
      <c r="A3464" s="44" t="s">
        <v>4228</v>
      </c>
      <c r="B3464" s="92" t="s">
        <v>10390</v>
      </c>
      <c r="C3464" s="56" t="s">
        <v>10129</v>
      </c>
      <c r="D3464" s="146" t="s">
        <v>10389</v>
      </c>
      <c r="E3464" s="107">
        <v>45838</v>
      </c>
      <c r="F3464" s="93"/>
      <c r="G3464" s="93"/>
      <c r="H3464" s="93"/>
      <c r="I3464" s="99"/>
      <c r="J3464" s="99"/>
      <c r="K3464" s="99"/>
      <c r="L3464" s="99"/>
      <c r="M3464" s="99"/>
      <c r="N3464" s="99"/>
      <c r="O3464" s="99"/>
      <c r="P3464" s="44"/>
      <c r="Q3464" s="44"/>
      <c r="R3464" s="57"/>
      <c r="S3464" s="99"/>
      <c r="T3464" s="99"/>
      <c r="U3464" s="99"/>
      <c r="V3464" s="99"/>
      <c r="W3464" s="99"/>
      <c r="X3464" s="99"/>
      <c r="Y3464" s="99"/>
      <c r="Z3464" s="99"/>
      <c r="AF3464" s="326"/>
    </row>
    <row r="3465" spans="1:32" x14ac:dyDescent="0.25">
      <c r="A3465" s="44" t="s">
        <v>110</v>
      </c>
      <c r="B3465" s="44" t="s">
        <v>1956</v>
      </c>
      <c r="C3465" s="45" t="s">
        <v>5128</v>
      </c>
      <c r="D3465" s="46" t="s">
        <v>13037</v>
      </c>
      <c r="E3465" s="46">
        <v>46285</v>
      </c>
      <c r="AF3465" s="326"/>
    </row>
    <row r="3466" spans="1:32" x14ac:dyDescent="0.25">
      <c r="A3466" s="44" t="s">
        <v>110</v>
      </c>
      <c r="B3466" s="44" t="s">
        <v>1956</v>
      </c>
      <c r="C3466" s="45" t="s">
        <v>5128</v>
      </c>
      <c r="D3466" s="46" t="s">
        <v>13037</v>
      </c>
      <c r="E3466" s="46">
        <v>46285</v>
      </c>
      <c r="AF3466" s="326"/>
    </row>
    <row r="3467" spans="1:32" x14ac:dyDescent="0.25">
      <c r="A3467" s="44" t="s">
        <v>110</v>
      </c>
      <c r="B3467" s="44" t="s">
        <v>1956</v>
      </c>
      <c r="C3467" s="45" t="s">
        <v>5128</v>
      </c>
      <c r="D3467" s="46" t="s">
        <v>13037</v>
      </c>
      <c r="E3467" s="46">
        <v>46285</v>
      </c>
      <c r="AF3467" s="326"/>
    </row>
    <row r="3468" spans="1:32" x14ac:dyDescent="0.25">
      <c r="A3468" s="44" t="s">
        <v>12591</v>
      </c>
      <c r="B3468" s="44" t="s">
        <v>20336</v>
      </c>
      <c r="C3468" s="45" t="s">
        <v>12589</v>
      </c>
      <c r="D3468" s="32" t="s">
        <v>12570</v>
      </c>
      <c r="E3468" s="46">
        <v>46387</v>
      </c>
      <c r="AF3468" s="326"/>
    </row>
    <row r="3469" spans="1:32" x14ac:dyDescent="0.3">
      <c r="A3469" s="385" t="s">
        <v>18536</v>
      </c>
      <c r="B3469" s="385" t="s">
        <v>1339</v>
      </c>
      <c r="C3469" s="387">
        <v>24027</v>
      </c>
      <c r="D3469" s="93" t="s">
        <v>5007</v>
      </c>
      <c r="E3469" s="388">
        <v>46507</v>
      </c>
      <c r="AF3469" s="326"/>
    </row>
    <row r="3470" spans="1:32" x14ac:dyDescent="0.25">
      <c r="A3470" s="44" t="s">
        <v>12608</v>
      </c>
      <c r="B3470" s="44" t="s">
        <v>20343</v>
      </c>
      <c r="C3470" s="45" t="s">
        <v>12601</v>
      </c>
      <c r="D3470" s="32" t="s">
        <v>12570</v>
      </c>
      <c r="E3470" s="46">
        <v>46387</v>
      </c>
      <c r="AF3470" s="326"/>
    </row>
    <row r="3471" spans="1:32" x14ac:dyDescent="0.25">
      <c r="A3471" s="44" t="s">
        <v>9497</v>
      </c>
      <c r="B3471" s="44" t="s">
        <v>18020</v>
      </c>
      <c r="C3471" s="45" t="s">
        <v>14842</v>
      </c>
      <c r="D3471" s="93" t="s">
        <v>3876</v>
      </c>
      <c r="E3471" s="359">
        <f>DATE(2029,4,4)</f>
        <v>47212</v>
      </c>
      <c r="F3471" s="93"/>
      <c r="G3471" s="93"/>
      <c r="H3471" s="93"/>
      <c r="I3471" s="99"/>
      <c r="J3471" s="99"/>
      <c r="K3471" s="99"/>
      <c r="L3471" s="99"/>
      <c r="M3471" s="99"/>
      <c r="N3471" s="99"/>
      <c r="O3471" s="99"/>
      <c r="P3471" s="99"/>
      <c r="Q3471" s="99"/>
      <c r="R3471" s="99"/>
      <c r="S3471" s="99"/>
      <c r="T3471" s="99"/>
      <c r="U3471" s="99"/>
      <c r="V3471" s="99"/>
      <c r="W3471" s="99"/>
      <c r="X3471" s="99"/>
      <c r="Y3471" s="99"/>
      <c r="Z3471" s="99"/>
      <c r="AF3471" s="326"/>
    </row>
    <row r="3472" spans="1:32" x14ac:dyDescent="0.25">
      <c r="A3472" s="44" t="s">
        <v>9497</v>
      </c>
      <c r="B3472" s="44" t="s">
        <v>18021</v>
      </c>
      <c r="C3472" s="45" t="s">
        <v>18332</v>
      </c>
      <c r="D3472" s="93" t="s">
        <v>3876</v>
      </c>
      <c r="E3472" s="359">
        <f>DATE(2029,10,2)</f>
        <v>47393</v>
      </c>
      <c r="F3472" s="93"/>
      <c r="G3472" s="93"/>
      <c r="H3472" s="93"/>
      <c r="I3472" s="99"/>
      <c r="J3472" s="99"/>
      <c r="K3472" s="99"/>
      <c r="L3472" s="99"/>
      <c r="M3472" s="99"/>
      <c r="N3472" s="99"/>
      <c r="O3472" s="99"/>
      <c r="P3472" s="99"/>
      <c r="Q3472" s="99"/>
      <c r="R3472" s="99"/>
      <c r="S3472" s="99"/>
      <c r="T3472" s="99"/>
      <c r="U3472" s="99"/>
      <c r="V3472" s="99"/>
      <c r="W3472" s="99"/>
      <c r="X3472" s="99"/>
      <c r="Y3472" s="99"/>
      <c r="Z3472" s="99"/>
      <c r="AF3472" s="326"/>
    </row>
    <row r="3473" spans="1:32" x14ac:dyDescent="0.25">
      <c r="A3473" s="44" t="s">
        <v>16991</v>
      </c>
      <c r="B3473" s="44" t="s">
        <v>2212</v>
      </c>
      <c r="C3473" s="45">
        <v>250702</v>
      </c>
      <c r="D3473" s="45" t="s">
        <v>12340</v>
      </c>
      <c r="E3473" s="45" t="s">
        <v>10638</v>
      </c>
      <c r="AF3473" s="326"/>
    </row>
    <row r="3474" spans="1:32" x14ac:dyDescent="0.25">
      <c r="A3474" s="44" t="s">
        <v>18022</v>
      </c>
      <c r="B3474" s="44" t="s">
        <v>18023</v>
      </c>
      <c r="C3474" s="45" t="s">
        <v>18333</v>
      </c>
      <c r="D3474" s="93" t="s">
        <v>3876</v>
      </c>
      <c r="E3474" s="359">
        <f>DATE(2029,12,8)</f>
        <v>47460</v>
      </c>
      <c r="F3474" s="93"/>
      <c r="G3474" s="93"/>
      <c r="H3474" s="93"/>
      <c r="I3474" s="99"/>
      <c r="J3474" s="99"/>
      <c r="K3474" s="99"/>
      <c r="L3474" s="99"/>
      <c r="M3474" s="99"/>
      <c r="N3474" s="99"/>
      <c r="O3474" s="99"/>
      <c r="P3474" s="99"/>
      <c r="Q3474" s="99"/>
      <c r="R3474" s="99"/>
      <c r="S3474" s="99"/>
      <c r="T3474" s="99"/>
      <c r="U3474" s="99"/>
      <c r="V3474" s="99"/>
      <c r="W3474" s="99"/>
      <c r="X3474" s="99"/>
      <c r="Y3474" s="99"/>
      <c r="Z3474" s="99"/>
      <c r="AF3474" s="326"/>
    </row>
    <row r="3475" spans="1:32" x14ac:dyDescent="0.25">
      <c r="A3475" s="44" t="s">
        <v>676</v>
      </c>
      <c r="B3475" s="44" t="s">
        <v>11296</v>
      </c>
      <c r="C3475" s="45">
        <v>240402</v>
      </c>
      <c r="D3475" s="45" t="s">
        <v>12340</v>
      </c>
      <c r="E3475" s="45" t="s">
        <v>5311</v>
      </c>
      <c r="AF3475" s="326"/>
    </row>
    <row r="3476" spans="1:32" x14ac:dyDescent="0.25">
      <c r="A3476" s="44" t="s">
        <v>18024</v>
      </c>
      <c r="B3476" s="44" t="s">
        <v>15976</v>
      </c>
      <c r="C3476" s="45" t="s">
        <v>18334</v>
      </c>
      <c r="D3476" s="93" t="s">
        <v>3876</v>
      </c>
      <c r="E3476" s="359">
        <f>DATE(2029,10,13)</f>
        <v>47404</v>
      </c>
      <c r="F3476" s="93"/>
      <c r="G3476" s="93"/>
      <c r="H3476" s="93"/>
      <c r="I3476" s="99"/>
      <c r="J3476" s="99"/>
      <c r="K3476" s="99"/>
      <c r="L3476" s="99"/>
      <c r="M3476" s="99"/>
      <c r="N3476" s="99"/>
      <c r="O3476" s="99"/>
      <c r="P3476" s="99"/>
      <c r="Q3476" s="99"/>
      <c r="R3476" s="99"/>
      <c r="S3476" s="99"/>
      <c r="T3476" s="99"/>
      <c r="U3476" s="99"/>
      <c r="V3476" s="99"/>
      <c r="W3476" s="99"/>
      <c r="X3476" s="99"/>
      <c r="Y3476" s="99"/>
      <c r="Z3476" s="99"/>
      <c r="AF3476" s="326"/>
    </row>
    <row r="3477" spans="1:32" x14ac:dyDescent="0.3">
      <c r="A3477" s="372" t="s">
        <v>20064</v>
      </c>
      <c r="B3477" s="372" t="s">
        <v>1214</v>
      </c>
      <c r="C3477" s="125" t="s">
        <v>18610</v>
      </c>
      <c r="D3477" s="32" t="s">
        <v>20621</v>
      </c>
      <c r="E3477" s="125" t="s">
        <v>8976</v>
      </c>
      <c r="F3477" s="125" t="s">
        <v>1236</v>
      </c>
      <c r="G3477" s="125" t="s">
        <v>1237</v>
      </c>
      <c r="AF3477" s="326"/>
    </row>
    <row r="3478" spans="1:32" x14ac:dyDescent="0.25">
      <c r="A3478" s="44" t="s">
        <v>3175</v>
      </c>
      <c r="B3478" s="44" t="s">
        <v>15977</v>
      </c>
      <c r="C3478" s="45" t="s">
        <v>9844</v>
      </c>
      <c r="D3478" s="93" t="s">
        <v>3876</v>
      </c>
      <c r="E3478" s="359">
        <f>DATE(2027,4,14)</f>
        <v>46491</v>
      </c>
      <c r="F3478" s="93"/>
      <c r="G3478" s="93"/>
      <c r="H3478" s="93"/>
      <c r="I3478" s="99"/>
      <c r="J3478" s="99"/>
      <c r="K3478" s="99"/>
      <c r="L3478" s="99"/>
      <c r="M3478" s="99"/>
      <c r="N3478" s="99"/>
      <c r="O3478" s="99"/>
      <c r="P3478" s="99"/>
      <c r="Q3478" s="99"/>
      <c r="R3478" s="99"/>
      <c r="S3478" s="99"/>
      <c r="T3478" s="99"/>
      <c r="U3478" s="99"/>
      <c r="V3478" s="99"/>
      <c r="W3478" s="99"/>
      <c r="X3478" s="99"/>
      <c r="Y3478" s="99"/>
      <c r="Z3478" s="99"/>
      <c r="AF3478" s="326"/>
    </row>
    <row r="3479" spans="1:32" x14ac:dyDescent="0.25">
      <c r="A3479" s="44" t="s">
        <v>9498</v>
      </c>
      <c r="B3479" s="44" t="s">
        <v>15889</v>
      </c>
      <c r="C3479" s="45" t="s">
        <v>9845</v>
      </c>
      <c r="D3479" s="93" t="s">
        <v>3876</v>
      </c>
      <c r="E3479" s="359">
        <f>DATE(2027,10,11)</f>
        <v>46671</v>
      </c>
      <c r="F3479" s="93"/>
      <c r="G3479" s="93"/>
      <c r="H3479" s="93"/>
      <c r="I3479" s="99"/>
      <c r="J3479" s="99"/>
      <c r="K3479" s="99"/>
      <c r="L3479" s="99"/>
      <c r="M3479" s="99"/>
      <c r="N3479" s="99"/>
      <c r="O3479" s="99"/>
      <c r="P3479" s="99"/>
      <c r="Q3479" s="99"/>
      <c r="R3479" s="99"/>
      <c r="S3479" s="99"/>
      <c r="T3479" s="99"/>
      <c r="U3479" s="99"/>
      <c r="V3479" s="99"/>
      <c r="W3479" s="99"/>
      <c r="X3479" s="99"/>
      <c r="Y3479" s="99"/>
      <c r="Z3479" s="99"/>
      <c r="AF3479" s="326"/>
    </row>
    <row r="3480" spans="1:32" x14ac:dyDescent="0.25">
      <c r="A3480" s="44" t="s">
        <v>20279</v>
      </c>
      <c r="B3480" s="44" t="s">
        <v>20353</v>
      </c>
      <c r="C3480" s="45" t="s">
        <v>20354</v>
      </c>
      <c r="D3480" s="32" t="s">
        <v>12570</v>
      </c>
      <c r="E3480" s="46">
        <v>46507</v>
      </c>
      <c r="AF3480" s="326"/>
    </row>
    <row r="3481" spans="1:32" x14ac:dyDescent="0.25">
      <c r="A3481" s="44" t="s">
        <v>9499</v>
      </c>
      <c r="B3481" s="44" t="s">
        <v>15978</v>
      </c>
      <c r="C3481" s="45" t="s">
        <v>9846</v>
      </c>
      <c r="D3481" s="93" t="s">
        <v>3876</v>
      </c>
      <c r="E3481" s="359">
        <f>DATE(2027,12,15)</f>
        <v>46736</v>
      </c>
      <c r="F3481" s="93"/>
      <c r="G3481" s="93"/>
      <c r="H3481" s="93"/>
      <c r="I3481" s="99"/>
      <c r="J3481" s="99"/>
      <c r="K3481" s="99"/>
      <c r="L3481" s="99"/>
      <c r="M3481" s="99"/>
      <c r="N3481" s="99"/>
      <c r="O3481" s="99"/>
      <c r="P3481" s="99"/>
      <c r="Q3481" s="99"/>
      <c r="R3481" s="99"/>
      <c r="S3481" s="99"/>
      <c r="T3481" s="99"/>
      <c r="U3481" s="99"/>
      <c r="V3481" s="99"/>
      <c r="W3481" s="99"/>
      <c r="X3481" s="99"/>
      <c r="Y3481" s="99"/>
      <c r="Z3481" s="99"/>
      <c r="AF3481" s="326"/>
    </row>
    <row r="3482" spans="1:32" x14ac:dyDescent="0.25">
      <c r="A3482" s="44" t="s">
        <v>11386</v>
      </c>
      <c r="B3482" s="44" t="s">
        <v>10020</v>
      </c>
      <c r="C3482" s="45">
        <v>24010401</v>
      </c>
      <c r="D3482" s="45" t="s">
        <v>12340</v>
      </c>
      <c r="E3482" s="45" t="s">
        <v>10021</v>
      </c>
      <c r="AF3482" s="326"/>
    </row>
    <row r="3483" spans="1:32" x14ac:dyDescent="0.25">
      <c r="A3483" s="44" t="s">
        <v>11386</v>
      </c>
      <c r="B3483" s="44" t="s">
        <v>3298</v>
      </c>
      <c r="C3483" s="45">
        <v>24010402</v>
      </c>
      <c r="D3483" s="45" t="s">
        <v>12340</v>
      </c>
      <c r="E3483" s="45" t="s">
        <v>10021</v>
      </c>
      <c r="AF3483" s="326"/>
    </row>
    <row r="3484" spans="1:32" x14ac:dyDescent="0.25">
      <c r="A3484" s="44" t="s">
        <v>13219</v>
      </c>
      <c r="B3484" s="44" t="s">
        <v>13117</v>
      </c>
      <c r="C3484" s="45">
        <v>11.24</v>
      </c>
      <c r="D3484" s="45" t="s">
        <v>13565</v>
      </c>
      <c r="E3484" s="46">
        <v>47299</v>
      </c>
      <c r="F3484" s="45"/>
      <c r="G3484" s="93"/>
      <c r="H3484" s="93"/>
      <c r="I3484" s="99"/>
      <c r="J3484" s="99"/>
      <c r="K3484" s="99"/>
      <c r="L3484" s="99"/>
      <c r="M3484" s="99"/>
      <c r="N3484" s="99"/>
      <c r="O3484" s="99"/>
      <c r="P3484" s="99"/>
      <c r="Q3484" s="99"/>
      <c r="R3484" s="99"/>
      <c r="S3484" s="99"/>
      <c r="T3484" s="99"/>
      <c r="U3484" s="99"/>
      <c r="V3484" s="99"/>
      <c r="W3484" s="99"/>
      <c r="X3484" s="99"/>
      <c r="Y3484" s="99"/>
      <c r="Z3484" s="99"/>
      <c r="AF3484" s="326"/>
    </row>
    <row r="3485" spans="1:32" x14ac:dyDescent="0.25">
      <c r="A3485" s="44" t="s">
        <v>13219</v>
      </c>
      <c r="B3485" s="44" t="s">
        <v>13110</v>
      </c>
      <c r="C3485" s="45">
        <v>12.24</v>
      </c>
      <c r="D3485" s="45" t="s">
        <v>13565</v>
      </c>
      <c r="E3485" s="46">
        <v>47299</v>
      </c>
      <c r="F3485" s="45"/>
      <c r="G3485" s="93"/>
      <c r="H3485" s="93"/>
      <c r="I3485" s="99"/>
      <c r="J3485" s="99"/>
      <c r="K3485" s="99"/>
      <c r="L3485" s="99"/>
      <c r="M3485" s="99"/>
      <c r="N3485" s="99"/>
      <c r="O3485" s="99"/>
      <c r="P3485" s="99"/>
      <c r="Q3485" s="99"/>
      <c r="R3485" s="99"/>
      <c r="S3485" s="99"/>
      <c r="T3485" s="99"/>
      <c r="U3485" s="99"/>
      <c r="V3485" s="99"/>
      <c r="W3485" s="99"/>
      <c r="X3485" s="99"/>
      <c r="Y3485" s="99"/>
      <c r="Z3485" s="99"/>
      <c r="AF3485" s="326"/>
    </row>
    <row r="3486" spans="1:32" x14ac:dyDescent="0.25">
      <c r="A3486" s="44" t="s">
        <v>13219</v>
      </c>
      <c r="B3486" s="44" t="s">
        <v>13144</v>
      </c>
      <c r="C3486" s="45">
        <v>17.239999999999998</v>
      </c>
      <c r="D3486" s="45" t="s">
        <v>13565</v>
      </c>
      <c r="E3486" s="46">
        <v>47299</v>
      </c>
      <c r="F3486" s="45"/>
      <c r="G3486" s="93"/>
      <c r="H3486" s="93"/>
      <c r="I3486" s="99"/>
      <c r="J3486" s="99"/>
      <c r="K3486" s="99"/>
      <c r="L3486" s="99"/>
      <c r="M3486" s="99"/>
      <c r="N3486" s="99"/>
      <c r="O3486" s="99"/>
      <c r="P3486" s="99"/>
      <c r="Q3486" s="99"/>
      <c r="R3486" s="99"/>
      <c r="S3486" s="99"/>
      <c r="T3486" s="99"/>
      <c r="U3486" s="99"/>
      <c r="V3486" s="99"/>
      <c r="W3486" s="99"/>
      <c r="X3486" s="99"/>
      <c r="Y3486" s="99"/>
      <c r="Z3486" s="99"/>
      <c r="AF3486" s="326"/>
    </row>
    <row r="3487" spans="1:32" ht="14.4" x14ac:dyDescent="0.3">
      <c r="A3487" s="385" t="s">
        <v>1261</v>
      </c>
      <c r="B3487" s="385" t="s">
        <v>1347</v>
      </c>
      <c r="C3487" s="387" t="s">
        <v>4990</v>
      </c>
      <c r="D3487" s="93" t="s">
        <v>5007</v>
      </c>
      <c r="E3487" s="389" t="s">
        <v>10500</v>
      </c>
      <c r="AF3487" s="326"/>
    </row>
    <row r="3488" spans="1:32" x14ac:dyDescent="0.25">
      <c r="A3488" s="92" t="s">
        <v>1261</v>
      </c>
      <c r="B3488" s="92" t="s">
        <v>1347</v>
      </c>
      <c r="C3488" s="349" t="s">
        <v>4990</v>
      </c>
      <c r="D3488" s="349" t="s">
        <v>14041</v>
      </c>
      <c r="E3488" s="351">
        <v>47118</v>
      </c>
      <c r="F3488" s="93"/>
      <c r="G3488" s="93"/>
      <c r="H3488" s="93"/>
      <c r="I3488" s="99"/>
      <c r="J3488" s="99"/>
      <c r="K3488" s="99"/>
      <c r="L3488" s="99"/>
      <c r="M3488" s="99"/>
      <c r="N3488" s="99"/>
      <c r="O3488" s="99"/>
      <c r="P3488" s="99"/>
      <c r="Q3488" s="44"/>
      <c r="R3488" s="57"/>
      <c r="S3488" s="99"/>
      <c r="T3488" s="99"/>
      <c r="U3488" s="99"/>
      <c r="V3488" s="99"/>
      <c r="W3488" s="99"/>
      <c r="X3488" s="99"/>
      <c r="Y3488" s="99"/>
      <c r="Z3488" s="99"/>
      <c r="AF3488" s="326"/>
    </row>
    <row r="3489" spans="1:32" x14ac:dyDescent="0.25">
      <c r="A3489" s="44" t="s">
        <v>19055</v>
      </c>
      <c r="B3489" s="44" t="s">
        <v>2433</v>
      </c>
      <c r="C3489" s="45">
        <v>230105</v>
      </c>
      <c r="D3489" s="45" t="s">
        <v>12340</v>
      </c>
      <c r="E3489" s="45" t="s">
        <v>5580</v>
      </c>
      <c r="AF3489" s="326"/>
    </row>
    <row r="3490" spans="1:32" x14ac:dyDescent="0.3">
      <c r="A3490" s="372" t="s">
        <v>12385</v>
      </c>
      <c r="B3490" s="372" t="s">
        <v>16874</v>
      </c>
      <c r="C3490" s="125" t="s">
        <v>13872</v>
      </c>
      <c r="D3490" s="32" t="s">
        <v>20621</v>
      </c>
      <c r="E3490" s="125" t="s">
        <v>5650</v>
      </c>
      <c r="F3490" s="125" t="s">
        <v>1236</v>
      </c>
      <c r="G3490" s="125" t="s">
        <v>1237</v>
      </c>
      <c r="AF3490" s="326"/>
    </row>
    <row r="3491" spans="1:32" x14ac:dyDescent="0.25">
      <c r="A3491" s="44" t="s">
        <v>19056</v>
      </c>
      <c r="B3491" s="44" t="s">
        <v>3597</v>
      </c>
      <c r="C3491" s="45">
        <v>220605</v>
      </c>
      <c r="D3491" s="45" t="s">
        <v>12340</v>
      </c>
      <c r="E3491" s="45" t="s">
        <v>5468</v>
      </c>
      <c r="AF3491" s="326"/>
    </row>
    <row r="3492" spans="1:32" x14ac:dyDescent="0.25">
      <c r="A3492" s="44" t="s">
        <v>19056</v>
      </c>
      <c r="B3492" s="44" t="s">
        <v>8373</v>
      </c>
      <c r="C3492" s="45">
        <v>230603</v>
      </c>
      <c r="D3492" s="45" t="s">
        <v>12340</v>
      </c>
      <c r="E3492" s="45" t="s">
        <v>4471</v>
      </c>
      <c r="AF3492" s="326"/>
    </row>
    <row r="3493" spans="1:32" x14ac:dyDescent="0.25">
      <c r="A3493" s="44" t="s">
        <v>19056</v>
      </c>
      <c r="B3493" s="44" t="s">
        <v>8464</v>
      </c>
      <c r="C3493" s="45">
        <v>230701</v>
      </c>
      <c r="D3493" s="45" t="s">
        <v>12340</v>
      </c>
      <c r="E3493" s="45" t="s">
        <v>4375</v>
      </c>
      <c r="AF3493" s="326"/>
    </row>
    <row r="3494" spans="1:32" x14ac:dyDescent="0.3">
      <c r="A3494" s="372" t="s">
        <v>16777</v>
      </c>
      <c r="B3494" s="372" t="s">
        <v>5063</v>
      </c>
      <c r="C3494" s="125" t="s">
        <v>16877</v>
      </c>
      <c r="D3494" s="32" t="s">
        <v>20621</v>
      </c>
      <c r="E3494" s="125" t="s">
        <v>10638</v>
      </c>
      <c r="F3494" s="125" t="s">
        <v>1236</v>
      </c>
      <c r="G3494" s="125" t="s">
        <v>1237</v>
      </c>
      <c r="AF3494" s="326"/>
    </row>
    <row r="3495" spans="1:32" x14ac:dyDescent="0.25">
      <c r="A3495" s="44" t="s">
        <v>14236</v>
      </c>
      <c r="B3495" s="44" t="s">
        <v>5639</v>
      </c>
      <c r="C3495" s="45">
        <v>25010401</v>
      </c>
      <c r="D3495" s="45" t="s">
        <v>12340</v>
      </c>
      <c r="E3495" s="45" t="s">
        <v>13581</v>
      </c>
      <c r="AF3495" s="326"/>
    </row>
    <row r="3496" spans="1:32" x14ac:dyDescent="0.25">
      <c r="A3496" s="44" t="s">
        <v>14236</v>
      </c>
      <c r="B3496" s="44" t="s">
        <v>976</v>
      </c>
      <c r="C3496" s="45">
        <v>25010201</v>
      </c>
      <c r="D3496" s="45" t="s">
        <v>12340</v>
      </c>
      <c r="E3496" s="45" t="s">
        <v>13567</v>
      </c>
      <c r="AF3496" s="326"/>
    </row>
    <row r="3497" spans="1:32" x14ac:dyDescent="0.25">
      <c r="A3497" s="44" t="s">
        <v>19057</v>
      </c>
      <c r="B3497" s="44" t="s">
        <v>972</v>
      </c>
      <c r="C3497" s="45">
        <v>240803</v>
      </c>
      <c r="D3497" s="45" t="s">
        <v>12340</v>
      </c>
      <c r="E3497" s="45" t="s">
        <v>5239</v>
      </c>
      <c r="AF3497" s="326"/>
    </row>
    <row r="3498" spans="1:32" x14ac:dyDescent="0.25">
      <c r="A3498" s="44" t="s">
        <v>677</v>
      </c>
      <c r="B3498" s="44" t="s">
        <v>16913</v>
      </c>
      <c r="C3498" s="45">
        <v>25050102</v>
      </c>
      <c r="D3498" s="45" t="s">
        <v>12340</v>
      </c>
      <c r="E3498" s="45" t="s">
        <v>7651</v>
      </c>
      <c r="AF3498" s="326"/>
    </row>
    <row r="3499" spans="1:32" x14ac:dyDescent="0.25">
      <c r="A3499" s="44" t="s">
        <v>677</v>
      </c>
      <c r="B3499" s="44" t="s">
        <v>5639</v>
      </c>
      <c r="C3499" s="45">
        <v>26010401</v>
      </c>
      <c r="D3499" s="45" t="s">
        <v>12340</v>
      </c>
      <c r="E3499" s="45" t="s">
        <v>18836</v>
      </c>
      <c r="AF3499" s="326"/>
    </row>
    <row r="3500" spans="1:32" x14ac:dyDescent="0.25">
      <c r="A3500" s="44" t="s">
        <v>677</v>
      </c>
      <c r="B3500" s="44" t="s">
        <v>3298</v>
      </c>
      <c r="C3500" s="45">
        <v>26010402</v>
      </c>
      <c r="D3500" s="45" t="s">
        <v>12340</v>
      </c>
      <c r="E3500" s="45" t="s">
        <v>18836</v>
      </c>
      <c r="AF3500" s="326"/>
    </row>
    <row r="3501" spans="1:32" x14ac:dyDescent="0.25">
      <c r="A3501" s="44" t="s">
        <v>677</v>
      </c>
      <c r="B3501" s="44" t="s">
        <v>210</v>
      </c>
      <c r="C3501" s="45">
        <v>241001</v>
      </c>
      <c r="D3501" s="45" t="s">
        <v>12340</v>
      </c>
      <c r="E3501" s="45" t="s">
        <v>5650</v>
      </c>
      <c r="AF3501" s="326"/>
    </row>
    <row r="3502" spans="1:32" x14ac:dyDescent="0.25">
      <c r="A3502" s="44" t="s">
        <v>677</v>
      </c>
      <c r="B3502" s="44" t="s">
        <v>4036</v>
      </c>
      <c r="C3502" s="45">
        <v>24060401</v>
      </c>
      <c r="D3502" s="45" t="s">
        <v>12340</v>
      </c>
      <c r="E3502" s="45" t="s">
        <v>5235</v>
      </c>
      <c r="AF3502" s="326"/>
    </row>
    <row r="3503" spans="1:32" x14ac:dyDescent="0.25">
      <c r="A3503" s="44" t="s">
        <v>677</v>
      </c>
      <c r="B3503" s="44" t="s">
        <v>16912</v>
      </c>
      <c r="C3503" s="45">
        <v>25050101</v>
      </c>
      <c r="D3503" s="45" t="s">
        <v>12340</v>
      </c>
      <c r="E3503" s="45" t="s">
        <v>7651</v>
      </c>
      <c r="AF3503" s="326"/>
    </row>
    <row r="3504" spans="1:32" x14ac:dyDescent="0.25">
      <c r="A3504" s="44" t="s">
        <v>677</v>
      </c>
      <c r="B3504" s="44" t="s">
        <v>968</v>
      </c>
      <c r="C3504" s="45">
        <v>24060402</v>
      </c>
      <c r="D3504" s="45" t="s">
        <v>12340</v>
      </c>
      <c r="E3504" s="45" t="s">
        <v>5235</v>
      </c>
      <c r="AF3504" s="326"/>
    </row>
    <row r="3505" spans="1:32" x14ac:dyDescent="0.25">
      <c r="A3505" s="44" t="s">
        <v>10173</v>
      </c>
      <c r="B3505" s="92" t="s">
        <v>10390</v>
      </c>
      <c r="C3505" s="56" t="s">
        <v>10120</v>
      </c>
      <c r="D3505" s="146" t="s">
        <v>10389</v>
      </c>
      <c r="E3505" s="107">
        <v>45838</v>
      </c>
      <c r="F3505" s="93"/>
      <c r="G3505" s="93"/>
      <c r="H3505" s="93"/>
      <c r="I3505" s="99"/>
      <c r="J3505" s="99"/>
      <c r="K3505" s="99"/>
      <c r="L3505" s="99"/>
      <c r="M3505" s="99"/>
      <c r="N3505" s="99"/>
      <c r="O3505" s="99"/>
      <c r="P3505" s="44"/>
      <c r="Q3505" s="44"/>
      <c r="R3505" s="57"/>
      <c r="S3505" s="99"/>
      <c r="T3505" s="99"/>
      <c r="U3505" s="99"/>
      <c r="V3505" s="99"/>
      <c r="W3505" s="99"/>
      <c r="X3505" s="99"/>
      <c r="Y3505" s="99"/>
      <c r="Z3505" s="99"/>
      <c r="AF3505" s="326"/>
    </row>
    <row r="3506" spans="1:32" x14ac:dyDescent="0.25">
      <c r="A3506" s="44" t="s">
        <v>10173</v>
      </c>
      <c r="B3506" s="44" t="s">
        <v>7699</v>
      </c>
      <c r="C3506" s="45" t="s">
        <v>17650</v>
      </c>
      <c r="D3506" s="46" t="s">
        <v>13037</v>
      </c>
      <c r="E3506" s="46">
        <v>46274</v>
      </c>
      <c r="AF3506" s="326"/>
    </row>
    <row r="3507" spans="1:32" x14ac:dyDescent="0.25">
      <c r="A3507" s="44" t="s">
        <v>10173</v>
      </c>
      <c r="B3507" s="44" t="s">
        <v>7699</v>
      </c>
      <c r="C3507" s="45" t="s">
        <v>17650</v>
      </c>
      <c r="D3507" s="46" t="s">
        <v>13037</v>
      </c>
      <c r="E3507" s="46">
        <v>46274</v>
      </c>
      <c r="AF3507" s="326"/>
    </row>
    <row r="3508" spans="1:32" x14ac:dyDescent="0.3">
      <c r="A3508" s="372" t="s">
        <v>20065</v>
      </c>
      <c r="B3508" s="372" t="s">
        <v>13870</v>
      </c>
      <c r="C3508" s="125" t="s">
        <v>13871</v>
      </c>
      <c r="D3508" s="32" t="s">
        <v>20621</v>
      </c>
      <c r="E3508" s="125" t="s">
        <v>5650</v>
      </c>
      <c r="F3508" s="125" t="s">
        <v>1236</v>
      </c>
      <c r="G3508" s="125" t="s">
        <v>1237</v>
      </c>
      <c r="AF3508" s="326"/>
    </row>
    <row r="3509" spans="1:32" x14ac:dyDescent="0.25">
      <c r="A3509" s="44" t="s">
        <v>13636</v>
      </c>
      <c r="B3509" s="44" t="s">
        <v>5447</v>
      </c>
      <c r="C3509" s="45">
        <v>240804</v>
      </c>
      <c r="D3509" s="45" t="s">
        <v>12340</v>
      </c>
      <c r="E3509" s="45" t="s">
        <v>12234</v>
      </c>
      <c r="AF3509" s="326"/>
    </row>
    <row r="3510" spans="1:32" x14ac:dyDescent="0.3">
      <c r="A3510" s="372" t="s">
        <v>20066</v>
      </c>
      <c r="B3510" s="372" t="s">
        <v>2383</v>
      </c>
      <c r="C3510" s="125" t="s">
        <v>20257</v>
      </c>
      <c r="D3510" s="32" t="s">
        <v>20621</v>
      </c>
      <c r="E3510" s="125" t="s">
        <v>8976</v>
      </c>
      <c r="F3510" s="125" t="s">
        <v>1236</v>
      </c>
      <c r="G3510" s="125" t="s">
        <v>1237</v>
      </c>
      <c r="AF3510" s="326"/>
    </row>
    <row r="3511" spans="1:32" x14ac:dyDescent="0.25">
      <c r="A3511" s="44" t="s">
        <v>6929</v>
      </c>
      <c r="B3511" s="44" t="s">
        <v>3298</v>
      </c>
      <c r="C3511" s="45">
        <v>23010402</v>
      </c>
      <c r="D3511" s="45" t="s">
        <v>12340</v>
      </c>
      <c r="E3511" s="45" t="s">
        <v>5640</v>
      </c>
      <c r="AF3511" s="326"/>
    </row>
    <row r="3512" spans="1:32" x14ac:dyDescent="0.25">
      <c r="A3512" s="44" t="s">
        <v>6929</v>
      </c>
      <c r="B3512" s="44" t="s">
        <v>5639</v>
      </c>
      <c r="C3512" s="45">
        <v>23010401</v>
      </c>
      <c r="D3512" s="45" t="s">
        <v>12340</v>
      </c>
      <c r="E3512" s="45" t="s">
        <v>5640</v>
      </c>
      <c r="AF3512" s="326"/>
    </row>
    <row r="3513" spans="1:32" x14ac:dyDescent="0.25">
      <c r="A3513" s="44" t="s">
        <v>17825</v>
      </c>
      <c r="B3513" s="44" t="s">
        <v>20343</v>
      </c>
      <c r="C3513" s="45" t="s">
        <v>17817</v>
      </c>
      <c r="D3513" s="32" t="s">
        <v>12570</v>
      </c>
      <c r="E3513" s="46">
        <v>46387</v>
      </c>
      <c r="AF3513" s="326"/>
    </row>
    <row r="3514" spans="1:32" x14ac:dyDescent="0.25">
      <c r="A3514" s="44" t="s">
        <v>12971</v>
      </c>
      <c r="B3514" s="44" t="s">
        <v>5447</v>
      </c>
      <c r="C3514" s="45">
        <v>240804</v>
      </c>
      <c r="D3514" s="45" t="s">
        <v>12340</v>
      </c>
      <c r="E3514" s="45" t="s">
        <v>12234</v>
      </c>
      <c r="AF3514" s="326"/>
    </row>
    <row r="3515" spans="1:32" x14ac:dyDescent="0.25">
      <c r="A3515" s="367" t="s">
        <v>2234</v>
      </c>
      <c r="B3515" s="256" t="s">
        <v>9158</v>
      </c>
      <c r="C3515" s="53" t="s">
        <v>9239</v>
      </c>
      <c r="D3515" s="93" t="s">
        <v>5891</v>
      </c>
      <c r="E3515" s="257">
        <v>47059</v>
      </c>
      <c r="F3515" s="93"/>
      <c r="G3515" s="93"/>
      <c r="H3515" s="93"/>
      <c r="I3515" s="99"/>
      <c r="J3515" s="99"/>
      <c r="K3515" s="99"/>
      <c r="L3515" s="99"/>
      <c r="M3515" s="99"/>
      <c r="N3515" s="99"/>
      <c r="O3515" s="99"/>
      <c r="P3515" s="99"/>
      <c r="Q3515" s="99"/>
      <c r="R3515" s="99"/>
      <c r="S3515" s="99"/>
      <c r="T3515" s="99"/>
      <c r="U3515" s="99"/>
      <c r="V3515" s="99"/>
      <c r="W3515" s="99"/>
      <c r="X3515" s="99"/>
      <c r="Y3515" s="99"/>
      <c r="Z3515" s="99"/>
      <c r="AF3515" s="326"/>
    </row>
    <row r="3516" spans="1:32" x14ac:dyDescent="0.25">
      <c r="A3516" s="44" t="s">
        <v>3628</v>
      </c>
      <c r="B3516" s="44" t="s">
        <v>3275</v>
      </c>
      <c r="C3516" s="45">
        <v>210101</v>
      </c>
      <c r="D3516" s="45" t="s">
        <v>12340</v>
      </c>
      <c r="E3516" s="45" t="s">
        <v>3276</v>
      </c>
      <c r="AF3516" s="326"/>
    </row>
    <row r="3517" spans="1:32" x14ac:dyDescent="0.25">
      <c r="A3517" s="44" t="s">
        <v>13637</v>
      </c>
      <c r="B3517" s="44" t="s">
        <v>5639</v>
      </c>
      <c r="C3517" s="45">
        <v>25010401</v>
      </c>
      <c r="D3517" s="45" t="s">
        <v>12340</v>
      </c>
      <c r="E3517" s="45" t="s">
        <v>13581</v>
      </c>
      <c r="AF3517" s="326"/>
    </row>
    <row r="3518" spans="1:32" x14ac:dyDescent="0.25">
      <c r="A3518" s="44" t="s">
        <v>1552</v>
      </c>
      <c r="B3518" s="44" t="s">
        <v>5247</v>
      </c>
      <c r="C3518" s="45" t="s">
        <v>5248</v>
      </c>
      <c r="D3518" s="45" t="s">
        <v>12177</v>
      </c>
      <c r="E3518" s="45" t="s">
        <v>12127</v>
      </c>
      <c r="F3518" s="93"/>
      <c r="G3518" s="93"/>
      <c r="H3518" s="93"/>
      <c r="I3518" s="99"/>
      <c r="J3518" s="99"/>
      <c r="K3518" s="99"/>
      <c r="L3518" s="99"/>
      <c r="M3518" s="99"/>
      <c r="N3518" s="99"/>
      <c r="O3518" s="99"/>
      <c r="P3518" s="99"/>
      <c r="Q3518" s="99"/>
      <c r="R3518" s="99"/>
      <c r="S3518" s="99"/>
      <c r="T3518" s="99"/>
      <c r="U3518" s="99"/>
      <c r="V3518" s="99"/>
      <c r="W3518" s="99"/>
      <c r="X3518" s="99"/>
      <c r="Y3518" s="99"/>
      <c r="Z3518" s="99"/>
      <c r="AF3518" s="326"/>
    </row>
    <row r="3519" spans="1:32" x14ac:dyDescent="0.25">
      <c r="A3519" s="44" t="s">
        <v>1552</v>
      </c>
      <c r="B3519" s="44" t="s">
        <v>5247</v>
      </c>
      <c r="C3519" s="45" t="s">
        <v>5248</v>
      </c>
      <c r="D3519" s="93" t="s">
        <v>18817</v>
      </c>
      <c r="E3519" s="45" t="s">
        <v>12127</v>
      </c>
      <c r="F3519" s="379"/>
      <c r="G3519" s="379"/>
      <c r="H3519" s="379"/>
      <c r="I3519" s="380"/>
      <c r="J3519" s="380"/>
      <c r="K3519" s="380"/>
      <c r="L3519" s="380"/>
      <c r="M3519" s="380"/>
      <c r="N3519" s="380"/>
      <c r="O3519" s="380"/>
      <c r="P3519" s="380"/>
      <c r="Q3519" s="380"/>
      <c r="R3519" s="380"/>
      <c r="S3519" s="380"/>
      <c r="T3519" s="380"/>
      <c r="U3519" s="380"/>
      <c r="V3519" s="380"/>
      <c r="W3519" s="380"/>
      <c r="X3519" s="380"/>
      <c r="Y3519" s="380"/>
      <c r="Z3519" s="380"/>
      <c r="AA3519" s="380"/>
      <c r="AF3519" s="326"/>
    </row>
    <row r="3520" spans="1:32" x14ac:dyDescent="0.25">
      <c r="A3520" s="44" t="s">
        <v>3176</v>
      </c>
      <c r="B3520" s="44" t="s">
        <v>15977</v>
      </c>
      <c r="C3520" s="45" t="s">
        <v>9847</v>
      </c>
      <c r="D3520" s="93" t="s">
        <v>3876</v>
      </c>
      <c r="E3520" s="359">
        <f>DATE(2027,4,14)</f>
        <v>46491</v>
      </c>
      <c r="F3520" s="93"/>
      <c r="G3520" s="93"/>
      <c r="H3520" s="93"/>
      <c r="I3520" s="99"/>
      <c r="J3520" s="99"/>
      <c r="K3520" s="99"/>
      <c r="L3520" s="99"/>
      <c r="M3520" s="99"/>
      <c r="N3520" s="99"/>
      <c r="O3520" s="99"/>
      <c r="P3520" s="99"/>
      <c r="Q3520" s="99"/>
      <c r="R3520" s="99"/>
      <c r="S3520" s="99"/>
      <c r="T3520" s="99"/>
      <c r="U3520" s="99"/>
      <c r="V3520" s="99"/>
      <c r="W3520" s="99"/>
      <c r="X3520" s="99"/>
      <c r="Y3520" s="99"/>
      <c r="Z3520" s="99"/>
      <c r="AF3520" s="326"/>
    </row>
    <row r="3521" spans="1:32" x14ac:dyDescent="0.25">
      <c r="A3521" s="44" t="s">
        <v>3176</v>
      </c>
      <c r="B3521" s="44" t="s">
        <v>15981</v>
      </c>
      <c r="C3521" s="45" t="s">
        <v>5362</v>
      </c>
      <c r="D3521" s="93" t="s">
        <v>3876</v>
      </c>
      <c r="E3521" s="359">
        <f>DATE(2027,11,22)</f>
        <v>46713</v>
      </c>
      <c r="F3521" s="93"/>
      <c r="G3521" s="93"/>
      <c r="H3521" s="93"/>
      <c r="I3521" s="99"/>
      <c r="J3521" s="99"/>
      <c r="K3521" s="99"/>
      <c r="L3521" s="99"/>
      <c r="M3521" s="99"/>
      <c r="N3521" s="99"/>
      <c r="O3521" s="99"/>
      <c r="P3521" s="99"/>
      <c r="Q3521" s="99"/>
      <c r="R3521" s="99"/>
      <c r="S3521" s="99"/>
      <c r="T3521" s="99"/>
      <c r="U3521" s="99"/>
      <c r="V3521" s="99"/>
      <c r="W3521" s="99"/>
      <c r="X3521" s="99"/>
      <c r="Y3521" s="99"/>
      <c r="Z3521" s="99"/>
      <c r="AF3521" s="326"/>
    </row>
    <row r="3522" spans="1:32" x14ac:dyDescent="0.25">
      <c r="A3522" s="44" t="s">
        <v>3176</v>
      </c>
      <c r="B3522" s="44" t="s">
        <v>15931</v>
      </c>
      <c r="C3522" s="45" t="s">
        <v>9848</v>
      </c>
      <c r="D3522" s="93" t="s">
        <v>3876</v>
      </c>
      <c r="E3522" s="359">
        <f>DATE(2027,4,17)</f>
        <v>46494</v>
      </c>
      <c r="F3522" s="93"/>
      <c r="G3522" s="93"/>
      <c r="H3522" s="93"/>
      <c r="I3522" s="99"/>
      <c r="J3522" s="99"/>
      <c r="K3522" s="99"/>
      <c r="L3522" s="99"/>
      <c r="M3522" s="99"/>
      <c r="N3522" s="99"/>
      <c r="O3522" s="99"/>
      <c r="P3522" s="99"/>
      <c r="Q3522" s="99"/>
      <c r="R3522" s="99"/>
      <c r="S3522" s="99"/>
      <c r="T3522" s="99"/>
      <c r="U3522" s="99"/>
      <c r="V3522" s="99"/>
      <c r="W3522" s="99"/>
      <c r="X3522" s="99"/>
      <c r="Y3522" s="99"/>
      <c r="Z3522" s="99"/>
      <c r="AF3522" s="326"/>
    </row>
    <row r="3523" spans="1:32" x14ac:dyDescent="0.25">
      <c r="A3523" s="44" t="s">
        <v>3176</v>
      </c>
      <c r="B3523" s="44" t="s">
        <v>15979</v>
      </c>
      <c r="C3523" s="45" t="s">
        <v>14843</v>
      </c>
      <c r="D3523" s="93" t="s">
        <v>3876</v>
      </c>
      <c r="E3523" s="359">
        <f>DATE(2028,6,11)</f>
        <v>46915</v>
      </c>
      <c r="F3523" s="93"/>
      <c r="G3523" s="93"/>
      <c r="H3523" s="93"/>
      <c r="I3523" s="99"/>
      <c r="J3523" s="99"/>
      <c r="K3523" s="99"/>
      <c r="L3523" s="99"/>
      <c r="M3523" s="99"/>
      <c r="N3523" s="99"/>
      <c r="O3523" s="99"/>
      <c r="P3523" s="99"/>
      <c r="Q3523" s="99"/>
      <c r="R3523" s="99"/>
      <c r="S3523" s="99"/>
      <c r="T3523" s="99"/>
      <c r="U3523" s="99"/>
      <c r="V3523" s="99"/>
      <c r="W3523" s="99"/>
      <c r="X3523" s="99"/>
      <c r="Y3523" s="99"/>
      <c r="Z3523" s="99"/>
      <c r="AF3523" s="326"/>
    </row>
    <row r="3524" spans="1:32" x14ac:dyDescent="0.25">
      <c r="A3524" s="44" t="s">
        <v>3176</v>
      </c>
      <c r="B3524" s="44" t="s">
        <v>15980</v>
      </c>
      <c r="C3524" s="45" t="s">
        <v>5361</v>
      </c>
      <c r="D3524" s="93" t="s">
        <v>3876</v>
      </c>
      <c r="E3524" s="359">
        <f>DATE(2026,8,1)</f>
        <v>46235</v>
      </c>
      <c r="F3524" s="93"/>
      <c r="G3524" s="93"/>
      <c r="H3524" s="93"/>
      <c r="I3524" s="99"/>
      <c r="J3524" s="99"/>
      <c r="K3524" s="99"/>
      <c r="L3524" s="99"/>
      <c r="M3524" s="99"/>
      <c r="N3524" s="99"/>
      <c r="O3524" s="99"/>
      <c r="P3524" s="99"/>
      <c r="Q3524" s="99"/>
      <c r="R3524" s="99"/>
      <c r="S3524" s="99"/>
      <c r="T3524" s="99"/>
      <c r="U3524" s="99"/>
      <c r="V3524" s="99"/>
      <c r="W3524" s="99"/>
      <c r="X3524" s="99"/>
      <c r="Y3524" s="99"/>
      <c r="Z3524" s="99"/>
      <c r="AA3524" s="380"/>
      <c r="AF3524" s="326"/>
    </row>
    <row r="3525" spans="1:32" x14ac:dyDescent="0.25">
      <c r="A3525" s="135" t="s">
        <v>6214</v>
      </c>
      <c r="B3525" s="131" t="s">
        <v>1251</v>
      </c>
      <c r="C3525" s="96" t="s">
        <v>6208</v>
      </c>
      <c r="D3525" s="96" t="s">
        <v>1250</v>
      </c>
      <c r="E3525" s="94">
        <v>46228</v>
      </c>
      <c r="F3525" s="93"/>
      <c r="G3525" s="93"/>
      <c r="H3525" s="93"/>
      <c r="I3525" s="99"/>
      <c r="J3525" s="99"/>
      <c r="K3525" s="99"/>
      <c r="L3525" s="99"/>
      <c r="M3525" s="99"/>
      <c r="N3525" s="99"/>
      <c r="O3525" s="99"/>
      <c r="P3525" s="44"/>
      <c r="Q3525" s="44"/>
      <c r="R3525" s="57"/>
      <c r="S3525" s="99"/>
      <c r="T3525" s="99"/>
      <c r="U3525" s="99"/>
      <c r="V3525" s="99"/>
      <c r="W3525" s="99"/>
      <c r="X3525" s="99"/>
      <c r="Y3525" s="99"/>
      <c r="Z3525" s="99"/>
      <c r="AA3525" s="380"/>
      <c r="AF3525" s="326"/>
    </row>
    <row r="3526" spans="1:32" x14ac:dyDescent="0.25">
      <c r="A3526" s="44" t="s">
        <v>19058</v>
      </c>
      <c r="B3526" s="44" t="s">
        <v>980</v>
      </c>
      <c r="C3526" s="45">
        <v>260103</v>
      </c>
      <c r="D3526" s="45" t="s">
        <v>12340</v>
      </c>
      <c r="E3526" s="45" t="s">
        <v>8976</v>
      </c>
      <c r="AF3526" s="326"/>
    </row>
    <row r="3527" spans="1:32" x14ac:dyDescent="0.25">
      <c r="A3527" s="44" t="s">
        <v>10174</v>
      </c>
      <c r="B3527" s="92" t="s">
        <v>10390</v>
      </c>
      <c r="C3527" s="56" t="s">
        <v>10129</v>
      </c>
      <c r="D3527" s="146" t="s">
        <v>10389</v>
      </c>
      <c r="E3527" s="107">
        <v>45838</v>
      </c>
      <c r="F3527" s="93"/>
      <c r="G3527" s="93"/>
      <c r="H3527" s="93"/>
      <c r="I3527" s="99"/>
      <c r="J3527" s="99"/>
      <c r="K3527" s="99"/>
      <c r="L3527" s="99"/>
      <c r="M3527" s="99"/>
      <c r="N3527" s="99"/>
      <c r="O3527" s="99"/>
      <c r="P3527" s="44"/>
      <c r="Q3527" s="44"/>
      <c r="R3527" s="57"/>
      <c r="S3527" s="99"/>
      <c r="T3527" s="99"/>
      <c r="U3527" s="99"/>
      <c r="V3527" s="99"/>
      <c r="W3527" s="99"/>
      <c r="X3527" s="99"/>
      <c r="Y3527" s="99"/>
      <c r="Z3527" s="99"/>
      <c r="AF3527" s="326"/>
    </row>
    <row r="3528" spans="1:32" x14ac:dyDescent="0.3">
      <c r="A3528" s="372" t="s">
        <v>5015</v>
      </c>
      <c r="B3528" s="372" t="s">
        <v>1211</v>
      </c>
      <c r="C3528" s="125" t="s">
        <v>16878</v>
      </c>
      <c r="D3528" s="32" t="s">
        <v>20621</v>
      </c>
      <c r="E3528" s="125" t="s">
        <v>10638</v>
      </c>
      <c r="F3528" s="125" t="s">
        <v>1236</v>
      </c>
      <c r="G3528" s="125" t="s">
        <v>1237</v>
      </c>
      <c r="AF3528" s="326"/>
    </row>
    <row r="3529" spans="1:32" x14ac:dyDescent="0.25">
      <c r="A3529" s="44" t="s">
        <v>11387</v>
      </c>
      <c r="B3529" s="44" t="s">
        <v>3298</v>
      </c>
      <c r="C3529" s="45">
        <v>23010402</v>
      </c>
      <c r="D3529" s="45" t="s">
        <v>12340</v>
      </c>
      <c r="E3529" s="45" t="s">
        <v>5640</v>
      </c>
      <c r="AF3529" s="326"/>
    </row>
    <row r="3530" spans="1:32" x14ac:dyDescent="0.25">
      <c r="A3530" s="44" t="s">
        <v>11387</v>
      </c>
      <c r="B3530" s="44" t="s">
        <v>5639</v>
      </c>
      <c r="C3530" s="45">
        <v>23010401</v>
      </c>
      <c r="D3530" s="45" t="s">
        <v>12340</v>
      </c>
      <c r="E3530" s="45" t="s">
        <v>5640</v>
      </c>
      <c r="AF3530" s="326"/>
    </row>
    <row r="3531" spans="1:32" x14ac:dyDescent="0.25">
      <c r="A3531" s="44" t="s">
        <v>11387</v>
      </c>
      <c r="B3531" s="44" t="s">
        <v>16913</v>
      </c>
      <c r="C3531" s="45">
        <v>25050102</v>
      </c>
      <c r="D3531" s="45" t="s">
        <v>12340</v>
      </c>
      <c r="E3531" s="45" t="s">
        <v>7651</v>
      </c>
      <c r="AF3531" s="326"/>
    </row>
    <row r="3532" spans="1:32" x14ac:dyDescent="0.25">
      <c r="A3532" s="44" t="s">
        <v>11387</v>
      </c>
      <c r="B3532" s="44" t="s">
        <v>4036</v>
      </c>
      <c r="C3532" s="45">
        <v>24060401</v>
      </c>
      <c r="D3532" s="45" t="s">
        <v>12340</v>
      </c>
      <c r="E3532" s="45" t="s">
        <v>5235</v>
      </c>
      <c r="AF3532" s="326"/>
    </row>
    <row r="3533" spans="1:32" x14ac:dyDescent="0.25">
      <c r="A3533" s="44" t="s">
        <v>11387</v>
      </c>
      <c r="B3533" s="44" t="s">
        <v>968</v>
      </c>
      <c r="C3533" s="45">
        <v>24060402</v>
      </c>
      <c r="D3533" s="45" t="s">
        <v>12340</v>
      </c>
      <c r="E3533" s="45" t="s">
        <v>5235</v>
      </c>
      <c r="AF3533" s="326"/>
    </row>
    <row r="3534" spans="1:32" x14ac:dyDescent="0.25">
      <c r="A3534" s="44" t="s">
        <v>11387</v>
      </c>
      <c r="B3534" s="44" t="s">
        <v>16912</v>
      </c>
      <c r="C3534" s="45">
        <v>25050101</v>
      </c>
      <c r="D3534" s="45" t="s">
        <v>12340</v>
      </c>
      <c r="E3534" s="45" t="s">
        <v>7651</v>
      </c>
      <c r="AF3534" s="326"/>
    </row>
    <row r="3535" spans="1:32" x14ac:dyDescent="0.25">
      <c r="A3535" s="44" t="s">
        <v>12671</v>
      </c>
      <c r="B3535" s="44" t="s">
        <v>1967</v>
      </c>
      <c r="C3535" s="45" t="s">
        <v>12672</v>
      </c>
      <c r="D3535" s="46" t="s">
        <v>13037</v>
      </c>
      <c r="E3535" s="46">
        <v>46282</v>
      </c>
      <c r="AF3535" s="326"/>
    </row>
    <row r="3536" spans="1:32" x14ac:dyDescent="0.25">
      <c r="A3536" s="44" t="s">
        <v>13220</v>
      </c>
      <c r="B3536" s="44" t="s">
        <v>13126</v>
      </c>
      <c r="C3536" s="45">
        <v>14.24</v>
      </c>
      <c r="D3536" s="45" t="s">
        <v>13565</v>
      </c>
      <c r="E3536" s="46">
        <v>47299</v>
      </c>
      <c r="F3536" s="45"/>
      <c r="G3536" s="93"/>
      <c r="H3536" s="93"/>
      <c r="I3536" s="99"/>
      <c r="J3536" s="99"/>
      <c r="K3536" s="99"/>
      <c r="L3536" s="99"/>
      <c r="M3536" s="99"/>
      <c r="N3536" s="99"/>
      <c r="O3536" s="99"/>
      <c r="P3536" s="99"/>
      <c r="Q3536" s="99"/>
      <c r="R3536" s="99"/>
      <c r="S3536" s="99"/>
      <c r="T3536" s="99"/>
      <c r="U3536" s="99"/>
      <c r="V3536" s="99"/>
      <c r="W3536" s="99"/>
      <c r="X3536" s="99"/>
      <c r="Y3536" s="99"/>
      <c r="Z3536" s="99"/>
      <c r="AF3536" s="326"/>
    </row>
    <row r="3537" spans="1:32" x14ac:dyDescent="0.25">
      <c r="A3537" s="44" t="s">
        <v>8295</v>
      </c>
      <c r="B3537" s="44" t="s">
        <v>8378</v>
      </c>
      <c r="C3537" s="45">
        <v>23060201</v>
      </c>
      <c r="D3537" s="45" t="s">
        <v>12340</v>
      </c>
      <c r="E3537" s="45" t="s">
        <v>4471</v>
      </c>
      <c r="AF3537" s="326"/>
    </row>
    <row r="3538" spans="1:32" x14ac:dyDescent="0.25">
      <c r="A3538" s="44" t="s">
        <v>8237</v>
      </c>
      <c r="B3538" s="44" t="s">
        <v>7990</v>
      </c>
      <c r="C3538" s="45" t="s">
        <v>8238</v>
      </c>
      <c r="D3538" s="45" t="s">
        <v>12177</v>
      </c>
      <c r="E3538" s="45" t="s">
        <v>5073</v>
      </c>
      <c r="F3538" s="93"/>
      <c r="G3538" s="93"/>
      <c r="H3538" s="93"/>
      <c r="I3538" s="99"/>
      <c r="J3538" s="99"/>
      <c r="K3538" s="99"/>
      <c r="L3538" s="99"/>
      <c r="M3538" s="99"/>
      <c r="N3538" s="99"/>
      <c r="O3538" s="99"/>
      <c r="P3538" s="99"/>
      <c r="Q3538" s="99"/>
      <c r="R3538" s="99"/>
      <c r="S3538" s="99"/>
      <c r="T3538" s="99"/>
      <c r="U3538" s="99"/>
      <c r="V3538" s="99"/>
      <c r="W3538" s="99"/>
      <c r="X3538" s="99"/>
      <c r="Y3538" s="99"/>
      <c r="Z3538" s="99"/>
      <c r="AF3538" s="326"/>
    </row>
    <row r="3539" spans="1:32" x14ac:dyDescent="0.25">
      <c r="A3539" s="44" t="s">
        <v>8237</v>
      </c>
      <c r="B3539" s="44" t="s">
        <v>7990</v>
      </c>
      <c r="C3539" s="45" t="s">
        <v>8238</v>
      </c>
      <c r="D3539" s="93" t="s">
        <v>18817</v>
      </c>
      <c r="E3539" s="45" t="s">
        <v>5235</v>
      </c>
      <c r="F3539" s="379"/>
      <c r="G3539" s="379"/>
      <c r="H3539" s="379"/>
      <c r="I3539" s="380"/>
      <c r="J3539" s="380"/>
      <c r="K3539" s="380"/>
      <c r="L3539" s="380"/>
      <c r="M3539" s="380"/>
      <c r="N3539" s="380"/>
      <c r="O3539" s="380"/>
      <c r="P3539" s="380"/>
      <c r="Q3539" s="380"/>
      <c r="R3539" s="380"/>
      <c r="S3539" s="380"/>
      <c r="T3539" s="380"/>
      <c r="U3539" s="380"/>
      <c r="V3539" s="380"/>
      <c r="W3539" s="380"/>
      <c r="X3539" s="380"/>
      <c r="Y3539" s="380"/>
      <c r="Z3539" s="380"/>
      <c r="AA3539" s="380"/>
      <c r="AF3539" s="326"/>
    </row>
    <row r="3540" spans="1:32" x14ac:dyDescent="0.25">
      <c r="A3540" s="44" t="s">
        <v>8237</v>
      </c>
      <c r="B3540" s="44" t="s">
        <v>7990</v>
      </c>
      <c r="C3540" s="45" t="s">
        <v>8238</v>
      </c>
      <c r="D3540" s="45" t="s">
        <v>10697</v>
      </c>
      <c r="E3540" s="45" t="s">
        <v>5073</v>
      </c>
      <c r="F3540" s="93"/>
      <c r="G3540" s="93"/>
      <c r="H3540" s="93"/>
      <c r="I3540" s="99"/>
      <c r="J3540" s="99"/>
      <c r="K3540" s="99"/>
      <c r="L3540" s="99"/>
      <c r="M3540" s="99"/>
      <c r="N3540" s="99"/>
      <c r="O3540" s="99"/>
      <c r="P3540" s="44"/>
      <c r="Q3540" s="44"/>
      <c r="R3540" s="57"/>
      <c r="S3540" s="99"/>
      <c r="T3540" s="99"/>
      <c r="U3540" s="99"/>
      <c r="V3540" s="99"/>
      <c r="W3540" s="99"/>
      <c r="X3540" s="99"/>
      <c r="Y3540" s="99"/>
      <c r="Z3540" s="99"/>
      <c r="AF3540" s="326"/>
    </row>
    <row r="3541" spans="1:32" x14ac:dyDescent="0.25">
      <c r="A3541" s="44" t="s">
        <v>6930</v>
      </c>
      <c r="B3541" s="44" t="s">
        <v>2433</v>
      </c>
      <c r="C3541" s="45">
        <v>230105</v>
      </c>
      <c r="D3541" s="45" t="s">
        <v>12340</v>
      </c>
      <c r="E3541" s="45" t="s">
        <v>5580</v>
      </c>
      <c r="AF3541" s="326"/>
    </row>
    <row r="3542" spans="1:32" x14ac:dyDescent="0.25">
      <c r="A3542" s="44" t="s">
        <v>11388</v>
      </c>
      <c r="B3542" s="44" t="s">
        <v>11297</v>
      </c>
      <c r="C3542" s="45">
        <v>240501</v>
      </c>
      <c r="D3542" s="45" t="s">
        <v>12340</v>
      </c>
      <c r="E3542" s="45" t="s">
        <v>11298</v>
      </c>
      <c r="AF3542" s="326"/>
    </row>
    <row r="3543" spans="1:32" x14ac:dyDescent="0.25">
      <c r="A3543" s="44" t="s">
        <v>6931</v>
      </c>
      <c r="B3543" s="44" t="s">
        <v>2433</v>
      </c>
      <c r="C3543" s="45">
        <v>230105</v>
      </c>
      <c r="D3543" s="45" t="s">
        <v>12340</v>
      </c>
      <c r="E3543" s="45" t="s">
        <v>5580</v>
      </c>
      <c r="AF3543" s="326"/>
    </row>
    <row r="3544" spans="1:32" x14ac:dyDescent="0.25">
      <c r="A3544" s="44" t="s">
        <v>19059</v>
      </c>
      <c r="B3544" s="44" t="s">
        <v>5639</v>
      </c>
      <c r="C3544" s="45">
        <v>25010401</v>
      </c>
      <c r="D3544" s="45" t="s">
        <v>12340</v>
      </c>
      <c r="E3544" s="45" t="s">
        <v>13581</v>
      </c>
      <c r="AF3544" s="326"/>
    </row>
    <row r="3545" spans="1:32" x14ac:dyDescent="0.25">
      <c r="A3545" s="44" t="s">
        <v>8491</v>
      </c>
      <c r="B3545" s="44" t="s">
        <v>10018</v>
      </c>
      <c r="C3545" s="45">
        <v>240102</v>
      </c>
      <c r="D3545" s="45" t="s">
        <v>12340</v>
      </c>
      <c r="E3545" s="45" t="s">
        <v>5452</v>
      </c>
      <c r="AF3545" s="326"/>
    </row>
    <row r="3546" spans="1:32" x14ac:dyDescent="0.25">
      <c r="A3546" s="44" t="s">
        <v>8491</v>
      </c>
      <c r="B3546" s="44" t="s">
        <v>8465</v>
      </c>
      <c r="C3546" s="45">
        <v>230804</v>
      </c>
      <c r="D3546" s="45" t="s">
        <v>12340</v>
      </c>
      <c r="E3546" s="45" t="s">
        <v>4380</v>
      </c>
      <c r="AF3546" s="326"/>
    </row>
    <row r="3547" spans="1:32" x14ac:dyDescent="0.25">
      <c r="A3547" s="44" t="s">
        <v>10480</v>
      </c>
      <c r="B3547" s="44" t="s">
        <v>20372</v>
      </c>
      <c r="C3547" s="45" t="s">
        <v>10496</v>
      </c>
      <c r="D3547" s="32" t="s">
        <v>12570</v>
      </c>
      <c r="E3547" s="46">
        <v>46538</v>
      </c>
      <c r="AF3547" s="326"/>
    </row>
    <row r="3548" spans="1:32" x14ac:dyDescent="0.25">
      <c r="A3548" s="44" t="s">
        <v>11389</v>
      </c>
      <c r="B3548" s="44" t="s">
        <v>4036</v>
      </c>
      <c r="C3548" s="45">
        <v>24060401</v>
      </c>
      <c r="D3548" s="45" t="s">
        <v>12340</v>
      </c>
      <c r="E3548" s="45" t="s">
        <v>5235</v>
      </c>
      <c r="AF3548" s="326"/>
    </row>
    <row r="3549" spans="1:32" x14ac:dyDescent="0.25">
      <c r="A3549" s="44" t="s">
        <v>11389</v>
      </c>
      <c r="B3549" s="44" t="s">
        <v>968</v>
      </c>
      <c r="C3549" s="45">
        <v>24060402</v>
      </c>
      <c r="D3549" s="45" t="s">
        <v>12340</v>
      </c>
      <c r="E3549" s="45" t="s">
        <v>5235</v>
      </c>
      <c r="AF3549" s="326"/>
    </row>
    <row r="3550" spans="1:32" x14ac:dyDescent="0.25">
      <c r="A3550" s="44" t="s">
        <v>8492</v>
      </c>
      <c r="B3550" s="44" t="s">
        <v>984</v>
      </c>
      <c r="C3550" s="45">
        <v>230806</v>
      </c>
      <c r="D3550" s="45" t="s">
        <v>12340</v>
      </c>
      <c r="E3550" s="45" t="s">
        <v>4380</v>
      </c>
      <c r="AF3550" s="326"/>
    </row>
    <row r="3551" spans="1:32" x14ac:dyDescent="0.25">
      <c r="A3551" s="44" t="s">
        <v>14671</v>
      </c>
      <c r="B3551" s="44" t="s">
        <v>13111</v>
      </c>
      <c r="C3551" s="45">
        <v>33.25</v>
      </c>
      <c r="D3551" s="45" t="s">
        <v>13565</v>
      </c>
      <c r="E3551" s="46">
        <v>47664</v>
      </c>
      <c r="F3551" s="45"/>
      <c r="G3551" s="93"/>
      <c r="H3551" s="93"/>
      <c r="I3551" s="99"/>
      <c r="J3551" s="99"/>
      <c r="K3551" s="99"/>
      <c r="L3551" s="99"/>
      <c r="M3551" s="99"/>
      <c r="N3551" s="99"/>
      <c r="O3551" s="99"/>
      <c r="P3551" s="99"/>
      <c r="Q3551" s="99"/>
      <c r="R3551" s="99"/>
      <c r="S3551" s="99"/>
      <c r="T3551" s="99"/>
      <c r="U3551" s="99"/>
      <c r="V3551" s="99"/>
      <c r="W3551" s="99"/>
      <c r="X3551" s="99"/>
      <c r="Y3551" s="99"/>
      <c r="Z3551" s="99"/>
      <c r="AF3551" s="326"/>
    </row>
    <row r="3552" spans="1:32" x14ac:dyDescent="0.25">
      <c r="A3552" s="44" t="s">
        <v>13221</v>
      </c>
      <c r="B3552" s="44" t="s">
        <v>13186</v>
      </c>
      <c r="C3552" s="45">
        <v>10.24</v>
      </c>
      <c r="D3552" s="45" t="s">
        <v>13565</v>
      </c>
      <c r="E3552" s="46">
        <v>47299</v>
      </c>
      <c r="F3552" s="45"/>
      <c r="G3552" s="93"/>
      <c r="H3552" s="93"/>
      <c r="I3552" s="99"/>
      <c r="J3552" s="99"/>
      <c r="K3552" s="99"/>
      <c r="L3552" s="99"/>
      <c r="M3552" s="99"/>
      <c r="N3552" s="99"/>
      <c r="O3552" s="99"/>
      <c r="P3552" s="99"/>
      <c r="Q3552" s="99"/>
      <c r="R3552" s="99"/>
      <c r="S3552" s="99"/>
      <c r="T3552" s="99"/>
      <c r="U3552" s="99"/>
      <c r="V3552" s="99"/>
      <c r="W3552" s="99"/>
      <c r="X3552" s="99"/>
      <c r="Y3552" s="99"/>
      <c r="Z3552" s="99"/>
      <c r="AF3552" s="326"/>
    </row>
    <row r="3553" spans="1:32" x14ac:dyDescent="0.25">
      <c r="A3553" s="44" t="s">
        <v>13221</v>
      </c>
      <c r="B3553" s="44" t="s">
        <v>13117</v>
      </c>
      <c r="C3553" s="45">
        <v>11.24</v>
      </c>
      <c r="D3553" s="45" t="s">
        <v>13565</v>
      </c>
      <c r="E3553" s="46">
        <v>47299</v>
      </c>
      <c r="F3553" s="45"/>
      <c r="G3553" s="93"/>
      <c r="H3553" s="93"/>
      <c r="I3553" s="99"/>
      <c r="J3553" s="99"/>
      <c r="K3553" s="99"/>
      <c r="L3553" s="99"/>
      <c r="M3553" s="99"/>
      <c r="N3553" s="99"/>
      <c r="O3553" s="99"/>
      <c r="P3553" s="99"/>
      <c r="Q3553" s="99"/>
      <c r="R3553" s="99"/>
      <c r="S3553" s="99"/>
      <c r="T3553" s="99"/>
      <c r="U3553" s="99"/>
      <c r="V3553" s="99"/>
      <c r="W3553" s="99"/>
      <c r="X3553" s="99"/>
      <c r="Y3553" s="99"/>
      <c r="Z3553" s="99"/>
      <c r="AF3553" s="326"/>
    </row>
    <row r="3554" spans="1:32" x14ac:dyDescent="0.25">
      <c r="A3554" s="44" t="s">
        <v>13221</v>
      </c>
      <c r="B3554" s="44" t="s">
        <v>13110</v>
      </c>
      <c r="C3554" s="45">
        <v>12.24</v>
      </c>
      <c r="D3554" s="45" t="s">
        <v>13565</v>
      </c>
      <c r="E3554" s="46">
        <v>47299</v>
      </c>
      <c r="F3554" s="45"/>
      <c r="G3554" s="93"/>
      <c r="H3554" s="93"/>
      <c r="I3554" s="99"/>
      <c r="J3554" s="99"/>
      <c r="K3554" s="99"/>
      <c r="L3554" s="99"/>
      <c r="M3554" s="99"/>
      <c r="N3554" s="99"/>
      <c r="O3554" s="99"/>
      <c r="P3554" s="99"/>
      <c r="Q3554" s="99"/>
      <c r="R3554" s="99"/>
      <c r="S3554" s="99"/>
      <c r="T3554" s="99"/>
      <c r="U3554" s="99"/>
      <c r="V3554" s="99"/>
      <c r="W3554" s="99"/>
      <c r="X3554" s="99"/>
      <c r="Y3554" s="99"/>
      <c r="Z3554" s="99"/>
      <c r="AF3554" s="326"/>
    </row>
    <row r="3555" spans="1:32" x14ac:dyDescent="0.3">
      <c r="A3555" s="372" t="s">
        <v>11962</v>
      </c>
      <c r="B3555" s="372" t="s">
        <v>1207</v>
      </c>
      <c r="C3555" s="125" t="s">
        <v>11906</v>
      </c>
      <c r="D3555" s="32" t="s">
        <v>20621</v>
      </c>
      <c r="E3555" s="125" t="s">
        <v>7992</v>
      </c>
      <c r="F3555" s="125" t="s">
        <v>1236</v>
      </c>
      <c r="G3555" s="125" t="s">
        <v>1237</v>
      </c>
      <c r="AF3555" s="326"/>
    </row>
    <row r="3556" spans="1:32" x14ac:dyDescent="0.3">
      <c r="A3556" s="372" t="s">
        <v>11962</v>
      </c>
      <c r="B3556" s="372" t="s">
        <v>12351</v>
      </c>
      <c r="C3556" s="125" t="s">
        <v>12352</v>
      </c>
      <c r="D3556" s="32" t="s">
        <v>20621</v>
      </c>
      <c r="E3556" s="125" t="s">
        <v>5075</v>
      </c>
      <c r="F3556" s="125" t="s">
        <v>1236</v>
      </c>
      <c r="G3556" s="125" t="s">
        <v>1237</v>
      </c>
      <c r="AF3556" s="326"/>
    </row>
    <row r="3557" spans="1:32" x14ac:dyDescent="0.25">
      <c r="A3557" s="44" t="s">
        <v>13638</v>
      </c>
      <c r="B3557" s="44" t="s">
        <v>2433</v>
      </c>
      <c r="C3557" s="45">
        <v>250106</v>
      </c>
      <c r="D3557" s="45" t="s">
        <v>12340</v>
      </c>
      <c r="E3557" s="45" t="s">
        <v>12896</v>
      </c>
      <c r="AF3557" s="326"/>
    </row>
    <row r="3558" spans="1:32" x14ac:dyDescent="0.3">
      <c r="A3558" s="372" t="s">
        <v>16778</v>
      </c>
      <c r="B3558" s="372" t="s">
        <v>16875</v>
      </c>
      <c r="C3558" s="125" t="s">
        <v>16876</v>
      </c>
      <c r="D3558" s="32" t="s">
        <v>20621</v>
      </c>
      <c r="E3558" s="125" t="s">
        <v>16883</v>
      </c>
      <c r="F3558" s="125" t="s">
        <v>1237</v>
      </c>
      <c r="G3558" s="125" t="s">
        <v>1237</v>
      </c>
      <c r="AF3558" s="326"/>
    </row>
    <row r="3559" spans="1:32" x14ac:dyDescent="0.3">
      <c r="A3559" s="271" t="s">
        <v>16778</v>
      </c>
      <c r="B3559" s="271" t="s">
        <v>18600</v>
      </c>
      <c r="C3559" s="59" t="s">
        <v>18601</v>
      </c>
      <c r="D3559" s="32" t="s">
        <v>1250</v>
      </c>
      <c r="E3559" s="378">
        <v>47593</v>
      </c>
      <c r="F3559" s="93"/>
      <c r="G3559" s="93"/>
      <c r="H3559" s="93"/>
      <c r="I3559" s="99"/>
      <c r="J3559" s="99"/>
      <c r="K3559" s="99"/>
      <c r="L3559" s="99"/>
      <c r="M3559" s="99"/>
      <c r="N3559" s="99"/>
      <c r="O3559" s="99"/>
      <c r="P3559" s="99"/>
      <c r="Q3559" s="99"/>
      <c r="R3559" s="99"/>
      <c r="S3559" s="99"/>
      <c r="T3559" s="99"/>
      <c r="U3559" s="99"/>
      <c r="V3559" s="99"/>
      <c r="W3559" s="99"/>
      <c r="X3559" s="99"/>
      <c r="Y3559" s="99"/>
      <c r="Z3559" s="99"/>
      <c r="AF3559" s="326"/>
    </row>
    <row r="3560" spans="1:32" x14ac:dyDescent="0.25">
      <c r="A3560" s="44" t="s">
        <v>18025</v>
      </c>
      <c r="B3560" s="44" t="s">
        <v>18026</v>
      </c>
      <c r="C3560" s="45" t="s">
        <v>18335</v>
      </c>
      <c r="D3560" s="93" t="s">
        <v>3876</v>
      </c>
      <c r="E3560" s="359">
        <f>DATE(2029,12,2)</f>
        <v>47454</v>
      </c>
      <c r="F3560" s="93"/>
      <c r="G3560" s="93"/>
      <c r="H3560" s="93"/>
      <c r="I3560" s="99"/>
      <c r="J3560" s="99"/>
      <c r="K3560" s="99"/>
      <c r="L3560" s="99"/>
      <c r="M3560" s="99"/>
      <c r="N3560" s="99"/>
      <c r="O3560" s="99"/>
      <c r="P3560" s="99"/>
      <c r="Q3560" s="99"/>
      <c r="R3560" s="99"/>
      <c r="S3560" s="99"/>
      <c r="T3560" s="99"/>
      <c r="U3560" s="99"/>
      <c r="V3560" s="99"/>
      <c r="W3560" s="99"/>
      <c r="X3560" s="99"/>
      <c r="Y3560" s="99"/>
      <c r="Z3560" s="99"/>
      <c r="AF3560" s="326"/>
    </row>
    <row r="3561" spans="1:32" x14ac:dyDescent="0.25">
      <c r="A3561" s="44" t="s">
        <v>5494</v>
      </c>
      <c r="B3561" s="44" t="s">
        <v>2433</v>
      </c>
      <c r="C3561" s="45">
        <v>220105</v>
      </c>
      <c r="D3561" s="45" t="s">
        <v>12340</v>
      </c>
      <c r="E3561" s="45" t="s">
        <v>2686</v>
      </c>
      <c r="AF3561" s="326"/>
    </row>
    <row r="3562" spans="1:32" x14ac:dyDescent="0.25">
      <c r="A3562" s="44" t="s">
        <v>16730</v>
      </c>
      <c r="B3562" s="44" t="s">
        <v>5639</v>
      </c>
      <c r="C3562" s="45">
        <v>25010401</v>
      </c>
      <c r="D3562" s="45" t="s">
        <v>12340</v>
      </c>
      <c r="E3562" s="45" t="s">
        <v>13581</v>
      </c>
      <c r="AF3562" s="326"/>
    </row>
    <row r="3563" spans="1:32" x14ac:dyDescent="0.25">
      <c r="A3563" s="256" t="s">
        <v>9177</v>
      </c>
      <c r="B3563" s="256" t="s">
        <v>15242</v>
      </c>
      <c r="C3563" s="53" t="s">
        <v>15367</v>
      </c>
      <c r="D3563" s="93" t="s">
        <v>5891</v>
      </c>
      <c r="E3563" s="257">
        <v>47635</v>
      </c>
      <c r="F3563" s="93"/>
      <c r="G3563" s="93"/>
      <c r="H3563" s="93"/>
      <c r="I3563" s="99"/>
      <c r="J3563" s="99"/>
      <c r="K3563" s="99"/>
      <c r="L3563" s="99"/>
      <c r="M3563" s="99"/>
      <c r="N3563" s="99"/>
      <c r="O3563" s="99"/>
      <c r="P3563" s="99"/>
      <c r="Q3563" s="99"/>
      <c r="R3563" s="99"/>
      <c r="S3563" s="99"/>
      <c r="T3563" s="99"/>
      <c r="U3563" s="99"/>
      <c r="V3563" s="99"/>
      <c r="W3563" s="99"/>
      <c r="X3563" s="99"/>
      <c r="Y3563" s="99"/>
      <c r="Z3563" s="99"/>
      <c r="AF3563" s="326"/>
    </row>
    <row r="3564" spans="1:32" x14ac:dyDescent="0.25">
      <c r="A3564" s="44" t="s">
        <v>15543</v>
      </c>
      <c r="B3564" s="44" t="s">
        <v>2610</v>
      </c>
      <c r="C3564" s="45" t="s">
        <v>15544</v>
      </c>
      <c r="D3564" s="46" t="s">
        <v>13037</v>
      </c>
      <c r="E3564" s="46">
        <v>46162</v>
      </c>
      <c r="AF3564" s="326"/>
    </row>
    <row r="3565" spans="1:32" x14ac:dyDescent="0.25">
      <c r="A3565" s="44" t="s">
        <v>15543</v>
      </c>
      <c r="B3565" s="44" t="s">
        <v>10031</v>
      </c>
      <c r="C3565" s="45">
        <v>240101</v>
      </c>
      <c r="D3565" s="45" t="s">
        <v>12340</v>
      </c>
      <c r="E3565" s="45" t="s">
        <v>10032</v>
      </c>
      <c r="AF3565" s="326"/>
    </row>
    <row r="3566" spans="1:32" x14ac:dyDescent="0.25">
      <c r="A3566" s="44" t="s">
        <v>15543</v>
      </c>
      <c r="B3566" s="44" t="s">
        <v>978</v>
      </c>
      <c r="C3566" s="45">
        <v>230703</v>
      </c>
      <c r="D3566" s="45" t="s">
        <v>12340</v>
      </c>
      <c r="E3566" s="45" t="s">
        <v>4375</v>
      </c>
      <c r="AF3566" s="326"/>
    </row>
    <row r="3567" spans="1:32" x14ac:dyDescent="0.25">
      <c r="A3567" s="44" t="s">
        <v>15543</v>
      </c>
      <c r="B3567" s="44" t="s">
        <v>11304</v>
      </c>
      <c r="C3567" s="45">
        <v>240403</v>
      </c>
      <c r="D3567" s="45" t="s">
        <v>12340</v>
      </c>
      <c r="E3567" s="45" t="s">
        <v>5311</v>
      </c>
      <c r="AF3567" s="326"/>
    </row>
    <row r="3568" spans="1:32" x14ac:dyDescent="0.25">
      <c r="A3568" s="44" t="s">
        <v>15543</v>
      </c>
      <c r="B3568" s="44" t="s">
        <v>967</v>
      </c>
      <c r="C3568" s="45">
        <v>240601</v>
      </c>
      <c r="D3568" s="45" t="s">
        <v>12340</v>
      </c>
      <c r="E3568" s="45" t="s">
        <v>10639</v>
      </c>
      <c r="AF3568" s="326"/>
    </row>
    <row r="3569" spans="1:32" ht="14.4" x14ac:dyDescent="0.3">
      <c r="A3569" s="385" t="s">
        <v>1032</v>
      </c>
      <c r="B3569" s="385" t="s">
        <v>8617</v>
      </c>
      <c r="C3569" s="387" t="s">
        <v>8618</v>
      </c>
      <c r="D3569" s="93" t="s">
        <v>5007</v>
      </c>
      <c r="E3569" s="389" t="s">
        <v>10500</v>
      </c>
      <c r="AF3569" s="326"/>
    </row>
    <row r="3570" spans="1:32" x14ac:dyDescent="0.25">
      <c r="A3570" s="92" t="s">
        <v>1032</v>
      </c>
      <c r="B3570" s="92" t="s">
        <v>14025</v>
      </c>
      <c r="C3570" s="349" t="s">
        <v>8618</v>
      </c>
      <c r="D3570" s="349" t="s">
        <v>14041</v>
      </c>
      <c r="E3570" s="351">
        <v>47118</v>
      </c>
      <c r="F3570" s="93"/>
      <c r="G3570" s="93"/>
      <c r="H3570" s="93"/>
      <c r="I3570" s="99"/>
      <c r="J3570" s="99"/>
      <c r="K3570" s="99"/>
      <c r="L3570" s="99"/>
      <c r="M3570" s="99"/>
      <c r="N3570" s="99"/>
      <c r="O3570" s="99"/>
      <c r="P3570" s="99"/>
      <c r="Q3570" s="44"/>
      <c r="R3570" s="57"/>
      <c r="S3570" s="99"/>
      <c r="T3570" s="99"/>
      <c r="U3570" s="99"/>
      <c r="V3570" s="99"/>
      <c r="W3570" s="99"/>
      <c r="X3570" s="99"/>
      <c r="Y3570" s="99"/>
      <c r="Z3570" s="99"/>
      <c r="AF3570" s="326"/>
    </row>
    <row r="3571" spans="1:32" x14ac:dyDescent="0.25">
      <c r="A3571" s="44" t="s">
        <v>1032</v>
      </c>
      <c r="B3571" s="44" t="s">
        <v>3160</v>
      </c>
      <c r="C3571" s="45">
        <v>230901</v>
      </c>
      <c r="D3571" s="45" t="s">
        <v>12340</v>
      </c>
      <c r="E3571" s="45" t="s">
        <v>8524</v>
      </c>
      <c r="AF3571" s="326"/>
    </row>
    <row r="3572" spans="1:32" x14ac:dyDescent="0.25">
      <c r="A3572" s="44" t="s">
        <v>1032</v>
      </c>
      <c r="B3572" s="44" t="s">
        <v>2433</v>
      </c>
      <c r="C3572" s="45">
        <v>230105</v>
      </c>
      <c r="D3572" s="45" t="s">
        <v>12340</v>
      </c>
      <c r="E3572" s="45" t="s">
        <v>5580</v>
      </c>
      <c r="AF3572" s="326"/>
    </row>
    <row r="3573" spans="1:32" x14ac:dyDescent="0.3">
      <c r="A3573" s="372" t="s">
        <v>8724</v>
      </c>
      <c r="B3573" s="372" t="s">
        <v>8693</v>
      </c>
      <c r="C3573" s="125" t="s">
        <v>8694</v>
      </c>
      <c r="D3573" s="32" t="s">
        <v>20621</v>
      </c>
      <c r="E3573" s="125" t="s">
        <v>8524</v>
      </c>
      <c r="F3573" s="125" t="s">
        <v>1236</v>
      </c>
      <c r="G3573" s="125" t="s">
        <v>1237</v>
      </c>
      <c r="AF3573" s="326"/>
    </row>
    <row r="3574" spans="1:32" x14ac:dyDescent="0.25">
      <c r="A3574" s="44" t="s">
        <v>11390</v>
      </c>
      <c r="B3574" s="44" t="s">
        <v>3298</v>
      </c>
      <c r="C3574" s="45">
        <v>24010402</v>
      </c>
      <c r="D3574" s="45" t="s">
        <v>12340</v>
      </c>
      <c r="E3574" s="45" t="s">
        <v>10021</v>
      </c>
      <c r="AF3574" s="326"/>
    </row>
    <row r="3575" spans="1:32" x14ac:dyDescent="0.25">
      <c r="A3575" s="44" t="s">
        <v>11391</v>
      </c>
      <c r="B3575" s="44" t="s">
        <v>10031</v>
      </c>
      <c r="C3575" s="45">
        <v>240101</v>
      </c>
      <c r="D3575" s="45" t="s">
        <v>12340</v>
      </c>
      <c r="E3575" s="45" t="s">
        <v>10032</v>
      </c>
      <c r="AF3575" s="326"/>
    </row>
    <row r="3576" spans="1:32" x14ac:dyDescent="0.3">
      <c r="A3576" s="372" t="s">
        <v>20067</v>
      </c>
      <c r="B3576" s="372" t="s">
        <v>1214</v>
      </c>
      <c r="C3576" s="125" t="s">
        <v>18610</v>
      </c>
      <c r="D3576" s="32" t="s">
        <v>20621</v>
      </c>
      <c r="E3576" s="125" t="s">
        <v>8976</v>
      </c>
      <c r="F3576" s="125" t="s">
        <v>1236</v>
      </c>
      <c r="G3576" s="125" t="s">
        <v>1237</v>
      </c>
      <c r="AF3576" s="326"/>
    </row>
    <row r="3577" spans="1:32" x14ac:dyDescent="0.25">
      <c r="A3577" s="44" t="s">
        <v>15545</v>
      </c>
      <c r="B3577" s="44" t="s">
        <v>2610</v>
      </c>
      <c r="C3577" s="45" t="s">
        <v>15546</v>
      </c>
      <c r="D3577" s="46" t="s">
        <v>13037</v>
      </c>
      <c r="E3577" s="46">
        <v>46162</v>
      </c>
      <c r="AF3577" s="326"/>
    </row>
    <row r="3578" spans="1:32" x14ac:dyDescent="0.25">
      <c r="A3578" s="256" t="s">
        <v>678</v>
      </c>
      <c r="B3578" s="256" t="s">
        <v>5907</v>
      </c>
      <c r="C3578" s="53" t="s">
        <v>5909</v>
      </c>
      <c r="D3578" s="93" t="s">
        <v>5891</v>
      </c>
      <c r="E3578" s="257">
        <v>46364</v>
      </c>
      <c r="F3578" s="93"/>
      <c r="G3578" s="93"/>
      <c r="H3578" s="93"/>
      <c r="I3578" s="99"/>
      <c r="J3578" s="99"/>
      <c r="K3578" s="99"/>
      <c r="L3578" s="99"/>
      <c r="M3578" s="99"/>
      <c r="N3578" s="99"/>
      <c r="O3578" s="99"/>
      <c r="P3578" s="99"/>
      <c r="Q3578" s="99"/>
      <c r="R3578" s="99"/>
      <c r="S3578" s="99"/>
      <c r="T3578" s="99"/>
      <c r="U3578" s="99"/>
      <c r="V3578" s="99"/>
      <c r="W3578" s="99"/>
      <c r="X3578" s="99"/>
      <c r="Y3578" s="99"/>
      <c r="Z3578" s="99"/>
      <c r="AA3578" s="380"/>
      <c r="AF3578" s="326"/>
    </row>
    <row r="3579" spans="1:32" ht="14.4" x14ac:dyDescent="0.3">
      <c r="A3579" s="385" t="s">
        <v>678</v>
      </c>
      <c r="B3579" s="385" t="s">
        <v>4976</v>
      </c>
      <c r="C3579" s="387" t="s">
        <v>4991</v>
      </c>
      <c r="D3579" s="93" t="s">
        <v>5007</v>
      </c>
      <c r="E3579" s="389" t="s">
        <v>10500</v>
      </c>
      <c r="AF3579" s="326"/>
    </row>
    <row r="3580" spans="1:32" x14ac:dyDescent="0.25">
      <c r="A3580" s="114" t="s">
        <v>678</v>
      </c>
      <c r="B3580" s="114" t="s">
        <v>2028</v>
      </c>
      <c r="C3580" s="106" t="s">
        <v>2029</v>
      </c>
      <c r="D3580" s="93" t="s">
        <v>1443</v>
      </c>
      <c r="E3580" s="115">
        <v>46965</v>
      </c>
      <c r="F3580" s="93"/>
      <c r="G3580" s="93"/>
      <c r="H3580" s="93"/>
      <c r="I3580" s="99"/>
      <c r="J3580" s="99"/>
      <c r="K3580" s="99"/>
      <c r="L3580" s="99"/>
      <c r="M3580" s="99"/>
      <c r="N3580" s="99"/>
      <c r="O3580" s="99"/>
      <c r="P3580" s="44"/>
      <c r="Q3580" s="44"/>
      <c r="R3580" s="44"/>
      <c r="S3580" s="99"/>
      <c r="T3580" s="99"/>
      <c r="U3580" s="99"/>
      <c r="V3580" s="99"/>
      <c r="W3580" s="99"/>
      <c r="X3580" s="99"/>
      <c r="Y3580" s="99"/>
      <c r="Z3580" s="99"/>
      <c r="AF3580" s="326"/>
    </row>
    <row r="3581" spans="1:32" x14ac:dyDescent="0.25">
      <c r="A3581" s="44" t="s">
        <v>678</v>
      </c>
      <c r="B3581" s="44" t="s">
        <v>2433</v>
      </c>
      <c r="C3581" s="45">
        <v>230105</v>
      </c>
      <c r="D3581" s="45" t="s">
        <v>12340</v>
      </c>
      <c r="E3581" s="45" t="s">
        <v>5580</v>
      </c>
      <c r="AF3581" s="326"/>
    </row>
    <row r="3582" spans="1:32" x14ac:dyDescent="0.25">
      <c r="A3582" s="44" t="s">
        <v>14124</v>
      </c>
      <c r="B3582" s="44" t="s">
        <v>20398</v>
      </c>
      <c r="C3582" s="45" t="s">
        <v>14082</v>
      </c>
      <c r="D3582" s="32" t="s">
        <v>12570</v>
      </c>
      <c r="E3582" s="46">
        <v>46418</v>
      </c>
      <c r="AF3582" s="326"/>
    </row>
    <row r="3583" spans="1:32" x14ac:dyDescent="0.25">
      <c r="A3583" s="44" t="s">
        <v>7926</v>
      </c>
      <c r="B3583" s="44" t="s">
        <v>8211</v>
      </c>
      <c r="C3583" s="45" t="s">
        <v>8213</v>
      </c>
      <c r="D3583" s="45" t="s">
        <v>12177</v>
      </c>
      <c r="E3583" s="45" t="s">
        <v>5640</v>
      </c>
      <c r="F3583" s="93"/>
      <c r="G3583" s="93"/>
      <c r="H3583" s="93"/>
      <c r="I3583" s="99"/>
      <c r="J3583" s="99"/>
      <c r="K3583" s="99"/>
      <c r="L3583" s="99"/>
      <c r="M3583" s="99"/>
      <c r="N3583" s="99"/>
      <c r="O3583" s="99"/>
      <c r="P3583" s="99"/>
      <c r="Q3583" s="99"/>
      <c r="R3583" s="99"/>
      <c r="S3583" s="99"/>
      <c r="T3583" s="99"/>
      <c r="U3583" s="99"/>
      <c r="V3583" s="99"/>
      <c r="W3583" s="99"/>
      <c r="X3583" s="99"/>
      <c r="Y3583" s="99"/>
      <c r="Z3583" s="99"/>
      <c r="AF3583" s="326"/>
    </row>
    <row r="3584" spans="1:32" x14ac:dyDescent="0.25">
      <c r="A3584" s="44" t="s">
        <v>7926</v>
      </c>
      <c r="B3584" s="44" t="s">
        <v>5230</v>
      </c>
      <c r="C3584" s="45" t="s">
        <v>5231</v>
      </c>
      <c r="D3584" s="45" t="s">
        <v>12177</v>
      </c>
      <c r="E3584" s="45" t="s">
        <v>4375</v>
      </c>
      <c r="F3584" s="93"/>
      <c r="G3584" s="93"/>
      <c r="H3584" s="93"/>
      <c r="I3584" s="99"/>
      <c r="J3584" s="99"/>
      <c r="K3584" s="99"/>
      <c r="L3584" s="99"/>
      <c r="M3584" s="99"/>
      <c r="N3584" s="99"/>
      <c r="O3584" s="99"/>
      <c r="P3584" s="99"/>
      <c r="Q3584" s="99"/>
      <c r="R3584" s="99"/>
      <c r="S3584" s="99"/>
      <c r="T3584" s="99"/>
      <c r="U3584" s="99"/>
      <c r="V3584" s="99"/>
      <c r="W3584" s="99"/>
      <c r="X3584" s="99"/>
      <c r="Y3584" s="99"/>
      <c r="Z3584" s="99"/>
      <c r="AF3584" s="326"/>
    </row>
    <row r="3585" spans="1:32" x14ac:dyDescent="0.25">
      <c r="A3585" s="44" t="s">
        <v>7926</v>
      </c>
      <c r="B3585" s="44" t="s">
        <v>3275</v>
      </c>
      <c r="C3585" s="45" t="s">
        <v>4288</v>
      </c>
      <c r="D3585" s="45" t="s">
        <v>12177</v>
      </c>
      <c r="E3585" s="45" t="s">
        <v>3276</v>
      </c>
      <c r="F3585" s="93"/>
      <c r="G3585" s="93"/>
      <c r="H3585" s="93"/>
      <c r="I3585" s="99"/>
      <c r="J3585" s="99"/>
      <c r="K3585" s="99"/>
      <c r="L3585" s="99"/>
      <c r="M3585" s="99"/>
      <c r="N3585" s="99"/>
      <c r="O3585" s="99"/>
      <c r="P3585" s="99"/>
      <c r="Q3585" s="99"/>
      <c r="R3585" s="99"/>
      <c r="S3585" s="99"/>
      <c r="T3585" s="99"/>
      <c r="U3585" s="99"/>
      <c r="V3585" s="99"/>
      <c r="W3585" s="99"/>
      <c r="X3585" s="99"/>
      <c r="Y3585" s="99"/>
      <c r="Z3585" s="99"/>
      <c r="AF3585" s="326"/>
    </row>
    <row r="3586" spans="1:32" x14ac:dyDescent="0.25">
      <c r="A3586" s="44" t="s">
        <v>7926</v>
      </c>
      <c r="B3586" s="44" t="s">
        <v>1606</v>
      </c>
      <c r="C3586" s="45" t="s">
        <v>1825</v>
      </c>
      <c r="D3586" s="45" t="s">
        <v>12177</v>
      </c>
      <c r="E3586" s="45" t="s">
        <v>10636</v>
      </c>
      <c r="F3586" s="93"/>
      <c r="G3586" s="93"/>
      <c r="H3586" s="93"/>
      <c r="I3586" s="99"/>
      <c r="J3586" s="99"/>
      <c r="K3586" s="99"/>
      <c r="L3586" s="99"/>
      <c r="M3586" s="99"/>
      <c r="N3586" s="99"/>
      <c r="O3586" s="99"/>
      <c r="P3586" s="99"/>
      <c r="Q3586" s="99"/>
      <c r="R3586" s="99"/>
      <c r="S3586" s="99"/>
      <c r="T3586" s="99"/>
      <c r="U3586" s="99"/>
      <c r="V3586" s="99"/>
      <c r="W3586" s="99"/>
      <c r="X3586" s="99"/>
      <c r="Y3586" s="99"/>
      <c r="Z3586" s="99"/>
      <c r="AF3586" s="326"/>
    </row>
    <row r="3587" spans="1:32" x14ac:dyDescent="0.25">
      <c r="A3587" s="44" t="s">
        <v>7926</v>
      </c>
      <c r="B3587" s="44" t="s">
        <v>12141</v>
      </c>
      <c r="C3587" s="45" t="s">
        <v>12144</v>
      </c>
      <c r="D3587" s="45" t="s">
        <v>12177</v>
      </c>
      <c r="E3587" s="45" t="s">
        <v>12143</v>
      </c>
      <c r="F3587" s="93"/>
      <c r="G3587" s="93"/>
      <c r="H3587" s="93"/>
      <c r="I3587" s="99"/>
      <c r="J3587" s="99"/>
      <c r="K3587" s="99"/>
      <c r="L3587" s="99"/>
      <c r="M3587" s="99"/>
      <c r="N3587" s="99"/>
      <c r="O3587" s="99"/>
      <c r="P3587" s="99"/>
      <c r="Q3587" s="99"/>
      <c r="R3587" s="99"/>
      <c r="S3587" s="99"/>
      <c r="T3587" s="99"/>
      <c r="U3587" s="99"/>
      <c r="V3587" s="99"/>
      <c r="W3587" s="99"/>
      <c r="X3587" s="99"/>
      <c r="Y3587" s="99"/>
      <c r="Z3587" s="99"/>
      <c r="AF3587" s="326"/>
    </row>
    <row r="3588" spans="1:32" x14ac:dyDescent="0.25">
      <c r="A3588" s="44" t="s">
        <v>7926</v>
      </c>
      <c r="B3588" s="44" t="s">
        <v>8211</v>
      </c>
      <c r="C3588" s="45" t="s">
        <v>8213</v>
      </c>
      <c r="D3588" s="93" t="s">
        <v>18817</v>
      </c>
      <c r="E3588" s="45" t="s">
        <v>5640</v>
      </c>
      <c r="F3588" s="379"/>
      <c r="G3588" s="379"/>
      <c r="H3588" s="379"/>
      <c r="I3588" s="380"/>
      <c r="J3588" s="380"/>
      <c r="K3588" s="380"/>
      <c r="L3588" s="380"/>
      <c r="M3588" s="380"/>
      <c r="N3588" s="380"/>
      <c r="O3588" s="380"/>
      <c r="P3588" s="380"/>
      <c r="Q3588" s="380"/>
      <c r="R3588" s="380"/>
      <c r="S3588" s="380"/>
      <c r="T3588" s="380"/>
      <c r="U3588" s="380"/>
      <c r="V3588" s="380"/>
      <c r="W3588" s="380"/>
      <c r="X3588" s="380"/>
      <c r="Y3588" s="380"/>
      <c r="Z3588" s="380"/>
      <c r="AA3588" s="380"/>
      <c r="AF3588" s="326"/>
    </row>
    <row r="3589" spans="1:32" x14ac:dyDescent="0.25">
      <c r="A3589" s="44" t="s">
        <v>7926</v>
      </c>
      <c r="B3589" s="44" t="s">
        <v>5230</v>
      </c>
      <c r="C3589" s="45" t="s">
        <v>5231</v>
      </c>
      <c r="D3589" s="93" t="s">
        <v>18817</v>
      </c>
      <c r="E3589" s="45" t="s">
        <v>4375</v>
      </c>
      <c r="F3589" s="379"/>
      <c r="G3589" s="379"/>
      <c r="H3589" s="379"/>
      <c r="I3589" s="380"/>
      <c r="J3589" s="380"/>
      <c r="K3589" s="380"/>
      <c r="L3589" s="380"/>
      <c r="M3589" s="380"/>
      <c r="N3589" s="380"/>
      <c r="O3589" s="380"/>
      <c r="P3589" s="380"/>
      <c r="Q3589" s="380"/>
      <c r="R3589" s="380"/>
      <c r="S3589" s="380"/>
      <c r="T3589" s="380"/>
      <c r="U3589" s="380"/>
      <c r="V3589" s="380"/>
      <c r="W3589" s="380"/>
      <c r="X3589" s="380"/>
      <c r="Y3589" s="380"/>
      <c r="Z3589" s="380"/>
      <c r="AA3589" s="380"/>
      <c r="AF3589" s="326"/>
    </row>
    <row r="3590" spans="1:32" x14ac:dyDescent="0.25">
      <c r="A3590" s="44" t="s">
        <v>7926</v>
      </c>
      <c r="B3590" s="44" t="s">
        <v>3275</v>
      </c>
      <c r="C3590" s="45" t="s">
        <v>4288</v>
      </c>
      <c r="D3590" s="93" t="s">
        <v>18817</v>
      </c>
      <c r="E3590" s="45" t="s">
        <v>3276</v>
      </c>
      <c r="F3590" s="379"/>
      <c r="G3590" s="379"/>
      <c r="H3590" s="379"/>
      <c r="I3590" s="380"/>
      <c r="J3590" s="380"/>
      <c r="K3590" s="380"/>
      <c r="L3590" s="380"/>
      <c r="M3590" s="380"/>
      <c r="N3590" s="380"/>
      <c r="O3590" s="380"/>
      <c r="P3590" s="380"/>
      <c r="Q3590" s="380"/>
      <c r="R3590" s="380"/>
      <c r="S3590" s="380"/>
      <c r="T3590" s="380"/>
      <c r="U3590" s="380"/>
      <c r="V3590" s="380"/>
      <c r="W3590" s="380"/>
      <c r="X3590" s="380"/>
      <c r="Y3590" s="380"/>
      <c r="Z3590" s="380"/>
      <c r="AA3590" s="380"/>
      <c r="AF3590" s="326"/>
    </row>
    <row r="3591" spans="1:32" x14ac:dyDescent="0.25">
      <c r="A3591" s="44" t="s">
        <v>7926</v>
      </c>
      <c r="B3591" s="44" t="s">
        <v>12141</v>
      </c>
      <c r="C3591" s="45" t="s">
        <v>12144</v>
      </c>
      <c r="D3591" s="93" t="s">
        <v>18817</v>
      </c>
      <c r="E3591" s="45" t="s">
        <v>12143</v>
      </c>
      <c r="F3591" s="379"/>
      <c r="G3591" s="379"/>
      <c r="H3591" s="379"/>
      <c r="I3591" s="380"/>
      <c r="J3591" s="380"/>
      <c r="K3591" s="380"/>
      <c r="L3591" s="380"/>
      <c r="M3591" s="380"/>
      <c r="N3591" s="380"/>
      <c r="O3591" s="380"/>
      <c r="P3591" s="380"/>
      <c r="Q3591" s="380"/>
      <c r="R3591" s="380"/>
      <c r="S3591" s="380"/>
      <c r="T3591" s="380"/>
      <c r="U3591" s="380"/>
      <c r="V3591" s="380"/>
      <c r="W3591" s="380"/>
      <c r="X3591" s="380"/>
      <c r="Y3591" s="380"/>
      <c r="Z3591" s="380"/>
      <c r="AA3591" s="380"/>
      <c r="AF3591" s="326"/>
    </row>
    <row r="3592" spans="1:32" x14ac:dyDescent="0.25">
      <c r="A3592" s="44" t="s">
        <v>7926</v>
      </c>
      <c r="B3592" s="44" t="s">
        <v>3275</v>
      </c>
      <c r="C3592" s="45" t="s">
        <v>18815</v>
      </c>
      <c r="D3592" s="93" t="s">
        <v>18817</v>
      </c>
      <c r="E3592" s="45" t="s">
        <v>18726</v>
      </c>
      <c r="F3592" s="379"/>
      <c r="G3592" s="379"/>
      <c r="H3592" s="379"/>
      <c r="I3592" s="380"/>
      <c r="J3592" s="380"/>
      <c r="K3592" s="380"/>
      <c r="L3592" s="380"/>
      <c r="M3592" s="380"/>
      <c r="N3592" s="380"/>
      <c r="O3592" s="380"/>
      <c r="P3592" s="380"/>
      <c r="Q3592" s="380"/>
      <c r="R3592" s="380"/>
      <c r="S3592" s="380"/>
      <c r="T3592" s="380"/>
      <c r="U3592" s="380"/>
      <c r="V3592" s="380"/>
      <c r="W3592" s="380"/>
      <c r="X3592" s="380"/>
      <c r="Y3592" s="380"/>
      <c r="Z3592" s="380"/>
      <c r="AA3592" s="380"/>
      <c r="AF3592" s="326"/>
    </row>
    <row r="3593" spans="1:32" x14ac:dyDescent="0.25">
      <c r="A3593" s="44" t="s">
        <v>7926</v>
      </c>
      <c r="B3593" s="44" t="s">
        <v>8211</v>
      </c>
      <c r="C3593" s="45" t="s">
        <v>8213</v>
      </c>
      <c r="D3593" s="45" t="s">
        <v>10697</v>
      </c>
      <c r="E3593" s="45" t="s">
        <v>7121</v>
      </c>
      <c r="F3593" s="93"/>
      <c r="G3593" s="93"/>
      <c r="H3593" s="93"/>
      <c r="I3593" s="99"/>
      <c r="J3593" s="99"/>
      <c r="K3593" s="99"/>
      <c r="L3593" s="99"/>
      <c r="M3593" s="99"/>
      <c r="N3593" s="99"/>
      <c r="O3593" s="99"/>
      <c r="P3593" s="44"/>
      <c r="Q3593" s="57"/>
      <c r="R3593" s="44"/>
      <c r="S3593" s="99"/>
      <c r="T3593" s="99"/>
      <c r="U3593" s="99"/>
      <c r="V3593" s="99"/>
      <c r="W3593" s="99"/>
      <c r="X3593" s="99"/>
      <c r="Y3593" s="99"/>
      <c r="Z3593" s="99"/>
      <c r="AA3593" s="380"/>
      <c r="AF3593" s="326"/>
    </row>
    <row r="3594" spans="1:32" x14ac:dyDescent="0.25">
      <c r="A3594" s="92" t="s">
        <v>14004</v>
      </c>
      <c r="B3594" s="92" t="s">
        <v>14005</v>
      </c>
      <c r="C3594" s="349" t="s">
        <v>4991</v>
      </c>
      <c r="D3594" s="349" t="s">
        <v>14041</v>
      </c>
      <c r="E3594" s="351">
        <v>46387</v>
      </c>
      <c r="F3594" s="93"/>
      <c r="G3594" s="93"/>
      <c r="H3594" s="93"/>
      <c r="I3594" s="99"/>
      <c r="J3594" s="99"/>
      <c r="K3594" s="99"/>
      <c r="L3594" s="99"/>
      <c r="M3594" s="99"/>
      <c r="N3594" s="99"/>
      <c r="O3594" s="99"/>
      <c r="P3594" s="99"/>
      <c r="Q3594" s="57"/>
      <c r="R3594" s="44"/>
      <c r="S3594" s="99"/>
      <c r="T3594" s="99"/>
      <c r="U3594" s="99"/>
      <c r="V3594" s="99"/>
      <c r="W3594" s="99"/>
      <c r="X3594" s="99"/>
      <c r="Y3594" s="99"/>
      <c r="Z3594" s="99"/>
      <c r="AA3594" s="380"/>
      <c r="AF3594" s="326"/>
    </row>
    <row r="3595" spans="1:32" x14ac:dyDescent="0.25">
      <c r="A3595" s="44" t="s">
        <v>14004</v>
      </c>
      <c r="B3595" s="44" t="s">
        <v>15984</v>
      </c>
      <c r="C3595" s="45" t="s">
        <v>9849</v>
      </c>
      <c r="D3595" s="93" t="s">
        <v>3876</v>
      </c>
      <c r="E3595" s="359">
        <f>DATE(2028,2,27)</f>
        <v>46810</v>
      </c>
      <c r="F3595" s="93"/>
      <c r="G3595" s="93"/>
      <c r="H3595" s="93"/>
      <c r="I3595" s="99"/>
      <c r="J3595" s="99"/>
      <c r="K3595" s="99"/>
      <c r="L3595" s="99"/>
      <c r="M3595" s="99"/>
      <c r="N3595" s="99"/>
      <c r="O3595" s="99"/>
      <c r="P3595" s="99"/>
      <c r="Q3595" s="99"/>
      <c r="R3595" s="99"/>
      <c r="S3595" s="99"/>
      <c r="T3595" s="99"/>
      <c r="U3595" s="99"/>
      <c r="V3595" s="99"/>
      <c r="W3595" s="99"/>
      <c r="X3595" s="99"/>
      <c r="Y3595" s="99"/>
      <c r="Z3595" s="99"/>
      <c r="AF3595" s="326"/>
    </row>
    <row r="3596" spans="1:32" x14ac:dyDescent="0.25">
      <c r="A3596" s="44" t="s">
        <v>14004</v>
      </c>
      <c r="B3596" s="44" t="s">
        <v>15983</v>
      </c>
      <c r="C3596" s="45" t="s">
        <v>4211</v>
      </c>
      <c r="D3596" s="93" t="s">
        <v>3876</v>
      </c>
      <c r="E3596" s="359">
        <f>DATE(2026,9,10)</f>
        <v>46275</v>
      </c>
      <c r="F3596" s="93"/>
      <c r="G3596" s="93"/>
      <c r="H3596" s="93"/>
      <c r="I3596" s="99"/>
      <c r="J3596" s="99"/>
      <c r="K3596" s="99"/>
      <c r="L3596" s="99"/>
      <c r="M3596" s="99"/>
      <c r="N3596" s="99"/>
      <c r="O3596" s="99"/>
      <c r="P3596" s="99"/>
      <c r="Q3596" s="99"/>
      <c r="R3596" s="99"/>
      <c r="S3596" s="99"/>
      <c r="T3596" s="99"/>
      <c r="U3596" s="99"/>
      <c r="V3596" s="99"/>
      <c r="W3596" s="99"/>
      <c r="X3596" s="99"/>
      <c r="Y3596" s="99"/>
      <c r="Z3596" s="99"/>
      <c r="AA3596" s="380"/>
      <c r="AF3596" s="326"/>
    </row>
    <row r="3597" spans="1:32" x14ac:dyDescent="0.25">
      <c r="A3597" s="114" t="s">
        <v>2053</v>
      </c>
      <c r="B3597" s="114" t="s">
        <v>1987</v>
      </c>
      <c r="C3597" s="106" t="s">
        <v>2029</v>
      </c>
      <c r="D3597" s="93" t="s">
        <v>1443</v>
      </c>
      <c r="E3597" s="115" t="s">
        <v>9147</v>
      </c>
      <c r="F3597" s="93"/>
      <c r="G3597" s="93"/>
      <c r="H3597" s="93"/>
      <c r="I3597" s="99"/>
      <c r="J3597" s="99"/>
      <c r="K3597" s="99"/>
      <c r="L3597" s="99"/>
      <c r="M3597" s="99"/>
      <c r="N3597" s="99"/>
      <c r="O3597" s="99"/>
      <c r="P3597" s="44"/>
      <c r="Q3597" s="57"/>
      <c r="R3597" s="44"/>
      <c r="S3597" s="99"/>
      <c r="T3597" s="99"/>
      <c r="U3597" s="99"/>
      <c r="V3597" s="99"/>
      <c r="W3597" s="99"/>
      <c r="X3597" s="99"/>
      <c r="Y3597" s="99"/>
      <c r="Z3597" s="99"/>
      <c r="AF3597" s="326"/>
    </row>
    <row r="3598" spans="1:32" x14ac:dyDescent="0.25">
      <c r="A3598" s="44" t="s">
        <v>3629</v>
      </c>
      <c r="B3598" s="44" t="s">
        <v>967</v>
      </c>
      <c r="C3598" s="45">
        <v>240601</v>
      </c>
      <c r="D3598" s="45" t="s">
        <v>12340</v>
      </c>
      <c r="E3598" s="45" t="s">
        <v>10639</v>
      </c>
      <c r="AF3598" s="326"/>
    </row>
    <row r="3599" spans="1:32" x14ac:dyDescent="0.25">
      <c r="A3599" s="44" t="s">
        <v>3629</v>
      </c>
      <c r="B3599" s="44" t="s">
        <v>3275</v>
      </c>
      <c r="C3599" s="45">
        <v>210101</v>
      </c>
      <c r="D3599" s="45" t="s">
        <v>12340</v>
      </c>
      <c r="E3599" s="45" t="s">
        <v>3276</v>
      </c>
      <c r="AF3599" s="326"/>
    </row>
    <row r="3600" spans="1:32" x14ac:dyDescent="0.25">
      <c r="A3600" s="99" t="s">
        <v>6690</v>
      </c>
      <c r="B3600" s="99" t="s">
        <v>6685</v>
      </c>
      <c r="C3600" s="93" t="s">
        <v>6693</v>
      </c>
      <c r="D3600" s="93" t="s">
        <v>1250</v>
      </c>
      <c r="E3600" s="94">
        <v>46439</v>
      </c>
      <c r="F3600" s="93"/>
      <c r="G3600" s="93"/>
      <c r="H3600" s="93" t="s">
        <v>1857</v>
      </c>
      <c r="I3600" s="99"/>
      <c r="J3600" s="99"/>
      <c r="K3600" s="99"/>
      <c r="L3600" s="99"/>
      <c r="M3600" s="99"/>
      <c r="N3600" s="99"/>
      <c r="O3600" s="99"/>
      <c r="P3600" s="44"/>
      <c r="Q3600" s="57"/>
      <c r="R3600" s="44"/>
      <c r="S3600" s="99"/>
      <c r="T3600" s="99"/>
      <c r="U3600" s="99"/>
      <c r="V3600" s="99"/>
      <c r="W3600" s="99"/>
      <c r="X3600" s="99"/>
      <c r="Y3600" s="99"/>
      <c r="Z3600" s="99"/>
      <c r="AF3600" s="326"/>
    </row>
    <row r="3601" spans="1:32" x14ac:dyDescent="0.25">
      <c r="A3601" s="271" t="s">
        <v>6690</v>
      </c>
      <c r="B3601" s="271" t="s">
        <v>1251</v>
      </c>
      <c r="C3601" s="59" t="s">
        <v>10924</v>
      </c>
      <c r="D3601" s="93" t="s">
        <v>1250</v>
      </c>
      <c r="E3601" s="94">
        <v>46228</v>
      </c>
      <c r="F3601" s="93"/>
      <c r="G3601" s="93"/>
      <c r="H3601" s="93"/>
      <c r="I3601" s="99"/>
      <c r="J3601" s="99"/>
      <c r="K3601" s="99"/>
      <c r="L3601" s="99"/>
      <c r="M3601" s="99"/>
      <c r="N3601" s="99"/>
      <c r="O3601" s="99"/>
      <c r="P3601" s="44"/>
      <c r="Q3601" s="57"/>
      <c r="R3601" s="44"/>
      <c r="S3601" s="99"/>
      <c r="T3601" s="99"/>
      <c r="U3601" s="99"/>
      <c r="V3601" s="99"/>
      <c r="W3601" s="99"/>
      <c r="X3601" s="99"/>
      <c r="Y3601" s="99"/>
      <c r="Z3601" s="99"/>
      <c r="AA3601" s="380"/>
      <c r="AF3601" s="326"/>
    </row>
    <row r="3602" spans="1:32" x14ac:dyDescent="0.25">
      <c r="A3602" s="102" t="s">
        <v>15223</v>
      </c>
      <c r="B3602" s="92" t="s">
        <v>15227</v>
      </c>
      <c r="C3602" s="93" t="s">
        <v>15228</v>
      </c>
      <c r="D3602" s="93" t="s">
        <v>1250</v>
      </c>
      <c r="E3602" s="94">
        <v>46225</v>
      </c>
      <c r="F3602" s="93"/>
      <c r="G3602" s="93"/>
      <c r="H3602" s="93"/>
      <c r="I3602" s="99"/>
      <c r="J3602" s="99"/>
      <c r="K3602" s="99"/>
      <c r="L3602" s="99"/>
      <c r="M3602" s="99"/>
      <c r="N3602" s="99"/>
      <c r="O3602" s="99"/>
      <c r="P3602" s="99"/>
      <c r="Q3602" s="99"/>
      <c r="R3602" s="99"/>
      <c r="S3602" s="99"/>
      <c r="T3602" s="99"/>
      <c r="U3602" s="99"/>
      <c r="V3602" s="99"/>
      <c r="W3602" s="99"/>
      <c r="X3602" s="99"/>
      <c r="Y3602" s="99"/>
      <c r="Z3602" s="99"/>
      <c r="AA3602" s="380"/>
      <c r="AF3602" s="326"/>
    </row>
    <row r="3603" spans="1:32" x14ac:dyDescent="0.25">
      <c r="A3603" s="44" t="s">
        <v>12694</v>
      </c>
      <c r="B3603" s="44" t="s">
        <v>164</v>
      </c>
      <c r="C3603" s="45" t="s">
        <v>12695</v>
      </c>
      <c r="D3603" s="46" t="s">
        <v>13037</v>
      </c>
      <c r="E3603" s="46">
        <v>46282</v>
      </c>
      <c r="AF3603" s="326"/>
    </row>
    <row r="3604" spans="1:32" x14ac:dyDescent="0.25">
      <c r="A3604" s="44" t="s">
        <v>12694</v>
      </c>
      <c r="B3604" s="44" t="s">
        <v>164</v>
      </c>
      <c r="C3604" s="45" t="s">
        <v>17651</v>
      </c>
      <c r="D3604" s="46" t="s">
        <v>13037</v>
      </c>
      <c r="E3604" s="46">
        <v>46274</v>
      </c>
      <c r="AF3604" s="326"/>
    </row>
    <row r="3605" spans="1:32" x14ac:dyDescent="0.25">
      <c r="A3605" s="44" t="s">
        <v>19060</v>
      </c>
      <c r="B3605" s="44" t="s">
        <v>5639</v>
      </c>
      <c r="C3605" s="45">
        <v>26010401</v>
      </c>
      <c r="D3605" s="45" t="s">
        <v>12340</v>
      </c>
      <c r="E3605" s="45" t="s">
        <v>18836</v>
      </c>
      <c r="AF3605" s="326"/>
    </row>
    <row r="3606" spans="1:32" x14ac:dyDescent="0.25">
      <c r="A3606" s="44" t="s">
        <v>19060</v>
      </c>
      <c r="B3606" s="44" t="s">
        <v>3298</v>
      </c>
      <c r="C3606" s="45">
        <v>26010402</v>
      </c>
      <c r="D3606" s="45" t="s">
        <v>12340</v>
      </c>
      <c r="E3606" s="45" t="s">
        <v>18836</v>
      </c>
      <c r="AF3606" s="326"/>
    </row>
    <row r="3607" spans="1:32" x14ac:dyDescent="0.25">
      <c r="A3607" s="44" t="s">
        <v>4489</v>
      </c>
      <c r="B3607" s="44" t="s">
        <v>18874</v>
      </c>
      <c r="C3607" s="45">
        <v>24060301</v>
      </c>
      <c r="D3607" s="45" t="s">
        <v>12340</v>
      </c>
      <c r="E3607" s="45" t="s">
        <v>5235</v>
      </c>
      <c r="AF3607" s="326"/>
    </row>
    <row r="3608" spans="1:32" x14ac:dyDescent="0.25">
      <c r="A3608" s="44" t="s">
        <v>10175</v>
      </c>
      <c r="B3608" s="92" t="s">
        <v>10390</v>
      </c>
      <c r="C3608" s="56" t="s">
        <v>10124</v>
      </c>
      <c r="D3608" s="146" t="s">
        <v>10389</v>
      </c>
      <c r="E3608" s="107">
        <v>45838</v>
      </c>
      <c r="F3608" s="93"/>
      <c r="G3608" s="93"/>
      <c r="H3608" s="93"/>
      <c r="I3608" s="99"/>
      <c r="J3608" s="99"/>
      <c r="K3608" s="99"/>
      <c r="L3608" s="99"/>
      <c r="M3608" s="99"/>
      <c r="N3608" s="99"/>
      <c r="O3608" s="99"/>
      <c r="P3608" s="44"/>
      <c r="Q3608" s="57"/>
      <c r="R3608" s="44"/>
      <c r="S3608" s="99"/>
      <c r="T3608" s="99"/>
      <c r="U3608" s="99"/>
      <c r="V3608" s="99"/>
      <c r="W3608" s="99"/>
      <c r="X3608" s="99"/>
      <c r="Y3608" s="99"/>
      <c r="Z3608" s="99"/>
      <c r="AF3608" s="326"/>
    </row>
    <row r="3609" spans="1:32" x14ac:dyDescent="0.25">
      <c r="A3609" s="44" t="s">
        <v>14608</v>
      </c>
      <c r="B3609" s="44" t="s">
        <v>20368</v>
      </c>
      <c r="C3609" s="45" t="s">
        <v>5829</v>
      </c>
      <c r="D3609" s="32" t="s">
        <v>12570</v>
      </c>
      <c r="E3609" s="46">
        <v>46507</v>
      </c>
      <c r="AF3609" s="326"/>
    </row>
    <row r="3610" spans="1:32" x14ac:dyDescent="0.25">
      <c r="A3610" s="44" t="s">
        <v>2453</v>
      </c>
      <c r="B3610" s="44" t="s">
        <v>974</v>
      </c>
      <c r="C3610" s="45">
        <v>220104</v>
      </c>
      <c r="D3610" s="45" t="s">
        <v>12340</v>
      </c>
      <c r="E3610" s="45" t="s">
        <v>5452</v>
      </c>
      <c r="AF3610" s="326"/>
    </row>
    <row r="3611" spans="1:32" x14ac:dyDescent="0.3">
      <c r="A3611" s="372" t="s">
        <v>16553</v>
      </c>
      <c r="B3611" s="372" t="s">
        <v>1661</v>
      </c>
      <c r="C3611" s="125" t="s">
        <v>16726</v>
      </c>
      <c r="D3611" s="32" t="s">
        <v>20621</v>
      </c>
      <c r="E3611" s="125" t="s">
        <v>5580</v>
      </c>
      <c r="F3611" s="125" t="s">
        <v>1236</v>
      </c>
      <c r="G3611" s="125" t="s">
        <v>1236</v>
      </c>
      <c r="AF3611" s="326"/>
    </row>
    <row r="3612" spans="1:32" x14ac:dyDescent="0.25">
      <c r="A3612" s="44" t="s">
        <v>19061</v>
      </c>
      <c r="B3612" s="44" t="s">
        <v>3298</v>
      </c>
      <c r="C3612" s="45">
        <v>26010402</v>
      </c>
      <c r="D3612" s="45" t="s">
        <v>12340</v>
      </c>
      <c r="E3612" s="45" t="s">
        <v>18836</v>
      </c>
      <c r="AF3612" s="326"/>
    </row>
    <row r="3613" spans="1:32" x14ac:dyDescent="0.25">
      <c r="A3613" s="44" t="s">
        <v>11186</v>
      </c>
      <c r="B3613" s="44" t="s">
        <v>11187</v>
      </c>
      <c r="C3613" s="45" t="s">
        <v>11041</v>
      </c>
      <c r="D3613" s="46" t="s">
        <v>13037</v>
      </c>
      <c r="E3613" s="46">
        <v>46191</v>
      </c>
      <c r="AF3613" s="326"/>
    </row>
    <row r="3614" spans="1:32" x14ac:dyDescent="0.3">
      <c r="A3614" s="372" t="s">
        <v>5795</v>
      </c>
      <c r="B3614" s="372" t="s">
        <v>12354</v>
      </c>
      <c r="C3614" s="125" t="s">
        <v>12187</v>
      </c>
      <c r="D3614" s="32" t="s">
        <v>20621</v>
      </c>
      <c r="E3614" s="125" t="s">
        <v>5239</v>
      </c>
      <c r="F3614" s="125" t="s">
        <v>1236</v>
      </c>
      <c r="G3614" s="125" t="s">
        <v>1237</v>
      </c>
      <c r="AF3614" s="326"/>
    </row>
    <row r="3615" spans="1:32" x14ac:dyDescent="0.25">
      <c r="A3615" s="44" t="s">
        <v>5795</v>
      </c>
      <c r="B3615" s="44" t="s">
        <v>20343</v>
      </c>
      <c r="C3615" s="45" t="s">
        <v>17817</v>
      </c>
      <c r="D3615" s="32" t="s">
        <v>12570</v>
      </c>
      <c r="E3615" s="46">
        <v>46387</v>
      </c>
      <c r="AF3615" s="326"/>
    </row>
    <row r="3616" spans="1:32" x14ac:dyDescent="0.25">
      <c r="A3616" s="44" t="s">
        <v>11392</v>
      </c>
      <c r="B3616" s="44" t="s">
        <v>3298</v>
      </c>
      <c r="C3616" s="45">
        <v>24010402</v>
      </c>
      <c r="D3616" s="45" t="s">
        <v>12340</v>
      </c>
      <c r="E3616" s="45" t="s">
        <v>10021</v>
      </c>
      <c r="AF3616" s="326"/>
    </row>
    <row r="3617" spans="1:32" x14ac:dyDescent="0.25">
      <c r="A3617" s="44" t="s">
        <v>11392</v>
      </c>
      <c r="B3617" s="44" t="s">
        <v>10020</v>
      </c>
      <c r="C3617" s="45">
        <v>24010401</v>
      </c>
      <c r="D3617" s="45" t="s">
        <v>12340</v>
      </c>
      <c r="E3617" s="45" t="s">
        <v>10021</v>
      </c>
      <c r="AF3617" s="326"/>
    </row>
    <row r="3618" spans="1:32" x14ac:dyDescent="0.3">
      <c r="A3618" s="372" t="s">
        <v>14098</v>
      </c>
      <c r="B3618" s="372" t="s">
        <v>5060</v>
      </c>
      <c r="C3618" s="125" t="s">
        <v>16725</v>
      </c>
      <c r="D3618" s="32" t="s">
        <v>20621</v>
      </c>
      <c r="E3618" s="125" t="s">
        <v>12895</v>
      </c>
      <c r="F3618" s="125" t="s">
        <v>1236</v>
      </c>
      <c r="G3618" s="125" t="s">
        <v>1237</v>
      </c>
      <c r="AF3618" s="326"/>
    </row>
    <row r="3619" spans="1:32" x14ac:dyDescent="0.25">
      <c r="A3619" s="44" t="s">
        <v>14098</v>
      </c>
      <c r="B3619" s="44" t="s">
        <v>13111</v>
      </c>
      <c r="C3619" s="45">
        <v>33.25</v>
      </c>
      <c r="D3619" s="45" t="s">
        <v>13565</v>
      </c>
      <c r="E3619" s="46">
        <v>47664</v>
      </c>
      <c r="F3619" s="45"/>
      <c r="G3619" s="93"/>
      <c r="H3619" s="93"/>
      <c r="I3619" s="99"/>
      <c r="J3619" s="99"/>
      <c r="K3619" s="99"/>
      <c r="L3619" s="99"/>
      <c r="M3619" s="99"/>
      <c r="N3619" s="99"/>
      <c r="O3619" s="99"/>
      <c r="P3619" s="99"/>
      <c r="Q3619" s="99"/>
      <c r="R3619" s="99"/>
      <c r="S3619" s="99"/>
      <c r="T3619" s="99"/>
      <c r="U3619" s="99"/>
      <c r="V3619" s="99"/>
      <c r="W3619" s="99"/>
      <c r="X3619" s="99"/>
      <c r="Y3619" s="99"/>
      <c r="Z3619" s="99"/>
      <c r="AF3619" s="326"/>
    </row>
    <row r="3620" spans="1:32" x14ac:dyDescent="0.25">
      <c r="A3620" s="44" t="s">
        <v>14098</v>
      </c>
      <c r="B3620" s="44" t="s">
        <v>20356</v>
      </c>
      <c r="C3620" s="45" t="s">
        <v>14093</v>
      </c>
      <c r="D3620" s="32" t="s">
        <v>12570</v>
      </c>
      <c r="E3620" s="46">
        <v>46477</v>
      </c>
      <c r="AF3620" s="326"/>
    </row>
    <row r="3621" spans="1:32" x14ac:dyDescent="0.25">
      <c r="A3621" s="44" t="s">
        <v>5495</v>
      </c>
      <c r="B3621" s="44" t="s">
        <v>5460</v>
      </c>
      <c r="C3621" s="45">
        <v>251003</v>
      </c>
      <c r="D3621" s="45" t="s">
        <v>12340</v>
      </c>
      <c r="E3621" s="45" t="s">
        <v>12119</v>
      </c>
      <c r="AF3621" s="326"/>
    </row>
    <row r="3622" spans="1:32" x14ac:dyDescent="0.25">
      <c r="A3622" s="44" t="s">
        <v>19062</v>
      </c>
      <c r="B3622" s="44" t="s">
        <v>2433</v>
      </c>
      <c r="C3622" s="45">
        <v>250106</v>
      </c>
      <c r="D3622" s="45" t="s">
        <v>12340</v>
      </c>
      <c r="E3622" s="45" t="s">
        <v>12896</v>
      </c>
      <c r="AF3622" s="326"/>
    </row>
    <row r="3623" spans="1:32" x14ac:dyDescent="0.25">
      <c r="A3623" s="44" t="s">
        <v>19063</v>
      </c>
      <c r="B3623" s="44" t="s">
        <v>10018</v>
      </c>
      <c r="C3623" s="45">
        <v>240102</v>
      </c>
      <c r="D3623" s="45" t="s">
        <v>12340</v>
      </c>
      <c r="E3623" s="45" t="s">
        <v>5452</v>
      </c>
      <c r="AF3623" s="326"/>
    </row>
    <row r="3624" spans="1:32" x14ac:dyDescent="0.25">
      <c r="A3624" s="44" t="s">
        <v>19063</v>
      </c>
      <c r="B3624" s="44" t="s">
        <v>10031</v>
      </c>
      <c r="C3624" s="45">
        <v>240101</v>
      </c>
      <c r="D3624" s="45" t="s">
        <v>12340</v>
      </c>
      <c r="E3624" s="45" t="s">
        <v>10032</v>
      </c>
      <c r="AF3624" s="326"/>
    </row>
    <row r="3625" spans="1:32" x14ac:dyDescent="0.25">
      <c r="A3625" s="44" t="s">
        <v>19063</v>
      </c>
      <c r="B3625" s="44" t="s">
        <v>986</v>
      </c>
      <c r="C3625" s="45">
        <v>240303</v>
      </c>
      <c r="D3625" s="45" t="s">
        <v>12340</v>
      </c>
      <c r="E3625" s="45" t="s">
        <v>2686</v>
      </c>
      <c r="AF3625" s="326"/>
    </row>
    <row r="3626" spans="1:32" x14ac:dyDescent="0.25">
      <c r="A3626" s="44" t="s">
        <v>5496</v>
      </c>
      <c r="B3626" s="44" t="s">
        <v>3275</v>
      </c>
      <c r="C3626" s="45">
        <v>210101</v>
      </c>
      <c r="D3626" s="45" t="s">
        <v>12340</v>
      </c>
      <c r="E3626" s="45" t="s">
        <v>3276</v>
      </c>
      <c r="AF3626" s="326"/>
    </row>
    <row r="3627" spans="1:32" x14ac:dyDescent="0.25">
      <c r="A3627" s="44" t="s">
        <v>19064</v>
      </c>
      <c r="B3627" s="44" t="s">
        <v>3298</v>
      </c>
      <c r="C3627" s="45">
        <v>26010402</v>
      </c>
      <c r="D3627" s="45" t="s">
        <v>12340</v>
      </c>
      <c r="E3627" s="45" t="s">
        <v>18836</v>
      </c>
      <c r="AF3627" s="326"/>
    </row>
    <row r="3628" spans="1:32" x14ac:dyDescent="0.25">
      <c r="A3628" s="44" t="s">
        <v>19064</v>
      </c>
      <c r="B3628" s="44" t="s">
        <v>5639</v>
      </c>
      <c r="C3628" s="45">
        <v>26010401</v>
      </c>
      <c r="D3628" s="45" t="s">
        <v>12340</v>
      </c>
      <c r="E3628" s="45" t="s">
        <v>18836</v>
      </c>
      <c r="AF3628" s="326"/>
    </row>
    <row r="3629" spans="1:32" x14ac:dyDescent="0.25">
      <c r="A3629" s="57" t="s">
        <v>3766</v>
      </c>
      <c r="B3629" s="92" t="s">
        <v>3862</v>
      </c>
      <c r="C3629" s="93" t="s">
        <v>3860</v>
      </c>
      <c r="D3629" s="93" t="s">
        <v>3861</v>
      </c>
      <c r="E3629" s="94">
        <v>46203</v>
      </c>
      <c r="F3629" s="93"/>
      <c r="G3629" s="93"/>
      <c r="H3629" s="93"/>
      <c r="I3629" s="99"/>
      <c r="J3629" s="99"/>
      <c r="K3629" s="99"/>
      <c r="L3629" s="99"/>
      <c r="M3629" s="99"/>
      <c r="N3629" s="99"/>
      <c r="O3629" s="99"/>
      <c r="P3629" s="44"/>
      <c r="Q3629" s="57"/>
      <c r="R3629" s="44"/>
      <c r="S3629" s="99"/>
      <c r="T3629" s="99"/>
      <c r="U3629" s="99"/>
      <c r="V3629" s="99"/>
      <c r="W3629" s="99"/>
      <c r="X3629" s="99"/>
      <c r="Y3629" s="99"/>
      <c r="Z3629" s="99"/>
      <c r="AA3629" s="380"/>
      <c r="AF3629" s="326"/>
    </row>
    <row r="3630" spans="1:32" x14ac:dyDescent="0.25">
      <c r="A3630" s="44" t="s">
        <v>9500</v>
      </c>
      <c r="B3630" s="44" t="s">
        <v>15980</v>
      </c>
      <c r="C3630" s="45" t="s">
        <v>5363</v>
      </c>
      <c r="D3630" s="93" t="s">
        <v>3876</v>
      </c>
      <c r="E3630" s="359">
        <f>DATE(2026,8,1)</f>
        <v>46235</v>
      </c>
      <c r="F3630" s="93"/>
      <c r="G3630" s="93"/>
      <c r="H3630" s="93"/>
      <c r="I3630" s="99"/>
      <c r="J3630" s="99"/>
      <c r="K3630" s="99"/>
      <c r="L3630" s="99"/>
      <c r="M3630" s="99"/>
      <c r="N3630" s="99"/>
      <c r="O3630" s="99"/>
      <c r="P3630" s="99"/>
      <c r="Q3630" s="99"/>
      <c r="R3630" s="99"/>
      <c r="S3630" s="99"/>
      <c r="T3630" s="99"/>
      <c r="U3630" s="99"/>
      <c r="V3630" s="99"/>
      <c r="W3630" s="99"/>
      <c r="X3630" s="99"/>
      <c r="Y3630" s="99"/>
      <c r="Z3630" s="99"/>
      <c r="AA3630" s="380"/>
      <c r="AF3630" s="326"/>
    </row>
    <row r="3631" spans="1:32" x14ac:dyDescent="0.25">
      <c r="A3631" s="44" t="s">
        <v>13</v>
      </c>
      <c r="B3631" s="44" t="s">
        <v>1969</v>
      </c>
      <c r="C3631" s="45" t="s">
        <v>7702</v>
      </c>
      <c r="D3631" s="46" t="s">
        <v>13037</v>
      </c>
      <c r="E3631" s="46">
        <v>46193</v>
      </c>
      <c r="AF3631" s="326"/>
    </row>
    <row r="3632" spans="1:32" x14ac:dyDescent="0.25">
      <c r="A3632" s="44" t="s">
        <v>679</v>
      </c>
      <c r="B3632" s="44" t="s">
        <v>3156</v>
      </c>
      <c r="C3632" s="45">
        <v>230904</v>
      </c>
      <c r="D3632" s="45" t="s">
        <v>12340</v>
      </c>
      <c r="E3632" s="45" t="s">
        <v>8524</v>
      </c>
      <c r="AF3632" s="326"/>
    </row>
    <row r="3633" spans="1:32" x14ac:dyDescent="0.25">
      <c r="A3633" s="44" t="s">
        <v>679</v>
      </c>
      <c r="B3633" s="44" t="s">
        <v>5447</v>
      </c>
      <c r="C3633" s="45">
        <v>230807</v>
      </c>
      <c r="D3633" s="45" t="s">
        <v>12340</v>
      </c>
      <c r="E3633" s="45" t="s">
        <v>8966</v>
      </c>
      <c r="AF3633" s="326"/>
    </row>
    <row r="3634" spans="1:32" x14ac:dyDescent="0.3">
      <c r="A3634" s="372" t="s">
        <v>1033</v>
      </c>
      <c r="B3634" s="372" t="s">
        <v>12354</v>
      </c>
      <c r="C3634" s="125" t="s">
        <v>12187</v>
      </c>
      <c r="D3634" s="32" t="s">
        <v>20621</v>
      </c>
      <c r="E3634" s="125" t="s">
        <v>5239</v>
      </c>
      <c r="F3634" s="125" t="s">
        <v>1236</v>
      </c>
      <c r="G3634" s="125" t="s">
        <v>1237</v>
      </c>
      <c r="AF3634" s="326"/>
    </row>
    <row r="3635" spans="1:32" x14ac:dyDescent="0.25">
      <c r="A3635" s="57" t="s">
        <v>1033</v>
      </c>
      <c r="B3635" s="92" t="s">
        <v>3862</v>
      </c>
      <c r="C3635" s="93" t="s">
        <v>3860</v>
      </c>
      <c r="D3635" s="93" t="s">
        <v>3861</v>
      </c>
      <c r="E3635" s="94">
        <v>46203</v>
      </c>
      <c r="F3635" s="93"/>
      <c r="G3635" s="93"/>
      <c r="H3635" s="93"/>
      <c r="I3635" s="99"/>
      <c r="J3635" s="99"/>
      <c r="K3635" s="99"/>
      <c r="L3635" s="99"/>
      <c r="M3635" s="99"/>
      <c r="N3635" s="99"/>
      <c r="O3635" s="99"/>
      <c r="P3635" s="44"/>
      <c r="Q3635" s="57"/>
      <c r="R3635" s="44"/>
      <c r="S3635" s="99"/>
      <c r="T3635" s="99"/>
      <c r="U3635" s="99"/>
      <c r="V3635" s="99"/>
      <c r="W3635" s="99"/>
      <c r="X3635" s="99"/>
      <c r="Y3635" s="99"/>
      <c r="Z3635" s="99"/>
      <c r="AA3635" s="380"/>
      <c r="AF3635" s="326"/>
    </row>
    <row r="3636" spans="1:32" x14ac:dyDescent="0.25">
      <c r="A3636" s="76" t="s">
        <v>1033</v>
      </c>
      <c r="B3636" s="44" t="s">
        <v>17386</v>
      </c>
      <c r="C3636" s="45">
        <v>8.26</v>
      </c>
      <c r="D3636" s="45" t="s">
        <v>13565</v>
      </c>
      <c r="E3636" s="46">
        <v>47787</v>
      </c>
      <c r="F3636" s="45"/>
      <c r="G3636" s="93"/>
      <c r="H3636" s="93"/>
      <c r="I3636" s="99"/>
      <c r="J3636" s="99"/>
      <c r="K3636" s="99"/>
      <c r="L3636" s="99"/>
      <c r="M3636" s="99"/>
      <c r="N3636" s="99"/>
      <c r="O3636" s="99"/>
      <c r="P3636" s="99"/>
      <c r="Q3636" s="99"/>
      <c r="R3636" s="99"/>
      <c r="S3636" s="99"/>
      <c r="T3636" s="99"/>
      <c r="U3636" s="99"/>
      <c r="V3636" s="99"/>
      <c r="W3636" s="99"/>
      <c r="X3636" s="99"/>
      <c r="Y3636" s="99"/>
      <c r="Z3636" s="99"/>
      <c r="AF3636" s="326"/>
    </row>
    <row r="3637" spans="1:32" x14ac:dyDescent="0.25">
      <c r="A3637" s="44" t="s">
        <v>1033</v>
      </c>
      <c r="B3637" s="44" t="s">
        <v>13127</v>
      </c>
      <c r="C3637" s="45">
        <v>13.25</v>
      </c>
      <c r="D3637" s="45" t="s">
        <v>13565</v>
      </c>
      <c r="E3637" s="46">
        <v>47664</v>
      </c>
      <c r="F3637" s="45"/>
      <c r="G3637" s="93"/>
      <c r="H3637" s="93"/>
      <c r="I3637" s="99"/>
      <c r="J3637" s="99"/>
      <c r="K3637" s="99"/>
      <c r="L3637" s="99"/>
      <c r="M3637" s="99"/>
      <c r="N3637" s="99"/>
      <c r="O3637" s="99"/>
      <c r="P3637" s="99"/>
      <c r="Q3637" s="99"/>
      <c r="R3637" s="99"/>
      <c r="S3637" s="99"/>
      <c r="T3637" s="99"/>
      <c r="U3637" s="99"/>
      <c r="V3637" s="99"/>
      <c r="W3637" s="99"/>
      <c r="X3637" s="99"/>
      <c r="Y3637" s="99"/>
      <c r="Z3637" s="99"/>
      <c r="AF3637" s="326"/>
    </row>
    <row r="3638" spans="1:32" x14ac:dyDescent="0.25">
      <c r="A3638" s="44" t="s">
        <v>1033</v>
      </c>
      <c r="B3638" s="44" t="s">
        <v>13126</v>
      </c>
      <c r="C3638" s="45">
        <v>14.23</v>
      </c>
      <c r="D3638" s="45" t="s">
        <v>13565</v>
      </c>
      <c r="E3638" s="46">
        <v>46934</v>
      </c>
      <c r="F3638" s="45"/>
      <c r="G3638" s="93"/>
      <c r="H3638" s="93"/>
      <c r="I3638" s="99"/>
      <c r="J3638" s="99"/>
      <c r="K3638" s="99"/>
      <c r="L3638" s="99"/>
      <c r="M3638" s="99"/>
      <c r="N3638" s="99"/>
      <c r="O3638" s="99"/>
      <c r="P3638" s="99"/>
      <c r="Q3638" s="99"/>
      <c r="R3638" s="99"/>
      <c r="S3638" s="99"/>
      <c r="T3638" s="99"/>
      <c r="U3638" s="99"/>
      <c r="V3638" s="99"/>
      <c r="W3638" s="99"/>
      <c r="X3638" s="99"/>
      <c r="Y3638" s="99"/>
      <c r="Z3638" s="99"/>
      <c r="AF3638" s="326"/>
    </row>
    <row r="3639" spans="1:32" x14ac:dyDescent="0.25">
      <c r="A3639" s="102" t="s">
        <v>1033</v>
      </c>
      <c r="B3639" s="92" t="s">
        <v>14075</v>
      </c>
      <c r="C3639" s="93" t="s">
        <v>14076</v>
      </c>
      <c r="D3639" s="93" t="s">
        <v>1250</v>
      </c>
      <c r="E3639" s="94">
        <v>47223</v>
      </c>
      <c r="F3639" s="93"/>
      <c r="G3639" s="93"/>
      <c r="H3639" s="93"/>
      <c r="I3639" s="99"/>
      <c r="J3639" s="99"/>
      <c r="K3639" s="99"/>
      <c r="L3639" s="99"/>
      <c r="M3639" s="99"/>
      <c r="N3639" s="99"/>
      <c r="O3639" s="99"/>
      <c r="P3639" s="99"/>
      <c r="Q3639" s="57"/>
      <c r="R3639" s="44"/>
      <c r="S3639" s="99"/>
      <c r="T3639" s="99"/>
      <c r="U3639" s="99"/>
      <c r="V3639" s="99"/>
      <c r="W3639" s="99"/>
      <c r="X3639" s="99"/>
      <c r="Y3639" s="99"/>
      <c r="Z3639" s="99"/>
      <c r="AF3639" s="326"/>
    </row>
    <row r="3640" spans="1:32" x14ac:dyDescent="0.3">
      <c r="A3640" s="57" t="s">
        <v>18537</v>
      </c>
      <c r="B3640" s="58" t="s">
        <v>4104</v>
      </c>
      <c r="C3640" s="62" t="s">
        <v>18580</v>
      </c>
      <c r="D3640" s="93" t="s">
        <v>5007</v>
      </c>
      <c r="E3640" s="60">
        <v>46265</v>
      </c>
      <c r="F3640" s="379"/>
      <c r="G3640" s="379"/>
      <c r="H3640" s="379"/>
      <c r="I3640" s="380"/>
      <c r="J3640" s="380"/>
      <c r="K3640" s="380"/>
      <c r="L3640" s="380"/>
      <c r="M3640" s="380"/>
      <c r="N3640" s="380"/>
      <c r="O3640" s="380"/>
      <c r="P3640" s="380"/>
      <c r="Q3640" s="380"/>
      <c r="R3640" s="380"/>
      <c r="S3640" s="380"/>
      <c r="T3640" s="380"/>
      <c r="U3640" s="380"/>
      <c r="V3640" s="380"/>
      <c r="W3640" s="380"/>
      <c r="X3640" s="380"/>
      <c r="Y3640" s="380"/>
      <c r="Z3640" s="380"/>
      <c r="AA3640" s="380"/>
      <c r="AF3640" s="326"/>
    </row>
    <row r="3641" spans="1:32" x14ac:dyDescent="0.25">
      <c r="A3641" s="44" t="s">
        <v>18537</v>
      </c>
      <c r="B3641" s="44" t="s">
        <v>2433</v>
      </c>
      <c r="C3641" s="45">
        <v>230105</v>
      </c>
      <c r="D3641" s="45" t="s">
        <v>12340</v>
      </c>
      <c r="E3641" s="45" t="s">
        <v>5580</v>
      </c>
      <c r="AF3641" s="326"/>
    </row>
    <row r="3642" spans="1:32" x14ac:dyDescent="0.25">
      <c r="A3642" s="256" t="s">
        <v>15259</v>
      </c>
      <c r="B3642" s="256" t="s">
        <v>15247</v>
      </c>
      <c r="C3642" s="53" t="s">
        <v>15368</v>
      </c>
      <c r="D3642" s="93" t="s">
        <v>5891</v>
      </c>
      <c r="E3642" s="257">
        <v>47502</v>
      </c>
      <c r="F3642" s="93"/>
      <c r="G3642" s="93"/>
      <c r="H3642" s="93"/>
      <c r="I3642" s="99"/>
      <c r="J3642" s="99"/>
      <c r="K3642" s="99"/>
      <c r="L3642" s="99"/>
      <c r="M3642" s="99"/>
      <c r="N3642" s="99"/>
      <c r="O3642" s="99"/>
      <c r="P3642" s="99"/>
      <c r="Q3642" s="99"/>
      <c r="R3642" s="99"/>
      <c r="S3642" s="99"/>
      <c r="T3642" s="99"/>
      <c r="U3642" s="99"/>
      <c r="V3642" s="99"/>
      <c r="W3642" s="99"/>
      <c r="X3642" s="99"/>
      <c r="Y3642" s="99"/>
      <c r="Z3642" s="99"/>
      <c r="AF3642" s="326"/>
    </row>
    <row r="3643" spans="1:32" x14ac:dyDescent="0.25">
      <c r="A3643" s="44" t="s">
        <v>13639</v>
      </c>
      <c r="B3643" s="44" t="s">
        <v>210</v>
      </c>
      <c r="C3643" s="45">
        <v>241001</v>
      </c>
      <c r="D3643" s="45" t="s">
        <v>12340</v>
      </c>
      <c r="E3643" s="45" t="s">
        <v>5650</v>
      </c>
      <c r="AF3643" s="326"/>
    </row>
    <row r="3644" spans="1:32" x14ac:dyDescent="0.25">
      <c r="A3644" s="44" t="s">
        <v>13639</v>
      </c>
      <c r="B3644" s="44" t="s">
        <v>3298</v>
      </c>
      <c r="C3644" s="45">
        <v>24010402</v>
      </c>
      <c r="D3644" s="45" t="s">
        <v>12340</v>
      </c>
      <c r="E3644" s="45" t="s">
        <v>10021</v>
      </c>
      <c r="AF3644" s="326"/>
    </row>
    <row r="3645" spans="1:32" x14ac:dyDescent="0.3">
      <c r="A3645" s="372" t="s">
        <v>7361</v>
      </c>
      <c r="B3645" s="372" t="s">
        <v>9352</v>
      </c>
      <c r="C3645" s="125" t="s">
        <v>9353</v>
      </c>
      <c r="D3645" s="32" t="s">
        <v>20621</v>
      </c>
      <c r="E3645" s="125" t="s">
        <v>8524</v>
      </c>
      <c r="F3645" s="125" t="s">
        <v>1236</v>
      </c>
      <c r="G3645" s="125" t="s">
        <v>1237</v>
      </c>
      <c r="AF3645" s="326"/>
    </row>
    <row r="3646" spans="1:32" x14ac:dyDescent="0.3">
      <c r="A3646" s="372" t="s">
        <v>7361</v>
      </c>
      <c r="B3646" s="372" t="s">
        <v>1218</v>
      </c>
      <c r="C3646" s="125" t="s">
        <v>11922</v>
      </c>
      <c r="D3646" s="32" t="s">
        <v>20621</v>
      </c>
      <c r="E3646" s="125" t="s">
        <v>8976</v>
      </c>
      <c r="F3646" s="125" t="s">
        <v>1236</v>
      </c>
      <c r="G3646" s="125" t="s">
        <v>1237</v>
      </c>
      <c r="AF3646" s="326"/>
    </row>
    <row r="3647" spans="1:32" x14ac:dyDescent="0.25">
      <c r="A3647" s="44" t="s">
        <v>7898</v>
      </c>
      <c r="B3647" s="44" t="s">
        <v>20342</v>
      </c>
      <c r="C3647" s="45" t="s">
        <v>10493</v>
      </c>
      <c r="D3647" s="32" t="s">
        <v>12570</v>
      </c>
      <c r="E3647" s="46">
        <v>46387</v>
      </c>
      <c r="AF3647" s="326"/>
    </row>
    <row r="3648" spans="1:32" x14ac:dyDescent="0.25">
      <c r="A3648" s="44" t="s">
        <v>14525</v>
      </c>
      <c r="B3648" s="44" t="s">
        <v>20343</v>
      </c>
      <c r="C3648" s="45" t="s">
        <v>14521</v>
      </c>
      <c r="D3648" s="32" t="s">
        <v>12570</v>
      </c>
      <c r="E3648" s="46">
        <v>46387</v>
      </c>
      <c r="AF3648" s="326"/>
    </row>
    <row r="3649" spans="1:32" x14ac:dyDescent="0.25">
      <c r="A3649" s="44" t="s">
        <v>5497</v>
      </c>
      <c r="B3649" s="44" t="s">
        <v>967</v>
      </c>
      <c r="C3649" s="45">
        <v>220601</v>
      </c>
      <c r="D3649" s="45" t="s">
        <v>12340</v>
      </c>
      <c r="E3649" s="45" t="s">
        <v>5235</v>
      </c>
      <c r="AF3649" s="326"/>
    </row>
    <row r="3650" spans="1:32" x14ac:dyDescent="0.3">
      <c r="A3650" s="372" t="s">
        <v>437</v>
      </c>
      <c r="B3650" s="372" t="s">
        <v>12348</v>
      </c>
      <c r="C3650" s="125" t="s">
        <v>12188</v>
      </c>
      <c r="D3650" s="32" t="s">
        <v>20621</v>
      </c>
      <c r="E3650" s="125" t="s">
        <v>5239</v>
      </c>
      <c r="F3650" s="125" t="s">
        <v>1236</v>
      </c>
      <c r="G3650" s="125" t="s">
        <v>1237</v>
      </c>
      <c r="AF3650" s="326"/>
    </row>
    <row r="3651" spans="1:32" x14ac:dyDescent="0.25">
      <c r="A3651" s="57" t="s">
        <v>437</v>
      </c>
      <c r="B3651" s="92" t="s">
        <v>3862</v>
      </c>
      <c r="C3651" s="93" t="s">
        <v>3860</v>
      </c>
      <c r="D3651" s="93" t="s">
        <v>3861</v>
      </c>
      <c r="E3651" s="94">
        <v>46203</v>
      </c>
      <c r="F3651" s="93"/>
      <c r="G3651" s="93"/>
      <c r="H3651" s="93"/>
      <c r="I3651" s="99"/>
      <c r="J3651" s="99"/>
      <c r="K3651" s="99"/>
      <c r="L3651" s="99"/>
      <c r="M3651" s="99"/>
      <c r="N3651" s="99"/>
      <c r="O3651" s="99"/>
      <c r="P3651" s="44"/>
      <c r="Q3651" s="57"/>
      <c r="R3651" s="44"/>
      <c r="S3651" s="99"/>
      <c r="T3651" s="99"/>
      <c r="U3651" s="99"/>
      <c r="V3651" s="99"/>
      <c r="W3651" s="99"/>
      <c r="X3651" s="99"/>
      <c r="Y3651" s="99"/>
      <c r="Z3651" s="99"/>
      <c r="AA3651" s="380"/>
      <c r="AF3651" s="326"/>
    </row>
    <row r="3652" spans="1:32" x14ac:dyDescent="0.25">
      <c r="A3652" s="44" t="s">
        <v>437</v>
      </c>
      <c r="B3652" s="44" t="s">
        <v>5447</v>
      </c>
      <c r="C3652" s="45">
        <v>250802</v>
      </c>
      <c r="D3652" s="45" t="s">
        <v>12340</v>
      </c>
      <c r="E3652" s="45" t="s">
        <v>10682</v>
      </c>
      <c r="AF3652" s="326"/>
    </row>
    <row r="3653" spans="1:32" x14ac:dyDescent="0.25">
      <c r="A3653" s="44" t="s">
        <v>437</v>
      </c>
      <c r="B3653" s="44" t="s">
        <v>203</v>
      </c>
      <c r="C3653" s="45" t="s">
        <v>8208</v>
      </c>
      <c r="D3653" s="45" t="s">
        <v>10697</v>
      </c>
      <c r="E3653" s="45" t="s">
        <v>7121</v>
      </c>
      <c r="F3653" s="93"/>
      <c r="G3653" s="93"/>
      <c r="H3653" s="93"/>
      <c r="I3653" s="99"/>
      <c r="J3653" s="99"/>
      <c r="K3653" s="99"/>
      <c r="L3653" s="99"/>
      <c r="M3653" s="99"/>
      <c r="N3653" s="99"/>
      <c r="O3653" s="99"/>
      <c r="P3653" s="44"/>
      <c r="Q3653" s="57"/>
      <c r="R3653" s="44"/>
      <c r="S3653" s="99"/>
      <c r="T3653" s="99"/>
      <c r="U3653" s="99"/>
      <c r="V3653" s="99"/>
      <c r="W3653" s="99"/>
      <c r="X3653" s="99"/>
      <c r="Y3653" s="99"/>
      <c r="Z3653" s="99"/>
      <c r="AA3653" s="380"/>
      <c r="AF3653" s="326"/>
    </row>
    <row r="3654" spans="1:32" x14ac:dyDescent="0.3">
      <c r="A3654" s="372" t="s">
        <v>8725</v>
      </c>
      <c r="B3654" s="372" t="s">
        <v>1209</v>
      </c>
      <c r="C3654" s="125" t="s">
        <v>8691</v>
      </c>
      <c r="D3654" s="32" t="s">
        <v>20621</v>
      </c>
      <c r="E3654" s="125" t="s">
        <v>8524</v>
      </c>
      <c r="F3654" s="125" t="s">
        <v>1236</v>
      </c>
      <c r="G3654" s="125" t="s">
        <v>1237</v>
      </c>
      <c r="AF3654" s="326"/>
    </row>
    <row r="3655" spans="1:32" x14ac:dyDescent="0.3">
      <c r="A3655" s="372" t="s">
        <v>8725</v>
      </c>
      <c r="B3655" s="372" t="s">
        <v>12349</v>
      </c>
      <c r="C3655" s="125" t="s">
        <v>12350</v>
      </c>
      <c r="D3655" s="32" t="s">
        <v>20621</v>
      </c>
      <c r="E3655" s="125" t="s">
        <v>5075</v>
      </c>
      <c r="F3655" s="125" t="s">
        <v>1236</v>
      </c>
      <c r="G3655" s="125" t="s">
        <v>1237</v>
      </c>
      <c r="AF3655" s="326"/>
    </row>
    <row r="3656" spans="1:32" x14ac:dyDescent="0.25">
      <c r="A3656" s="44" t="s">
        <v>14672</v>
      </c>
      <c r="B3656" s="44" t="s">
        <v>13145</v>
      </c>
      <c r="C3656" s="45">
        <v>20.25</v>
      </c>
      <c r="D3656" s="45" t="s">
        <v>13565</v>
      </c>
      <c r="E3656" s="46">
        <v>47664</v>
      </c>
      <c r="F3656" s="45"/>
      <c r="G3656" s="93"/>
      <c r="H3656" s="93"/>
      <c r="I3656" s="99"/>
      <c r="J3656" s="99"/>
      <c r="K3656" s="99"/>
      <c r="L3656" s="99"/>
      <c r="M3656" s="99"/>
      <c r="N3656" s="99"/>
      <c r="O3656" s="99"/>
      <c r="P3656" s="99"/>
      <c r="Q3656" s="99"/>
      <c r="R3656" s="99"/>
      <c r="S3656" s="99"/>
      <c r="T3656" s="99"/>
      <c r="U3656" s="99"/>
      <c r="V3656" s="99"/>
      <c r="W3656" s="99"/>
      <c r="X3656" s="99"/>
      <c r="Y3656" s="99"/>
      <c r="Z3656" s="99"/>
      <c r="AF3656" s="326"/>
    </row>
    <row r="3657" spans="1:32" x14ac:dyDescent="0.3">
      <c r="A3657" s="372" t="s">
        <v>20451</v>
      </c>
      <c r="B3657" s="372" t="s">
        <v>1221</v>
      </c>
      <c r="C3657" s="125" t="s">
        <v>20613</v>
      </c>
      <c r="D3657" s="32" t="s">
        <v>20621</v>
      </c>
      <c r="E3657" s="125" t="s">
        <v>10032</v>
      </c>
      <c r="F3657" s="125" t="s">
        <v>1236</v>
      </c>
      <c r="G3657" s="125" t="s">
        <v>1237</v>
      </c>
      <c r="AF3657" s="326"/>
    </row>
    <row r="3658" spans="1:32" x14ac:dyDescent="0.25">
      <c r="A3658" s="44" t="s">
        <v>19066</v>
      </c>
      <c r="B3658" s="44" t="s">
        <v>5447</v>
      </c>
      <c r="C3658" s="45">
        <v>240804</v>
      </c>
      <c r="D3658" s="45" t="s">
        <v>12340</v>
      </c>
      <c r="E3658" s="45" t="s">
        <v>12234</v>
      </c>
      <c r="AF3658" s="326"/>
    </row>
    <row r="3659" spans="1:32" x14ac:dyDescent="0.25">
      <c r="A3659" s="44" t="s">
        <v>12972</v>
      </c>
      <c r="B3659" s="44" t="s">
        <v>210</v>
      </c>
      <c r="C3659" s="45">
        <v>241001</v>
      </c>
      <c r="D3659" s="45" t="s">
        <v>12340</v>
      </c>
      <c r="E3659" s="45" t="s">
        <v>5650</v>
      </c>
      <c r="AF3659" s="326"/>
    </row>
    <row r="3660" spans="1:32" x14ac:dyDescent="0.25">
      <c r="A3660" s="44" t="s">
        <v>13640</v>
      </c>
      <c r="B3660" s="44" t="s">
        <v>1733</v>
      </c>
      <c r="C3660" s="45">
        <v>250101</v>
      </c>
      <c r="D3660" s="45" t="s">
        <v>12340</v>
      </c>
      <c r="E3660" s="45" t="s">
        <v>13567</v>
      </c>
      <c r="AF3660" s="326"/>
    </row>
    <row r="3661" spans="1:32" x14ac:dyDescent="0.3">
      <c r="A3661" s="372" t="s">
        <v>16554</v>
      </c>
      <c r="B3661" s="372" t="s">
        <v>1841</v>
      </c>
      <c r="C3661" s="125" t="s">
        <v>16531</v>
      </c>
      <c r="D3661" s="32" t="s">
        <v>20621</v>
      </c>
      <c r="E3661" s="125" t="s">
        <v>12895</v>
      </c>
      <c r="F3661" s="125" t="s">
        <v>1236</v>
      </c>
      <c r="G3661" s="125" t="s">
        <v>1237</v>
      </c>
      <c r="AF3661" s="326"/>
    </row>
    <row r="3662" spans="1:32" x14ac:dyDescent="0.25">
      <c r="A3662" s="44" t="s">
        <v>19065</v>
      </c>
      <c r="B3662" s="44" t="s">
        <v>3298</v>
      </c>
      <c r="C3662" s="45">
        <v>26010402</v>
      </c>
      <c r="D3662" s="45" t="s">
        <v>12340</v>
      </c>
      <c r="E3662" s="45" t="s">
        <v>18836</v>
      </c>
      <c r="AF3662" s="326"/>
    </row>
    <row r="3663" spans="1:32" x14ac:dyDescent="0.25">
      <c r="A3663" s="44" t="s">
        <v>19065</v>
      </c>
      <c r="B3663" s="44" t="s">
        <v>990</v>
      </c>
      <c r="C3663" s="45">
        <v>260102</v>
      </c>
      <c r="D3663" s="45" t="s">
        <v>12340</v>
      </c>
      <c r="E3663" s="45" t="s">
        <v>8976</v>
      </c>
      <c r="AF3663" s="326"/>
    </row>
    <row r="3664" spans="1:32" x14ac:dyDescent="0.25">
      <c r="A3664" s="44" t="s">
        <v>19065</v>
      </c>
      <c r="B3664" s="44" t="s">
        <v>5639</v>
      </c>
      <c r="C3664" s="45">
        <v>26010401</v>
      </c>
      <c r="D3664" s="45" t="s">
        <v>12340</v>
      </c>
      <c r="E3664" s="45" t="s">
        <v>18836</v>
      </c>
      <c r="AF3664" s="326"/>
    </row>
    <row r="3665" spans="1:32" x14ac:dyDescent="0.25">
      <c r="A3665" s="44" t="s">
        <v>19067</v>
      </c>
      <c r="B3665" s="44" t="s">
        <v>4482</v>
      </c>
      <c r="C3665" s="45">
        <v>240906</v>
      </c>
      <c r="D3665" s="45" t="s">
        <v>12340</v>
      </c>
      <c r="E3665" s="45" t="s">
        <v>5075</v>
      </c>
      <c r="AF3665" s="326"/>
    </row>
    <row r="3666" spans="1:32" x14ac:dyDescent="0.25">
      <c r="A3666" s="44" t="s">
        <v>11393</v>
      </c>
      <c r="B3666" s="44" t="s">
        <v>2433</v>
      </c>
      <c r="C3666" s="45">
        <v>230105</v>
      </c>
      <c r="D3666" s="45" t="s">
        <v>12340</v>
      </c>
      <c r="E3666" s="45" t="s">
        <v>5580</v>
      </c>
      <c r="AF3666" s="326"/>
    </row>
    <row r="3667" spans="1:32" x14ac:dyDescent="0.25">
      <c r="A3667" s="44" t="s">
        <v>11393</v>
      </c>
      <c r="B3667" s="44" t="s">
        <v>11331</v>
      </c>
      <c r="C3667" s="45">
        <v>24050301</v>
      </c>
      <c r="D3667" s="45" t="s">
        <v>12340</v>
      </c>
      <c r="E3667" s="45" t="s">
        <v>5468</v>
      </c>
      <c r="AF3667" s="326"/>
    </row>
    <row r="3668" spans="1:32" x14ac:dyDescent="0.25">
      <c r="A3668" s="44" t="s">
        <v>19068</v>
      </c>
      <c r="B3668" s="44" t="s">
        <v>3298</v>
      </c>
      <c r="C3668" s="45">
        <v>26010402</v>
      </c>
      <c r="D3668" s="45" t="s">
        <v>12340</v>
      </c>
      <c r="E3668" s="45" t="s">
        <v>18836</v>
      </c>
      <c r="AF3668" s="326"/>
    </row>
    <row r="3669" spans="1:32" x14ac:dyDescent="0.25">
      <c r="A3669" s="44" t="s">
        <v>19068</v>
      </c>
      <c r="B3669" s="44" t="s">
        <v>5639</v>
      </c>
      <c r="C3669" s="45">
        <v>26010401</v>
      </c>
      <c r="D3669" s="45" t="s">
        <v>12340</v>
      </c>
      <c r="E3669" s="45" t="s">
        <v>18836</v>
      </c>
      <c r="AF3669" s="326"/>
    </row>
    <row r="3670" spans="1:32" x14ac:dyDescent="0.3">
      <c r="A3670" s="372" t="s">
        <v>9363</v>
      </c>
      <c r="B3670" s="372" t="s">
        <v>1201</v>
      </c>
      <c r="C3670" s="125" t="s">
        <v>11031</v>
      </c>
      <c r="D3670" s="32" t="s">
        <v>20621</v>
      </c>
      <c r="E3670" s="125" t="s">
        <v>5452</v>
      </c>
      <c r="F3670" s="125" t="s">
        <v>1236</v>
      </c>
      <c r="G3670" s="125" t="s">
        <v>1237</v>
      </c>
      <c r="AF3670" s="326"/>
    </row>
    <row r="3671" spans="1:32" x14ac:dyDescent="0.3">
      <c r="A3671" s="385" t="s">
        <v>14173</v>
      </c>
      <c r="B3671" s="385" t="s">
        <v>1339</v>
      </c>
      <c r="C3671" s="387">
        <v>24027</v>
      </c>
      <c r="D3671" s="93" t="s">
        <v>5007</v>
      </c>
      <c r="E3671" s="388">
        <v>46507</v>
      </c>
      <c r="AF3671" s="326"/>
    </row>
    <row r="3672" spans="1:32" x14ac:dyDescent="0.3">
      <c r="A3672" s="372" t="s">
        <v>20068</v>
      </c>
      <c r="B3672" s="372" t="s">
        <v>16874</v>
      </c>
      <c r="C3672" s="125" t="s">
        <v>13872</v>
      </c>
      <c r="D3672" s="32" t="s">
        <v>20621</v>
      </c>
      <c r="E3672" s="125" t="s">
        <v>5650</v>
      </c>
      <c r="F3672" s="125" t="s">
        <v>1236</v>
      </c>
      <c r="G3672" s="125" t="s">
        <v>1237</v>
      </c>
      <c r="AF3672" s="326"/>
    </row>
    <row r="3673" spans="1:32" x14ac:dyDescent="0.3">
      <c r="A3673" s="372" t="s">
        <v>20068</v>
      </c>
      <c r="B3673" s="372" t="s">
        <v>13870</v>
      </c>
      <c r="C3673" s="125" t="s">
        <v>13871</v>
      </c>
      <c r="D3673" s="32" t="s">
        <v>20621</v>
      </c>
      <c r="E3673" s="125" t="s">
        <v>5650</v>
      </c>
      <c r="F3673" s="125" t="s">
        <v>1236</v>
      </c>
      <c r="G3673" s="125" t="s">
        <v>1237</v>
      </c>
      <c r="AF3673" s="326"/>
    </row>
    <row r="3674" spans="1:32" x14ac:dyDescent="0.3">
      <c r="A3674" s="372" t="s">
        <v>20068</v>
      </c>
      <c r="B3674" s="372" t="s">
        <v>2384</v>
      </c>
      <c r="C3674" s="125" t="s">
        <v>20259</v>
      </c>
      <c r="D3674" s="32" t="s">
        <v>20621</v>
      </c>
      <c r="E3674" s="125" t="s">
        <v>8976</v>
      </c>
      <c r="F3674" s="125" t="s">
        <v>1236</v>
      </c>
      <c r="G3674" s="125" t="s">
        <v>1237</v>
      </c>
      <c r="AF3674" s="326"/>
    </row>
    <row r="3675" spans="1:32" x14ac:dyDescent="0.25">
      <c r="A3675" s="44" t="s">
        <v>11188</v>
      </c>
      <c r="B3675" s="44" t="s">
        <v>11168</v>
      </c>
      <c r="C3675" s="45" t="s">
        <v>11189</v>
      </c>
      <c r="D3675" s="46" t="s">
        <v>13037</v>
      </c>
      <c r="E3675" s="46">
        <v>46231</v>
      </c>
      <c r="AF3675" s="326"/>
    </row>
    <row r="3676" spans="1:32" x14ac:dyDescent="0.3">
      <c r="A3676" s="372" t="s">
        <v>12189</v>
      </c>
      <c r="B3676" s="372" t="s">
        <v>1207</v>
      </c>
      <c r="C3676" s="125" t="s">
        <v>11906</v>
      </c>
      <c r="D3676" s="32" t="s">
        <v>20621</v>
      </c>
      <c r="E3676" s="125" t="s">
        <v>7992</v>
      </c>
      <c r="F3676" s="125" t="s">
        <v>1236</v>
      </c>
      <c r="G3676" s="125" t="s">
        <v>1237</v>
      </c>
      <c r="AF3676" s="326"/>
    </row>
    <row r="3677" spans="1:32" x14ac:dyDescent="0.3">
      <c r="A3677" s="372" t="s">
        <v>20452</v>
      </c>
      <c r="B3677" s="372" t="s">
        <v>1213</v>
      </c>
      <c r="C3677" s="125" t="s">
        <v>20615</v>
      </c>
      <c r="D3677" s="32" t="s">
        <v>20621</v>
      </c>
      <c r="E3677" s="125" t="s">
        <v>10032</v>
      </c>
      <c r="F3677" s="125" t="s">
        <v>1236</v>
      </c>
      <c r="G3677" s="125" t="s">
        <v>1236</v>
      </c>
      <c r="AF3677" s="326"/>
    </row>
    <row r="3678" spans="1:32" x14ac:dyDescent="0.25">
      <c r="A3678" s="76" t="s">
        <v>17393</v>
      </c>
      <c r="B3678" s="44" t="s">
        <v>17386</v>
      </c>
      <c r="C3678" s="45">
        <v>8.26</v>
      </c>
      <c r="D3678" s="45" t="s">
        <v>13565</v>
      </c>
      <c r="E3678" s="46">
        <v>47787</v>
      </c>
      <c r="F3678" s="45"/>
      <c r="G3678" s="93"/>
      <c r="H3678" s="93"/>
      <c r="I3678" s="99"/>
      <c r="J3678" s="99"/>
      <c r="K3678" s="99"/>
      <c r="L3678" s="99"/>
      <c r="M3678" s="99"/>
      <c r="N3678" s="99"/>
      <c r="O3678" s="99"/>
      <c r="P3678" s="99"/>
      <c r="Q3678" s="99"/>
      <c r="R3678" s="99"/>
      <c r="S3678" s="99"/>
      <c r="T3678" s="99"/>
      <c r="U3678" s="99"/>
      <c r="V3678" s="99"/>
      <c r="W3678" s="99"/>
      <c r="X3678" s="99"/>
      <c r="Y3678" s="99"/>
      <c r="Z3678" s="99"/>
      <c r="AF3678" s="326"/>
    </row>
    <row r="3679" spans="1:32" x14ac:dyDescent="0.25">
      <c r="A3679" s="57" t="s">
        <v>1823</v>
      </c>
      <c r="B3679" s="92" t="s">
        <v>3862</v>
      </c>
      <c r="C3679" s="93" t="s">
        <v>3860</v>
      </c>
      <c r="D3679" s="93" t="s">
        <v>3861</v>
      </c>
      <c r="E3679" s="94">
        <v>46203</v>
      </c>
      <c r="F3679" s="93"/>
      <c r="G3679" s="93"/>
      <c r="H3679" s="93"/>
      <c r="I3679" s="99"/>
      <c r="J3679" s="99"/>
      <c r="K3679" s="99"/>
      <c r="L3679" s="99"/>
      <c r="M3679" s="99"/>
      <c r="N3679" s="99"/>
      <c r="O3679" s="99"/>
      <c r="P3679" s="44"/>
      <c r="Q3679" s="57"/>
      <c r="R3679" s="44"/>
      <c r="S3679" s="99"/>
      <c r="T3679" s="99"/>
      <c r="U3679" s="99"/>
      <c r="V3679" s="99"/>
      <c r="W3679" s="99"/>
      <c r="X3679" s="99"/>
      <c r="Y3679" s="99"/>
      <c r="Z3679" s="99"/>
      <c r="AA3679" s="380"/>
      <c r="AF3679" s="326"/>
    </row>
    <row r="3680" spans="1:32" x14ac:dyDescent="0.3">
      <c r="A3680" s="57" t="s">
        <v>4914</v>
      </c>
      <c r="B3680" s="57" t="s">
        <v>2254</v>
      </c>
      <c r="C3680" s="62">
        <v>24030</v>
      </c>
      <c r="D3680" s="93" t="s">
        <v>5007</v>
      </c>
      <c r="E3680" s="60">
        <v>46326</v>
      </c>
      <c r="F3680" s="379"/>
      <c r="G3680" s="379"/>
      <c r="H3680" s="379"/>
      <c r="I3680" s="380"/>
      <c r="J3680" s="380"/>
      <c r="K3680" s="380"/>
      <c r="L3680" s="380"/>
      <c r="M3680" s="380"/>
      <c r="N3680" s="380"/>
      <c r="O3680" s="380"/>
      <c r="P3680" s="380"/>
      <c r="Q3680" s="380"/>
      <c r="R3680" s="380"/>
      <c r="S3680" s="380"/>
      <c r="T3680" s="380"/>
      <c r="U3680" s="380"/>
      <c r="V3680" s="380"/>
      <c r="W3680" s="380"/>
      <c r="X3680" s="380"/>
      <c r="Y3680" s="380"/>
      <c r="Z3680" s="380"/>
      <c r="AA3680" s="380"/>
      <c r="AF3680" s="326"/>
    </row>
    <row r="3681" spans="1:32" x14ac:dyDescent="0.3">
      <c r="A3681" s="372" t="s">
        <v>4914</v>
      </c>
      <c r="B3681" s="372" t="s">
        <v>1206</v>
      </c>
      <c r="C3681" s="125" t="s">
        <v>20612</v>
      </c>
      <c r="D3681" s="32" t="s">
        <v>20621</v>
      </c>
      <c r="E3681" s="125" t="s">
        <v>10032</v>
      </c>
      <c r="F3681" s="125" t="s">
        <v>1236</v>
      </c>
      <c r="G3681" s="125" t="s">
        <v>1237</v>
      </c>
      <c r="AF3681" s="326"/>
    </row>
    <row r="3682" spans="1:32" x14ac:dyDescent="0.3">
      <c r="A3682" s="57" t="s">
        <v>18538</v>
      </c>
      <c r="B3682" s="58" t="s">
        <v>4104</v>
      </c>
      <c r="C3682" s="62" t="s">
        <v>18580</v>
      </c>
      <c r="D3682" s="93" t="s">
        <v>5007</v>
      </c>
      <c r="E3682" s="60">
        <v>46265</v>
      </c>
      <c r="F3682" s="379"/>
      <c r="G3682" s="379"/>
      <c r="H3682" s="379"/>
      <c r="I3682" s="380"/>
      <c r="J3682" s="380"/>
      <c r="K3682" s="380"/>
      <c r="L3682" s="380"/>
      <c r="M3682" s="380"/>
      <c r="N3682" s="380"/>
      <c r="O3682" s="380"/>
      <c r="P3682" s="380"/>
      <c r="Q3682" s="380"/>
      <c r="R3682" s="380"/>
      <c r="S3682" s="380"/>
      <c r="T3682" s="380"/>
      <c r="U3682" s="380"/>
      <c r="V3682" s="380"/>
      <c r="W3682" s="380"/>
      <c r="X3682" s="380"/>
      <c r="Y3682" s="380"/>
      <c r="Z3682" s="380"/>
      <c r="AA3682" s="380"/>
      <c r="AF3682" s="326"/>
    </row>
    <row r="3683" spans="1:32" x14ac:dyDescent="0.25">
      <c r="A3683" s="44" t="s">
        <v>18538</v>
      </c>
      <c r="B3683" s="44" t="s">
        <v>18840</v>
      </c>
      <c r="C3683" s="45">
        <v>260202</v>
      </c>
      <c r="D3683" s="45" t="s">
        <v>12340</v>
      </c>
      <c r="E3683" s="45" t="s">
        <v>10021</v>
      </c>
      <c r="AF3683" s="326"/>
    </row>
    <row r="3684" spans="1:32" x14ac:dyDescent="0.25">
      <c r="A3684" s="44" t="s">
        <v>18538</v>
      </c>
      <c r="B3684" s="44" t="s">
        <v>10031</v>
      </c>
      <c r="C3684" s="45">
        <v>240101</v>
      </c>
      <c r="D3684" s="45" t="s">
        <v>12340</v>
      </c>
      <c r="E3684" s="45" t="s">
        <v>10032</v>
      </c>
      <c r="AF3684" s="326"/>
    </row>
    <row r="3685" spans="1:32" x14ac:dyDescent="0.25">
      <c r="A3685" s="44" t="s">
        <v>18538</v>
      </c>
      <c r="B3685" s="44" t="s">
        <v>3157</v>
      </c>
      <c r="C3685" s="45">
        <v>230305</v>
      </c>
      <c r="D3685" s="45" t="s">
        <v>12340</v>
      </c>
      <c r="E3685" s="45" t="s">
        <v>3276</v>
      </c>
      <c r="AF3685" s="326"/>
    </row>
    <row r="3686" spans="1:32" x14ac:dyDescent="0.25">
      <c r="A3686" s="44" t="s">
        <v>20265</v>
      </c>
      <c r="B3686" s="44" t="s">
        <v>20333</v>
      </c>
      <c r="C3686" s="45" t="s">
        <v>20334</v>
      </c>
      <c r="D3686" s="32" t="s">
        <v>12570</v>
      </c>
      <c r="E3686" s="46">
        <v>46538</v>
      </c>
      <c r="AF3686" s="326"/>
    </row>
    <row r="3687" spans="1:32" ht="14.4" x14ac:dyDescent="0.3">
      <c r="A3687" s="385" t="s">
        <v>18614</v>
      </c>
      <c r="B3687" s="385" t="s">
        <v>18633</v>
      </c>
      <c r="C3687" s="387" t="s">
        <v>18637</v>
      </c>
      <c r="D3687" s="93" t="s">
        <v>5007</v>
      </c>
      <c r="E3687" s="389" t="s">
        <v>10500</v>
      </c>
      <c r="AF3687" s="326"/>
    </row>
    <row r="3688" spans="1:32" x14ac:dyDescent="0.25">
      <c r="A3688" s="44" t="s">
        <v>10023</v>
      </c>
      <c r="B3688" s="44" t="s">
        <v>10020</v>
      </c>
      <c r="C3688" s="45">
        <v>24010401</v>
      </c>
      <c r="D3688" s="45" t="s">
        <v>12340</v>
      </c>
      <c r="E3688" s="45" t="s">
        <v>10021</v>
      </c>
      <c r="AF3688" s="326"/>
    </row>
    <row r="3689" spans="1:32" x14ac:dyDescent="0.25">
      <c r="A3689" s="44" t="s">
        <v>10023</v>
      </c>
      <c r="B3689" s="44" t="s">
        <v>3298</v>
      </c>
      <c r="C3689" s="45">
        <v>24010402</v>
      </c>
      <c r="D3689" s="45" t="s">
        <v>12340</v>
      </c>
      <c r="E3689" s="45" t="s">
        <v>10021</v>
      </c>
      <c r="AF3689" s="326"/>
    </row>
    <row r="3690" spans="1:32" x14ac:dyDescent="0.3">
      <c r="A3690" s="372" t="s">
        <v>17500</v>
      </c>
      <c r="B3690" s="372" t="s">
        <v>5067</v>
      </c>
      <c r="C3690" s="125" t="s">
        <v>17482</v>
      </c>
      <c r="D3690" s="32" t="s">
        <v>20621</v>
      </c>
      <c r="E3690" s="125" t="s">
        <v>5246</v>
      </c>
      <c r="F3690" s="125" t="s">
        <v>1236</v>
      </c>
      <c r="G3690" s="125" t="s">
        <v>1237</v>
      </c>
      <c r="AF3690" s="326"/>
    </row>
    <row r="3691" spans="1:32" x14ac:dyDescent="0.3">
      <c r="A3691" s="372" t="s">
        <v>17500</v>
      </c>
      <c r="B3691" s="372" t="s">
        <v>5061</v>
      </c>
      <c r="C3691" s="125" t="s">
        <v>17483</v>
      </c>
      <c r="D3691" s="32" t="s">
        <v>20621</v>
      </c>
      <c r="E3691" s="125" t="s">
        <v>5246</v>
      </c>
      <c r="F3691" s="125" t="s">
        <v>1236</v>
      </c>
      <c r="G3691" s="125" t="s">
        <v>1237</v>
      </c>
      <c r="AF3691" s="326"/>
    </row>
    <row r="3692" spans="1:32" x14ac:dyDescent="0.3">
      <c r="A3692" s="372" t="s">
        <v>14358</v>
      </c>
      <c r="B3692" s="372" t="s">
        <v>5062</v>
      </c>
      <c r="C3692" s="125" t="s">
        <v>14080</v>
      </c>
      <c r="D3692" s="32" t="s">
        <v>20621</v>
      </c>
      <c r="E3692" s="125" t="s">
        <v>13567</v>
      </c>
      <c r="F3692" s="125" t="s">
        <v>1236</v>
      </c>
      <c r="G3692" s="125" t="s">
        <v>1237</v>
      </c>
      <c r="AF3692" s="326"/>
    </row>
    <row r="3693" spans="1:32" x14ac:dyDescent="0.25">
      <c r="A3693" s="44" t="s">
        <v>19069</v>
      </c>
      <c r="B3693" s="44" t="s">
        <v>2438</v>
      </c>
      <c r="C3693" s="45">
        <v>251001</v>
      </c>
      <c r="D3693" s="45" t="s">
        <v>12340</v>
      </c>
      <c r="E3693" s="45" t="s">
        <v>12119</v>
      </c>
      <c r="AF3693" s="326"/>
    </row>
    <row r="3694" spans="1:32" x14ac:dyDescent="0.25">
      <c r="A3694" s="44" t="s">
        <v>15985</v>
      </c>
      <c r="B3694" s="44" t="s">
        <v>18027</v>
      </c>
      <c r="C3694" s="45" t="s">
        <v>15986</v>
      </c>
      <c r="D3694" s="93" t="s">
        <v>3876</v>
      </c>
      <c r="E3694" s="359">
        <f>DATE(2029,7,17)</f>
        <v>47316</v>
      </c>
      <c r="F3694" s="93"/>
      <c r="G3694" s="93"/>
      <c r="H3694" s="93"/>
      <c r="I3694" s="99"/>
      <c r="J3694" s="99"/>
      <c r="K3694" s="99"/>
      <c r="L3694" s="99"/>
      <c r="M3694" s="99"/>
      <c r="N3694" s="99"/>
      <c r="O3694" s="99"/>
      <c r="P3694" s="99"/>
      <c r="Q3694" s="99"/>
      <c r="R3694" s="99"/>
      <c r="S3694" s="99"/>
      <c r="T3694" s="99"/>
      <c r="U3694" s="99"/>
      <c r="V3694" s="99"/>
      <c r="W3694" s="99"/>
      <c r="X3694" s="99"/>
      <c r="Y3694" s="99"/>
      <c r="Z3694" s="99"/>
      <c r="AF3694" s="326"/>
    </row>
    <row r="3695" spans="1:32" x14ac:dyDescent="0.25">
      <c r="A3695" s="44" t="s">
        <v>5498</v>
      </c>
      <c r="B3695" s="44" t="s">
        <v>2433</v>
      </c>
      <c r="C3695" s="45">
        <v>220105</v>
      </c>
      <c r="D3695" s="45" t="s">
        <v>12340</v>
      </c>
      <c r="E3695" s="45" t="s">
        <v>2686</v>
      </c>
      <c r="AF3695" s="326"/>
    </row>
    <row r="3696" spans="1:32" x14ac:dyDescent="0.25">
      <c r="A3696" s="44" t="s">
        <v>5499</v>
      </c>
      <c r="B3696" s="44" t="s">
        <v>2433</v>
      </c>
      <c r="C3696" s="45">
        <v>220105</v>
      </c>
      <c r="D3696" s="45" t="s">
        <v>12340</v>
      </c>
      <c r="E3696" s="45" t="s">
        <v>2686</v>
      </c>
      <c r="AF3696" s="326"/>
    </row>
    <row r="3697" spans="1:32" x14ac:dyDescent="0.25">
      <c r="A3697" s="44" t="s">
        <v>3062</v>
      </c>
      <c r="B3697" s="44" t="s">
        <v>3298</v>
      </c>
      <c r="C3697" s="45">
        <v>23010402</v>
      </c>
      <c r="D3697" s="45" t="s">
        <v>12340</v>
      </c>
      <c r="E3697" s="45" t="s">
        <v>5640</v>
      </c>
      <c r="AF3697" s="326"/>
    </row>
    <row r="3698" spans="1:32" x14ac:dyDescent="0.25">
      <c r="A3698" s="44" t="s">
        <v>3062</v>
      </c>
      <c r="B3698" s="44" t="s">
        <v>5639</v>
      </c>
      <c r="C3698" s="45">
        <v>23010401</v>
      </c>
      <c r="D3698" s="45" t="s">
        <v>12340</v>
      </c>
      <c r="E3698" s="45" t="s">
        <v>5640</v>
      </c>
      <c r="AF3698" s="326"/>
    </row>
    <row r="3699" spans="1:32" x14ac:dyDescent="0.25">
      <c r="A3699" s="44" t="s">
        <v>14237</v>
      </c>
      <c r="B3699" s="44" t="s">
        <v>18874</v>
      </c>
      <c r="C3699" s="45">
        <v>24060301</v>
      </c>
      <c r="D3699" s="45" t="s">
        <v>12340</v>
      </c>
      <c r="E3699" s="45" t="s">
        <v>5235</v>
      </c>
      <c r="AF3699" s="326"/>
    </row>
    <row r="3700" spans="1:32" x14ac:dyDescent="0.25">
      <c r="A3700" s="44" t="s">
        <v>14237</v>
      </c>
      <c r="B3700" s="44" t="s">
        <v>974</v>
      </c>
      <c r="C3700" s="45">
        <v>220104</v>
      </c>
      <c r="D3700" s="45" t="s">
        <v>12340</v>
      </c>
      <c r="E3700" s="45" t="s">
        <v>5452</v>
      </c>
      <c r="AF3700" s="326"/>
    </row>
    <row r="3701" spans="1:32" x14ac:dyDescent="0.25">
      <c r="A3701" s="44" t="s">
        <v>14237</v>
      </c>
      <c r="B3701" s="44" t="s">
        <v>11310</v>
      </c>
      <c r="C3701" s="45">
        <v>24060302</v>
      </c>
      <c r="D3701" s="45" t="s">
        <v>12340</v>
      </c>
      <c r="E3701" s="45" t="s">
        <v>5235</v>
      </c>
      <c r="AF3701" s="326"/>
    </row>
    <row r="3702" spans="1:32" x14ac:dyDescent="0.25">
      <c r="A3702" s="44" t="s">
        <v>14237</v>
      </c>
      <c r="B3702" s="44" t="s">
        <v>18865</v>
      </c>
      <c r="C3702" s="45">
        <v>25020101</v>
      </c>
      <c r="D3702" s="45" t="s">
        <v>12340</v>
      </c>
      <c r="E3702" s="45" t="s">
        <v>10021</v>
      </c>
      <c r="AF3702" s="326"/>
    </row>
    <row r="3703" spans="1:32" x14ac:dyDescent="0.25">
      <c r="A3703" s="44" t="s">
        <v>14237</v>
      </c>
      <c r="B3703" s="44" t="s">
        <v>3164</v>
      </c>
      <c r="C3703" s="45">
        <v>25020102</v>
      </c>
      <c r="D3703" s="45" t="s">
        <v>12340</v>
      </c>
      <c r="E3703" s="45" t="s">
        <v>10021</v>
      </c>
      <c r="AF3703" s="326"/>
    </row>
    <row r="3704" spans="1:32" x14ac:dyDescent="0.25">
      <c r="A3704" s="267" t="s">
        <v>6741</v>
      </c>
      <c r="B3704" s="267" t="s">
        <v>9314</v>
      </c>
      <c r="C3704" s="268">
        <v>791202303008</v>
      </c>
      <c r="D3704" s="268" t="s">
        <v>6775</v>
      </c>
      <c r="E3704" s="269" t="s">
        <v>5580</v>
      </c>
      <c r="F3704" s="93"/>
      <c r="G3704" s="93"/>
      <c r="H3704" s="93"/>
      <c r="I3704" s="99"/>
      <c r="J3704" s="99"/>
      <c r="K3704" s="99"/>
      <c r="L3704" s="99"/>
      <c r="M3704" s="99"/>
      <c r="N3704" s="99"/>
      <c r="O3704" s="99"/>
      <c r="P3704" s="44"/>
      <c r="Q3704" s="57"/>
      <c r="R3704" s="44"/>
      <c r="S3704" s="99"/>
      <c r="T3704" s="99"/>
      <c r="U3704" s="99"/>
      <c r="V3704" s="99"/>
      <c r="W3704" s="99"/>
      <c r="X3704" s="99"/>
      <c r="Y3704" s="99"/>
      <c r="Z3704" s="99"/>
      <c r="AF3704" s="326"/>
    </row>
    <row r="3705" spans="1:32" x14ac:dyDescent="0.25">
      <c r="A3705" s="267" t="s">
        <v>6741</v>
      </c>
      <c r="B3705" s="267" t="s">
        <v>6732</v>
      </c>
      <c r="C3705" s="268">
        <v>791202207001</v>
      </c>
      <c r="D3705" s="268" t="s">
        <v>6775</v>
      </c>
      <c r="E3705" s="269">
        <v>46630</v>
      </c>
      <c r="F3705" s="93"/>
      <c r="G3705" s="93"/>
      <c r="H3705" s="93"/>
      <c r="I3705" s="99"/>
      <c r="J3705" s="99"/>
      <c r="K3705" s="99"/>
      <c r="L3705" s="99"/>
      <c r="M3705" s="99"/>
      <c r="N3705" s="99"/>
      <c r="O3705" s="99"/>
      <c r="P3705" s="44"/>
      <c r="Q3705" s="57"/>
      <c r="R3705" s="44"/>
      <c r="S3705" s="99"/>
      <c r="T3705" s="99"/>
      <c r="U3705" s="99"/>
      <c r="V3705" s="99"/>
      <c r="W3705" s="99"/>
      <c r="X3705" s="99"/>
      <c r="Y3705" s="99"/>
      <c r="Z3705" s="99"/>
      <c r="AF3705" s="326"/>
    </row>
    <row r="3706" spans="1:32" x14ac:dyDescent="0.3">
      <c r="A3706" s="372" t="s">
        <v>6741</v>
      </c>
      <c r="B3706" s="372" t="s">
        <v>1225</v>
      </c>
      <c r="C3706" s="125" t="s">
        <v>20256</v>
      </c>
      <c r="D3706" s="32" t="s">
        <v>20621</v>
      </c>
      <c r="E3706" s="125" t="s">
        <v>8976</v>
      </c>
      <c r="F3706" s="125" t="s">
        <v>1236</v>
      </c>
      <c r="G3706" s="125" t="s">
        <v>1236</v>
      </c>
      <c r="AF3706" s="326"/>
    </row>
    <row r="3707" spans="1:32" x14ac:dyDescent="0.25">
      <c r="A3707" s="44" t="s">
        <v>8493</v>
      </c>
      <c r="B3707" s="44" t="s">
        <v>7119</v>
      </c>
      <c r="C3707" s="45">
        <v>26020102</v>
      </c>
      <c r="D3707" s="45" t="s">
        <v>12340</v>
      </c>
      <c r="E3707" s="45" t="s">
        <v>10021</v>
      </c>
      <c r="AF3707" s="326"/>
    </row>
    <row r="3708" spans="1:32" x14ac:dyDescent="0.25">
      <c r="A3708" s="44" t="s">
        <v>8493</v>
      </c>
      <c r="B3708" s="44" t="s">
        <v>18842</v>
      </c>
      <c r="C3708" s="45">
        <v>26020101</v>
      </c>
      <c r="D3708" s="45" t="s">
        <v>12340</v>
      </c>
      <c r="E3708" s="45" t="s">
        <v>10021</v>
      </c>
      <c r="AF3708" s="326"/>
    </row>
    <row r="3709" spans="1:32" x14ac:dyDescent="0.25">
      <c r="A3709" s="44" t="s">
        <v>8493</v>
      </c>
      <c r="B3709" s="44" t="s">
        <v>3298</v>
      </c>
      <c r="C3709" s="45">
        <v>25010402</v>
      </c>
      <c r="D3709" s="45" t="s">
        <v>12340</v>
      </c>
      <c r="E3709" s="45" t="s">
        <v>13581</v>
      </c>
      <c r="AF3709" s="326"/>
    </row>
    <row r="3710" spans="1:32" x14ac:dyDescent="0.25">
      <c r="A3710" s="44" t="s">
        <v>8493</v>
      </c>
      <c r="B3710" s="44" t="s">
        <v>974</v>
      </c>
      <c r="C3710" s="45">
        <v>220104</v>
      </c>
      <c r="D3710" s="45" t="s">
        <v>12340</v>
      </c>
      <c r="E3710" s="45" t="s">
        <v>5452</v>
      </c>
      <c r="AF3710" s="326"/>
    </row>
    <row r="3711" spans="1:32" x14ac:dyDescent="0.25">
      <c r="A3711" s="44" t="s">
        <v>8493</v>
      </c>
      <c r="B3711" s="44" t="s">
        <v>8464</v>
      </c>
      <c r="C3711" s="45">
        <v>230701</v>
      </c>
      <c r="D3711" s="45" t="s">
        <v>12340</v>
      </c>
      <c r="E3711" s="45" t="s">
        <v>4375</v>
      </c>
      <c r="AF3711" s="326"/>
    </row>
    <row r="3712" spans="1:32" x14ac:dyDescent="0.25">
      <c r="A3712" s="44" t="s">
        <v>8493</v>
      </c>
      <c r="B3712" s="44" t="s">
        <v>9032</v>
      </c>
      <c r="C3712" s="45">
        <v>23100201</v>
      </c>
      <c r="D3712" s="45" t="s">
        <v>12340</v>
      </c>
      <c r="E3712" s="45" t="s">
        <v>2628</v>
      </c>
      <c r="AF3712" s="326"/>
    </row>
    <row r="3713" spans="1:32" x14ac:dyDescent="0.25">
      <c r="A3713" s="44" t="s">
        <v>8493</v>
      </c>
      <c r="B3713" s="44" t="s">
        <v>11308</v>
      </c>
      <c r="C3713" s="45">
        <v>24020101</v>
      </c>
      <c r="D3713" s="45" t="s">
        <v>12340</v>
      </c>
      <c r="E3713" s="45" t="s">
        <v>10021</v>
      </c>
      <c r="AF3713" s="326"/>
    </row>
    <row r="3714" spans="1:32" x14ac:dyDescent="0.25">
      <c r="A3714" s="44" t="s">
        <v>8493</v>
      </c>
      <c r="B3714" s="44" t="s">
        <v>11309</v>
      </c>
      <c r="C3714" s="45">
        <v>24020102</v>
      </c>
      <c r="D3714" s="45" t="s">
        <v>12340</v>
      </c>
      <c r="E3714" s="45" t="s">
        <v>5444</v>
      </c>
      <c r="AF3714" s="326"/>
    </row>
    <row r="3715" spans="1:32" x14ac:dyDescent="0.25">
      <c r="A3715" s="44" t="s">
        <v>8493</v>
      </c>
      <c r="B3715" s="44" t="s">
        <v>10031</v>
      </c>
      <c r="C3715" s="45">
        <v>240101</v>
      </c>
      <c r="D3715" s="45" t="s">
        <v>12340</v>
      </c>
      <c r="E3715" s="45" t="s">
        <v>10032</v>
      </c>
      <c r="AF3715" s="326"/>
    </row>
    <row r="3716" spans="1:32" x14ac:dyDescent="0.25">
      <c r="A3716" s="44" t="s">
        <v>8493</v>
      </c>
      <c r="B3716" s="44" t="s">
        <v>18828</v>
      </c>
      <c r="C3716" s="45">
        <v>25010501</v>
      </c>
      <c r="D3716" s="45" t="s">
        <v>12340</v>
      </c>
      <c r="E3716" s="45" t="s">
        <v>13567</v>
      </c>
      <c r="AF3716" s="326"/>
    </row>
    <row r="3717" spans="1:32" x14ac:dyDescent="0.25">
      <c r="A3717" s="44" t="s">
        <v>8493</v>
      </c>
      <c r="B3717" s="44" t="s">
        <v>5442</v>
      </c>
      <c r="C3717" s="45">
        <v>25010502</v>
      </c>
      <c r="D3717" s="45" t="s">
        <v>12340</v>
      </c>
      <c r="E3717" s="45" t="s">
        <v>13567</v>
      </c>
      <c r="AF3717" s="326"/>
    </row>
    <row r="3718" spans="1:32" x14ac:dyDescent="0.25">
      <c r="A3718" s="44" t="s">
        <v>8493</v>
      </c>
      <c r="B3718" s="44" t="s">
        <v>5639</v>
      </c>
      <c r="C3718" s="45">
        <v>25010401</v>
      </c>
      <c r="D3718" s="45" t="s">
        <v>12340</v>
      </c>
      <c r="E3718" s="45" t="s">
        <v>13581</v>
      </c>
      <c r="AF3718" s="326"/>
    </row>
    <row r="3719" spans="1:32" x14ac:dyDescent="0.25">
      <c r="A3719" s="44" t="s">
        <v>476</v>
      </c>
      <c r="B3719" s="44" t="s">
        <v>967</v>
      </c>
      <c r="C3719" s="45">
        <v>220601</v>
      </c>
      <c r="D3719" s="45" t="s">
        <v>12340</v>
      </c>
      <c r="E3719" s="45" t="s">
        <v>5235</v>
      </c>
      <c r="AF3719" s="326"/>
    </row>
    <row r="3720" spans="1:32" x14ac:dyDescent="0.3">
      <c r="A3720" s="372" t="s">
        <v>4229</v>
      </c>
      <c r="B3720" s="372" t="s">
        <v>1209</v>
      </c>
      <c r="C3720" s="125" t="s">
        <v>8691</v>
      </c>
      <c r="D3720" s="32" t="s">
        <v>20621</v>
      </c>
      <c r="E3720" s="125" t="s">
        <v>8524</v>
      </c>
      <c r="F3720" s="125" t="s">
        <v>1236</v>
      </c>
      <c r="G3720" s="125" t="s">
        <v>1237</v>
      </c>
      <c r="AF3720" s="326"/>
    </row>
    <row r="3721" spans="1:32" x14ac:dyDescent="0.25">
      <c r="A3721" s="44" t="s">
        <v>8494</v>
      </c>
      <c r="B3721" s="44" t="s">
        <v>18828</v>
      </c>
      <c r="C3721" s="45">
        <v>25010501</v>
      </c>
      <c r="D3721" s="45" t="s">
        <v>12340</v>
      </c>
      <c r="E3721" s="45" t="s">
        <v>13567</v>
      </c>
      <c r="AF3721" s="326"/>
    </row>
    <row r="3722" spans="1:32" x14ac:dyDescent="0.25">
      <c r="A3722" s="44" t="s">
        <v>8494</v>
      </c>
      <c r="B3722" s="44" t="s">
        <v>8464</v>
      </c>
      <c r="C3722" s="45">
        <v>230701</v>
      </c>
      <c r="D3722" s="45" t="s">
        <v>12340</v>
      </c>
      <c r="E3722" s="45" t="s">
        <v>4375</v>
      </c>
      <c r="AF3722" s="326"/>
    </row>
    <row r="3723" spans="1:32" x14ac:dyDescent="0.25">
      <c r="A3723" s="44" t="s">
        <v>1880</v>
      </c>
      <c r="B3723" s="113" t="s">
        <v>1881</v>
      </c>
      <c r="C3723" s="56" t="s">
        <v>3173</v>
      </c>
      <c r="D3723" s="146" t="s">
        <v>3861</v>
      </c>
      <c r="E3723" s="69">
        <v>45998</v>
      </c>
      <c r="F3723" s="93"/>
      <c r="G3723" s="93"/>
      <c r="H3723" s="93"/>
      <c r="I3723" s="99"/>
      <c r="J3723" s="99"/>
      <c r="K3723" s="99"/>
      <c r="L3723" s="99"/>
      <c r="M3723" s="99"/>
      <c r="N3723" s="99"/>
      <c r="O3723" s="99"/>
      <c r="P3723" s="44"/>
      <c r="Q3723" s="57"/>
      <c r="R3723" s="44"/>
      <c r="S3723" s="99"/>
      <c r="T3723" s="99"/>
      <c r="U3723" s="99"/>
      <c r="V3723" s="99"/>
      <c r="W3723" s="99"/>
      <c r="X3723" s="99"/>
      <c r="Y3723" s="99"/>
      <c r="Z3723" s="99"/>
      <c r="AF3723" s="326"/>
    </row>
    <row r="3724" spans="1:32" x14ac:dyDescent="0.25">
      <c r="A3724" s="44" t="s">
        <v>3630</v>
      </c>
      <c r="B3724" s="44" t="s">
        <v>3298</v>
      </c>
      <c r="C3724" s="45">
        <v>26010402</v>
      </c>
      <c r="D3724" s="45" t="s">
        <v>12340</v>
      </c>
      <c r="E3724" s="45" t="s">
        <v>18836</v>
      </c>
      <c r="AF3724" s="326"/>
    </row>
    <row r="3725" spans="1:32" x14ac:dyDescent="0.25">
      <c r="A3725" s="44" t="s">
        <v>1929</v>
      </c>
      <c r="B3725" s="44" t="s">
        <v>20335</v>
      </c>
      <c r="C3725" s="45" t="s">
        <v>10492</v>
      </c>
      <c r="D3725" s="32" t="s">
        <v>12570</v>
      </c>
      <c r="E3725" s="46">
        <v>46538</v>
      </c>
      <c r="AF3725" s="326"/>
    </row>
    <row r="3726" spans="1:32" x14ac:dyDescent="0.25">
      <c r="A3726" s="99" t="s">
        <v>6215</v>
      </c>
      <c r="B3726" s="99" t="s">
        <v>6685</v>
      </c>
      <c r="C3726" s="93" t="s">
        <v>6693</v>
      </c>
      <c r="D3726" s="93" t="s">
        <v>1250</v>
      </c>
      <c r="E3726" s="94">
        <v>46439</v>
      </c>
      <c r="F3726" s="93"/>
      <c r="G3726" s="93"/>
      <c r="H3726" s="93" t="s">
        <v>1857</v>
      </c>
      <c r="I3726" s="99"/>
      <c r="J3726" s="99"/>
      <c r="K3726" s="99"/>
      <c r="L3726" s="99"/>
      <c r="M3726" s="99"/>
      <c r="N3726" s="99"/>
      <c r="O3726" s="99"/>
      <c r="P3726" s="44"/>
      <c r="Q3726" s="57"/>
      <c r="R3726" s="44"/>
      <c r="S3726" s="99"/>
      <c r="T3726" s="99"/>
      <c r="U3726" s="99"/>
      <c r="V3726" s="99"/>
      <c r="W3726" s="99"/>
      <c r="X3726" s="99"/>
      <c r="Y3726" s="99"/>
      <c r="Z3726" s="99"/>
      <c r="AF3726" s="326"/>
    </row>
    <row r="3727" spans="1:32" x14ac:dyDescent="0.25">
      <c r="A3727" s="135" t="s">
        <v>6215</v>
      </c>
      <c r="B3727" s="131" t="s">
        <v>1251</v>
      </c>
      <c r="C3727" s="96" t="s">
        <v>6208</v>
      </c>
      <c r="D3727" s="96" t="s">
        <v>1250</v>
      </c>
      <c r="E3727" s="94">
        <v>46228</v>
      </c>
      <c r="F3727" s="93"/>
      <c r="G3727" s="93"/>
      <c r="H3727" s="93"/>
      <c r="I3727" s="99"/>
      <c r="J3727" s="99"/>
      <c r="K3727" s="99"/>
      <c r="L3727" s="99"/>
      <c r="M3727" s="99"/>
      <c r="N3727" s="99"/>
      <c r="O3727" s="99"/>
      <c r="P3727" s="44"/>
      <c r="Q3727" s="57"/>
      <c r="R3727" s="44"/>
      <c r="S3727" s="99"/>
      <c r="T3727" s="99"/>
      <c r="U3727" s="99"/>
      <c r="V3727" s="99"/>
      <c r="W3727" s="99"/>
      <c r="X3727" s="99"/>
      <c r="Y3727" s="99"/>
      <c r="Z3727" s="99"/>
      <c r="AA3727" s="380"/>
      <c r="AF3727" s="326"/>
    </row>
    <row r="3728" spans="1:32" x14ac:dyDescent="0.25">
      <c r="A3728" s="135" t="s">
        <v>6215</v>
      </c>
      <c r="B3728" s="131" t="s">
        <v>6205</v>
      </c>
      <c r="C3728" s="96" t="s">
        <v>6206</v>
      </c>
      <c r="D3728" s="96" t="s">
        <v>1250</v>
      </c>
      <c r="E3728" s="94">
        <v>46234</v>
      </c>
      <c r="F3728" s="93"/>
      <c r="G3728" s="93"/>
      <c r="H3728" s="93"/>
      <c r="I3728" s="99"/>
      <c r="J3728" s="99"/>
      <c r="K3728" s="99"/>
      <c r="L3728" s="99"/>
      <c r="M3728" s="99"/>
      <c r="N3728" s="99"/>
      <c r="O3728" s="99"/>
      <c r="P3728" s="44"/>
      <c r="Q3728" s="57"/>
      <c r="R3728" s="44"/>
      <c r="S3728" s="99"/>
      <c r="T3728" s="99"/>
      <c r="U3728" s="99"/>
      <c r="V3728" s="99"/>
      <c r="W3728" s="99"/>
      <c r="X3728" s="99"/>
      <c r="Y3728" s="99"/>
      <c r="Z3728" s="99"/>
      <c r="AA3728" s="380"/>
      <c r="AF3728" s="326"/>
    </row>
    <row r="3729" spans="1:32" x14ac:dyDescent="0.25">
      <c r="A3729" s="44" t="s">
        <v>10176</v>
      </c>
      <c r="B3729" s="92" t="s">
        <v>10390</v>
      </c>
      <c r="C3729" s="56" t="s">
        <v>10124</v>
      </c>
      <c r="D3729" s="146" t="s">
        <v>10389</v>
      </c>
      <c r="E3729" s="107">
        <v>45838</v>
      </c>
      <c r="F3729" s="93"/>
      <c r="G3729" s="93"/>
      <c r="H3729" s="93"/>
      <c r="I3729" s="99"/>
      <c r="J3729" s="99"/>
      <c r="K3729" s="99"/>
      <c r="L3729" s="99"/>
      <c r="M3729" s="99"/>
      <c r="N3729" s="99"/>
      <c r="O3729" s="99"/>
      <c r="P3729" s="44"/>
      <c r="Q3729" s="57"/>
      <c r="R3729" s="44"/>
      <c r="S3729" s="99"/>
      <c r="T3729" s="99"/>
      <c r="U3729" s="99"/>
      <c r="V3729" s="99"/>
      <c r="W3729" s="99"/>
      <c r="X3729" s="99"/>
      <c r="Y3729" s="99"/>
      <c r="Z3729" s="99"/>
      <c r="AF3729" s="326"/>
    </row>
    <row r="3730" spans="1:32" x14ac:dyDescent="0.25">
      <c r="A3730" s="76" t="s">
        <v>13222</v>
      </c>
      <c r="B3730" s="44" t="s">
        <v>17386</v>
      </c>
      <c r="C3730" s="45">
        <v>8.26</v>
      </c>
      <c r="D3730" s="45" t="s">
        <v>13565</v>
      </c>
      <c r="E3730" s="46">
        <v>47787</v>
      </c>
      <c r="F3730" s="45" t="s">
        <v>1384</v>
      </c>
      <c r="G3730" s="93"/>
      <c r="H3730" s="93"/>
      <c r="I3730" s="99"/>
      <c r="J3730" s="99"/>
      <c r="K3730" s="99"/>
      <c r="L3730" s="99"/>
      <c r="M3730" s="99"/>
      <c r="N3730" s="99"/>
      <c r="O3730" s="99"/>
      <c r="P3730" s="99"/>
      <c r="Q3730" s="99"/>
      <c r="R3730" s="99"/>
      <c r="S3730" s="99"/>
      <c r="T3730" s="99"/>
      <c r="U3730" s="99"/>
      <c r="V3730" s="99"/>
      <c r="W3730" s="99"/>
      <c r="X3730" s="99"/>
      <c r="Y3730" s="99"/>
      <c r="Z3730" s="99"/>
      <c r="AF3730" s="326"/>
    </row>
    <row r="3731" spans="1:32" x14ac:dyDescent="0.25">
      <c r="A3731" s="44" t="s">
        <v>13222</v>
      </c>
      <c r="B3731" s="44" t="s">
        <v>13127</v>
      </c>
      <c r="C3731" s="45">
        <v>13.24</v>
      </c>
      <c r="D3731" s="45" t="s">
        <v>13565</v>
      </c>
      <c r="E3731" s="46">
        <v>47299</v>
      </c>
      <c r="F3731" s="45" t="s">
        <v>1384</v>
      </c>
      <c r="G3731" s="93"/>
      <c r="H3731" s="93"/>
      <c r="I3731" s="99"/>
      <c r="J3731" s="99"/>
      <c r="K3731" s="99"/>
      <c r="L3731" s="99"/>
      <c r="M3731" s="99"/>
      <c r="N3731" s="99"/>
      <c r="O3731" s="99"/>
      <c r="P3731" s="99"/>
      <c r="Q3731" s="99"/>
      <c r="R3731" s="99"/>
      <c r="S3731" s="99"/>
      <c r="T3731" s="99"/>
      <c r="U3731" s="99"/>
      <c r="V3731" s="99"/>
      <c r="W3731" s="99"/>
      <c r="X3731" s="99"/>
      <c r="Y3731" s="99"/>
      <c r="Z3731" s="99"/>
      <c r="AF3731" s="326"/>
    </row>
    <row r="3732" spans="1:32" x14ac:dyDescent="0.25">
      <c r="A3732" s="44" t="s">
        <v>13222</v>
      </c>
      <c r="B3732" s="44" t="s">
        <v>13136</v>
      </c>
      <c r="C3732" s="45">
        <v>41.25</v>
      </c>
      <c r="D3732" s="45" t="s">
        <v>13565</v>
      </c>
      <c r="E3732" s="46">
        <v>47514</v>
      </c>
      <c r="F3732" s="45" t="s">
        <v>1384</v>
      </c>
      <c r="G3732" s="93"/>
      <c r="H3732" s="93"/>
      <c r="I3732" s="99"/>
      <c r="J3732" s="99"/>
      <c r="K3732" s="99"/>
      <c r="L3732" s="99"/>
      <c r="M3732" s="99"/>
      <c r="N3732" s="99"/>
      <c r="O3732" s="99"/>
      <c r="P3732" s="99"/>
      <c r="Q3732" s="99"/>
      <c r="R3732" s="99"/>
      <c r="S3732" s="99"/>
      <c r="T3732" s="99"/>
      <c r="U3732" s="99"/>
      <c r="V3732" s="99"/>
      <c r="W3732" s="99"/>
      <c r="X3732" s="99"/>
      <c r="Y3732" s="99"/>
      <c r="Z3732" s="99"/>
      <c r="AF3732" s="326"/>
    </row>
    <row r="3733" spans="1:32" x14ac:dyDescent="0.25">
      <c r="A3733" s="44" t="s">
        <v>1923</v>
      </c>
      <c r="B3733" s="44" t="s">
        <v>13127</v>
      </c>
      <c r="C3733" s="45">
        <v>13.25</v>
      </c>
      <c r="D3733" s="45" t="s">
        <v>13565</v>
      </c>
      <c r="E3733" s="46">
        <v>47664</v>
      </c>
      <c r="F3733" s="45"/>
      <c r="G3733" s="93"/>
      <c r="H3733" s="93"/>
      <c r="I3733" s="99"/>
      <c r="J3733" s="99"/>
      <c r="K3733" s="99"/>
      <c r="L3733" s="99"/>
      <c r="M3733" s="99"/>
      <c r="N3733" s="99"/>
      <c r="O3733" s="99"/>
      <c r="P3733" s="99"/>
      <c r="Q3733" s="99"/>
      <c r="R3733" s="99"/>
      <c r="S3733" s="99"/>
      <c r="T3733" s="99"/>
      <c r="U3733" s="99"/>
      <c r="V3733" s="99"/>
      <c r="W3733" s="99"/>
      <c r="X3733" s="99"/>
      <c r="Y3733" s="99"/>
      <c r="Z3733" s="99"/>
      <c r="AF3733" s="326"/>
    </row>
    <row r="3734" spans="1:32" x14ac:dyDescent="0.25">
      <c r="A3734" s="44" t="s">
        <v>1923</v>
      </c>
      <c r="B3734" s="44" t="s">
        <v>20342</v>
      </c>
      <c r="C3734" s="45" t="s">
        <v>10493</v>
      </c>
      <c r="D3734" s="32" t="s">
        <v>12570</v>
      </c>
      <c r="E3734" s="46">
        <v>46387</v>
      </c>
      <c r="AF3734" s="326"/>
    </row>
    <row r="3735" spans="1:32" x14ac:dyDescent="0.25">
      <c r="A3735" s="44" t="s">
        <v>6932</v>
      </c>
      <c r="B3735" s="44" t="s">
        <v>5639</v>
      </c>
      <c r="C3735" s="45">
        <v>23010401</v>
      </c>
      <c r="D3735" s="45" t="s">
        <v>12340</v>
      </c>
      <c r="E3735" s="45" t="s">
        <v>5640</v>
      </c>
      <c r="AF3735" s="326"/>
    </row>
    <row r="3736" spans="1:32" x14ac:dyDescent="0.25">
      <c r="A3736" s="44" t="s">
        <v>6932</v>
      </c>
      <c r="B3736" s="44" t="s">
        <v>3298</v>
      </c>
      <c r="C3736" s="45">
        <v>23010402</v>
      </c>
      <c r="D3736" s="45" t="s">
        <v>12340</v>
      </c>
      <c r="E3736" s="45" t="s">
        <v>5640</v>
      </c>
      <c r="AF3736" s="326"/>
    </row>
    <row r="3737" spans="1:32" x14ac:dyDescent="0.25">
      <c r="A3737" s="44" t="s">
        <v>11394</v>
      </c>
      <c r="B3737" s="44" t="s">
        <v>11297</v>
      </c>
      <c r="C3737" s="45">
        <v>240501</v>
      </c>
      <c r="D3737" s="45" t="s">
        <v>12340</v>
      </c>
      <c r="E3737" s="45" t="s">
        <v>11298</v>
      </c>
      <c r="AF3737" s="326"/>
    </row>
    <row r="3738" spans="1:32" x14ac:dyDescent="0.25">
      <c r="A3738" s="44" t="s">
        <v>5500</v>
      </c>
      <c r="B3738" s="44" t="s">
        <v>966</v>
      </c>
      <c r="C3738" s="45">
        <v>22010702</v>
      </c>
      <c r="D3738" s="45" t="s">
        <v>12340</v>
      </c>
      <c r="E3738" s="45" t="s">
        <v>5444</v>
      </c>
      <c r="AF3738" s="326"/>
    </row>
    <row r="3739" spans="1:32" x14ac:dyDescent="0.25">
      <c r="A3739" s="44" t="s">
        <v>5500</v>
      </c>
      <c r="B3739" s="44" t="s">
        <v>5443</v>
      </c>
      <c r="C3739" s="45">
        <v>22010701</v>
      </c>
      <c r="D3739" s="45" t="s">
        <v>12340</v>
      </c>
      <c r="E3739" s="45" t="s">
        <v>5444</v>
      </c>
      <c r="AF3739" s="326"/>
    </row>
    <row r="3740" spans="1:32" x14ac:dyDescent="0.25">
      <c r="A3740" s="44" t="s">
        <v>19070</v>
      </c>
      <c r="B3740" s="44" t="s">
        <v>5639</v>
      </c>
      <c r="C3740" s="45">
        <v>26010401</v>
      </c>
      <c r="D3740" s="45" t="s">
        <v>12340</v>
      </c>
      <c r="E3740" s="45" t="s">
        <v>18836</v>
      </c>
      <c r="AF3740" s="326"/>
    </row>
    <row r="3741" spans="1:32" x14ac:dyDescent="0.25">
      <c r="A3741" s="44" t="s">
        <v>19071</v>
      </c>
      <c r="B3741" s="44" t="s">
        <v>5639</v>
      </c>
      <c r="C3741" s="45">
        <v>26010401</v>
      </c>
      <c r="D3741" s="45" t="s">
        <v>12340</v>
      </c>
      <c r="E3741" s="45" t="s">
        <v>18836</v>
      </c>
      <c r="AF3741" s="326"/>
    </row>
    <row r="3742" spans="1:32" x14ac:dyDescent="0.25">
      <c r="A3742" s="44" t="s">
        <v>19072</v>
      </c>
      <c r="B3742" s="44" t="s">
        <v>5639</v>
      </c>
      <c r="C3742" s="45">
        <v>26010401</v>
      </c>
      <c r="D3742" s="45" t="s">
        <v>12340</v>
      </c>
      <c r="E3742" s="45" t="s">
        <v>18836</v>
      </c>
      <c r="AF3742" s="326"/>
    </row>
    <row r="3743" spans="1:32" x14ac:dyDescent="0.25">
      <c r="A3743" s="44" t="s">
        <v>19073</v>
      </c>
      <c r="B3743" s="44" t="s">
        <v>3298</v>
      </c>
      <c r="C3743" s="45">
        <v>26010402</v>
      </c>
      <c r="D3743" s="45" t="s">
        <v>12340</v>
      </c>
      <c r="E3743" s="45" t="s">
        <v>18836</v>
      </c>
      <c r="AF3743" s="326"/>
    </row>
    <row r="3744" spans="1:32" x14ac:dyDescent="0.25">
      <c r="A3744" s="44" t="s">
        <v>10177</v>
      </c>
      <c r="B3744" s="92" t="s">
        <v>10390</v>
      </c>
      <c r="C3744" s="371" t="s">
        <v>10122</v>
      </c>
      <c r="D3744" s="146" t="s">
        <v>10389</v>
      </c>
      <c r="E3744" s="107">
        <v>45838</v>
      </c>
      <c r="F3744" s="93"/>
      <c r="G3744" s="93"/>
      <c r="H3744" s="93"/>
      <c r="I3744" s="99"/>
      <c r="J3744" s="99"/>
      <c r="K3744" s="99"/>
      <c r="L3744" s="99"/>
      <c r="M3744" s="99"/>
      <c r="N3744" s="99"/>
      <c r="O3744" s="99"/>
      <c r="P3744" s="44"/>
      <c r="Q3744" s="57"/>
      <c r="R3744" s="44"/>
      <c r="S3744" s="99"/>
      <c r="T3744" s="99"/>
      <c r="U3744" s="99"/>
      <c r="V3744" s="99"/>
      <c r="W3744" s="99"/>
      <c r="X3744" s="99"/>
      <c r="Y3744" s="99"/>
      <c r="Z3744" s="99"/>
      <c r="AF3744" s="326"/>
    </row>
    <row r="3745" spans="1:32" x14ac:dyDescent="0.25">
      <c r="A3745" s="44" t="s">
        <v>15547</v>
      </c>
      <c r="B3745" s="44" t="s">
        <v>2610</v>
      </c>
      <c r="C3745" s="45" t="s">
        <v>15548</v>
      </c>
      <c r="D3745" s="46" t="s">
        <v>13037</v>
      </c>
      <c r="E3745" s="46">
        <v>46162</v>
      </c>
      <c r="AF3745" s="326"/>
    </row>
    <row r="3746" spans="1:32" x14ac:dyDescent="0.25">
      <c r="A3746" s="44" t="s">
        <v>4091</v>
      </c>
      <c r="B3746" s="44" t="s">
        <v>4092</v>
      </c>
      <c r="C3746" s="45" t="s">
        <v>4093</v>
      </c>
      <c r="D3746" s="93" t="s">
        <v>10389</v>
      </c>
      <c r="E3746" s="46">
        <v>46173</v>
      </c>
      <c r="F3746" s="93"/>
      <c r="G3746" s="93"/>
      <c r="H3746" s="93"/>
      <c r="I3746" s="99"/>
      <c r="J3746" s="99"/>
      <c r="K3746" s="99"/>
      <c r="L3746" s="99"/>
      <c r="M3746" s="99"/>
      <c r="N3746" s="99"/>
      <c r="O3746" s="99"/>
      <c r="P3746" s="44"/>
      <c r="Q3746" s="57"/>
      <c r="R3746" s="44"/>
      <c r="S3746" s="99"/>
      <c r="T3746" s="99"/>
      <c r="U3746" s="99"/>
      <c r="V3746" s="99"/>
      <c r="W3746" s="99"/>
      <c r="X3746" s="99"/>
      <c r="Y3746" s="99"/>
      <c r="Z3746" s="99"/>
      <c r="AA3746" s="380"/>
      <c r="AF3746" s="326"/>
    </row>
    <row r="3747" spans="1:32" x14ac:dyDescent="0.25">
      <c r="A3747" s="44" t="s">
        <v>4091</v>
      </c>
      <c r="B3747" s="44" t="s">
        <v>10031</v>
      </c>
      <c r="C3747" s="45">
        <v>260105</v>
      </c>
      <c r="D3747" s="45" t="s">
        <v>12340</v>
      </c>
      <c r="E3747" s="45" t="s">
        <v>19008</v>
      </c>
      <c r="AF3747" s="326"/>
    </row>
    <row r="3748" spans="1:32" x14ac:dyDescent="0.25">
      <c r="A3748" s="44" t="s">
        <v>5016</v>
      </c>
      <c r="B3748" s="44" t="s">
        <v>965</v>
      </c>
      <c r="C3748" s="45">
        <v>220303</v>
      </c>
      <c r="D3748" s="45" t="s">
        <v>12340</v>
      </c>
      <c r="E3748" s="45" t="s">
        <v>2686</v>
      </c>
      <c r="AF3748" s="326"/>
    </row>
    <row r="3749" spans="1:32" x14ac:dyDescent="0.25">
      <c r="A3749" s="44" t="s">
        <v>13641</v>
      </c>
      <c r="B3749" s="44" t="s">
        <v>18828</v>
      </c>
      <c r="C3749" s="45">
        <v>25010501</v>
      </c>
      <c r="D3749" s="45" t="s">
        <v>12340</v>
      </c>
      <c r="E3749" s="45" t="s">
        <v>13567</v>
      </c>
      <c r="AF3749" s="326"/>
    </row>
    <row r="3750" spans="1:32" x14ac:dyDescent="0.25">
      <c r="A3750" s="44" t="s">
        <v>3631</v>
      </c>
      <c r="B3750" s="44" t="s">
        <v>2433</v>
      </c>
      <c r="C3750" s="45">
        <v>230105</v>
      </c>
      <c r="D3750" s="45" t="s">
        <v>12340</v>
      </c>
      <c r="E3750" s="45" t="s">
        <v>5580</v>
      </c>
      <c r="AF3750" s="326"/>
    </row>
    <row r="3751" spans="1:32" x14ac:dyDescent="0.25">
      <c r="A3751" s="44" t="s">
        <v>3631</v>
      </c>
      <c r="B3751" s="44" t="s">
        <v>5460</v>
      </c>
      <c r="C3751" s="45">
        <v>251003</v>
      </c>
      <c r="D3751" s="45" t="s">
        <v>12340</v>
      </c>
      <c r="E3751" s="45" t="s">
        <v>12119</v>
      </c>
      <c r="AF3751" s="326"/>
    </row>
    <row r="3752" spans="1:32" x14ac:dyDescent="0.25">
      <c r="A3752" s="44" t="s">
        <v>12573</v>
      </c>
      <c r="B3752" s="44" t="s">
        <v>20331</v>
      </c>
      <c r="C3752" s="45" t="s">
        <v>12572</v>
      </c>
      <c r="D3752" s="32" t="s">
        <v>12570</v>
      </c>
      <c r="E3752" s="46">
        <v>46387</v>
      </c>
      <c r="AF3752" s="326"/>
    </row>
    <row r="3753" spans="1:32" x14ac:dyDescent="0.25">
      <c r="A3753" s="99" t="s">
        <v>12197</v>
      </c>
      <c r="B3753" s="92" t="s">
        <v>12207</v>
      </c>
      <c r="C3753" s="93" t="s">
        <v>12206</v>
      </c>
      <c r="D3753" s="93" t="s">
        <v>1250</v>
      </c>
      <c r="E3753" s="94">
        <v>46317</v>
      </c>
      <c r="F3753" s="93"/>
      <c r="G3753" s="93"/>
      <c r="H3753" s="93"/>
      <c r="I3753" s="99"/>
      <c r="J3753" s="99"/>
      <c r="K3753" s="99"/>
      <c r="L3753" s="99"/>
      <c r="M3753" s="99"/>
      <c r="N3753" s="99"/>
      <c r="O3753" s="99"/>
      <c r="P3753" s="44"/>
      <c r="Q3753" s="44"/>
      <c r="R3753" s="44"/>
      <c r="S3753" s="99"/>
      <c r="T3753" s="99"/>
      <c r="U3753" s="99"/>
      <c r="V3753" s="99"/>
      <c r="W3753" s="99"/>
      <c r="X3753" s="99"/>
      <c r="Y3753" s="99"/>
      <c r="Z3753" s="99"/>
      <c r="AA3753" s="380"/>
      <c r="AF3753" s="326"/>
    </row>
    <row r="3754" spans="1:32" x14ac:dyDescent="0.25">
      <c r="A3754" s="44" t="s">
        <v>3632</v>
      </c>
      <c r="B3754" s="44" t="s">
        <v>2433</v>
      </c>
      <c r="C3754" s="45">
        <v>220105</v>
      </c>
      <c r="D3754" s="45" t="s">
        <v>12340</v>
      </c>
      <c r="E3754" s="45" t="s">
        <v>2686</v>
      </c>
      <c r="AF3754" s="326"/>
    </row>
    <row r="3755" spans="1:32" x14ac:dyDescent="0.25">
      <c r="A3755" s="44" t="s">
        <v>3632</v>
      </c>
      <c r="B3755" s="44" t="s">
        <v>3159</v>
      </c>
      <c r="C3755" s="45">
        <v>230903</v>
      </c>
      <c r="D3755" s="45" t="s">
        <v>12340</v>
      </c>
      <c r="E3755" s="45" t="s">
        <v>8524</v>
      </c>
      <c r="AF3755" s="326"/>
    </row>
    <row r="3756" spans="1:32" x14ac:dyDescent="0.25">
      <c r="A3756" s="44" t="s">
        <v>3632</v>
      </c>
      <c r="B3756" s="44" t="s">
        <v>8465</v>
      </c>
      <c r="C3756" s="45">
        <v>230804</v>
      </c>
      <c r="D3756" s="45" t="s">
        <v>12340</v>
      </c>
      <c r="E3756" s="45" t="s">
        <v>4380</v>
      </c>
      <c r="AF3756" s="326"/>
    </row>
    <row r="3757" spans="1:32" x14ac:dyDescent="0.25">
      <c r="A3757" s="44" t="s">
        <v>113</v>
      </c>
      <c r="B3757" s="44" t="s">
        <v>5100</v>
      </c>
      <c r="C3757" s="45" t="s">
        <v>5103</v>
      </c>
      <c r="D3757" s="46" t="s">
        <v>13037</v>
      </c>
      <c r="E3757" s="46">
        <v>46250</v>
      </c>
      <c r="AF3757" s="326"/>
    </row>
    <row r="3758" spans="1:32" x14ac:dyDescent="0.25">
      <c r="A3758" s="44" t="s">
        <v>8495</v>
      </c>
      <c r="B3758" s="44" t="s">
        <v>2433</v>
      </c>
      <c r="C3758" s="45">
        <v>230105</v>
      </c>
      <c r="D3758" s="45" t="s">
        <v>12340</v>
      </c>
      <c r="E3758" s="45" t="s">
        <v>5580</v>
      </c>
      <c r="AF3758" s="326"/>
    </row>
    <row r="3759" spans="1:32" x14ac:dyDescent="0.3">
      <c r="A3759" s="372" t="s">
        <v>10406</v>
      </c>
      <c r="B3759" s="372" t="s">
        <v>12354</v>
      </c>
      <c r="C3759" s="125" t="s">
        <v>12187</v>
      </c>
      <c r="D3759" s="32" t="s">
        <v>20621</v>
      </c>
      <c r="E3759" s="125" t="s">
        <v>5239</v>
      </c>
      <c r="F3759" s="125" t="s">
        <v>1236</v>
      </c>
      <c r="G3759" s="125" t="s">
        <v>1237</v>
      </c>
      <c r="AF3759" s="326"/>
    </row>
    <row r="3760" spans="1:32" x14ac:dyDescent="0.3">
      <c r="A3760" s="372" t="s">
        <v>10406</v>
      </c>
      <c r="B3760" s="372" t="s">
        <v>2383</v>
      </c>
      <c r="C3760" s="125" t="s">
        <v>20257</v>
      </c>
      <c r="D3760" s="32" t="s">
        <v>20621</v>
      </c>
      <c r="E3760" s="125" t="s">
        <v>8976</v>
      </c>
      <c r="F3760" s="125" t="s">
        <v>1236</v>
      </c>
      <c r="G3760" s="125" t="s">
        <v>1237</v>
      </c>
      <c r="AF3760" s="326"/>
    </row>
    <row r="3761" spans="1:32" x14ac:dyDescent="0.25">
      <c r="A3761" s="44" t="s">
        <v>10406</v>
      </c>
      <c r="B3761" s="44" t="s">
        <v>20342</v>
      </c>
      <c r="C3761" s="45" t="s">
        <v>10493</v>
      </c>
      <c r="D3761" s="32" t="s">
        <v>12570</v>
      </c>
      <c r="E3761" s="46">
        <v>46387</v>
      </c>
      <c r="AF3761" s="326"/>
    </row>
    <row r="3762" spans="1:32" x14ac:dyDescent="0.25">
      <c r="A3762" s="57" t="s">
        <v>438</v>
      </c>
      <c r="B3762" s="92" t="s">
        <v>3862</v>
      </c>
      <c r="C3762" s="93" t="s">
        <v>3860</v>
      </c>
      <c r="D3762" s="93" t="s">
        <v>3861</v>
      </c>
      <c r="E3762" s="94">
        <v>46203</v>
      </c>
      <c r="F3762" s="93"/>
      <c r="G3762" s="93"/>
      <c r="H3762" s="93"/>
      <c r="I3762" s="99"/>
      <c r="J3762" s="99"/>
      <c r="K3762" s="99"/>
      <c r="L3762" s="99"/>
      <c r="M3762" s="99"/>
      <c r="N3762" s="99"/>
      <c r="O3762" s="99"/>
      <c r="P3762" s="44"/>
      <c r="Q3762" s="44"/>
      <c r="R3762" s="44"/>
      <c r="S3762" s="99"/>
      <c r="T3762" s="99"/>
      <c r="U3762" s="99"/>
      <c r="V3762" s="99"/>
      <c r="W3762" s="99"/>
      <c r="X3762" s="99"/>
      <c r="Y3762" s="99"/>
      <c r="Z3762" s="99"/>
      <c r="AA3762" s="380"/>
      <c r="AF3762" s="326"/>
    </row>
    <row r="3763" spans="1:32" x14ac:dyDescent="0.25">
      <c r="A3763" s="102" t="s">
        <v>438</v>
      </c>
      <c r="B3763" s="92" t="s">
        <v>14075</v>
      </c>
      <c r="C3763" s="93" t="s">
        <v>14076</v>
      </c>
      <c r="D3763" s="93" t="s">
        <v>1250</v>
      </c>
      <c r="E3763" s="94">
        <v>47223</v>
      </c>
      <c r="F3763" s="93"/>
      <c r="G3763" s="93"/>
      <c r="H3763" s="93"/>
      <c r="I3763" s="99"/>
      <c r="J3763" s="99"/>
      <c r="K3763" s="99"/>
      <c r="L3763" s="99"/>
      <c r="M3763" s="99"/>
      <c r="N3763" s="99"/>
      <c r="O3763" s="99"/>
      <c r="P3763" s="99"/>
      <c r="Q3763" s="44"/>
      <c r="R3763" s="44"/>
      <c r="S3763" s="99"/>
      <c r="T3763" s="99"/>
      <c r="U3763" s="99"/>
      <c r="V3763" s="99"/>
      <c r="W3763" s="99"/>
      <c r="X3763" s="99"/>
      <c r="Y3763" s="99"/>
      <c r="Z3763" s="99"/>
      <c r="AF3763" s="326"/>
    </row>
    <row r="3764" spans="1:32" x14ac:dyDescent="0.25">
      <c r="A3764" s="44" t="s">
        <v>6933</v>
      </c>
      <c r="B3764" s="44" t="s">
        <v>3298</v>
      </c>
      <c r="C3764" s="45">
        <v>23010402</v>
      </c>
      <c r="D3764" s="45" t="s">
        <v>12340</v>
      </c>
      <c r="E3764" s="45" t="s">
        <v>5640</v>
      </c>
      <c r="AF3764" s="326"/>
    </row>
    <row r="3765" spans="1:32" x14ac:dyDescent="0.25">
      <c r="A3765" s="44" t="s">
        <v>6933</v>
      </c>
      <c r="B3765" s="44" t="s">
        <v>5639</v>
      </c>
      <c r="C3765" s="45">
        <v>23010401</v>
      </c>
      <c r="D3765" s="45" t="s">
        <v>12340</v>
      </c>
      <c r="E3765" s="45" t="s">
        <v>5640</v>
      </c>
      <c r="AF3765" s="326"/>
    </row>
    <row r="3766" spans="1:32" x14ac:dyDescent="0.25">
      <c r="A3766" s="44" t="s">
        <v>11395</v>
      </c>
      <c r="B3766" s="44" t="s">
        <v>11296</v>
      </c>
      <c r="C3766" s="45">
        <v>240402</v>
      </c>
      <c r="D3766" s="45" t="s">
        <v>12340</v>
      </c>
      <c r="E3766" s="45" t="s">
        <v>5311</v>
      </c>
      <c r="AF3766" s="326"/>
    </row>
    <row r="3767" spans="1:32" x14ac:dyDescent="0.25">
      <c r="A3767" s="44" t="s">
        <v>104</v>
      </c>
      <c r="B3767" s="44" t="s">
        <v>164</v>
      </c>
      <c r="C3767" s="45" t="s">
        <v>5141</v>
      </c>
      <c r="D3767" s="46" t="s">
        <v>13037</v>
      </c>
      <c r="E3767" s="46">
        <v>46285</v>
      </c>
      <c r="AF3767" s="326"/>
    </row>
    <row r="3768" spans="1:32" x14ac:dyDescent="0.25">
      <c r="A3768" s="44" t="s">
        <v>19074</v>
      </c>
      <c r="B3768" s="44" t="s">
        <v>8373</v>
      </c>
      <c r="C3768" s="45">
        <v>230603</v>
      </c>
      <c r="D3768" s="45" t="s">
        <v>12340</v>
      </c>
      <c r="E3768" s="45" t="s">
        <v>4471</v>
      </c>
      <c r="AF3768" s="326"/>
    </row>
    <row r="3769" spans="1:32" x14ac:dyDescent="0.25">
      <c r="A3769" s="44" t="s">
        <v>11396</v>
      </c>
      <c r="B3769" s="44" t="s">
        <v>10031</v>
      </c>
      <c r="C3769" s="45">
        <v>240101</v>
      </c>
      <c r="D3769" s="45" t="s">
        <v>12340</v>
      </c>
      <c r="E3769" s="45" t="s">
        <v>10032</v>
      </c>
      <c r="AF3769" s="326"/>
    </row>
    <row r="3770" spans="1:32" x14ac:dyDescent="0.3">
      <c r="A3770" s="372" t="s">
        <v>8726</v>
      </c>
      <c r="B3770" s="372" t="s">
        <v>1220</v>
      </c>
      <c r="C3770" s="125" t="s">
        <v>8706</v>
      </c>
      <c r="D3770" s="32" t="s">
        <v>20621</v>
      </c>
      <c r="E3770" s="125" t="s">
        <v>8524</v>
      </c>
      <c r="F3770" s="125" t="s">
        <v>1236</v>
      </c>
      <c r="G3770" s="125" t="s">
        <v>1237</v>
      </c>
      <c r="AF3770" s="326"/>
    </row>
    <row r="3771" spans="1:32" x14ac:dyDescent="0.3">
      <c r="A3771" s="372" t="s">
        <v>8726</v>
      </c>
      <c r="B3771" s="372" t="s">
        <v>8693</v>
      </c>
      <c r="C3771" s="125" t="s">
        <v>8694</v>
      </c>
      <c r="D3771" s="32" t="s">
        <v>20621</v>
      </c>
      <c r="E3771" s="125" t="s">
        <v>8524</v>
      </c>
      <c r="F3771" s="125" t="s">
        <v>1236</v>
      </c>
      <c r="G3771" s="125" t="s">
        <v>1237</v>
      </c>
      <c r="AF3771" s="326"/>
    </row>
    <row r="3772" spans="1:32" x14ac:dyDescent="0.25">
      <c r="A3772" s="44" t="s">
        <v>14526</v>
      </c>
      <c r="B3772" s="44" t="s">
        <v>20343</v>
      </c>
      <c r="C3772" s="45" t="s">
        <v>14521</v>
      </c>
      <c r="D3772" s="32" t="s">
        <v>12570</v>
      </c>
      <c r="E3772" s="46">
        <v>46387</v>
      </c>
      <c r="AF3772" s="326"/>
    </row>
    <row r="3773" spans="1:32" x14ac:dyDescent="0.25">
      <c r="A3773" s="44" t="s">
        <v>13223</v>
      </c>
      <c r="B3773" s="44" t="s">
        <v>13134</v>
      </c>
      <c r="C3773" s="45">
        <v>13.23</v>
      </c>
      <c r="D3773" s="45" t="s">
        <v>13565</v>
      </c>
      <c r="E3773" s="46">
        <v>46934</v>
      </c>
      <c r="F3773" s="45"/>
      <c r="G3773" s="93"/>
      <c r="H3773" s="93"/>
      <c r="I3773" s="99"/>
      <c r="J3773" s="99"/>
      <c r="K3773" s="99"/>
      <c r="L3773" s="99"/>
      <c r="M3773" s="99"/>
      <c r="N3773" s="99"/>
      <c r="O3773" s="99"/>
      <c r="P3773" s="99"/>
      <c r="Q3773" s="99"/>
      <c r="R3773" s="99"/>
      <c r="S3773" s="99"/>
      <c r="T3773" s="99"/>
      <c r="U3773" s="99"/>
      <c r="V3773" s="99"/>
      <c r="W3773" s="99"/>
      <c r="X3773" s="99"/>
      <c r="Y3773" s="99"/>
      <c r="Z3773" s="99"/>
      <c r="AF3773" s="326"/>
    </row>
    <row r="3774" spans="1:32" x14ac:dyDescent="0.25">
      <c r="A3774" s="44" t="s">
        <v>15549</v>
      </c>
      <c r="B3774" s="44" t="s">
        <v>3598</v>
      </c>
      <c r="C3774" s="45">
        <v>250303</v>
      </c>
      <c r="D3774" s="45" t="s">
        <v>12340</v>
      </c>
      <c r="E3774" s="45" t="s">
        <v>12896</v>
      </c>
      <c r="AF3774" s="326"/>
    </row>
    <row r="3775" spans="1:32" x14ac:dyDescent="0.25">
      <c r="A3775" s="44" t="s">
        <v>4</v>
      </c>
      <c r="B3775" s="44" t="s">
        <v>163</v>
      </c>
      <c r="C3775" s="45" t="s">
        <v>6810</v>
      </c>
      <c r="D3775" s="46" t="s">
        <v>13037</v>
      </c>
      <c r="E3775" s="46">
        <v>46441</v>
      </c>
      <c r="AF3775" s="326"/>
    </row>
    <row r="3776" spans="1:32" x14ac:dyDescent="0.25">
      <c r="A3776" s="44" t="s">
        <v>4</v>
      </c>
      <c r="B3776" s="44" t="s">
        <v>163</v>
      </c>
      <c r="C3776" s="45" t="s">
        <v>6810</v>
      </c>
      <c r="D3776" s="46" t="s">
        <v>13037</v>
      </c>
      <c r="E3776" s="46">
        <v>46441</v>
      </c>
      <c r="AF3776" s="326"/>
    </row>
    <row r="3777" spans="1:32" x14ac:dyDescent="0.25">
      <c r="A3777" s="44" t="s">
        <v>4</v>
      </c>
      <c r="B3777" s="44" t="s">
        <v>163</v>
      </c>
      <c r="C3777" s="45" t="s">
        <v>6810</v>
      </c>
      <c r="D3777" s="46" t="s">
        <v>13037</v>
      </c>
      <c r="E3777" s="46">
        <v>46441</v>
      </c>
      <c r="AF3777" s="326"/>
    </row>
    <row r="3778" spans="1:32" x14ac:dyDescent="0.25">
      <c r="A3778" s="44" t="s">
        <v>4</v>
      </c>
      <c r="B3778" s="44" t="s">
        <v>1648</v>
      </c>
      <c r="C3778" s="45" t="s">
        <v>6811</v>
      </c>
      <c r="D3778" s="46" t="s">
        <v>13037</v>
      </c>
      <c r="E3778" s="46">
        <v>46495</v>
      </c>
      <c r="AF3778" s="326"/>
    </row>
    <row r="3779" spans="1:32" x14ac:dyDescent="0.25">
      <c r="A3779" s="44" t="s">
        <v>4</v>
      </c>
      <c r="B3779" s="44" t="s">
        <v>1648</v>
      </c>
      <c r="C3779" s="45" t="s">
        <v>6811</v>
      </c>
      <c r="D3779" s="46" t="s">
        <v>13037</v>
      </c>
      <c r="E3779" s="46">
        <v>46495</v>
      </c>
      <c r="AF3779" s="326"/>
    </row>
    <row r="3780" spans="1:32" x14ac:dyDescent="0.25">
      <c r="A3780" s="44" t="s">
        <v>4</v>
      </c>
      <c r="B3780" s="44" t="s">
        <v>1648</v>
      </c>
      <c r="C3780" s="45" t="s">
        <v>6811</v>
      </c>
      <c r="D3780" s="46" t="s">
        <v>13037</v>
      </c>
      <c r="E3780" s="46">
        <v>46495</v>
      </c>
      <c r="AF3780" s="326"/>
    </row>
    <row r="3781" spans="1:32" x14ac:dyDescent="0.25">
      <c r="A3781" s="44" t="s">
        <v>4</v>
      </c>
      <c r="B3781" s="44" t="s">
        <v>2610</v>
      </c>
      <c r="C3781" s="45" t="s">
        <v>15550</v>
      </c>
      <c r="D3781" s="46" t="s">
        <v>13037</v>
      </c>
      <c r="E3781" s="46">
        <v>46162</v>
      </c>
      <c r="AF3781" s="326"/>
    </row>
    <row r="3782" spans="1:32" x14ac:dyDescent="0.25">
      <c r="A3782" s="44" t="s">
        <v>11397</v>
      </c>
      <c r="B3782" s="44" t="s">
        <v>968</v>
      </c>
      <c r="C3782" s="45">
        <v>24060402</v>
      </c>
      <c r="D3782" s="45" t="s">
        <v>12340</v>
      </c>
      <c r="E3782" s="45" t="s">
        <v>5235</v>
      </c>
      <c r="AF3782" s="326"/>
    </row>
    <row r="3783" spans="1:32" x14ac:dyDescent="0.25">
      <c r="A3783" s="44" t="s">
        <v>11397</v>
      </c>
      <c r="B3783" s="44" t="s">
        <v>4036</v>
      </c>
      <c r="C3783" s="45">
        <v>24060401</v>
      </c>
      <c r="D3783" s="45" t="s">
        <v>12340</v>
      </c>
      <c r="E3783" s="45" t="s">
        <v>5235</v>
      </c>
      <c r="AF3783" s="326"/>
    </row>
    <row r="3784" spans="1:32" x14ac:dyDescent="0.25">
      <c r="A3784" s="44" t="s">
        <v>11398</v>
      </c>
      <c r="B3784" s="44" t="s">
        <v>968</v>
      </c>
      <c r="C3784" s="45">
        <v>24060402</v>
      </c>
      <c r="D3784" s="45" t="s">
        <v>12340</v>
      </c>
      <c r="E3784" s="45" t="s">
        <v>5235</v>
      </c>
      <c r="AF3784" s="326"/>
    </row>
    <row r="3785" spans="1:32" x14ac:dyDescent="0.25">
      <c r="A3785" s="44" t="s">
        <v>11398</v>
      </c>
      <c r="B3785" s="44" t="s">
        <v>4036</v>
      </c>
      <c r="C3785" s="45">
        <v>24060401</v>
      </c>
      <c r="D3785" s="45" t="s">
        <v>12340</v>
      </c>
      <c r="E3785" s="45" t="s">
        <v>5235</v>
      </c>
      <c r="AF3785" s="326"/>
    </row>
    <row r="3786" spans="1:32" x14ac:dyDescent="0.25">
      <c r="A3786" s="44" t="s">
        <v>11399</v>
      </c>
      <c r="B3786" s="44" t="s">
        <v>16907</v>
      </c>
      <c r="C3786" s="45">
        <v>25050401</v>
      </c>
      <c r="D3786" s="45" t="s">
        <v>12340</v>
      </c>
      <c r="E3786" s="45" t="s">
        <v>7651</v>
      </c>
      <c r="AF3786" s="326"/>
    </row>
    <row r="3787" spans="1:32" x14ac:dyDescent="0.25">
      <c r="A3787" s="44" t="s">
        <v>11399</v>
      </c>
      <c r="B3787" s="44" t="s">
        <v>4036</v>
      </c>
      <c r="C3787" s="45">
        <v>24060401</v>
      </c>
      <c r="D3787" s="45" t="s">
        <v>12340</v>
      </c>
      <c r="E3787" s="45" t="s">
        <v>5235</v>
      </c>
      <c r="AF3787" s="326"/>
    </row>
    <row r="3788" spans="1:32" x14ac:dyDescent="0.25">
      <c r="A3788" s="44" t="s">
        <v>11399</v>
      </c>
      <c r="B3788" s="44" t="s">
        <v>968</v>
      </c>
      <c r="C3788" s="45">
        <v>24060402</v>
      </c>
      <c r="D3788" s="45" t="s">
        <v>12340</v>
      </c>
      <c r="E3788" s="45" t="s">
        <v>5235</v>
      </c>
      <c r="AF3788" s="326"/>
    </row>
    <row r="3789" spans="1:32" x14ac:dyDescent="0.25">
      <c r="A3789" s="44" t="s">
        <v>17652</v>
      </c>
      <c r="B3789" s="44" t="s">
        <v>1967</v>
      </c>
      <c r="C3789" s="45" t="s">
        <v>17653</v>
      </c>
      <c r="D3789" s="46" t="s">
        <v>13037</v>
      </c>
      <c r="E3789" s="46">
        <v>46274</v>
      </c>
      <c r="AF3789" s="326"/>
    </row>
    <row r="3790" spans="1:32" x14ac:dyDescent="0.25">
      <c r="A3790" s="44" t="s">
        <v>17652</v>
      </c>
      <c r="B3790" s="44" t="s">
        <v>5639</v>
      </c>
      <c r="C3790" s="45">
        <v>26010401</v>
      </c>
      <c r="D3790" s="45" t="s">
        <v>12340</v>
      </c>
      <c r="E3790" s="45" t="s">
        <v>18836</v>
      </c>
      <c r="AF3790" s="326"/>
    </row>
    <row r="3791" spans="1:32" x14ac:dyDescent="0.25">
      <c r="A3791" s="44" t="s">
        <v>17652</v>
      </c>
      <c r="B3791" s="44" t="s">
        <v>3298</v>
      </c>
      <c r="C3791" s="45">
        <v>26010402</v>
      </c>
      <c r="D3791" s="45" t="s">
        <v>12340</v>
      </c>
      <c r="E3791" s="45" t="s">
        <v>18836</v>
      </c>
      <c r="AF3791" s="326"/>
    </row>
    <row r="3792" spans="1:32" x14ac:dyDescent="0.25">
      <c r="A3792" s="44" t="s">
        <v>19075</v>
      </c>
      <c r="B3792" s="44" t="s">
        <v>3298</v>
      </c>
      <c r="C3792" s="45">
        <v>26010402</v>
      </c>
      <c r="D3792" s="45" t="s">
        <v>12340</v>
      </c>
      <c r="E3792" s="45" t="s">
        <v>18836</v>
      </c>
      <c r="AF3792" s="326"/>
    </row>
    <row r="3793" spans="1:32" x14ac:dyDescent="0.25">
      <c r="A3793" s="44" t="s">
        <v>9041</v>
      </c>
      <c r="B3793" s="44" t="s">
        <v>9024</v>
      </c>
      <c r="C3793" s="45">
        <v>231001</v>
      </c>
      <c r="D3793" s="45" t="s">
        <v>12340</v>
      </c>
      <c r="E3793" s="45" t="s">
        <v>2628</v>
      </c>
      <c r="AF3793" s="326"/>
    </row>
    <row r="3794" spans="1:32" x14ac:dyDescent="0.25">
      <c r="A3794" s="44" t="s">
        <v>11400</v>
      </c>
      <c r="B3794" s="44" t="s">
        <v>10020</v>
      </c>
      <c r="C3794" s="45">
        <v>24010401</v>
      </c>
      <c r="D3794" s="45" t="s">
        <v>12340</v>
      </c>
      <c r="E3794" s="45" t="s">
        <v>10021</v>
      </c>
      <c r="AF3794" s="326"/>
    </row>
    <row r="3795" spans="1:32" x14ac:dyDescent="0.25">
      <c r="A3795" s="44" t="s">
        <v>11400</v>
      </c>
      <c r="B3795" s="44" t="s">
        <v>3298</v>
      </c>
      <c r="C3795" s="45">
        <v>24010402</v>
      </c>
      <c r="D3795" s="45" t="s">
        <v>12340</v>
      </c>
      <c r="E3795" s="45" t="s">
        <v>10021</v>
      </c>
      <c r="AF3795" s="326"/>
    </row>
    <row r="3796" spans="1:32" x14ac:dyDescent="0.25">
      <c r="A3796" s="44" t="s">
        <v>15551</v>
      </c>
      <c r="B3796" s="44" t="s">
        <v>15552</v>
      </c>
      <c r="C3796" s="45" t="s">
        <v>15553</v>
      </c>
      <c r="D3796" s="46" t="s">
        <v>13037</v>
      </c>
      <c r="E3796" s="46">
        <v>46218</v>
      </c>
      <c r="AF3796" s="326"/>
    </row>
    <row r="3797" spans="1:32" x14ac:dyDescent="0.25">
      <c r="A3797" s="267" t="s">
        <v>6742</v>
      </c>
      <c r="B3797" s="267" t="s">
        <v>6743</v>
      </c>
      <c r="C3797" s="268">
        <v>791202003001</v>
      </c>
      <c r="D3797" s="268" t="s">
        <v>6775</v>
      </c>
      <c r="E3797" s="269">
        <v>47573</v>
      </c>
      <c r="F3797" s="93"/>
      <c r="G3797" s="93"/>
      <c r="H3797" s="93"/>
      <c r="I3797" s="99"/>
      <c r="J3797" s="99"/>
      <c r="K3797" s="99"/>
      <c r="L3797" s="99"/>
      <c r="M3797" s="99"/>
      <c r="N3797" s="99"/>
      <c r="O3797" s="99"/>
      <c r="P3797" s="44"/>
      <c r="Q3797" s="44"/>
      <c r="R3797" s="44"/>
      <c r="S3797" s="99"/>
      <c r="T3797" s="99"/>
      <c r="U3797" s="99"/>
      <c r="V3797" s="99"/>
      <c r="W3797" s="99"/>
      <c r="X3797" s="99"/>
      <c r="Y3797" s="99"/>
      <c r="Z3797" s="99"/>
      <c r="AF3797" s="326"/>
    </row>
    <row r="3798" spans="1:32" x14ac:dyDescent="0.25">
      <c r="A3798" s="44" t="s">
        <v>19076</v>
      </c>
      <c r="B3798" s="44" t="s">
        <v>5639</v>
      </c>
      <c r="C3798" s="45">
        <v>26010401</v>
      </c>
      <c r="D3798" s="45" t="s">
        <v>12340</v>
      </c>
      <c r="E3798" s="45" t="s">
        <v>18836</v>
      </c>
      <c r="AF3798" s="326"/>
    </row>
    <row r="3799" spans="1:32" x14ac:dyDescent="0.25">
      <c r="A3799" s="44" t="s">
        <v>19076</v>
      </c>
      <c r="B3799" s="44" t="s">
        <v>980</v>
      </c>
      <c r="C3799" s="45">
        <v>260103</v>
      </c>
      <c r="D3799" s="45" t="s">
        <v>12340</v>
      </c>
      <c r="E3799" s="45" t="s">
        <v>8976</v>
      </c>
      <c r="AF3799" s="326"/>
    </row>
    <row r="3800" spans="1:32" x14ac:dyDescent="0.25">
      <c r="A3800" s="44" t="s">
        <v>3897</v>
      </c>
      <c r="B3800" s="44" t="s">
        <v>9024</v>
      </c>
      <c r="C3800" s="45">
        <v>231001</v>
      </c>
      <c r="D3800" s="45" t="s">
        <v>12340</v>
      </c>
      <c r="E3800" s="45" t="s">
        <v>2628</v>
      </c>
      <c r="AF3800" s="326"/>
    </row>
    <row r="3801" spans="1:32" x14ac:dyDescent="0.25">
      <c r="A3801" s="44" t="s">
        <v>3897</v>
      </c>
      <c r="B3801" s="44" t="s">
        <v>972</v>
      </c>
      <c r="C3801" s="45">
        <v>240803</v>
      </c>
      <c r="D3801" s="45" t="s">
        <v>12340</v>
      </c>
      <c r="E3801" s="45" t="s">
        <v>5239</v>
      </c>
      <c r="AF3801" s="326"/>
    </row>
    <row r="3802" spans="1:32" x14ac:dyDescent="0.25">
      <c r="A3802" s="44" t="s">
        <v>3897</v>
      </c>
      <c r="B3802" s="44" t="s">
        <v>981</v>
      </c>
      <c r="C3802" s="45">
        <v>241202</v>
      </c>
      <c r="D3802" s="45" t="s">
        <v>12340</v>
      </c>
      <c r="E3802" s="45" t="s">
        <v>13570</v>
      </c>
      <c r="AF3802" s="326"/>
    </row>
    <row r="3803" spans="1:32" x14ac:dyDescent="0.25">
      <c r="A3803" s="44" t="s">
        <v>3897</v>
      </c>
      <c r="B3803" s="44" t="s">
        <v>5519</v>
      </c>
      <c r="C3803" s="45">
        <v>250302</v>
      </c>
      <c r="D3803" s="45" t="s">
        <v>12340</v>
      </c>
      <c r="E3803" s="45" t="s">
        <v>5580</v>
      </c>
      <c r="AF3803" s="326"/>
    </row>
    <row r="3804" spans="1:32" x14ac:dyDescent="0.25">
      <c r="A3804" s="76" t="s">
        <v>13224</v>
      </c>
      <c r="B3804" s="44" t="s">
        <v>13116</v>
      </c>
      <c r="C3804" s="45">
        <v>3.26</v>
      </c>
      <c r="D3804" s="45" t="s">
        <v>13565</v>
      </c>
      <c r="E3804" s="46">
        <v>47787</v>
      </c>
      <c r="F3804" s="45"/>
      <c r="G3804" s="93"/>
      <c r="H3804" s="93"/>
      <c r="I3804" s="99"/>
      <c r="J3804" s="99"/>
      <c r="K3804" s="99"/>
      <c r="L3804" s="99"/>
      <c r="M3804" s="99"/>
      <c r="N3804" s="99"/>
      <c r="O3804" s="99"/>
      <c r="P3804" s="99"/>
      <c r="Q3804" s="99"/>
      <c r="R3804" s="99"/>
      <c r="S3804" s="99"/>
      <c r="T3804" s="99"/>
      <c r="U3804" s="99"/>
      <c r="V3804" s="99"/>
      <c r="W3804" s="99"/>
      <c r="X3804" s="99"/>
      <c r="Y3804" s="99"/>
      <c r="Z3804" s="99"/>
      <c r="AF3804" s="326"/>
    </row>
    <row r="3805" spans="1:32" x14ac:dyDescent="0.25">
      <c r="A3805" s="44" t="s">
        <v>13224</v>
      </c>
      <c r="B3805" s="44" t="s">
        <v>13107</v>
      </c>
      <c r="C3805" s="45">
        <v>9.23</v>
      </c>
      <c r="D3805" s="45" t="s">
        <v>13565</v>
      </c>
      <c r="E3805" s="46">
        <v>46934</v>
      </c>
      <c r="F3805" s="45"/>
      <c r="G3805" s="93"/>
      <c r="H3805" s="93"/>
      <c r="I3805" s="99"/>
      <c r="J3805" s="99"/>
      <c r="K3805" s="99"/>
      <c r="L3805" s="99"/>
      <c r="M3805" s="99"/>
      <c r="N3805" s="99"/>
      <c r="O3805" s="99"/>
      <c r="P3805" s="99"/>
      <c r="Q3805" s="99"/>
      <c r="R3805" s="99"/>
      <c r="S3805" s="99"/>
      <c r="T3805" s="99"/>
      <c r="U3805" s="99"/>
      <c r="V3805" s="99"/>
      <c r="W3805" s="99"/>
      <c r="X3805" s="99"/>
      <c r="Y3805" s="99"/>
      <c r="Z3805" s="99"/>
      <c r="AF3805" s="326"/>
    </row>
    <row r="3806" spans="1:32" x14ac:dyDescent="0.25">
      <c r="A3806" s="44" t="s">
        <v>13224</v>
      </c>
      <c r="B3806" s="44" t="s">
        <v>13186</v>
      </c>
      <c r="C3806" s="45">
        <v>10.24</v>
      </c>
      <c r="D3806" s="45" t="s">
        <v>13565</v>
      </c>
      <c r="E3806" s="46">
        <v>47299</v>
      </c>
      <c r="F3806" s="45"/>
      <c r="G3806" s="93"/>
      <c r="H3806" s="93"/>
      <c r="I3806" s="99"/>
      <c r="J3806" s="99"/>
      <c r="K3806" s="99"/>
      <c r="L3806" s="99"/>
      <c r="M3806" s="99"/>
      <c r="N3806" s="99"/>
      <c r="O3806" s="99"/>
      <c r="P3806" s="99"/>
      <c r="Q3806" s="99"/>
      <c r="R3806" s="99"/>
      <c r="S3806" s="99"/>
      <c r="T3806" s="99"/>
      <c r="U3806" s="99"/>
      <c r="V3806" s="99"/>
      <c r="W3806" s="99"/>
      <c r="X3806" s="99"/>
      <c r="Y3806" s="99"/>
      <c r="Z3806" s="99"/>
      <c r="AF3806" s="326"/>
    </row>
    <row r="3807" spans="1:32" x14ac:dyDescent="0.25">
      <c r="A3807" s="44" t="s">
        <v>13224</v>
      </c>
      <c r="B3807" s="44" t="s">
        <v>13110</v>
      </c>
      <c r="C3807" s="45">
        <v>12.24</v>
      </c>
      <c r="D3807" s="45" t="s">
        <v>13565</v>
      </c>
      <c r="E3807" s="46">
        <v>47299</v>
      </c>
      <c r="F3807" s="45"/>
      <c r="G3807" s="93"/>
      <c r="H3807" s="93"/>
      <c r="I3807" s="99"/>
      <c r="J3807" s="99"/>
      <c r="K3807" s="99"/>
      <c r="L3807" s="99"/>
      <c r="M3807" s="99"/>
      <c r="N3807" s="99"/>
      <c r="O3807" s="99"/>
      <c r="P3807" s="99"/>
      <c r="Q3807" s="99"/>
      <c r="R3807" s="99"/>
      <c r="S3807" s="99"/>
      <c r="T3807" s="99"/>
      <c r="U3807" s="99"/>
      <c r="V3807" s="99"/>
      <c r="W3807" s="99"/>
      <c r="X3807" s="99"/>
      <c r="Y3807" s="99"/>
      <c r="Z3807" s="99"/>
      <c r="AF3807" s="326"/>
    </row>
    <row r="3808" spans="1:32" x14ac:dyDescent="0.25">
      <c r="A3808" s="44" t="s">
        <v>2894</v>
      </c>
      <c r="B3808" s="44" t="s">
        <v>20387</v>
      </c>
      <c r="C3808" s="45" t="s">
        <v>5847</v>
      </c>
      <c r="D3808" s="32" t="s">
        <v>12570</v>
      </c>
      <c r="E3808" s="46">
        <v>46265</v>
      </c>
      <c r="AF3808" s="326"/>
    </row>
    <row r="3809" spans="1:32" x14ac:dyDescent="0.25">
      <c r="A3809" s="100" t="s">
        <v>3552</v>
      </c>
      <c r="B3809" s="92" t="s">
        <v>3574</v>
      </c>
      <c r="C3809" s="93" t="s">
        <v>3575</v>
      </c>
      <c r="D3809" s="93" t="s">
        <v>1250</v>
      </c>
      <c r="E3809" s="94">
        <v>46496</v>
      </c>
      <c r="F3809" s="93"/>
      <c r="G3809" s="93"/>
      <c r="H3809" s="93"/>
      <c r="I3809" s="99"/>
      <c r="J3809" s="99"/>
      <c r="K3809" s="99"/>
      <c r="L3809" s="99"/>
      <c r="M3809" s="99"/>
      <c r="N3809" s="99"/>
      <c r="O3809" s="99"/>
      <c r="P3809" s="44"/>
      <c r="Q3809" s="44"/>
      <c r="R3809" s="44"/>
      <c r="S3809" s="99"/>
      <c r="T3809" s="99"/>
      <c r="U3809" s="99"/>
      <c r="V3809" s="99"/>
      <c r="W3809" s="99"/>
      <c r="X3809" s="99"/>
      <c r="Y3809" s="99"/>
      <c r="Z3809" s="99"/>
      <c r="AF3809" s="326"/>
    </row>
    <row r="3810" spans="1:32" x14ac:dyDescent="0.3">
      <c r="A3810" s="99" t="s">
        <v>14430</v>
      </c>
      <c r="B3810" s="92" t="s">
        <v>14451</v>
      </c>
      <c r="C3810" s="93" t="s">
        <v>14452</v>
      </c>
      <c r="D3810" s="93" t="s">
        <v>1250</v>
      </c>
      <c r="E3810" s="94">
        <v>47320</v>
      </c>
      <c r="F3810" s="93"/>
      <c r="G3810" s="93"/>
      <c r="H3810" s="93"/>
      <c r="I3810" s="99"/>
      <c r="J3810" s="99"/>
      <c r="K3810" s="99"/>
      <c r="L3810" s="99"/>
      <c r="M3810" s="99"/>
      <c r="N3810" s="99"/>
      <c r="O3810" s="99"/>
      <c r="P3810" s="99"/>
      <c r="Q3810" s="99"/>
      <c r="R3810" s="99"/>
      <c r="S3810" s="99"/>
      <c r="T3810" s="99"/>
      <c r="U3810" s="99"/>
      <c r="V3810" s="99"/>
      <c r="W3810" s="99"/>
      <c r="X3810" s="99"/>
      <c r="Y3810" s="99"/>
      <c r="Z3810" s="99"/>
      <c r="AA3810" s="380"/>
      <c r="AF3810" s="326"/>
    </row>
    <row r="3811" spans="1:32" x14ac:dyDescent="0.3">
      <c r="A3811" s="99" t="s">
        <v>16736</v>
      </c>
      <c r="B3811" s="92" t="s">
        <v>4175</v>
      </c>
      <c r="C3811" s="93" t="s">
        <v>16735</v>
      </c>
      <c r="D3811" s="93" t="s">
        <v>1250</v>
      </c>
      <c r="E3811" s="94">
        <v>46316</v>
      </c>
      <c r="F3811" s="93"/>
      <c r="G3811" s="93"/>
      <c r="H3811" s="93" t="s">
        <v>1237</v>
      </c>
      <c r="I3811" s="99"/>
      <c r="J3811" s="99"/>
      <c r="K3811" s="99"/>
      <c r="L3811" s="99"/>
      <c r="M3811" s="99"/>
      <c r="N3811" s="99"/>
      <c r="O3811" s="99"/>
      <c r="P3811" s="99"/>
      <c r="Q3811" s="99"/>
      <c r="R3811" s="99"/>
      <c r="S3811" s="99"/>
      <c r="T3811" s="99"/>
      <c r="U3811" s="99"/>
      <c r="V3811" s="99"/>
      <c r="W3811" s="99"/>
      <c r="X3811" s="99"/>
      <c r="Y3811" s="99"/>
      <c r="Z3811" s="99"/>
      <c r="AA3811" s="380"/>
      <c r="AF3811" s="326"/>
    </row>
    <row r="3812" spans="1:32" x14ac:dyDescent="0.25">
      <c r="A3812" s="44" t="s">
        <v>3063</v>
      </c>
      <c r="B3812" s="44" t="s">
        <v>7119</v>
      </c>
      <c r="C3812" s="45">
        <v>26020102</v>
      </c>
      <c r="D3812" s="45" t="s">
        <v>12340</v>
      </c>
      <c r="E3812" s="45" t="s">
        <v>10021</v>
      </c>
      <c r="AF3812" s="326"/>
    </row>
    <row r="3813" spans="1:32" x14ac:dyDescent="0.25">
      <c r="A3813" s="44" t="s">
        <v>3063</v>
      </c>
      <c r="B3813" s="44" t="s">
        <v>18842</v>
      </c>
      <c r="C3813" s="45">
        <v>26020101</v>
      </c>
      <c r="D3813" s="45" t="s">
        <v>12340</v>
      </c>
      <c r="E3813" s="45" t="s">
        <v>10021</v>
      </c>
      <c r="AF3813" s="326"/>
    </row>
    <row r="3814" spans="1:32" x14ac:dyDescent="0.25">
      <c r="A3814" s="44" t="s">
        <v>13642</v>
      </c>
      <c r="B3814" s="44" t="s">
        <v>981</v>
      </c>
      <c r="C3814" s="45">
        <v>241202</v>
      </c>
      <c r="D3814" s="45" t="s">
        <v>12340</v>
      </c>
      <c r="E3814" s="45" t="s">
        <v>13570</v>
      </c>
      <c r="AF3814" s="326"/>
    </row>
    <row r="3815" spans="1:32" x14ac:dyDescent="0.25">
      <c r="A3815" s="100" t="s">
        <v>3553</v>
      </c>
      <c r="B3815" s="92" t="s">
        <v>3574</v>
      </c>
      <c r="C3815" s="93" t="s">
        <v>3575</v>
      </c>
      <c r="D3815" s="93" t="s">
        <v>1250</v>
      </c>
      <c r="E3815" s="94">
        <v>46496</v>
      </c>
      <c r="F3815" s="93"/>
      <c r="G3815" s="93"/>
      <c r="H3815" s="93"/>
      <c r="I3815" s="99"/>
      <c r="J3815" s="99"/>
      <c r="K3815" s="99"/>
      <c r="L3815" s="99"/>
      <c r="M3815" s="99"/>
      <c r="N3815" s="99"/>
      <c r="O3815" s="99"/>
      <c r="P3815" s="44"/>
      <c r="Q3815" s="44"/>
      <c r="R3815" s="44"/>
      <c r="S3815" s="99"/>
      <c r="T3815" s="99"/>
      <c r="U3815" s="99"/>
      <c r="V3815" s="99"/>
      <c r="W3815" s="99"/>
      <c r="X3815" s="99"/>
      <c r="Y3815" s="99"/>
      <c r="Z3815" s="99"/>
      <c r="AF3815" s="326"/>
    </row>
    <row r="3816" spans="1:32" x14ac:dyDescent="0.25">
      <c r="A3816" s="44" t="s">
        <v>12254</v>
      </c>
      <c r="B3816" s="44" t="s">
        <v>5447</v>
      </c>
      <c r="C3816" s="45">
        <v>240804</v>
      </c>
      <c r="D3816" s="45" t="s">
        <v>12340</v>
      </c>
      <c r="E3816" s="45" t="s">
        <v>12234</v>
      </c>
      <c r="AF3816" s="326"/>
    </row>
    <row r="3817" spans="1:32" x14ac:dyDescent="0.25">
      <c r="A3817" s="100" t="s">
        <v>6070</v>
      </c>
      <c r="B3817" s="131" t="s">
        <v>2755</v>
      </c>
      <c r="C3817" s="146" t="s">
        <v>6071</v>
      </c>
      <c r="D3817" s="146" t="s">
        <v>1735</v>
      </c>
      <c r="E3817" s="107">
        <v>45688</v>
      </c>
      <c r="F3817" s="93"/>
      <c r="G3817" s="93"/>
      <c r="H3817" s="93"/>
      <c r="I3817" s="99"/>
      <c r="J3817" s="99"/>
      <c r="K3817" s="99"/>
      <c r="L3817" s="99"/>
      <c r="M3817" s="99"/>
      <c r="N3817" s="99"/>
      <c r="O3817" s="99"/>
      <c r="P3817" s="44"/>
      <c r="Q3817" s="44"/>
      <c r="R3817" s="44"/>
      <c r="S3817" s="99"/>
      <c r="T3817" s="99"/>
      <c r="U3817" s="99"/>
      <c r="V3817" s="99"/>
      <c r="W3817" s="99"/>
      <c r="X3817" s="99"/>
      <c r="Y3817" s="99"/>
      <c r="Z3817" s="99"/>
      <c r="AF3817" s="326"/>
    </row>
    <row r="3818" spans="1:32" x14ac:dyDescent="0.25">
      <c r="A3818" s="44" t="s">
        <v>13225</v>
      </c>
      <c r="B3818" s="44" t="s">
        <v>13111</v>
      </c>
      <c r="C3818" s="45">
        <v>33.24</v>
      </c>
      <c r="D3818" s="45" t="s">
        <v>13565</v>
      </c>
      <c r="E3818" s="46">
        <v>47299</v>
      </c>
      <c r="F3818" s="45"/>
      <c r="G3818" s="93"/>
      <c r="H3818" s="93"/>
      <c r="I3818" s="99"/>
      <c r="J3818" s="99"/>
      <c r="K3818" s="99"/>
      <c r="L3818" s="99"/>
      <c r="M3818" s="99"/>
      <c r="N3818" s="99"/>
      <c r="O3818" s="99"/>
      <c r="P3818" s="99"/>
      <c r="Q3818" s="99"/>
      <c r="R3818" s="99"/>
      <c r="S3818" s="99"/>
      <c r="T3818" s="99"/>
      <c r="U3818" s="99"/>
      <c r="V3818" s="99"/>
      <c r="W3818" s="99"/>
      <c r="X3818" s="99"/>
      <c r="Y3818" s="99"/>
      <c r="Z3818" s="99"/>
      <c r="AF3818" s="326"/>
    </row>
    <row r="3819" spans="1:32" x14ac:dyDescent="0.25">
      <c r="A3819" s="44" t="s">
        <v>2713</v>
      </c>
      <c r="B3819" s="44" t="s">
        <v>20342</v>
      </c>
      <c r="C3819" s="45" t="s">
        <v>10493</v>
      </c>
      <c r="D3819" s="32" t="s">
        <v>12570</v>
      </c>
      <c r="E3819" s="46">
        <v>46387</v>
      </c>
      <c r="AF3819" s="326"/>
    </row>
    <row r="3820" spans="1:32" x14ac:dyDescent="0.25">
      <c r="A3820" s="44" t="s">
        <v>12609</v>
      </c>
      <c r="B3820" s="44" t="s">
        <v>20343</v>
      </c>
      <c r="C3820" s="45" t="s">
        <v>12601</v>
      </c>
      <c r="D3820" s="32" t="s">
        <v>12570</v>
      </c>
      <c r="E3820" s="46">
        <v>46387</v>
      </c>
      <c r="AF3820" s="326"/>
    </row>
    <row r="3821" spans="1:32" x14ac:dyDescent="0.25">
      <c r="A3821" s="44" t="s">
        <v>10407</v>
      </c>
      <c r="B3821" s="44" t="s">
        <v>20342</v>
      </c>
      <c r="C3821" s="45" t="s">
        <v>10493</v>
      </c>
      <c r="D3821" s="32" t="s">
        <v>12570</v>
      </c>
      <c r="E3821" s="46">
        <v>46387</v>
      </c>
      <c r="AF3821" s="326"/>
    </row>
    <row r="3822" spans="1:32" x14ac:dyDescent="0.25">
      <c r="A3822" s="44" t="s">
        <v>9501</v>
      </c>
      <c r="B3822" s="44" t="s">
        <v>18028</v>
      </c>
      <c r="C3822" s="45" t="s">
        <v>18336</v>
      </c>
      <c r="D3822" s="93" t="s">
        <v>3876</v>
      </c>
      <c r="E3822" s="359">
        <f>DATE(2029,9,18)</f>
        <v>47379</v>
      </c>
      <c r="F3822" s="93"/>
      <c r="G3822" s="93"/>
      <c r="H3822" s="93"/>
      <c r="I3822" s="99"/>
      <c r="J3822" s="99"/>
      <c r="K3822" s="99"/>
      <c r="L3822" s="99"/>
      <c r="M3822" s="99"/>
      <c r="N3822" s="99"/>
      <c r="O3822" s="99"/>
      <c r="P3822" s="99"/>
      <c r="Q3822" s="99"/>
      <c r="R3822" s="99"/>
      <c r="S3822" s="99"/>
      <c r="T3822" s="99"/>
      <c r="U3822" s="99"/>
      <c r="V3822" s="99"/>
      <c r="W3822" s="99"/>
      <c r="X3822" s="99"/>
      <c r="Y3822" s="99"/>
      <c r="Z3822" s="99"/>
      <c r="AF3822" s="326"/>
    </row>
    <row r="3823" spans="1:32" x14ac:dyDescent="0.25">
      <c r="A3823" s="44" t="s">
        <v>18029</v>
      </c>
      <c r="B3823" s="44" t="s">
        <v>18030</v>
      </c>
      <c r="C3823" s="45" t="s">
        <v>18337</v>
      </c>
      <c r="D3823" s="93" t="s">
        <v>3876</v>
      </c>
      <c r="E3823" s="359">
        <f>DATE(2029,9,18)</f>
        <v>47379</v>
      </c>
      <c r="F3823" s="93"/>
      <c r="G3823" s="93"/>
      <c r="H3823" s="93"/>
      <c r="I3823" s="99"/>
      <c r="J3823" s="99"/>
      <c r="K3823" s="99"/>
      <c r="L3823" s="99"/>
      <c r="M3823" s="99"/>
      <c r="N3823" s="99"/>
      <c r="O3823" s="99"/>
      <c r="P3823" s="99"/>
      <c r="Q3823" s="99"/>
      <c r="R3823" s="99"/>
      <c r="S3823" s="99"/>
      <c r="T3823" s="99"/>
      <c r="U3823" s="99"/>
      <c r="V3823" s="99"/>
      <c r="W3823" s="99"/>
      <c r="X3823" s="99"/>
      <c r="Y3823" s="99"/>
      <c r="Z3823" s="99"/>
      <c r="AF3823" s="326"/>
    </row>
    <row r="3824" spans="1:32" x14ac:dyDescent="0.25">
      <c r="A3824" s="44" t="s">
        <v>16992</v>
      </c>
      <c r="B3824" s="44" t="s">
        <v>967</v>
      </c>
      <c r="C3824" s="45">
        <v>250601</v>
      </c>
      <c r="D3824" s="45" t="s">
        <v>12340</v>
      </c>
      <c r="E3824" s="45" t="s">
        <v>16905</v>
      </c>
      <c r="AF3824" s="326"/>
    </row>
    <row r="3825" spans="1:32" x14ac:dyDescent="0.25">
      <c r="A3825" s="44" t="s">
        <v>500</v>
      </c>
      <c r="B3825" s="44" t="s">
        <v>20342</v>
      </c>
      <c r="C3825" s="45" t="s">
        <v>10493</v>
      </c>
      <c r="D3825" s="32" t="s">
        <v>12570</v>
      </c>
      <c r="E3825" s="46">
        <v>46387</v>
      </c>
      <c r="AF3825" s="326"/>
    </row>
    <row r="3826" spans="1:32" x14ac:dyDescent="0.25">
      <c r="A3826" s="44" t="s">
        <v>500</v>
      </c>
      <c r="B3826" s="44" t="s">
        <v>20376</v>
      </c>
      <c r="C3826" s="45" t="s">
        <v>14616</v>
      </c>
      <c r="D3826" s="32" t="s">
        <v>12570</v>
      </c>
      <c r="E3826" s="46">
        <v>46507</v>
      </c>
      <c r="AF3826" s="326"/>
    </row>
    <row r="3827" spans="1:32" x14ac:dyDescent="0.3">
      <c r="A3827" s="372" t="s">
        <v>12386</v>
      </c>
      <c r="B3827" s="372" t="s">
        <v>12348</v>
      </c>
      <c r="C3827" s="125" t="s">
        <v>12188</v>
      </c>
      <c r="D3827" s="32" t="s">
        <v>20621</v>
      </c>
      <c r="E3827" s="125" t="s">
        <v>5239</v>
      </c>
      <c r="F3827" s="125" t="s">
        <v>1237</v>
      </c>
      <c r="G3827" s="125" t="s">
        <v>1237</v>
      </c>
      <c r="AF3827" s="326"/>
    </row>
    <row r="3828" spans="1:32" x14ac:dyDescent="0.3">
      <c r="A3828" s="372" t="s">
        <v>11963</v>
      </c>
      <c r="B3828" s="372" t="s">
        <v>3578</v>
      </c>
      <c r="C3828" s="125" t="s">
        <v>11923</v>
      </c>
      <c r="D3828" s="32" t="s">
        <v>20621</v>
      </c>
      <c r="E3828" s="125" t="s">
        <v>2686</v>
      </c>
      <c r="F3828" s="125" t="s">
        <v>1236</v>
      </c>
      <c r="G3828" s="125" t="s">
        <v>1237</v>
      </c>
      <c r="AF3828" s="326"/>
    </row>
    <row r="3829" spans="1:32" x14ac:dyDescent="0.25">
      <c r="A3829" s="44" t="s">
        <v>13643</v>
      </c>
      <c r="B3829" s="44" t="s">
        <v>210</v>
      </c>
      <c r="C3829" s="45">
        <v>241001</v>
      </c>
      <c r="D3829" s="45" t="s">
        <v>12340</v>
      </c>
      <c r="E3829" s="45" t="s">
        <v>5650</v>
      </c>
      <c r="AF3829" s="326"/>
    </row>
    <row r="3830" spans="1:32" x14ac:dyDescent="0.3">
      <c r="A3830" s="372" t="s">
        <v>9364</v>
      </c>
      <c r="B3830" s="372" t="s">
        <v>1201</v>
      </c>
      <c r="C3830" s="125" t="s">
        <v>11031</v>
      </c>
      <c r="D3830" s="32" t="s">
        <v>20621</v>
      </c>
      <c r="E3830" s="125" t="s">
        <v>5452</v>
      </c>
      <c r="F3830" s="125" t="s">
        <v>1237</v>
      </c>
      <c r="G3830" s="125" t="s">
        <v>1236</v>
      </c>
      <c r="AF3830" s="326"/>
    </row>
    <row r="3831" spans="1:32" x14ac:dyDescent="0.3">
      <c r="A3831" s="372" t="s">
        <v>16555</v>
      </c>
      <c r="B3831" s="372" t="s">
        <v>1661</v>
      </c>
      <c r="C3831" s="125" t="s">
        <v>16726</v>
      </c>
      <c r="D3831" s="32" t="s">
        <v>20621</v>
      </c>
      <c r="E3831" s="125" t="s">
        <v>5580</v>
      </c>
      <c r="F3831" s="125" t="s">
        <v>1236</v>
      </c>
      <c r="G3831" s="125" t="s">
        <v>1236</v>
      </c>
      <c r="AF3831" s="326"/>
    </row>
    <row r="3832" spans="1:32" x14ac:dyDescent="0.25">
      <c r="A3832" s="44" t="s">
        <v>5501</v>
      </c>
      <c r="B3832" s="44" t="s">
        <v>7650</v>
      </c>
      <c r="C3832" s="45">
        <v>230504</v>
      </c>
      <c r="D3832" s="45" t="s">
        <v>12340</v>
      </c>
      <c r="E3832" s="45" t="s">
        <v>7651</v>
      </c>
      <c r="AF3832" s="326"/>
    </row>
    <row r="3833" spans="1:32" x14ac:dyDescent="0.25">
      <c r="A3833" s="44" t="s">
        <v>5501</v>
      </c>
      <c r="B3833" s="44" t="s">
        <v>3160</v>
      </c>
      <c r="C3833" s="45">
        <v>230901</v>
      </c>
      <c r="D3833" s="45" t="s">
        <v>12340</v>
      </c>
      <c r="E3833" s="45" t="s">
        <v>8524</v>
      </c>
      <c r="AF3833" s="326"/>
    </row>
    <row r="3834" spans="1:32" x14ac:dyDescent="0.25">
      <c r="A3834" s="44" t="s">
        <v>5501</v>
      </c>
      <c r="B3834" s="44" t="s">
        <v>5447</v>
      </c>
      <c r="C3834" s="45">
        <v>230807</v>
      </c>
      <c r="D3834" s="45" t="s">
        <v>12340</v>
      </c>
      <c r="E3834" s="45" t="s">
        <v>8966</v>
      </c>
      <c r="AF3834" s="326"/>
    </row>
    <row r="3835" spans="1:32" x14ac:dyDescent="0.25">
      <c r="A3835" s="44" t="s">
        <v>5501</v>
      </c>
      <c r="B3835" s="44" t="s">
        <v>2433</v>
      </c>
      <c r="C3835" s="45">
        <v>220105</v>
      </c>
      <c r="D3835" s="45" t="s">
        <v>12340</v>
      </c>
      <c r="E3835" s="45" t="s">
        <v>2686</v>
      </c>
      <c r="AF3835" s="326"/>
    </row>
    <row r="3836" spans="1:32" x14ac:dyDescent="0.25">
      <c r="A3836" s="44" t="s">
        <v>13226</v>
      </c>
      <c r="B3836" s="44" t="s">
        <v>13118</v>
      </c>
      <c r="C3836" s="45">
        <v>21.25</v>
      </c>
      <c r="D3836" s="45" t="s">
        <v>13565</v>
      </c>
      <c r="E3836" s="46">
        <v>47664</v>
      </c>
      <c r="F3836" s="45"/>
      <c r="G3836" s="93"/>
      <c r="H3836" s="93"/>
      <c r="I3836" s="99"/>
      <c r="J3836" s="99"/>
      <c r="K3836" s="99"/>
      <c r="L3836" s="99"/>
      <c r="M3836" s="99"/>
      <c r="N3836" s="99"/>
      <c r="O3836" s="99"/>
      <c r="P3836" s="99"/>
      <c r="Q3836" s="99"/>
      <c r="R3836" s="99"/>
      <c r="S3836" s="99"/>
      <c r="T3836" s="99"/>
      <c r="U3836" s="99"/>
      <c r="V3836" s="99"/>
      <c r="W3836" s="99"/>
      <c r="X3836" s="99"/>
      <c r="Y3836" s="99"/>
      <c r="Z3836" s="99"/>
      <c r="AF3836" s="326"/>
    </row>
    <row r="3837" spans="1:32" x14ac:dyDescent="0.25">
      <c r="A3837" s="44" t="s">
        <v>13226</v>
      </c>
      <c r="B3837" s="44" t="s">
        <v>13119</v>
      </c>
      <c r="C3837" s="45">
        <v>22.23</v>
      </c>
      <c r="D3837" s="45" t="s">
        <v>13565</v>
      </c>
      <c r="E3837" s="46">
        <v>46934</v>
      </c>
      <c r="F3837" s="45"/>
      <c r="G3837" s="93"/>
      <c r="H3837" s="93"/>
      <c r="I3837" s="99"/>
      <c r="J3837" s="99"/>
      <c r="K3837" s="99"/>
      <c r="L3837" s="99"/>
      <c r="M3837" s="99"/>
      <c r="N3837" s="99"/>
      <c r="O3837" s="99"/>
      <c r="P3837" s="99"/>
      <c r="Q3837" s="99"/>
      <c r="R3837" s="99"/>
      <c r="S3837" s="99"/>
      <c r="T3837" s="99"/>
      <c r="U3837" s="99"/>
      <c r="V3837" s="99"/>
      <c r="W3837" s="99"/>
      <c r="X3837" s="99"/>
      <c r="Y3837" s="99"/>
      <c r="Z3837" s="99"/>
      <c r="AF3837" s="326"/>
    </row>
    <row r="3838" spans="1:32" x14ac:dyDescent="0.25">
      <c r="A3838" s="44" t="s">
        <v>13226</v>
      </c>
      <c r="B3838" s="44" t="s">
        <v>13111</v>
      </c>
      <c r="C3838" s="45">
        <v>33.229999999999997</v>
      </c>
      <c r="D3838" s="45" t="s">
        <v>13565</v>
      </c>
      <c r="E3838" s="46">
        <v>46934</v>
      </c>
      <c r="F3838" s="45"/>
      <c r="G3838" s="93"/>
      <c r="H3838" s="93"/>
      <c r="I3838" s="99"/>
      <c r="J3838" s="99"/>
      <c r="K3838" s="99"/>
      <c r="L3838" s="99"/>
      <c r="M3838" s="99"/>
      <c r="N3838" s="99"/>
      <c r="O3838" s="99"/>
      <c r="P3838" s="99"/>
      <c r="Q3838" s="99"/>
      <c r="R3838" s="99"/>
      <c r="S3838" s="99"/>
      <c r="T3838" s="99"/>
      <c r="U3838" s="99"/>
      <c r="V3838" s="99"/>
      <c r="W3838" s="99"/>
      <c r="X3838" s="99"/>
      <c r="Y3838" s="99"/>
      <c r="Z3838" s="99"/>
      <c r="AF3838" s="326"/>
    </row>
    <row r="3839" spans="1:32" x14ac:dyDescent="0.25">
      <c r="A3839" s="44" t="s">
        <v>9042</v>
      </c>
      <c r="B3839" s="44" t="s">
        <v>3170</v>
      </c>
      <c r="C3839" s="45">
        <v>230802</v>
      </c>
      <c r="D3839" s="45" t="s">
        <v>12340</v>
      </c>
      <c r="E3839" s="45" t="s">
        <v>4380</v>
      </c>
      <c r="AF3839" s="326"/>
    </row>
    <row r="3840" spans="1:32" x14ac:dyDescent="0.3">
      <c r="A3840" s="372" t="s">
        <v>11964</v>
      </c>
      <c r="B3840" s="372" t="s">
        <v>8716</v>
      </c>
      <c r="C3840" s="125" t="s">
        <v>8717</v>
      </c>
      <c r="D3840" s="32" t="s">
        <v>20621</v>
      </c>
      <c r="E3840" s="125" t="s">
        <v>8524</v>
      </c>
      <c r="F3840" s="125" t="s">
        <v>1236</v>
      </c>
      <c r="G3840" s="125" t="s">
        <v>1237</v>
      </c>
      <c r="AF3840" s="326"/>
    </row>
    <row r="3841" spans="1:32" x14ac:dyDescent="0.3">
      <c r="A3841" s="372" t="s">
        <v>11964</v>
      </c>
      <c r="B3841" s="372" t="s">
        <v>8693</v>
      </c>
      <c r="C3841" s="125" t="s">
        <v>8694</v>
      </c>
      <c r="D3841" s="32" t="s">
        <v>20621</v>
      </c>
      <c r="E3841" s="125" t="s">
        <v>8524</v>
      </c>
      <c r="F3841" s="125" t="s">
        <v>1236</v>
      </c>
      <c r="G3841" s="125" t="s">
        <v>1237</v>
      </c>
      <c r="AF3841" s="326"/>
    </row>
    <row r="3842" spans="1:32" x14ac:dyDescent="0.3">
      <c r="A3842" s="372" t="s">
        <v>11964</v>
      </c>
      <c r="B3842" s="372" t="s">
        <v>8720</v>
      </c>
      <c r="C3842" s="125" t="s">
        <v>8721</v>
      </c>
      <c r="D3842" s="32" t="s">
        <v>20621</v>
      </c>
      <c r="E3842" s="125" t="s">
        <v>8524</v>
      </c>
      <c r="F3842" s="125" t="s">
        <v>1236</v>
      </c>
      <c r="G3842" s="125" t="s">
        <v>1237</v>
      </c>
      <c r="AF3842" s="326"/>
    </row>
    <row r="3843" spans="1:32" x14ac:dyDescent="0.3">
      <c r="A3843" s="372" t="s">
        <v>11964</v>
      </c>
      <c r="B3843" s="372" t="s">
        <v>4231</v>
      </c>
      <c r="C3843" s="125" t="s">
        <v>11929</v>
      </c>
      <c r="D3843" s="32" t="s">
        <v>20621</v>
      </c>
      <c r="E3843" s="125" t="s">
        <v>7992</v>
      </c>
      <c r="F3843" s="125" t="s">
        <v>1236</v>
      </c>
      <c r="G3843" s="125" t="s">
        <v>1237</v>
      </c>
      <c r="AF3843" s="326"/>
    </row>
    <row r="3844" spans="1:32" x14ac:dyDescent="0.25">
      <c r="A3844" s="44" t="s">
        <v>8496</v>
      </c>
      <c r="B3844" s="44" t="s">
        <v>967</v>
      </c>
      <c r="C3844" s="45">
        <v>230601</v>
      </c>
      <c r="D3844" s="45" t="s">
        <v>12340</v>
      </c>
      <c r="E3844" s="45" t="s">
        <v>8383</v>
      </c>
      <c r="AF3844" s="326"/>
    </row>
    <row r="3845" spans="1:32" x14ac:dyDescent="0.25">
      <c r="A3845" s="44" t="s">
        <v>4490</v>
      </c>
      <c r="B3845" s="44" t="s">
        <v>4470</v>
      </c>
      <c r="C3845" s="45">
        <v>210602</v>
      </c>
      <c r="D3845" s="45" t="s">
        <v>12340</v>
      </c>
      <c r="E3845" s="45" t="s">
        <v>4471</v>
      </c>
      <c r="AF3845" s="326"/>
    </row>
    <row r="3846" spans="1:32" x14ac:dyDescent="0.25">
      <c r="A3846" s="44" t="s">
        <v>4490</v>
      </c>
      <c r="B3846" s="44" t="s">
        <v>2433</v>
      </c>
      <c r="C3846" s="45">
        <v>220105</v>
      </c>
      <c r="D3846" s="45" t="s">
        <v>12340</v>
      </c>
      <c r="E3846" s="45" t="s">
        <v>2686</v>
      </c>
      <c r="AF3846" s="326"/>
    </row>
    <row r="3847" spans="1:32" x14ac:dyDescent="0.25">
      <c r="A3847" s="44" t="s">
        <v>13227</v>
      </c>
      <c r="B3847" s="44" t="s">
        <v>13107</v>
      </c>
      <c r="C3847" s="45">
        <v>9.24</v>
      </c>
      <c r="D3847" s="45" t="s">
        <v>13565</v>
      </c>
      <c r="E3847" s="46">
        <v>47299</v>
      </c>
      <c r="F3847" s="45"/>
      <c r="G3847" s="93"/>
      <c r="H3847" s="93"/>
      <c r="I3847" s="99"/>
      <c r="J3847" s="99"/>
      <c r="K3847" s="99"/>
      <c r="L3847" s="99"/>
      <c r="M3847" s="99"/>
      <c r="N3847" s="99"/>
      <c r="O3847" s="99"/>
      <c r="P3847" s="99"/>
      <c r="Q3847" s="99"/>
      <c r="R3847" s="99"/>
      <c r="S3847" s="99"/>
      <c r="T3847" s="99"/>
      <c r="U3847" s="99"/>
      <c r="V3847" s="99"/>
      <c r="W3847" s="99"/>
      <c r="X3847" s="99"/>
      <c r="Y3847" s="99"/>
      <c r="Z3847" s="99"/>
      <c r="AF3847" s="326"/>
    </row>
    <row r="3848" spans="1:32" x14ac:dyDescent="0.25">
      <c r="A3848" s="44" t="s">
        <v>13227</v>
      </c>
      <c r="B3848" s="44" t="s">
        <v>13186</v>
      </c>
      <c r="C3848" s="45">
        <v>10.24</v>
      </c>
      <c r="D3848" s="45" t="s">
        <v>13565</v>
      </c>
      <c r="E3848" s="46">
        <v>47299</v>
      </c>
      <c r="F3848" s="45"/>
      <c r="G3848" s="93"/>
      <c r="H3848" s="93"/>
      <c r="I3848" s="99"/>
      <c r="J3848" s="99"/>
      <c r="K3848" s="99"/>
      <c r="L3848" s="99"/>
      <c r="M3848" s="99"/>
      <c r="N3848" s="99"/>
      <c r="O3848" s="99"/>
      <c r="P3848" s="99"/>
      <c r="Q3848" s="99"/>
      <c r="R3848" s="99"/>
      <c r="S3848" s="99"/>
      <c r="T3848" s="99"/>
      <c r="U3848" s="99"/>
      <c r="V3848" s="99"/>
      <c r="W3848" s="99"/>
      <c r="X3848" s="99"/>
      <c r="Y3848" s="99"/>
      <c r="Z3848" s="99"/>
      <c r="AF3848" s="326"/>
    </row>
    <row r="3849" spans="1:32" x14ac:dyDescent="0.25">
      <c r="A3849" s="44" t="s">
        <v>13227</v>
      </c>
      <c r="B3849" s="44" t="s">
        <v>13110</v>
      </c>
      <c r="C3849" s="45">
        <v>12.25</v>
      </c>
      <c r="D3849" s="45" t="s">
        <v>13565</v>
      </c>
      <c r="E3849" s="46">
        <v>47664</v>
      </c>
      <c r="F3849" s="45"/>
      <c r="G3849" s="93"/>
      <c r="H3849" s="93"/>
      <c r="I3849" s="99"/>
      <c r="J3849" s="99"/>
      <c r="K3849" s="99"/>
      <c r="L3849" s="99"/>
      <c r="M3849" s="99"/>
      <c r="N3849" s="99"/>
      <c r="O3849" s="99"/>
      <c r="P3849" s="99"/>
      <c r="Q3849" s="99"/>
      <c r="R3849" s="99"/>
      <c r="S3849" s="99"/>
      <c r="T3849" s="99"/>
      <c r="U3849" s="99"/>
      <c r="V3849" s="99"/>
      <c r="W3849" s="99"/>
      <c r="X3849" s="99"/>
      <c r="Y3849" s="99"/>
      <c r="Z3849" s="99"/>
      <c r="AF3849" s="326"/>
    </row>
    <row r="3850" spans="1:32" x14ac:dyDescent="0.3">
      <c r="A3850" s="372" t="s">
        <v>5017</v>
      </c>
      <c r="B3850" s="372" t="s">
        <v>16724</v>
      </c>
      <c r="C3850" s="125" t="s">
        <v>14353</v>
      </c>
      <c r="D3850" s="32" t="s">
        <v>20621</v>
      </c>
      <c r="E3850" s="125" t="s">
        <v>13567</v>
      </c>
      <c r="F3850" s="125" t="s">
        <v>1236</v>
      </c>
      <c r="G3850" s="125" t="s">
        <v>1237</v>
      </c>
      <c r="AF3850" s="326"/>
    </row>
    <row r="3851" spans="1:32" x14ac:dyDescent="0.3">
      <c r="A3851" s="372" t="s">
        <v>5017</v>
      </c>
      <c r="B3851" s="372" t="s">
        <v>1660</v>
      </c>
      <c r="C3851" s="125" t="s">
        <v>14425</v>
      </c>
      <c r="D3851" s="32" t="s">
        <v>20621</v>
      </c>
      <c r="E3851" s="125" t="s">
        <v>12895</v>
      </c>
      <c r="F3851" s="125" t="s">
        <v>1236</v>
      </c>
      <c r="G3851" s="125" t="s">
        <v>1237</v>
      </c>
      <c r="AF3851" s="326"/>
    </row>
    <row r="3852" spans="1:32" x14ac:dyDescent="0.25">
      <c r="A3852" s="44" t="s">
        <v>5017</v>
      </c>
      <c r="B3852" s="44" t="s">
        <v>9024</v>
      </c>
      <c r="C3852" s="45">
        <v>231001</v>
      </c>
      <c r="D3852" s="45" t="s">
        <v>12340</v>
      </c>
      <c r="E3852" s="45" t="s">
        <v>2628</v>
      </c>
      <c r="AF3852" s="326"/>
    </row>
    <row r="3853" spans="1:32" x14ac:dyDescent="0.25">
      <c r="A3853" s="44" t="s">
        <v>5017</v>
      </c>
      <c r="B3853" s="44" t="s">
        <v>7117</v>
      </c>
      <c r="C3853" s="45">
        <v>260203</v>
      </c>
      <c r="D3853" s="45" t="s">
        <v>12340</v>
      </c>
      <c r="E3853" s="45" t="s">
        <v>10021</v>
      </c>
      <c r="AF3853" s="326"/>
    </row>
    <row r="3854" spans="1:32" x14ac:dyDescent="0.25">
      <c r="A3854" s="44" t="s">
        <v>5017</v>
      </c>
      <c r="B3854" s="44" t="s">
        <v>972</v>
      </c>
      <c r="C3854" s="45">
        <v>240803</v>
      </c>
      <c r="D3854" s="45" t="s">
        <v>12340</v>
      </c>
      <c r="E3854" s="45" t="s">
        <v>5239</v>
      </c>
      <c r="AF3854" s="326"/>
    </row>
    <row r="3855" spans="1:32" x14ac:dyDescent="0.25">
      <c r="A3855" s="44" t="s">
        <v>5779</v>
      </c>
      <c r="B3855" s="44" t="s">
        <v>20332</v>
      </c>
      <c r="C3855" s="45" t="s">
        <v>5777</v>
      </c>
      <c r="D3855" s="32" t="s">
        <v>12570</v>
      </c>
      <c r="E3855" s="46">
        <v>46599</v>
      </c>
      <c r="AF3855" s="326"/>
    </row>
    <row r="3856" spans="1:32" x14ac:dyDescent="0.25">
      <c r="A3856" s="132" t="s">
        <v>3554</v>
      </c>
      <c r="B3856" s="92" t="s">
        <v>3574</v>
      </c>
      <c r="C3856" s="93" t="s">
        <v>3575</v>
      </c>
      <c r="D3856" s="93" t="s">
        <v>1250</v>
      </c>
      <c r="E3856" s="94">
        <v>46496</v>
      </c>
      <c r="F3856" s="93"/>
      <c r="G3856" s="93"/>
      <c r="H3856" s="93"/>
      <c r="I3856" s="99"/>
      <c r="J3856" s="99"/>
      <c r="K3856" s="99"/>
      <c r="L3856" s="99"/>
      <c r="M3856" s="99"/>
      <c r="N3856" s="99"/>
      <c r="O3856" s="99"/>
      <c r="P3856" s="44"/>
      <c r="Q3856" s="44"/>
      <c r="R3856" s="44"/>
      <c r="S3856" s="99"/>
      <c r="T3856" s="99"/>
      <c r="U3856" s="99"/>
      <c r="V3856" s="99"/>
      <c r="W3856" s="99"/>
      <c r="X3856" s="99"/>
      <c r="Y3856" s="99"/>
      <c r="Z3856" s="99"/>
      <c r="AF3856" s="326"/>
    </row>
    <row r="3857" spans="1:32" x14ac:dyDescent="0.25">
      <c r="A3857" s="102" t="s">
        <v>1896</v>
      </c>
      <c r="B3857" s="100" t="s">
        <v>1897</v>
      </c>
      <c r="C3857" s="97" t="s">
        <v>11907</v>
      </c>
      <c r="D3857" s="97" t="s">
        <v>2279</v>
      </c>
      <c r="E3857" s="64">
        <v>46173</v>
      </c>
      <c r="F3857" s="93"/>
      <c r="G3857" s="93"/>
      <c r="H3857" s="93"/>
      <c r="I3857" s="99"/>
      <c r="J3857" s="99"/>
      <c r="K3857" s="99"/>
      <c r="L3857" s="99"/>
      <c r="M3857" s="99"/>
      <c r="N3857" s="99"/>
      <c r="O3857" s="99"/>
      <c r="P3857" s="44"/>
      <c r="Q3857" s="44"/>
      <c r="R3857" s="44"/>
      <c r="S3857" s="99"/>
      <c r="T3857" s="99"/>
      <c r="U3857" s="99"/>
      <c r="V3857" s="99"/>
      <c r="W3857" s="99"/>
      <c r="X3857" s="99"/>
      <c r="Y3857" s="99"/>
      <c r="Z3857" s="99"/>
      <c r="AA3857" s="380"/>
      <c r="AF3857" s="326"/>
    </row>
    <row r="3858" spans="1:32" x14ac:dyDescent="0.25">
      <c r="A3858" s="44" t="s">
        <v>10733</v>
      </c>
      <c r="B3858" s="44" t="s">
        <v>6798</v>
      </c>
      <c r="C3858" s="45" t="s">
        <v>10734</v>
      </c>
      <c r="D3858" s="46" t="s">
        <v>13037</v>
      </c>
      <c r="E3858" s="46">
        <v>46568</v>
      </c>
      <c r="AF3858" s="326"/>
    </row>
    <row r="3859" spans="1:32" x14ac:dyDescent="0.3">
      <c r="A3859" s="372" t="s">
        <v>17501</v>
      </c>
      <c r="B3859" s="372" t="s">
        <v>5059</v>
      </c>
      <c r="C3859" s="125" t="s">
        <v>17475</v>
      </c>
      <c r="D3859" s="32" t="s">
        <v>20621</v>
      </c>
      <c r="E3859" s="125" t="s">
        <v>5246</v>
      </c>
      <c r="F3859" s="125" t="s">
        <v>1236</v>
      </c>
      <c r="G3859" s="125" t="s">
        <v>1237</v>
      </c>
      <c r="AF3859" s="326"/>
    </row>
    <row r="3860" spans="1:32" x14ac:dyDescent="0.25">
      <c r="A3860" s="44" t="s">
        <v>5502</v>
      </c>
      <c r="B3860" s="44" t="s">
        <v>3597</v>
      </c>
      <c r="C3860" s="45">
        <v>220605</v>
      </c>
      <c r="D3860" s="45" t="s">
        <v>12340</v>
      </c>
      <c r="E3860" s="45" t="s">
        <v>5468</v>
      </c>
      <c r="AF3860" s="326"/>
    </row>
    <row r="3861" spans="1:32" x14ac:dyDescent="0.25">
      <c r="A3861" s="44" t="s">
        <v>5192</v>
      </c>
      <c r="B3861" s="44" t="s">
        <v>5193</v>
      </c>
      <c r="C3861" s="45" t="s">
        <v>5194</v>
      </c>
      <c r="D3861" s="46" t="s">
        <v>13037</v>
      </c>
      <c r="E3861" s="46">
        <v>46524</v>
      </c>
      <c r="AF3861" s="326"/>
    </row>
    <row r="3862" spans="1:32" x14ac:dyDescent="0.3">
      <c r="A3862" s="372" t="s">
        <v>7362</v>
      </c>
      <c r="B3862" s="372" t="s">
        <v>1230</v>
      </c>
      <c r="C3862" s="125" t="s">
        <v>20258</v>
      </c>
      <c r="D3862" s="32" t="s">
        <v>20621</v>
      </c>
      <c r="E3862" s="125" t="s">
        <v>8976</v>
      </c>
      <c r="F3862" s="125" t="s">
        <v>1236</v>
      </c>
      <c r="G3862" s="125" t="s">
        <v>1237</v>
      </c>
      <c r="AF3862" s="326"/>
    </row>
    <row r="3863" spans="1:32" x14ac:dyDescent="0.25">
      <c r="A3863" s="44" t="s">
        <v>7362</v>
      </c>
      <c r="B3863" s="44" t="s">
        <v>20364</v>
      </c>
      <c r="C3863" s="45" t="s">
        <v>10105</v>
      </c>
      <c r="D3863" s="32" t="s">
        <v>12570</v>
      </c>
      <c r="E3863" s="46">
        <v>46507</v>
      </c>
      <c r="AF3863" s="326"/>
    </row>
    <row r="3864" spans="1:32" x14ac:dyDescent="0.25">
      <c r="A3864" s="44" t="s">
        <v>3031</v>
      </c>
      <c r="B3864" s="44" t="s">
        <v>20346</v>
      </c>
      <c r="C3864" s="45" t="s">
        <v>17861</v>
      </c>
      <c r="D3864" s="32" t="s">
        <v>12570</v>
      </c>
      <c r="E3864" s="46">
        <v>46418</v>
      </c>
      <c r="AF3864" s="326"/>
    </row>
    <row r="3865" spans="1:32" x14ac:dyDescent="0.25">
      <c r="A3865" s="44" t="s">
        <v>16993</v>
      </c>
      <c r="B3865" s="44" t="s">
        <v>967</v>
      </c>
      <c r="C3865" s="45">
        <v>250601</v>
      </c>
      <c r="D3865" s="45" t="s">
        <v>12340</v>
      </c>
      <c r="E3865" s="45" t="s">
        <v>16905</v>
      </c>
      <c r="AF3865" s="326"/>
    </row>
    <row r="3866" spans="1:32" x14ac:dyDescent="0.25">
      <c r="A3866" s="44" t="s">
        <v>16993</v>
      </c>
      <c r="B3866" s="44" t="s">
        <v>5447</v>
      </c>
      <c r="C3866" s="45">
        <v>250802</v>
      </c>
      <c r="D3866" s="45" t="s">
        <v>12340</v>
      </c>
      <c r="E3866" s="45" t="s">
        <v>10682</v>
      </c>
      <c r="AF3866" s="326"/>
    </row>
    <row r="3867" spans="1:32" x14ac:dyDescent="0.25">
      <c r="A3867" s="44" t="s">
        <v>19077</v>
      </c>
      <c r="B3867" s="44" t="s">
        <v>11297</v>
      </c>
      <c r="C3867" s="45">
        <v>240501</v>
      </c>
      <c r="D3867" s="45" t="s">
        <v>12340</v>
      </c>
      <c r="E3867" s="45" t="s">
        <v>11298</v>
      </c>
      <c r="AF3867" s="326"/>
    </row>
    <row r="3868" spans="1:32" x14ac:dyDescent="0.25">
      <c r="A3868" s="44" t="s">
        <v>17863</v>
      </c>
      <c r="B3868" s="44" t="s">
        <v>20346</v>
      </c>
      <c r="C3868" s="45" t="s">
        <v>17861</v>
      </c>
      <c r="D3868" s="32" t="s">
        <v>12570</v>
      </c>
      <c r="E3868" s="46">
        <v>46418</v>
      </c>
      <c r="AF3868" s="326"/>
    </row>
    <row r="3869" spans="1:32" x14ac:dyDescent="0.25">
      <c r="A3869" s="44" t="s">
        <v>17863</v>
      </c>
      <c r="B3869" s="44" t="s">
        <v>20368</v>
      </c>
      <c r="C3869" s="45" t="s">
        <v>5829</v>
      </c>
      <c r="D3869" s="32" t="s">
        <v>12570</v>
      </c>
      <c r="E3869" s="46">
        <v>46507</v>
      </c>
      <c r="AF3869" s="326"/>
    </row>
    <row r="3870" spans="1:32" x14ac:dyDescent="0.3">
      <c r="A3870" s="372" t="s">
        <v>20069</v>
      </c>
      <c r="B3870" s="372" t="s">
        <v>1230</v>
      </c>
      <c r="C3870" s="125" t="s">
        <v>20258</v>
      </c>
      <c r="D3870" s="32" t="s">
        <v>20621</v>
      </c>
      <c r="E3870" s="125" t="s">
        <v>8976</v>
      </c>
      <c r="F3870" s="125" t="s">
        <v>1236</v>
      </c>
      <c r="G3870" s="125" t="s">
        <v>1237</v>
      </c>
      <c r="AF3870" s="326"/>
    </row>
    <row r="3871" spans="1:32" x14ac:dyDescent="0.3">
      <c r="A3871" s="372" t="s">
        <v>11965</v>
      </c>
      <c r="B3871" s="372" t="s">
        <v>1201</v>
      </c>
      <c r="C3871" s="125" t="s">
        <v>11031</v>
      </c>
      <c r="D3871" s="32" t="s">
        <v>20621</v>
      </c>
      <c r="E3871" s="125" t="s">
        <v>5452</v>
      </c>
      <c r="F3871" s="125" t="s">
        <v>1236</v>
      </c>
      <c r="G3871" s="125" t="s">
        <v>1236</v>
      </c>
      <c r="AF3871" s="326"/>
    </row>
    <row r="3872" spans="1:32" x14ac:dyDescent="0.25">
      <c r="A3872" s="256" t="s">
        <v>9178</v>
      </c>
      <c r="B3872" s="256" t="s">
        <v>15252</v>
      </c>
      <c r="C3872" s="53" t="s">
        <v>10700</v>
      </c>
      <c r="D3872" s="93" t="s">
        <v>5891</v>
      </c>
      <c r="E3872" s="257">
        <v>47273</v>
      </c>
      <c r="F3872" s="93"/>
      <c r="G3872" s="93"/>
      <c r="H3872" s="93"/>
      <c r="I3872" s="99"/>
      <c r="J3872" s="99"/>
      <c r="K3872" s="99"/>
      <c r="L3872" s="99"/>
      <c r="M3872" s="99"/>
      <c r="N3872" s="99"/>
      <c r="O3872" s="99"/>
      <c r="P3872" s="99"/>
      <c r="Q3872" s="99"/>
      <c r="R3872" s="99"/>
      <c r="S3872" s="99"/>
      <c r="T3872" s="99"/>
      <c r="U3872" s="99"/>
      <c r="V3872" s="99"/>
      <c r="W3872" s="99"/>
      <c r="X3872" s="99"/>
      <c r="Y3872" s="99"/>
      <c r="Z3872" s="99"/>
      <c r="AF3872" s="326"/>
    </row>
    <row r="3873" spans="1:32" x14ac:dyDescent="0.25">
      <c r="A3873" s="44" t="s">
        <v>10735</v>
      </c>
      <c r="B3873" s="44" t="s">
        <v>6798</v>
      </c>
      <c r="C3873" s="45" t="s">
        <v>10736</v>
      </c>
      <c r="D3873" s="46" t="s">
        <v>13037</v>
      </c>
      <c r="E3873" s="46">
        <v>46203</v>
      </c>
      <c r="AF3873" s="326"/>
    </row>
    <row r="3874" spans="1:32" x14ac:dyDescent="0.25">
      <c r="A3874" s="44" t="s">
        <v>14238</v>
      </c>
      <c r="B3874" s="44" t="s">
        <v>5639</v>
      </c>
      <c r="C3874" s="45">
        <v>25010401</v>
      </c>
      <c r="D3874" s="45" t="s">
        <v>12340</v>
      </c>
      <c r="E3874" s="45" t="s">
        <v>13581</v>
      </c>
      <c r="AF3874" s="326"/>
    </row>
    <row r="3875" spans="1:32" x14ac:dyDescent="0.25">
      <c r="A3875" s="44" t="s">
        <v>14238</v>
      </c>
      <c r="B3875" s="44" t="s">
        <v>3298</v>
      </c>
      <c r="C3875" s="45">
        <v>25010402</v>
      </c>
      <c r="D3875" s="45" t="s">
        <v>12340</v>
      </c>
      <c r="E3875" s="45" t="s">
        <v>13581</v>
      </c>
      <c r="AF3875" s="326"/>
    </row>
    <row r="3876" spans="1:32" x14ac:dyDescent="0.3">
      <c r="A3876" s="372" t="s">
        <v>1035</v>
      </c>
      <c r="B3876" s="372" t="s">
        <v>3249</v>
      </c>
      <c r="C3876" s="125" t="s">
        <v>11935</v>
      </c>
      <c r="D3876" s="32" t="s">
        <v>20621</v>
      </c>
      <c r="E3876" s="125" t="s">
        <v>5452</v>
      </c>
      <c r="F3876" s="125" t="s">
        <v>1236</v>
      </c>
      <c r="G3876" s="125" t="s">
        <v>1236</v>
      </c>
      <c r="AF3876" s="326"/>
    </row>
    <row r="3877" spans="1:32" x14ac:dyDescent="0.25">
      <c r="A3877" s="44" t="s">
        <v>13228</v>
      </c>
      <c r="B3877" s="44" t="s">
        <v>13126</v>
      </c>
      <c r="C3877" s="45">
        <v>14.24</v>
      </c>
      <c r="D3877" s="45" t="s">
        <v>13565</v>
      </c>
      <c r="E3877" s="46">
        <v>47299</v>
      </c>
      <c r="F3877" s="45"/>
      <c r="G3877" s="93"/>
      <c r="H3877" s="93"/>
      <c r="I3877" s="99"/>
      <c r="J3877" s="99"/>
      <c r="K3877" s="99"/>
      <c r="L3877" s="99"/>
      <c r="M3877" s="99"/>
      <c r="N3877" s="99"/>
      <c r="O3877" s="99"/>
      <c r="P3877" s="99"/>
      <c r="Q3877" s="99"/>
      <c r="R3877" s="99"/>
      <c r="S3877" s="99"/>
      <c r="T3877" s="99"/>
      <c r="U3877" s="99"/>
      <c r="V3877" s="99"/>
      <c r="W3877" s="99"/>
      <c r="X3877" s="99"/>
      <c r="Y3877" s="99"/>
      <c r="Z3877" s="99"/>
      <c r="AF3877" s="326"/>
    </row>
    <row r="3878" spans="1:32" x14ac:dyDescent="0.25">
      <c r="A3878" s="44" t="s">
        <v>9043</v>
      </c>
      <c r="B3878" s="44" t="s">
        <v>3156</v>
      </c>
      <c r="C3878" s="45">
        <v>230904</v>
      </c>
      <c r="D3878" s="45" t="s">
        <v>12340</v>
      </c>
      <c r="E3878" s="45" t="s">
        <v>8524</v>
      </c>
      <c r="AF3878" s="326"/>
    </row>
    <row r="3879" spans="1:32" x14ac:dyDescent="0.25">
      <c r="A3879" s="44" t="s">
        <v>8969</v>
      </c>
      <c r="B3879" s="44" t="s">
        <v>8970</v>
      </c>
      <c r="C3879" s="45" t="s">
        <v>8971</v>
      </c>
      <c r="D3879" s="45" t="s">
        <v>12177</v>
      </c>
      <c r="E3879" s="45" t="s">
        <v>4380</v>
      </c>
      <c r="F3879" s="93"/>
      <c r="G3879" s="93"/>
      <c r="H3879" s="93"/>
      <c r="I3879" s="99"/>
      <c r="J3879" s="99"/>
      <c r="K3879" s="99"/>
      <c r="L3879" s="99"/>
      <c r="M3879" s="99"/>
      <c r="N3879" s="99"/>
      <c r="O3879" s="99"/>
      <c r="P3879" s="99"/>
      <c r="Q3879" s="99"/>
      <c r="R3879" s="99"/>
      <c r="S3879" s="99"/>
      <c r="T3879" s="99"/>
      <c r="U3879" s="99"/>
      <c r="V3879" s="99"/>
      <c r="W3879" s="99"/>
      <c r="X3879" s="99"/>
      <c r="Y3879" s="99"/>
      <c r="Z3879" s="99"/>
      <c r="AF3879" s="326"/>
    </row>
    <row r="3880" spans="1:32" x14ac:dyDescent="0.25">
      <c r="A3880" s="44" t="s">
        <v>8969</v>
      </c>
      <c r="B3880" s="44" t="s">
        <v>8970</v>
      </c>
      <c r="C3880" s="45" t="s">
        <v>8971</v>
      </c>
      <c r="D3880" s="93" t="s">
        <v>18817</v>
      </c>
      <c r="E3880" s="45" t="s">
        <v>4380</v>
      </c>
      <c r="F3880" s="379"/>
      <c r="G3880" s="379"/>
      <c r="H3880" s="379"/>
      <c r="I3880" s="380"/>
      <c r="J3880" s="380"/>
      <c r="K3880" s="380"/>
      <c r="L3880" s="380"/>
      <c r="M3880" s="380"/>
      <c r="N3880" s="380"/>
      <c r="O3880" s="380"/>
      <c r="P3880" s="380"/>
      <c r="Q3880" s="380"/>
      <c r="R3880" s="380"/>
      <c r="S3880" s="380"/>
      <c r="T3880" s="380"/>
      <c r="U3880" s="380"/>
      <c r="V3880" s="380"/>
      <c r="W3880" s="380"/>
      <c r="X3880" s="380"/>
      <c r="Y3880" s="380"/>
      <c r="Z3880" s="380"/>
      <c r="AA3880" s="380"/>
      <c r="AF3880" s="326"/>
    </row>
    <row r="3881" spans="1:32" x14ac:dyDescent="0.25">
      <c r="A3881" s="44" t="s">
        <v>8969</v>
      </c>
      <c r="B3881" s="44" t="s">
        <v>8970</v>
      </c>
      <c r="C3881" s="45" t="s">
        <v>8971</v>
      </c>
      <c r="D3881" s="45" t="s">
        <v>10697</v>
      </c>
      <c r="E3881" s="45" t="s">
        <v>4380</v>
      </c>
      <c r="F3881" s="93"/>
      <c r="G3881" s="93"/>
      <c r="H3881" s="93"/>
      <c r="I3881" s="99"/>
      <c r="J3881" s="99"/>
      <c r="K3881" s="99"/>
      <c r="L3881" s="99"/>
      <c r="M3881" s="99"/>
      <c r="N3881" s="99"/>
      <c r="O3881" s="99"/>
      <c r="P3881" s="44"/>
      <c r="Q3881" s="44"/>
      <c r="R3881" s="44"/>
      <c r="S3881" s="99"/>
      <c r="T3881" s="99"/>
      <c r="U3881" s="99"/>
      <c r="V3881" s="99"/>
      <c r="W3881" s="99"/>
      <c r="X3881" s="99"/>
      <c r="Y3881" s="99"/>
      <c r="Z3881" s="99"/>
      <c r="AF3881" s="326"/>
    </row>
    <row r="3882" spans="1:32" x14ac:dyDescent="0.25">
      <c r="A3882" s="44" t="s">
        <v>16994</v>
      </c>
      <c r="B3882" s="44" t="s">
        <v>18874</v>
      </c>
      <c r="C3882" s="45">
        <v>24060301</v>
      </c>
      <c r="D3882" s="45" t="s">
        <v>12340</v>
      </c>
      <c r="E3882" s="45" t="s">
        <v>5235</v>
      </c>
      <c r="AF3882" s="326"/>
    </row>
    <row r="3883" spans="1:32" x14ac:dyDescent="0.25">
      <c r="A3883" s="44" t="s">
        <v>8653</v>
      </c>
      <c r="B3883" s="44" t="s">
        <v>20341</v>
      </c>
      <c r="C3883" s="45" t="s">
        <v>8651</v>
      </c>
      <c r="D3883" s="32" t="s">
        <v>12570</v>
      </c>
      <c r="E3883" s="46">
        <v>46326</v>
      </c>
      <c r="AF3883" s="326"/>
    </row>
    <row r="3884" spans="1:32" x14ac:dyDescent="0.25">
      <c r="A3884" s="44" t="s">
        <v>7500</v>
      </c>
      <c r="B3884" s="44" t="s">
        <v>991</v>
      </c>
      <c r="C3884" s="45">
        <v>230303</v>
      </c>
      <c r="D3884" s="45" t="s">
        <v>12340</v>
      </c>
      <c r="E3884" s="45" t="s">
        <v>3276</v>
      </c>
      <c r="AF3884" s="326"/>
    </row>
    <row r="3885" spans="1:32" x14ac:dyDescent="0.25">
      <c r="A3885" s="44" t="s">
        <v>7320</v>
      </c>
      <c r="B3885" s="44" t="s">
        <v>20344</v>
      </c>
      <c r="C3885" s="45" t="s">
        <v>8813</v>
      </c>
      <c r="D3885" s="32" t="s">
        <v>12570</v>
      </c>
      <c r="E3885" s="46">
        <v>46387</v>
      </c>
      <c r="AF3885" s="326"/>
    </row>
    <row r="3886" spans="1:32" x14ac:dyDescent="0.25">
      <c r="A3886" s="44" t="s">
        <v>5503</v>
      </c>
      <c r="B3886" s="44" t="s">
        <v>965</v>
      </c>
      <c r="C3886" s="45">
        <v>220303</v>
      </c>
      <c r="D3886" s="45" t="s">
        <v>12340</v>
      </c>
      <c r="E3886" s="45" t="s">
        <v>2686</v>
      </c>
      <c r="AF3886" s="326"/>
    </row>
    <row r="3887" spans="1:32" x14ac:dyDescent="0.25">
      <c r="A3887" s="57" t="s">
        <v>1036</v>
      </c>
      <c r="B3887" s="92" t="s">
        <v>3862</v>
      </c>
      <c r="C3887" s="93" t="s">
        <v>3860</v>
      </c>
      <c r="D3887" s="93" t="s">
        <v>3861</v>
      </c>
      <c r="E3887" s="94">
        <v>46203</v>
      </c>
      <c r="F3887" s="93"/>
      <c r="G3887" s="93"/>
      <c r="H3887" s="93"/>
      <c r="I3887" s="99"/>
      <c r="J3887" s="99"/>
      <c r="K3887" s="99"/>
      <c r="L3887" s="99"/>
      <c r="M3887" s="99"/>
      <c r="N3887" s="99"/>
      <c r="O3887" s="99"/>
      <c r="P3887" s="44"/>
      <c r="Q3887" s="44"/>
      <c r="R3887" s="44"/>
      <c r="S3887" s="99"/>
      <c r="T3887" s="99"/>
      <c r="U3887" s="99"/>
      <c r="V3887" s="99"/>
      <c r="W3887" s="99"/>
      <c r="X3887" s="99"/>
      <c r="Y3887" s="99"/>
      <c r="Z3887" s="99"/>
      <c r="AA3887" s="380"/>
      <c r="AF3887" s="326"/>
    </row>
    <row r="3888" spans="1:32" x14ac:dyDescent="0.3">
      <c r="A3888" s="372" t="s">
        <v>20453</v>
      </c>
      <c r="B3888" s="372" t="s">
        <v>1206</v>
      </c>
      <c r="C3888" s="125" t="s">
        <v>20612</v>
      </c>
      <c r="D3888" s="32" t="s">
        <v>20621</v>
      </c>
      <c r="E3888" s="125" t="s">
        <v>10032</v>
      </c>
      <c r="F3888" s="125" t="s">
        <v>1236</v>
      </c>
      <c r="G3888" s="125" t="s">
        <v>1237</v>
      </c>
      <c r="AF3888" s="326"/>
    </row>
    <row r="3889" spans="1:32" x14ac:dyDescent="0.3">
      <c r="A3889" s="372" t="s">
        <v>5018</v>
      </c>
      <c r="B3889" s="372" t="s">
        <v>5064</v>
      </c>
      <c r="C3889" s="125" t="s">
        <v>16873</v>
      </c>
      <c r="D3889" s="32" t="s">
        <v>20621</v>
      </c>
      <c r="E3889" s="125" t="s">
        <v>10638</v>
      </c>
      <c r="F3889" s="125" t="s">
        <v>1236</v>
      </c>
      <c r="G3889" s="125" t="s">
        <v>1237</v>
      </c>
      <c r="AF3889" s="326"/>
    </row>
    <row r="3890" spans="1:32" x14ac:dyDescent="0.3">
      <c r="A3890" s="372" t="s">
        <v>4230</v>
      </c>
      <c r="B3890" s="372" t="s">
        <v>12348</v>
      </c>
      <c r="C3890" s="125" t="s">
        <v>12188</v>
      </c>
      <c r="D3890" s="32" t="s">
        <v>20621</v>
      </c>
      <c r="E3890" s="125" t="s">
        <v>5239</v>
      </c>
      <c r="F3890" s="125" t="s">
        <v>1236</v>
      </c>
      <c r="G3890" s="125" t="s">
        <v>1237</v>
      </c>
      <c r="AF3890" s="326"/>
    </row>
    <row r="3891" spans="1:32" x14ac:dyDescent="0.25">
      <c r="A3891" s="57" t="s">
        <v>3767</v>
      </c>
      <c r="B3891" s="92" t="s">
        <v>3862</v>
      </c>
      <c r="C3891" s="93" t="s">
        <v>3860</v>
      </c>
      <c r="D3891" s="93" t="s">
        <v>3861</v>
      </c>
      <c r="E3891" s="94">
        <v>46203</v>
      </c>
      <c r="F3891" s="93"/>
      <c r="G3891" s="93"/>
      <c r="H3891" s="93"/>
      <c r="I3891" s="99"/>
      <c r="J3891" s="99"/>
      <c r="K3891" s="99"/>
      <c r="L3891" s="99"/>
      <c r="M3891" s="99"/>
      <c r="N3891" s="99"/>
      <c r="O3891" s="99"/>
      <c r="P3891" s="44"/>
      <c r="Q3891" s="44"/>
      <c r="R3891" s="44"/>
      <c r="S3891" s="99"/>
      <c r="T3891" s="99"/>
      <c r="U3891" s="99"/>
      <c r="V3891" s="99"/>
      <c r="W3891" s="99"/>
      <c r="X3891" s="99"/>
      <c r="Y3891" s="99"/>
      <c r="Z3891" s="99"/>
      <c r="AA3891" s="380"/>
      <c r="AF3891" s="326"/>
    </row>
    <row r="3892" spans="1:32" x14ac:dyDescent="0.25">
      <c r="A3892" s="44" t="s">
        <v>8655</v>
      </c>
      <c r="B3892" s="44" t="s">
        <v>20341</v>
      </c>
      <c r="C3892" s="45" t="s">
        <v>8651</v>
      </c>
      <c r="D3892" s="32" t="s">
        <v>12570</v>
      </c>
      <c r="E3892" s="46">
        <v>46326</v>
      </c>
      <c r="AF3892" s="326"/>
    </row>
    <row r="3893" spans="1:32" x14ac:dyDescent="0.3">
      <c r="A3893" s="372" t="s">
        <v>11966</v>
      </c>
      <c r="B3893" s="372" t="s">
        <v>1207</v>
      </c>
      <c r="C3893" s="125" t="s">
        <v>11906</v>
      </c>
      <c r="D3893" s="32" t="s">
        <v>20621</v>
      </c>
      <c r="E3893" s="125" t="s">
        <v>7992</v>
      </c>
      <c r="F3893" s="125" t="s">
        <v>1236</v>
      </c>
      <c r="G3893" s="125" t="s">
        <v>1237</v>
      </c>
      <c r="AF3893" s="326"/>
    </row>
    <row r="3894" spans="1:32" x14ac:dyDescent="0.25">
      <c r="A3894" s="44" t="s">
        <v>2454</v>
      </c>
      <c r="B3894" s="44" t="s">
        <v>3298</v>
      </c>
      <c r="C3894" s="45">
        <v>23010402</v>
      </c>
      <c r="D3894" s="45" t="s">
        <v>12340</v>
      </c>
      <c r="E3894" s="45" t="s">
        <v>5640</v>
      </c>
      <c r="AF3894" s="326"/>
    </row>
    <row r="3895" spans="1:32" x14ac:dyDescent="0.25">
      <c r="A3895" s="44" t="s">
        <v>2454</v>
      </c>
      <c r="B3895" s="44" t="s">
        <v>5639</v>
      </c>
      <c r="C3895" s="45">
        <v>23010401</v>
      </c>
      <c r="D3895" s="45" t="s">
        <v>12340</v>
      </c>
      <c r="E3895" s="45" t="s">
        <v>5640</v>
      </c>
      <c r="AF3895" s="326"/>
    </row>
    <row r="3896" spans="1:32" x14ac:dyDescent="0.25">
      <c r="A3896" s="44" t="s">
        <v>5504</v>
      </c>
      <c r="B3896" s="44" t="s">
        <v>5447</v>
      </c>
      <c r="C3896" s="45">
        <v>250802</v>
      </c>
      <c r="D3896" s="45" t="s">
        <v>12340</v>
      </c>
      <c r="E3896" s="45" t="s">
        <v>10682</v>
      </c>
      <c r="AF3896" s="326"/>
    </row>
    <row r="3897" spans="1:32" x14ac:dyDescent="0.25">
      <c r="A3897" s="44" t="s">
        <v>14527</v>
      </c>
      <c r="B3897" s="44" t="s">
        <v>20343</v>
      </c>
      <c r="C3897" s="45" t="s">
        <v>14521</v>
      </c>
      <c r="D3897" s="32" t="s">
        <v>12570</v>
      </c>
      <c r="E3897" s="46">
        <v>46387</v>
      </c>
      <c r="AF3897" s="326"/>
    </row>
    <row r="3898" spans="1:32" x14ac:dyDescent="0.25">
      <c r="A3898" s="44" t="s">
        <v>5809</v>
      </c>
      <c r="B3898" s="44" t="s">
        <v>20383</v>
      </c>
      <c r="C3898" s="45" t="s">
        <v>10097</v>
      </c>
      <c r="D3898" s="32" t="s">
        <v>12570</v>
      </c>
      <c r="E3898" s="46">
        <v>46446</v>
      </c>
      <c r="AF3898" s="326"/>
    </row>
    <row r="3899" spans="1:32" x14ac:dyDescent="0.25">
      <c r="A3899" s="44" t="s">
        <v>12559</v>
      </c>
      <c r="B3899" s="44" t="s">
        <v>13145</v>
      </c>
      <c r="C3899" s="45">
        <v>20.25</v>
      </c>
      <c r="D3899" s="45" t="s">
        <v>13565</v>
      </c>
      <c r="E3899" s="46">
        <v>47664</v>
      </c>
      <c r="F3899" s="45"/>
      <c r="G3899" s="93"/>
      <c r="H3899" s="93"/>
      <c r="I3899" s="99"/>
      <c r="J3899" s="99"/>
      <c r="K3899" s="99"/>
      <c r="L3899" s="99"/>
      <c r="M3899" s="99"/>
      <c r="N3899" s="99"/>
      <c r="O3899" s="99"/>
      <c r="P3899" s="99"/>
      <c r="Q3899" s="99"/>
      <c r="R3899" s="99"/>
      <c r="S3899" s="99"/>
      <c r="T3899" s="99"/>
      <c r="U3899" s="99"/>
      <c r="V3899" s="99"/>
      <c r="W3899" s="99"/>
      <c r="X3899" s="99"/>
      <c r="Y3899" s="99"/>
      <c r="Z3899" s="99"/>
      <c r="AF3899" s="326"/>
    </row>
    <row r="3900" spans="1:32" x14ac:dyDescent="0.25">
      <c r="A3900" s="44" t="s">
        <v>439</v>
      </c>
      <c r="B3900" s="44" t="s">
        <v>20397</v>
      </c>
      <c r="C3900" s="45" t="s">
        <v>5859</v>
      </c>
      <c r="D3900" s="32" t="s">
        <v>12570</v>
      </c>
      <c r="E3900" s="46">
        <v>46418</v>
      </c>
      <c r="AF3900" s="326"/>
    </row>
    <row r="3901" spans="1:32" x14ac:dyDescent="0.25">
      <c r="A3901" s="271" t="s">
        <v>6934</v>
      </c>
      <c r="B3901" s="271" t="s">
        <v>1251</v>
      </c>
      <c r="C3901" s="59" t="s">
        <v>10924</v>
      </c>
      <c r="D3901" s="93" t="s">
        <v>1250</v>
      </c>
      <c r="E3901" s="94">
        <v>46228</v>
      </c>
      <c r="F3901" s="93"/>
      <c r="G3901" s="93"/>
      <c r="H3901" s="93"/>
      <c r="I3901" s="99"/>
      <c r="J3901" s="99"/>
      <c r="K3901" s="99"/>
      <c r="L3901" s="99"/>
      <c r="M3901" s="99"/>
      <c r="N3901" s="99"/>
      <c r="O3901" s="99"/>
      <c r="P3901" s="44"/>
      <c r="Q3901" s="44"/>
      <c r="R3901" s="44"/>
      <c r="S3901" s="99"/>
      <c r="T3901" s="99"/>
      <c r="U3901" s="99"/>
      <c r="V3901" s="99"/>
      <c r="W3901" s="99"/>
      <c r="X3901" s="99"/>
      <c r="Y3901" s="99"/>
      <c r="Z3901" s="99"/>
      <c r="AA3901" s="380"/>
      <c r="AF3901" s="326"/>
    </row>
    <row r="3902" spans="1:32" x14ac:dyDescent="0.25">
      <c r="A3902" s="44" t="s">
        <v>6934</v>
      </c>
      <c r="B3902" s="44" t="s">
        <v>3298</v>
      </c>
      <c r="C3902" s="45">
        <v>23010402</v>
      </c>
      <c r="D3902" s="45" t="s">
        <v>12340</v>
      </c>
      <c r="E3902" s="45" t="s">
        <v>5640</v>
      </c>
      <c r="AF3902" s="326"/>
    </row>
    <row r="3903" spans="1:32" x14ac:dyDescent="0.25">
      <c r="A3903" s="44" t="s">
        <v>19078</v>
      </c>
      <c r="B3903" s="44" t="s">
        <v>984</v>
      </c>
      <c r="C3903" s="45">
        <v>230806</v>
      </c>
      <c r="D3903" s="45" t="s">
        <v>12340</v>
      </c>
      <c r="E3903" s="45" t="s">
        <v>4380</v>
      </c>
      <c r="AF3903" s="326"/>
    </row>
    <row r="3904" spans="1:32" x14ac:dyDescent="0.25">
      <c r="A3904" s="44" t="s">
        <v>11401</v>
      </c>
      <c r="B3904" s="44" t="s">
        <v>10020</v>
      </c>
      <c r="C3904" s="45">
        <v>24010401</v>
      </c>
      <c r="D3904" s="45" t="s">
        <v>12340</v>
      </c>
      <c r="E3904" s="45" t="s">
        <v>10021</v>
      </c>
      <c r="AF3904" s="326"/>
    </row>
    <row r="3905" spans="1:32" x14ac:dyDescent="0.25">
      <c r="A3905" s="44" t="s">
        <v>8800</v>
      </c>
      <c r="B3905" s="44" t="s">
        <v>6685</v>
      </c>
      <c r="C3905" s="45" t="s">
        <v>8801</v>
      </c>
      <c r="D3905" s="45" t="s">
        <v>1250</v>
      </c>
      <c r="E3905" s="94">
        <v>46439</v>
      </c>
      <c r="F3905" s="93"/>
      <c r="G3905" s="93"/>
      <c r="H3905" s="93"/>
      <c r="I3905" s="99"/>
      <c r="J3905" s="99"/>
      <c r="K3905" s="99"/>
      <c r="L3905" s="99"/>
      <c r="M3905" s="99"/>
      <c r="N3905" s="99"/>
      <c r="O3905" s="99"/>
      <c r="P3905" s="44"/>
      <c r="Q3905" s="44"/>
      <c r="R3905" s="44"/>
      <c r="S3905" s="99"/>
      <c r="T3905" s="99"/>
      <c r="U3905" s="99"/>
      <c r="V3905" s="99"/>
      <c r="W3905" s="99"/>
      <c r="X3905" s="99"/>
      <c r="Y3905" s="99"/>
      <c r="Z3905" s="99"/>
      <c r="AF3905" s="326"/>
    </row>
    <row r="3906" spans="1:32" x14ac:dyDescent="0.25">
      <c r="A3906" s="44" t="s">
        <v>5273</v>
      </c>
      <c r="B3906" s="44" t="s">
        <v>5274</v>
      </c>
      <c r="C3906" s="45" t="s">
        <v>5275</v>
      </c>
      <c r="D3906" s="45" t="s">
        <v>12177</v>
      </c>
      <c r="E3906" s="45" t="s">
        <v>8524</v>
      </c>
      <c r="F3906" s="93"/>
      <c r="G3906" s="93"/>
      <c r="H3906" s="93"/>
      <c r="I3906" s="99"/>
      <c r="J3906" s="99"/>
      <c r="K3906" s="99"/>
      <c r="L3906" s="99"/>
      <c r="M3906" s="99"/>
      <c r="N3906" s="99"/>
      <c r="O3906" s="99"/>
      <c r="P3906" s="99"/>
      <c r="Q3906" s="99"/>
      <c r="R3906" s="99"/>
      <c r="S3906" s="99"/>
      <c r="T3906" s="99"/>
      <c r="U3906" s="99"/>
      <c r="V3906" s="99"/>
      <c r="W3906" s="99"/>
      <c r="X3906" s="99"/>
      <c r="Y3906" s="99"/>
      <c r="Z3906" s="99"/>
      <c r="AF3906" s="326"/>
    </row>
    <row r="3907" spans="1:32" x14ac:dyDescent="0.25">
      <c r="A3907" s="44" t="s">
        <v>5273</v>
      </c>
      <c r="B3907" s="44" t="s">
        <v>5274</v>
      </c>
      <c r="C3907" s="45" t="s">
        <v>5275</v>
      </c>
      <c r="D3907" s="93" t="s">
        <v>18817</v>
      </c>
      <c r="E3907" s="45" t="s">
        <v>8524</v>
      </c>
      <c r="F3907" s="379"/>
      <c r="G3907" s="379"/>
      <c r="H3907" s="379"/>
      <c r="I3907" s="380"/>
      <c r="J3907" s="380"/>
      <c r="K3907" s="380"/>
      <c r="L3907" s="380"/>
      <c r="M3907" s="380"/>
      <c r="N3907" s="380"/>
      <c r="O3907" s="380"/>
      <c r="P3907" s="380"/>
      <c r="Q3907" s="380"/>
      <c r="R3907" s="380"/>
      <c r="S3907" s="380"/>
      <c r="T3907" s="380"/>
      <c r="U3907" s="380"/>
      <c r="V3907" s="380"/>
      <c r="W3907" s="380"/>
      <c r="X3907" s="380"/>
      <c r="Y3907" s="380"/>
      <c r="Z3907" s="380"/>
      <c r="AA3907" s="380"/>
      <c r="AF3907" s="326"/>
    </row>
    <row r="3908" spans="1:32" x14ac:dyDescent="0.25">
      <c r="A3908" s="44" t="s">
        <v>15555</v>
      </c>
      <c r="B3908" s="44" t="s">
        <v>2610</v>
      </c>
      <c r="C3908" s="45" t="s">
        <v>15556</v>
      </c>
      <c r="D3908" s="46" t="s">
        <v>13037</v>
      </c>
      <c r="E3908" s="46">
        <v>46162</v>
      </c>
      <c r="AF3908" s="326"/>
    </row>
    <row r="3909" spans="1:32" x14ac:dyDescent="0.25">
      <c r="A3909" s="99" t="s">
        <v>4065</v>
      </c>
      <c r="B3909" s="92" t="s">
        <v>4067</v>
      </c>
      <c r="C3909" s="93" t="s">
        <v>4068</v>
      </c>
      <c r="D3909" s="93" t="s">
        <v>1250</v>
      </c>
      <c r="E3909" s="94">
        <v>46651</v>
      </c>
      <c r="F3909" s="93"/>
      <c r="G3909" s="93"/>
      <c r="H3909" s="93" t="s">
        <v>1237</v>
      </c>
      <c r="I3909" s="99"/>
      <c r="J3909" s="99"/>
      <c r="K3909" s="99"/>
      <c r="L3909" s="99"/>
      <c r="M3909" s="99"/>
      <c r="N3909" s="99"/>
      <c r="O3909" s="99"/>
      <c r="P3909" s="44"/>
      <c r="Q3909" s="44"/>
      <c r="R3909" s="44"/>
      <c r="S3909" s="99"/>
      <c r="T3909" s="99"/>
      <c r="U3909" s="99"/>
      <c r="V3909" s="99"/>
      <c r="W3909" s="99"/>
      <c r="X3909" s="99"/>
      <c r="Y3909" s="99"/>
      <c r="Z3909" s="99"/>
      <c r="AF3909" s="326"/>
    </row>
    <row r="3910" spans="1:32" x14ac:dyDescent="0.25">
      <c r="A3910" s="44" t="s">
        <v>14673</v>
      </c>
      <c r="B3910" s="44" t="s">
        <v>13118</v>
      </c>
      <c r="C3910" s="45">
        <v>21.25</v>
      </c>
      <c r="D3910" s="45" t="s">
        <v>13565</v>
      </c>
      <c r="E3910" s="46">
        <v>47664</v>
      </c>
      <c r="F3910" s="45"/>
      <c r="G3910" s="93"/>
      <c r="H3910" s="93"/>
      <c r="I3910" s="99"/>
      <c r="J3910" s="99"/>
      <c r="K3910" s="99"/>
      <c r="L3910" s="99"/>
      <c r="M3910" s="99"/>
      <c r="N3910" s="99"/>
      <c r="O3910" s="99"/>
      <c r="P3910" s="99"/>
      <c r="Q3910" s="99"/>
      <c r="R3910" s="99"/>
      <c r="S3910" s="99"/>
      <c r="T3910" s="99"/>
      <c r="U3910" s="99"/>
      <c r="V3910" s="99"/>
      <c r="W3910" s="99"/>
      <c r="X3910" s="99"/>
      <c r="Y3910" s="99"/>
      <c r="Z3910" s="99"/>
      <c r="AF3910" s="326"/>
    </row>
    <row r="3911" spans="1:32" x14ac:dyDescent="0.25">
      <c r="A3911" s="44" t="s">
        <v>14673</v>
      </c>
      <c r="B3911" s="44" t="s">
        <v>13119</v>
      </c>
      <c r="C3911" s="45">
        <v>22.23</v>
      </c>
      <c r="D3911" s="45" t="s">
        <v>13565</v>
      </c>
      <c r="E3911" s="46">
        <v>46934</v>
      </c>
      <c r="F3911" s="45"/>
      <c r="G3911" s="93"/>
      <c r="H3911" s="93"/>
      <c r="I3911" s="99"/>
      <c r="J3911" s="99"/>
      <c r="K3911" s="99"/>
      <c r="L3911" s="99"/>
      <c r="M3911" s="99"/>
      <c r="N3911" s="99"/>
      <c r="O3911" s="99"/>
      <c r="P3911" s="99"/>
      <c r="Q3911" s="99"/>
      <c r="R3911" s="99"/>
      <c r="S3911" s="99"/>
      <c r="T3911" s="99"/>
      <c r="U3911" s="99"/>
      <c r="V3911" s="99"/>
      <c r="W3911" s="99"/>
      <c r="X3911" s="99"/>
      <c r="Y3911" s="99"/>
      <c r="Z3911" s="99"/>
      <c r="AF3911" s="326"/>
    </row>
    <row r="3912" spans="1:32" x14ac:dyDescent="0.3">
      <c r="A3912" s="99" t="s">
        <v>18593</v>
      </c>
      <c r="B3912" s="92" t="s">
        <v>1445</v>
      </c>
      <c r="C3912" s="93" t="s">
        <v>6724</v>
      </c>
      <c r="D3912" s="93" t="s">
        <v>1250</v>
      </c>
      <c r="E3912" s="94">
        <v>46488</v>
      </c>
      <c r="F3912" s="93"/>
      <c r="G3912" s="93"/>
      <c r="H3912" s="93" t="s">
        <v>1237</v>
      </c>
      <c r="I3912" s="99"/>
      <c r="J3912" s="99"/>
      <c r="K3912" s="99"/>
      <c r="L3912" s="99"/>
      <c r="M3912" s="99"/>
      <c r="N3912" s="99"/>
      <c r="O3912" s="99"/>
      <c r="P3912" s="99"/>
      <c r="Q3912" s="99"/>
      <c r="R3912" s="99"/>
      <c r="S3912" s="99"/>
      <c r="T3912" s="99"/>
      <c r="U3912" s="99"/>
      <c r="V3912" s="99"/>
      <c r="W3912" s="99"/>
      <c r="X3912" s="99"/>
      <c r="Y3912" s="99"/>
      <c r="Z3912" s="99"/>
      <c r="AF3912" s="326"/>
    </row>
    <row r="3913" spans="1:32" x14ac:dyDescent="0.25">
      <c r="A3913" s="44" t="s">
        <v>14125</v>
      </c>
      <c r="B3913" s="44" t="s">
        <v>20398</v>
      </c>
      <c r="C3913" s="45" t="s">
        <v>14082</v>
      </c>
      <c r="D3913" s="32" t="s">
        <v>12570</v>
      </c>
      <c r="E3913" s="46">
        <v>46418</v>
      </c>
      <c r="AF3913" s="326"/>
    </row>
    <row r="3914" spans="1:32" x14ac:dyDescent="0.25">
      <c r="A3914" s="44" t="s">
        <v>19079</v>
      </c>
      <c r="B3914" s="44" t="s">
        <v>2433</v>
      </c>
      <c r="C3914" s="45">
        <v>230105</v>
      </c>
      <c r="D3914" s="45" t="s">
        <v>12340</v>
      </c>
      <c r="E3914" s="45" t="s">
        <v>5580</v>
      </c>
      <c r="AF3914" s="326"/>
    </row>
    <row r="3915" spans="1:32" x14ac:dyDescent="0.3">
      <c r="A3915" s="372" t="s">
        <v>1037</v>
      </c>
      <c r="B3915" s="372" t="s">
        <v>8720</v>
      </c>
      <c r="C3915" s="125" t="s">
        <v>8721</v>
      </c>
      <c r="D3915" s="32" t="s">
        <v>20621</v>
      </c>
      <c r="E3915" s="125" t="s">
        <v>8524</v>
      </c>
      <c r="F3915" s="125" t="s">
        <v>1236</v>
      </c>
      <c r="G3915" s="125" t="s">
        <v>1237</v>
      </c>
      <c r="AF3915" s="326"/>
    </row>
    <row r="3916" spans="1:32" x14ac:dyDescent="0.25">
      <c r="A3916" s="92" t="s">
        <v>14012</v>
      </c>
      <c r="B3916" s="92" t="s">
        <v>2255</v>
      </c>
      <c r="C3916" s="349" t="s">
        <v>4988</v>
      </c>
      <c r="D3916" s="349" t="s">
        <v>14041</v>
      </c>
      <c r="E3916" s="351">
        <v>46752</v>
      </c>
      <c r="F3916" s="93"/>
      <c r="G3916" s="93"/>
      <c r="H3916" s="93"/>
      <c r="I3916" s="99"/>
      <c r="J3916" s="99"/>
      <c r="K3916" s="99"/>
      <c r="L3916" s="99"/>
      <c r="M3916" s="99"/>
      <c r="N3916" s="99"/>
      <c r="O3916" s="99"/>
      <c r="P3916" s="99"/>
      <c r="Q3916" s="44"/>
      <c r="R3916" s="44"/>
      <c r="S3916" s="99"/>
      <c r="T3916" s="99"/>
      <c r="U3916" s="99"/>
      <c r="V3916" s="99"/>
      <c r="W3916" s="99"/>
      <c r="X3916" s="99"/>
      <c r="Y3916" s="99"/>
      <c r="Z3916" s="99"/>
      <c r="AF3916" s="326"/>
    </row>
    <row r="3917" spans="1:32" ht="14.4" x14ac:dyDescent="0.3">
      <c r="A3917" s="385" t="s">
        <v>4915</v>
      </c>
      <c r="B3917" s="385" t="s">
        <v>4974</v>
      </c>
      <c r="C3917" s="387" t="s">
        <v>4988</v>
      </c>
      <c r="D3917" s="93" t="s">
        <v>5007</v>
      </c>
      <c r="E3917" s="389" t="s">
        <v>10500</v>
      </c>
      <c r="AF3917" s="326"/>
    </row>
    <row r="3918" spans="1:32" x14ac:dyDescent="0.25">
      <c r="A3918" s="44" t="s">
        <v>19080</v>
      </c>
      <c r="B3918" s="44" t="s">
        <v>18988</v>
      </c>
      <c r="C3918" s="45">
        <v>240901</v>
      </c>
      <c r="D3918" s="45" t="s">
        <v>12340</v>
      </c>
      <c r="E3918" s="45" t="s">
        <v>5075</v>
      </c>
      <c r="AF3918" s="326"/>
    </row>
    <row r="3919" spans="1:32" x14ac:dyDescent="0.25">
      <c r="A3919" s="44" t="s">
        <v>19080</v>
      </c>
      <c r="B3919" s="44" t="s">
        <v>11306</v>
      </c>
      <c r="C3919" s="45">
        <v>240502</v>
      </c>
      <c r="D3919" s="45" t="s">
        <v>12340</v>
      </c>
      <c r="E3919" s="45" t="s">
        <v>5468</v>
      </c>
      <c r="AF3919" s="326"/>
    </row>
    <row r="3920" spans="1:32" x14ac:dyDescent="0.25">
      <c r="A3920" s="44" t="s">
        <v>17465</v>
      </c>
      <c r="B3920" s="44" t="s">
        <v>20388</v>
      </c>
      <c r="C3920" s="45" t="s">
        <v>17463</v>
      </c>
      <c r="D3920" s="32" t="s">
        <v>12570</v>
      </c>
      <c r="E3920" s="46">
        <v>46265</v>
      </c>
      <c r="AF3920" s="326"/>
    </row>
    <row r="3921" spans="1:32" x14ac:dyDescent="0.3">
      <c r="A3921" s="271" t="s">
        <v>680</v>
      </c>
      <c r="B3921" s="271" t="s">
        <v>18600</v>
      </c>
      <c r="C3921" s="59" t="s">
        <v>18601</v>
      </c>
      <c r="D3921" s="32" t="s">
        <v>1250</v>
      </c>
      <c r="E3921" s="378">
        <v>47593</v>
      </c>
      <c r="F3921" s="93"/>
      <c r="G3921" s="93"/>
      <c r="H3921" s="93"/>
      <c r="I3921" s="99"/>
      <c r="J3921" s="99"/>
      <c r="K3921" s="99"/>
      <c r="L3921" s="99"/>
      <c r="M3921" s="99"/>
      <c r="N3921" s="99"/>
      <c r="O3921" s="99"/>
      <c r="P3921" s="99"/>
      <c r="Q3921" s="99"/>
      <c r="R3921" s="99"/>
      <c r="S3921" s="99"/>
      <c r="T3921" s="99"/>
      <c r="U3921" s="99"/>
      <c r="V3921" s="99"/>
      <c r="W3921" s="99"/>
      <c r="X3921" s="99"/>
      <c r="Y3921" s="99"/>
      <c r="Z3921" s="99"/>
      <c r="AF3921" s="326"/>
    </row>
    <row r="3922" spans="1:32" x14ac:dyDescent="0.25">
      <c r="A3922" s="44" t="s">
        <v>680</v>
      </c>
      <c r="B3922" s="44" t="s">
        <v>969</v>
      </c>
      <c r="C3922" s="45">
        <v>23060202</v>
      </c>
      <c r="D3922" s="45" t="s">
        <v>12340</v>
      </c>
      <c r="E3922" s="45" t="s">
        <v>4471</v>
      </c>
      <c r="AF3922" s="326"/>
    </row>
    <row r="3923" spans="1:32" x14ac:dyDescent="0.25">
      <c r="A3923" s="44" t="s">
        <v>680</v>
      </c>
      <c r="B3923" s="44" t="s">
        <v>5639</v>
      </c>
      <c r="C3923" s="45">
        <v>23010401</v>
      </c>
      <c r="D3923" s="45" t="s">
        <v>12340</v>
      </c>
      <c r="E3923" s="45" t="s">
        <v>5640</v>
      </c>
      <c r="AF3923" s="326"/>
    </row>
    <row r="3924" spans="1:32" x14ac:dyDescent="0.25">
      <c r="A3924" s="44" t="s">
        <v>680</v>
      </c>
      <c r="B3924" s="44" t="s">
        <v>8378</v>
      </c>
      <c r="C3924" s="45">
        <v>23060201</v>
      </c>
      <c r="D3924" s="45" t="s">
        <v>12340</v>
      </c>
      <c r="E3924" s="45" t="s">
        <v>4471</v>
      </c>
      <c r="AF3924" s="326"/>
    </row>
    <row r="3925" spans="1:32" x14ac:dyDescent="0.25">
      <c r="A3925" s="44" t="s">
        <v>680</v>
      </c>
      <c r="B3925" s="44" t="s">
        <v>3298</v>
      </c>
      <c r="C3925" s="45">
        <v>23010402</v>
      </c>
      <c r="D3925" s="45" t="s">
        <v>12340</v>
      </c>
      <c r="E3925" s="45" t="s">
        <v>5640</v>
      </c>
      <c r="AF3925" s="326"/>
    </row>
    <row r="3926" spans="1:32" x14ac:dyDescent="0.25">
      <c r="A3926" s="44" t="s">
        <v>681</v>
      </c>
      <c r="B3926" s="44" t="s">
        <v>983</v>
      </c>
      <c r="C3926" s="45">
        <v>241102</v>
      </c>
      <c r="D3926" s="45" t="s">
        <v>12340</v>
      </c>
      <c r="E3926" s="45" t="s">
        <v>5650</v>
      </c>
      <c r="AF3926" s="326"/>
    </row>
    <row r="3927" spans="1:32" x14ac:dyDescent="0.25">
      <c r="A3927" s="44" t="s">
        <v>8903</v>
      </c>
      <c r="B3927" s="44" t="s">
        <v>20397</v>
      </c>
      <c r="C3927" s="45" t="s">
        <v>8815</v>
      </c>
      <c r="D3927" s="32" t="s">
        <v>12570</v>
      </c>
      <c r="E3927" s="46">
        <v>46418</v>
      </c>
      <c r="AF3927" s="326"/>
    </row>
    <row r="3928" spans="1:32" x14ac:dyDescent="0.3">
      <c r="A3928" s="372" t="s">
        <v>12387</v>
      </c>
      <c r="B3928" s="372" t="s">
        <v>1210</v>
      </c>
      <c r="C3928" s="125" t="s">
        <v>12344</v>
      </c>
      <c r="D3928" s="32" t="s">
        <v>20621</v>
      </c>
      <c r="E3928" s="125" t="s">
        <v>5075</v>
      </c>
      <c r="F3928" s="125" t="s">
        <v>1237</v>
      </c>
      <c r="G3928" s="125" t="s">
        <v>1237</v>
      </c>
      <c r="AF3928" s="326"/>
    </row>
    <row r="3929" spans="1:32" x14ac:dyDescent="0.25">
      <c r="A3929" s="44" t="s">
        <v>16995</v>
      </c>
      <c r="B3929" s="44" t="s">
        <v>2433</v>
      </c>
      <c r="C3929" s="45">
        <v>250106</v>
      </c>
      <c r="D3929" s="45" t="s">
        <v>12340</v>
      </c>
      <c r="E3929" s="45" t="s">
        <v>12896</v>
      </c>
      <c r="AF3929" s="326"/>
    </row>
    <row r="3930" spans="1:32" x14ac:dyDescent="0.25">
      <c r="A3930" s="44" t="s">
        <v>16995</v>
      </c>
      <c r="B3930" s="44" t="s">
        <v>5447</v>
      </c>
      <c r="C3930" s="45">
        <v>250802</v>
      </c>
      <c r="D3930" s="45" t="s">
        <v>12340</v>
      </c>
      <c r="E3930" s="45" t="s">
        <v>10682</v>
      </c>
      <c r="AF3930" s="326"/>
    </row>
    <row r="3931" spans="1:32" x14ac:dyDescent="0.3">
      <c r="A3931" s="57" t="s">
        <v>18539</v>
      </c>
      <c r="B3931" s="57" t="s">
        <v>2254</v>
      </c>
      <c r="C3931" s="62">
        <v>24030</v>
      </c>
      <c r="D3931" s="93" t="s">
        <v>5007</v>
      </c>
      <c r="E3931" s="60">
        <v>46326</v>
      </c>
      <c r="F3931" s="379"/>
      <c r="G3931" s="379"/>
      <c r="H3931" s="379"/>
      <c r="I3931" s="380"/>
      <c r="J3931" s="380"/>
      <c r="K3931" s="380"/>
      <c r="L3931" s="380"/>
      <c r="M3931" s="380"/>
      <c r="N3931" s="380"/>
      <c r="O3931" s="380"/>
      <c r="P3931" s="380"/>
      <c r="Q3931" s="380"/>
      <c r="R3931" s="380"/>
      <c r="S3931" s="380"/>
      <c r="T3931" s="380"/>
      <c r="U3931" s="380"/>
      <c r="V3931" s="380"/>
      <c r="W3931" s="380"/>
      <c r="X3931" s="380"/>
      <c r="Y3931" s="380"/>
      <c r="Z3931" s="380"/>
      <c r="AA3931" s="380"/>
      <c r="AF3931" s="326"/>
    </row>
    <row r="3932" spans="1:32" x14ac:dyDescent="0.25">
      <c r="A3932" s="44" t="s">
        <v>12560</v>
      </c>
      <c r="B3932" s="44" t="s">
        <v>13111</v>
      </c>
      <c r="C3932" s="45">
        <v>33.25</v>
      </c>
      <c r="D3932" s="45" t="s">
        <v>13565</v>
      </c>
      <c r="E3932" s="46">
        <v>47664</v>
      </c>
      <c r="F3932" s="45"/>
      <c r="G3932" s="93"/>
      <c r="H3932" s="93"/>
      <c r="I3932" s="99"/>
      <c r="J3932" s="99"/>
      <c r="K3932" s="99"/>
      <c r="L3932" s="99"/>
      <c r="M3932" s="99"/>
      <c r="N3932" s="99"/>
      <c r="O3932" s="99"/>
      <c r="P3932" s="99"/>
      <c r="Q3932" s="99"/>
      <c r="R3932" s="99"/>
      <c r="S3932" s="99"/>
      <c r="T3932" s="99"/>
      <c r="U3932" s="99"/>
      <c r="V3932" s="99"/>
      <c r="W3932" s="99"/>
      <c r="X3932" s="99"/>
      <c r="Y3932" s="99"/>
      <c r="Z3932" s="99"/>
      <c r="AF3932" s="326"/>
    </row>
    <row r="3933" spans="1:32" x14ac:dyDescent="0.25">
      <c r="A3933" s="44" t="s">
        <v>12560</v>
      </c>
      <c r="B3933" s="44" t="s">
        <v>20343</v>
      </c>
      <c r="C3933" s="45" t="s">
        <v>12601</v>
      </c>
      <c r="D3933" s="32" t="s">
        <v>12570</v>
      </c>
      <c r="E3933" s="46">
        <v>46387</v>
      </c>
      <c r="AF3933" s="326"/>
    </row>
    <row r="3934" spans="1:32" x14ac:dyDescent="0.25">
      <c r="A3934" s="44" t="s">
        <v>14674</v>
      </c>
      <c r="B3934" s="44" t="s">
        <v>13118</v>
      </c>
      <c r="C3934" s="45">
        <v>21.25</v>
      </c>
      <c r="D3934" s="45" t="s">
        <v>13565</v>
      </c>
      <c r="E3934" s="46">
        <v>47664</v>
      </c>
      <c r="F3934" s="45"/>
      <c r="G3934" s="93"/>
      <c r="H3934" s="93"/>
      <c r="I3934" s="99"/>
      <c r="J3934" s="99"/>
      <c r="K3934" s="99"/>
      <c r="L3934" s="99"/>
      <c r="M3934" s="99"/>
      <c r="N3934" s="99"/>
      <c r="O3934" s="99"/>
      <c r="P3934" s="99"/>
      <c r="Q3934" s="99"/>
      <c r="R3934" s="99"/>
      <c r="S3934" s="99"/>
      <c r="T3934" s="99"/>
      <c r="U3934" s="99"/>
      <c r="V3934" s="99"/>
      <c r="W3934" s="99"/>
      <c r="X3934" s="99"/>
      <c r="Y3934" s="99"/>
      <c r="Z3934" s="99"/>
      <c r="AF3934" s="326"/>
    </row>
    <row r="3935" spans="1:32" x14ac:dyDescent="0.25">
      <c r="A3935" s="44" t="s">
        <v>18031</v>
      </c>
      <c r="B3935" s="44" t="s">
        <v>15939</v>
      </c>
      <c r="C3935" s="45" t="s">
        <v>18338</v>
      </c>
      <c r="D3935" s="93" t="s">
        <v>3876</v>
      </c>
      <c r="E3935" s="359">
        <f>DATE(2029,10,13)</f>
        <v>47404</v>
      </c>
      <c r="F3935" s="93"/>
      <c r="G3935" s="93"/>
      <c r="H3935" s="93"/>
      <c r="I3935" s="99"/>
      <c r="J3935" s="99"/>
      <c r="K3935" s="99"/>
      <c r="L3935" s="99"/>
      <c r="M3935" s="99"/>
      <c r="N3935" s="99"/>
      <c r="O3935" s="99"/>
      <c r="P3935" s="99"/>
      <c r="Q3935" s="99"/>
      <c r="R3935" s="99"/>
      <c r="S3935" s="99"/>
      <c r="T3935" s="99"/>
      <c r="U3935" s="99"/>
      <c r="V3935" s="99"/>
      <c r="W3935" s="99"/>
      <c r="X3935" s="99"/>
      <c r="Y3935" s="99"/>
      <c r="Z3935" s="99"/>
      <c r="AF3935" s="326"/>
    </row>
    <row r="3936" spans="1:32" x14ac:dyDescent="0.25">
      <c r="A3936" s="44" t="s">
        <v>5338</v>
      </c>
      <c r="B3936" s="44" t="s">
        <v>15987</v>
      </c>
      <c r="C3936" s="45" t="s">
        <v>15988</v>
      </c>
      <c r="D3936" s="93" t="s">
        <v>3876</v>
      </c>
      <c r="E3936" s="359">
        <f>DATE(2029,7,7)</f>
        <v>47306</v>
      </c>
      <c r="F3936" s="93"/>
      <c r="G3936" s="93"/>
      <c r="H3936" s="93"/>
      <c r="I3936" s="99"/>
      <c r="J3936" s="99"/>
      <c r="K3936" s="99"/>
      <c r="L3936" s="99"/>
      <c r="M3936" s="99"/>
      <c r="N3936" s="99"/>
      <c r="O3936" s="99"/>
      <c r="P3936" s="99"/>
      <c r="Q3936" s="99"/>
      <c r="R3936" s="99"/>
      <c r="S3936" s="99"/>
      <c r="T3936" s="99"/>
      <c r="U3936" s="99"/>
      <c r="V3936" s="99"/>
      <c r="W3936" s="99"/>
      <c r="X3936" s="99"/>
      <c r="Y3936" s="99"/>
      <c r="Z3936" s="99"/>
      <c r="AF3936" s="326"/>
    </row>
    <row r="3937" spans="1:32" x14ac:dyDescent="0.3">
      <c r="A3937" s="372" t="s">
        <v>20454</v>
      </c>
      <c r="B3937" s="372" t="s">
        <v>1215</v>
      </c>
      <c r="C3937" s="125" t="s">
        <v>20616</v>
      </c>
      <c r="D3937" s="32" t="s">
        <v>20621</v>
      </c>
      <c r="E3937" s="125" t="s">
        <v>10032</v>
      </c>
      <c r="F3937" s="125" t="s">
        <v>1236</v>
      </c>
      <c r="G3937" s="125" t="s">
        <v>1237</v>
      </c>
      <c r="AF3937" s="326"/>
    </row>
    <row r="3938" spans="1:32" x14ac:dyDescent="0.25">
      <c r="A3938" s="44" t="s">
        <v>19081</v>
      </c>
      <c r="B3938" s="44" t="s">
        <v>2433</v>
      </c>
      <c r="C3938" s="45">
        <v>250106</v>
      </c>
      <c r="D3938" s="45" t="s">
        <v>12340</v>
      </c>
      <c r="E3938" s="45" t="s">
        <v>12896</v>
      </c>
      <c r="AF3938" s="326"/>
    </row>
    <row r="3939" spans="1:32" x14ac:dyDescent="0.25">
      <c r="A3939" s="44" t="s">
        <v>16996</v>
      </c>
      <c r="B3939" s="44" t="s">
        <v>2433</v>
      </c>
      <c r="C3939" s="45">
        <v>250106</v>
      </c>
      <c r="D3939" s="45" t="s">
        <v>12340</v>
      </c>
      <c r="E3939" s="45" t="s">
        <v>12896</v>
      </c>
      <c r="AF3939" s="326"/>
    </row>
    <row r="3940" spans="1:32" x14ac:dyDescent="0.25">
      <c r="A3940" s="135" t="s">
        <v>3267</v>
      </c>
      <c r="B3940" s="135" t="s">
        <v>6162</v>
      </c>
      <c r="C3940" s="96" t="s">
        <v>10923</v>
      </c>
      <c r="D3940" s="96" t="s">
        <v>1250</v>
      </c>
      <c r="E3940" s="112">
        <v>46284</v>
      </c>
      <c r="F3940" s="93"/>
      <c r="G3940" s="93"/>
      <c r="H3940" s="93"/>
      <c r="I3940" s="99"/>
      <c r="J3940" s="99"/>
      <c r="K3940" s="99"/>
      <c r="L3940" s="99"/>
      <c r="M3940" s="99"/>
      <c r="N3940" s="99"/>
      <c r="O3940" s="99"/>
      <c r="P3940" s="44"/>
      <c r="Q3940" s="44"/>
      <c r="R3940" s="44"/>
      <c r="S3940" s="99"/>
      <c r="T3940" s="99"/>
      <c r="U3940" s="99"/>
      <c r="V3940" s="99"/>
      <c r="W3940" s="99"/>
      <c r="X3940" s="99"/>
      <c r="Y3940" s="99"/>
      <c r="Z3940" s="99"/>
      <c r="AA3940" s="380"/>
      <c r="AF3940" s="326"/>
    </row>
    <row r="3941" spans="1:32" x14ac:dyDescent="0.25">
      <c r="A3941" s="44" t="s">
        <v>3267</v>
      </c>
      <c r="B3941" s="44" t="s">
        <v>7927</v>
      </c>
      <c r="C3941" s="45" t="s">
        <v>7928</v>
      </c>
      <c r="D3941" s="45" t="s">
        <v>12177</v>
      </c>
      <c r="E3941" s="45" t="s">
        <v>5580</v>
      </c>
      <c r="F3941" s="93"/>
      <c r="G3941" s="93"/>
      <c r="H3941" s="93"/>
      <c r="I3941" s="99"/>
      <c r="J3941" s="99"/>
      <c r="K3941" s="99"/>
      <c r="L3941" s="99"/>
      <c r="M3941" s="99"/>
      <c r="N3941" s="99"/>
      <c r="O3941" s="99"/>
      <c r="P3941" s="99"/>
      <c r="Q3941" s="99"/>
      <c r="R3941" s="99"/>
      <c r="S3941" s="99"/>
      <c r="T3941" s="99"/>
      <c r="U3941" s="99"/>
      <c r="V3941" s="99"/>
      <c r="W3941" s="99"/>
      <c r="X3941" s="99"/>
      <c r="Y3941" s="99"/>
      <c r="Z3941" s="99"/>
      <c r="AF3941" s="326"/>
    </row>
    <row r="3942" spans="1:32" x14ac:dyDescent="0.25">
      <c r="A3942" s="44" t="s">
        <v>3267</v>
      </c>
      <c r="B3942" s="44" t="s">
        <v>5240</v>
      </c>
      <c r="C3942" s="45" t="s">
        <v>5241</v>
      </c>
      <c r="D3942" s="45" t="s">
        <v>12177</v>
      </c>
      <c r="E3942" s="45" t="s">
        <v>15055</v>
      </c>
      <c r="F3942" s="93"/>
      <c r="G3942" s="93"/>
      <c r="H3942" s="93"/>
      <c r="I3942" s="99"/>
      <c r="J3942" s="99"/>
      <c r="K3942" s="99"/>
      <c r="L3942" s="99"/>
      <c r="M3942" s="99"/>
      <c r="N3942" s="99"/>
      <c r="O3942" s="99"/>
      <c r="P3942" s="99"/>
      <c r="Q3942" s="99"/>
      <c r="R3942" s="99"/>
      <c r="S3942" s="99"/>
      <c r="T3942" s="99"/>
      <c r="U3942" s="99"/>
      <c r="V3942" s="99"/>
      <c r="W3942" s="99"/>
      <c r="X3942" s="99"/>
      <c r="Y3942" s="99"/>
      <c r="Z3942" s="99"/>
      <c r="AF3942" s="326"/>
    </row>
    <row r="3943" spans="1:32" x14ac:dyDescent="0.25">
      <c r="A3943" s="44" t="s">
        <v>3267</v>
      </c>
      <c r="B3943" s="44" t="s">
        <v>1631</v>
      </c>
      <c r="C3943" s="45" t="s">
        <v>1831</v>
      </c>
      <c r="D3943" s="45" t="s">
        <v>12177</v>
      </c>
      <c r="E3943" s="45" t="s">
        <v>5239</v>
      </c>
      <c r="F3943" s="93"/>
      <c r="G3943" s="93"/>
      <c r="H3943" s="93"/>
      <c r="I3943" s="99"/>
      <c r="J3943" s="99"/>
      <c r="K3943" s="99"/>
      <c r="L3943" s="99"/>
      <c r="M3943" s="99"/>
      <c r="N3943" s="99"/>
      <c r="O3943" s="99"/>
      <c r="P3943" s="99"/>
      <c r="Q3943" s="99"/>
      <c r="R3943" s="99"/>
      <c r="S3943" s="99"/>
      <c r="T3943" s="99"/>
      <c r="U3943" s="99"/>
      <c r="V3943" s="99"/>
      <c r="W3943" s="99"/>
      <c r="X3943" s="99"/>
      <c r="Y3943" s="99"/>
      <c r="Z3943" s="99"/>
      <c r="AF3943" s="326"/>
    </row>
    <row r="3944" spans="1:32" x14ac:dyDescent="0.25">
      <c r="A3944" s="44" t="s">
        <v>3267</v>
      </c>
      <c r="B3944" s="44" t="s">
        <v>7927</v>
      </c>
      <c r="C3944" s="45" t="s">
        <v>7928</v>
      </c>
      <c r="D3944" s="93" t="s">
        <v>18817</v>
      </c>
      <c r="E3944" s="45" t="s">
        <v>5580</v>
      </c>
      <c r="F3944" s="379"/>
      <c r="G3944" s="379"/>
      <c r="H3944" s="379"/>
      <c r="I3944" s="380"/>
      <c r="J3944" s="380"/>
      <c r="K3944" s="380"/>
      <c r="L3944" s="380"/>
      <c r="M3944" s="380"/>
      <c r="N3944" s="380"/>
      <c r="O3944" s="380"/>
      <c r="P3944" s="380"/>
      <c r="Q3944" s="380"/>
      <c r="R3944" s="380"/>
      <c r="S3944" s="380"/>
      <c r="T3944" s="380"/>
      <c r="U3944" s="380"/>
      <c r="V3944" s="380"/>
      <c r="W3944" s="380"/>
      <c r="X3944" s="380"/>
      <c r="Y3944" s="380"/>
      <c r="Z3944" s="380"/>
      <c r="AA3944" s="380"/>
      <c r="AF3944" s="326"/>
    </row>
    <row r="3945" spans="1:32" x14ac:dyDescent="0.25">
      <c r="A3945" s="44" t="s">
        <v>3267</v>
      </c>
      <c r="B3945" s="44" t="s">
        <v>5240</v>
      </c>
      <c r="C3945" s="45" t="s">
        <v>5241</v>
      </c>
      <c r="D3945" s="93" t="s">
        <v>18817</v>
      </c>
      <c r="E3945" s="45" t="s">
        <v>15055</v>
      </c>
      <c r="F3945" s="379"/>
      <c r="G3945" s="379"/>
      <c r="H3945" s="379"/>
      <c r="I3945" s="380"/>
      <c r="J3945" s="380"/>
      <c r="K3945" s="380"/>
      <c r="L3945" s="380"/>
      <c r="M3945" s="380"/>
      <c r="N3945" s="380"/>
      <c r="O3945" s="380"/>
      <c r="P3945" s="380"/>
      <c r="Q3945" s="380"/>
      <c r="R3945" s="380"/>
      <c r="S3945" s="380"/>
      <c r="T3945" s="380"/>
      <c r="U3945" s="380"/>
      <c r="V3945" s="380"/>
      <c r="W3945" s="380"/>
      <c r="X3945" s="380"/>
      <c r="Y3945" s="380"/>
      <c r="Z3945" s="380"/>
      <c r="AA3945" s="380"/>
      <c r="AF3945" s="326"/>
    </row>
    <row r="3946" spans="1:32" x14ac:dyDescent="0.25">
      <c r="A3946" s="44" t="s">
        <v>3267</v>
      </c>
      <c r="B3946" s="44" t="s">
        <v>1631</v>
      </c>
      <c r="C3946" s="45" t="s">
        <v>1831</v>
      </c>
      <c r="D3946" s="93" t="s">
        <v>18817</v>
      </c>
      <c r="E3946" s="45" t="s">
        <v>5239</v>
      </c>
      <c r="F3946" s="379"/>
      <c r="G3946" s="379"/>
      <c r="H3946" s="379"/>
      <c r="I3946" s="380"/>
      <c r="J3946" s="380"/>
      <c r="K3946" s="380"/>
      <c r="L3946" s="380"/>
      <c r="M3946" s="380"/>
      <c r="N3946" s="380"/>
      <c r="O3946" s="380"/>
      <c r="P3946" s="380"/>
      <c r="Q3946" s="380"/>
      <c r="R3946" s="380"/>
      <c r="S3946" s="380"/>
      <c r="T3946" s="380"/>
      <c r="U3946" s="380"/>
      <c r="V3946" s="380"/>
      <c r="W3946" s="380"/>
      <c r="X3946" s="380"/>
      <c r="Y3946" s="380"/>
      <c r="Z3946" s="380"/>
      <c r="AA3946" s="380"/>
      <c r="AF3946" s="326"/>
    </row>
    <row r="3947" spans="1:32" x14ac:dyDescent="0.25">
      <c r="A3947" s="44" t="s">
        <v>3267</v>
      </c>
      <c r="B3947" s="44" t="s">
        <v>5240</v>
      </c>
      <c r="C3947" s="45" t="s">
        <v>5241</v>
      </c>
      <c r="D3947" s="45" t="s">
        <v>10697</v>
      </c>
      <c r="E3947" s="45" t="s">
        <v>5242</v>
      </c>
      <c r="F3947" s="93"/>
      <c r="G3947" s="93"/>
      <c r="H3947" s="93"/>
      <c r="I3947" s="99"/>
      <c r="J3947" s="99"/>
      <c r="K3947" s="99"/>
      <c r="L3947" s="99"/>
      <c r="M3947" s="99"/>
      <c r="N3947" s="99"/>
      <c r="O3947" s="99"/>
      <c r="P3947" s="44"/>
      <c r="Q3947" s="44"/>
      <c r="R3947" s="44"/>
      <c r="S3947" s="99"/>
      <c r="T3947" s="99"/>
      <c r="U3947" s="99"/>
      <c r="V3947" s="99"/>
      <c r="W3947" s="99"/>
      <c r="X3947" s="99"/>
      <c r="Y3947" s="99"/>
      <c r="Z3947" s="99"/>
      <c r="AF3947" s="326"/>
    </row>
    <row r="3948" spans="1:32" x14ac:dyDescent="0.25">
      <c r="A3948" s="44" t="s">
        <v>3267</v>
      </c>
      <c r="B3948" s="44" t="s">
        <v>1631</v>
      </c>
      <c r="C3948" s="45" t="s">
        <v>1831</v>
      </c>
      <c r="D3948" s="45" t="s">
        <v>10697</v>
      </c>
      <c r="E3948" s="45" t="s">
        <v>5239</v>
      </c>
      <c r="F3948" s="93"/>
      <c r="G3948" s="93"/>
      <c r="H3948" s="93"/>
      <c r="I3948" s="99"/>
      <c r="J3948" s="99"/>
      <c r="K3948" s="99"/>
      <c r="L3948" s="99"/>
      <c r="M3948" s="99"/>
      <c r="N3948" s="99"/>
      <c r="O3948" s="99"/>
      <c r="P3948" s="44"/>
      <c r="Q3948" s="44"/>
      <c r="R3948" s="44"/>
      <c r="S3948" s="99"/>
      <c r="T3948" s="99"/>
      <c r="U3948" s="99"/>
      <c r="V3948" s="99"/>
      <c r="W3948" s="99"/>
      <c r="X3948" s="99"/>
      <c r="Y3948" s="99"/>
      <c r="Z3948" s="99"/>
      <c r="AF3948" s="326"/>
    </row>
    <row r="3949" spans="1:32" x14ac:dyDescent="0.25">
      <c r="A3949" s="44" t="s">
        <v>3267</v>
      </c>
      <c r="B3949" s="44" t="s">
        <v>7927</v>
      </c>
      <c r="C3949" s="45" t="s">
        <v>7928</v>
      </c>
      <c r="D3949" s="45" t="s">
        <v>10697</v>
      </c>
      <c r="E3949" s="45" t="s">
        <v>5580</v>
      </c>
      <c r="F3949" s="93"/>
      <c r="G3949" s="93"/>
      <c r="H3949" s="93"/>
      <c r="I3949" s="99"/>
      <c r="J3949" s="99"/>
      <c r="K3949" s="99"/>
      <c r="L3949" s="99"/>
      <c r="M3949" s="99"/>
      <c r="N3949" s="99"/>
      <c r="O3949" s="99"/>
      <c r="P3949" s="44"/>
      <c r="Q3949" s="44"/>
      <c r="R3949" s="44"/>
      <c r="S3949" s="99"/>
      <c r="T3949" s="99"/>
      <c r="U3949" s="99"/>
      <c r="V3949" s="99"/>
      <c r="W3949" s="99"/>
      <c r="X3949" s="99"/>
      <c r="Y3949" s="99"/>
      <c r="Z3949" s="99"/>
      <c r="AF3949" s="326"/>
    </row>
    <row r="3950" spans="1:32" x14ac:dyDescent="0.25">
      <c r="A3950" s="44" t="s">
        <v>11402</v>
      </c>
      <c r="B3950" s="44" t="s">
        <v>9024</v>
      </c>
      <c r="C3950" s="45">
        <v>231001</v>
      </c>
      <c r="D3950" s="45" t="s">
        <v>12340</v>
      </c>
      <c r="E3950" s="45" t="s">
        <v>2628</v>
      </c>
      <c r="AF3950" s="326"/>
    </row>
    <row r="3951" spans="1:32" x14ac:dyDescent="0.25">
      <c r="A3951" s="44" t="s">
        <v>11402</v>
      </c>
      <c r="B3951" s="44" t="s">
        <v>11297</v>
      </c>
      <c r="C3951" s="45">
        <v>240501</v>
      </c>
      <c r="D3951" s="45" t="s">
        <v>12340</v>
      </c>
      <c r="E3951" s="45" t="s">
        <v>11298</v>
      </c>
      <c r="AF3951" s="326"/>
    </row>
    <row r="3952" spans="1:32" x14ac:dyDescent="0.25">
      <c r="A3952" s="44" t="s">
        <v>11403</v>
      </c>
      <c r="B3952" s="44" t="s">
        <v>967</v>
      </c>
      <c r="C3952" s="45">
        <v>240601</v>
      </c>
      <c r="D3952" s="45" t="s">
        <v>12340</v>
      </c>
      <c r="E3952" s="45" t="s">
        <v>10639</v>
      </c>
      <c r="AF3952" s="326"/>
    </row>
    <row r="3953" spans="1:32" x14ac:dyDescent="0.25">
      <c r="A3953" s="44" t="s">
        <v>19082</v>
      </c>
      <c r="B3953" s="44" t="s">
        <v>3597</v>
      </c>
      <c r="C3953" s="45">
        <v>250503</v>
      </c>
      <c r="D3953" s="45" t="s">
        <v>12340</v>
      </c>
      <c r="E3953" s="45" t="s">
        <v>16904</v>
      </c>
      <c r="AF3953" s="326"/>
    </row>
    <row r="3954" spans="1:32" x14ac:dyDescent="0.25">
      <c r="A3954" s="44" t="s">
        <v>5505</v>
      </c>
      <c r="B3954" s="44" t="s">
        <v>966</v>
      </c>
      <c r="C3954" s="45">
        <v>22010702</v>
      </c>
      <c r="D3954" s="45" t="s">
        <v>12340</v>
      </c>
      <c r="E3954" s="45" t="s">
        <v>5444</v>
      </c>
      <c r="AF3954" s="326"/>
    </row>
    <row r="3955" spans="1:32" x14ac:dyDescent="0.25">
      <c r="A3955" s="44" t="s">
        <v>5505</v>
      </c>
      <c r="B3955" s="44" t="s">
        <v>5443</v>
      </c>
      <c r="C3955" s="45">
        <v>22010701</v>
      </c>
      <c r="D3955" s="45" t="s">
        <v>12340</v>
      </c>
      <c r="E3955" s="45" t="s">
        <v>5444</v>
      </c>
      <c r="AF3955" s="326"/>
    </row>
    <row r="3956" spans="1:32" x14ac:dyDescent="0.25">
      <c r="A3956" s="44" t="s">
        <v>11404</v>
      </c>
      <c r="B3956" s="44" t="s">
        <v>11299</v>
      </c>
      <c r="C3956" s="45">
        <v>24020301</v>
      </c>
      <c r="D3956" s="45" t="s">
        <v>12340</v>
      </c>
      <c r="E3956" s="45" t="s">
        <v>5444</v>
      </c>
      <c r="AF3956" s="326"/>
    </row>
    <row r="3957" spans="1:32" x14ac:dyDescent="0.25">
      <c r="A3957" s="44" t="s">
        <v>13229</v>
      </c>
      <c r="B3957" s="44" t="s">
        <v>13115</v>
      </c>
      <c r="C3957" s="45">
        <v>8.25</v>
      </c>
      <c r="D3957" s="45" t="s">
        <v>13565</v>
      </c>
      <c r="E3957" s="46">
        <v>47057</v>
      </c>
      <c r="F3957" s="45"/>
      <c r="G3957" s="93"/>
      <c r="H3957" s="93"/>
      <c r="I3957" s="99"/>
      <c r="J3957" s="99"/>
      <c r="K3957" s="99"/>
      <c r="L3957" s="99"/>
      <c r="M3957" s="99"/>
      <c r="N3957" s="99"/>
      <c r="O3957" s="99"/>
      <c r="P3957" s="99"/>
      <c r="Q3957" s="99"/>
      <c r="R3957" s="99"/>
      <c r="S3957" s="99"/>
      <c r="T3957" s="99"/>
      <c r="U3957" s="99"/>
      <c r="V3957" s="99"/>
      <c r="W3957" s="99"/>
      <c r="X3957" s="99"/>
      <c r="Y3957" s="99"/>
      <c r="Z3957" s="99"/>
      <c r="AF3957" s="326"/>
    </row>
    <row r="3958" spans="1:32" x14ac:dyDescent="0.25">
      <c r="A3958" s="360" t="s">
        <v>14056</v>
      </c>
      <c r="B3958" s="92" t="s">
        <v>14075</v>
      </c>
      <c r="C3958" s="93" t="s">
        <v>14076</v>
      </c>
      <c r="D3958" s="93" t="s">
        <v>1250</v>
      </c>
      <c r="E3958" s="94">
        <v>47223</v>
      </c>
      <c r="F3958" s="93"/>
      <c r="G3958" s="93"/>
      <c r="H3958" s="93"/>
      <c r="I3958" s="99"/>
      <c r="J3958" s="99"/>
      <c r="K3958" s="99"/>
      <c r="L3958" s="99"/>
      <c r="M3958" s="99"/>
      <c r="N3958" s="99"/>
      <c r="O3958" s="99"/>
      <c r="P3958" s="99"/>
      <c r="Q3958" s="44"/>
      <c r="R3958" s="44"/>
      <c r="S3958" s="99"/>
      <c r="T3958" s="99"/>
      <c r="U3958" s="99"/>
      <c r="V3958" s="99"/>
      <c r="W3958" s="99"/>
      <c r="X3958" s="99"/>
      <c r="Y3958" s="99"/>
      <c r="Z3958" s="99"/>
      <c r="AF3958" s="326"/>
    </row>
    <row r="3959" spans="1:32" x14ac:dyDescent="0.25">
      <c r="A3959" s="44" t="s">
        <v>10178</v>
      </c>
      <c r="B3959" s="92" t="s">
        <v>10390</v>
      </c>
      <c r="C3959" s="56" t="s">
        <v>10124</v>
      </c>
      <c r="D3959" s="146" t="s">
        <v>10389</v>
      </c>
      <c r="E3959" s="107">
        <v>45838</v>
      </c>
      <c r="F3959" s="93"/>
      <c r="G3959" s="93"/>
      <c r="H3959" s="93"/>
      <c r="I3959" s="99"/>
      <c r="J3959" s="99"/>
      <c r="K3959" s="99"/>
      <c r="L3959" s="99"/>
      <c r="M3959" s="99"/>
      <c r="N3959" s="99"/>
      <c r="O3959" s="99"/>
      <c r="P3959" s="44"/>
      <c r="Q3959" s="44"/>
      <c r="R3959" s="44"/>
      <c r="S3959" s="99"/>
      <c r="T3959" s="99"/>
      <c r="U3959" s="99"/>
      <c r="V3959" s="99"/>
      <c r="W3959" s="99"/>
      <c r="X3959" s="99"/>
      <c r="Y3959" s="99"/>
      <c r="Z3959" s="99"/>
      <c r="AF3959" s="326"/>
    </row>
    <row r="3960" spans="1:32" x14ac:dyDescent="0.25">
      <c r="A3960" s="44" t="s">
        <v>8977</v>
      </c>
      <c r="B3960" s="44" t="s">
        <v>8978</v>
      </c>
      <c r="C3960" s="45" t="s">
        <v>8979</v>
      </c>
      <c r="D3960" s="45" t="s">
        <v>12177</v>
      </c>
      <c r="E3960" s="45" t="s">
        <v>4380</v>
      </c>
      <c r="F3960" s="93"/>
      <c r="G3960" s="93"/>
      <c r="H3960" s="93"/>
      <c r="I3960" s="99"/>
      <c r="J3960" s="99"/>
      <c r="K3960" s="99"/>
      <c r="L3960" s="99"/>
      <c r="M3960" s="99"/>
      <c r="N3960" s="99"/>
      <c r="O3960" s="99"/>
      <c r="P3960" s="99"/>
      <c r="Q3960" s="99"/>
      <c r="R3960" s="99"/>
      <c r="S3960" s="99"/>
      <c r="T3960" s="99"/>
      <c r="U3960" s="99"/>
      <c r="V3960" s="99"/>
      <c r="W3960" s="99"/>
      <c r="X3960" s="99"/>
      <c r="Y3960" s="99"/>
      <c r="Z3960" s="99"/>
      <c r="AF3960" s="326"/>
    </row>
    <row r="3961" spans="1:32" x14ac:dyDescent="0.25">
      <c r="A3961" s="44" t="s">
        <v>8977</v>
      </c>
      <c r="B3961" s="44" t="s">
        <v>8978</v>
      </c>
      <c r="C3961" s="45" t="s">
        <v>8979</v>
      </c>
      <c r="D3961" s="93" t="s">
        <v>18817</v>
      </c>
      <c r="E3961" s="45" t="s">
        <v>4380</v>
      </c>
      <c r="F3961" s="379"/>
      <c r="G3961" s="379"/>
      <c r="H3961" s="379"/>
      <c r="I3961" s="380"/>
      <c r="J3961" s="380"/>
      <c r="K3961" s="380"/>
      <c r="L3961" s="380"/>
      <c r="M3961" s="380"/>
      <c r="N3961" s="380"/>
      <c r="O3961" s="380"/>
      <c r="P3961" s="380"/>
      <c r="Q3961" s="380"/>
      <c r="R3961" s="380"/>
      <c r="S3961" s="380"/>
      <c r="T3961" s="380"/>
      <c r="U3961" s="380"/>
      <c r="V3961" s="380"/>
      <c r="W3961" s="380"/>
      <c r="X3961" s="380"/>
      <c r="Y3961" s="380"/>
      <c r="Z3961" s="380"/>
      <c r="AA3961" s="380"/>
      <c r="AF3961" s="326"/>
    </row>
    <row r="3962" spans="1:32" x14ac:dyDescent="0.25">
      <c r="A3962" s="44" t="s">
        <v>8977</v>
      </c>
      <c r="B3962" s="44" t="s">
        <v>8978</v>
      </c>
      <c r="C3962" s="45" t="s">
        <v>8979</v>
      </c>
      <c r="D3962" s="45" t="s">
        <v>10697</v>
      </c>
      <c r="E3962" s="45" t="s">
        <v>4380</v>
      </c>
      <c r="F3962" s="93"/>
      <c r="G3962" s="93"/>
      <c r="H3962" s="93"/>
      <c r="I3962" s="99"/>
      <c r="J3962" s="99"/>
      <c r="K3962" s="99"/>
      <c r="L3962" s="99"/>
      <c r="M3962" s="99"/>
      <c r="N3962" s="99"/>
      <c r="O3962" s="99"/>
      <c r="P3962" s="44"/>
      <c r="Q3962" s="44"/>
      <c r="R3962" s="44"/>
      <c r="S3962" s="99"/>
      <c r="T3962" s="99"/>
      <c r="U3962" s="99"/>
      <c r="V3962" s="99"/>
      <c r="W3962" s="99"/>
      <c r="X3962" s="99"/>
      <c r="Y3962" s="99"/>
      <c r="Z3962" s="99"/>
      <c r="AF3962" s="326"/>
    </row>
    <row r="3963" spans="1:32" x14ac:dyDescent="0.25">
      <c r="A3963" s="44" t="s">
        <v>11405</v>
      </c>
      <c r="B3963" s="44" t="s">
        <v>10031</v>
      </c>
      <c r="C3963" s="45">
        <v>240101</v>
      </c>
      <c r="D3963" s="45" t="s">
        <v>12340</v>
      </c>
      <c r="E3963" s="45" t="s">
        <v>10032</v>
      </c>
      <c r="AF3963" s="326"/>
    </row>
    <row r="3964" spans="1:32" x14ac:dyDescent="0.25">
      <c r="A3964" s="44" t="s">
        <v>20292</v>
      </c>
      <c r="B3964" s="44" t="s">
        <v>20365</v>
      </c>
      <c r="C3964" s="45" t="s">
        <v>20366</v>
      </c>
      <c r="D3964" s="32" t="s">
        <v>12570</v>
      </c>
      <c r="E3964" s="46">
        <v>46507</v>
      </c>
      <c r="AF3964" s="326"/>
    </row>
    <row r="3965" spans="1:32" x14ac:dyDescent="0.3">
      <c r="A3965" s="372" t="s">
        <v>2387</v>
      </c>
      <c r="B3965" s="372" t="s">
        <v>1225</v>
      </c>
      <c r="C3965" s="125" t="s">
        <v>20256</v>
      </c>
      <c r="D3965" s="32" t="s">
        <v>20621</v>
      </c>
      <c r="E3965" s="125" t="s">
        <v>8976</v>
      </c>
      <c r="F3965" s="125" t="s">
        <v>1236</v>
      </c>
      <c r="G3965" s="125" t="s">
        <v>1236</v>
      </c>
      <c r="AF3965" s="326"/>
    </row>
    <row r="3966" spans="1:32" x14ac:dyDescent="0.25">
      <c r="A3966" s="44" t="s">
        <v>433</v>
      </c>
      <c r="B3966" s="44" t="s">
        <v>20349</v>
      </c>
      <c r="C3966" s="45" t="s">
        <v>17868</v>
      </c>
      <c r="D3966" s="32" t="s">
        <v>12570</v>
      </c>
      <c r="E3966" s="46">
        <v>46477</v>
      </c>
      <c r="AF3966" s="326"/>
    </row>
    <row r="3967" spans="1:32" x14ac:dyDescent="0.3">
      <c r="A3967" s="372" t="s">
        <v>12388</v>
      </c>
      <c r="B3967" s="372" t="s">
        <v>12351</v>
      </c>
      <c r="C3967" s="125" t="s">
        <v>12352</v>
      </c>
      <c r="D3967" s="32" t="s">
        <v>20621</v>
      </c>
      <c r="E3967" s="125" t="s">
        <v>5075</v>
      </c>
      <c r="F3967" s="125" t="s">
        <v>1236</v>
      </c>
      <c r="G3967" s="125" t="s">
        <v>1237</v>
      </c>
      <c r="AF3967" s="326"/>
    </row>
    <row r="3968" spans="1:32" x14ac:dyDescent="0.3">
      <c r="A3968" s="372" t="s">
        <v>12388</v>
      </c>
      <c r="B3968" s="372" t="s">
        <v>12349</v>
      </c>
      <c r="C3968" s="125" t="s">
        <v>12350</v>
      </c>
      <c r="D3968" s="32" t="s">
        <v>20621</v>
      </c>
      <c r="E3968" s="125" t="s">
        <v>5075</v>
      </c>
      <c r="F3968" s="125" t="s">
        <v>1236</v>
      </c>
      <c r="G3968" s="125" t="s">
        <v>1237</v>
      </c>
      <c r="AF3968" s="326"/>
    </row>
    <row r="3969" spans="1:32" x14ac:dyDescent="0.25">
      <c r="A3969" s="44" t="s">
        <v>19083</v>
      </c>
      <c r="B3969" s="44" t="s">
        <v>5639</v>
      </c>
      <c r="C3969" s="45">
        <v>26010401</v>
      </c>
      <c r="D3969" s="45" t="s">
        <v>12340</v>
      </c>
      <c r="E3969" s="45" t="s">
        <v>18836</v>
      </c>
      <c r="AF3969" s="326"/>
    </row>
    <row r="3970" spans="1:32" x14ac:dyDescent="0.25">
      <c r="A3970" s="44" t="s">
        <v>19083</v>
      </c>
      <c r="B3970" s="44" t="s">
        <v>3298</v>
      </c>
      <c r="C3970" s="45">
        <v>26010402</v>
      </c>
      <c r="D3970" s="45" t="s">
        <v>12340</v>
      </c>
      <c r="E3970" s="45" t="s">
        <v>18836</v>
      </c>
      <c r="AF3970" s="326"/>
    </row>
    <row r="3971" spans="1:32" x14ac:dyDescent="0.25">
      <c r="A3971" s="44" t="s">
        <v>4651</v>
      </c>
      <c r="B3971" s="44" t="s">
        <v>4652</v>
      </c>
      <c r="C3971" s="45" t="s">
        <v>4653</v>
      </c>
      <c r="D3971" s="45" t="s">
        <v>12177</v>
      </c>
      <c r="E3971" s="45" t="s">
        <v>8252</v>
      </c>
      <c r="F3971" s="93"/>
      <c r="G3971" s="93"/>
      <c r="H3971" s="93"/>
      <c r="I3971" s="99"/>
      <c r="J3971" s="99"/>
      <c r="K3971" s="99"/>
      <c r="L3971" s="99"/>
      <c r="M3971" s="99"/>
      <c r="N3971" s="99"/>
      <c r="O3971" s="99"/>
      <c r="P3971" s="99"/>
      <c r="Q3971" s="99"/>
      <c r="R3971" s="99"/>
      <c r="S3971" s="99"/>
      <c r="T3971" s="99"/>
      <c r="U3971" s="99"/>
      <c r="V3971" s="99"/>
      <c r="W3971" s="99"/>
      <c r="X3971" s="99"/>
      <c r="Y3971" s="99"/>
      <c r="Z3971" s="99"/>
      <c r="AF3971" s="326"/>
    </row>
    <row r="3972" spans="1:32" x14ac:dyDescent="0.25">
      <c r="A3972" s="44" t="s">
        <v>4651</v>
      </c>
      <c r="B3972" s="44" t="s">
        <v>4652</v>
      </c>
      <c r="C3972" s="45" t="s">
        <v>4653</v>
      </c>
      <c r="D3972" s="93" t="s">
        <v>18817</v>
      </c>
      <c r="E3972" s="45" t="s">
        <v>8252</v>
      </c>
      <c r="F3972" s="379"/>
      <c r="G3972" s="379"/>
      <c r="H3972" s="379"/>
      <c r="I3972" s="380"/>
      <c r="J3972" s="380"/>
      <c r="K3972" s="380"/>
      <c r="L3972" s="380"/>
      <c r="M3972" s="380"/>
      <c r="N3972" s="380"/>
      <c r="O3972" s="380"/>
      <c r="P3972" s="380"/>
      <c r="Q3972" s="380"/>
      <c r="R3972" s="380"/>
      <c r="S3972" s="380"/>
      <c r="T3972" s="380"/>
      <c r="U3972" s="380"/>
      <c r="V3972" s="380"/>
      <c r="W3972" s="380"/>
      <c r="X3972" s="380"/>
      <c r="Y3972" s="380"/>
      <c r="Z3972" s="380"/>
      <c r="AA3972" s="380"/>
      <c r="AF3972" s="326"/>
    </row>
    <row r="3973" spans="1:32" x14ac:dyDescent="0.25">
      <c r="A3973" s="44" t="s">
        <v>4651</v>
      </c>
      <c r="B3973" s="44" t="s">
        <v>4652</v>
      </c>
      <c r="C3973" s="45" t="s">
        <v>4653</v>
      </c>
      <c r="D3973" s="45" t="s">
        <v>10697</v>
      </c>
      <c r="E3973" s="46">
        <v>46234</v>
      </c>
      <c r="F3973" s="93"/>
      <c r="G3973" s="93"/>
      <c r="H3973" s="93"/>
      <c r="I3973" s="99"/>
      <c r="J3973" s="99"/>
      <c r="K3973" s="99"/>
      <c r="L3973" s="99"/>
      <c r="M3973" s="99"/>
      <c r="N3973" s="99"/>
      <c r="O3973" s="99"/>
      <c r="P3973" s="44"/>
      <c r="Q3973" s="44"/>
      <c r="R3973" s="44"/>
      <c r="S3973" s="99"/>
      <c r="T3973" s="99"/>
      <c r="U3973" s="99"/>
      <c r="V3973" s="99"/>
      <c r="W3973" s="99"/>
      <c r="X3973" s="99"/>
      <c r="Y3973" s="99"/>
      <c r="Z3973" s="99"/>
      <c r="AF3973" s="326"/>
    </row>
    <row r="3974" spans="1:32" x14ac:dyDescent="0.25">
      <c r="A3974" s="44" t="s">
        <v>8497</v>
      </c>
      <c r="B3974" s="44" t="s">
        <v>5447</v>
      </c>
      <c r="C3974" s="45">
        <v>230807</v>
      </c>
      <c r="D3974" s="45" t="s">
        <v>12340</v>
      </c>
      <c r="E3974" s="45" t="s">
        <v>8966</v>
      </c>
      <c r="AF3974" s="326"/>
    </row>
    <row r="3975" spans="1:32" x14ac:dyDescent="0.25">
      <c r="A3975" s="44" t="s">
        <v>14126</v>
      </c>
      <c r="B3975" s="44" t="s">
        <v>20398</v>
      </c>
      <c r="C3975" s="45" t="s">
        <v>14082</v>
      </c>
      <c r="D3975" s="32" t="s">
        <v>12570</v>
      </c>
      <c r="E3975" s="46">
        <v>46418</v>
      </c>
      <c r="AF3975" s="326"/>
    </row>
    <row r="3976" spans="1:32" x14ac:dyDescent="0.3">
      <c r="A3976" s="385" t="s">
        <v>2355</v>
      </c>
      <c r="B3976" s="385" t="s">
        <v>1339</v>
      </c>
      <c r="C3976" s="387">
        <v>24027</v>
      </c>
      <c r="D3976" s="93" t="s">
        <v>5007</v>
      </c>
      <c r="E3976" s="388">
        <v>46507</v>
      </c>
      <c r="AF3976" s="326"/>
    </row>
    <row r="3977" spans="1:32" x14ac:dyDescent="0.25">
      <c r="A3977" s="44" t="s">
        <v>6935</v>
      </c>
      <c r="B3977" s="44" t="s">
        <v>5639</v>
      </c>
      <c r="C3977" s="45">
        <v>23010401</v>
      </c>
      <c r="D3977" s="45" t="s">
        <v>12340</v>
      </c>
      <c r="E3977" s="45" t="s">
        <v>5640</v>
      </c>
      <c r="AF3977" s="326"/>
    </row>
    <row r="3978" spans="1:32" x14ac:dyDescent="0.25">
      <c r="A3978" s="99" t="s">
        <v>11864</v>
      </c>
      <c r="B3978" s="92" t="s">
        <v>11875</v>
      </c>
      <c r="C3978" s="93" t="s">
        <v>11880</v>
      </c>
      <c r="D3978" s="93" t="s">
        <v>1443</v>
      </c>
      <c r="E3978" s="94">
        <v>46389</v>
      </c>
      <c r="F3978" s="93"/>
      <c r="G3978" s="93"/>
      <c r="H3978" s="93"/>
      <c r="I3978" s="99"/>
      <c r="J3978" s="99"/>
      <c r="K3978" s="99"/>
      <c r="L3978" s="99"/>
      <c r="M3978" s="99"/>
      <c r="N3978" s="99"/>
      <c r="O3978" s="99"/>
      <c r="P3978" s="44"/>
      <c r="Q3978" s="44"/>
      <c r="R3978" s="44"/>
      <c r="S3978" s="99"/>
      <c r="T3978" s="99"/>
      <c r="U3978" s="99"/>
      <c r="V3978" s="99"/>
      <c r="W3978" s="99"/>
      <c r="X3978" s="99"/>
      <c r="Y3978" s="99"/>
      <c r="Z3978" s="99"/>
      <c r="AF3978" s="326"/>
    </row>
    <row r="3979" spans="1:32" x14ac:dyDescent="0.25">
      <c r="A3979" s="44" t="s">
        <v>5506</v>
      </c>
      <c r="B3979" s="44" t="s">
        <v>967</v>
      </c>
      <c r="C3979" s="45">
        <v>220601</v>
      </c>
      <c r="D3979" s="45" t="s">
        <v>12340</v>
      </c>
      <c r="E3979" s="45" t="s">
        <v>5235</v>
      </c>
      <c r="AF3979" s="326"/>
    </row>
    <row r="3980" spans="1:32" x14ac:dyDescent="0.25">
      <c r="A3980" s="44" t="s">
        <v>19084</v>
      </c>
      <c r="B3980" s="44" t="s">
        <v>2433</v>
      </c>
      <c r="C3980" s="45">
        <v>250106</v>
      </c>
      <c r="D3980" s="45" t="s">
        <v>12340</v>
      </c>
      <c r="E3980" s="45" t="s">
        <v>12896</v>
      </c>
      <c r="AF3980" s="326"/>
    </row>
    <row r="3981" spans="1:32" x14ac:dyDescent="0.25">
      <c r="A3981" s="44" t="s">
        <v>19085</v>
      </c>
      <c r="B3981" s="44" t="s">
        <v>2433</v>
      </c>
      <c r="C3981" s="45">
        <v>220105</v>
      </c>
      <c r="D3981" s="45" t="s">
        <v>12340</v>
      </c>
      <c r="E3981" s="45" t="s">
        <v>2686</v>
      </c>
      <c r="AF3981" s="326"/>
    </row>
    <row r="3982" spans="1:32" x14ac:dyDescent="0.25">
      <c r="A3982" s="44" t="s">
        <v>2281</v>
      </c>
      <c r="B3982" s="44" t="s">
        <v>8967</v>
      </c>
      <c r="C3982" s="45" t="s">
        <v>8968</v>
      </c>
      <c r="D3982" s="45" t="s">
        <v>12177</v>
      </c>
      <c r="E3982" s="45" t="s">
        <v>3276</v>
      </c>
      <c r="F3982" s="93"/>
      <c r="G3982" s="93"/>
      <c r="H3982" s="93"/>
      <c r="I3982" s="99"/>
      <c r="J3982" s="99"/>
      <c r="K3982" s="99"/>
      <c r="L3982" s="99"/>
      <c r="M3982" s="99"/>
      <c r="N3982" s="99"/>
      <c r="O3982" s="99"/>
      <c r="P3982" s="99"/>
      <c r="Q3982" s="99"/>
      <c r="R3982" s="99"/>
      <c r="S3982" s="99"/>
      <c r="T3982" s="99"/>
      <c r="U3982" s="99"/>
      <c r="V3982" s="99"/>
      <c r="W3982" s="99"/>
      <c r="X3982" s="99"/>
      <c r="Y3982" s="99"/>
      <c r="Z3982" s="99"/>
      <c r="AF3982" s="326"/>
    </row>
    <row r="3983" spans="1:32" x14ac:dyDescent="0.25">
      <c r="A3983" s="44" t="s">
        <v>2281</v>
      </c>
      <c r="B3983" s="44" t="s">
        <v>8967</v>
      </c>
      <c r="C3983" s="45" t="s">
        <v>8968</v>
      </c>
      <c r="D3983" s="93" t="s">
        <v>18817</v>
      </c>
      <c r="E3983" s="45" t="s">
        <v>3276</v>
      </c>
      <c r="F3983" s="379"/>
      <c r="G3983" s="379"/>
      <c r="H3983" s="379"/>
      <c r="I3983" s="380"/>
      <c r="J3983" s="380"/>
      <c r="K3983" s="380"/>
      <c r="L3983" s="380"/>
      <c r="M3983" s="380"/>
      <c r="N3983" s="380"/>
      <c r="O3983" s="380"/>
      <c r="P3983" s="380"/>
      <c r="Q3983" s="380"/>
      <c r="R3983" s="380"/>
      <c r="S3983" s="380"/>
      <c r="T3983" s="380"/>
      <c r="U3983" s="380"/>
      <c r="V3983" s="380"/>
      <c r="W3983" s="380"/>
      <c r="X3983" s="380"/>
      <c r="Y3983" s="380"/>
      <c r="Z3983" s="380"/>
      <c r="AA3983" s="380"/>
      <c r="AF3983" s="326"/>
    </row>
    <row r="3984" spans="1:32" x14ac:dyDescent="0.25">
      <c r="A3984" s="44" t="s">
        <v>2281</v>
      </c>
      <c r="B3984" s="44" t="s">
        <v>8967</v>
      </c>
      <c r="C3984" s="45" t="s">
        <v>8968</v>
      </c>
      <c r="D3984" s="45" t="s">
        <v>10697</v>
      </c>
      <c r="E3984" s="45" t="s">
        <v>3276</v>
      </c>
      <c r="F3984" s="93"/>
      <c r="G3984" s="93"/>
      <c r="H3984" s="93"/>
      <c r="I3984" s="99"/>
      <c r="J3984" s="99"/>
      <c r="K3984" s="99"/>
      <c r="L3984" s="99"/>
      <c r="M3984" s="99"/>
      <c r="N3984" s="99"/>
      <c r="O3984" s="99"/>
      <c r="P3984" s="44"/>
      <c r="Q3984" s="44"/>
      <c r="R3984" s="44"/>
      <c r="S3984" s="99"/>
      <c r="T3984" s="99"/>
      <c r="U3984" s="99"/>
      <c r="V3984" s="99"/>
      <c r="W3984" s="99"/>
      <c r="X3984" s="99"/>
      <c r="Y3984" s="99"/>
      <c r="Z3984" s="99"/>
      <c r="AF3984" s="326"/>
    </row>
    <row r="3985" spans="1:32" x14ac:dyDescent="0.25">
      <c r="A3985" s="44" t="s">
        <v>12745</v>
      </c>
      <c r="B3985" s="44" t="s">
        <v>15989</v>
      </c>
      <c r="C3985" s="45" t="s">
        <v>18339</v>
      </c>
      <c r="D3985" s="93" t="s">
        <v>3876</v>
      </c>
      <c r="E3985" s="359">
        <f>DATE(2030,1,5)</f>
        <v>47488</v>
      </c>
      <c r="F3985" s="93"/>
      <c r="G3985" s="93"/>
      <c r="H3985" s="93"/>
      <c r="I3985" s="99"/>
      <c r="J3985" s="99"/>
      <c r="K3985" s="99"/>
      <c r="L3985" s="99"/>
      <c r="M3985" s="99"/>
      <c r="N3985" s="99"/>
      <c r="O3985" s="99"/>
      <c r="P3985" s="99"/>
      <c r="Q3985" s="99"/>
      <c r="R3985" s="99"/>
      <c r="S3985" s="99"/>
      <c r="T3985" s="99"/>
      <c r="U3985" s="99"/>
      <c r="V3985" s="99"/>
      <c r="W3985" s="99"/>
      <c r="X3985" s="99"/>
      <c r="Y3985" s="99"/>
      <c r="Z3985" s="99"/>
      <c r="AF3985" s="326"/>
    </row>
    <row r="3986" spans="1:32" x14ac:dyDescent="0.25">
      <c r="A3986" s="44" t="s">
        <v>2228</v>
      </c>
      <c r="B3986" s="44" t="s">
        <v>2226</v>
      </c>
      <c r="C3986" s="45" t="s">
        <v>8681</v>
      </c>
      <c r="D3986" s="93" t="s">
        <v>2227</v>
      </c>
      <c r="E3986" s="46">
        <v>46552</v>
      </c>
      <c r="F3986" s="45"/>
      <c r="G3986" s="93" t="s">
        <v>1384</v>
      </c>
      <c r="H3986" s="93" t="s">
        <v>1237</v>
      </c>
      <c r="I3986" s="99"/>
      <c r="J3986" s="99"/>
      <c r="K3986" s="99"/>
      <c r="L3986" s="99"/>
      <c r="M3986" s="99"/>
      <c r="N3986" s="99"/>
      <c r="O3986" s="99"/>
      <c r="P3986" s="44"/>
      <c r="Q3986" s="44"/>
      <c r="R3986" s="44"/>
      <c r="S3986" s="99"/>
      <c r="T3986" s="99"/>
      <c r="U3986" s="99"/>
      <c r="V3986" s="99"/>
      <c r="W3986" s="99"/>
      <c r="X3986" s="99"/>
      <c r="Y3986" s="99"/>
      <c r="Z3986" s="99"/>
      <c r="AF3986" s="326"/>
    </row>
    <row r="3987" spans="1:32" x14ac:dyDescent="0.3">
      <c r="A3987" s="385" t="s">
        <v>18615</v>
      </c>
      <c r="B3987" s="385" t="s">
        <v>1339</v>
      </c>
      <c r="C3987" s="387" t="s">
        <v>18636</v>
      </c>
      <c r="D3987" s="93" t="s">
        <v>5007</v>
      </c>
      <c r="E3987" s="388">
        <v>46507</v>
      </c>
      <c r="AF3987" s="326"/>
    </row>
    <row r="3988" spans="1:32" x14ac:dyDescent="0.25">
      <c r="A3988" s="120" t="s">
        <v>2054</v>
      </c>
      <c r="B3988" s="114" t="s">
        <v>2030</v>
      </c>
      <c r="C3988" s="106" t="s">
        <v>7351</v>
      </c>
      <c r="D3988" s="93" t="s">
        <v>1443</v>
      </c>
      <c r="E3988" s="115">
        <v>46674</v>
      </c>
      <c r="F3988" s="93"/>
      <c r="G3988" s="93"/>
      <c r="H3988" s="93"/>
      <c r="I3988" s="99"/>
      <c r="J3988" s="99"/>
      <c r="K3988" s="99"/>
      <c r="L3988" s="99"/>
      <c r="M3988" s="99"/>
      <c r="N3988" s="99"/>
      <c r="O3988" s="99"/>
      <c r="P3988" s="44"/>
      <c r="Q3988" s="44"/>
      <c r="R3988" s="44"/>
      <c r="S3988" s="99"/>
      <c r="T3988" s="99"/>
      <c r="U3988" s="99"/>
      <c r="V3988" s="99"/>
      <c r="W3988" s="99"/>
      <c r="X3988" s="99"/>
      <c r="Y3988" s="99"/>
      <c r="Z3988" s="99"/>
      <c r="AF3988" s="326"/>
    </row>
    <row r="3989" spans="1:32" x14ac:dyDescent="0.25">
      <c r="A3989" s="120" t="s">
        <v>2054</v>
      </c>
      <c r="B3989" s="114" t="s">
        <v>2030</v>
      </c>
      <c r="C3989" s="106" t="s">
        <v>7351</v>
      </c>
      <c r="D3989" s="93" t="s">
        <v>1443</v>
      </c>
      <c r="E3989" s="115">
        <v>46674</v>
      </c>
      <c r="F3989" s="93"/>
      <c r="G3989" s="93"/>
      <c r="H3989" s="93"/>
      <c r="I3989" s="99"/>
      <c r="J3989" s="99"/>
      <c r="K3989" s="99"/>
      <c r="L3989" s="99"/>
      <c r="M3989" s="99"/>
      <c r="N3989" s="99"/>
      <c r="O3989" s="99"/>
      <c r="P3989" s="44"/>
      <c r="Q3989" s="44"/>
      <c r="R3989" s="44"/>
      <c r="S3989" s="99"/>
      <c r="T3989" s="99"/>
      <c r="U3989" s="99"/>
      <c r="V3989" s="99"/>
      <c r="W3989" s="99"/>
      <c r="X3989" s="99"/>
      <c r="Y3989" s="99"/>
      <c r="Z3989" s="99"/>
      <c r="AF3989" s="326"/>
    </row>
    <row r="3990" spans="1:32" x14ac:dyDescent="0.25">
      <c r="A3990" s="44" t="s">
        <v>2455</v>
      </c>
      <c r="B3990" s="44" t="s">
        <v>3598</v>
      </c>
      <c r="C3990" s="45">
        <v>230301</v>
      </c>
      <c r="D3990" s="45" t="s">
        <v>12340</v>
      </c>
      <c r="E3990" s="45" t="s">
        <v>5580</v>
      </c>
      <c r="AF3990" s="326"/>
    </row>
    <row r="3991" spans="1:32" x14ac:dyDescent="0.25">
      <c r="A3991" s="44" t="s">
        <v>2455</v>
      </c>
      <c r="B3991" s="44" t="s">
        <v>8465</v>
      </c>
      <c r="C3991" s="45">
        <v>230804</v>
      </c>
      <c r="D3991" s="45" t="s">
        <v>12340</v>
      </c>
      <c r="E3991" s="45" t="s">
        <v>4380</v>
      </c>
      <c r="AF3991" s="326"/>
    </row>
    <row r="3992" spans="1:32" x14ac:dyDescent="0.25">
      <c r="A3992" s="44" t="s">
        <v>16997</v>
      </c>
      <c r="B3992" s="44" t="s">
        <v>2433</v>
      </c>
      <c r="C3992" s="45">
        <v>250106</v>
      </c>
      <c r="D3992" s="45" t="s">
        <v>12340</v>
      </c>
      <c r="E3992" s="45" t="s">
        <v>12896</v>
      </c>
      <c r="AF3992" s="326"/>
    </row>
    <row r="3993" spans="1:32" x14ac:dyDescent="0.25">
      <c r="A3993" s="44" t="s">
        <v>10179</v>
      </c>
      <c r="B3993" s="92" t="s">
        <v>10390</v>
      </c>
      <c r="C3993" s="56" t="s">
        <v>10120</v>
      </c>
      <c r="D3993" s="146" t="s">
        <v>10389</v>
      </c>
      <c r="E3993" s="107">
        <v>45838</v>
      </c>
      <c r="F3993" s="93"/>
      <c r="G3993" s="93"/>
      <c r="H3993" s="93"/>
      <c r="I3993" s="99"/>
      <c r="J3993" s="99"/>
      <c r="K3993" s="99"/>
      <c r="L3993" s="99"/>
      <c r="M3993" s="99"/>
      <c r="N3993" s="99"/>
      <c r="O3993" s="99"/>
      <c r="P3993" s="44"/>
      <c r="Q3993" s="44"/>
      <c r="R3993" s="44"/>
      <c r="S3993" s="99"/>
      <c r="T3993" s="99"/>
      <c r="U3993" s="99"/>
      <c r="V3993" s="99"/>
      <c r="W3993" s="99"/>
      <c r="X3993" s="99"/>
      <c r="Y3993" s="99"/>
      <c r="Z3993" s="99"/>
      <c r="AF3993" s="326"/>
    </row>
    <row r="3994" spans="1:32" x14ac:dyDescent="0.25">
      <c r="A3994" s="44" t="s">
        <v>19086</v>
      </c>
      <c r="B3994" s="44" t="s">
        <v>4470</v>
      </c>
      <c r="C3994" s="45">
        <v>210602</v>
      </c>
      <c r="D3994" s="45" t="s">
        <v>12340</v>
      </c>
      <c r="E3994" s="45" t="s">
        <v>4471</v>
      </c>
      <c r="AF3994" s="326"/>
    </row>
    <row r="3995" spans="1:32" x14ac:dyDescent="0.25">
      <c r="A3995" s="44" t="s">
        <v>19086</v>
      </c>
      <c r="B3995" s="44" t="s">
        <v>2433</v>
      </c>
      <c r="C3995" s="45">
        <v>220105</v>
      </c>
      <c r="D3995" s="45" t="s">
        <v>12340</v>
      </c>
      <c r="E3995" s="45" t="s">
        <v>2686</v>
      </c>
      <c r="AF3995" s="326"/>
    </row>
    <row r="3996" spans="1:32" x14ac:dyDescent="0.25">
      <c r="A3996" s="44" t="s">
        <v>19086</v>
      </c>
      <c r="B3996" s="44" t="s">
        <v>11304</v>
      </c>
      <c r="C3996" s="45">
        <v>240403</v>
      </c>
      <c r="D3996" s="45" t="s">
        <v>12340</v>
      </c>
      <c r="E3996" s="45" t="s">
        <v>5311</v>
      </c>
      <c r="AF3996" s="326"/>
    </row>
    <row r="3997" spans="1:32" x14ac:dyDescent="0.25">
      <c r="A3997" s="44" t="s">
        <v>19086</v>
      </c>
      <c r="B3997" s="44" t="s">
        <v>11331</v>
      </c>
      <c r="C3997" s="45">
        <v>24050301</v>
      </c>
      <c r="D3997" s="45" t="s">
        <v>12340</v>
      </c>
      <c r="E3997" s="45" t="s">
        <v>5468</v>
      </c>
      <c r="AF3997" s="326"/>
    </row>
    <row r="3998" spans="1:32" x14ac:dyDescent="0.25">
      <c r="A3998" s="44" t="s">
        <v>3064</v>
      </c>
      <c r="B3998" s="44" t="s">
        <v>3598</v>
      </c>
      <c r="C3998" s="45">
        <v>210305</v>
      </c>
      <c r="D3998" s="45" t="s">
        <v>12340</v>
      </c>
      <c r="E3998" s="45" t="s">
        <v>3276</v>
      </c>
      <c r="AF3998" s="326"/>
    </row>
    <row r="3999" spans="1:32" x14ac:dyDescent="0.25">
      <c r="A3999" s="44" t="s">
        <v>13644</v>
      </c>
      <c r="B3999" s="44" t="s">
        <v>210</v>
      </c>
      <c r="C3999" s="45">
        <v>241001</v>
      </c>
      <c r="D3999" s="45" t="s">
        <v>12340</v>
      </c>
      <c r="E3999" s="45" t="s">
        <v>5650</v>
      </c>
      <c r="AF3999" s="326"/>
    </row>
    <row r="4000" spans="1:32" x14ac:dyDescent="0.25">
      <c r="A4000" s="44" t="s">
        <v>6936</v>
      </c>
      <c r="B4000" s="44" t="s">
        <v>3298</v>
      </c>
      <c r="C4000" s="45">
        <v>23010402</v>
      </c>
      <c r="D4000" s="45" t="s">
        <v>12340</v>
      </c>
      <c r="E4000" s="45" t="s">
        <v>5640</v>
      </c>
      <c r="AF4000" s="326"/>
    </row>
    <row r="4001" spans="1:32" x14ac:dyDescent="0.25">
      <c r="A4001" s="44" t="s">
        <v>202</v>
      </c>
      <c r="B4001" s="44" t="s">
        <v>152</v>
      </c>
      <c r="C4001" s="45" t="s">
        <v>8087</v>
      </c>
      <c r="D4001" s="45" t="s">
        <v>12177</v>
      </c>
      <c r="E4001" s="45" t="s">
        <v>4375</v>
      </c>
      <c r="F4001" s="93"/>
      <c r="G4001" s="93"/>
      <c r="H4001" s="93"/>
      <c r="I4001" s="99"/>
      <c r="J4001" s="99"/>
      <c r="K4001" s="99"/>
      <c r="L4001" s="99"/>
      <c r="M4001" s="99"/>
      <c r="N4001" s="99"/>
      <c r="O4001" s="99"/>
      <c r="P4001" s="99"/>
      <c r="Q4001" s="99"/>
      <c r="R4001" s="99"/>
      <c r="S4001" s="99"/>
      <c r="T4001" s="99"/>
      <c r="U4001" s="99"/>
      <c r="V4001" s="99"/>
      <c r="W4001" s="99"/>
      <c r="X4001" s="99"/>
      <c r="Y4001" s="99"/>
      <c r="Z4001" s="99"/>
      <c r="AF4001" s="326"/>
    </row>
    <row r="4002" spans="1:32" x14ac:dyDescent="0.25">
      <c r="A4002" s="44" t="s">
        <v>202</v>
      </c>
      <c r="B4002" s="44" t="s">
        <v>152</v>
      </c>
      <c r="C4002" s="45" t="s">
        <v>8087</v>
      </c>
      <c r="D4002" s="93" t="s">
        <v>18817</v>
      </c>
      <c r="E4002" s="45" t="s">
        <v>4375</v>
      </c>
      <c r="F4002" s="379"/>
      <c r="G4002" s="379"/>
      <c r="H4002" s="379"/>
      <c r="I4002" s="380"/>
      <c r="J4002" s="380"/>
      <c r="K4002" s="380"/>
      <c r="L4002" s="380"/>
      <c r="M4002" s="380"/>
      <c r="N4002" s="380"/>
      <c r="O4002" s="380"/>
      <c r="P4002" s="380"/>
      <c r="Q4002" s="380"/>
      <c r="R4002" s="380"/>
      <c r="S4002" s="380"/>
      <c r="T4002" s="380"/>
      <c r="U4002" s="380"/>
      <c r="V4002" s="380"/>
      <c r="W4002" s="380"/>
      <c r="X4002" s="380"/>
      <c r="Y4002" s="380"/>
      <c r="Z4002" s="380"/>
      <c r="AA4002" s="380"/>
      <c r="AF4002" s="326"/>
    </row>
    <row r="4003" spans="1:32" x14ac:dyDescent="0.25">
      <c r="A4003" s="44" t="s">
        <v>202</v>
      </c>
      <c r="B4003" s="44" t="s">
        <v>152</v>
      </c>
      <c r="C4003" s="45" t="s">
        <v>8087</v>
      </c>
      <c r="D4003" s="45" t="s">
        <v>10697</v>
      </c>
      <c r="E4003" s="46">
        <v>46295</v>
      </c>
      <c r="F4003" s="93"/>
      <c r="G4003" s="93"/>
      <c r="H4003" s="93"/>
      <c r="I4003" s="99"/>
      <c r="J4003" s="99"/>
      <c r="K4003" s="99"/>
      <c r="L4003" s="99"/>
      <c r="M4003" s="99"/>
      <c r="N4003" s="99"/>
      <c r="O4003" s="99"/>
      <c r="P4003" s="44"/>
      <c r="Q4003" s="44"/>
      <c r="R4003" s="44"/>
      <c r="S4003" s="99"/>
      <c r="T4003" s="99"/>
      <c r="U4003" s="99"/>
      <c r="V4003" s="99"/>
      <c r="W4003" s="99"/>
      <c r="X4003" s="99"/>
      <c r="Y4003" s="99"/>
      <c r="Z4003" s="99"/>
      <c r="AF4003" s="326"/>
    </row>
    <row r="4004" spans="1:32" x14ac:dyDescent="0.25">
      <c r="A4004" s="44" t="s">
        <v>13230</v>
      </c>
      <c r="B4004" s="44" t="s">
        <v>13118</v>
      </c>
      <c r="C4004" s="45">
        <v>21.24</v>
      </c>
      <c r="D4004" s="45" t="s">
        <v>13565</v>
      </c>
      <c r="E4004" s="46">
        <v>47299</v>
      </c>
      <c r="F4004" s="45" t="s">
        <v>1384</v>
      </c>
      <c r="G4004" s="93"/>
      <c r="H4004" s="93"/>
      <c r="I4004" s="99"/>
      <c r="J4004" s="99"/>
      <c r="K4004" s="99"/>
      <c r="L4004" s="99"/>
      <c r="M4004" s="99"/>
      <c r="N4004" s="99"/>
      <c r="O4004" s="99"/>
      <c r="P4004" s="99"/>
      <c r="Q4004" s="99"/>
      <c r="R4004" s="99"/>
      <c r="S4004" s="99"/>
      <c r="T4004" s="99"/>
      <c r="U4004" s="99"/>
      <c r="V4004" s="99"/>
      <c r="W4004" s="99"/>
      <c r="X4004" s="99"/>
      <c r="Y4004" s="99"/>
      <c r="Z4004" s="99"/>
      <c r="AF4004" s="326"/>
    </row>
    <row r="4005" spans="1:32" x14ac:dyDescent="0.25">
      <c r="A4005" s="44" t="s">
        <v>13230</v>
      </c>
      <c r="B4005" s="44" t="s">
        <v>13111</v>
      </c>
      <c r="C4005" s="45">
        <v>33.24</v>
      </c>
      <c r="D4005" s="45" t="s">
        <v>13565</v>
      </c>
      <c r="E4005" s="46">
        <v>47299</v>
      </c>
      <c r="F4005" s="45" t="s">
        <v>1384</v>
      </c>
      <c r="G4005" s="93"/>
      <c r="H4005" s="93"/>
      <c r="I4005" s="99"/>
      <c r="J4005" s="99"/>
      <c r="K4005" s="99"/>
      <c r="L4005" s="99"/>
      <c r="M4005" s="99"/>
      <c r="N4005" s="99"/>
      <c r="O4005" s="99"/>
      <c r="P4005" s="99"/>
      <c r="Q4005" s="99"/>
      <c r="R4005" s="99"/>
      <c r="S4005" s="99"/>
      <c r="T4005" s="99"/>
      <c r="U4005" s="99"/>
      <c r="V4005" s="99"/>
      <c r="W4005" s="99"/>
      <c r="X4005" s="99"/>
      <c r="Y4005" s="99"/>
      <c r="Z4005" s="99"/>
      <c r="AF4005" s="326"/>
    </row>
    <row r="4006" spans="1:32" x14ac:dyDescent="0.25">
      <c r="A4006" s="86" t="s">
        <v>13230</v>
      </c>
      <c r="B4006" s="44" t="s">
        <v>17385</v>
      </c>
      <c r="C4006" s="45">
        <v>44.26</v>
      </c>
      <c r="D4006" s="45" t="s">
        <v>13565</v>
      </c>
      <c r="E4006" s="46">
        <v>47787</v>
      </c>
      <c r="F4006" s="45"/>
      <c r="G4006" s="93"/>
      <c r="H4006" s="93"/>
      <c r="I4006" s="99"/>
      <c r="J4006" s="99"/>
      <c r="K4006" s="99"/>
      <c r="L4006" s="99"/>
      <c r="M4006" s="99"/>
      <c r="N4006" s="99"/>
      <c r="O4006" s="99"/>
      <c r="P4006" s="99"/>
      <c r="Q4006" s="99"/>
      <c r="R4006" s="99"/>
      <c r="S4006" s="99"/>
      <c r="T4006" s="99"/>
      <c r="U4006" s="99"/>
      <c r="V4006" s="99"/>
      <c r="W4006" s="99"/>
      <c r="X4006" s="99"/>
      <c r="Y4006" s="99"/>
      <c r="Z4006" s="99"/>
      <c r="AF4006" s="326"/>
    </row>
    <row r="4007" spans="1:32" x14ac:dyDescent="0.25">
      <c r="A4007" s="44" t="s">
        <v>19087</v>
      </c>
      <c r="B4007" s="44" t="s">
        <v>7650</v>
      </c>
      <c r="C4007" s="45">
        <v>230504</v>
      </c>
      <c r="D4007" s="45" t="s">
        <v>12340</v>
      </c>
      <c r="E4007" s="45" t="s">
        <v>7651</v>
      </c>
      <c r="AF4007" s="326"/>
    </row>
    <row r="4008" spans="1:32" x14ac:dyDescent="0.25">
      <c r="A4008" s="44" t="s">
        <v>16998</v>
      </c>
      <c r="B4008" s="44" t="s">
        <v>2433</v>
      </c>
      <c r="C4008" s="45">
        <v>250106</v>
      </c>
      <c r="D4008" s="45" t="s">
        <v>12340</v>
      </c>
      <c r="E4008" s="45" t="s">
        <v>12896</v>
      </c>
      <c r="AF4008" s="326"/>
    </row>
    <row r="4009" spans="1:32" x14ac:dyDescent="0.25">
      <c r="A4009" s="44" t="s">
        <v>16999</v>
      </c>
      <c r="B4009" s="44" t="s">
        <v>5447</v>
      </c>
      <c r="C4009" s="45">
        <v>250802</v>
      </c>
      <c r="D4009" s="45" t="s">
        <v>12340</v>
      </c>
      <c r="E4009" s="45" t="s">
        <v>10682</v>
      </c>
      <c r="AF4009" s="326"/>
    </row>
    <row r="4010" spans="1:32" x14ac:dyDescent="0.25">
      <c r="A4010" s="44" t="s">
        <v>17000</v>
      </c>
      <c r="B4010" s="44" t="s">
        <v>5447</v>
      </c>
      <c r="C4010" s="45">
        <v>250802</v>
      </c>
      <c r="D4010" s="45" t="s">
        <v>12340</v>
      </c>
      <c r="E4010" s="45" t="s">
        <v>10682</v>
      </c>
      <c r="AF4010" s="326"/>
    </row>
    <row r="4011" spans="1:32" x14ac:dyDescent="0.3">
      <c r="A4011" s="372" t="s">
        <v>20070</v>
      </c>
      <c r="B4011" s="372" t="s">
        <v>1214</v>
      </c>
      <c r="C4011" s="125" t="s">
        <v>18610</v>
      </c>
      <c r="D4011" s="32" t="s">
        <v>20621</v>
      </c>
      <c r="E4011" s="125" t="s">
        <v>8976</v>
      </c>
      <c r="F4011" s="125" t="s">
        <v>1236</v>
      </c>
      <c r="G4011" s="125" t="s">
        <v>1237</v>
      </c>
      <c r="AF4011" s="326"/>
    </row>
    <row r="4012" spans="1:32" x14ac:dyDescent="0.25">
      <c r="A4012" s="44" t="s">
        <v>19088</v>
      </c>
      <c r="B4012" s="44" t="s">
        <v>7120</v>
      </c>
      <c r="C4012" s="45">
        <v>260204</v>
      </c>
      <c r="D4012" s="45" t="s">
        <v>12340</v>
      </c>
      <c r="E4012" s="45" t="s">
        <v>10021</v>
      </c>
      <c r="AF4012" s="326"/>
    </row>
    <row r="4013" spans="1:32" x14ac:dyDescent="0.25">
      <c r="A4013" s="44" t="s">
        <v>19089</v>
      </c>
      <c r="B4013" s="44" t="s">
        <v>7120</v>
      </c>
      <c r="C4013" s="45">
        <v>260204</v>
      </c>
      <c r="D4013" s="45" t="s">
        <v>12340</v>
      </c>
      <c r="E4013" s="45" t="s">
        <v>10021</v>
      </c>
      <c r="AF4013" s="326"/>
    </row>
    <row r="4014" spans="1:32" x14ac:dyDescent="0.25">
      <c r="A4014" s="44" t="s">
        <v>19089</v>
      </c>
      <c r="B4014" s="44" t="s">
        <v>18852</v>
      </c>
      <c r="C4014" s="45">
        <v>260205</v>
      </c>
      <c r="D4014" s="45" t="s">
        <v>12340</v>
      </c>
      <c r="E4014" s="45" t="s">
        <v>10021</v>
      </c>
      <c r="AF4014" s="326"/>
    </row>
    <row r="4015" spans="1:32" x14ac:dyDescent="0.25">
      <c r="A4015" s="44" t="s">
        <v>17001</v>
      </c>
      <c r="B4015" s="44" t="s">
        <v>16911</v>
      </c>
      <c r="C4015" s="45">
        <v>250902</v>
      </c>
      <c r="D4015" s="45" t="s">
        <v>12340</v>
      </c>
      <c r="E4015" s="45" t="s">
        <v>5246</v>
      </c>
      <c r="AF4015" s="326"/>
    </row>
    <row r="4016" spans="1:32" x14ac:dyDescent="0.25">
      <c r="A4016" s="99" t="s">
        <v>6127</v>
      </c>
      <c r="B4016" s="92" t="s">
        <v>6150</v>
      </c>
      <c r="C4016" s="93" t="s">
        <v>6151</v>
      </c>
      <c r="D4016" s="93" t="s">
        <v>1250</v>
      </c>
      <c r="E4016" s="94">
        <v>46961</v>
      </c>
      <c r="F4016" s="93"/>
      <c r="G4016" s="93"/>
      <c r="H4016" s="93"/>
      <c r="I4016" s="99"/>
      <c r="J4016" s="99"/>
      <c r="K4016" s="99"/>
      <c r="L4016" s="99"/>
      <c r="M4016" s="99"/>
      <c r="N4016" s="99"/>
      <c r="O4016" s="99"/>
      <c r="P4016" s="44"/>
      <c r="Q4016" s="44"/>
      <c r="R4016" s="44"/>
      <c r="S4016" s="99"/>
      <c r="T4016" s="99"/>
      <c r="U4016" s="99"/>
      <c r="V4016" s="99"/>
      <c r="W4016" s="99"/>
      <c r="X4016" s="99"/>
      <c r="Y4016" s="99"/>
      <c r="Z4016" s="99"/>
      <c r="AF4016" s="326"/>
    </row>
    <row r="4017" spans="1:32" x14ac:dyDescent="0.25">
      <c r="A4017" s="44" t="s">
        <v>19090</v>
      </c>
      <c r="B4017" s="44" t="s">
        <v>3298</v>
      </c>
      <c r="C4017" s="45">
        <v>26010402</v>
      </c>
      <c r="D4017" s="45" t="s">
        <v>12340</v>
      </c>
      <c r="E4017" s="45" t="s">
        <v>18836</v>
      </c>
      <c r="AF4017" s="326"/>
    </row>
    <row r="4018" spans="1:32" x14ac:dyDescent="0.25">
      <c r="A4018" s="44" t="s">
        <v>19090</v>
      </c>
      <c r="B4018" s="44" t="s">
        <v>3163</v>
      </c>
      <c r="C4018" s="45">
        <v>25100202</v>
      </c>
      <c r="D4018" s="45" t="s">
        <v>12340</v>
      </c>
      <c r="E4018" s="45" t="s">
        <v>12119</v>
      </c>
      <c r="AF4018" s="326"/>
    </row>
    <row r="4019" spans="1:32" x14ac:dyDescent="0.25">
      <c r="A4019" s="44" t="s">
        <v>19090</v>
      </c>
      <c r="B4019" s="44" t="s">
        <v>18854</v>
      </c>
      <c r="C4019" s="45">
        <v>25100201</v>
      </c>
      <c r="D4019" s="45" t="s">
        <v>12340</v>
      </c>
      <c r="E4019" s="45" t="s">
        <v>12119</v>
      </c>
      <c r="AF4019" s="326"/>
    </row>
    <row r="4020" spans="1:32" x14ac:dyDescent="0.25">
      <c r="A4020" s="44" t="s">
        <v>19090</v>
      </c>
      <c r="B4020" s="44" t="s">
        <v>5639</v>
      </c>
      <c r="C4020" s="45">
        <v>23010401</v>
      </c>
      <c r="D4020" s="45" t="s">
        <v>12340</v>
      </c>
      <c r="E4020" s="45" t="s">
        <v>5640</v>
      </c>
      <c r="AF4020" s="326"/>
    </row>
    <row r="4021" spans="1:32" x14ac:dyDescent="0.25">
      <c r="A4021" s="44" t="s">
        <v>682</v>
      </c>
      <c r="B4021" s="44" t="s">
        <v>2433</v>
      </c>
      <c r="C4021" s="45">
        <v>250106</v>
      </c>
      <c r="D4021" s="45" t="s">
        <v>12340</v>
      </c>
      <c r="E4021" s="45" t="s">
        <v>12896</v>
      </c>
      <c r="AF4021" s="326"/>
    </row>
    <row r="4022" spans="1:32" x14ac:dyDescent="0.25">
      <c r="A4022" s="44" t="s">
        <v>6937</v>
      </c>
      <c r="B4022" s="44" t="s">
        <v>2433</v>
      </c>
      <c r="C4022" s="45">
        <v>230105</v>
      </c>
      <c r="D4022" s="45" t="s">
        <v>12340</v>
      </c>
      <c r="E4022" s="45" t="s">
        <v>5580</v>
      </c>
      <c r="AF4022" s="326"/>
    </row>
    <row r="4023" spans="1:32" x14ac:dyDescent="0.3">
      <c r="A4023" s="372" t="s">
        <v>20071</v>
      </c>
      <c r="B4023" s="372" t="s">
        <v>2383</v>
      </c>
      <c r="C4023" s="125" t="s">
        <v>20257</v>
      </c>
      <c r="D4023" s="32" t="s">
        <v>20621</v>
      </c>
      <c r="E4023" s="125" t="s">
        <v>8976</v>
      </c>
      <c r="F4023" s="125" t="s">
        <v>1236</v>
      </c>
      <c r="G4023" s="125" t="s">
        <v>1237</v>
      </c>
      <c r="AF4023" s="326"/>
    </row>
    <row r="4024" spans="1:32" x14ac:dyDescent="0.25">
      <c r="A4024" s="44" t="s">
        <v>18032</v>
      </c>
      <c r="B4024" s="44" t="s">
        <v>18033</v>
      </c>
      <c r="C4024" s="45" t="s">
        <v>18340</v>
      </c>
      <c r="D4024" s="93" t="s">
        <v>3876</v>
      </c>
      <c r="E4024" s="359">
        <f>DATE(2029,10,13)</f>
        <v>47404</v>
      </c>
      <c r="F4024" s="93"/>
      <c r="G4024" s="93"/>
      <c r="H4024" s="93"/>
      <c r="I4024" s="99"/>
      <c r="J4024" s="99"/>
      <c r="K4024" s="99"/>
      <c r="L4024" s="99"/>
      <c r="M4024" s="99"/>
      <c r="N4024" s="99"/>
      <c r="O4024" s="99"/>
      <c r="P4024" s="99"/>
      <c r="Q4024" s="99"/>
      <c r="R4024" s="99"/>
      <c r="S4024" s="99"/>
      <c r="T4024" s="99"/>
      <c r="U4024" s="99"/>
      <c r="V4024" s="99"/>
      <c r="W4024" s="99"/>
      <c r="X4024" s="99"/>
      <c r="Y4024" s="99"/>
      <c r="Z4024" s="99"/>
      <c r="AF4024" s="326"/>
    </row>
    <row r="4025" spans="1:32" x14ac:dyDescent="0.25">
      <c r="A4025" s="44" t="s">
        <v>8727</v>
      </c>
      <c r="B4025" s="92" t="s">
        <v>10390</v>
      </c>
      <c r="C4025" s="56" t="s">
        <v>10120</v>
      </c>
      <c r="D4025" s="146" t="s">
        <v>10389</v>
      </c>
      <c r="E4025" s="107">
        <v>45838</v>
      </c>
      <c r="F4025" s="93"/>
      <c r="G4025" s="93"/>
      <c r="H4025" s="93"/>
      <c r="I4025" s="99"/>
      <c r="J4025" s="99"/>
      <c r="K4025" s="99"/>
      <c r="L4025" s="99"/>
      <c r="M4025" s="99"/>
      <c r="N4025" s="99"/>
      <c r="O4025" s="99"/>
      <c r="P4025" s="44"/>
      <c r="Q4025" s="44"/>
      <c r="R4025" s="44"/>
      <c r="S4025" s="99"/>
      <c r="T4025" s="99"/>
      <c r="U4025" s="99"/>
      <c r="V4025" s="99"/>
      <c r="W4025" s="99"/>
      <c r="X4025" s="99"/>
      <c r="Y4025" s="99"/>
      <c r="Z4025" s="99"/>
      <c r="AF4025" s="326"/>
    </row>
    <row r="4026" spans="1:32" x14ac:dyDescent="0.25">
      <c r="A4026" s="44" t="s">
        <v>10654</v>
      </c>
      <c r="B4026" s="44" t="s">
        <v>10655</v>
      </c>
      <c r="C4026" s="45" t="s">
        <v>10656</v>
      </c>
      <c r="D4026" s="45" t="s">
        <v>12177</v>
      </c>
      <c r="E4026" s="45" t="s">
        <v>10657</v>
      </c>
      <c r="F4026" s="93"/>
      <c r="G4026" s="93"/>
      <c r="H4026" s="93"/>
      <c r="I4026" s="99"/>
      <c r="J4026" s="99"/>
      <c r="K4026" s="99"/>
      <c r="L4026" s="99"/>
      <c r="M4026" s="99"/>
      <c r="N4026" s="99"/>
      <c r="O4026" s="99"/>
      <c r="P4026" s="99"/>
      <c r="Q4026" s="99"/>
      <c r="R4026" s="99"/>
      <c r="S4026" s="99"/>
      <c r="T4026" s="99"/>
      <c r="U4026" s="99"/>
      <c r="V4026" s="99"/>
      <c r="W4026" s="99"/>
      <c r="X4026" s="99"/>
      <c r="Y4026" s="99"/>
      <c r="Z4026" s="99"/>
      <c r="AF4026" s="326"/>
    </row>
    <row r="4027" spans="1:32" x14ac:dyDescent="0.25">
      <c r="A4027" s="44" t="s">
        <v>10654</v>
      </c>
      <c r="B4027" s="44" t="s">
        <v>10655</v>
      </c>
      <c r="C4027" s="45" t="s">
        <v>18731</v>
      </c>
      <c r="D4027" s="93" t="s">
        <v>18817</v>
      </c>
      <c r="E4027" s="45" t="s">
        <v>10657</v>
      </c>
      <c r="F4027" s="379"/>
      <c r="G4027" s="379"/>
      <c r="H4027" s="379"/>
      <c r="I4027" s="380"/>
      <c r="J4027" s="380"/>
      <c r="K4027" s="380"/>
      <c r="L4027" s="380"/>
      <c r="M4027" s="380"/>
      <c r="N4027" s="380"/>
      <c r="O4027" s="380"/>
      <c r="P4027" s="380"/>
      <c r="Q4027" s="380"/>
      <c r="R4027" s="380"/>
      <c r="S4027" s="380"/>
      <c r="T4027" s="380"/>
      <c r="U4027" s="380"/>
      <c r="V4027" s="380"/>
      <c r="W4027" s="380"/>
      <c r="X4027" s="380"/>
      <c r="Y4027" s="380"/>
      <c r="Z4027" s="380"/>
      <c r="AA4027" s="380"/>
      <c r="AF4027" s="326"/>
    </row>
    <row r="4028" spans="1:32" x14ac:dyDescent="0.25">
      <c r="A4028" s="44" t="s">
        <v>10654</v>
      </c>
      <c r="B4028" s="44" t="s">
        <v>10655</v>
      </c>
      <c r="C4028" s="45" t="s">
        <v>10656</v>
      </c>
      <c r="D4028" s="45" t="s">
        <v>10697</v>
      </c>
      <c r="E4028" s="45" t="s">
        <v>10657</v>
      </c>
      <c r="F4028" s="93"/>
      <c r="G4028" s="93"/>
      <c r="H4028" s="93"/>
      <c r="I4028" s="99"/>
      <c r="J4028" s="99"/>
      <c r="K4028" s="99"/>
      <c r="L4028" s="99"/>
      <c r="M4028" s="99"/>
      <c r="N4028" s="99"/>
      <c r="O4028" s="99"/>
      <c r="P4028" s="44"/>
      <c r="Q4028" s="44"/>
      <c r="R4028" s="44"/>
      <c r="S4028" s="99"/>
      <c r="T4028" s="99"/>
      <c r="U4028" s="99"/>
      <c r="V4028" s="99"/>
      <c r="W4028" s="99"/>
      <c r="X4028" s="99"/>
      <c r="Y4028" s="99"/>
      <c r="Z4028" s="99"/>
      <c r="AF4028" s="326"/>
    </row>
    <row r="4029" spans="1:32" x14ac:dyDescent="0.3">
      <c r="A4029" s="57" t="s">
        <v>4916</v>
      </c>
      <c r="B4029" s="57" t="s">
        <v>1349</v>
      </c>
      <c r="C4029" s="62">
        <v>2501</v>
      </c>
      <c r="D4029" s="93" t="s">
        <v>5007</v>
      </c>
      <c r="E4029" s="60">
        <v>46356</v>
      </c>
      <c r="F4029" s="379"/>
      <c r="G4029" s="379"/>
      <c r="H4029" s="379"/>
      <c r="I4029" s="380"/>
      <c r="J4029" s="380"/>
      <c r="K4029" s="380"/>
      <c r="L4029" s="380"/>
      <c r="M4029" s="380"/>
      <c r="N4029" s="380"/>
      <c r="O4029" s="380"/>
      <c r="P4029" s="380"/>
      <c r="Q4029" s="380"/>
      <c r="R4029" s="380"/>
      <c r="S4029" s="380"/>
      <c r="T4029" s="380"/>
      <c r="U4029" s="380"/>
      <c r="V4029" s="380"/>
      <c r="W4029" s="380"/>
      <c r="X4029" s="380"/>
      <c r="Y4029" s="380"/>
      <c r="Z4029" s="380"/>
      <c r="AA4029" s="380"/>
      <c r="AF4029" s="326"/>
    </row>
    <row r="4030" spans="1:32" x14ac:dyDescent="0.3">
      <c r="A4030" s="57" t="s">
        <v>4916</v>
      </c>
      <c r="B4030" s="57" t="s">
        <v>1349</v>
      </c>
      <c r="C4030" s="62">
        <v>2501</v>
      </c>
      <c r="D4030" s="93" t="s">
        <v>5007</v>
      </c>
      <c r="E4030" s="60">
        <v>46356</v>
      </c>
      <c r="F4030" s="379"/>
      <c r="G4030" s="379"/>
      <c r="H4030" s="379"/>
      <c r="I4030" s="380"/>
      <c r="J4030" s="380"/>
      <c r="K4030" s="380"/>
      <c r="L4030" s="380"/>
      <c r="M4030" s="380"/>
      <c r="N4030" s="380"/>
      <c r="O4030" s="380"/>
      <c r="P4030" s="380"/>
      <c r="Q4030" s="380"/>
      <c r="R4030" s="380"/>
      <c r="S4030" s="380"/>
      <c r="T4030" s="380"/>
      <c r="U4030" s="380"/>
      <c r="V4030" s="380"/>
      <c r="W4030" s="380"/>
      <c r="X4030" s="380"/>
      <c r="Y4030" s="380"/>
      <c r="Z4030" s="380"/>
      <c r="AA4030" s="380"/>
      <c r="AF4030" s="326"/>
    </row>
    <row r="4031" spans="1:32" x14ac:dyDescent="0.3">
      <c r="A4031" s="57" t="s">
        <v>4916</v>
      </c>
      <c r="B4031" s="57" t="s">
        <v>1348</v>
      </c>
      <c r="C4031" s="62">
        <v>2511</v>
      </c>
      <c r="D4031" s="93" t="s">
        <v>5007</v>
      </c>
      <c r="E4031" s="60">
        <v>46326</v>
      </c>
      <c r="F4031" s="379"/>
      <c r="G4031" s="379"/>
      <c r="H4031" s="379"/>
      <c r="I4031" s="380"/>
      <c r="J4031" s="380"/>
      <c r="K4031" s="380"/>
      <c r="L4031" s="380"/>
      <c r="M4031" s="380"/>
      <c r="N4031" s="380"/>
      <c r="O4031" s="380"/>
      <c r="P4031" s="380"/>
      <c r="Q4031" s="380"/>
      <c r="R4031" s="380"/>
      <c r="S4031" s="380"/>
      <c r="T4031" s="380"/>
      <c r="U4031" s="380"/>
      <c r="V4031" s="380"/>
      <c r="W4031" s="380"/>
      <c r="X4031" s="380"/>
      <c r="Y4031" s="380"/>
      <c r="Z4031" s="380"/>
      <c r="AA4031" s="380"/>
      <c r="AF4031" s="326"/>
    </row>
    <row r="4032" spans="1:32" x14ac:dyDescent="0.3">
      <c r="A4032" s="385" t="s">
        <v>4917</v>
      </c>
      <c r="B4032" s="385" t="s">
        <v>1339</v>
      </c>
      <c r="C4032" s="387">
        <v>24027</v>
      </c>
      <c r="D4032" s="93" t="s">
        <v>5007</v>
      </c>
      <c r="E4032" s="388">
        <v>46507</v>
      </c>
      <c r="AF4032" s="326"/>
    </row>
    <row r="4033" spans="1:32" x14ac:dyDescent="0.25">
      <c r="A4033" s="44" t="s">
        <v>19091</v>
      </c>
      <c r="B4033" s="44" t="s">
        <v>3597</v>
      </c>
      <c r="C4033" s="45">
        <v>250503</v>
      </c>
      <c r="D4033" s="45" t="s">
        <v>12340</v>
      </c>
      <c r="E4033" s="45" t="s">
        <v>16904</v>
      </c>
      <c r="AF4033" s="326"/>
    </row>
    <row r="4034" spans="1:32" x14ac:dyDescent="0.25">
      <c r="A4034" s="44" t="s">
        <v>3633</v>
      </c>
      <c r="B4034" s="44" t="s">
        <v>3598</v>
      </c>
      <c r="C4034" s="45">
        <v>210305</v>
      </c>
      <c r="D4034" s="45" t="s">
        <v>12340</v>
      </c>
      <c r="E4034" s="45" t="s">
        <v>3276</v>
      </c>
      <c r="AF4034" s="326"/>
    </row>
    <row r="4035" spans="1:32" x14ac:dyDescent="0.25">
      <c r="A4035" s="44" t="s">
        <v>3065</v>
      </c>
      <c r="B4035" s="44" t="s">
        <v>974</v>
      </c>
      <c r="C4035" s="45">
        <v>220104</v>
      </c>
      <c r="D4035" s="45" t="s">
        <v>12340</v>
      </c>
      <c r="E4035" s="45" t="s">
        <v>5452</v>
      </c>
      <c r="AF4035" s="326"/>
    </row>
    <row r="4036" spans="1:32" x14ac:dyDescent="0.25">
      <c r="A4036" s="44" t="s">
        <v>3065</v>
      </c>
      <c r="B4036" s="44" t="s">
        <v>5639</v>
      </c>
      <c r="C4036" s="45">
        <v>23010401</v>
      </c>
      <c r="D4036" s="45" t="s">
        <v>12340</v>
      </c>
      <c r="E4036" s="45" t="s">
        <v>5640</v>
      </c>
      <c r="AF4036" s="326"/>
    </row>
    <row r="4037" spans="1:32" x14ac:dyDescent="0.25">
      <c r="A4037" s="44" t="s">
        <v>3065</v>
      </c>
      <c r="B4037" s="44" t="s">
        <v>3298</v>
      </c>
      <c r="C4037" s="45">
        <v>23010402</v>
      </c>
      <c r="D4037" s="45" t="s">
        <v>12340</v>
      </c>
      <c r="E4037" s="45" t="s">
        <v>5640</v>
      </c>
      <c r="AF4037" s="326"/>
    </row>
    <row r="4038" spans="1:32" x14ac:dyDescent="0.25">
      <c r="A4038" s="44" t="s">
        <v>6938</v>
      </c>
      <c r="B4038" s="44" t="s">
        <v>3298</v>
      </c>
      <c r="C4038" s="45">
        <v>23010402</v>
      </c>
      <c r="D4038" s="45" t="s">
        <v>12340</v>
      </c>
      <c r="E4038" s="45" t="s">
        <v>5640</v>
      </c>
      <c r="AF4038" s="326"/>
    </row>
    <row r="4039" spans="1:32" x14ac:dyDescent="0.25">
      <c r="A4039" s="44" t="s">
        <v>6938</v>
      </c>
      <c r="B4039" s="44" t="s">
        <v>5639</v>
      </c>
      <c r="C4039" s="45">
        <v>23010401</v>
      </c>
      <c r="D4039" s="45" t="s">
        <v>12340</v>
      </c>
      <c r="E4039" s="45" t="s">
        <v>5640</v>
      </c>
      <c r="AF4039" s="326"/>
    </row>
    <row r="4040" spans="1:32" x14ac:dyDescent="0.25">
      <c r="A4040" s="44" t="s">
        <v>10024</v>
      </c>
      <c r="B4040" s="44" t="s">
        <v>5447</v>
      </c>
      <c r="C4040" s="45">
        <v>220802</v>
      </c>
      <c r="D4040" s="45" t="s">
        <v>12340</v>
      </c>
      <c r="E4040" s="45" t="s">
        <v>5239</v>
      </c>
      <c r="AF4040" s="326"/>
    </row>
    <row r="4041" spans="1:32" x14ac:dyDescent="0.25">
      <c r="A4041" s="44" t="s">
        <v>11843</v>
      </c>
      <c r="B4041" s="44" t="s">
        <v>20397</v>
      </c>
      <c r="C4041" s="45" t="s">
        <v>5859</v>
      </c>
      <c r="D4041" s="32" t="s">
        <v>12570</v>
      </c>
      <c r="E4041" s="46">
        <v>46418</v>
      </c>
      <c r="AF4041" s="326"/>
    </row>
    <row r="4042" spans="1:32" x14ac:dyDescent="0.25">
      <c r="A4042" s="44" t="s">
        <v>13645</v>
      </c>
      <c r="B4042" s="44" t="s">
        <v>18909</v>
      </c>
      <c r="C4042" s="45">
        <v>24120301</v>
      </c>
      <c r="D4042" s="45" t="s">
        <v>12340</v>
      </c>
      <c r="E4042" s="45" t="s">
        <v>13570</v>
      </c>
      <c r="AF4042" s="326"/>
    </row>
    <row r="4043" spans="1:32" x14ac:dyDescent="0.25">
      <c r="A4043" s="44" t="s">
        <v>13231</v>
      </c>
      <c r="B4043" s="44" t="s">
        <v>13121</v>
      </c>
      <c r="C4043" s="45">
        <v>39.25</v>
      </c>
      <c r="D4043" s="45" t="s">
        <v>13565</v>
      </c>
      <c r="E4043" s="46">
        <v>47514</v>
      </c>
      <c r="F4043" s="45"/>
      <c r="G4043" s="93"/>
      <c r="H4043" s="93"/>
      <c r="I4043" s="99"/>
      <c r="J4043" s="99"/>
      <c r="K4043" s="99"/>
      <c r="L4043" s="99"/>
      <c r="M4043" s="99"/>
      <c r="N4043" s="99"/>
      <c r="O4043" s="99"/>
      <c r="P4043" s="99"/>
      <c r="Q4043" s="99"/>
      <c r="R4043" s="99"/>
      <c r="S4043" s="99"/>
      <c r="T4043" s="99"/>
      <c r="U4043" s="99"/>
      <c r="V4043" s="99"/>
      <c r="W4043" s="99"/>
      <c r="X4043" s="99"/>
      <c r="Y4043" s="99"/>
      <c r="Z4043" s="99"/>
      <c r="AF4043" s="326"/>
    </row>
    <row r="4044" spans="1:32" x14ac:dyDescent="0.25">
      <c r="A4044" s="44" t="s">
        <v>5019</v>
      </c>
      <c r="B4044" s="44" t="s">
        <v>15990</v>
      </c>
      <c r="C4044" s="45" t="s">
        <v>9850</v>
      </c>
      <c r="D4044" s="93" t="s">
        <v>3876</v>
      </c>
      <c r="E4044" s="359">
        <f>DATE(2027,5,25)</f>
        <v>46532</v>
      </c>
      <c r="F4044" s="93"/>
      <c r="G4044" s="93"/>
      <c r="H4044" s="93"/>
      <c r="I4044" s="99"/>
      <c r="J4044" s="99"/>
      <c r="K4044" s="99"/>
      <c r="L4044" s="99"/>
      <c r="M4044" s="99"/>
      <c r="N4044" s="99"/>
      <c r="O4044" s="99"/>
      <c r="P4044" s="99"/>
      <c r="Q4044" s="99"/>
      <c r="R4044" s="99"/>
      <c r="S4044" s="99"/>
      <c r="T4044" s="99"/>
      <c r="U4044" s="99"/>
      <c r="V4044" s="99"/>
      <c r="W4044" s="99"/>
      <c r="X4044" s="99"/>
      <c r="Y4044" s="99"/>
      <c r="Z4044" s="99"/>
      <c r="AF4044" s="326"/>
    </row>
    <row r="4045" spans="1:32" x14ac:dyDescent="0.25">
      <c r="A4045" s="44" t="s">
        <v>6939</v>
      </c>
      <c r="B4045" s="44" t="s">
        <v>2433</v>
      </c>
      <c r="C4045" s="45">
        <v>230105</v>
      </c>
      <c r="D4045" s="45" t="s">
        <v>12340</v>
      </c>
      <c r="E4045" s="45" t="s">
        <v>5580</v>
      </c>
      <c r="AF4045" s="326"/>
    </row>
    <row r="4046" spans="1:32" x14ac:dyDescent="0.25">
      <c r="A4046" s="44" t="s">
        <v>6939</v>
      </c>
      <c r="B4046" s="44" t="s">
        <v>973</v>
      </c>
      <c r="C4046" s="45">
        <v>260101</v>
      </c>
      <c r="D4046" s="45" t="s">
        <v>12340</v>
      </c>
      <c r="E4046" s="45" t="s">
        <v>8976</v>
      </c>
      <c r="AF4046" s="326"/>
    </row>
    <row r="4047" spans="1:32" x14ac:dyDescent="0.2">
      <c r="A4047" s="386" t="s">
        <v>18616</v>
      </c>
      <c r="B4047" s="385" t="s">
        <v>1339</v>
      </c>
      <c r="C4047" s="387" t="s">
        <v>18636</v>
      </c>
      <c r="D4047" s="93" t="s">
        <v>5007</v>
      </c>
      <c r="E4047" s="388">
        <v>46507</v>
      </c>
      <c r="AF4047" s="326"/>
    </row>
    <row r="4048" spans="1:32" x14ac:dyDescent="0.25">
      <c r="A4048" s="44" t="s">
        <v>17002</v>
      </c>
      <c r="B4048" s="44" t="s">
        <v>2433</v>
      </c>
      <c r="C4048" s="45">
        <v>250106</v>
      </c>
      <c r="D4048" s="45" t="s">
        <v>12340</v>
      </c>
      <c r="E4048" s="45" t="s">
        <v>12896</v>
      </c>
      <c r="AF4048" s="326"/>
    </row>
    <row r="4049" spans="1:32" x14ac:dyDescent="0.25">
      <c r="A4049" s="44" t="s">
        <v>11406</v>
      </c>
      <c r="B4049" s="44" t="s">
        <v>3299</v>
      </c>
      <c r="C4049" s="45">
        <v>24020302</v>
      </c>
      <c r="D4049" s="45" t="s">
        <v>12340</v>
      </c>
      <c r="E4049" s="45" t="s">
        <v>5444</v>
      </c>
      <c r="AF4049" s="326"/>
    </row>
    <row r="4050" spans="1:32" x14ac:dyDescent="0.25">
      <c r="A4050" s="44" t="s">
        <v>11406</v>
      </c>
      <c r="B4050" s="44" t="s">
        <v>8377</v>
      </c>
      <c r="C4050" s="45">
        <v>230505</v>
      </c>
      <c r="D4050" s="45" t="s">
        <v>12340</v>
      </c>
      <c r="E4050" s="45" t="s">
        <v>7651</v>
      </c>
      <c r="AF4050" s="326"/>
    </row>
    <row r="4051" spans="1:32" x14ac:dyDescent="0.25">
      <c r="A4051" s="44" t="s">
        <v>11406</v>
      </c>
      <c r="B4051" s="44" t="s">
        <v>11299</v>
      </c>
      <c r="C4051" s="45">
        <v>24020301</v>
      </c>
      <c r="D4051" s="45" t="s">
        <v>12340</v>
      </c>
      <c r="E4051" s="45" t="s">
        <v>5444</v>
      </c>
      <c r="AF4051" s="326"/>
    </row>
    <row r="4052" spans="1:32" x14ac:dyDescent="0.25">
      <c r="A4052" s="44" t="s">
        <v>15557</v>
      </c>
      <c r="B4052" s="44" t="s">
        <v>156</v>
      </c>
      <c r="C4052" s="45" t="s">
        <v>15558</v>
      </c>
      <c r="D4052" s="46" t="s">
        <v>13037</v>
      </c>
      <c r="E4052" s="46">
        <v>46234</v>
      </c>
      <c r="AF4052" s="326"/>
    </row>
    <row r="4053" spans="1:32" x14ac:dyDescent="0.25">
      <c r="A4053" s="44" t="s">
        <v>2456</v>
      </c>
      <c r="B4053" s="44" t="s">
        <v>2433</v>
      </c>
      <c r="C4053" s="45">
        <v>230105</v>
      </c>
      <c r="D4053" s="45" t="s">
        <v>12340</v>
      </c>
      <c r="E4053" s="45" t="s">
        <v>5580</v>
      </c>
      <c r="AF4053" s="326"/>
    </row>
    <row r="4054" spans="1:32" x14ac:dyDescent="0.3">
      <c r="A4054" s="372" t="s">
        <v>20072</v>
      </c>
      <c r="B4054" s="372" t="s">
        <v>2383</v>
      </c>
      <c r="C4054" s="125" t="s">
        <v>20257</v>
      </c>
      <c r="D4054" s="32" t="s">
        <v>20621</v>
      </c>
      <c r="E4054" s="125" t="s">
        <v>8976</v>
      </c>
      <c r="F4054" s="125" t="s">
        <v>1236</v>
      </c>
      <c r="G4054" s="125" t="s">
        <v>1237</v>
      </c>
      <c r="AF4054" s="326"/>
    </row>
    <row r="4055" spans="1:32" x14ac:dyDescent="0.25">
      <c r="A4055" s="44" t="s">
        <v>11407</v>
      </c>
      <c r="B4055" s="44" t="s">
        <v>11296</v>
      </c>
      <c r="C4055" s="45">
        <v>240402</v>
      </c>
      <c r="D4055" s="45" t="s">
        <v>12340</v>
      </c>
      <c r="E4055" s="45" t="s">
        <v>5311</v>
      </c>
      <c r="AF4055" s="326"/>
    </row>
    <row r="4056" spans="1:32" x14ac:dyDescent="0.25">
      <c r="A4056" s="44" t="s">
        <v>11407</v>
      </c>
      <c r="B4056" s="44" t="s">
        <v>3598</v>
      </c>
      <c r="C4056" s="45">
        <v>240301</v>
      </c>
      <c r="D4056" s="45" t="s">
        <v>12340</v>
      </c>
      <c r="E4056" s="45" t="s">
        <v>10032</v>
      </c>
      <c r="AF4056" s="326"/>
    </row>
    <row r="4057" spans="1:32" x14ac:dyDescent="0.25">
      <c r="A4057" s="44" t="s">
        <v>3177</v>
      </c>
      <c r="B4057" s="44" t="s">
        <v>15954</v>
      </c>
      <c r="C4057" s="45" t="s">
        <v>5365</v>
      </c>
      <c r="D4057" s="93" t="s">
        <v>3876</v>
      </c>
      <c r="E4057" s="359">
        <f>DATE(2027,1,6)</f>
        <v>46393</v>
      </c>
      <c r="F4057" s="93"/>
      <c r="G4057" s="93"/>
      <c r="H4057" s="93"/>
      <c r="I4057" s="99"/>
      <c r="J4057" s="99"/>
      <c r="K4057" s="99"/>
      <c r="L4057" s="99"/>
      <c r="M4057" s="99"/>
      <c r="N4057" s="99"/>
      <c r="O4057" s="99"/>
      <c r="P4057" s="99"/>
      <c r="Q4057" s="99"/>
      <c r="R4057" s="99"/>
      <c r="S4057" s="99"/>
      <c r="T4057" s="99"/>
      <c r="U4057" s="99"/>
      <c r="V4057" s="99"/>
      <c r="W4057" s="99"/>
      <c r="X4057" s="99"/>
      <c r="Y4057" s="99"/>
      <c r="Z4057" s="99"/>
      <c r="AF4057" s="326"/>
    </row>
    <row r="4058" spans="1:32" x14ac:dyDescent="0.25">
      <c r="A4058" s="44" t="s">
        <v>3177</v>
      </c>
      <c r="B4058" s="44" t="s">
        <v>15991</v>
      </c>
      <c r="C4058" s="45" t="s">
        <v>9851</v>
      </c>
      <c r="D4058" s="93" t="s">
        <v>3876</v>
      </c>
      <c r="E4058" s="359">
        <f>DATE(2027,8,18)</f>
        <v>46617</v>
      </c>
      <c r="F4058" s="93"/>
      <c r="G4058" s="93"/>
      <c r="H4058" s="93"/>
      <c r="I4058" s="99"/>
      <c r="J4058" s="99"/>
      <c r="K4058" s="99"/>
      <c r="L4058" s="99"/>
      <c r="M4058" s="99"/>
      <c r="N4058" s="99"/>
      <c r="O4058" s="99"/>
      <c r="P4058" s="99"/>
      <c r="Q4058" s="99"/>
      <c r="R4058" s="99"/>
      <c r="S4058" s="99"/>
      <c r="T4058" s="99"/>
      <c r="U4058" s="99"/>
      <c r="V4058" s="99"/>
      <c r="W4058" s="99"/>
      <c r="X4058" s="99"/>
      <c r="Y4058" s="99"/>
      <c r="Z4058" s="99"/>
      <c r="AF4058" s="326"/>
    </row>
    <row r="4059" spans="1:32" x14ac:dyDescent="0.25">
      <c r="A4059" s="44" t="s">
        <v>17003</v>
      </c>
      <c r="B4059" s="44" t="s">
        <v>3597</v>
      </c>
      <c r="C4059" s="45">
        <v>250503</v>
      </c>
      <c r="D4059" s="45" t="s">
        <v>12340</v>
      </c>
      <c r="E4059" s="45" t="s">
        <v>16904</v>
      </c>
      <c r="AF4059" s="326"/>
    </row>
    <row r="4060" spans="1:32" x14ac:dyDescent="0.25">
      <c r="A4060" s="44" t="s">
        <v>3634</v>
      </c>
      <c r="B4060" s="44" t="s">
        <v>11297</v>
      </c>
      <c r="C4060" s="45">
        <v>240501</v>
      </c>
      <c r="D4060" s="45" t="s">
        <v>12340</v>
      </c>
      <c r="E4060" s="45" t="s">
        <v>11298</v>
      </c>
      <c r="AF4060" s="326"/>
    </row>
    <row r="4061" spans="1:32" x14ac:dyDescent="0.25">
      <c r="A4061" s="44" t="s">
        <v>2730</v>
      </c>
      <c r="B4061" s="44" t="s">
        <v>20368</v>
      </c>
      <c r="C4061" s="45" t="s">
        <v>5829</v>
      </c>
      <c r="D4061" s="32" t="s">
        <v>12570</v>
      </c>
      <c r="E4061" s="46">
        <v>46507</v>
      </c>
      <c r="AF4061" s="326"/>
    </row>
    <row r="4062" spans="1:32" x14ac:dyDescent="0.25">
      <c r="A4062" s="44" t="s">
        <v>19092</v>
      </c>
      <c r="B4062" s="44" t="s">
        <v>10031</v>
      </c>
      <c r="C4062" s="45">
        <v>240101</v>
      </c>
      <c r="D4062" s="45" t="s">
        <v>12340</v>
      </c>
      <c r="E4062" s="45" t="s">
        <v>10032</v>
      </c>
      <c r="AF4062" s="326"/>
    </row>
    <row r="4063" spans="1:32" x14ac:dyDescent="0.25">
      <c r="A4063" s="44" t="s">
        <v>17004</v>
      </c>
      <c r="B4063" s="44" t="s">
        <v>2433</v>
      </c>
      <c r="C4063" s="45">
        <v>250106</v>
      </c>
      <c r="D4063" s="45" t="s">
        <v>12340</v>
      </c>
      <c r="E4063" s="45" t="s">
        <v>12896</v>
      </c>
      <c r="AF4063" s="326"/>
    </row>
    <row r="4064" spans="1:32" x14ac:dyDescent="0.25">
      <c r="A4064" s="44" t="s">
        <v>15559</v>
      </c>
      <c r="B4064" s="44" t="s">
        <v>2610</v>
      </c>
      <c r="C4064" s="45" t="s">
        <v>15560</v>
      </c>
      <c r="D4064" s="46" t="s">
        <v>13037</v>
      </c>
      <c r="E4064" s="46">
        <v>46162</v>
      </c>
      <c r="AF4064" s="326"/>
    </row>
    <row r="4065" spans="1:32" x14ac:dyDescent="0.25">
      <c r="A4065" s="100" t="s">
        <v>3528</v>
      </c>
      <c r="B4065" s="92" t="s">
        <v>3574</v>
      </c>
      <c r="C4065" s="93" t="s">
        <v>3575</v>
      </c>
      <c r="D4065" s="93" t="s">
        <v>1250</v>
      </c>
      <c r="E4065" s="94">
        <v>46496</v>
      </c>
      <c r="F4065" s="93"/>
      <c r="G4065" s="93"/>
      <c r="H4065" s="93"/>
      <c r="I4065" s="99"/>
      <c r="J4065" s="99"/>
      <c r="K4065" s="99"/>
      <c r="L4065" s="99"/>
      <c r="M4065" s="99"/>
      <c r="N4065" s="99"/>
      <c r="O4065" s="99"/>
      <c r="P4065" s="44"/>
      <c r="Q4065" s="44"/>
      <c r="R4065" s="44"/>
      <c r="S4065" s="99"/>
      <c r="T4065" s="99"/>
      <c r="U4065" s="99"/>
      <c r="V4065" s="99"/>
      <c r="W4065" s="99"/>
      <c r="X4065" s="99"/>
      <c r="Y4065" s="99"/>
      <c r="Z4065" s="99"/>
      <c r="AF4065" s="326"/>
    </row>
    <row r="4066" spans="1:32" x14ac:dyDescent="0.25">
      <c r="A4066" s="44" t="s">
        <v>9502</v>
      </c>
      <c r="B4066" s="44" t="s">
        <v>15992</v>
      </c>
      <c r="C4066" s="45" t="s">
        <v>9852</v>
      </c>
      <c r="D4066" s="93" t="s">
        <v>3876</v>
      </c>
      <c r="E4066" s="359">
        <f>DATE(2028,1,15)</f>
        <v>46767</v>
      </c>
      <c r="F4066" s="93"/>
      <c r="G4066" s="93"/>
      <c r="H4066" s="93"/>
      <c r="I4066" s="99"/>
      <c r="J4066" s="99"/>
      <c r="K4066" s="99"/>
      <c r="L4066" s="99"/>
      <c r="M4066" s="99"/>
      <c r="N4066" s="99"/>
      <c r="O4066" s="99"/>
      <c r="P4066" s="99"/>
      <c r="Q4066" s="99"/>
      <c r="R4066" s="99"/>
      <c r="S4066" s="99"/>
      <c r="T4066" s="99"/>
      <c r="U4066" s="99"/>
      <c r="V4066" s="99"/>
      <c r="W4066" s="99"/>
      <c r="X4066" s="99"/>
      <c r="Y4066" s="99"/>
      <c r="Z4066" s="99"/>
      <c r="AF4066" s="326"/>
    </row>
    <row r="4067" spans="1:32" x14ac:dyDescent="0.25">
      <c r="A4067" s="44" t="s">
        <v>12255</v>
      </c>
      <c r="B4067" s="44" t="s">
        <v>5447</v>
      </c>
      <c r="C4067" s="45">
        <v>240804</v>
      </c>
      <c r="D4067" s="45" t="s">
        <v>12340</v>
      </c>
      <c r="E4067" s="45" t="s">
        <v>12234</v>
      </c>
      <c r="AF4067" s="326"/>
    </row>
    <row r="4068" spans="1:32" x14ac:dyDescent="0.25">
      <c r="A4068" s="44" t="s">
        <v>17005</v>
      </c>
      <c r="B4068" s="44" t="s">
        <v>2433</v>
      </c>
      <c r="C4068" s="45">
        <v>250106</v>
      </c>
      <c r="D4068" s="45" t="s">
        <v>12340</v>
      </c>
      <c r="E4068" s="45" t="s">
        <v>12896</v>
      </c>
      <c r="AF4068" s="326"/>
    </row>
    <row r="4069" spans="1:32" x14ac:dyDescent="0.3">
      <c r="A4069" s="57" t="s">
        <v>17826</v>
      </c>
      <c r="B4069" s="57" t="s">
        <v>2254</v>
      </c>
      <c r="C4069" s="62">
        <v>24030</v>
      </c>
      <c r="D4069" s="93" t="s">
        <v>5007</v>
      </c>
      <c r="E4069" s="60">
        <v>46326</v>
      </c>
      <c r="F4069" s="379"/>
      <c r="G4069" s="379"/>
      <c r="H4069" s="379"/>
      <c r="I4069" s="380"/>
      <c r="J4069" s="380"/>
      <c r="K4069" s="380"/>
      <c r="L4069" s="380"/>
      <c r="M4069" s="380"/>
      <c r="N4069" s="380"/>
      <c r="O4069" s="380"/>
      <c r="P4069" s="380"/>
      <c r="Q4069" s="380"/>
      <c r="R4069" s="380"/>
      <c r="S4069" s="380"/>
      <c r="T4069" s="380"/>
      <c r="U4069" s="380"/>
      <c r="V4069" s="380"/>
      <c r="W4069" s="380"/>
      <c r="X4069" s="380"/>
      <c r="Y4069" s="380"/>
      <c r="Z4069" s="380"/>
      <c r="AA4069" s="380"/>
      <c r="AF4069" s="326"/>
    </row>
    <row r="4070" spans="1:32" x14ac:dyDescent="0.25">
      <c r="A4070" s="44" t="s">
        <v>17826</v>
      </c>
      <c r="B4070" s="44" t="s">
        <v>20343</v>
      </c>
      <c r="C4070" s="45" t="s">
        <v>17817</v>
      </c>
      <c r="D4070" s="32" t="s">
        <v>12570</v>
      </c>
      <c r="E4070" s="46">
        <v>46387</v>
      </c>
      <c r="AF4070" s="326"/>
    </row>
    <row r="4071" spans="1:32" x14ac:dyDescent="0.25">
      <c r="A4071" s="44" t="s">
        <v>2457</v>
      </c>
      <c r="B4071" s="44" t="s">
        <v>2433</v>
      </c>
      <c r="C4071" s="45">
        <v>230105</v>
      </c>
      <c r="D4071" s="45" t="s">
        <v>12340</v>
      </c>
      <c r="E4071" s="45" t="s">
        <v>5580</v>
      </c>
      <c r="AF4071" s="326"/>
    </row>
    <row r="4072" spans="1:32" x14ac:dyDescent="0.25">
      <c r="A4072" s="44" t="s">
        <v>2457</v>
      </c>
      <c r="B4072" s="44" t="s">
        <v>967</v>
      </c>
      <c r="C4072" s="45">
        <v>240601</v>
      </c>
      <c r="D4072" s="45" t="s">
        <v>12340</v>
      </c>
      <c r="E4072" s="45" t="s">
        <v>10639</v>
      </c>
      <c r="AF4072" s="326"/>
    </row>
    <row r="4073" spans="1:32" x14ac:dyDescent="0.25">
      <c r="A4073" s="44" t="s">
        <v>683</v>
      </c>
      <c r="B4073" s="44" t="s">
        <v>2451</v>
      </c>
      <c r="C4073" s="45">
        <v>251004</v>
      </c>
      <c r="D4073" s="45" t="s">
        <v>12340</v>
      </c>
      <c r="E4073" s="45" t="s">
        <v>12119</v>
      </c>
      <c r="AF4073" s="326"/>
    </row>
    <row r="4074" spans="1:32" x14ac:dyDescent="0.25">
      <c r="A4074" s="44" t="s">
        <v>683</v>
      </c>
      <c r="B4074" s="44" t="s">
        <v>16912</v>
      </c>
      <c r="C4074" s="45">
        <v>25050101</v>
      </c>
      <c r="D4074" s="45" t="s">
        <v>12340</v>
      </c>
      <c r="E4074" s="45" t="s">
        <v>7651</v>
      </c>
      <c r="AF4074" s="326"/>
    </row>
    <row r="4075" spans="1:32" x14ac:dyDescent="0.3">
      <c r="A4075" s="372" t="s">
        <v>4058</v>
      </c>
      <c r="B4075" s="372" t="s">
        <v>4057</v>
      </c>
      <c r="C4075" s="125" t="s">
        <v>11933</v>
      </c>
      <c r="D4075" s="32" t="s">
        <v>20621</v>
      </c>
      <c r="E4075" s="125" t="s">
        <v>5311</v>
      </c>
      <c r="F4075" s="125" t="s">
        <v>1236</v>
      </c>
      <c r="G4075" s="125" t="s">
        <v>1237</v>
      </c>
      <c r="AF4075" s="326"/>
    </row>
    <row r="4076" spans="1:32" x14ac:dyDescent="0.3">
      <c r="A4076" s="372" t="s">
        <v>4058</v>
      </c>
      <c r="B4076" s="372" t="s">
        <v>12349</v>
      </c>
      <c r="C4076" s="125" t="s">
        <v>12350</v>
      </c>
      <c r="D4076" s="32" t="s">
        <v>20621</v>
      </c>
      <c r="E4076" s="125" t="s">
        <v>5075</v>
      </c>
      <c r="F4076" s="125" t="s">
        <v>1236</v>
      </c>
      <c r="G4076" s="125" t="s">
        <v>1237</v>
      </c>
      <c r="AF4076" s="326"/>
    </row>
    <row r="4077" spans="1:32" x14ac:dyDescent="0.25">
      <c r="A4077" s="44" t="s">
        <v>8808</v>
      </c>
      <c r="B4077" s="44" t="s">
        <v>8809</v>
      </c>
      <c r="C4077" s="56" t="s">
        <v>8810</v>
      </c>
      <c r="D4077" s="146" t="s">
        <v>10389</v>
      </c>
      <c r="E4077" s="69">
        <v>45838</v>
      </c>
      <c r="F4077" s="45"/>
      <c r="G4077" s="45"/>
      <c r="H4077" s="93"/>
      <c r="I4077" s="99"/>
      <c r="J4077" s="99"/>
      <c r="K4077" s="99"/>
      <c r="L4077" s="99"/>
      <c r="M4077" s="99"/>
      <c r="N4077" s="99"/>
      <c r="O4077" s="99"/>
      <c r="P4077" s="57"/>
      <c r="Q4077" s="44"/>
      <c r="R4077" s="44"/>
      <c r="S4077" s="99"/>
      <c r="T4077" s="99"/>
      <c r="U4077" s="99"/>
      <c r="V4077" s="99"/>
      <c r="W4077" s="99"/>
      <c r="X4077" s="99"/>
      <c r="Y4077" s="99"/>
      <c r="Z4077" s="99"/>
      <c r="AF4077" s="326"/>
    </row>
    <row r="4078" spans="1:32" x14ac:dyDescent="0.25">
      <c r="A4078" s="91" t="s">
        <v>10180</v>
      </c>
      <c r="B4078" s="92" t="s">
        <v>10390</v>
      </c>
      <c r="C4078" s="56" t="s">
        <v>10120</v>
      </c>
      <c r="D4078" s="146" t="s">
        <v>10389</v>
      </c>
      <c r="E4078" s="107">
        <v>45838</v>
      </c>
      <c r="F4078" s="93"/>
      <c r="G4078" s="93"/>
      <c r="H4078" s="93"/>
      <c r="I4078" s="99"/>
      <c r="J4078" s="99"/>
      <c r="K4078" s="99"/>
      <c r="L4078" s="99"/>
      <c r="M4078" s="99"/>
      <c r="N4078" s="99"/>
      <c r="O4078" s="99"/>
      <c r="P4078" s="57"/>
      <c r="Q4078" s="44"/>
      <c r="R4078" s="44"/>
      <c r="S4078" s="99"/>
      <c r="T4078" s="99"/>
      <c r="U4078" s="99"/>
      <c r="V4078" s="99"/>
      <c r="W4078" s="99"/>
      <c r="X4078" s="99"/>
      <c r="Y4078" s="99"/>
      <c r="Z4078" s="99"/>
      <c r="AF4078" s="326"/>
    </row>
    <row r="4079" spans="1:32" x14ac:dyDescent="0.25">
      <c r="A4079" s="44" t="s">
        <v>12973</v>
      </c>
      <c r="B4079" s="44" t="s">
        <v>3298</v>
      </c>
      <c r="C4079" s="45">
        <v>25010402</v>
      </c>
      <c r="D4079" s="45" t="s">
        <v>12340</v>
      </c>
      <c r="E4079" s="45" t="s">
        <v>13581</v>
      </c>
      <c r="AF4079" s="326"/>
    </row>
    <row r="4080" spans="1:32" x14ac:dyDescent="0.25">
      <c r="A4080" s="44" t="s">
        <v>12973</v>
      </c>
      <c r="B4080" s="44" t="s">
        <v>5639</v>
      </c>
      <c r="C4080" s="45">
        <v>25010401</v>
      </c>
      <c r="D4080" s="45" t="s">
        <v>12340</v>
      </c>
      <c r="E4080" s="45" t="s">
        <v>13581</v>
      </c>
      <c r="AF4080" s="326"/>
    </row>
    <row r="4081" spans="1:32" x14ac:dyDescent="0.25">
      <c r="A4081" s="44" t="s">
        <v>12973</v>
      </c>
      <c r="B4081" s="44" t="s">
        <v>5442</v>
      </c>
      <c r="C4081" s="45">
        <v>25010502</v>
      </c>
      <c r="D4081" s="45" t="s">
        <v>12340</v>
      </c>
      <c r="E4081" s="45" t="s">
        <v>13567</v>
      </c>
      <c r="AF4081" s="326"/>
    </row>
    <row r="4082" spans="1:32" x14ac:dyDescent="0.25">
      <c r="A4082" s="44" t="s">
        <v>12973</v>
      </c>
      <c r="B4082" s="44" t="s">
        <v>18828</v>
      </c>
      <c r="C4082" s="45">
        <v>25010501</v>
      </c>
      <c r="D4082" s="45" t="s">
        <v>12340</v>
      </c>
      <c r="E4082" s="45" t="s">
        <v>13567</v>
      </c>
      <c r="AF4082" s="326"/>
    </row>
    <row r="4083" spans="1:32" x14ac:dyDescent="0.25">
      <c r="A4083" s="44" t="s">
        <v>12973</v>
      </c>
      <c r="B4083" s="44" t="s">
        <v>210</v>
      </c>
      <c r="C4083" s="45">
        <v>241001</v>
      </c>
      <c r="D4083" s="45" t="s">
        <v>12340</v>
      </c>
      <c r="E4083" s="45" t="s">
        <v>5650</v>
      </c>
      <c r="AF4083" s="326"/>
    </row>
    <row r="4084" spans="1:32" x14ac:dyDescent="0.25">
      <c r="A4084" s="44" t="s">
        <v>12973</v>
      </c>
      <c r="B4084" s="44" t="s">
        <v>4482</v>
      </c>
      <c r="C4084" s="45">
        <v>240906</v>
      </c>
      <c r="D4084" s="45" t="s">
        <v>12340</v>
      </c>
      <c r="E4084" s="45" t="s">
        <v>5075</v>
      </c>
      <c r="AF4084" s="326"/>
    </row>
    <row r="4085" spans="1:32" x14ac:dyDescent="0.25">
      <c r="A4085" s="44" t="s">
        <v>3200</v>
      </c>
      <c r="B4085" s="44" t="s">
        <v>4322</v>
      </c>
      <c r="C4085" s="45" t="s">
        <v>4657</v>
      </c>
      <c r="D4085" s="45" t="s">
        <v>12177</v>
      </c>
      <c r="E4085" s="45" t="s">
        <v>5471</v>
      </c>
      <c r="F4085" s="93"/>
      <c r="G4085" s="93"/>
      <c r="H4085" s="93"/>
      <c r="I4085" s="99"/>
      <c r="J4085" s="99"/>
      <c r="K4085" s="99"/>
      <c r="L4085" s="99"/>
      <c r="M4085" s="99"/>
      <c r="N4085" s="99"/>
      <c r="O4085" s="99"/>
      <c r="P4085" s="99"/>
      <c r="Q4085" s="99"/>
      <c r="R4085" s="99"/>
      <c r="S4085" s="99"/>
      <c r="T4085" s="99"/>
      <c r="U4085" s="99"/>
      <c r="V4085" s="99"/>
      <c r="W4085" s="99"/>
      <c r="X4085" s="99"/>
      <c r="Y4085" s="99"/>
      <c r="Z4085" s="99"/>
      <c r="AF4085" s="326"/>
    </row>
    <row r="4086" spans="1:32" x14ac:dyDescent="0.25">
      <c r="A4086" s="44" t="s">
        <v>3200</v>
      </c>
      <c r="B4086" s="44" t="s">
        <v>4322</v>
      </c>
      <c r="C4086" s="45" t="s">
        <v>4657</v>
      </c>
      <c r="D4086" s="45" t="s">
        <v>10697</v>
      </c>
      <c r="E4086" s="45" t="s">
        <v>5471</v>
      </c>
      <c r="F4086" s="93"/>
      <c r="G4086" s="93"/>
      <c r="H4086" s="93"/>
      <c r="I4086" s="99"/>
      <c r="J4086" s="99"/>
      <c r="K4086" s="99"/>
      <c r="L4086" s="99"/>
      <c r="M4086" s="99"/>
      <c r="N4086" s="99"/>
      <c r="O4086" s="99"/>
      <c r="P4086" s="57"/>
      <c r="Q4086" s="44"/>
      <c r="R4086" s="44"/>
      <c r="S4086" s="99"/>
      <c r="T4086" s="99"/>
      <c r="U4086" s="99"/>
      <c r="V4086" s="99"/>
      <c r="W4086" s="99"/>
      <c r="X4086" s="99"/>
      <c r="Y4086" s="99"/>
      <c r="Z4086" s="99"/>
      <c r="AF4086" s="326"/>
    </row>
    <row r="4087" spans="1:32" x14ac:dyDescent="0.25">
      <c r="A4087" s="44" t="s">
        <v>6940</v>
      </c>
      <c r="B4087" s="44" t="s">
        <v>974</v>
      </c>
      <c r="C4087" s="45">
        <v>220104</v>
      </c>
      <c r="D4087" s="45" t="s">
        <v>12340</v>
      </c>
      <c r="E4087" s="45" t="s">
        <v>5452</v>
      </c>
      <c r="AF4087" s="326"/>
    </row>
    <row r="4088" spans="1:32" x14ac:dyDescent="0.25">
      <c r="A4088" s="44" t="s">
        <v>6940</v>
      </c>
      <c r="B4088" s="44" t="s">
        <v>3298</v>
      </c>
      <c r="C4088" s="45">
        <v>23010402</v>
      </c>
      <c r="D4088" s="45" t="s">
        <v>12340</v>
      </c>
      <c r="E4088" s="45" t="s">
        <v>5640</v>
      </c>
      <c r="AF4088" s="326"/>
    </row>
    <row r="4089" spans="1:32" x14ac:dyDescent="0.25">
      <c r="A4089" s="44" t="s">
        <v>6940</v>
      </c>
      <c r="B4089" s="44" t="s">
        <v>18828</v>
      </c>
      <c r="C4089" s="45">
        <v>25010501</v>
      </c>
      <c r="D4089" s="45" t="s">
        <v>12340</v>
      </c>
      <c r="E4089" s="45" t="s">
        <v>13567</v>
      </c>
      <c r="AF4089" s="326"/>
    </row>
    <row r="4090" spans="1:32" x14ac:dyDescent="0.25">
      <c r="A4090" s="44" t="s">
        <v>6940</v>
      </c>
      <c r="B4090" s="44" t="s">
        <v>5442</v>
      </c>
      <c r="C4090" s="45">
        <v>25010502</v>
      </c>
      <c r="D4090" s="45" t="s">
        <v>12340</v>
      </c>
      <c r="E4090" s="45" t="s">
        <v>13567</v>
      </c>
      <c r="AF4090" s="326"/>
    </row>
    <row r="4091" spans="1:32" x14ac:dyDescent="0.25">
      <c r="A4091" s="256" t="s">
        <v>105</v>
      </c>
      <c r="B4091" s="256" t="s">
        <v>5912</v>
      </c>
      <c r="C4091" s="53" t="s">
        <v>11846</v>
      </c>
      <c r="D4091" s="93" t="s">
        <v>5891</v>
      </c>
      <c r="E4091" s="257">
        <v>47352</v>
      </c>
      <c r="F4091" s="93"/>
      <c r="G4091" s="93"/>
      <c r="H4091" s="93"/>
      <c r="I4091" s="99"/>
      <c r="J4091" s="99"/>
      <c r="K4091" s="99"/>
      <c r="L4091" s="99"/>
      <c r="M4091" s="99"/>
      <c r="N4091" s="99"/>
      <c r="O4091" s="99"/>
      <c r="P4091" s="99"/>
      <c r="Q4091" s="99"/>
      <c r="R4091" s="99"/>
      <c r="S4091" s="99"/>
      <c r="T4091" s="99"/>
      <c r="U4091" s="99"/>
      <c r="V4091" s="99"/>
      <c r="W4091" s="99"/>
      <c r="X4091" s="99"/>
      <c r="Y4091" s="99"/>
      <c r="Z4091" s="99"/>
      <c r="AF4091" s="326"/>
    </row>
    <row r="4092" spans="1:32" x14ac:dyDescent="0.25">
      <c r="A4092" s="256" t="s">
        <v>105</v>
      </c>
      <c r="B4092" s="256" t="s">
        <v>15247</v>
      </c>
      <c r="C4092" s="53" t="s">
        <v>15369</v>
      </c>
      <c r="D4092" s="93" t="s">
        <v>5891</v>
      </c>
      <c r="E4092" s="257">
        <v>47502</v>
      </c>
      <c r="F4092" s="93"/>
      <c r="G4092" s="93"/>
      <c r="H4092" s="93"/>
      <c r="I4092" s="99"/>
      <c r="J4092" s="99"/>
      <c r="K4092" s="99"/>
      <c r="L4092" s="99"/>
      <c r="M4092" s="99"/>
      <c r="N4092" s="99"/>
      <c r="O4092" s="99"/>
      <c r="P4092" s="99"/>
      <c r="Q4092" s="99"/>
      <c r="R4092" s="99"/>
      <c r="S4092" s="99"/>
      <c r="T4092" s="99"/>
      <c r="U4092" s="99"/>
      <c r="V4092" s="99"/>
      <c r="W4092" s="99"/>
      <c r="X4092" s="99"/>
      <c r="Y4092" s="99"/>
      <c r="Z4092" s="99"/>
      <c r="AF4092" s="326"/>
    </row>
    <row r="4093" spans="1:32" x14ac:dyDescent="0.25">
      <c r="A4093" s="256" t="s">
        <v>105</v>
      </c>
      <c r="B4093" s="256" t="s">
        <v>5901</v>
      </c>
      <c r="C4093" s="53" t="s">
        <v>5911</v>
      </c>
      <c r="D4093" s="93" t="s">
        <v>5891</v>
      </c>
      <c r="E4093" s="257">
        <v>46143</v>
      </c>
      <c r="F4093" s="93"/>
      <c r="G4093" s="93"/>
      <c r="H4093" s="93"/>
      <c r="I4093" s="99"/>
      <c r="J4093" s="99"/>
      <c r="K4093" s="99"/>
      <c r="L4093" s="99"/>
      <c r="M4093" s="99"/>
      <c r="N4093" s="99"/>
      <c r="O4093" s="99"/>
      <c r="P4093" s="99"/>
      <c r="Q4093" s="99"/>
      <c r="R4093" s="99"/>
      <c r="S4093" s="99"/>
      <c r="T4093" s="99"/>
      <c r="U4093" s="99"/>
      <c r="V4093" s="99"/>
      <c r="W4093" s="99"/>
      <c r="X4093" s="99"/>
      <c r="Y4093" s="99"/>
      <c r="Z4093" s="99"/>
      <c r="AA4093" s="380"/>
      <c r="AF4093" s="326"/>
    </row>
    <row r="4094" spans="1:32" x14ac:dyDescent="0.25">
      <c r="A4094" s="44" t="s">
        <v>1038</v>
      </c>
      <c r="B4094" s="92" t="s">
        <v>10390</v>
      </c>
      <c r="C4094" s="56" t="s">
        <v>10120</v>
      </c>
      <c r="D4094" s="146" t="s">
        <v>10389</v>
      </c>
      <c r="E4094" s="107">
        <v>45838</v>
      </c>
      <c r="F4094" s="93"/>
      <c r="G4094" s="93"/>
      <c r="H4094" s="93"/>
      <c r="I4094" s="99"/>
      <c r="J4094" s="99"/>
      <c r="K4094" s="99"/>
      <c r="L4094" s="99"/>
      <c r="M4094" s="99"/>
      <c r="N4094" s="99"/>
      <c r="O4094" s="99"/>
      <c r="P4094" s="57"/>
      <c r="Q4094" s="44"/>
      <c r="R4094" s="44"/>
      <c r="S4094" s="99"/>
      <c r="T4094" s="99"/>
      <c r="U4094" s="99"/>
      <c r="V4094" s="99"/>
      <c r="W4094" s="99"/>
      <c r="X4094" s="99"/>
      <c r="Y4094" s="99"/>
      <c r="Z4094" s="99"/>
      <c r="AF4094" s="326"/>
    </row>
    <row r="4095" spans="1:32" x14ac:dyDescent="0.25">
      <c r="A4095" s="44" t="s">
        <v>4658</v>
      </c>
      <c r="B4095" s="44" t="s">
        <v>4602</v>
      </c>
      <c r="C4095" s="45" t="s">
        <v>4659</v>
      </c>
      <c r="D4095" s="45" t="s">
        <v>12177</v>
      </c>
      <c r="E4095" s="45" t="s">
        <v>2628</v>
      </c>
      <c r="F4095" s="93"/>
      <c r="G4095" s="93"/>
      <c r="H4095" s="93"/>
      <c r="I4095" s="99"/>
      <c r="J4095" s="99"/>
      <c r="K4095" s="99"/>
      <c r="L4095" s="99"/>
      <c r="M4095" s="99"/>
      <c r="N4095" s="99"/>
      <c r="O4095" s="99"/>
      <c r="P4095" s="99"/>
      <c r="Q4095" s="99"/>
      <c r="R4095" s="99"/>
      <c r="S4095" s="99"/>
      <c r="T4095" s="99"/>
      <c r="U4095" s="99"/>
      <c r="V4095" s="99"/>
      <c r="W4095" s="99"/>
      <c r="X4095" s="99"/>
      <c r="Y4095" s="99"/>
      <c r="Z4095" s="99"/>
      <c r="AF4095" s="326"/>
    </row>
    <row r="4096" spans="1:32" x14ac:dyDescent="0.25">
      <c r="A4096" s="44" t="s">
        <v>4658</v>
      </c>
      <c r="B4096" s="44" t="s">
        <v>4602</v>
      </c>
      <c r="C4096" s="45" t="s">
        <v>4659</v>
      </c>
      <c r="D4096" s="93" t="s">
        <v>18817</v>
      </c>
      <c r="E4096" s="45" t="s">
        <v>2628</v>
      </c>
      <c r="F4096" s="379"/>
      <c r="G4096" s="379"/>
      <c r="H4096" s="379"/>
      <c r="I4096" s="380"/>
      <c r="J4096" s="380"/>
      <c r="K4096" s="380"/>
      <c r="L4096" s="380"/>
      <c r="M4096" s="380"/>
      <c r="N4096" s="380"/>
      <c r="O4096" s="380"/>
      <c r="P4096" s="380"/>
      <c r="Q4096" s="380"/>
      <c r="R4096" s="380"/>
      <c r="S4096" s="380"/>
      <c r="T4096" s="380"/>
      <c r="U4096" s="380"/>
      <c r="V4096" s="380"/>
      <c r="W4096" s="380"/>
      <c r="X4096" s="380"/>
      <c r="Y4096" s="380"/>
      <c r="Z4096" s="380"/>
      <c r="AA4096" s="380"/>
      <c r="AF4096" s="326"/>
    </row>
    <row r="4097" spans="1:32" x14ac:dyDescent="0.25">
      <c r="A4097" s="44" t="s">
        <v>4658</v>
      </c>
      <c r="B4097" s="44" t="s">
        <v>18670</v>
      </c>
      <c r="C4097" s="45" t="s">
        <v>18755</v>
      </c>
      <c r="D4097" s="93" t="s">
        <v>18817</v>
      </c>
      <c r="E4097" s="45" t="s">
        <v>10638</v>
      </c>
      <c r="F4097" s="379"/>
      <c r="G4097" s="379"/>
      <c r="H4097" s="379"/>
      <c r="I4097" s="380"/>
      <c r="J4097" s="380"/>
      <c r="K4097" s="380"/>
      <c r="L4097" s="380"/>
      <c r="M4097" s="380"/>
      <c r="N4097" s="380"/>
      <c r="O4097" s="380"/>
      <c r="P4097" s="380"/>
      <c r="Q4097" s="380"/>
      <c r="R4097" s="380"/>
      <c r="S4097" s="380"/>
      <c r="T4097" s="380"/>
      <c r="U4097" s="380"/>
      <c r="V4097" s="380"/>
      <c r="W4097" s="380"/>
      <c r="X4097" s="380"/>
      <c r="Y4097" s="380"/>
      <c r="Z4097" s="380"/>
      <c r="AA4097" s="380"/>
      <c r="AF4097" s="326"/>
    </row>
    <row r="4098" spans="1:32" x14ac:dyDescent="0.3">
      <c r="A4098" s="372" t="s">
        <v>17502</v>
      </c>
      <c r="B4098" s="372" t="s">
        <v>5061</v>
      </c>
      <c r="C4098" s="125" t="s">
        <v>17483</v>
      </c>
      <c r="D4098" s="32" t="s">
        <v>20621</v>
      </c>
      <c r="E4098" s="125" t="s">
        <v>5246</v>
      </c>
      <c r="F4098" s="125" t="s">
        <v>1236</v>
      </c>
      <c r="G4098" s="125" t="s">
        <v>1237</v>
      </c>
      <c r="AF4098" s="326"/>
    </row>
    <row r="4099" spans="1:32" x14ac:dyDescent="0.3">
      <c r="A4099" s="372" t="s">
        <v>16556</v>
      </c>
      <c r="B4099" s="372" t="s">
        <v>5060</v>
      </c>
      <c r="C4099" s="125" t="s">
        <v>16725</v>
      </c>
      <c r="D4099" s="32" t="s">
        <v>20621</v>
      </c>
      <c r="E4099" s="125" t="s">
        <v>12895</v>
      </c>
      <c r="F4099" s="125" t="s">
        <v>1236</v>
      </c>
      <c r="G4099" s="125" t="s">
        <v>1237</v>
      </c>
      <c r="AF4099" s="326"/>
    </row>
    <row r="4100" spans="1:32" x14ac:dyDescent="0.25">
      <c r="A4100" s="44" t="s">
        <v>2458</v>
      </c>
      <c r="B4100" s="44" t="s">
        <v>4602</v>
      </c>
      <c r="C4100" s="45" t="s">
        <v>4661</v>
      </c>
      <c r="D4100" s="45" t="s">
        <v>12177</v>
      </c>
      <c r="E4100" s="46">
        <v>46387</v>
      </c>
      <c r="F4100" s="93"/>
      <c r="G4100" s="93"/>
      <c r="H4100" s="93"/>
      <c r="I4100" s="99"/>
      <c r="J4100" s="99"/>
      <c r="K4100" s="99"/>
      <c r="L4100" s="99"/>
      <c r="M4100" s="99"/>
      <c r="N4100" s="99"/>
      <c r="O4100" s="99"/>
      <c r="P4100" s="99"/>
      <c r="Q4100" s="99"/>
      <c r="R4100" s="99"/>
      <c r="S4100" s="99"/>
      <c r="T4100" s="99"/>
      <c r="U4100" s="99"/>
      <c r="V4100" s="99"/>
      <c r="W4100" s="99"/>
      <c r="X4100" s="99"/>
      <c r="Y4100" s="99"/>
      <c r="Z4100" s="99"/>
      <c r="AF4100" s="326"/>
    </row>
    <row r="4101" spans="1:32" x14ac:dyDescent="0.25">
      <c r="A4101" s="44" t="s">
        <v>2458</v>
      </c>
      <c r="B4101" s="44" t="s">
        <v>3157</v>
      </c>
      <c r="C4101" s="45">
        <v>230305</v>
      </c>
      <c r="D4101" s="45" t="s">
        <v>12340</v>
      </c>
      <c r="E4101" s="45" t="s">
        <v>3276</v>
      </c>
      <c r="AF4101" s="326"/>
    </row>
    <row r="4102" spans="1:32" x14ac:dyDescent="0.25">
      <c r="A4102" s="44" t="s">
        <v>2458</v>
      </c>
      <c r="B4102" s="44" t="s">
        <v>10031</v>
      </c>
      <c r="C4102" s="45">
        <v>240101</v>
      </c>
      <c r="D4102" s="45" t="s">
        <v>12340</v>
      </c>
      <c r="E4102" s="45" t="s">
        <v>10032</v>
      </c>
      <c r="AF4102" s="326"/>
    </row>
    <row r="4103" spans="1:32" x14ac:dyDescent="0.25">
      <c r="A4103" s="44" t="s">
        <v>2458</v>
      </c>
      <c r="B4103" s="44" t="s">
        <v>986</v>
      </c>
      <c r="C4103" s="45">
        <v>240303</v>
      </c>
      <c r="D4103" s="45" t="s">
        <v>12340</v>
      </c>
      <c r="E4103" s="45" t="s">
        <v>2686</v>
      </c>
      <c r="AF4103" s="326"/>
    </row>
    <row r="4104" spans="1:32" x14ac:dyDescent="0.3">
      <c r="A4104" s="372" t="s">
        <v>13892</v>
      </c>
      <c r="B4104" s="372" t="s">
        <v>13880</v>
      </c>
      <c r="C4104" s="125" t="s">
        <v>13881</v>
      </c>
      <c r="D4104" s="32" t="s">
        <v>20621</v>
      </c>
      <c r="E4104" s="125" t="s">
        <v>5650</v>
      </c>
      <c r="F4104" s="125" t="s">
        <v>1237</v>
      </c>
      <c r="G4104" s="125" t="s">
        <v>1237</v>
      </c>
      <c r="AF4104" s="326"/>
    </row>
    <row r="4105" spans="1:32" x14ac:dyDescent="0.25">
      <c r="A4105" s="44" t="s">
        <v>7363</v>
      </c>
      <c r="B4105" s="44" t="s">
        <v>967</v>
      </c>
      <c r="C4105" s="45">
        <v>240601</v>
      </c>
      <c r="D4105" s="45" t="s">
        <v>12340</v>
      </c>
      <c r="E4105" s="45" t="s">
        <v>10639</v>
      </c>
      <c r="AF4105" s="326"/>
    </row>
    <row r="4106" spans="1:32" x14ac:dyDescent="0.25">
      <c r="A4106" s="44" t="s">
        <v>7363</v>
      </c>
      <c r="B4106" s="44" t="s">
        <v>10031</v>
      </c>
      <c r="C4106" s="45">
        <v>260105</v>
      </c>
      <c r="D4106" s="45" t="s">
        <v>12340</v>
      </c>
      <c r="E4106" s="45" t="s">
        <v>19008</v>
      </c>
      <c r="AF4106" s="326"/>
    </row>
    <row r="4107" spans="1:32" x14ac:dyDescent="0.25">
      <c r="A4107" s="44" t="s">
        <v>18034</v>
      </c>
      <c r="B4107" s="44" t="s">
        <v>18035</v>
      </c>
      <c r="C4107" s="45" t="s">
        <v>18341</v>
      </c>
      <c r="D4107" s="93" t="s">
        <v>3876</v>
      </c>
      <c r="E4107" s="359">
        <f>DATE(2029,7,22)</f>
        <v>47321</v>
      </c>
      <c r="F4107" s="93"/>
      <c r="G4107" s="93"/>
      <c r="H4107" s="93"/>
      <c r="I4107" s="99"/>
      <c r="J4107" s="99"/>
      <c r="K4107" s="99"/>
      <c r="L4107" s="99"/>
      <c r="M4107" s="99"/>
      <c r="N4107" s="99"/>
      <c r="O4107" s="99"/>
      <c r="P4107" s="99"/>
      <c r="Q4107" s="99"/>
      <c r="R4107" s="99"/>
      <c r="S4107" s="99"/>
      <c r="T4107" s="99"/>
      <c r="U4107" s="99"/>
      <c r="V4107" s="99"/>
      <c r="W4107" s="99"/>
      <c r="X4107" s="99"/>
      <c r="Y4107" s="99"/>
      <c r="Z4107" s="99"/>
      <c r="AF4107" s="326"/>
    </row>
    <row r="4108" spans="1:32" x14ac:dyDescent="0.25">
      <c r="A4108" s="44" t="s">
        <v>7334</v>
      </c>
      <c r="B4108" s="44" t="s">
        <v>20364</v>
      </c>
      <c r="C4108" s="45" t="s">
        <v>7329</v>
      </c>
      <c r="D4108" s="32" t="s">
        <v>12570</v>
      </c>
      <c r="E4108" s="46">
        <v>46507</v>
      </c>
      <c r="AF4108" s="326"/>
    </row>
    <row r="4109" spans="1:32" x14ac:dyDescent="0.25">
      <c r="A4109" s="44" t="s">
        <v>3280</v>
      </c>
      <c r="B4109" s="44" t="s">
        <v>3281</v>
      </c>
      <c r="C4109" s="56" t="s">
        <v>3282</v>
      </c>
      <c r="D4109" s="56" t="s">
        <v>1901</v>
      </c>
      <c r="E4109" s="69">
        <v>45626</v>
      </c>
      <c r="F4109" s="45"/>
      <c r="G4109" s="93"/>
      <c r="H4109" s="93"/>
      <c r="I4109" s="99"/>
      <c r="J4109" s="99"/>
      <c r="K4109" s="99"/>
      <c r="L4109" s="99"/>
      <c r="M4109" s="99"/>
      <c r="N4109" s="99"/>
      <c r="O4109" s="99"/>
      <c r="P4109" s="57"/>
      <c r="Q4109" s="44"/>
      <c r="R4109" s="44"/>
      <c r="S4109" s="99"/>
      <c r="T4109" s="99"/>
      <c r="U4109" s="99"/>
      <c r="V4109" s="99"/>
      <c r="W4109" s="99"/>
      <c r="X4109" s="99"/>
      <c r="Y4109" s="99"/>
      <c r="Z4109" s="99"/>
      <c r="AF4109" s="326"/>
    </row>
    <row r="4110" spans="1:32" x14ac:dyDescent="0.25">
      <c r="A4110" s="44" t="s">
        <v>2459</v>
      </c>
      <c r="B4110" s="44" t="s">
        <v>2438</v>
      </c>
      <c r="C4110" s="45">
        <v>251001</v>
      </c>
      <c r="D4110" s="45" t="s">
        <v>12340</v>
      </c>
      <c r="E4110" s="45" t="s">
        <v>12119</v>
      </c>
      <c r="AF4110" s="326"/>
    </row>
    <row r="4111" spans="1:32" x14ac:dyDescent="0.3">
      <c r="A4111" s="372" t="s">
        <v>1039</v>
      </c>
      <c r="B4111" s="372" t="s">
        <v>1223</v>
      </c>
      <c r="C4111" s="125" t="s">
        <v>16734</v>
      </c>
      <c r="D4111" s="32" t="s">
        <v>20621</v>
      </c>
      <c r="E4111" s="125" t="s">
        <v>10638</v>
      </c>
      <c r="F4111" s="125" t="s">
        <v>1236</v>
      </c>
      <c r="G4111" s="125" t="s">
        <v>1237</v>
      </c>
      <c r="AF4111" s="326"/>
    </row>
    <row r="4112" spans="1:32" x14ac:dyDescent="0.25">
      <c r="A4112" s="44" t="s">
        <v>7192</v>
      </c>
      <c r="B4112" s="44" t="s">
        <v>2302</v>
      </c>
      <c r="C4112" s="45" t="s">
        <v>2303</v>
      </c>
      <c r="D4112" s="45" t="s">
        <v>12177</v>
      </c>
      <c r="E4112" s="45" t="s">
        <v>2628</v>
      </c>
      <c r="F4112" s="93"/>
      <c r="G4112" s="93"/>
      <c r="H4112" s="93"/>
      <c r="I4112" s="99"/>
      <c r="J4112" s="99"/>
      <c r="K4112" s="99"/>
      <c r="L4112" s="99"/>
      <c r="M4112" s="99"/>
      <c r="N4112" s="99"/>
      <c r="O4112" s="99"/>
      <c r="P4112" s="99"/>
      <c r="Q4112" s="99"/>
      <c r="R4112" s="99"/>
      <c r="S4112" s="99"/>
      <c r="T4112" s="99"/>
      <c r="U4112" s="99"/>
      <c r="V4112" s="99"/>
      <c r="W4112" s="99"/>
      <c r="X4112" s="99"/>
      <c r="Y4112" s="99"/>
      <c r="Z4112" s="99"/>
      <c r="AF4112" s="326"/>
    </row>
    <row r="4113" spans="1:32" x14ac:dyDescent="0.25">
      <c r="A4113" s="44" t="s">
        <v>7192</v>
      </c>
      <c r="B4113" s="44" t="s">
        <v>2302</v>
      </c>
      <c r="C4113" s="45" t="s">
        <v>2303</v>
      </c>
      <c r="D4113" s="93" t="s">
        <v>18817</v>
      </c>
      <c r="E4113" s="45" t="s">
        <v>2628</v>
      </c>
      <c r="F4113" s="379"/>
      <c r="G4113" s="379"/>
      <c r="H4113" s="379"/>
      <c r="I4113" s="380"/>
      <c r="J4113" s="380"/>
      <c r="K4113" s="380"/>
      <c r="L4113" s="380"/>
      <c r="M4113" s="380"/>
      <c r="N4113" s="380"/>
      <c r="O4113" s="380"/>
      <c r="P4113" s="380"/>
      <c r="Q4113" s="380"/>
      <c r="R4113" s="380"/>
      <c r="S4113" s="380"/>
      <c r="T4113" s="380"/>
      <c r="U4113" s="380"/>
      <c r="V4113" s="380"/>
      <c r="W4113" s="380"/>
      <c r="X4113" s="380"/>
      <c r="Y4113" s="380"/>
      <c r="Z4113" s="380"/>
      <c r="AA4113" s="380"/>
      <c r="AF4113" s="326"/>
    </row>
    <row r="4114" spans="1:32" x14ac:dyDescent="0.25">
      <c r="A4114" s="44" t="s">
        <v>7192</v>
      </c>
      <c r="B4114" s="44" t="s">
        <v>15993</v>
      </c>
      <c r="C4114" s="45" t="s">
        <v>12746</v>
      </c>
      <c r="D4114" s="93" t="s">
        <v>3876</v>
      </c>
      <c r="E4114" s="359">
        <f>DATE(2028,11,13)</f>
        <v>47070</v>
      </c>
      <c r="F4114" s="93"/>
      <c r="G4114" s="93"/>
      <c r="H4114" s="93"/>
      <c r="I4114" s="99"/>
      <c r="J4114" s="99"/>
      <c r="K4114" s="99"/>
      <c r="L4114" s="99"/>
      <c r="M4114" s="99"/>
      <c r="N4114" s="99"/>
      <c r="O4114" s="99"/>
      <c r="P4114" s="99"/>
      <c r="Q4114" s="99"/>
      <c r="R4114" s="99"/>
      <c r="S4114" s="99"/>
      <c r="T4114" s="99"/>
      <c r="U4114" s="99"/>
      <c r="V4114" s="99"/>
      <c r="W4114" s="99"/>
      <c r="X4114" s="99"/>
      <c r="Y4114" s="99"/>
      <c r="Z4114" s="99"/>
      <c r="AF4114" s="326"/>
    </row>
    <row r="4115" spans="1:32" x14ac:dyDescent="0.25">
      <c r="A4115" s="44" t="s">
        <v>7192</v>
      </c>
      <c r="B4115" s="44" t="s">
        <v>2302</v>
      </c>
      <c r="C4115" s="45" t="s">
        <v>2303</v>
      </c>
      <c r="D4115" s="45" t="s">
        <v>10697</v>
      </c>
      <c r="E4115" s="45" t="s">
        <v>2628</v>
      </c>
      <c r="F4115" s="93"/>
      <c r="G4115" s="93"/>
      <c r="H4115" s="93"/>
      <c r="I4115" s="99"/>
      <c r="J4115" s="99"/>
      <c r="K4115" s="99"/>
      <c r="L4115" s="99"/>
      <c r="M4115" s="99"/>
      <c r="N4115" s="99"/>
      <c r="O4115" s="99"/>
      <c r="P4115" s="57"/>
      <c r="Q4115" s="44"/>
      <c r="R4115" s="44"/>
      <c r="S4115" s="99"/>
      <c r="T4115" s="99"/>
      <c r="U4115" s="99"/>
      <c r="V4115" s="99"/>
      <c r="W4115" s="99"/>
      <c r="X4115" s="99"/>
      <c r="Y4115" s="99"/>
      <c r="Z4115" s="99"/>
      <c r="AF4115" s="326"/>
    </row>
    <row r="4116" spans="1:32" x14ac:dyDescent="0.25">
      <c r="A4116" s="44" t="s">
        <v>12922</v>
      </c>
      <c r="B4116" s="44" t="s">
        <v>12920</v>
      </c>
      <c r="C4116" s="45" t="s">
        <v>12923</v>
      </c>
      <c r="D4116" s="45" t="s">
        <v>12177</v>
      </c>
      <c r="E4116" s="45" t="s">
        <v>10639</v>
      </c>
      <c r="F4116" s="93"/>
      <c r="G4116" s="93"/>
      <c r="H4116" s="93"/>
      <c r="I4116" s="99"/>
      <c r="J4116" s="99"/>
      <c r="K4116" s="99"/>
      <c r="L4116" s="99"/>
      <c r="M4116" s="99"/>
      <c r="N4116" s="99"/>
      <c r="O4116" s="99"/>
      <c r="P4116" s="99"/>
      <c r="Q4116" s="99"/>
      <c r="R4116" s="99"/>
      <c r="S4116" s="99"/>
      <c r="T4116" s="99"/>
      <c r="U4116" s="99"/>
      <c r="V4116" s="99"/>
      <c r="W4116" s="99"/>
      <c r="X4116" s="99"/>
      <c r="Y4116" s="99"/>
      <c r="Z4116" s="99"/>
      <c r="AF4116" s="326"/>
    </row>
    <row r="4117" spans="1:32" x14ac:dyDescent="0.25">
      <c r="A4117" s="44" t="s">
        <v>12922</v>
      </c>
      <c r="B4117" s="44" t="s">
        <v>12920</v>
      </c>
      <c r="C4117" s="45" t="s">
        <v>12923</v>
      </c>
      <c r="D4117" s="93" t="s">
        <v>18817</v>
      </c>
      <c r="E4117" s="45" t="s">
        <v>10639</v>
      </c>
      <c r="F4117" s="379"/>
      <c r="G4117" s="379"/>
      <c r="H4117" s="379"/>
      <c r="I4117" s="380"/>
      <c r="J4117" s="380"/>
      <c r="K4117" s="380"/>
      <c r="L4117" s="380"/>
      <c r="M4117" s="380"/>
      <c r="N4117" s="380"/>
      <c r="O4117" s="380"/>
      <c r="P4117" s="380"/>
      <c r="Q4117" s="380"/>
      <c r="R4117" s="380"/>
      <c r="S4117" s="380"/>
      <c r="T4117" s="380"/>
      <c r="U4117" s="380"/>
      <c r="V4117" s="380"/>
      <c r="W4117" s="380"/>
      <c r="X4117" s="380"/>
      <c r="Y4117" s="380"/>
      <c r="Z4117" s="380"/>
      <c r="AA4117" s="380"/>
      <c r="AF4117" s="326"/>
    </row>
    <row r="4118" spans="1:32" x14ac:dyDescent="0.25">
      <c r="A4118" s="44" t="s">
        <v>13232</v>
      </c>
      <c r="B4118" s="44" t="s">
        <v>13118</v>
      </c>
      <c r="C4118" s="45">
        <v>21.23</v>
      </c>
      <c r="D4118" s="45" t="s">
        <v>13565</v>
      </c>
      <c r="E4118" s="46">
        <v>46934</v>
      </c>
      <c r="F4118" s="45"/>
      <c r="G4118" s="93"/>
      <c r="H4118" s="93"/>
      <c r="I4118" s="99"/>
      <c r="J4118" s="99"/>
      <c r="K4118" s="99"/>
      <c r="L4118" s="99"/>
      <c r="M4118" s="99"/>
      <c r="N4118" s="99"/>
      <c r="O4118" s="99"/>
      <c r="P4118" s="99"/>
      <c r="Q4118" s="99"/>
      <c r="R4118" s="99"/>
      <c r="S4118" s="99"/>
      <c r="T4118" s="99"/>
      <c r="U4118" s="99"/>
      <c r="V4118" s="99"/>
      <c r="W4118" s="99"/>
      <c r="X4118" s="99"/>
      <c r="Y4118" s="99"/>
      <c r="Z4118" s="99"/>
      <c r="AF4118" s="326"/>
    </row>
    <row r="4119" spans="1:32" x14ac:dyDescent="0.25">
      <c r="A4119" s="44" t="s">
        <v>13232</v>
      </c>
      <c r="B4119" s="44" t="s">
        <v>13119</v>
      </c>
      <c r="C4119" s="45">
        <v>22.23</v>
      </c>
      <c r="D4119" s="45" t="s">
        <v>13565</v>
      </c>
      <c r="E4119" s="46">
        <v>46934</v>
      </c>
      <c r="F4119" s="45"/>
      <c r="G4119" s="93"/>
      <c r="H4119" s="93"/>
      <c r="I4119" s="99"/>
      <c r="J4119" s="99"/>
      <c r="K4119" s="99"/>
      <c r="L4119" s="99"/>
      <c r="M4119" s="99"/>
      <c r="N4119" s="99"/>
      <c r="O4119" s="99"/>
      <c r="P4119" s="99"/>
      <c r="Q4119" s="99"/>
      <c r="R4119" s="99"/>
      <c r="S4119" s="99"/>
      <c r="T4119" s="99"/>
      <c r="U4119" s="99"/>
      <c r="V4119" s="99"/>
      <c r="W4119" s="99"/>
      <c r="X4119" s="99"/>
      <c r="Y4119" s="99"/>
      <c r="Z4119" s="99"/>
      <c r="AF4119" s="326"/>
    </row>
    <row r="4120" spans="1:32" x14ac:dyDescent="0.25">
      <c r="A4120" s="44" t="s">
        <v>5507</v>
      </c>
      <c r="B4120" s="44" t="s">
        <v>7650</v>
      </c>
      <c r="C4120" s="45">
        <v>230504</v>
      </c>
      <c r="D4120" s="45" t="s">
        <v>12340</v>
      </c>
      <c r="E4120" s="45" t="s">
        <v>7651</v>
      </c>
      <c r="AF4120" s="326"/>
    </row>
    <row r="4121" spans="1:32" x14ac:dyDescent="0.25">
      <c r="A4121" s="44" t="s">
        <v>5507</v>
      </c>
      <c r="B4121" s="44" t="s">
        <v>2433</v>
      </c>
      <c r="C4121" s="45">
        <v>230105</v>
      </c>
      <c r="D4121" s="45" t="s">
        <v>12340</v>
      </c>
      <c r="E4121" s="45" t="s">
        <v>5580</v>
      </c>
      <c r="AF4121" s="326"/>
    </row>
    <row r="4122" spans="1:32" x14ac:dyDescent="0.3">
      <c r="A4122" s="372" t="s">
        <v>2388</v>
      </c>
      <c r="B4122" s="372" t="s">
        <v>1214</v>
      </c>
      <c r="C4122" s="125" t="s">
        <v>18610</v>
      </c>
      <c r="D4122" s="32" t="s">
        <v>20621</v>
      </c>
      <c r="E4122" s="125" t="s">
        <v>8976</v>
      </c>
      <c r="F4122" s="125" t="s">
        <v>1236</v>
      </c>
      <c r="G4122" s="125" t="s">
        <v>1237</v>
      </c>
      <c r="AF4122" s="326"/>
    </row>
    <row r="4123" spans="1:32" x14ac:dyDescent="0.25">
      <c r="A4123" s="91" t="s">
        <v>10181</v>
      </c>
      <c r="B4123" s="92" t="s">
        <v>10390</v>
      </c>
      <c r="C4123" s="56" t="s">
        <v>10135</v>
      </c>
      <c r="D4123" s="146" t="s">
        <v>10389</v>
      </c>
      <c r="E4123" s="107">
        <v>45838</v>
      </c>
      <c r="F4123" s="93"/>
      <c r="G4123" s="93"/>
      <c r="H4123" s="93"/>
      <c r="I4123" s="99"/>
      <c r="J4123" s="99"/>
      <c r="K4123" s="99"/>
      <c r="L4123" s="99"/>
      <c r="M4123" s="99"/>
      <c r="N4123" s="99"/>
      <c r="O4123" s="99"/>
      <c r="P4123" s="57"/>
      <c r="Q4123" s="44"/>
      <c r="R4123" s="44"/>
      <c r="S4123" s="99"/>
      <c r="T4123" s="99"/>
      <c r="U4123" s="99"/>
      <c r="V4123" s="99"/>
      <c r="W4123" s="99"/>
      <c r="X4123" s="99"/>
      <c r="Y4123" s="99"/>
      <c r="Z4123" s="99"/>
      <c r="AF4123" s="326"/>
    </row>
    <row r="4124" spans="1:32" x14ac:dyDescent="0.25">
      <c r="A4124" s="44" t="s">
        <v>11408</v>
      </c>
      <c r="B4124" s="44" t="s">
        <v>974</v>
      </c>
      <c r="C4124" s="45">
        <v>220104</v>
      </c>
      <c r="D4124" s="45" t="s">
        <v>12340</v>
      </c>
      <c r="E4124" s="45" t="s">
        <v>5452</v>
      </c>
      <c r="AF4124" s="326"/>
    </row>
    <row r="4125" spans="1:32" x14ac:dyDescent="0.25">
      <c r="A4125" s="44" t="s">
        <v>12974</v>
      </c>
      <c r="B4125" s="44" t="s">
        <v>968</v>
      </c>
      <c r="C4125" s="45">
        <v>24060402</v>
      </c>
      <c r="D4125" s="45" t="s">
        <v>12340</v>
      </c>
      <c r="E4125" s="45" t="s">
        <v>5235</v>
      </c>
      <c r="AF4125" s="326"/>
    </row>
    <row r="4126" spans="1:32" x14ac:dyDescent="0.25">
      <c r="A4126" s="44" t="s">
        <v>12974</v>
      </c>
      <c r="B4126" s="44" t="s">
        <v>4036</v>
      </c>
      <c r="C4126" s="45">
        <v>24060401</v>
      </c>
      <c r="D4126" s="45" t="s">
        <v>12340</v>
      </c>
      <c r="E4126" s="45" t="s">
        <v>5235</v>
      </c>
      <c r="AF4126" s="326"/>
    </row>
    <row r="4127" spans="1:32" x14ac:dyDescent="0.3">
      <c r="A4127" s="372" t="s">
        <v>20073</v>
      </c>
      <c r="B4127" s="372" t="s">
        <v>1214</v>
      </c>
      <c r="C4127" s="125" t="s">
        <v>18610</v>
      </c>
      <c r="D4127" s="32" t="s">
        <v>20621</v>
      </c>
      <c r="E4127" s="125" t="s">
        <v>8976</v>
      </c>
      <c r="F4127" s="125" t="s">
        <v>1236</v>
      </c>
      <c r="G4127" s="125" t="s">
        <v>1237</v>
      </c>
      <c r="AF4127" s="326"/>
    </row>
    <row r="4128" spans="1:32" x14ac:dyDescent="0.3">
      <c r="A4128" s="372" t="s">
        <v>20073</v>
      </c>
      <c r="B4128" s="372" t="s">
        <v>7364</v>
      </c>
      <c r="C4128" s="125" t="s">
        <v>20260</v>
      </c>
      <c r="D4128" s="32" t="s">
        <v>20621</v>
      </c>
      <c r="E4128" s="125" t="s">
        <v>8976</v>
      </c>
      <c r="F4128" s="125" t="s">
        <v>1236</v>
      </c>
      <c r="G4128" s="125" t="s">
        <v>1237</v>
      </c>
      <c r="AF4128" s="326"/>
    </row>
    <row r="4129" spans="1:32" x14ac:dyDescent="0.25">
      <c r="A4129" s="44" t="s">
        <v>19093</v>
      </c>
      <c r="B4129" s="44" t="s">
        <v>5447</v>
      </c>
      <c r="C4129" s="45">
        <v>240804</v>
      </c>
      <c r="D4129" s="45" t="s">
        <v>12340</v>
      </c>
      <c r="E4129" s="45" t="s">
        <v>12234</v>
      </c>
      <c r="AF4129" s="326"/>
    </row>
    <row r="4130" spans="1:32" x14ac:dyDescent="0.25">
      <c r="A4130" s="44" t="s">
        <v>684</v>
      </c>
      <c r="B4130" s="44" t="s">
        <v>18840</v>
      </c>
      <c r="C4130" s="45">
        <v>260202</v>
      </c>
      <c r="D4130" s="45" t="s">
        <v>12340</v>
      </c>
      <c r="E4130" s="45" t="s">
        <v>10021</v>
      </c>
      <c r="AF4130" s="326"/>
    </row>
    <row r="4131" spans="1:32" x14ac:dyDescent="0.25">
      <c r="A4131" s="44" t="s">
        <v>684</v>
      </c>
      <c r="B4131" s="44" t="s">
        <v>3298</v>
      </c>
      <c r="C4131" s="45">
        <v>26010402</v>
      </c>
      <c r="D4131" s="45" t="s">
        <v>12340</v>
      </c>
      <c r="E4131" s="45" t="s">
        <v>18836</v>
      </c>
      <c r="AF4131" s="326"/>
    </row>
    <row r="4132" spans="1:32" x14ac:dyDescent="0.25">
      <c r="A4132" s="44" t="s">
        <v>684</v>
      </c>
      <c r="B4132" s="44" t="s">
        <v>5639</v>
      </c>
      <c r="C4132" s="45">
        <v>26010401</v>
      </c>
      <c r="D4132" s="45" t="s">
        <v>12340</v>
      </c>
      <c r="E4132" s="45" t="s">
        <v>18836</v>
      </c>
      <c r="AF4132" s="326"/>
    </row>
    <row r="4133" spans="1:32" x14ac:dyDescent="0.25">
      <c r="A4133" s="44" t="s">
        <v>684</v>
      </c>
      <c r="B4133" s="44" t="s">
        <v>2433</v>
      </c>
      <c r="C4133" s="45">
        <v>230105</v>
      </c>
      <c r="D4133" s="45" t="s">
        <v>12340</v>
      </c>
      <c r="E4133" s="45" t="s">
        <v>5580</v>
      </c>
      <c r="AF4133" s="326"/>
    </row>
    <row r="4134" spans="1:32" x14ac:dyDescent="0.25">
      <c r="A4134" s="44" t="s">
        <v>19094</v>
      </c>
      <c r="B4134" s="44" t="s">
        <v>1734</v>
      </c>
      <c r="C4134" s="45">
        <v>250301</v>
      </c>
      <c r="D4134" s="45" t="s">
        <v>12340</v>
      </c>
      <c r="E4134" s="45" t="s">
        <v>5580</v>
      </c>
      <c r="AF4134" s="326"/>
    </row>
    <row r="4135" spans="1:32" x14ac:dyDescent="0.25">
      <c r="A4135" s="44" t="s">
        <v>3066</v>
      </c>
      <c r="B4135" s="44" t="s">
        <v>3298</v>
      </c>
      <c r="C4135" s="45">
        <v>23010402</v>
      </c>
      <c r="D4135" s="45" t="s">
        <v>12340</v>
      </c>
      <c r="E4135" s="45" t="s">
        <v>5640</v>
      </c>
      <c r="AF4135" s="326"/>
    </row>
    <row r="4136" spans="1:32" x14ac:dyDescent="0.25">
      <c r="A4136" s="44" t="s">
        <v>3066</v>
      </c>
      <c r="B4136" s="44" t="s">
        <v>5639</v>
      </c>
      <c r="C4136" s="45">
        <v>23010401</v>
      </c>
      <c r="D4136" s="45" t="s">
        <v>12340</v>
      </c>
      <c r="E4136" s="45" t="s">
        <v>5640</v>
      </c>
      <c r="AF4136" s="326"/>
    </row>
    <row r="4137" spans="1:32" x14ac:dyDescent="0.25">
      <c r="A4137" s="44" t="s">
        <v>3635</v>
      </c>
      <c r="B4137" s="44" t="s">
        <v>3298</v>
      </c>
      <c r="C4137" s="45">
        <v>26010402</v>
      </c>
      <c r="D4137" s="45" t="s">
        <v>12340</v>
      </c>
      <c r="E4137" s="45" t="s">
        <v>18836</v>
      </c>
      <c r="AF4137" s="326"/>
    </row>
    <row r="4138" spans="1:32" x14ac:dyDescent="0.25">
      <c r="A4138" s="44" t="s">
        <v>2460</v>
      </c>
      <c r="B4138" s="44" t="s">
        <v>3275</v>
      </c>
      <c r="C4138" s="45">
        <v>210101</v>
      </c>
      <c r="D4138" s="45" t="s">
        <v>12340</v>
      </c>
      <c r="E4138" s="45" t="s">
        <v>3276</v>
      </c>
      <c r="AF4138" s="326"/>
    </row>
    <row r="4139" spans="1:32" x14ac:dyDescent="0.25">
      <c r="A4139" s="44" t="s">
        <v>10025</v>
      </c>
      <c r="B4139" s="44" t="s">
        <v>10031</v>
      </c>
      <c r="C4139" s="45">
        <v>240101</v>
      </c>
      <c r="D4139" s="45" t="s">
        <v>12340</v>
      </c>
      <c r="E4139" s="45" t="s">
        <v>10032</v>
      </c>
      <c r="AF4139" s="326"/>
    </row>
    <row r="4140" spans="1:32" x14ac:dyDescent="0.25">
      <c r="A4140" s="44" t="s">
        <v>10025</v>
      </c>
      <c r="B4140" s="44" t="s">
        <v>986</v>
      </c>
      <c r="C4140" s="45">
        <v>240303</v>
      </c>
      <c r="D4140" s="45" t="s">
        <v>12340</v>
      </c>
      <c r="E4140" s="45" t="s">
        <v>2686</v>
      </c>
      <c r="AF4140" s="326"/>
    </row>
    <row r="4141" spans="1:32" x14ac:dyDescent="0.25">
      <c r="A4141" s="44" t="s">
        <v>12256</v>
      </c>
      <c r="B4141" s="44" t="s">
        <v>5447</v>
      </c>
      <c r="C4141" s="45">
        <v>240804</v>
      </c>
      <c r="D4141" s="45" t="s">
        <v>12340</v>
      </c>
      <c r="E4141" s="45" t="s">
        <v>12234</v>
      </c>
      <c r="AF4141" s="326"/>
    </row>
    <row r="4142" spans="1:32" x14ac:dyDescent="0.25">
      <c r="A4142" s="135" t="s">
        <v>6216</v>
      </c>
      <c r="B4142" s="131" t="s">
        <v>1251</v>
      </c>
      <c r="C4142" s="96" t="s">
        <v>6208</v>
      </c>
      <c r="D4142" s="96" t="s">
        <v>1250</v>
      </c>
      <c r="E4142" s="94">
        <v>46228</v>
      </c>
      <c r="F4142" s="93"/>
      <c r="G4142" s="93"/>
      <c r="H4142" s="93"/>
      <c r="I4142" s="99"/>
      <c r="J4142" s="99"/>
      <c r="K4142" s="99"/>
      <c r="L4142" s="99"/>
      <c r="M4142" s="99"/>
      <c r="N4142" s="99"/>
      <c r="O4142" s="99"/>
      <c r="P4142" s="57"/>
      <c r="Q4142" s="44"/>
      <c r="R4142" s="44"/>
      <c r="S4142" s="99"/>
      <c r="T4142" s="99"/>
      <c r="U4142" s="99"/>
      <c r="V4142" s="99"/>
      <c r="W4142" s="99"/>
      <c r="X4142" s="99"/>
      <c r="Y4142" s="99"/>
      <c r="Z4142" s="99"/>
      <c r="AA4142" s="380"/>
      <c r="AF4142" s="326"/>
    </row>
    <row r="4143" spans="1:32" x14ac:dyDescent="0.3">
      <c r="A4143" s="372" t="s">
        <v>9365</v>
      </c>
      <c r="B4143" s="372" t="s">
        <v>1201</v>
      </c>
      <c r="C4143" s="125" t="s">
        <v>11031</v>
      </c>
      <c r="D4143" s="32" t="s">
        <v>20621</v>
      </c>
      <c r="E4143" s="125" t="s">
        <v>5452</v>
      </c>
      <c r="F4143" s="125" t="s">
        <v>1237</v>
      </c>
      <c r="G4143" s="125" t="s">
        <v>1236</v>
      </c>
      <c r="AF4143" s="326"/>
    </row>
    <row r="4144" spans="1:32" x14ac:dyDescent="0.25">
      <c r="A4144" s="135" t="s">
        <v>6217</v>
      </c>
      <c r="B4144" s="131" t="s">
        <v>6205</v>
      </c>
      <c r="C4144" s="96" t="s">
        <v>6206</v>
      </c>
      <c r="D4144" s="96" t="s">
        <v>1250</v>
      </c>
      <c r="E4144" s="94">
        <v>46234</v>
      </c>
      <c r="F4144" s="93"/>
      <c r="G4144" s="93"/>
      <c r="H4144" s="93"/>
      <c r="I4144" s="99"/>
      <c r="J4144" s="99"/>
      <c r="K4144" s="99"/>
      <c r="L4144" s="99"/>
      <c r="M4144" s="99"/>
      <c r="N4144" s="99"/>
      <c r="O4144" s="99"/>
      <c r="P4144" s="57"/>
      <c r="Q4144" s="44"/>
      <c r="R4144" s="44"/>
      <c r="S4144" s="99"/>
      <c r="T4144" s="99"/>
      <c r="U4144" s="99"/>
      <c r="V4144" s="99"/>
      <c r="W4144" s="99"/>
      <c r="X4144" s="99"/>
      <c r="Y4144" s="99"/>
      <c r="Z4144" s="99"/>
      <c r="AA4144" s="380"/>
      <c r="AF4144" s="326"/>
    </row>
    <row r="4145" spans="1:32" x14ac:dyDescent="0.25">
      <c r="A4145" s="44" t="s">
        <v>15994</v>
      </c>
      <c r="B4145" s="44" t="s">
        <v>15995</v>
      </c>
      <c r="C4145" s="45" t="s">
        <v>15996</v>
      </c>
      <c r="D4145" s="93" t="s">
        <v>3876</v>
      </c>
      <c r="E4145" s="359">
        <f>DATE(2028,9,20)</f>
        <v>47016</v>
      </c>
      <c r="F4145" s="93"/>
      <c r="G4145" s="93"/>
      <c r="H4145" s="93"/>
      <c r="I4145" s="99"/>
      <c r="J4145" s="99"/>
      <c r="K4145" s="99"/>
      <c r="L4145" s="99"/>
      <c r="M4145" s="99"/>
      <c r="N4145" s="99"/>
      <c r="O4145" s="99"/>
      <c r="P4145" s="99"/>
      <c r="Q4145" s="99"/>
      <c r="R4145" s="99"/>
      <c r="S4145" s="99"/>
      <c r="T4145" s="99"/>
      <c r="U4145" s="99"/>
      <c r="V4145" s="99"/>
      <c r="W4145" s="99"/>
      <c r="X4145" s="99"/>
      <c r="Y4145" s="99"/>
      <c r="Z4145" s="99"/>
      <c r="AF4145" s="326"/>
    </row>
    <row r="4146" spans="1:32" x14ac:dyDescent="0.25">
      <c r="A4146" s="44" t="s">
        <v>11409</v>
      </c>
      <c r="B4146" s="44" t="s">
        <v>11372</v>
      </c>
      <c r="C4146" s="45">
        <v>240704</v>
      </c>
      <c r="D4146" s="45" t="s">
        <v>12340</v>
      </c>
      <c r="E4146" s="45" t="s">
        <v>5452</v>
      </c>
      <c r="AF4146" s="326"/>
    </row>
    <row r="4147" spans="1:32" x14ac:dyDescent="0.3">
      <c r="A4147" s="372" t="s">
        <v>13893</v>
      </c>
      <c r="B4147" s="372" t="s">
        <v>13870</v>
      </c>
      <c r="C4147" s="125" t="s">
        <v>13871</v>
      </c>
      <c r="D4147" s="32" t="s">
        <v>20621</v>
      </c>
      <c r="E4147" s="125" t="s">
        <v>5650</v>
      </c>
      <c r="F4147" s="125" t="s">
        <v>1236</v>
      </c>
      <c r="G4147" s="125" t="s">
        <v>1237</v>
      </c>
      <c r="AF4147" s="326"/>
    </row>
    <row r="4148" spans="1:32" x14ac:dyDescent="0.25">
      <c r="A4148" s="44" t="s">
        <v>17471</v>
      </c>
      <c r="B4148" s="44" t="s">
        <v>20397</v>
      </c>
      <c r="C4148" s="45" t="s">
        <v>5859</v>
      </c>
      <c r="D4148" s="32" t="s">
        <v>12570</v>
      </c>
      <c r="E4148" s="46">
        <v>46418</v>
      </c>
      <c r="AF4148" s="326"/>
    </row>
    <row r="4149" spans="1:32" x14ac:dyDescent="0.25">
      <c r="A4149" s="44" t="s">
        <v>3636</v>
      </c>
      <c r="B4149" s="44" t="s">
        <v>18840</v>
      </c>
      <c r="C4149" s="45">
        <v>260202</v>
      </c>
      <c r="D4149" s="45" t="s">
        <v>12340</v>
      </c>
      <c r="E4149" s="45" t="s">
        <v>10021</v>
      </c>
      <c r="AF4149" s="326"/>
    </row>
    <row r="4150" spans="1:32" x14ac:dyDescent="0.25">
      <c r="A4150" s="44" t="s">
        <v>3636</v>
      </c>
      <c r="B4150" s="44" t="s">
        <v>5460</v>
      </c>
      <c r="C4150" s="45">
        <v>251003</v>
      </c>
      <c r="D4150" s="45" t="s">
        <v>12340</v>
      </c>
      <c r="E4150" s="45" t="s">
        <v>12119</v>
      </c>
      <c r="AF4150" s="326"/>
    </row>
    <row r="4151" spans="1:32" x14ac:dyDescent="0.25">
      <c r="A4151" s="44" t="s">
        <v>3636</v>
      </c>
      <c r="B4151" s="44" t="s">
        <v>2433</v>
      </c>
      <c r="C4151" s="45">
        <v>250106</v>
      </c>
      <c r="D4151" s="45" t="s">
        <v>12340</v>
      </c>
      <c r="E4151" s="45" t="s">
        <v>12896</v>
      </c>
      <c r="AF4151" s="326"/>
    </row>
    <row r="4152" spans="1:32" x14ac:dyDescent="0.3">
      <c r="A4152" s="372" t="s">
        <v>20455</v>
      </c>
      <c r="B4152" s="372" t="s">
        <v>5061</v>
      </c>
      <c r="C4152" s="125" t="s">
        <v>17483</v>
      </c>
      <c r="D4152" s="32" t="s">
        <v>20621</v>
      </c>
      <c r="E4152" s="125" t="s">
        <v>5246</v>
      </c>
      <c r="F4152" s="125" t="s">
        <v>1236</v>
      </c>
      <c r="G4152" s="125" t="s">
        <v>1237</v>
      </c>
      <c r="AF4152" s="326"/>
    </row>
    <row r="4153" spans="1:32" x14ac:dyDescent="0.3">
      <c r="A4153" s="372" t="s">
        <v>20455</v>
      </c>
      <c r="B4153" s="372" t="s">
        <v>7465</v>
      </c>
      <c r="C4153" s="125" t="s">
        <v>20614</v>
      </c>
      <c r="D4153" s="32" t="s">
        <v>20621</v>
      </c>
      <c r="E4153" s="125" t="s">
        <v>10032</v>
      </c>
      <c r="F4153" s="125" t="s">
        <v>1236</v>
      </c>
      <c r="G4153" s="125" t="s">
        <v>1237</v>
      </c>
      <c r="AF4153" s="326"/>
    </row>
    <row r="4154" spans="1:32" x14ac:dyDescent="0.25">
      <c r="A4154" s="44" t="s">
        <v>2430</v>
      </c>
      <c r="B4154" s="44" t="s">
        <v>7117</v>
      </c>
      <c r="C4154" s="45">
        <v>260203</v>
      </c>
      <c r="D4154" s="45" t="s">
        <v>12340</v>
      </c>
      <c r="E4154" s="45" t="s">
        <v>10021</v>
      </c>
      <c r="AF4154" s="326"/>
    </row>
    <row r="4155" spans="1:32" x14ac:dyDescent="0.25">
      <c r="A4155" s="44" t="s">
        <v>2430</v>
      </c>
      <c r="B4155" s="44" t="s">
        <v>13571</v>
      </c>
      <c r="C4155" s="45">
        <v>241101</v>
      </c>
      <c r="D4155" s="45" t="s">
        <v>12340</v>
      </c>
      <c r="E4155" s="45" t="s">
        <v>5650</v>
      </c>
      <c r="AF4155" s="326"/>
    </row>
    <row r="4156" spans="1:32" x14ac:dyDescent="0.3">
      <c r="A4156" s="372" t="s">
        <v>20074</v>
      </c>
      <c r="B4156" s="372" t="s">
        <v>2384</v>
      </c>
      <c r="C4156" s="125" t="s">
        <v>20259</v>
      </c>
      <c r="D4156" s="32" t="s">
        <v>20621</v>
      </c>
      <c r="E4156" s="125" t="s">
        <v>8976</v>
      </c>
      <c r="F4156" s="125" t="s">
        <v>1236</v>
      </c>
      <c r="G4156" s="125" t="s">
        <v>1237</v>
      </c>
      <c r="AF4156" s="326"/>
    </row>
    <row r="4157" spans="1:32" x14ac:dyDescent="0.25">
      <c r="A4157" s="44" t="s">
        <v>13233</v>
      </c>
      <c r="B4157" s="44" t="s">
        <v>13107</v>
      </c>
      <c r="C4157" s="45">
        <v>9.24</v>
      </c>
      <c r="D4157" s="45" t="s">
        <v>13565</v>
      </c>
      <c r="E4157" s="46">
        <v>47299</v>
      </c>
      <c r="F4157" s="45"/>
      <c r="G4157" s="93"/>
      <c r="H4157" s="93"/>
      <c r="I4157" s="99"/>
      <c r="J4157" s="99"/>
      <c r="K4157" s="99"/>
      <c r="L4157" s="99"/>
      <c r="M4157" s="99"/>
      <c r="N4157" s="99"/>
      <c r="O4157" s="99"/>
      <c r="P4157" s="99"/>
      <c r="Q4157" s="99"/>
      <c r="R4157" s="99"/>
      <c r="S4157" s="99"/>
      <c r="T4157" s="99"/>
      <c r="U4157" s="99"/>
      <c r="V4157" s="99"/>
      <c r="W4157" s="99"/>
      <c r="X4157" s="99"/>
      <c r="Y4157" s="99"/>
      <c r="Z4157" s="99"/>
      <c r="AF4157" s="326"/>
    </row>
    <row r="4158" spans="1:32" x14ac:dyDescent="0.3">
      <c r="A4158" s="385" t="s">
        <v>1040</v>
      </c>
      <c r="B4158" s="385" t="s">
        <v>1339</v>
      </c>
      <c r="C4158" s="387">
        <v>24027</v>
      </c>
      <c r="D4158" s="93" t="s">
        <v>5007</v>
      </c>
      <c r="E4158" s="388">
        <v>46507</v>
      </c>
      <c r="AF4158" s="326"/>
    </row>
    <row r="4159" spans="1:32" x14ac:dyDescent="0.25">
      <c r="A4159" s="44" t="s">
        <v>17827</v>
      </c>
      <c r="B4159" s="44" t="s">
        <v>20343</v>
      </c>
      <c r="C4159" s="45" t="s">
        <v>17817</v>
      </c>
      <c r="D4159" s="32" t="s">
        <v>12570</v>
      </c>
      <c r="E4159" s="46">
        <v>46387</v>
      </c>
      <c r="AF4159" s="326"/>
    </row>
    <row r="4160" spans="1:32" x14ac:dyDescent="0.25">
      <c r="A4160" s="44" t="s">
        <v>3290</v>
      </c>
      <c r="B4160" s="44" t="s">
        <v>10018</v>
      </c>
      <c r="C4160" s="45">
        <v>240102</v>
      </c>
      <c r="D4160" s="45" t="s">
        <v>12340</v>
      </c>
      <c r="E4160" s="45" t="s">
        <v>5452</v>
      </c>
      <c r="AF4160" s="326"/>
    </row>
    <row r="4161" spans="1:32" x14ac:dyDescent="0.25">
      <c r="A4161" s="44" t="s">
        <v>11410</v>
      </c>
      <c r="B4161" s="44" t="s">
        <v>11296</v>
      </c>
      <c r="C4161" s="45">
        <v>240402</v>
      </c>
      <c r="D4161" s="45" t="s">
        <v>12340</v>
      </c>
      <c r="E4161" s="45" t="s">
        <v>5311</v>
      </c>
      <c r="AF4161" s="326"/>
    </row>
    <row r="4162" spans="1:32" x14ac:dyDescent="0.25">
      <c r="A4162" s="44" t="s">
        <v>11410</v>
      </c>
      <c r="B4162" s="44" t="s">
        <v>10031</v>
      </c>
      <c r="C4162" s="45">
        <v>240101</v>
      </c>
      <c r="D4162" s="45" t="s">
        <v>12340</v>
      </c>
      <c r="E4162" s="45" t="s">
        <v>10032</v>
      </c>
      <c r="AF4162" s="326"/>
    </row>
    <row r="4163" spans="1:32" x14ac:dyDescent="0.3">
      <c r="A4163" s="385" t="s">
        <v>521</v>
      </c>
      <c r="B4163" s="385" t="s">
        <v>1339</v>
      </c>
      <c r="C4163" s="387">
        <v>24027</v>
      </c>
      <c r="D4163" s="93" t="s">
        <v>5007</v>
      </c>
      <c r="E4163" s="388">
        <v>46507</v>
      </c>
      <c r="AF4163" s="326"/>
    </row>
    <row r="4164" spans="1:32" x14ac:dyDescent="0.3">
      <c r="A4164" s="372" t="s">
        <v>1041</v>
      </c>
      <c r="B4164" s="372" t="s">
        <v>1213</v>
      </c>
      <c r="C4164" s="125" t="s">
        <v>20615</v>
      </c>
      <c r="D4164" s="32" t="s">
        <v>20621</v>
      </c>
      <c r="E4164" s="125" t="s">
        <v>10032</v>
      </c>
      <c r="F4164" s="125" t="s">
        <v>1236</v>
      </c>
      <c r="G4164" s="125" t="s">
        <v>1236</v>
      </c>
      <c r="AF4164" s="326"/>
    </row>
    <row r="4165" spans="1:32" x14ac:dyDescent="0.25">
      <c r="A4165" s="44" t="s">
        <v>1041</v>
      </c>
      <c r="B4165" s="44" t="s">
        <v>13196</v>
      </c>
      <c r="C4165" s="45">
        <v>15.23</v>
      </c>
      <c r="D4165" s="45" t="s">
        <v>13565</v>
      </c>
      <c r="E4165" s="46">
        <v>46934</v>
      </c>
      <c r="F4165" s="45"/>
      <c r="G4165" s="93"/>
      <c r="H4165" s="93"/>
      <c r="I4165" s="99"/>
      <c r="J4165" s="99"/>
      <c r="K4165" s="99"/>
      <c r="L4165" s="99"/>
      <c r="M4165" s="99"/>
      <c r="N4165" s="99"/>
      <c r="O4165" s="99"/>
      <c r="P4165" s="99"/>
      <c r="Q4165" s="99"/>
      <c r="R4165" s="99"/>
      <c r="S4165" s="99"/>
      <c r="T4165" s="99"/>
      <c r="U4165" s="99"/>
      <c r="V4165" s="99"/>
      <c r="W4165" s="99"/>
      <c r="X4165" s="99"/>
      <c r="Y4165" s="99"/>
      <c r="Z4165" s="99"/>
      <c r="AF4165" s="326"/>
    </row>
    <row r="4166" spans="1:32" x14ac:dyDescent="0.25">
      <c r="A4166" s="44" t="s">
        <v>1041</v>
      </c>
      <c r="B4166" s="44" t="s">
        <v>13118</v>
      </c>
      <c r="C4166" s="45">
        <v>21.23</v>
      </c>
      <c r="D4166" s="45" t="s">
        <v>13565</v>
      </c>
      <c r="E4166" s="46">
        <v>46934</v>
      </c>
      <c r="F4166" s="45"/>
      <c r="G4166" s="93"/>
      <c r="H4166" s="93"/>
      <c r="I4166" s="99"/>
      <c r="J4166" s="99"/>
      <c r="K4166" s="99"/>
      <c r="L4166" s="99"/>
      <c r="M4166" s="99"/>
      <c r="N4166" s="99"/>
      <c r="O4166" s="99"/>
      <c r="P4166" s="99"/>
      <c r="Q4166" s="99"/>
      <c r="R4166" s="99"/>
      <c r="S4166" s="99"/>
      <c r="T4166" s="99"/>
      <c r="U4166" s="99"/>
      <c r="V4166" s="99"/>
      <c r="W4166" s="99"/>
      <c r="X4166" s="99"/>
      <c r="Y4166" s="99"/>
      <c r="Z4166" s="99"/>
      <c r="AF4166" s="326"/>
    </row>
    <row r="4167" spans="1:32" x14ac:dyDescent="0.25">
      <c r="A4167" s="44" t="s">
        <v>1041</v>
      </c>
      <c r="B4167" s="44" t="s">
        <v>13119</v>
      </c>
      <c r="C4167" s="45">
        <v>22.23</v>
      </c>
      <c r="D4167" s="45" t="s">
        <v>13565</v>
      </c>
      <c r="E4167" s="46">
        <v>46934</v>
      </c>
      <c r="F4167" s="45"/>
      <c r="G4167" s="93"/>
      <c r="H4167" s="93"/>
      <c r="I4167" s="99"/>
      <c r="J4167" s="99"/>
      <c r="K4167" s="99"/>
      <c r="L4167" s="99"/>
      <c r="M4167" s="99"/>
      <c r="N4167" s="99"/>
      <c r="O4167" s="99"/>
      <c r="P4167" s="99"/>
      <c r="Q4167" s="99"/>
      <c r="R4167" s="99"/>
      <c r="S4167" s="99"/>
      <c r="T4167" s="99"/>
      <c r="U4167" s="99"/>
      <c r="V4167" s="99"/>
      <c r="W4167" s="99"/>
      <c r="X4167" s="99"/>
      <c r="Y4167" s="99"/>
      <c r="Z4167" s="99"/>
      <c r="AF4167" s="326"/>
    </row>
    <row r="4168" spans="1:32" x14ac:dyDescent="0.25">
      <c r="A4168" s="44" t="s">
        <v>521</v>
      </c>
      <c r="B4168" s="44" t="s">
        <v>20377</v>
      </c>
      <c r="C4168" s="45" t="s">
        <v>5842</v>
      </c>
      <c r="D4168" s="32" t="s">
        <v>12570</v>
      </c>
      <c r="E4168" s="46">
        <v>46265</v>
      </c>
      <c r="AF4168" s="326"/>
    </row>
    <row r="4169" spans="1:32" x14ac:dyDescent="0.25">
      <c r="A4169" s="44" t="s">
        <v>521</v>
      </c>
      <c r="B4169" s="44" t="s">
        <v>20386</v>
      </c>
      <c r="C4169" s="45" t="s">
        <v>17902</v>
      </c>
      <c r="D4169" s="32" t="s">
        <v>12570</v>
      </c>
      <c r="E4169" s="46">
        <v>46446</v>
      </c>
      <c r="AF4169" s="326"/>
    </row>
    <row r="4170" spans="1:32" x14ac:dyDescent="0.25">
      <c r="A4170" s="44" t="s">
        <v>1041</v>
      </c>
      <c r="B4170" s="44" t="s">
        <v>1972</v>
      </c>
      <c r="C4170" s="45" t="s">
        <v>5187</v>
      </c>
      <c r="D4170" s="46" t="s">
        <v>13037</v>
      </c>
      <c r="E4170" s="46">
        <v>46250</v>
      </c>
      <c r="AF4170" s="326"/>
    </row>
    <row r="4171" spans="1:32" x14ac:dyDescent="0.3">
      <c r="A4171" s="385" t="s">
        <v>1042</v>
      </c>
      <c r="B4171" s="385" t="s">
        <v>1339</v>
      </c>
      <c r="C4171" s="387">
        <v>24027</v>
      </c>
      <c r="D4171" s="93" t="s">
        <v>5007</v>
      </c>
      <c r="E4171" s="388">
        <v>46507</v>
      </c>
      <c r="AF4171" s="326"/>
    </row>
    <row r="4172" spans="1:32" x14ac:dyDescent="0.25">
      <c r="A4172" s="44" t="s">
        <v>6941</v>
      </c>
      <c r="B4172" s="44" t="s">
        <v>7119</v>
      </c>
      <c r="C4172" s="45">
        <v>26020102</v>
      </c>
      <c r="D4172" s="45" t="s">
        <v>12340</v>
      </c>
      <c r="E4172" s="45" t="s">
        <v>10021</v>
      </c>
      <c r="AF4172" s="326"/>
    </row>
    <row r="4173" spans="1:32" x14ac:dyDescent="0.25">
      <c r="A4173" s="44" t="s">
        <v>6941</v>
      </c>
      <c r="B4173" s="44" t="s">
        <v>18842</v>
      </c>
      <c r="C4173" s="45">
        <v>26020101</v>
      </c>
      <c r="D4173" s="45" t="s">
        <v>12340</v>
      </c>
      <c r="E4173" s="45" t="s">
        <v>10021</v>
      </c>
      <c r="AF4173" s="326"/>
    </row>
    <row r="4174" spans="1:32" x14ac:dyDescent="0.3">
      <c r="A4174" s="385" t="s">
        <v>18617</v>
      </c>
      <c r="B4174" s="385" t="s">
        <v>1339</v>
      </c>
      <c r="C4174" s="387" t="s">
        <v>18636</v>
      </c>
      <c r="D4174" s="93" t="s">
        <v>5007</v>
      </c>
      <c r="E4174" s="388">
        <v>46507</v>
      </c>
      <c r="AF4174" s="326"/>
    </row>
    <row r="4175" spans="1:32" x14ac:dyDescent="0.3">
      <c r="A4175" s="57" t="s">
        <v>18540</v>
      </c>
      <c r="B4175" s="57" t="s">
        <v>2254</v>
      </c>
      <c r="C4175" s="62">
        <v>24030</v>
      </c>
      <c r="D4175" s="93" t="s">
        <v>5007</v>
      </c>
      <c r="E4175" s="60">
        <v>46326</v>
      </c>
      <c r="F4175" s="379"/>
      <c r="G4175" s="379"/>
      <c r="H4175" s="379"/>
      <c r="I4175" s="380"/>
      <c r="J4175" s="380"/>
      <c r="K4175" s="380"/>
      <c r="L4175" s="380"/>
      <c r="M4175" s="380"/>
      <c r="N4175" s="380"/>
      <c r="O4175" s="380"/>
      <c r="P4175" s="380"/>
      <c r="Q4175" s="380"/>
      <c r="R4175" s="380"/>
      <c r="S4175" s="380"/>
      <c r="T4175" s="380"/>
      <c r="U4175" s="380"/>
      <c r="V4175" s="380"/>
      <c r="W4175" s="380"/>
      <c r="X4175" s="380"/>
      <c r="Y4175" s="380"/>
      <c r="Z4175" s="380"/>
      <c r="AA4175" s="380"/>
      <c r="AF4175" s="326"/>
    </row>
    <row r="4176" spans="1:32" x14ac:dyDescent="0.3">
      <c r="A4176" s="372" t="s">
        <v>18540</v>
      </c>
      <c r="B4176" s="372" t="s">
        <v>1207</v>
      </c>
      <c r="C4176" s="125" t="s">
        <v>11906</v>
      </c>
      <c r="D4176" s="32" t="s">
        <v>20621</v>
      </c>
      <c r="E4176" s="125" t="s">
        <v>7992</v>
      </c>
      <c r="F4176" s="125" t="s">
        <v>1237</v>
      </c>
      <c r="G4176" s="125" t="s">
        <v>1236</v>
      </c>
      <c r="AF4176" s="326"/>
    </row>
    <row r="4177" spans="1:32" x14ac:dyDescent="0.3">
      <c r="A4177" s="372" t="s">
        <v>18540</v>
      </c>
      <c r="B4177" s="372" t="s">
        <v>1210</v>
      </c>
      <c r="C4177" s="125" t="s">
        <v>12344</v>
      </c>
      <c r="D4177" s="32" t="s">
        <v>20621</v>
      </c>
      <c r="E4177" s="125" t="s">
        <v>5075</v>
      </c>
      <c r="F4177" s="125" t="s">
        <v>1237</v>
      </c>
      <c r="G4177" s="125" t="s">
        <v>1236</v>
      </c>
      <c r="AF4177" s="326"/>
    </row>
    <row r="4178" spans="1:32" x14ac:dyDescent="0.3">
      <c r="A4178" s="372" t="s">
        <v>18540</v>
      </c>
      <c r="B4178" s="372" t="s">
        <v>1204</v>
      </c>
      <c r="C4178" s="125" t="s">
        <v>14352</v>
      </c>
      <c r="D4178" s="32" t="s">
        <v>20621</v>
      </c>
      <c r="E4178" s="125" t="s">
        <v>13567</v>
      </c>
      <c r="F4178" s="125" t="s">
        <v>1237</v>
      </c>
      <c r="G4178" s="125" t="s">
        <v>1236</v>
      </c>
      <c r="AF4178" s="326"/>
    </row>
    <row r="4179" spans="1:32" x14ac:dyDescent="0.3">
      <c r="A4179" s="372" t="s">
        <v>18540</v>
      </c>
      <c r="B4179" s="372" t="s">
        <v>1213</v>
      </c>
      <c r="C4179" s="125" t="s">
        <v>20615</v>
      </c>
      <c r="D4179" s="32" t="s">
        <v>20621</v>
      </c>
      <c r="E4179" s="125" t="s">
        <v>10032</v>
      </c>
      <c r="F4179" s="125" t="s">
        <v>1237</v>
      </c>
      <c r="G4179" s="125" t="s">
        <v>1236</v>
      </c>
      <c r="AF4179" s="326"/>
    </row>
    <row r="4180" spans="1:32" x14ac:dyDescent="0.3">
      <c r="A4180" s="372" t="s">
        <v>16557</v>
      </c>
      <c r="B4180" s="372" t="s">
        <v>1842</v>
      </c>
      <c r="C4180" s="125" t="s">
        <v>16723</v>
      </c>
      <c r="D4180" s="32" t="s">
        <v>20621</v>
      </c>
      <c r="E4180" s="125" t="s">
        <v>12895</v>
      </c>
      <c r="F4180" s="125" t="s">
        <v>1236</v>
      </c>
      <c r="G4180" s="125" t="s">
        <v>1237</v>
      </c>
      <c r="AF4180" s="326"/>
    </row>
    <row r="4181" spans="1:32" x14ac:dyDescent="0.25">
      <c r="A4181" s="86" t="s">
        <v>13234</v>
      </c>
      <c r="B4181" s="44" t="s">
        <v>17386</v>
      </c>
      <c r="C4181" s="45">
        <v>8.26</v>
      </c>
      <c r="D4181" s="45" t="s">
        <v>13565</v>
      </c>
      <c r="E4181" s="46">
        <v>47787</v>
      </c>
      <c r="F4181" s="45"/>
      <c r="G4181" s="93"/>
      <c r="H4181" s="93"/>
      <c r="I4181" s="99"/>
      <c r="J4181" s="99"/>
      <c r="K4181" s="99"/>
      <c r="L4181" s="99"/>
      <c r="M4181" s="99"/>
      <c r="N4181" s="99"/>
      <c r="O4181" s="99"/>
      <c r="P4181" s="99"/>
      <c r="Q4181" s="99"/>
      <c r="R4181" s="99"/>
      <c r="S4181" s="99"/>
      <c r="T4181" s="99"/>
      <c r="U4181" s="99"/>
      <c r="V4181" s="99"/>
      <c r="W4181" s="99"/>
      <c r="X4181" s="99"/>
      <c r="Y4181" s="99"/>
      <c r="Z4181" s="99"/>
      <c r="AF4181" s="326"/>
    </row>
    <row r="4182" spans="1:32" x14ac:dyDescent="0.25">
      <c r="A4182" s="44" t="s">
        <v>13234</v>
      </c>
      <c r="B4182" s="44" t="s">
        <v>13127</v>
      </c>
      <c r="C4182" s="45">
        <v>13.24</v>
      </c>
      <c r="D4182" s="45" t="s">
        <v>13565</v>
      </c>
      <c r="E4182" s="46">
        <v>47299</v>
      </c>
      <c r="F4182" s="45"/>
      <c r="G4182" s="93"/>
      <c r="H4182" s="93"/>
      <c r="I4182" s="99"/>
      <c r="J4182" s="99"/>
      <c r="K4182" s="99"/>
      <c r="L4182" s="99"/>
      <c r="M4182" s="99"/>
      <c r="N4182" s="99"/>
      <c r="O4182" s="99"/>
      <c r="P4182" s="99"/>
      <c r="Q4182" s="99"/>
      <c r="R4182" s="99"/>
      <c r="S4182" s="99"/>
      <c r="T4182" s="99"/>
      <c r="U4182" s="99"/>
      <c r="V4182" s="99"/>
      <c r="W4182" s="99"/>
      <c r="X4182" s="99"/>
      <c r="Y4182" s="99"/>
      <c r="Z4182" s="99"/>
      <c r="AF4182" s="326"/>
    </row>
    <row r="4183" spans="1:32" x14ac:dyDescent="0.25">
      <c r="A4183" s="44" t="s">
        <v>13234</v>
      </c>
      <c r="B4183" s="44" t="s">
        <v>13121</v>
      </c>
      <c r="C4183" s="45">
        <v>39.25</v>
      </c>
      <c r="D4183" s="45" t="s">
        <v>13565</v>
      </c>
      <c r="E4183" s="46">
        <v>47514</v>
      </c>
      <c r="F4183" s="45"/>
      <c r="G4183" s="93"/>
      <c r="H4183" s="93"/>
      <c r="I4183" s="99"/>
      <c r="J4183" s="99"/>
      <c r="K4183" s="99"/>
      <c r="L4183" s="99"/>
      <c r="M4183" s="99"/>
      <c r="N4183" s="99"/>
      <c r="O4183" s="99"/>
      <c r="P4183" s="99"/>
      <c r="Q4183" s="99"/>
      <c r="R4183" s="99"/>
      <c r="S4183" s="99"/>
      <c r="T4183" s="99"/>
      <c r="U4183" s="99"/>
      <c r="V4183" s="99"/>
      <c r="W4183" s="99"/>
      <c r="X4183" s="99"/>
      <c r="Y4183" s="99"/>
      <c r="Z4183" s="99"/>
      <c r="AF4183" s="326"/>
    </row>
    <row r="4184" spans="1:32" x14ac:dyDescent="0.3">
      <c r="A4184" s="385" t="s">
        <v>14174</v>
      </c>
      <c r="B4184" s="385" t="s">
        <v>1339</v>
      </c>
      <c r="C4184" s="387">
        <v>24027</v>
      </c>
      <c r="D4184" s="93" t="s">
        <v>5007</v>
      </c>
      <c r="E4184" s="388">
        <v>46507</v>
      </c>
      <c r="AF4184" s="326"/>
    </row>
    <row r="4185" spans="1:32" x14ac:dyDescent="0.3">
      <c r="A4185" s="372" t="s">
        <v>20075</v>
      </c>
      <c r="B4185" s="372" t="s">
        <v>1200</v>
      </c>
      <c r="C4185" s="125" t="s">
        <v>12346</v>
      </c>
      <c r="D4185" s="32" t="s">
        <v>20621</v>
      </c>
      <c r="E4185" s="125" t="s">
        <v>5075</v>
      </c>
      <c r="F4185" s="125" t="s">
        <v>1236</v>
      </c>
      <c r="G4185" s="125" t="s">
        <v>1237</v>
      </c>
      <c r="AF4185" s="326"/>
    </row>
    <row r="4186" spans="1:32" x14ac:dyDescent="0.3">
      <c r="A4186" s="372" t="s">
        <v>1043</v>
      </c>
      <c r="B4186" s="372" t="s">
        <v>1226</v>
      </c>
      <c r="C4186" s="125" t="s">
        <v>11097</v>
      </c>
      <c r="D4186" s="32" t="s">
        <v>20621</v>
      </c>
      <c r="E4186" s="125" t="s">
        <v>7992</v>
      </c>
      <c r="F4186" s="125" t="s">
        <v>1236</v>
      </c>
      <c r="G4186" s="125" t="s">
        <v>1237</v>
      </c>
      <c r="AF4186" s="326"/>
    </row>
    <row r="4187" spans="1:32" x14ac:dyDescent="0.25">
      <c r="A4187" s="44" t="s">
        <v>17654</v>
      </c>
      <c r="B4187" s="44" t="s">
        <v>1946</v>
      </c>
      <c r="C4187" s="45" t="s">
        <v>17655</v>
      </c>
      <c r="D4187" s="46" t="s">
        <v>13037</v>
      </c>
      <c r="E4187" s="46">
        <v>46218</v>
      </c>
      <c r="AF4187" s="326"/>
    </row>
    <row r="4188" spans="1:32" x14ac:dyDescent="0.3">
      <c r="A4188" s="372" t="s">
        <v>13235</v>
      </c>
      <c r="B4188" s="372" t="s">
        <v>1223</v>
      </c>
      <c r="C4188" s="125" t="s">
        <v>16734</v>
      </c>
      <c r="D4188" s="32" t="s">
        <v>20621</v>
      </c>
      <c r="E4188" s="125" t="s">
        <v>10638</v>
      </c>
      <c r="F4188" s="125" t="s">
        <v>1236</v>
      </c>
      <c r="G4188" s="125" t="s">
        <v>1237</v>
      </c>
      <c r="AF4188" s="326"/>
    </row>
    <row r="4189" spans="1:32" x14ac:dyDescent="0.25">
      <c r="A4189" s="44" t="s">
        <v>13235</v>
      </c>
      <c r="B4189" s="44" t="s">
        <v>13125</v>
      </c>
      <c r="C4189" s="45">
        <v>26.23</v>
      </c>
      <c r="D4189" s="45" t="s">
        <v>13565</v>
      </c>
      <c r="E4189" s="46">
        <v>46934</v>
      </c>
      <c r="F4189" s="45"/>
      <c r="G4189" s="93"/>
      <c r="H4189" s="93"/>
      <c r="I4189" s="99"/>
      <c r="J4189" s="99"/>
      <c r="K4189" s="99"/>
      <c r="L4189" s="99"/>
      <c r="M4189" s="99"/>
      <c r="N4189" s="99"/>
      <c r="O4189" s="99"/>
      <c r="P4189" s="99"/>
      <c r="Q4189" s="99"/>
      <c r="R4189" s="99"/>
      <c r="S4189" s="99"/>
      <c r="T4189" s="99"/>
      <c r="U4189" s="99"/>
      <c r="V4189" s="99"/>
      <c r="W4189" s="99"/>
      <c r="X4189" s="99"/>
      <c r="Y4189" s="99"/>
      <c r="Z4189" s="99"/>
      <c r="AF4189" s="326"/>
    </row>
    <row r="4190" spans="1:32" x14ac:dyDescent="0.25">
      <c r="A4190" s="44" t="s">
        <v>13235</v>
      </c>
      <c r="B4190" s="44" t="s">
        <v>13161</v>
      </c>
      <c r="C4190" s="45">
        <v>27.23</v>
      </c>
      <c r="D4190" s="45" t="s">
        <v>13565</v>
      </c>
      <c r="E4190" s="46">
        <v>46934</v>
      </c>
      <c r="F4190" s="45"/>
      <c r="G4190" s="93"/>
      <c r="H4190" s="93"/>
      <c r="I4190" s="99"/>
      <c r="J4190" s="99"/>
      <c r="K4190" s="99"/>
      <c r="L4190" s="99"/>
      <c r="M4190" s="99"/>
      <c r="N4190" s="99"/>
      <c r="O4190" s="99"/>
      <c r="P4190" s="99"/>
      <c r="Q4190" s="99"/>
      <c r="R4190" s="99"/>
      <c r="S4190" s="99"/>
      <c r="T4190" s="99"/>
      <c r="U4190" s="99"/>
      <c r="V4190" s="99"/>
      <c r="W4190" s="99"/>
      <c r="X4190" s="99"/>
      <c r="Y4190" s="99"/>
      <c r="Z4190" s="99"/>
      <c r="AF4190" s="326"/>
    </row>
    <row r="4191" spans="1:32" x14ac:dyDescent="0.25">
      <c r="A4191" s="44" t="s">
        <v>13235</v>
      </c>
      <c r="B4191" s="44" t="s">
        <v>13162</v>
      </c>
      <c r="C4191" s="45">
        <v>29.23</v>
      </c>
      <c r="D4191" s="45" t="s">
        <v>13565</v>
      </c>
      <c r="E4191" s="46">
        <v>46934</v>
      </c>
      <c r="F4191" s="45"/>
      <c r="G4191" s="93"/>
      <c r="H4191" s="93"/>
      <c r="I4191" s="99"/>
      <c r="J4191" s="99"/>
      <c r="K4191" s="99"/>
      <c r="L4191" s="99"/>
      <c r="M4191" s="99"/>
      <c r="N4191" s="99"/>
      <c r="O4191" s="99"/>
      <c r="P4191" s="99"/>
      <c r="Q4191" s="99"/>
      <c r="R4191" s="99"/>
      <c r="S4191" s="99"/>
      <c r="T4191" s="99"/>
      <c r="U4191" s="99"/>
      <c r="V4191" s="99"/>
      <c r="W4191" s="99"/>
      <c r="X4191" s="99"/>
      <c r="Y4191" s="99"/>
      <c r="Z4191" s="99"/>
      <c r="AF4191" s="326"/>
    </row>
    <row r="4192" spans="1:32" x14ac:dyDescent="0.25">
      <c r="A4192" s="44" t="s">
        <v>13235</v>
      </c>
      <c r="B4192" s="44" t="s">
        <v>13164</v>
      </c>
      <c r="C4192" s="45">
        <v>31.23</v>
      </c>
      <c r="D4192" s="45" t="s">
        <v>13565</v>
      </c>
      <c r="E4192" s="46">
        <v>46934</v>
      </c>
      <c r="F4192" s="45"/>
      <c r="G4192" s="93"/>
      <c r="H4192" s="93"/>
      <c r="I4192" s="99"/>
      <c r="J4192" s="99"/>
      <c r="K4192" s="99"/>
      <c r="L4192" s="99"/>
      <c r="M4192" s="99"/>
      <c r="N4192" s="99"/>
      <c r="O4192" s="99"/>
      <c r="P4192" s="99"/>
      <c r="Q4192" s="99"/>
      <c r="R4192" s="99"/>
      <c r="S4192" s="99"/>
      <c r="T4192" s="99"/>
      <c r="U4192" s="99"/>
      <c r="V4192" s="99"/>
      <c r="W4192" s="99"/>
      <c r="X4192" s="99"/>
      <c r="Y4192" s="99"/>
      <c r="Z4192" s="99"/>
      <c r="AF4192" s="326"/>
    </row>
    <row r="4193" spans="1:32" x14ac:dyDescent="0.25">
      <c r="A4193" s="44" t="s">
        <v>7679</v>
      </c>
      <c r="B4193" s="44" t="s">
        <v>7681</v>
      </c>
      <c r="C4193" s="56" t="s">
        <v>7680</v>
      </c>
      <c r="D4193" s="56" t="s">
        <v>1816</v>
      </c>
      <c r="E4193" s="261">
        <v>45170</v>
      </c>
      <c r="F4193" s="45"/>
      <c r="G4193" s="45"/>
      <c r="H4193" s="93"/>
      <c r="I4193" s="99"/>
      <c r="J4193" s="99"/>
      <c r="K4193" s="99"/>
      <c r="L4193" s="99"/>
      <c r="M4193" s="99"/>
      <c r="N4193" s="99"/>
      <c r="O4193" s="99"/>
      <c r="P4193" s="57"/>
      <c r="Q4193" s="44"/>
      <c r="R4193" s="99"/>
      <c r="S4193" s="99"/>
      <c r="T4193" s="99"/>
      <c r="U4193" s="99"/>
      <c r="V4193" s="99"/>
      <c r="W4193" s="99"/>
      <c r="X4193" s="99"/>
      <c r="Y4193" s="99"/>
      <c r="Z4193" s="99"/>
      <c r="AF4193" s="326"/>
    </row>
    <row r="4194" spans="1:32" x14ac:dyDescent="0.3">
      <c r="A4194" s="385" t="s">
        <v>14175</v>
      </c>
      <c r="B4194" s="385" t="s">
        <v>1339</v>
      </c>
      <c r="C4194" s="387">
        <v>24027</v>
      </c>
      <c r="D4194" s="93" t="s">
        <v>5007</v>
      </c>
      <c r="E4194" s="388">
        <v>46507</v>
      </c>
      <c r="AF4194" s="326"/>
    </row>
    <row r="4195" spans="1:32" x14ac:dyDescent="0.25">
      <c r="A4195" s="44" t="s">
        <v>11411</v>
      </c>
      <c r="B4195" s="44" t="s">
        <v>967</v>
      </c>
      <c r="C4195" s="45">
        <v>240601</v>
      </c>
      <c r="D4195" s="45" t="s">
        <v>12340</v>
      </c>
      <c r="E4195" s="45" t="s">
        <v>10639</v>
      </c>
      <c r="AF4195" s="326"/>
    </row>
    <row r="4196" spans="1:32" x14ac:dyDescent="0.25">
      <c r="A4196" s="44" t="s">
        <v>12257</v>
      </c>
      <c r="B4196" s="44" t="s">
        <v>5447</v>
      </c>
      <c r="C4196" s="45">
        <v>240804</v>
      </c>
      <c r="D4196" s="45" t="s">
        <v>12340</v>
      </c>
      <c r="E4196" s="45" t="s">
        <v>12234</v>
      </c>
      <c r="AF4196" s="326"/>
    </row>
    <row r="4197" spans="1:32" x14ac:dyDescent="0.3">
      <c r="A4197" s="372" t="s">
        <v>12389</v>
      </c>
      <c r="B4197" s="372" t="s">
        <v>12354</v>
      </c>
      <c r="C4197" s="125" t="s">
        <v>12187</v>
      </c>
      <c r="D4197" s="32" t="s">
        <v>20621</v>
      </c>
      <c r="E4197" s="125" t="s">
        <v>5239</v>
      </c>
      <c r="F4197" s="125" t="s">
        <v>1236</v>
      </c>
      <c r="G4197" s="125" t="s">
        <v>1237</v>
      </c>
      <c r="AF4197" s="326"/>
    </row>
    <row r="4198" spans="1:32" x14ac:dyDescent="0.25">
      <c r="A4198" s="44" t="s">
        <v>19095</v>
      </c>
      <c r="B4198" s="44" t="s">
        <v>10031</v>
      </c>
      <c r="C4198" s="45">
        <v>260105</v>
      </c>
      <c r="D4198" s="45" t="s">
        <v>12340</v>
      </c>
      <c r="E4198" s="45" t="s">
        <v>19008</v>
      </c>
      <c r="AF4198" s="326"/>
    </row>
    <row r="4199" spans="1:32" x14ac:dyDescent="0.25">
      <c r="A4199" s="44" t="s">
        <v>3637</v>
      </c>
      <c r="B4199" s="44" t="s">
        <v>3275</v>
      </c>
      <c r="C4199" s="45">
        <v>210101</v>
      </c>
      <c r="D4199" s="45" t="s">
        <v>12340</v>
      </c>
      <c r="E4199" s="45" t="s">
        <v>3276</v>
      </c>
      <c r="AF4199" s="326"/>
    </row>
    <row r="4200" spans="1:32" x14ac:dyDescent="0.25">
      <c r="A4200" s="44" t="s">
        <v>17926</v>
      </c>
      <c r="B4200" s="44" t="s">
        <v>20398</v>
      </c>
      <c r="C4200" s="45" t="s">
        <v>17917</v>
      </c>
      <c r="D4200" s="32" t="s">
        <v>12570</v>
      </c>
      <c r="E4200" s="46">
        <v>46418</v>
      </c>
      <c r="AF4200" s="326"/>
    </row>
    <row r="4201" spans="1:32" x14ac:dyDescent="0.3">
      <c r="A4201" s="372" t="s">
        <v>16558</v>
      </c>
      <c r="B4201" s="372" t="s">
        <v>1661</v>
      </c>
      <c r="C4201" s="125" t="s">
        <v>16726</v>
      </c>
      <c r="D4201" s="32" t="s">
        <v>20621</v>
      </c>
      <c r="E4201" s="125" t="s">
        <v>5580</v>
      </c>
      <c r="F4201" s="125" t="s">
        <v>1236</v>
      </c>
      <c r="G4201" s="125" t="s">
        <v>1236</v>
      </c>
      <c r="AF4201" s="326"/>
    </row>
    <row r="4202" spans="1:32" x14ac:dyDescent="0.25">
      <c r="A4202" s="44" t="s">
        <v>12975</v>
      </c>
      <c r="B4202" s="44" t="s">
        <v>970</v>
      </c>
      <c r="C4202" s="45">
        <v>231104</v>
      </c>
      <c r="D4202" s="45" t="s">
        <v>12340</v>
      </c>
      <c r="E4202" s="45" t="s">
        <v>9018</v>
      </c>
      <c r="AF4202" s="326"/>
    </row>
    <row r="4203" spans="1:32" x14ac:dyDescent="0.25">
      <c r="A4203" s="44" t="s">
        <v>12975</v>
      </c>
      <c r="B4203" s="44" t="s">
        <v>3598</v>
      </c>
      <c r="C4203" s="45">
        <v>230301</v>
      </c>
      <c r="D4203" s="45" t="s">
        <v>12340</v>
      </c>
      <c r="E4203" s="45" t="s">
        <v>5580</v>
      </c>
      <c r="AF4203" s="326"/>
    </row>
    <row r="4204" spans="1:32" x14ac:dyDescent="0.25">
      <c r="A4204" s="44" t="s">
        <v>1675</v>
      </c>
      <c r="B4204" s="44" t="s">
        <v>5639</v>
      </c>
      <c r="C4204" s="45">
        <v>23010401</v>
      </c>
      <c r="D4204" s="45" t="s">
        <v>12340</v>
      </c>
      <c r="E4204" s="45" t="s">
        <v>5640</v>
      </c>
      <c r="AF4204" s="326"/>
    </row>
    <row r="4205" spans="1:32" x14ac:dyDescent="0.25">
      <c r="A4205" s="44" t="s">
        <v>1675</v>
      </c>
      <c r="B4205" s="44" t="s">
        <v>3298</v>
      </c>
      <c r="C4205" s="45">
        <v>23010402</v>
      </c>
      <c r="D4205" s="45" t="s">
        <v>12340</v>
      </c>
      <c r="E4205" s="45" t="s">
        <v>5640</v>
      </c>
      <c r="AF4205" s="326"/>
    </row>
    <row r="4206" spans="1:32" x14ac:dyDescent="0.25">
      <c r="A4206" s="44" t="s">
        <v>8498</v>
      </c>
      <c r="B4206" s="44" t="s">
        <v>5447</v>
      </c>
      <c r="C4206" s="45">
        <v>230807</v>
      </c>
      <c r="D4206" s="45" t="s">
        <v>12340</v>
      </c>
      <c r="E4206" s="45" t="s">
        <v>8966</v>
      </c>
      <c r="AF4206" s="326"/>
    </row>
    <row r="4207" spans="1:32" x14ac:dyDescent="0.25">
      <c r="A4207" s="44" t="s">
        <v>14239</v>
      </c>
      <c r="B4207" s="44" t="s">
        <v>2451</v>
      </c>
      <c r="C4207" s="45">
        <v>251004</v>
      </c>
      <c r="D4207" s="45" t="s">
        <v>12340</v>
      </c>
      <c r="E4207" s="45" t="s">
        <v>12119</v>
      </c>
      <c r="AF4207" s="326"/>
    </row>
    <row r="4208" spans="1:32" x14ac:dyDescent="0.25">
      <c r="A4208" s="44" t="s">
        <v>14239</v>
      </c>
      <c r="B4208" s="44" t="s">
        <v>5639</v>
      </c>
      <c r="C4208" s="45">
        <v>25010401</v>
      </c>
      <c r="D4208" s="45" t="s">
        <v>12340</v>
      </c>
      <c r="E4208" s="45" t="s">
        <v>13581</v>
      </c>
      <c r="AF4208" s="326"/>
    </row>
    <row r="4209" spans="1:32" x14ac:dyDescent="0.25">
      <c r="A4209" s="44" t="s">
        <v>12747</v>
      </c>
      <c r="B4209" s="44" t="s">
        <v>15997</v>
      </c>
      <c r="C4209" s="45" t="s">
        <v>12748</v>
      </c>
      <c r="D4209" s="93" t="s">
        <v>3876</v>
      </c>
      <c r="E4209" s="359">
        <f>DATE(2028,10,24)</f>
        <v>47050</v>
      </c>
      <c r="F4209" s="93"/>
      <c r="G4209" s="93"/>
      <c r="H4209" s="93"/>
      <c r="I4209" s="99"/>
      <c r="J4209" s="99"/>
      <c r="K4209" s="99"/>
      <c r="L4209" s="99"/>
      <c r="M4209" s="99"/>
      <c r="N4209" s="99"/>
      <c r="O4209" s="99"/>
      <c r="P4209" s="99"/>
      <c r="Q4209" s="99"/>
      <c r="R4209" s="99"/>
      <c r="S4209" s="99"/>
      <c r="T4209" s="99"/>
      <c r="U4209" s="99"/>
      <c r="V4209" s="99"/>
      <c r="W4209" s="99"/>
      <c r="X4209" s="99"/>
      <c r="Y4209" s="99"/>
      <c r="Z4209" s="99"/>
      <c r="AF4209" s="326"/>
    </row>
    <row r="4210" spans="1:32" x14ac:dyDescent="0.25">
      <c r="A4210" s="44" t="s">
        <v>3067</v>
      </c>
      <c r="B4210" s="44" t="s">
        <v>20400</v>
      </c>
      <c r="C4210" s="45" t="s">
        <v>5878</v>
      </c>
      <c r="D4210" s="32" t="s">
        <v>12570</v>
      </c>
      <c r="E4210" s="46">
        <v>46295</v>
      </c>
      <c r="AF4210" s="326"/>
    </row>
    <row r="4211" spans="1:32" x14ac:dyDescent="0.25">
      <c r="A4211" s="44" t="s">
        <v>15561</v>
      </c>
      <c r="B4211" s="44" t="s">
        <v>4105</v>
      </c>
      <c r="C4211" s="45" t="s">
        <v>15562</v>
      </c>
      <c r="D4211" s="46" t="s">
        <v>13037</v>
      </c>
      <c r="E4211" s="46">
        <v>46218</v>
      </c>
      <c r="AF4211" s="326"/>
    </row>
    <row r="4212" spans="1:32" x14ac:dyDescent="0.25">
      <c r="A4212" s="44" t="s">
        <v>15561</v>
      </c>
      <c r="B4212" s="44" t="s">
        <v>4105</v>
      </c>
      <c r="C4212" s="45" t="s">
        <v>15562</v>
      </c>
      <c r="D4212" s="46" t="s">
        <v>13037</v>
      </c>
      <c r="E4212" s="46">
        <v>46218</v>
      </c>
      <c r="AF4212" s="326"/>
    </row>
    <row r="4213" spans="1:32" x14ac:dyDescent="0.25">
      <c r="A4213" s="44" t="s">
        <v>3067</v>
      </c>
      <c r="B4213" s="44" t="s">
        <v>978</v>
      </c>
      <c r="C4213" s="45">
        <v>230703</v>
      </c>
      <c r="D4213" s="45" t="s">
        <v>12340</v>
      </c>
      <c r="E4213" s="45" t="s">
        <v>4375</v>
      </c>
      <c r="AF4213" s="326"/>
    </row>
    <row r="4214" spans="1:32" x14ac:dyDescent="0.25">
      <c r="A4214" s="76" t="s">
        <v>17394</v>
      </c>
      <c r="B4214" s="44" t="s">
        <v>17385</v>
      </c>
      <c r="C4214" s="45">
        <v>44.26</v>
      </c>
      <c r="D4214" s="45" t="s">
        <v>13565</v>
      </c>
      <c r="E4214" s="46">
        <v>47787</v>
      </c>
      <c r="F4214" s="45" t="s">
        <v>1384</v>
      </c>
      <c r="G4214" s="93"/>
      <c r="H4214" s="93"/>
      <c r="I4214" s="99"/>
      <c r="J4214" s="99"/>
      <c r="K4214" s="99"/>
      <c r="L4214" s="99"/>
      <c r="M4214" s="99"/>
      <c r="N4214" s="99"/>
      <c r="O4214" s="99"/>
      <c r="P4214" s="99"/>
      <c r="Q4214" s="99"/>
      <c r="R4214" s="99"/>
      <c r="S4214" s="99"/>
      <c r="T4214" s="99"/>
      <c r="U4214" s="99"/>
      <c r="V4214" s="99"/>
      <c r="W4214" s="99"/>
      <c r="X4214" s="99"/>
      <c r="Y4214" s="99"/>
      <c r="Z4214" s="99"/>
      <c r="AF4214" s="326"/>
    </row>
    <row r="4215" spans="1:32" x14ac:dyDescent="0.25">
      <c r="A4215" s="44" t="s">
        <v>19096</v>
      </c>
      <c r="B4215" s="44" t="s">
        <v>5447</v>
      </c>
      <c r="C4215" s="45">
        <v>250802</v>
      </c>
      <c r="D4215" s="45" t="s">
        <v>12340</v>
      </c>
      <c r="E4215" s="45" t="s">
        <v>10682</v>
      </c>
      <c r="AF4215" s="326"/>
    </row>
    <row r="4216" spans="1:32" x14ac:dyDescent="0.25">
      <c r="A4216" s="44" t="s">
        <v>17927</v>
      </c>
      <c r="B4216" s="44" t="s">
        <v>20398</v>
      </c>
      <c r="C4216" s="45" t="s">
        <v>17917</v>
      </c>
      <c r="D4216" s="32" t="s">
        <v>12570</v>
      </c>
      <c r="E4216" s="46">
        <v>46418</v>
      </c>
      <c r="AF4216" s="326"/>
    </row>
    <row r="4217" spans="1:32" x14ac:dyDescent="0.25">
      <c r="A4217" s="44" t="s">
        <v>14675</v>
      </c>
      <c r="B4217" s="44" t="s">
        <v>13127</v>
      </c>
      <c r="C4217" s="45">
        <v>13.25</v>
      </c>
      <c r="D4217" s="45" t="s">
        <v>13565</v>
      </c>
      <c r="E4217" s="46">
        <v>47664</v>
      </c>
      <c r="F4217" s="45"/>
      <c r="G4217" s="93"/>
      <c r="H4217" s="93"/>
      <c r="I4217" s="99"/>
      <c r="J4217" s="99"/>
      <c r="K4217" s="99"/>
      <c r="L4217" s="99"/>
      <c r="M4217" s="99"/>
      <c r="N4217" s="99"/>
      <c r="O4217" s="99"/>
      <c r="P4217" s="99"/>
      <c r="Q4217" s="99"/>
      <c r="R4217" s="99"/>
      <c r="S4217" s="99"/>
      <c r="T4217" s="99"/>
      <c r="U4217" s="99"/>
      <c r="V4217" s="99"/>
      <c r="W4217" s="99"/>
      <c r="X4217" s="99"/>
      <c r="Y4217" s="99"/>
      <c r="Z4217" s="99"/>
      <c r="AF4217" s="326"/>
    </row>
    <row r="4218" spans="1:32" x14ac:dyDescent="0.25">
      <c r="A4218" s="360" t="s">
        <v>14057</v>
      </c>
      <c r="B4218" s="92" t="s">
        <v>14075</v>
      </c>
      <c r="C4218" s="93" t="s">
        <v>14076</v>
      </c>
      <c r="D4218" s="93" t="s">
        <v>1250</v>
      </c>
      <c r="E4218" s="94">
        <v>47223</v>
      </c>
      <c r="F4218" s="93"/>
      <c r="G4218" s="93"/>
      <c r="H4218" s="93"/>
      <c r="I4218" s="99"/>
      <c r="J4218" s="99"/>
      <c r="K4218" s="99"/>
      <c r="L4218" s="99"/>
      <c r="M4218" s="99"/>
      <c r="N4218" s="99"/>
      <c r="O4218" s="99"/>
      <c r="P4218" s="99"/>
      <c r="Q4218" s="44"/>
      <c r="R4218" s="99"/>
      <c r="S4218" s="99"/>
      <c r="T4218" s="99"/>
      <c r="U4218" s="99"/>
      <c r="V4218" s="99"/>
      <c r="W4218" s="99"/>
      <c r="X4218" s="99"/>
      <c r="Y4218" s="99"/>
      <c r="Z4218" s="99"/>
      <c r="AF4218" s="326"/>
    </row>
    <row r="4219" spans="1:32" x14ac:dyDescent="0.25">
      <c r="A4219" s="44" t="s">
        <v>685</v>
      </c>
      <c r="B4219" s="44" t="s">
        <v>3275</v>
      </c>
      <c r="C4219" s="45">
        <v>210101</v>
      </c>
      <c r="D4219" s="45" t="s">
        <v>12340</v>
      </c>
      <c r="E4219" s="45" t="s">
        <v>3276</v>
      </c>
      <c r="AF4219" s="326"/>
    </row>
    <row r="4220" spans="1:32" x14ac:dyDescent="0.25">
      <c r="A4220" s="44" t="s">
        <v>10182</v>
      </c>
      <c r="B4220" s="92" t="s">
        <v>10390</v>
      </c>
      <c r="C4220" s="371" t="s">
        <v>10122</v>
      </c>
      <c r="D4220" s="146" t="s">
        <v>10389</v>
      </c>
      <c r="E4220" s="107">
        <v>45838</v>
      </c>
      <c r="F4220" s="93"/>
      <c r="G4220" s="93"/>
      <c r="H4220" s="93"/>
      <c r="I4220" s="99"/>
      <c r="J4220" s="99"/>
      <c r="K4220" s="99"/>
      <c r="L4220" s="99"/>
      <c r="M4220" s="99"/>
      <c r="N4220" s="99"/>
      <c r="O4220" s="99"/>
      <c r="P4220" s="57"/>
      <c r="Q4220" s="44"/>
      <c r="R4220" s="99"/>
      <c r="S4220" s="99"/>
      <c r="T4220" s="99"/>
      <c r="U4220" s="99"/>
      <c r="V4220" s="99"/>
      <c r="W4220" s="99"/>
      <c r="X4220" s="99"/>
      <c r="Y4220" s="99"/>
      <c r="Z4220" s="99"/>
      <c r="AF4220" s="326"/>
    </row>
    <row r="4221" spans="1:32" x14ac:dyDescent="0.25">
      <c r="A4221" s="44" t="s">
        <v>19097</v>
      </c>
      <c r="B4221" s="44" t="s">
        <v>16912</v>
      </c>
      <c r="C4221" s="45">
        <v>25050101</v>
      </c>
      <c r="D4221" s="45" t="s">
        <v>12340</v>
      </c>
      <c r="E4221" s="45" t="s">
        <v>7651</v>
      </c>
      <c r="AF4221" s="326"/>
    </row>
    <row r="4222" spans="1:32" x14ac:dyDescent="0.25">
      <c r="A4222" s="44" t="s">
        <v>19098</v>
      </c>
      <c r="B4222" s="44" t="s">
        <v>3298</v>
      </c>
      <c r="C4222" s="45">
        <v>26010402</v>
      </c>
      <c r="D4222" s="45" t="s">
        <v>12340</v>
      </c>
      <c r="E4222" s="45" t="s">
        <v>18836</v>
      </c>
      <c r="AF4222" s="326"/>
    </row>
    <row r="4223" spans="1:32" x14ac:dyDescent="0.25">
      <c r="A4223" s="44" t="s">
        <v>19098</v>
      </c>
      <c r="B4223" s="44" t="s">
        <v>5639</v>
      </c>
      <c r="C4223" s="45">
        <v>26010401</v>
      </c>
      <c r="D4223" s="45" t="s">
        <v>12340</v>
      </c>
      <c r="E4223" s="45" t="s">
        <v>18836</v>
      </c>
      <c r="AF4223" s="326"/>
    </row>
    <row r="4224" spans="1:32" x14ac:dyDescent="0.25">
      <c r="A4224" s="44" t="s">
        <v>7960</v>
      </c>
      <c r="B4224" s="44" t="s">
        <v>7961</v>
      </c>
      <c r="C4224" s="45" t="s">
        <v>7257</v>
      </c>
      <c r="D4224" s="45" t="s">
        <v>10697</v>
      </c>
      <c r="E4224" s="46">
        <v>46507</v>
      </c>
      <c r="F4224" s="93"/>
      <c r="G4224" s="93"/>
      <c r="H4224" s="93"/>
      <c r="I4224" s="99"/>
      <c r="J4224" s="99"/>
      <c r="K4224" s="99"/>
      <c r="L4224" s="99"/>
      <c r="M4224" s="99"/>
      <c r="N4224" s="99"/>
      <c r="O4224" s="99"/>
      <c r="P4224" s="57"/>
      <c r="Q4224" s="44"/>
      <c r="R4224" s="99"/>
      <c r="S4224" s="99"/>
      <c r="T4224" s="99"/>
      <c r="U4224" s="99"/>
      <c r="V4224" s="99"/>
      <c r="W4224" s="99"/>
      <c r="X4224" s="99"/>
      <c r="Y4224" s="99"/>
      <c r="Z4224" s="99"/>
      <c r="AF4224" s="326"/>
    </row>
    <row r="4225" spans="1:32" x14ac:dyDescent="0.25">
      <c r="A4225" s="44" t="s">
        <v>7501</v>
      </c>
      <c r="B4225" s="44" t="s">
        <v>2433</v>
      </c>
      <c r="C4225" s="45">
        <v>230105</v>
      </c>
      <c r="D4225" s="45" t="s">
        <v>12340</v>
      </c>
      <c r="E4225" s="45" t="s">
        <v>5580</v>
      </c>
      <c r="AF4225" s="326"/>
    </row>
    <row r="4226" spans="1:32" x14ac:dyDescent="0.25">
      <c r="A4226" s="44" t="s">
        <v>10183</v>
      </c>
      <c r="B4226" s="92" t="s">
        <v>10390</v>
      </c>
      <c r="C4226" s="56" t="s">
        <v>10120</v>
      </c>
      <c r="D4226" s="146" t="s">
        <v>10389</v>
      </c>
      <c r="E4226" s="107">
        <v>45838</v>
      </c>
      <c r="F4226" s="93"/>
      <c r="G4226" s="93"/>
      <c r="H4226" s="93"/>
      <c r="I4226" s="99"/>
      <c r="J4226" s="99"/>
      <c r="K4226" s="99"/>
      <c r="L4226" s="99"/>
      <c r="M4226" s="99"/>
      <c r="N4226" s="99"/>
      <c r="O4226" s="99"/>
      <c r="P4226" s="57"/>
      <c r="Q4226" s="44"/>
      <c r="R4226" s="99"/>
      <c r="S4226" s="99"/>
      <c r="T4226" s="99"/>
      <c r="U4226" s="99"/>
      <c r="V4226" s="99"/>
      <c r="W4226" s="99"/>
      <c r="X4226" s="99"/>
      <c r="Y4226" s="99"/>
      <c r="Z4226" s="99"/>
      <c r="AF4226" s="326"/>
    </row>
    <row r="4227" spans="1:32" x14ac:dyDescent="0.25">
      <c r="A4227" s="135" t="s">
        <v>6218</v>
      </c>
      <c r="B4227" s="131" t="s">
        <v>1251</v>
      </c>
      <c r="C4227" s="96" t="s">
        <v>6208</v>
      </c>
      <c r="D4227" s="96" t="s">
        <v>1250</v>
      </c>
      <c r="E4227" s="94">
        <v>46228</v>
      </c>
      <c r="F4227" s="93"/>
      <c r="G4227" s="93"/>
      <c r="H4227" s="93"/>
      <c r="I4227" s="99"/>
      <c r="J4227" s="99"/>
      <c r="K4227" s="99"/>
      <c r="L4227" s="99"/>
      <c r="M4227" s="99"/>
      <c r="N4227" s="99"/>
      <c r="O4227" s="99"/>
      <c r="P4227" s="57"/>
      <c r="Q4227" s="44"/>
      <c r="R4227" s="99"/>
      <c r="S4227" s="99"/>
      <c r="T4227" s="99"/>
      <c r="U4227" s="99"/>
      <c r="V4227" s="99"/>
      <c r="W4227" s="99"/>
      <c r="X4227" s="99"/>
      <c r="Y4227" s="99"/>
      <c r="Z4227" s="99"/>
      <c r="AA4227" s="380"/>
      <c r="AF4227" s="326"/>
    </row>
    <row r="4228" spans="1:32" x14ac:dyDescent="0.25">
      <c r="A4228" s="44" t="s">
        <v>7502</v>
      </c>
      <c r="B4228" s="44" t="s">
        <v>3598</v>
      </c>
      <c r="C4228" s="45">
        <v>230301</v>
      </c>
      <c r="D4228" s="45" t="s">
        <v>12340</v>
      </c>
      <c r="E4228" s="45" t="s">
        <v>5580</v>
      </c>
      <c r="AF4228" s="326"/>
    </row>
    <row r="4229" spans="1:32" x14ac:dyDescent="0.25">
      <c r="A4229" s="44" t="s">
        <v>19100</v>
      </c>
      <c r="B4229" s="44" t="s">
        <v>7120</v>
      </c>
      <c r="C4229" s="45">
        <v>260204</v>
      </c>
      <c r="D4229" s="45" t="s">
        <v>12340</v>
      </c>
      <c r="E4229" s="45" t="s">
        <v>10021</v>
      </c>
      <c r="AF4229" s="326"/>
    </row>
    <row r="4230" spans="1:32" x14ac:dyDescent="0.25">
      <c r="A4230" s="44" t="s">
        <v>19099</v>
      </c>
      <c r="B4230" s="44" t="s">
        <v>981</v>
      </c>
      <c r="C4230" s="45">
        <v>241202</v>
      </c>
      <c r="D4230" s="45" t="s">
        <v>12340</v>
      </c>
      <c r="E4230" s="45" t="s">
        <v>13570</v>
      </c>
      <c r="AF4230" s="326"/>
    </row>
    <row r="4231" spans="1:32" x14ac:dyDescent="0.25">
      <c r="A4231" s="44" t="s">
        <v>19101</v>
      </c>
      <c r="B4231" s="44" t="s">
        <v>3598</v>
      </c>
      <c r="C4231" s="45">
        <v>210305</v>
      </c>
      <c r="D4231" s="45" t="s">
        <v>12340</v>
      </c>
      <c r="E4231" s="45" t="s">
        <v>3276</v>
      </c>
      <c r="AF4231" s="326"/>
    </row>
    <row r="4232" spans="1:32" x14ac:dyDescent="0.25">
      <c r="A4232" s="44" t="s">
        <v>4664</v>
      </c>
      <c r="B4232" s="44" t="s">
        <v>4618</v>
      </c>
      <c r="C4232" s="45" t="s">
        <v>4665</v>
      </c>
      <c r="D4232" s="45" t="s">
        <v>12177</v>
      </c>
      <c r="E4232" s="45" t="s">
        <v>7925</v>
      </c>
      <c r="F4232" s="93"/>
      <c r="G4232" s="93"/>
      <c r="H4232" s="93"/>
      <c r="I4232" s="99"/>
      <c r="J4232" s="99"/>
      <c r="K4232" s="99"/>
      <c r="L4232" s="99"/>
      <c r="M4232" s="99"/>
      <c r="N4232" s="99"/>
      <c r="O4232" s="99"/>
      <c r="P4232" s="99"/>
      <c r="Q4232" s="99"/>
      <c r="R4232" s="99"/>
      <c r="S4232" s="99"/>
      <c r="T4232" s="99"/>
      <c r="U4232" s="99"/>
      <c r="V4232" s="99"/>
      <c r="W4232" s="99"/>
      <c r="X4232" s="99"/>
      <c r="Y4232" s="99"/>
      <c r="Z4232" s="99"/>
      <c r="AF4232" s="326"/>
    </row>
    <row r="4233" spans="1:32" x14ac:dyDescent="0.25">
      <c r="A4233" s="44" t="s">
        <v>4664</v>
      </c>
      <c r="B4233" s="44" t="s">
        <v>4618</v>
      </c>
      <c r="C4233" s="45" t="s">
        <v>4665</v>
      </c>
      <c r="D4233" s="93" t="s">
        <v>18817</v>
      </c>
      <c r="E4233" s="45" t="s">
        <v>7925</v>
      </c>
      <c r="F4233" s="379"/>
      <c r="G4233" s="379"/>
      <c r="H4233" s="379"/>
      <c r="I4233" s="380"/>
      <c r="J4233" s="380"/>
      <c r="K4233" s="380"/>
      <c r="L4233" s="380"/>
      <c r="M4233" s="380"/>
      <c r="N4233" s="380"/>
      <c r="O4233" s="380"/>
      <c r="P4233" s="380"/>
      <c r="Q4233" s="380"/>
      <c r="R4233" s="380"/>
      <c r="S4233" s="380"/>
      <c r="T4233" s="380"/>
      <c r="U4233" s="380"/>
      <c r="V4233" s="380"/>
      <c r="W4233" s="380"/>
      <c r="X4233" s="380"/>
      <c r="Y4233" s="380"/>
      <c r="Z4233" s="380"/>
      <c r="AA4233" s="380"/>
      <c r="AF4233" s="326"/>
    </row>
    <row r="4234" spans="1:32" x14ac:dyDescent="0.25">
      <c r="A4234" s="44" t="s">
        <v>19102</v>
      </c>
      <c r="B4234" s="44" t="s">
        <v>987</v>
      </c>
      <c r="C4234" s="45">
        <v>240602</v>
      </c>
      <c r="D4234" s="45" t="s">
        <v>12340</v>
      </c>
      <c r="E4234" s="45" t="s">
        <v>5235</v>
      </c>
      <c r="AF4234" s="326"/>
    </row>
    <row r="4235" spans="1:32" x14ac:dyDescent="0.25">
      <c r="A4235" s="44" t="s">
        <v>12749</v>
      </c>
      <c r="B4235" s="44" t="s">
        <v>15998</v>
      </c>
      <c r="C4235" s="45" t="s">
        <v>12750</v>
      </c>
      <c r="D4235" s="93" t="s">
        <v>3876</v>
      </c>
      <c r="E4235" s="359">
        <f>DATE(2028,10,25)</f>
        <v>47051</v>
      </c>
      <c r="F4235" s="93"/>
      <c r="G4235" s="93"/>
      <c r="H4235" s="93"/>
      <c r="I4235" s="99"/>
      <c r="J4235" s="99"/>
      <c r="K4235" s="99"/>
      <c r="L4235" s="99"/>
      <c r="M4235" s="99"/>
      <c r="N4235" s="99"/>
      <c r="O4235" s="99"/>
      <c r="P4235" s="99"/>
      <c r="Q4235" s="99"/>
      <c r="R4235" s="99"/>
      <c r="S4235" s="99"/>
      <c r="T4235" s="99"/>
      <c r="U4235" s="99"/>
      <c r="V4235" s="99"/>
      <c r="W4235" s="99"/>
      <c r="X4235" s="99"/>
      <c r="Y4235" s="99"/>
      <c r="Z4235" s="99"/>
      <c r="AF4235" s="326"/>
    </row>
    <row r="4236" spans="1:32" x14ac:dyDescent="0.25">
      <c r="A4236" s="44" t="s">
        <v>3330</v>
      </c>
      <c r="B4236" s="92" t="s">
        <v>13084</v>
      </c>
      <c r="C4236" s="93" t="s">
        <v>13054</v>
      </c>
      <c r="D4236" s="93" t="s">
        <v>1250</v>
      </c>
      <c r="E4236" s="94">
        <v>47208</v>
      </c>
      <c r="F4236" s="93"/>
      <c r="G4236" s="93"/>
      <c r="H4236" s="93"/>
      <c r="I4236" s="99"/>
      <c r="J4236" s="99"/>
      <c r="K4236" s="99"/>
      <c r="L4236" s="99"/>
      <c r="M4236" s="99"/>
      <c r="N4236" s="99"/>
      <c r="O4236" s="99"/>
      <c r="P4236" s="57"/>
      <c r="Q4236" s="44"/>
      <c r="R4236" s="99"/>
      <c r="S4236" s="99"/>
      <c r="T4236" s="99"/>
      <c r="U4236" s="99"/>
      <c r="V4236" s="99"/>
      <c r="W4236" s="99"/>
      <c r="X4236" s="99"/>
      <c r="Y4236" s="99"/>
      <c r="Z4236" s="99"/>
      <c r="AF4236" s="326"/>
    </row>
    <row r="4237" spans="1:32" x14ac:dyDescent="0.25">
      <c r="A4237" s="57" t="s">
        <v>6789</v>
      </c>
      <c r="B4237" s="92" t="s">
        <v>3862</v>
      </c>
      <c r="C4237" s="93" t="s">
        <v>3860</v>
      </c>
      <c r="D4237" s="93" t="s">
        <v>3861</v>
      </c>
      <c r="E4237" s="94">
        <v>46203</v>
      </c>
      <c r="F4237" s="93"/>
      <c r="G4237" s="93"/>
      <c r="H4237" s="93"/>
      <c r="I4237" s="99"/>
      <c r="J4237" s="99"/>
      <c r="K4237" s="99"/>
      <c r="L4237" s="99"/>
      <c r="M4237" s="99"/>
      <c r="N4237" s="99"/>
      <c r="O4237" s="99"/>
      <c r="P4237" s="57"/>
      <c r="Q4237" s="44"/>
      <c r="R4237" s="99"/>
      <c r="S4237" s="99"/>
      <c r="T4237" s="99"/>
      <c r="U4237" s="99"/>
      <c r="V4237" s="99"/>
      <c r="W4237" s="99"/>
      <c r="X4237" s="99"/>
      <c r="Y4237" s="99"/>
      <c r="Z4237" s="99"/>
      <c r="AA4237" s="380"/>
      <c r="AF4237" s="326"/>
    </row>
    <row r="4238" spans="1:32" x14ac:dyDescent="0.25">
      <c r="A4238" s="44" t="s">
        <v>12610</v>
      </c>
      <c r="B4238" s="44" t="s">
        <v>20343</v>
      </c>
      <c r="C4238" s="45" t="s">
        <v>12601</v>
      </c>
      <c r="D4238" s="32" t="s">
        <v>12570</v>
      </c>
      <c r="E4238" s="46">
        <v>46387</v>
      </c>
      <c r="AF4238" s="326"/>
    </row>
    <row r="4239" spans="1:32" x14ac:dyDescent="0.25">
      <c r="A4239" s="92" t="s">
        <v>13646</v>
      </c>
      <c r="B4239" s="92" t="s">
        <v>210</v>
      </c>
      <c r="C4239" s="349" t="s">
        <v>4998</v>
      </c>
      <c r="D4239" s="349" t="s">
        <v>14041</v>
      </c>
      <c r="E4239" s="351">
        <v>47118</v>
      </c>
      <c r="F4239" s="93"/>
      <c r="G4239" s="93"/>
      <c r="H4239" s="93"/>
      <c r="I4239" s="99"/>
      <c r="J4239" s="99"/>
      <c r="K4239" s="99"/>
      <c r="L4239" s="99"/>
      <c r="M4239" s="99"/>
      <c r="N4239" s="99"/>
      <c r="O4239" s="99"/>
      <c r="P4239" s="99"/>
      <c r="Q4239" s="44"/>
      <c r="R4239" s="99"/>
      <c r="S4239" s="99"/>
      <c r="T4239" s="99"/>
      <c r="U4239" s="99"/>
      <c r="V4239" s="99"/>
      <c r="W4239" s="99"/>
      <c r="X4239" s="99"/>
      <c r="Y4239" s="99"/>
      <c r="Z4239" s="99"/>
      <c r="AF4239" s="326"/>
    </row>
    <row r="4240" spans="1:32" x14ac:dyDescent="0.25">
      <c r="A4240" s="44" t="s">
        <v>13646</v>
      </c>
      <c r="B4240" s="44" t="s">
        <v>210</v>
      </c>
      <c r="C4240" s="45">
        <v>241001</v>
      </c>
      <c r="D4240" s="45" t="s">
        <v>12340</v>
      </c>
      <c r="E4240" s="45" t="s">
        <v>5650</v>
      </c>
      <c r="AF4240" s="326"/>
    </row>
    <row r="4241" spans="1:32" x14ac:dyDescent="0.3">
      <c r="A4241" s="372" t="s">
        <v>8728</v>
      </c>
      <c r="B4241" s="372" t="s">
        <v>3022</v>
      </c>
      <c r="C4241" s="125" t="s">
        <v>8729</v>
      </c>
      <c r="D4241" s="32" t="s">
        <v>20621</v>
      </c>
      <c r="E4241" s="125" t="s">
        <v>8524</v>
      </c>
      <c r="F4241" s="125" t="s">
        <v>1236</v>
      </c>
      <c r="G4241" s="125" t="s">
        <v>1237</v>
      </c>
      <c r="AF4241" s="326"/>
    </row>
    <row r="4242" spans="1:32" x14ac:dyDescent="0.3">
      <c r="A4242" s="372" t="s">
        <v>16559</v>
      </c>
      <c r="B4242" s="372" t="s">
        <v>1841</v>
      </c>
      <c r="C4242" s="125" t="s">
        <v>16531</v>
      </c>
      <c r="D4242" s="32" t="s">
        <v>20621</v>
      </c>
      <c r="E4242" s="125" t="s">
        <v>12895</v>
      </c>
      <c r="F4242" s="125" t="s">
        <v>1237</v>
      </c>
      <c r="G4242" s="125" t="s">
        <v>1237</v>
      </c>
      <c r="AF4242" s="326"/>
    </row>
    <row r="4243" spans="1:32" x14ac:dyDescent="0.25">
      <c r="A4243" s="44" t="s">
        <v>10516</v>
      </c>
      <c r="B4243" s="44" t="s">
        <v>15999</v>
      </c>
      <c r="C4243" s="45" t="s">
        <v>10570</v>
      </c>
      <c r="D4243" s="93" t="s">
        <v>3876</v>
      </c>
      <c r="E4243" s="359">
        <f>DATE(2027,12,22)</f>
        <v>46743</v>
      </c>
      <c r="F4243" s="93"/>
      <c r="G4243" s="93"/>
      <c r="H4243" s="93"/>
      <c r="I4243" s="99"/>
      <c r="J4243" s="99"/>
      <c r="K4243" s="99"/>
      <c r="L4243" s="99"/>
      <c r="M4243" s="99"/>
      <c r="N4243" s="99"/>
      <c r="O4243" s="99"/>
      <c r="P4243" s="99"/>
      <c r="Q4243" s="99"/>
      <c r="R4243" s="99"/>
      <c r="S4243" s="99"/>
      <c r="T4243" s="99"/>
      <c r="U4243" s="99"/>
      <c r="V4243" s="99"/>
      <c r="W4243" s="99"/>
      <c r="X4243" s="99"/>
      <c r="Y4243" s="99"/>
      <c r="Z4243" s="99"/>
      <c r="AF4243" s="326"/>
    </row>
    <row r="4244" spans="1:32" x14ac:dyDescent="0.25">
      <c r="A4244" s="44" t="s">
        <v>10026</v>
      </c>
      <c r="B4244" s="44" t="s">
        <v>10018</v>
      </c>
      <c r="C4244" s="45">
        <v>240102</v>
      </c>
      <c r="D4244" s="45" t="s">
        <v>12340</v>
      </c>
      <c r="E4244" s="45" t="s">
        <v>5452</v>
      </c>
      <c r="AF4244" s="326"/>
    </row>
    <row r="4245" spans="1:32" x14ac:dyDescent="0.3">
      <c r="A4245" s="372" t="s">
        <v>2790</v>
      </c>
      <c r="B4245" s="372" t="s">
        <v>2787</v>
      </c>
      <c r="C4245" s="125" t="s">
        <v>8393</v>
      </c>
      <c r="D4245" s="32" t="s">
        <v>20621</v>
      </c>
      <c r="E4245" s="125" t="s">
        <v>4471</v>
      </c>
      <c r="F4245" s="125" t="s">
        <v>1236</v>
      </c>
      <c r="G4245" s="125" t="s">
        <v>1237</v>
      </c>
      <c r="AF4245" s="326"/>
    </row>
    <row r="4246" spans="1:32" x14ac:dyDescent="0.25">
      <c r="A4246" s="44" t="s">
        <v>17806</v>
      </c>
      <c r="B4246" s="44" t="s">
        <v>20337</v>
      </c>
      <c r="C4246" s="45" t="s">
        <v>17804</v>
      </c>
      <c r="D4246" s="32" t="s">
        <v>12570</v>
      </c>
      <c r="E4246" s="46">
        <v>46387</v>
      </c>
      <c r="AF4246" s="326"/>
    </row>
    <row r="4247" spans="1:32" x14ac:dyDescent="0.3">
      <c r="A4247" s="372" t="s">
        <v>16560</v>
      </c>
      <c r="B4247" s="372" t="s">
        <v>1841</v>
      </c>
      <c r="C4247" s="125" t="s">
        <v>16531</v>
      </c>
      <c r="D4247" s="32" t="s">
        <v>20621</v>
      </c>
      <c r="E4247" s="125" t="s">
        <v>12895</v>
      </c>
      <c r="F4247" s="125" t="s">
        <v>1237</v>
      </c>
      <c r="G4247" s="125" t="s">
        <v>1237</v>
      </c>
      <c r="AF4247" s="326"/>
    </row>
    <row r="4248" spans="1:32" x14ac:dyDescent="0.25">
      <c r="A4248" s="44" t="s">
        <v>9503</v>
      </c>
      <c r="B4248" s="44" t="s">
        <v>16000</v>
      </c>
      <c r="C4248" s="45" t="s">
        <v>9853</v>
      </c>
      <c r="D4248" s="93" t="s">
        <v>3876</v>
      </c>
      <c r="E4248" s="359">
        <f>DATE(2027,7,19)</f>
        <v>46587</v>
      </c>
      <c r="F4248" s="93"/>
      <c r="G4248" s="93"/>
      <c r="H4248" s="93"/>
      <c r="I4248" s="99"/>
      <c r="J4248" s="99"/>
      <c r="K4248" s="99"/>
      <c r="L4248" s="99"/>
      <c r="M4248" s="99"/>
      <c r="N4248" s="99"/>
      <c r="O4248" s="99"/>
      <c r="P4248" s="99"/>
      <c r="Q4248" s="99"/>
      <c r="R4248" s="99"/>
      <c r="S4248" s="99"/>
      <c r="T4248" s="99"/>
      <c r="U4248" s="99"/>
      <c r="V4248" s="99"/>
      <c r="W4248" s="99"/>
      <c r="X4248" s="99"/>
      <c r="Y4248" s="99"/>
      <c r="Z4248" s="99"/>
      <c r="AF4248" s="326"/>
    </row>
    <row r="4249" spans="1:32" x14ac:dyDescent="0.25">
      <c r="A4249" s="44" t="s">
        <v>14676</v>
      </c>
      <c r="B4249" s="44" t="s">
        <v>14652</v>
      </c>
      <c r="C4249" s="45">
        <v>32.25</v>
      </c>
      <c r="D4249" s="45" t="s">
        <v>13565</v>
      </c>
      <c r="E4249" s="46">
        <v>47664</v>
      </c>
      <c r="F4249" s="45"/>
      <c r="G4249" s="93"/>
      <c r="H4249" s="93"/>
      <c r="I4249" s="99"/>
      <c r="J4249" s="99"/>
      <c r="K4249" s="99"/>
      <c r="L4249" s="99"/>
      <c r="M4249" s="99"/>
      <c r="N4249" s="99"/>
      <c r="O4249" s="99"/>
      <c r="P4249" s="99"/>
      <c r="Q4249" s="99"/>
      <c r="R4249" s="99"/>
      <c r="S4249" s="99"/>
      <c r="T4249" s="99"/>
      <c r="U4249" s="99"/>
      <c r="V4249" s="99"/>
      <c r="W4249" s="99"/>
      <c r="X4249" s="99"/>
      <c r="Y4249" s="99"/>
      <c r="Z4249" s="99"/>
      <c r="AF4249" s="326"/>
    </row>
    <row r="4250" spans="1:32" x14ac:dyDescent="0.25">
      <c r="A4250" s="44" t="s">
        <v>17656</v>
      </c>
      <c r="B4250" s="44" t="s">
        <v>17641</v>
      </c>
      <c r="C4250" s="45" t="s">
        <v>17657</v>
      </c>
      <c r="D4250" s="46" t="s">
        <v>13037</v>
      </c>
      <c r="E4250" s="46">
        <v>46309</v>
      </c>
      <c r="AF4250" s="326"/>
    </row>
    <row r="4251" spans="1:32" x14ac:dyDescent="0.25">
      <c r="A4251" s="44" t="s">
        <v>14470</v>
      </c>
      <c r="B4251" s="44" t="s">
        <v>3757</v>
      </c>
      <c r="C4251" s="45" t="s">
        <v>14471</v>
      </c>
      <c r="D4251" s="46" t="s">
        <v>13037</v>
      </c>
      <c r="E4251" s="46">
        <v>46162</v>
      </c>
      <c r="AF4251" s="326"/>
    </row>
    <row r="4252" spans="1:32" x14ac:dyDescent="0.25">
      <c r="A4252" s="44" t="s">
        <v>14470</v>
      </c>
      <c r="B4252" s="44" t="s">
        <v>7117</v>
      </c>
      <c r="C4252" s="45">
        <v>260203</v>
      </c>
      <c r="D4252" s="45" t="s">
        <v>12340</v>
      </c>
      <c r="E4252" s="45" t="s">
        <v>10021</v>
      </c>
      <c r="AF4252" s="326"/>
    </row>
    <row r="4253" spans="1:32" x14ac:dyDescent="0.25">
      <c r="A4253" s="44" t="s">
        <v>14470</v>
      </c>
      <c r="B4253" s="44" t="s">
        <v>2267</v>
      </c>
      <c r="C4253" s="45">
        <v>25090101</v>
      </c>
      <c r="D4253" s="45" t="s">
        <v>12340</v>
      </c>
      <c r="E4253" s="45" t="s">
        <v>5246</v>
      </c>
      <c r="AF4253" s="326"/>
    </row>
    <row r="4254" spans="1:32" x14ac:dyDescent="0.25">
      <c r="A4254" s="44" t="s">
        <v>1553</v>
      </c>
      <c r="B4254" s="44" t="s">
        <v>2304</v>
      </c>
      <c r="C4254" s="45" t="s">
        <v>2305</v>
      </c>
      <c r="D4254" s="45" t="s">
        <v>12177</v>
      </c>
      <c r="E4254" s="45" t="s">
        <v>12900</v>
      </c>
      <c r="F4254" s="93"/>
      <c r="G4254" s="93"/>
      <c r="H4254" s="93"/>
      <c r="I4254" s="99"/>
      <c r="J4254" s="99"/>
      <c r="K4254" s="99"/>
      <c r="L4254" s="99"/>
      <c r="M4254" s="99"/>
      <c r="N4254" s="99"/>
      <c r="O4254" s="99"/>
      <c r="P4254" s="99"/>
      <c r="Q4254" s="99"/>
      <c r="R4254" s="99"/>
      <c r="S4254" s="99"/>
      <c r="T4254" s="99"/>
      <c r="U4254" s="99"/>
      <c r="V4254" s="99"/>
      <c r="W4254" s="99"/>
      <c r="X4254" s="99"/>
      <c r="Y4254" s="99"/>
      <c r="Z4254" s="99"/>
      <c r="AF4254" s="326"/>
    </row>
    <row r="4255" spans="1:32" x14ac:dyDescent="0.25">
      <c r="A4255" s="44" t="s">
        <v>1553</v>
      </c>
      <c r="B4255" s="44" t="s">
        <v>2304</v>
      </c>
      <c r="C4255" s="45" t="s">
        <v>2305</v>
      </c>
      <c r="D4255" s="93" t="s">
        <v>18817</v>
      </c>
      <c r="E4255" s="45" t="s">
        <v>12900</v>
      </c>
      <c r="F4255" s="379"/>
      <c r="G4255" s="379"/>
      <c r="H4255" s="379"/>
      <c r="I4255" s="380"/>
      <c r="J4255" s="380"/>
      <c r="K4255" s="380"/>
      <c r="L4255" s="380"/>
      <c r="M4255" s="380"/>
      <c r="N4255" s="380"/>
      <c r="O4255" s="380"/>
      <c r="P4255" s="380"/>
      <c r="Q4255" s="380"/>
      <c r="R4255" s="380"/>
      <c r="S4255" s="380"/>
      <c r="T4255" s="380"/>
      <c r="U4255" s="380"/>
      <c r="V4255" s="380"/>
      <c r="W4255" s="380"/>
      <c r="X4255" s="380"/>
      <c r="Y4255" s="380"/>
      <c r="Z4255" s="380"/>
      <c r="AA4255" s="380"/>
      <c r="AF4255" s="326"/>
    </row>
    <row r="4256" spans="1:32" x14ac:dyDescent="0.25">
      <c r="A4256" s="44" t="s">
        <v>1553</v>
      </c>
      <c r="B4256" s="44" t="s">
        <v>2304</v>
      </c>
      <c r="C4256" s="45" t="s">
        <v>2305</v>
      </c>
      <c r="D4256" s="45" t="s">
        <v>10697</v>
      </c>
      <c r="E4256" s="45" t="s">
        <v>2628</v>
      </c>
      <c r="F4256" s="93"/>
      <c r="G4256" s="93"/>
      <c r="H4256" s="93"/>
      <c r="I4256" s="99"/>
      <c r="J4256" s="99"/>
      <c r="K4256" s="99"/>
      <c r="L4256" s="99"/>
      <c r="M4256" s="99"/>
      <c r="N4256" s="99"/>
      <c r="O4256" s="99"/>
      <c r="P4256" s="44"/>
      <c r="Q4256" s="44"/>
      <c r="R4256" s="99"/>
      <c r="S4256" s="99"/>
      <c r="T4256" s="99"/>
      <c r="U4256" s="99"/>
      <c r="V4256" s="99"/>
      <c r="W4256" s="99"/>
      <c r="X4256" s="99"/>
      <c r="Y4256" s="99"/>
      <c r="Z4256" s="99"/>
      <c r="AF4256" s="326"/>
    </row>
    <row r="4257" spans="1:32" x14ac:dyDescent="0.25">
      <c r="A4257" s="99" t="s">
        <v>11854</v>
      </c>
      <c r="B4257" s="92" t="s">
        <v>11855</v>
      </c>
      <c r="C4257" s="93" t="s">
        <v>11856</v>
      </c>
      <c r="D4257" s="93" t="s">
        <v>1443</v>
      </c>
      <c r="E4257" s="94">
        <v>47177</v>
      </c>
      <c r="F4257" s="93"/>
      <c r="G4257" s="93"/>
      <c r="H4257" s="93"/>
      <c r="I4257" s="99"/>
      <c r="J4257" s="99"/>
      <c r="K4257" s="99"/>
      <c r="L4257" s="99"/>
      <c r="M4257" s="99"/>
      <c r="N4257" s="99"/>
      <c r="O4257" s="99"/>
      <c r="P4257" s="44"/>
      <c r="Q4257" s="44"/>
      <c r="R4257" s="99"/>
      <c r="S4257" s="99"/>
      <c r="T4257" s="99"/>
      <c r="U4257" s="99"/>
      <c r="V4257" s="99"/>
      <c r="W4257" s="99"/>
      <c r="X4257" s="99"/>
      <c r="Y4257" s="99"/>
      <c r="Z4257" s="99"/>
      <c r="AF4257" s="326"/>
    </row>
    <row r="4258" spans="1:32" x14ac:dyDescent="0.25">
      <c r="A4258" s="44" t="s">
        <v>5508</v>
      </c>
      <c r="B4258" s="44" t="s">
        <v>2433</v>
      </c>
      <c r="C4258" s="45">
        <v>220105</v>
      </c>
      <c r="D4258" s="45" t="s">
        <v>12340</v>
      </c>
      <c r="E4258" s="45" t="s">
        <v>2686</v>
      </c>
      <c r="AF4258" s="326"/>
    </row>
    <row r="4259" spans="1:32" x14ac:dyDescent="0.25">
      <c r="A4259" s="44" t="s">
        <v>4491</v>
      </c>
      <c r="B4259" s="44" t="s">
        <v>18895</v>
      </c>
      <c r="C4259" s="45">
        <v>24070201</v>
      </c>
      <c r="D4259" s="45" t="s">
        <v>12340</v>
      </c>
      <c r="E4259" s="45" t="s">
        <v>7992</v>
      </c>
      <c r="AF4259" s="326"/>
    </row>
    <row r="4260" spans="1:32" x14ac:dyDescent="0.25">
      <c r="A4260" s="44" t="s">
        <v>17006</v>
      </c>
      <c r="B4260" s="44" t="s">
        <v>16907</v>
      </c>
      <c r="C4260" s="45">
        <v>25050401</v>
      </c>
      <c r="D4260" s="45" t="s">
        <v>12340</v>
      </c>
      <c r="E4260" s="45" t="s">
        <v>7651</v>
      </c>
      <c r="AF4260" s="326"/>
    </row>
    <row r="4261" spans="1:32" x14ac:dyDescent="0.25">
      <c r="A4261" s="44" t="s">
        <v>5509</v>
      </c>
      <c r="B4261" s="44" t="s">
        <v>5447</v>
      </c>
      <c r="C4261" s="45">
        <v>250802</v>
      </c>
      <c r="D4261" s="45" t="s">
        <v>12340</v>
      </c>
      <c r="E4261" s="45" t="s">
        <v>10682</v>
      </c>
      <c r="AF4261" s="326"/>
    </row>
    <row r="4262" spans="1:32" x14ac:dyDescent="0.25">
      <c r="A4262" s="44" t="s">
        <v>5509</v>
      </c>
      <c r="B4262" s="44" t="s">
        <v>3598</v>
      </c>
      <c r="C4262" s="45">
        <v>230301</v>
      </c>
      <c r="D4262" s="45" t="s">
        <v>12340</v>
      </c>
      <c r="E4262" s="45" t="s">
        <v>5580</v>
      </c>
      <c r="AF4262" s="326"/>
    </row>
    <row r="4263" spans="1:32" x14ac:dyDescent="0.25">
      <c r="A4263" s="44" t="s">
        <v>11412</v>
      </c>
      <c r="B4263" s="44" t="s">
        <v>11295</v>
      </c>
      <c r="C4263" s="45">
        <v>240507</v>
      </c>
      <c r="D4263" s="45" t="s">
        <v>12340</v>
      </c>
      <c r="E4263" s="45" t="s">
        <v>5468</v>
      </c>
      <c r="AF4263" s="326"/>
    </row>
    <row r="4264" spans="1:32" x14ac:dyDescent="0.25">
      <c r="A4264" s="44" t="s">
        <v>686</v>
      </c>
      <c r="B4264" s="44" t="s">
        <v>967</v>
      </c>
      <c r="C4264" s="45">
        <v>230601</v>
      </c>
      <c r="D4264" s="45" t="s">
        <v>12340</v>
      </c>
      <c r="E4264" s="45" t="s">
        <v>8383</v>
      </c>
      <c r="AF4264" s="326"/>
    </row>
    <row r="4265" spans="1:32" x14ac:dyDescent="0.25">
      <c r="A4265" s="44" t="s">
        <v>4389</v>
      </c>
      <c r="B4265" s="44" t="s">
        <v>204</v>
      </c>
      <c r="C4265" s="45" t="s">
        <v>12138</v>
      </c>
      <c r="D4265" s="45" t="s">
        <v>12177</v>
      </c>
      <c r="E4265" s="45" t="s">
        <v>5311</v>
      </c>
      <c r="F4265" s="93"/>
      <c r="G4265" s="93"/>
      <c r="H4265" s="93"/>
      <c r="I4265" s="99"/>
      <c r="J4265" s="99"/>
      <c r="K4265" s="99"/>
      <c r="L4265" s="99"/>
      <c r="M4265" s="99"/>
      <c r="N4265" s="99"/>
      <c r="O4265" s="99"/>
      <c r="P4265" s="99"/>
      <c r="Q4265" s="99"/>
      <c r="R4265" s="99"/>
      <c r="S4265" s="99"/>
      <c r="T4265" s="99"/>
      <c r="U4265" s="99"/>
      <c r="V4265" s="99"/>
      <c r="W4265" s="99"/>
      <c r="X4265" s="99"/>
      <c r="Y4265" s="99"/>
      <c r="Z4265" s="99"/>
      <c r="AF4265" s="326"/>
    </row>
    <row r="4266" spans="1:32" x14ac:dyDescent="0.25">
      <c r="A4266" s="44" t="s">
        <v>4389</v>
      </c>
      <c r="B4266" s="44" t="s">
        <v>204</v>
      </c>
      <c r="C4266" s="45" t="s">
        <v>12138</v>
      </c>
      <c r="D4266" s="93" t="s">
        <v>18817</v>
      </c>
      <c r="E4266" s="45" t="s">
        <v>5311</v>
      </c>
      <c r="F4266" s="379"/>
      <c r="G4266" s="379"/>
      <c r="H4266" s="379"/>
      <c r="I4266" s="380"/>
      <c r="J4266" s="380"/>
      <c r="K4266" s="380"/>
      <c r="L4266" s="380"/>
      <c r="M4266" s="380"/>
      <c r="N4266" s="380"/>
      <c r="O4266" s="380"/>
      <c r="P4266" s="380"/>
      <c r="Q4266" s="380"/>
      <c r="R4266" s="380"/>
      <c r="S4266" s="380"/>
      <c r="T4266" s="380"/>
      <c r="U4266" s="380"/>
      <c r="V4266" s="380"/>
      <c r="W4266" s="380"/>
      <c r="X4266" s="380"/>
      <c r="Y4266" s="380"/>
      <c r="Z4266" s="380"/>
      <c r="AA4266" s="380"/>
      <c r="AF4266" s="326"/>
    </row>
    <row r="4267" spans="1:32" x14ac:dyDescent="0.25">
      <c r="A4267" s="44" t="s">
        <v>484</v>
      </c>
      <c r="B4267" s="44" t="s">
        <v>20395</v>
      </c>
      <c r="C4267" s="45" t="s">
        <v>8669</v>
      </c>
      <c r="D4267" s="32" t="s">
        <v>12570</v>
      </c>
      <c r="E4267" s="46">
        <v>46265</v>
      </c>
      <c r="AF4267" s="326"/>
    </row>
    <row r="4268" spans="1:32" x14ac:dyDescent="0.25">
      <c r="A4268" s="44" t="s">
        <v>484</v>
      </c>
      <c r="B4268" s="44" t="s">
        <v>20397</v>
      </c>
      <c r="C4268" s="45" t="s">
        <v>8815</v>
      </c>
      <c r="D4268" s="32" t="s">
        <v>12570</v>
      </c>
      <c r="E4268" s="46">
        <v>46418</v>
      </c>
      <c r="AF4268" s="326"/>
    </row>
    <row r="4269" spans="1:32" x14ac:dyDescent="0.25">
      <c r="A4269" s="44" t="s">
        <v>522</v>
      </c>
      <c r="B4269" s="44" t="s">
        <v>20345</v>
      </c>
      <c r="C4269" s="45" t="s">
        <v>8668</v>
      </c>
      <c r="D4269" s="32" t="s">
        <v>12570</v>
      </c>
      <c r="E4269" s="46">
        <v>46295</v>
      </c>
      <c r="AF4269" s="326"/>
    </row>
    <row r="4270" spans="1:32" x14ac:dyDescent="0.25">
      <c r="A4270" s="44" t="s">
        <v>11413</v>
      </c>
      <c r="B4270" s="44" t="s">
        <v>10031</v>
      </c>
      <c r="C4270" s="45">
        <v>240101</v>
      </c>
      <c r="D4270" s="45" t="s">
        <v>12340</v>
      </c>
      <c r="E4270" s="45" t="s">
        <v>10032</v>
      </c>
      <c r="AF4270" s="326"/>
    </row>
    <row r="4271" spans="1:32" x14ac:dyDescent="0.25">
      <c r="A4271" s="44" t="s">
        <v>7962</v>
      </c>
      <c r="B4271" s="44" t="s">
        <v>4578</v>
      </c>
      <c r="C4271" s="45" t="s">
        <v>4670</v>
      </c>
      <c r="D4271" s="45" t="s">
        <v>12177</v>
      </c>
      <c r="E4271" s="45" t="s">
        <v>2628</v>
      </c>
      <c r="F4271" s="93"/>
      <c r="G4271" s="93"/>
      <c r="H4271" s="93"/>
      <c r="I4271" s="99"/>
      <c r="J4271" s="99"/>
      <c r="K4271" s="99"/>
      <c r="L4271" s="99"/>
      <c r="M4271" s="99"/>
      <c r="N4271" s="99"/>
      <c r="O4271" s="99"/>
      <c r="P4271" s="99"/>
      <c r="Q4271" s="99"/>
      <c r="R4271" s="99"/>
      <c r="S4271" s="99"/>
      <c r="T4271" s="99"/>
      <c r="U4271" s="99"/>
      <c r="V4271" s="99"/>
      <c r="W4271" s="99"/>
      <c r="X4271" s="99"/>
      <c r="Y4271" s="99"/>
      <c r="Z4271" s="99"/>
      <c r="AF4271" s="326"/>
    </row>
    <row r="4272" spans="1:32" x14ac:dyDescent="0.25">
      <c r="A4272" s="44" t="s">
        <v>7962</v>
      </c>
      <c r="B4272" s="44" t="s">
        <v>15058</v>
      </c>
      <c r="C4272" s="45" t="s">
        <v>15086</v>
      </c>
      <c r="D4272" s="45" t="s">
        <v>12177</v>
      </c>
      <c r="E4272" s="45" t="s">
        <v>7228</v>
      </c>
      <c r="F4272" s="93"/>
      <c r="G4272" s="93"/>
      <c r="H4272" s="93"/>
      <c r="I4272" s="99"/>
      <c r="J4272" s="99"/>
      <c r="K4272" s="99"/>
      <c r="L4272" s="99"/>
      <c r="M4272" s="99"/>
      <c r="N4272" s="99"/>
      <c r="O4272" s="99"/>
      <c r="P4272" s="99"/>
      <c r="Q4272" s="99"/>
      <c r="R4272" s="99"/>
      <c r="S4272" s="99"/>
      <c r="T4272" s="99"/>
      <c r="U4272" s="99"/>
      <c r="V4272" s="99"/>
      <c r="W4272" s="99"/>
      <c r="X4272" s="99"/>
      <c r="Y4272" s="99"/>
      <c r="Z4272" s="99"/>
      <c r="AF4272" s="326"/>
    </row>
    <row r="4273" spans="1:32" x14ac:dyDescent="0.25">
      <c r="A4273" s="44" t="s">
        <v>7962</v>
      </c>
      <c r="B4273" s="44" t="s">
        <v>4578</v>
      </c>
      <c r="C4273" s="45" t="s">
        <v>4670</v>
      </c>
      <c r="D4273" s="93" t="s">
        <v>18817</v>
      </c>
      <c r="E4273" s="45" t="s">
        <v>2628</v>
      </c>
      <c r="F4273" s="379"/>
      <c r="G4273" s="379"/>
      <c r="H4273" s="379"/>
      <c r="I4273" s="380"/>
      <c r="J4273" s="380"/>
      <c r="K4273" s="380"/>
      <c r="L4273" s="380"/>
      <c r="M4273" s="380"/>
      <c r="N4273" s="380"/>
      <c r="O4273" s="380"/>
      <c r="P4273" s="380"/>
      <c r="Q4273" s="380"/>
      <c r="R4273" s="380"/>
      <c r="S4273" s="380"/>
      <c r="T4273" s="380"/>
      <c r="U4273" s="380"/>
      <c r="V4273" s="380"/>
      <c r="W4273" s="380"/>
      <c r="X4273" s="380"/>
      <c r="Y4273" s="380"/>
      <c r="Z4273" s="380"/>
      <c r="AA4273" s="380"/>
      <c r="AF4273" s="326"/>
    </row>
    <row r="4274" spans="1:32" x14ac:dyDescent="0.25">
      <c r="A4274" s="44" t="s">
        <v>7962</v>
      </c>
      <c r="B4274" s="44" t="s">
        <v>15058</v>
      </c>
      <c r="C4274" s="45" t="s">
        <v>15086</v>
      </c>
      <c r="D4274" s="93" t="s">
        <v>18817</v>
      </c>
      <c r="E4274" s="45" t="s">
        <v>7228</v>
      </c>
      <c r="F4274" s="379"/>
      <c r="G4274" s="379"/>
      <c r="H4274" s="379"/>
      <c r="I4274" s="380"/>
      <c r="J4274" s="380"/>
      <c r="K4274" s="380"/>
      <c r="L4274" s="380"/>
      <c r="M4274" s="380"/>
      <c r="N4274" s="380"/>
      <c r="O4274" s="380"/>
      <c r="P4274" s="380"/>
      <c r="Q4274" s="380"/>
      <c r="R4274" s="380"/>
      <c r="S4274" s="380"/>
      <c r="T4274" s="380"/>
      <c r="U4274" s="380"/>
      <c r="V4274" s="380"/>
      <c r="W4274" s="380"/>
      <c r="X4274" s="380"/>
      <c r="Y4274" s="380"/>
      <c r="Z4274" s="380"/>
      <c r="AA4274" s="380"/>
      <c r="AF4274" s="326"/>
    </row>
    <row r="4275" spans="1:32" x14ac:dyDescent="0.25">
      <c r="A4275" s="267" t="s">
        <v>6744</v>
      </c>
      <c r="B4275" s="267" t="s">
        <v>6739</v>
      </c>
      <c r="C4275" s="268">
        <v>791202207002</v>
      </c>
      <c r="D4275" s="268" t="s">
        <v>6775</v>
      </c>
      <c r="E4275" s="269">
        <v>46630</v>
      </c>
      <c r="F4275" s="93"/>
      <c r="G4275" s="93"/>
      <c r="H4275" s="93"/>
      <c r="I4275" s="99"/>
      <c r="J4275" s="99"/>
      <c r="K4275" s="99"/>
      <c r="L4275" s="99"/>
      <c r="M4275" s="99"/>
      <c r="N4275" s="99"/>
      <c r="O4275" s="99"/>
      <c r="P4275" s="44"/>
      <c r="Q4275" s="44"/>
      <c r="R4275" s="99"/>
      <c r="S4275" s="99"/>
      <c r="T4275" s="99"/>
      <c r="U4275" s="99"/>
      <c r="V4275" s="99"/>
      <c r="W4275" s="99"/>
      <c r="X4275" s="99"/>
      <c r="Y4275" s="99"/>
      <c r="Z4275" s="99"/>
      <c r="AF4275" s="326"/>
    </row>
    <row r="4276" spans="1:32" x14ac:dyDescent="0.25">
      <c r="A4276" s="44" t="s">
        <v>1044</v>
      </c>
      <c r="B4276" s="44" t="s">
        <v>5639</v>
      </c>
      <c r="C4276" s="45">
        <v>23010401</v>
      </c>
      <c r="D4276" s="45" t="s">
        <v>12340</v>
      </c>
      <c r="E4276" s="45" t="s">
        <v>5640</v>
      </c>
      <c r="AF4276" s="326"/>
    </row>
    <row r="4277" spans="1:32" x14ac:dyDescent="0.25">
      <c r="A4277" s="44" t="s">
        <v>1044</v>
      </c>
      <c r="B4277" s="44" t="s">
        <v>3298</v>
      </c>
      <c r="C4277" s="45">
        <v>23010402</v>
      </c>
      <c r="D4277" s="45" t="s">
        <v>12340</v>
      </c>
      <c r="E4277" s="45" t="s">
        <v>5640</v>
      </c>
      <c r="AF4277" s="326"/>
    </row>
    <row r="4278" spans="1:32" x14ac:dyDescent="0.25">
      <c r="A4278" s="44" t="s">
        <v>14240</v>
      </c>
      <c r="B4278" s="44" t="s">
        <v>3298</v>
      </c>
      <c r="C4278" s="45">
        <v>25010402</v>
      </c>
      <c r="D4278" s="45" t="s">
        <v>12340</v>
      </c>
      <c r="E4278" s="45" t="s">
        <v>13581</v>
      </c>
      <c r="AF4278" s="326"/>
    </row>
    <row r="4279" spans="1:32" x14ac:dyDescent="0.25">
      <c r="A4279" s="44" t="s">
        <v>14240</v>
      </c>
      <c r="B4279" s="44" t="s">
        <v>5639</v>
      </c>
      <c r="C4279" s="45">
        <v>25010401</v>
      </c>
      <c r="D4279" s="45" t="s">
        <v>12340</v>
      </c>
      <c r="E4279" s="45" t="s">
        <v>13581</v>
      </c>
      <c r="AF4279" s="326"/>
    </row>
    <row r="4280" spans="1:32" x14ac:dyDescent="0.25">
      <c r="A4280" s="44" t="s">
        <v>14240</v>
      </c>
      <c r="B4280" s="44" t="s">
        <v>18828</v>
      </c>
      <c r="C4280" s="45">
        <v>25010501</v>
      </c>
      <c r="D4280" s="45" t="s">
        <v>12340</v>
      </c>
      <c r="E4280" s="45" t="s">
        <v>13567</v>
      </c>
      <c r="AF4280" s="326"/>
    </row>
    <row r="4281" spans="1:32" x14ac:dyDescent="0.25">
      <c r="A4281" s="44" t="s">
        <v>14240</v>
      </c>
      <c r="B4281" s="44" t="s">
        <v>5442</v>
      </c>
      <c r="C4281" s="45">
        <v>25010502</v>
      </c>
      <c r="D4281" s="45" t="s">
        <v>12340</v>
      </c>
      <c r="E4281" s="45" t="s">
        <v>13567</v>
      </c>
      <c r="AF4281" s="326"/>
    </row>
    <row r="4282" spans="1:32" x14ac:dyDescent="0.25">
      <c r="A4282" s="44" t="s">
        <v>7503</v>
      </c>
      <c r="B4282" s="44" t="s">
        <v>2433</v>
      </c>
      <c r="C4282" s="45">
        <v>230105</v>
      </c>
      <c r="D4282" s="45" t="s">
        <v>12340</v>
      </c>
      <c r="E4282" s="45" t="s">
        <v>5580</v>
      </c>
      <c r="AF4282" s="326"/>
    </row>
    <row r="4283" spans="1:32" x14ac:dyDescent="0.25">
      <c r="A4283" s="44" t="s">
        <v>687</v>
      </c>
      <c r="B4283" s="44" t="s">
        <v>8464</v>
      </c>
      <c r="C4283" s="45">
        <v>230701</v>
      </c>
      <c r="D4283" s="45" t="s">
        <v>12340</v>
      </c>
      <c r="E4283" s="45" t="s">
        <v>4375</v>
      </c>
      <c r="AF4283" s="326"/>
    </row>
    <row r="4284" spans="1:32" x14ac:dyDescent="0.25">
      <c r="A4284" s="44" t="s">
        <v>687</v>
      </c>
      <c r="B4284" s="44" t="s">
        <v>2451</v>
      </c>
      <c r="C4284" s="45">
        <v>251004</v>
      </c>
      <c r="D4284" s="45" t="s">
        <v>12340</v>
      </c>
      <c r="E4284" s="45" t="s">
        <v>12119</v>
      </c>
      <c r="AF4284" s="326"/>
    </row>
    <row r="4285" spans="1:32" x14ac:dyDescent="0.25">
      <c r="A4285" s="44" t="s">
        <v>687</v>
      </c>
      <c r="B4285" s="44" t="s">
        <v>967</v>
      </c>
      <c r="C4285" s="45">
        <v>250601</v>
      </c>
      <c r="D4285" s="45" t="s">
        <v>12340</v>
      </c>
      <c r="E4285" s="45" t="s">
        <v>16905</v>
      </c>
      <c r="AF4285" s="326"/>
    </row>
    <row r="4286" spans="1:32" x14ac:dyDescent="0.25">
      <c r="A4286" s="44" t="s">
        <v>687</v>
      </c>
      <c r="B4286" s="44" t="s">
        <v>978</v>
      </c>
      <c r="C4286" s="45">
        <v>230703</v>
      </c>
      <c r="D4286" s="45" t="s">
        <v>12340</v>
      </c>
      <c r="E4286" s="45" t="s">
        <v>4375</v>
      </c>
      <c r="AF4286" s="326"/>
    </row>
    <row r="4287" spans="1:32" x14ac:dyDescent="0.25">
      <c r="A4287" s="44" t="s">
        <v>687</v>
      </c>
      <c r="B4287" s="44" t="s">
        <v>18828</v>
      </c>
      <c r="C4287" s="45">
        <v>25010501</v>
      </c>
      <c r="D4287" s="45" t="s">
        <v>12340</v>
      </c>
      <c r="E4287" s="45" t="s">
        <v>13567</v>
      </c>
      <c r="AF4287" s="326"/>
    </row>
    <row r="4288" spans="1:32" x14ac:dyDescent="0.25">
      <c r="A4288" s="44" t="s">
        <v>17007</v>
      </c>
      <c r="B4288" s="44" t="s">
        <v>1733</v>
      </c>
      <c r="C4288" s="45">
        <v>250101</v>
      </c>
      <c r="D4288" s="45" t="s">
        <v>12340</v>
      </c>
      <c r="E4288" s="45" t="s">
        <v>13567</v>
      </c>
      <c r="AF4288" s="326"/>
    </row>
    <row r="4289" spans="1:32" x14ac:dyDescent="0.3">
      <c r="A4289" s="372" t="s">
        <v>14359</v>
      </c>
      <c r="B4289" s="372" t="s">
        <v>5062</v>
      </c>
      <c r="C4289" s="125" t="s">
        <v>14080</v>
      </c>
      <c r="D4289" s="32" t="s">
        <v>20621</v>
      </c>
      <c r="E4289" s="125" t="s">
        <v>13567</v>
      </c>
      <c r="F4289" s="125" t="s">
        <v>1236</v>
      </c>
      <c r="G4289" s="125" t="s">
        <v>1237</v>
      </c>
      <c r="AF4289" s="326"/>
    </row>
    <row r="4290" spans="1:32" x14ac:dyDescent="0.25">
      <c r="A4290" s="256" t="s">
        <v>7400</v>
      </c>
      <c r="B4290" s="256" t="s">
        <v>7401</v>
      </c>
      <c r="C4290" s="53" t="s">
        <v>7425</v>
      </c>
      <c r="D4290" s="93" t="s">
        <v>5891</v>
      </c>
      <c r="E4290" s="257">
        <v>46568</v>
      </c>
      <c r="F4290" s="93"/>
      <c r="G4290" s="93"/>
      <c r="H4290" s="93"/>
      <c r="I4290" s="99"/>
      <c r="J4290" s="99"/>
      <c r="K4290" s="99"/>
      <c r="L4290" s="99"/>
      <c r="M4290" s="99"/>
      <c r="N4290" s="99"/>
      <c r="O4290" s="99"/>
      <c r="P4290" s="99"/>
      <c r="Q4290" s="99"/>
      <c r="R4290" s="99"/>
      <c r="S4290" s="99"/>
      <c r="T4290" s="99"/>
      <c r="U4290" s="99"/>
      <c r="V4290" s="99"/>
      <c r="W4290" s="99"/>
      <c r="X4290" s="99"/>
      <c r="Y4290" s="99"/>
      <c r="Z4290" s="99"/>
      <c r="AF4290" s="326"/>
    </row>
    <row r="4291" spans="1:32" x14ac:dyDescent="0.25">
      <c r="A4291" s="44" t="s">
        <v>7400</v>
      </c>
      <c r="B4291" s="44" t="s">
        <v>8950</v>
      </c>
      <c r="C4291" s="45" t="s">
        <v>8954</v>
      </c>
      <c r="D4291" s="45" t="s">
        <v>12177</v>
      </c>
      <c r="E4291" s="45" t="s">
        <v>7925</v>
      </c>
      <c r="F4291" s="93"/>
      <c r="G4291" s="93"/>
      <c r="H4291" s="93"/>
      <c r="I4291" s="99"/>
      <c r="J4291" s="99"/>
      <c r="K4291" s="99"/>
      <c r="L4291" s="99"/>
      <c r="M4291" s="99"/>
      <c r="N4291" s="99"/>
      <c r="O4291" s="99"/>
      <c r="P4291" s="99"/>
      <c r="Q4291" s="99"/>
      <c r="R4291" s="99"/>
      <c r="S4291" s="99"/>
      <c r="T4291" s="99"/>
      <c r="U4291" s="99"/>
      <c r="V4291" s="99"/>
      <c r="W4291" s="99"/>
      <c r="X4291" s="99"/>
      <c r="Y4291" s="99"/>
      <c r="Z4291" s="99"/>
      <c r="AF4291" s="326"/>
    </row>
    <row r="4292" spans="1:32" x14ac:dyDescent="0.25">
      <c r="A4292" s="44" t="s">
        <v>7400</v>
      </c>
      <c r="B4292" s="44" t="s">
        <v>8950</v>
      </c>
      <c r="C4292" s="45" t="s">
        <v>8954</v>
      </c>
      <c r="D4292" s="93" t="s">
        <v>18817</v>
      </c>
      <c r="E4292" s="45" t="s">
        <v>5311</v>
      </c>
      <c r="F4292" s="379"/>
      <c r="G4292" s="379"/>
      <c r="H4292" s="379"/>
      <c r="I4292" s="380"/>
      <c r="J4292" s="380"/>
      <c r="K4292" s="380"/>
      <c r="L4292" s="380"/>
      <c r="M4292" s="380"/>
      <c r="N4292" s="380"/>
      <c r="O4292" s="380"/>
      <c r="P4292" s="380"/>
      <c r="Q4292" s="380"/>
      <c r="R4292" s="380"/>
      <c r="S4292" s="380"/>
      <c r="T4292" s="380"/>
      <c r="U4292" s="380"/>
      <c r="V4292" s="380"/>
      <c r="W4292" s="380"/>
      <c r="X4292" s="380"/>
      <c r="Y4292" s="380"/>
      <c r="Z4292" s="380"/>
      <c r="AA4292" s="380"/>
      <c r="AF4292" s="326"/>
    </row>
    <row r="4293" spans="1:32" x14ac:dyDescent="0.25">
      <c r="A4293" s="44" t="s">
        <v>7400</v>
      </c>
      <c r="B4293" s="44" t="s">
        <v>8950</v>
      </c>
      <c r="C4293" s="45" t="s">
        <v>8954</v>
      </c>
      <c r="D4293" s="45" t="s">
        <v>10697</v>
      </c>
      <c r="E4293" s="45" t="s">
        <v>7925</v>
      </c>
      <c r="F4293" s="93"/>
      <c r="G4293" s="93"/>
      <c r="H4293" s="93"/>
      <c r="I4293" s="99"/>
      <c r="J4293" s="99"/>
      <c r="K4293" s="99"/>
      <c r="L4293" s="99"/>
      <c r="M4293" s="99"/>
      <c r="N4293" s="99"/>
      <c r="O4293" s="99"/>
      <c r="P4293" s="44"/>
      <c r="Q4293" s="44"/>
      <c r="R4293" s="99"/>
      <c r="S4293" s="99"/>
      <c r="T4293" s="99"/>
      <c r="U4293" s="99"/>
      <c r="V4293" s="99"/>
      <c r="W4293" s="99"/>
      <c r="X4293" s="99"/>
      <c r="Y4293" s="99"/>
      <c r="Z4293" s="99"/>
      <c r="AF4293" s="326"/>
    </row>
    <row r="4294" spans="1:32" x14ac:dyDescent="0.25">
      <c r="A4294" s="256" t="s">
        <v>7402</v>
      </c>
      <c r="B4294" s="256" t="s">
        <v>5907</v>
      </c>
      <c r="C4294" s="53" t="s">
        <v>7426</v>
      </c>
      <c r="D4294" s="93" t="s">
        <v>5891</v>
      </c>
      <c r="E4294" s="257">
        <v>46364</v>
      </c>
      <c r="F4294" s="93"/>
      <c r="G4294" s="93"/>
      <c r="H4294" s="93"/>
      <c r="I4294" s="99"/>
      <c r="J4294" s="99"/>
      <c r="K4294" s="99"/>
      <c r="L4294" s="99"/>
      <c r="M4294" s="99"/>
      <c r="N4294" s="99"/>
      <c r="O4294" s="99"/>
      <c r="P4294" s="99"/>
      <c r="Q4294" s="99"/>
      <c r="R4294" s="99"/>
      <c r="S4294" s="99"/>
      <c r="T4294" s="99"/>
      <c r="U4294" s="99"/>
      <c r="V4294" s="99"/>
      <c r="W4294" s="99"/>
      <c r="X4294" s="99"/>
      <c r="Y4294" s="99"/>
      <c r="Z4294" s="99"/>
      <c r="AA4294" s="380"/>
      <c r="AF4294" s="326"/>
    </row>
    <row r="4295" spans="1:32" x14ac:dyDescent="0.25">
      <c r="A4295" s="44" t="s">
        <v>6942</v>
      </c>
      <c r="B4295" s="44" t="s">
        <v>3298</v>
      </c>
      <c r="C4295" s="45">
        <v>23010402</v>
      </c>
      <c r="D4295" s="45" t="s">
        <v>12340</v>
      </c>
      <c r="E4295" s="45" t="s">
        <v>5640</v>
      </c>
      <c r="AF4295" s="326"/>
    </row>
    <row r="4296" spans="1:32" x14ac:dyDescent="0.3">
      <c r="A4296" s="372" t="s">
        <v>20456</v>
      </c>
      <c r="B4296" s="372" t="s">
        <v>7464</v>
      </c>
      <c r="C4296" s="125" t="s">
        <v>20618</v>
      </c>
      <c r="D4296" s="32" t="s">
        <v>20621</v>
      </c>
      <c r="E4296" s="125" t="s">
        <v>10032</v>
      </c>
      <c r="F4296" s="125" t="s">
        <v>1236</v>
      </c>
      <c r="G4296" s="125" t="s">
        <v>1237</v>
      </c>
      <c r="AF4296" s="326"/>
    </row>
    <row r="4297" spans="1:32" x14ac:dyDescent="0.25">
      <c r="A4297" s="44" t="s">
        <v>18036</v>
      </c>
      <c r="B4297" s="44" t="s">
        <v>18037</v>
      </c>
      <c r="C4297" s="45" t="s">
        <v>18342</v>
      </c>
      <c r="D4297" s="93" t="s">
        <v>3876</v>
      </c>
      <c r="E4297" s="359">
        <f>DATE(2030,2,19)</f>
        <v>47533</v>
      </c>
      <c r="F4297" s="93"/>
      <c r="G4297" s="93"/>
      <c r="H4297" s="93"/>
      <c r="I4297" s="99"/>
      <c r="J4297" s="99"/>
      <c r="K4297" s="99"/>
      <c r="L4297" s="99"/>
      <c r="M4297" s="99"/>
      <c r="N4297" s="99"/>
      <c r="O4297" s="99"/>
      <c r="P4297" s="99"/>
      <c r="Q4297" s="99"/>
      <c r="R4297" s="99"/>
      <c r="S4297" s="99"/>
      <c r="T4297" s="99"/>
      <c r="U4297" s="99"/>
      <c r="V4297" s="99"/>
      <c r="W4297" s="99"/>
      <c r="X4297" s="99"/>
      <c r="Y4297" s="99"/>
      <c r="Z4297" s="99"/>
      <c r="AF4297" s="326"/>
    </row>
    <row r="4298" spans="1:32" x14ac:dyDescent="0.25">
      <c r="A4298" s="44" t="s">
        <v>11414</v>
      </c>
      <c r="B4298" s="44" t="s">
        <v>970</v>
      </c>
      <c r="C4298" s="45">
        <v>231104</v>
      </c>
      <c r="D4298" s="45" t="s">
        <v>12340</v>
      </c>
      <c r="E4298" s="45" t="s">
        <v>9018</v>
      </c>
      <c r="AF4298" s="326"/>
    </row>
    <row r="4299" spans="1:32" x14ac:dyDescent="0.25">
      <c r="A4299" s="44" t="s">
        <v>11414</v>
      </c>
      <c r="B4299" s="44" t="s">
        <v>3598</v>
      </c>
      <c r="C4299" s="45">
        <v>240301</v>
      </c>
      <c r="D4299" s="45" t="s">
        <v>12340</v>
      </c>
      <c r="E4299" s="45" t="s">
        <v>10032</v>
      </c>
      <c r="AF4299" s="326"/>
    </row>
    <row r="4300" spans="1:32" x14ac:dyDescent="0.25">
      <c r="A4300" s="44" t="s">
        <v>10027</v>
      </c>
      <c r="B4300" s="44" t="s">
        <v>10020</v>
      </c>
      <c r="C4300" s="45">
        <v>24010401</v>
      </c>
      <c r="D4300" s="45" t="s">
        <v>12340</v>
      </c>
      <c r="E4300" s="45" t="s">
        <v>10021</v>
      </c>
      <c r="AF4300" s="326"/>
    </row>
    <row r="4301" spans="1:32" x14ac:dyDescent="0.25">
      <c r="A4301" s="44" t="s">
        <v>10027</v>
      </c>
      <c r="B4301" s="44" t="s">
        <v>3298</v>
      </c>
      <c r="C4301" s="45">
        <v>24010402</v>
      </c>
      <c r="D4301" s="45" t="s">
        <v>12340</v>
      </c>
      <c r="E4301" s="45" t="s">
        <v>10021</v>
      </c>
      <c r="AF4301" s="326"/>
    </row>
    <row r="4302" spans="1:32" x14ac:dyDescent="0.25">
      <c r="A4302" s="44" t="s">
        <v>10027</v>
      </c>
      <c r="B4302" s="44" t="s">
        <v>11338</v>
      </c>
      <c r="C4302" s="45">
        <v>24020201</v>
      </c>
      <c r="D4302" s="45" t="s">
        <v>12340</v>
      </c>
      <c r="E4302" s="45" t="s">
        <v>5444</v>
      </c>
      <c r="AF4302" s="326"/>
    </row>
    <row r="4303" spans="1:32" x14ac:dyDescent="0.25">
      <c r="A4303" s="44" t="s">
        <v>10027</v>
      </c>
      <c r="B4303" s="44" t="s">
        <v>3167</v>
      </c>
      <c r="C4303" s="45">
        <v>24020202</v>
      </c>
      <c r="D4303" s="45" t="s">
        <v>12340</v>
      </c>
      <c r="E4303" s="45" t="s">
        <v>5444</v>
      </c>
      <c r="AF4303" s="326"/>
    </row>
    <row r="4304" spans="1:32" x14ac:dyDescent="0.25">
      <c r="A4304" s="44" t="s">
        <v>1950</v>
      </c>
      <c r="B4304" s="44" t="s">
        <v>1951</v>
      </c>
      <c r="C4304" s="45" t="s">
        <v>11190</v>
      </c>
      <c r="D4304" s="46" t="s">
        <v>13037</v>
      </c>
      <c r="E4304" s="46">
        <v>46234</v>
      </c>
      <c r="AF4304" s="326"/>
    </row>
    <row r="4305" spans="1:32" x14ac:dyDescent="0.25">
      <c r="A4305" s="44" t="s">
        <v>1950</v>
      </c>
      <c r="B4305" s="44" t="s">
        <v>14453</v>
      </c>
      <c r="C4305" s="45" t="s">
        <v>14472</v>
      </c>
      <c r="D4305" s="46" t="s">
        <v>13037</v>
      </c>
      <c r="E4305" s="46">
        <v>46493</v>
      </c>
      <c r="AF4305" s="326"/>
    </row>
    <row r="4306" spans="1:32" x14ac:dyDescent="0.25">
      <c r="A4306" s="44" t="s">
        <v>6943</v>
      </c>
      <c r="B4306" s="44" t="s">
        <v>5639</v>
      </c>
      <c r="C4306" s="45">
        <v>23010401</v>
      </c>
      <c r="D4306" s="45" t="s">
        <v>12340</v>
      </c>
      <c r="E4306" s="45" t="s">
        <v>5640</v>
      </c>
      <c r="AF4306" s="326"/>
    </row>
    <row r="4307" spans="1:32" x14ac:dyDescent="0.25">
      <c r="A4307" s="44" t="s">
        <v>6943</v>
      </c>
      <c r="B4307" s="44" t="s">
        <v>3298</v>
      </c>
      <c r="C4307" s="45">
        <v>23010402</v>
      </c>
      <c r="D4307" s="45" t="s">
        <v>12340</v>
      </c>
      <c r="E4307" s="45" t="s">
        <v>5640</v>
      </c>
      <c r="AF4307" s="326"/>
    </row>
    <row r="4308" spans="1:32" x14ac:dyDescent="0.25">
      <c r="A4308" s="44" t="s">
        <v>2213</v>
      </c>
      <c r="B4308" s="44" t="s">
        <v>967</v>
      </c>
      <c r="C4308" s="45">
        <v>230601</v>
      </c>
      <c r="D4308" s="45" t="s">
        <v>12340</v>
      </c>
      <c r="E4308" s="45" t="s">
        <v>8383</v>
      </c>
      <c r="AF4308" s="326"/>
    </row>
    <row r="4309" spans="1:32" x14ac:dyDescent="0.25">
      <c r="A4309" s="44" t="s">
        <v>2213</v>
      </c>
      <c r="B4309" s="44" t="s">
        <v>10018</v>
      </c>
      <c r="C4309" s="45">
        <v>240102</v>
      </c>
      <c r="D4309" s="45" t="s">
        <v>12340</v>
      </c>
      <c r="E4309" s="45" t="s">
        <v>5452</v>
      </c>
      <c r="AF4309" s="326"/>
    </row>
    <row r="4310" spans="1:32" x14ac:dyDescent="0.25">
      <c r="A4310" s="44" t="s">
        <v>2461</v>
      </c>
      <c r="B4310" s="44" t="s">
        <v>5639</v>
      </c>
      <c r="C4310" s="45">
        <v>23010401</v>
      </c>
      <c r="D4310" s="45" t="s">
        <v>12340</v>
      </c>
      <c r="E4310" s="45" t="s">
        <v>5640</v>
      </c>
      <c r="AF4310" s="326"/>
    </row>
    <row r="4311" spans="1:32" x14ac:dyDescent="0.25">
      <c r="A4311" s="44" t="s">
        <v>2461</v>
      </c>
      <c r="B4311" s="44" t="s">
        <v>3298</v>
      </c>
      <c r="C4311" s="45">
        <v>23010402</v>
      </c>
      <c r="D4311" s="45" t="s">
        <v>12340</v>
      </c>
      <c r="E4311" s="45" t="s">
        <v>5640</v>
      </c>
      <c r="AF4311" s="326"/>
    </row>
    <row r="4312" spans="1:32" x14ac:dyDescent="0.25">
      <c r="A4312" s="44" t="s">
        <v>6944</v>
      </c>
      <c r="B4312" s="44" t="s">
        <v>3298</v>
      </c>
      <c r="C4312" s="45">
        <v>23010402</v>
      </c>
      <c r="D4312" s="45" t="s">
        <v>12340</v>
      </c>
      <c r="E4312" s="45" t="s">
        <v>5640</v>
      </c>
      <c r="AF4312" s="326"/>
    </row>
    <row r="4313" spans="1:32" x14ac:dyDescent="0.25">
      <c r="A4313" s="44" t="s">
        <v>6944</v>
      </c>
      <c r="B4313" s="44" t="s">
        <v>5639</v>
      </c>
      <c r="C4313" s="45">
        <v>23010401</v>
      </c>
      <c r="D4313" s="45" t="s">
        <v>12340</v>
      </c>
      <c r="E4313" s="45" t="s">
        <v>5640</v>
      </c>
      <c r="AF4313" s="326"/>
    </row>
    <row r="4314" spans="1:32" x14ac:dyDescent="0.25">
      <c r="A4314" s="44" t="s">
        <v>12656</v>
      </c>
      <c r="B4314" s="44" t="s">
        <v>20388</v>
      </c>
      <c r="C4314" s="45" t="s">
        <v>17463</v>
      </c>
      <c r="D4314" s="32" t="s">
        <v>12570</v>
      </c>
      <c r="E4314" s="46">
        <v>46265</v>
      </c>
      <c r="AF4314" s="326"/>
    </row>
    <row r="4315" spans="1:32" x14ac:dyDescent="0.25">
      <c r="A4315" s="44" t="s">
        <v>12656</v>
      </c>
      <c r="B4315" s="44" t="s">
        <v>20407</v>
      </c>
      <c r="C4315" s="45" t="s">
        <v>12654</v>
      </c>
      <c r="D4315" s="32" t="s">
        <v>12570</v>
      </c>
      <c r="E4315" s="46">
        <v>46326</v>
      </c>
      <c r="AF4315" s="326"/>
    </row>
    <row r="4316" spans="1:32" x14ac:dyDescent="0.25">
      <c r="A4316" s="44" t="s">
        <v>4492</v>
      </c>
      <c r="B4316" s="44" t="s">
        <v>2433</v>
      </c>
      <c r="C4316" s="45">
        <v>220105</v>
      </c>
      <c r="D4316" s="45" t="s">
        <v>12340</v>
      </c>
      <c r="E4316" s="45" t="s">
        <v>2686</v>
      </c>
      <c r="AF4316" s="326"/>
    </row>
    <row r="4317" spans="1:32" x14ac:dyDescent="0.3">
      <c r="A4317" s="372" t="s">
        <v>11967</v>
      </c>
      <c r="B4317" s="372" t="s">
        <v>11968</v>
      </c>
      <c r="C4317" s="125" t="s">
        <v>11969</v>
      </c>
      <c r="D4317" s="32" t="s">
        <v>20621</v>
      </c>
      <c r="E4317" s="125" t="s">
        <v>7992</v>
      </c>
      <c r="F4317" s="125" t="s">
        <v>1236</v>
      </c>
      <c r="G4317" s="125" t="s">
        <v>1237</v>
      </c>
      <c r="AF4317" s="326"/>
    </row>
    <row r="4318" spans="1:32" x14ac:dyDescent="0.25">
      <c r="A4318" s="44" t="s">
        <v>10184</v>
      </c>
      <c r="B4318" s="92" t="s">
        <v>10390</v>
      </c>
      <c r="C4318" s="371" t="s">
        <v>10122</v>
      </c>
      <c r="D4318" s="146" t="s">
        <v>10389</v>
      </c>
      <c r="E4318" s="107">
        <v>45838</v>
      </c>
      <c r="F4318" s="93"/>
      <c r="G4318" s="93"/>
      <c r="H4318" s="93"/>
      <c r="I4318" s="99"/>
      <c r="J4318" s="99"/>
      <c r="K4318" s="99"/>
      <c r="L4318" s="99"/>
      <c r="M4318" s="99"/>
      <c r="N4318" s="99"/>
      <c r="O4318" s="99"/>
      <c r="P4318" s="44"/>
      <c r="Q4318" s="44"/>
      <c r="R4318" s="99"/>
      <c r="S4318" s="99"/>
      <c r="T4318" s="99"/>
      <c r="U4318" s="99"/>
      <c r="V4318" s="99"/>
      <c r="W4318" s="99"/>
      <c r="X4318" s="99"/>
      <c r="Y4318" s="99"/>
      <c r="Z4318" s="99"/>
      <c r="AF4318" s="326"/>
    </row>
    <row r="4319" spans="1:32" x14ac:dyDescent="0.25">
      <c r="A4319" s="44" t="s">
        <v>6945</v>
      </c>
      <c r="B4319" s="44" t="s">
        <v>4482</v>
      </c>
      <c r="C4319" s="45">
        <v>240906</v>
      </c>
      <c r="D4319" s="45" t="s">
        <v>12340</v>
      </c>
      <c r="E4319" s="45" t="s">
        <v>5075</v>
      </c>
      <c r="AF4319" s="326"/>
    </row>
    <row r="4320" spans="1:32" x14ac:dyDescent="0.25">
      <c r="A4320" s="44" t="s">
        <v>6945</v>
      </c>
      <c r="B4320" s="44" t="s">
        <v>18845</v>
      </c>
      <c r="C4320" s="45">
        <v>23110101</v>
      </c>
      <c r="D4320" s="45" t="s">
        <v>12340</v>
      </c>
      <c r="E4320" s="45" t="s">
        <v>9018</v>
      </c>
      <c r="AF4320" s="326"/>
    </row>
    <row r="4321" spans="1:32" x14ac:dyDescent="0.25">
      <c r="A4321" s="44" t="s">
        <v>6945</v>
      </c>
      <c r="B4321" s="44" t="s">
        <v>12966</v>
      </c>
      <c r="C4321" s="45">
        <v>24090701</v>
      </c>
      <c r="D4321" s="45" t="s">
        <v>12340</v>
      </c>
      <c r="E4321" s="45" t="s">
        <v>5075</v>
      </c>
      <c r="AF4321" s="326"/>
    </row>
    <row r="4322" spans="1:32" x14ac:dyDescent="0.25">
      <c r="A4322" s="44" t="s">
        <v>6945</v>
      </c>
      <c r="B4322" s="44" t="s">
        <v>7117</v>
      </c>
      <c r="C4322" s="45">
        <v>260203</v>
      </c>
      <c r="D4322" s="45" t="s">
        <v>12340</v>
      </c>
      <c r="E4322" s="45" t="s">
        <v>10021</v>
      </c>
      <c r="AF4322" s="326"/>
    </row>
    <row r="4323" spans="1:32" x14ac:dyDescent="0.25">
      <c r="A4323" s="44" t="s">
        <v>6945</v>
      </c>
      <c r="B4323" s="44" t="s">
        <v>18842</v>
      </c>
      <c r="C4323" s="45">
        <v>26020101</v>
      </c>
      <c r="D4323" s="45" t="s">
        <v>12340</v>
      </c>
      <c r="E4323" s="45" t="s">
        <v>10021</v>
      </c>
      <c r="AF4323" s="326"/>
    </row>
    <row r="4324" spans="1:32" x14ac:dyDescent="0.3">
      <c r="A4324" s="372" t="s">
        <v>13894</v>
      </c>
      <c r="B4324" s="372" t="s">
        <v>3578</v>
      </c>
      <c r="C4324" s="125" t="s">
        <v>11923</v>
      </c>
      <c r="D4324" s="32" t="s">
        <v>20621</v>
      </c>
      <c r="E4324" s="125" t="s">
        <v>2686</v>
      </c>
      <c r="F4324" s="125" t="s">
        <v>1236</v>
      </c>
      <c r="G4324" s="125" t="s">
        <v>1237</v>
      </c>
      <c r="AF4324" s="326"/>
    </row>
    <row r="4325" spans="1:32" x14ac:dyDescent="0.3">
      <c r="A4325" s="372" t="s">
        <v>13894</v>
      </c>
      <c r="B4325" s="372" t="s">
        <v>14348</v>
      </c>
      <c r="C4325" s="125" t="s">
        <v>14349</v>
      </c>
      <c r="D4325" s="32" t="s">
        <v>20621</v>
      </c>
      <c r="E4325" s="125" t="s">
        <v>13567</v>
      </c>
      <c r="F4325" s="125" t="s">
        <v>1236</v>
      </c>
      <c r="G4325" s="125" t="s">
        <v>1237</v>
      </c>
      <c r="AF4325" s="326"/>
    </row>
    <row r="4326" spans="1:32" x14ac:dyDescent="0.3">
      <c r="A4326" s="372" t="s">
        <v>2849</v>
      </c>
      <c r="B4326" s="372" t="s">
        <v>12354</v>
      </c>
      <c r="C4326" s="125" t="s">
        <v>12187</v>
      </c>
      <c r="D4326" s="32" t="s">
        <v>20621</v>
      </c>
      <c r="E4326" s="125" t="s">
        <v>5239</v>
      </c>
      <c r="F4326" s="125" t="s">
        <v>1236</v>
      </c>
      <c r="G4326" s="125" t="s">
        <v>1237</v>
      </c>
      <c r="AF4326" s="326"/>
    </row>
    <row r="4327" spans="1:32" x14ac:dyDescent="0.25">
      <c r="A4327" s="92" t="s">
        <v>2849</v>
      </c>
      <c r="B4327" s="92" t="s">
        <v>2230</v>
      </c>
      <c r="C4327" s="146" t="s">
        <v>2338</v>
      </c>
      <c r="D4327" s="146" t="s">
        <v>1816</v>
      </c>
      <c r="E4327" s="107">
        <v>45352</v>
      </c>
      <c r="F4327" s="93"/>
      <c r="G4327" s="93" t="s">
        <v>1237</v>
      </c>
      <c r="H4327" s="93" t="s">
        <v>1384</v>
      </c>
      <c r="I4327" s="99"/>
      <c r="J4327" s="99"/>
      <c r="K4327" s="99"/>
      <c r="L4327" s="99"/>
      <c r="M4327" s="99"/>
      <c r="N4327" s="99"/>
      <c r="O4327" s="99"/>
      <c r="P4327" s="44"/>
      <c r="Q4327" s="44"/>
      <c r="R4327" s="99"/>
      <c r="S4327" s="99"/>
      <c r="T4327" s="99"/>
      <c r="U4327" s="99"/>
      <c r="V4327" s="99"/>
      <c r="W4327" s="99"/>
      <c r="X4327" s="99"/>
      <c r="Y4327" s="99"/>
      <c r="Z4327" s="99"/>
      <c r="AF4327" s="326"/>
    </row>
    <row r="4328" spans="1:32" x14ac:dyDescent="0.25">
      <c r="A4328" s="57" t="s">
        <v>2849</v>
      </c>
      <c r="B4328" s="92" t="s">
        <v>3862</v>
      </c>
      <c r="C4328" s="93" t="s">
        <v>3860</v>
      </c>
      <c r="D4328" s="93" t="s">
        <v>3861</v>
      </c>
      <c r="E4328" s="94">
        <v>46203</v>
      </c>
      <c r="F4328" s="93"/>
      <c r="G4328" s="93"/>
      <c r="H4328" s="93"/>
      <c r="I4328" s="99"/>
      <c r="J4328" s="99"/>
      <c r="K4328" s="99"/>
      <c r="L4328" s="99"/>
      <c r="M4328" s="99"/>
      <c r="N4328" s="99"/>
      <c r="O4328" s="99"/>
      <c r="P4328" s="44"/>
      <c r="Q4328" s="44"/>
      <c r="R4328" s="99"/>
      <c r="S4328" s="99"/>
      <c r="T4328" s="99"/>
      <c r="U4328" s="99"/>
      <c r="V4328" s="99"/>
      <c r="W4328" s="99"/>
      <c r="X4328" s="99"/>
      <c r="Y4328" s="99"/>
      <c r="Z4328" s="99"/>
      <c r="AA4328" s="380"/>
      <c r="AF4328" s="326"/>
    </row>
    <row r="4329" spans="1:32" x14ac:dyDescent="0.25">
      <c r="A4329" s="44" t="s">
        <v>2849</v>
      </c>
      <c r="B4329" s="44" t="s">
        <v>20344</v>
      </c>
      <c r="C4329" s="45" t="s">
        <v>8813</v>
      </c>
      <c r="D4329" s="32" t="s">
        <v>12570</v>
      </c>
      <c r="E4329" s="46">
        <v>46387</v>
      </c>
      <c r="AF4329" s="326"/>
    </row>
    <row r="4330" spans="1:32" x14ac:dyDescent="0.25">
      <c r="A4330" s="92" t="s">
        <v>2849</v>
      </c>
      <c r="B4330" s="92" t="s">
        <v>11136</v>
      </c>
      <c r="C4330" s="93" t="s">
        <v>11137</v>
      </c>
      <c r="D4330" s="93" t="s">
        <v>1250</v>
      </c>
      <c r="E4330" s="94">
        <v>46281</v>
      </c>
      <c r="F4330" s="93"/>
      <c r="G4330" s="93"/>
      <c r="H4330" s="93"/>
      <c r="I4330" s="99"/>
      <c r="J4330" s="99"/>
      <c r="K4330" s="99"/>
      <c r="L4330" s="99"/>
      <c r="M4330" s="99"/>
      <c r="N4330" s="99"/>
      <c r="O4330" s="99"/>
      <c r="P4330" s="44"/>
      <c r="Q4330" s="44"/>
      <c r="R4330" s="99"/>
      <c r="S4330" s="99"/>
      <c r="T4330" s="99"/>
      <c r="U4330" s="99"/>
      <c r="V4330" s="99"/>
      <c r="W4330" s="99"/>
      <c r="X4330" s="99"/>
      <c r="Y4330" s="99"/>
      <c r="Z4330" s="99"/>
      <c r="AA4330" s="380"/>
      <c r="AF4330" s="326"/>
    </row>
    <row r="4331" spans="1:32" x14ac:dyDescent="0.25">
      <c r="A4331" s="267" t="s">
        <v>9315</v>
      </c>
      <c r="B4331" s="267" t="s">
        <v>9305</v>
      </c>
      <c r="C4331" s="268">
        <v>791202303007</v>
      </c>
      <c r="D4331" s="268" t="s">
        <v>6775</v>
      </c>
      <c r="E4331" s="269" t="s">
        <v>3276</v>
      </c>
      <c r="F4331" s="93"/>
      <c r="G4331" s="93"/>
      <c r="H4331" s="93"/>
      <c r="I4331" s="99"/>
      <c r="J4331" s="99"/>
      <c r="K4331" s="99"/>
      <c r="L4331" s="99"/>
      <c r="M4331" s="99"/>
      <c r="N4331" s="99"/>
      <c r="O4331" s="99"/>
      <c r="P4331" s="44"/>
      <c r="Q4331" s="44"/>
      <c r="R4331" s="99"/>
      <c r="S4331" s="99"/>
      <c r="T4331" s="99"/>
      <c r="U4331" s="99"/>
      <c r="V4331" s="99"/>
      <c r="W4331" s="99"/>
      <c r="X4331" s="99"/>
      <c r="Y4331" s="99"/>
      <c r="Z4331" s="99"/>
      <c r="AF4331" s="326"/>
    </row>
    <row r="4332" spans="1:32" x14ac:dyDescent="0.25">
      <c r="A4332" s="44" t="s">
        <v>3068</v>
      </c>
      <c r="B4332" s="44" t="s">
        <v>2433</v>
      </c>
      <c r="C4332" s="45">
        <v>230105</v>
      </c>
      <c r="D4332" s="45" t="s">
        <v>12340</v>
      </c>
      <c r="E4332" s="45" t="s">
        <v>5580</v>
      </c>
      <c r="AF4332" s="326"/>
    </row>
    <row r="4333" spans="1:32" x14ac:dyDescent="0.25">
      <c r="A4333" s="44" t="s">
        <v>1045</v>
      </c>
      <c r="B4333" s="92" t="s">
        <v>10390</v>
      </c>
      <c r="C4333" s="56" t="s">
        <v>10120</v>
      </c>
      <c r="D4333" s="146" t="s">
        <v>10389</v>
      </c>
      <c r="E4333" s="107">
        <v>45838</v>
      </c>
      <c r="F4333" s="93"/>
      <c r="G4333" s="93"/>
      <c r="H4333" s="93"/>
      <c r="I4333" s="99"/>
      <c r="J4333" s="99"/>
      <c r="K4333" s="99"/>
      <c r="L4333" s="99"/>
      <c r="M4333" s="99"/>
      <c r="N4333" s="99"/>
      <c r="O4333" s="99"/>
      <c r="P4333" s="44"/>
      <c r="Q4333" s="44"/>
      <c r="R4333" s="99"/>
      <c r="S4333" s="99"/>
      <c r="T4333" s="99"/>
      <c r="U4333" s="99"/>
      <c r="V4333" s="99"/>
      <c r="W4333" s="99"/>
      <c r="X4333" s="99"/>
      <c r="Y4333" s="99"/>
      <c r="Z4333" s="99"/>
      <c r="AF4333" s="326"/>
    </row>
    <row r="4334" spans="1:32" x14ac:dyDescent="0.25">
      <c r="A4334" s="44" t="s">
        <v>1045</v>
      </c>
      <c r="B4334" s="44" t="s">
        <v>18840</v>
      </c>
      <c r="C4334" s="45">
        <v>260202</v>
      </c>
      <c r="D4334" s="45" t="s">
        <v>12340</v>
      </c>
      <c r="E4334" s="45" t="s">
        <v>10021</v>
      </c>
      <c r="AF4334" s="326"/>
    </row>
    <row r="4335" spans="1:32" x14ac:dyDescent="0.25">
      <c r="A4335" s="44" t="s">
        <v>1045</v>
      </c>
      <c r="B4335" s="44" t="s">
        <v>3298</v>
      </c>
      <c r="C4335" s="45">
        <v>26010402</v>
      </c>
      <c r="D4335" s="45" t="s">
        <v>12340</v>
      </c>
      <c r="E4335" s="45" t="s">
        <v>18836</v>
      </c>
      <c r="AF4335" s="326"/>
    </row>
    <row r="4336" spans="1:32" x14ac:dyDescent="0.25">
      <c r="A4336" s="44" t="s">
        <v>1045</v>
      </c>
      <c r="B4336" s="44" t="s">
        <v>5639</v>
      </c>
      <c r="C4336" s="45">
        <v>26010401</v>
      </c>
      <c r="D4336" s="45" t="s">
        <v>12340</v>
      </c>
      <c r="E4336" s="45" t="s">
        <v>18836</v>
      </c>
      <c r="AF4336" s="326"/>
    </row>
    <row r="4337" spans="1:32" x14ac:dyDescent="0.25">
      <c r="A4337" s="44" t="s">
        <v>1045</v>
      </c>
      <c r="B4337" s="44" t="s">
        <v>3597</v>
      </c>
      <c r="C4337" s="45">
        <v>250503</v>
      </c>
      <c r="D4337" s="45" t="s">
        <v>12340</v>
      </c>
      <c r="E4337" s="45" t="s">
        <v>16904</v>
      </c>
      <c r="AF4337" s="326"/>
    </row>
    <row r="4338" spans="1:32" x14ac:dyDescent="0.25">
      <c r="A4338" s="44" t="s">
        <v>1045</v>
      </c>
      <c r="B4338" s="44" t="s">
        <v>2433</v>
      </c>
      <c r="C4338" s="45">
        <v>250106</v>
      </c>
      <c r="D4338" s="45" t="s">
        <v>12340</v>
      </c>
      <c r="E4338" s="45" t="s">
        <v>12896</v>
      </c>
      <c r="AF4338" s="326"/>
    </row>
    <row r="4339" spans="1:32" x14ac:dyDescent="0.25">
      <c r="A4339" s="44" t="s">
        <v>2462</v>
      </c>
      <c r="B4339" s="44" t="s">
        <v>10031</v>
      </c>
      <c r="C4339" s="45">
        <v>240101</v>
      </c>
      <c r="D4339" s="45" t="s">
        <v>12340</v>
      </c>
      <c r="E4339" s="45" t="s">
        <v>10032</v>
      </c>
      <c r="AF4339" s="326"/>
    </row>
    <row r="4340" spans="1:32" x14ac:dyDescent="0.25">
      <c r="A4340" s="44" t="s">
        <v>10517</v>
      </c>
      <c r="B4340" s="44" t="s">
        <v>15943</v>
      </c>
      <c r="C4340" s="45" t="s">
        <v>10571</v>
      </c>
      <c r="D4340" s="93" t="s">
        <v>3876</v>
      </c>
      <c r="E4340" s="359">
        <f>DATE(2028,5,7)</f>
        <v>46880</v>
      </c>
      <c r="F4340" s="93"/>
      <c r="G4340" s="93"/>
      <c r="H4340" s="93"/>
      <c r="I4340" s="99"/>
      <c r="J4340" s="99"/>
      <c r="K4340" s="99"/>
      <c r="L4340" s="99"/>
      <c r="M4340" s="99"/>
      <c r="N4340" s="99"/>
      <c r="O4340" s="99"/>
      <c r="P4340" s="99"/>
      <c r="Q4340" s="99"/>
      <c r="R4340" s="99"/>
      <c r="S4340" s="99"/>
      <c r="T4340" s="99"/>
      <c r="U4340" s="99"/>
      <c r="V4340" s="99"/>
      <c r="W4340" s="99"/>
      <c r="X4340" s="99"/>
      <c r="Y4340" s="99"/>
      <c r="Z4340" s="99"/>
      <c r="AF4340" s="326"/>
    </row>
    <row r="4341" spans="1:32" x14ac:dyDescent="0.25">
      <c r="A4341" s="44" t="s">
        <v>19103</v>
      </c>
      <c r="B4341" s="44" t="s">
        <v>3160</v>
      </c>
      <c r="C4341" s="45">
        <v>230901</v>
      </c>
      <c r="D4341" s="45" t="s">
        <v>12340</v>
      </c>
      <c r="E4341" s="45" t="s">
        <v>8524</v>
      </c>
      <c r="AF4341" s="326"/>
    </row>
    <row r="4342" spans="1:32" x14ac:dyDescent="0.25">
      <c r="A4342" s="44" t="s">
        <v>19104</v>
      </c>
      <c r="B4342" s="44" t="s">
        <v>11331</v>
      </c>
      <c r="C4342" s="45">
        <v>24050301</v>
      </c>
      <c r="D4342" s="45" t="s">
        <v>12340</v>
      </c>
      <c r="E4342" s="45" t="s">
        <v>5468</v>
      </c>
      <c r="AF4342" s="326"/>
    </row>
    <row r="4343" spans="1:32" x14ac:dyDescent="0.25">
      <c r="A4343" s="44" t="s">
        <v>7504</v>
      </c>
      <c r="B4343" s="44" t="s">
        <v>2433</v>
      </c>
      <c r="C4343" s="45">
        <v>220105</v>
      </c>
      <c r="D4343" s="45" t="s">
        <v>12340</v>
      </c>
      <c r="E4343" s="45" t="s">
        <v>2686</v>
      </c>
      <c r="AF4343" s="326"/>
    </row>
    <row r="4344" spans="1:32" x14ac:dyDescent="0.3">
      <c r="A4344" s="372" t="s">
        <v>12390</v>
      </c>
      <c r="B4344" s="372" t="s">
        <v>1200</v>
      </c>
      <c r="C4344" s="125" t="s">
        <v>12346</v>
      </c>
      <c r="D4344" s="32" t="s">
        <v>20621</v>
      </c>
      <c r="E4344" s="125" t="s">
        <v>5075</v>
      </c>
      <c r="F4344" s="125" t="s">
        <v>1236</v>
      </c>
      <c r="G4344" s="125" t="s">
        <v>1237</v>
      </c>
      <c r="AF4344" s="326"/>
    </row>
    <row r="4345" spans="1:32" x14ac:dyDescent="0.25">
      <c r="A4345" s="76" t="s">
        <v>6041</v>
      </c>
      <c r="B4345" s="76" t="s">
        <v>6042</v>
      </c>
      <c r="C4345" s="56" t="s">
        <v>8386</v>
      </c>
      <c r="D4345" s="147" t="s">
        <v>2582</v>
      </c>
      <c r="E4345" s="69">
        <v>45442</v>
      </c>
      <c r="F4345" s="93"/>
      <c r="G4345" s="93"/>
      <c r="H4345" s="93"/>
      <c r="I4345" s="99"/>
      <c r="J4345" s="99"/>
      <c r="K4345" s="99"/>
      <c r="L4345" s="99"/>
      <c r="M4345" s="99"/>
      <c r="N4345" s="99"/>
      <c r="O4345" s="99"/>
      <c r="P4345" s="44"/>
      <c r="Q4345" s="44"/>
      <c r="R4345" s="99"/>
      <c r="S4345" s="99"/>
      <c r="T4345" s="99"/>
      <c r="U4345" s="99"/>
      <c r="V4345" s="99"/>
      <c r="W4345" s="99"/>
      <c r="X4345" s="99"/>
      <c r="Y4345" s="99"/>
      <c r="Z4345" s="99"/>
      <c r="AF4345" s="326"/>
    </row>
    <row r="4346" spans="1:32" x14ac:dyDescent="0.25">
      <c r="A4346" s="44" t="s">
        <v>12751</v>
      </c>
      <c r="B4346" s="44" t="s">
        <v>18038</v>
      </c>
      <c r="C4346" s="45" t="s">
        <v>12752</v>
      </c>
      <c r="D4346" s="93" t="s">
        <v>3876</v>
      </c>
      <c r="E4346" s="359">
        <f>DATE(2028,11,15)</f>
        <v>47072</v>
      </c>
      <c r="F4346" s="93"/>
      <c r="G4346" s="93"/>
      <c r="H4346" s="93"/>
      <c r="I4346" s="99"/>
      <c r="J4346" s="99"/>
      <c r="K4346" s="99"/>
      <c r="L4346" s="99"/>
      <c r="M4346" s="99"/>
      <c r="N4346" s="99"/>
      <c r="O4346" s="99"/>
      <c r="P4346" s="99"/>
      <c r="Q4346" s="99"/>
      <c r="R4346" s="99"/>
      <c r="S4346" s="99"/>
      <c r="T4346" s="99"/>
      <c r="U4346" s="99"/>
      <c r="V4346" s="99"/>
      <c r="W4346" s="99"/>
      <c r="X4346" s="99"/>
      <c r="Y4346" s="99"/>
      <c r="Z4346" s="99"/>
      <c r="AF4346" s="326"/>
    </row>
    <row r="4347" spans="1:32" x14ac:dyDescent="0.3">
      <c r="A4347" s="372" t="s">
        <v>13895</v>
      </c>
      <c r="B4347" s="372" t="s">
        <v>1204</v>
      </c>
      <c r="C4347" s="125" t="s">
        <v>14352</v>
      </c>
      <c r="D4347" s="32" t="s">
        <v>20621</v>
      </c>
      <c r="E4347" s="125" t="s">
        <v>13567</v>
      </c>
      <c r="F4347" s="125" t="s">
        <v>1236</v>
      </c>
      <c r="G4347" s="125" t="s">
        <v>1237</v>
      </c>
      <c r="AF4347" s="326"/>
    </row>
    <row r="4348" spans="1:32" x14ac:dyDescent="0.3">
      <c r="A4348" s="372" t="s">
        <v>13895</v>
      </c>
      <c r="B4348" s="372" t="s">
        <v>5064</v>
      </c>
      <c r="C4348" s="125" t="s">
        <v>16873</v>
      </c>
      <c r="D4348" s="32" t="s">
        <v>20621</v>
      </c>
      <c r="E4348" s="125" t="s">
        <v>10638</v>
      </c>
      <c r="F4348" s="125" t="s">
        <v>1236</v>
      </c>
      <c r="G4348" s="125" t="s">
        <v>1237</v>
      </c>
      <c r="AF4348" s="326"/>
    </row>
    <row r="4349" spans="1:32" x14ac:dyDescent="0.3">
      <c r="A4349" s="372" t="s">
        <v>11970</v>
      </c>
      <c r="B4349" s="372" t="s">
        <v>12348</v>
      </c>
      <c r="C4349" s="125" t="s">
        <v>12188</v>
      </c>
      <c r="D4349" s="32" t="s">
        <v>20621</v>
      </c>
      <c r="E4349" s="125" t="s">
        <v>5239</v>
      </c>
      <c r="F4349" s="125" t="s">
        <v>1236</v>
      </c>
      <c r="G4349" s="125" t="s">
        <v>1237</v>
      </c>
      <c r="AF4349" s="326"/>
    </row>
    <row r="4350" spans="1:32" x14ac:dyDescent="0.3">
      <c r="A4350" s="372" t="s">
        <v>11970</v>
      </c>
      <c r="B4350" s="372" t="s">
        <v>5066</v>
      </c>
      <c r="C4350" s="125" t="s">
        <v>14355</v>
      </c>
      <c r="D4350" s="32" t="s">
        <v>20621</v>
      </c>
      <c r="E4350" s="125" t="s">
        <v>13567</v>
      </c>
      <c r="F4350" s="125" t="s">
        <v>1236</v>
      </c>
      <c r="G4350" s="125" t="s">
        <v>1237</v>
      </c>
      <c r="AF4350" s="326"/>
    </row>
    <row r="4351" spans="1:32" x14ac:dyDescent="0.3">
      <c r="A4351" s="57" t="s">
        <v>10505</v>
      </c>
      <c r="B4351" s="57" t="s">
        <v>4979</v>
      </c>
      <c r="C4351" s="62">
        <v>2517</v>
      </c>
      <c r="D4351" s="93" t="s">
        <v>5007</v>
      </c>
      <c r="E4351" s="60">
        <v>46387</v>
      </c>
      <c r="F4351" s="379"/>
      <c r="G4351" s="379"/>
      <c r="H4351" s="379"/>
      <c r="I4351" s="380"/>
      <c r="J4351" s="380"/>
      <c r="K4351" s="380"/>
      <c r="L4351" s="380"/>
      <c r="M4351" s="380"/>
      <c r="N4351" s="380"/>
      <c r="O4351" s="380"/>
      <c r="P4351" s="380"/>
      <c r="Q4351" s="380"/>
      <c r="R4351" s="380"/>
      <c r="S4351" s="380"/>
      <c r="T4351" s="380"/>
      <c r="U4351" s="380"/>
      <c r="V4351" s="380"/>
      <c r="W4351" s="380"/>
      <c r="X4351" s="380"/>
      <c r="Y4351" s="380"/>
      <c r="Z4351" s="380"/>
      <c r="AA4351" s="380"/>
      <c r="AF4351" s="326"/>
    </row>
    <row r="4352" spans="1:32" x14ac:dyDescent="0.25">
      <c r="A4352" s="44" t="s">
        <v>10518</v>
      </c>
      <c r="B4352" s="44" t="s">
        <v>16001</v>
      </c>
      <c r="C4352" s="45" t="s">
        <v>10572</v>
      </c>
      <c r="D4352" s="93" t="s">
        <v>3876</v>
      </c>
      <c r="E4352" s="359">
        <f>DATE(2028,6,11)</f>
        <v>46915</v>
      </c>
      <c r="F4352" s="93"/>
      <c r="G4352" s="93"/>
      <c r="H4352" s="93"/>
      <c r="I4352" s="99"/>
      <c r="J4352" s="99"/>
      <c r="K4352" s="99"/>
      <c r="L4352" s="99"/>
      <c r="M4352" s="99"/>
      <c r="N4352" s="99"/>
      <c r="O4352" s="99"/>
      <c r="P4352" s="99"/>
      <c r="Q4352" s="99"/>
      <c r="R4352" s="99"/>
      <c r="S4352" s="99"/>
      <c r="T4352" s="99"/>
      <c r="U4352" s="99"/>
      <c r="V4352" s="99"/>
      <c r="W4352" s="99"/>
      <c r="X4352" s="99"/>
      <c r="Y4352" s="99"/>
      <c r="Z4352" s="99"/>
      <c r="AF4352" s="326"/>
    </row>
    <row r="4353" spans="1:32" x14ac:dyDescent="0.25">
      <c r="A4353" s="44" t="s">
        <v>19105</v>
      </c>
      <c r="B4353" s="44" t="s">
        <v>17008</v>
      </c>
      <c r="C4353" s="45">
        <v>250701</v>
      </c>
      <c r="D4353" s="45" t="s">
        <v>12340</v>
      </c>
      <c r="E4353" s="45" t="s">
        <v>10638</v>
      </c>
      <c r="AF4353" s="326"/>
    </row>
    <row r="4354" spans="1:32" x14ac:dyDescent="0.3">
      <c r="A4354" s="372" t="s">
        <v>12391</v>
      </c>
      <c r="B4354" s="372" t="s">
        <v>13870</v>
      </c>
      <c r="C4354" s="125" t="s">
        <v>13871</v>
      </c>
      <c r="D4354" s="32" t="s">
        <v>20621</v>
      </c>
      <c r="E4354" s="125" t="s">
        <v>5650</v>
      </c>
      <c r="F4354" s="125" t="s">
        <v>1236</v>
      </c>
      <c r="G4354" s="125" t="s">
        <v>1237</v>
      </c>
      <c r="AF4354" s="326"/>
    </row>
    <row r="4355" spans="1:32" x14ac:dyDescent="0.3">
      <c r="A4355" s="372" t="s">
        <v>12391</v>
      </c>
      <c r="B4355" s="372" t="s">
        <v>2383</v>
      </c>
      <c r="C4355" s="125" t="s">
        <v>20257</v>
      </c>
      <c r="D4355" s="32" t="s">
        <v>20621</v>
      </c>
      <c r="E4355" s="125" t="s">
        <v>8976</v>
      </c>
      <c r="F4355" s="125" t="s">
        <v>1236</v>
      </c>
      <c r="G4355" s="125" t="s">
        <v>1237</v>
      </c>
      <c r="AF4355" s="326"/>
    </row>
    <row r="4356" spans="1:32" x14ac:dyDescent="0.25">
      <c r="A4356" s="44" t="s">
        <v>12930</v>
      </c>
      <c r="B4356" s="44" t="s">
        <v>12149</v>
      </c>
      <c r="C4356" s="45" t="s">
        <v>12931</v>
      </c>
      <c r="D4356" s="45" t="s">
        <v>12177</v>
      </c>
      <c r="E4356" s="45" t="s">
        <v>5311</v>
      </c>
      <c r="F4356" s="93"/>
      <c r="G4356" s="93"/>
      <c r="H4356" s="93"/>
      <c r="I4356" s="99"/>
      <c r="J4356" s="99"/>
      <c r="K4356" s="99"/>
      <c r="L4356" s="99"/>
      <c r="M4356" s="99"/>
      <c r="N4356" s="99"/>
      <c r="O4356" s="99"/>
      <c r="P4356" s="99"/>
      <c r="Q4356" s="99"/>
      <c r="R4356" s="99"/>
      <c r="S4356" s="99"/>
      <c r="T4356" s="99"/>
      <c r="U4356" s="99"/>
      <c r="V4356" s="99"/>
      <c r="W4356" s="99"/>
      <c r="X4356" s="99"/>
      <c r="Y4356" s="99"/>
      <c r="Z4356" s="99"/>
      <c r="AF4356" s="326"/>
    </row>
    <row r="4357" spans="1:32" x14ac:dyDescent="0.25">
      <c r="A4357" s="44" t="s">
        <v>12930</v>
      </c>
      <c r="B4357" s="44" t="s">
        <v>12149</v>
      </c>
      <c r="C4357" s="45" t="s">
        <v>12931</v>
      </c>
      <c r="D4357" s="93" t="s">
        <v>18817</v>
      </c>
      <c r="E4357" s="45" t="s">
        <v>5311</v>
      </c>
      <c r="F4357" s="379"/>
      <c r="G4357" s="379"/>
      <c r="H4357" s="379"/>
      <c r="I4357" s="380"/>
      <c r="J4357" s="380"/>
      <c r="K4357" s="380"/>
      <c r="L4357" s="380"/>
      <c r="M4357" s="380"/>
      <c r="N4357" s="380"/>
      <c r="O4357" s="380"/>
      <c r="P4357" s="380"/>
      <c r="Q4357" s="380"/>
      <c r="R4357" s="380"/>
      <c r="S4357" s="380"/>
      <c r="T4357" s="380"/>
      <c r="U4357" s="380"/>
      <c r="V4357" s="380"/>
      <c r="W4357" s="380"/>
      <c r="X4357" s="380"/>
      <c r="Y4357" s="380"/>
      <c r="Z4357" s="380"/>
      <c r="AA4357" s="380"/>
      <c r="AF4357" s="326"/>
    </row>
    <row r="4358" spans="1:32" x14ac:dyDescent="0.25">
      <c r="A4358" s="44" t="s">
        <v>14127</v>
      </c>
      <c r="B4358" s="44" t="s">
        <v>20398</v>
      </c>
      <c r="C4358" s="45" t="s">
        <v>14082</v>
      </c>
      <c r="D4358" s="32" t="s">
        <v>12570</v>
      </c>
      <c r="E4358" s="46">
        <v>46418</v>
      </c>
      <c r="AF4358" s="326"/>
    </row>
    <row r="4359" spans="1:32" x14ac:dyDescent="0.25">
      <c r="A4359" s="114" t="s">
        <v>16524</v>
      </c>
      <c r="B4359" s="114" t="s">
        <v>14474</v>
      </c>
      <c r="C4359" s="106" t="s">
        <v>16525</v>
      </c>
      <c r="D4359" s="93" t="s">
        <v>1808</v>
      </c>
      <c r="E4359" s="115">
        <v>46624</v>
      </c>
      <c r="F4359" s="93"/>
      <c r="G4359" s="93"/>
      <c r="H4359" s="93"/>
      <c r="I4359" s="99"/>
      <c r="J4359" s="99"/>
      <c r="K4359" s="99"/>
      <c r="L4359" s="99"/>
      <c r="M4359" s="99"/>
      <c r="N4359" s="99"/>
      <c r="O4359" s="99"/>
      <c r="P4359" s="44"/>
      <c r="Q4359" s="44"/>
      <c r="R4359" s="99"/>
      <c r="S4359" s="99"/>
      <c r="T4359" s="99"/>
      <c r="U4359" s="99"/>
      <c r="V4359" s="99"/>
      <c r="W4359" s="99"/>
      <c r="X4359" s="99"/>
      <c r="Y4359" s="99"/>
      <c r="Z4359" s="99"/>
      <c r="AF4359" s="326"/>
    </row>
    <row r="4360" spans="1:32" x14ac:dyDescent="0.25">
      <c r="A4360" s="114" t="s">
        <v>2055</v>
      </c>
      <c r="B4360" s="114" t="s">
        <v>2033</v>
      </c>
      <c r="C4360" s="106" t="s">
        <v>2034</v>
      </c>
      <c r="D4360" s="93" t="s">
        <v>1443</v>
      </c>
      <c r="E4360" s="115">
        <v>46326</v>
      </c>
      <c r="F4360" s="93"/>
      <c r="G4360" s="93"/>
      <c r="H4360" s="93"/>
      <c r="I4360" s="99"/>
      <c r="J4360" s="99"/>
      <c r="K4360" s="99"/>
      <c r="L4360" s="99"/>
      <c r="M4360" s="99"/>
      <c r="N4360" s="99"/>
      <c r="O4360" s="99"/>
      <c r="P4360" s="44"/>
      <c r="Q4360" s="44"/>
      <c r="R4360" s="99"/>
      <c r="S4360" s="99"/>
      <c r="T4360" s="99"/>
      <c r="U4360" s="99"/>
      <c r="V4360" s="99"/>
      <c r="W4360" s="99"/>
      <c r="X4360" s="99"/>
      <c r="Y4360" s="99"/>
      <c r="Z4360" s="99"/>
      <c r="AA4360" s="380"/>
      <c r="AF4360" s="326"/>
    </row>
    <row r="4361" spans="1:32" x14ac:dyDescent="0.25">
      <c r="A4361" s="114" t="s">
        <v>2055</v>
      </c>
      <c r="B4361" s="114" t="s">
        <v>2033</v>
      </c>
      <c r="C4361" s="106" t="s">
        <v>2034</v>
      </c>
      <c r="D4361" s="93" t="s">
        <v>1443</v>
      </c>
      <c r="E4361" s="115">
        <v>46326</v>
      </c>
      <c r="F4361" s="93"/>
      <c r="G4361" s="93"/>
      <c r="H4361" s="93"/>
      <c r="I4361" s="99"/>
      <c r="J4361" s="99"/>
      <c r="K4361" s="99"/>
      <c r="L4361" s="99"/>
      <c r="M4361" s="99"/>
      <c r="N4361" s="99"/>
      <c r="O4361" s="99"/>
      <c r="P4361" s="44"/>
      <c r="Q4361" s="44"/>
      <c r="R4361" s="99"/>
      <c r="S4361" s="99"/>
      <c r="T4361" s="99"/>
      <c r="U4361" s="99"/>
      <c r="V4361" s="99"/>
      <c r="W4361" s="99"/>
      <c r="X4361" s="99"/>
      <c r="Y4361" s="99"/>
      <c r="Z4361" s="99"/>
      <c r="AA4361" s="380"/>
      <c r="AF4361" s="326"/>
    </row>
    <row r="4362" spans="1:32" x14ac:dyDescent="0.25">
      <c r="A4362" s="44" t="s">
        <v>14473</v>
      </c>
      <c r="B4362" s="44" t="s">
        <v>14474</v>
      </c>
      <c r="C4362" s="45" t="s">
        <v>14475</v>
      </c>
      <c r="D4362" s="46" t="s">
        <v>13037</v>
      </c>
      <c r="E4362" s="46">
        <v>46528</v>
      </c>
      <c r="AF4362" s="326"/>
    </row>
    <row r="4363" spans="1:32" x14ac:dyDescent="0.25">
      <c r="A4363" s="44" t="s">
        <v>11191</v>
      </c>
      <c r="B4363" s="44" t="s">
        <v>11192</v>
      </c>
      <c r="C4363" s="45" t="s">
        <v>11193</v>
      </c>
      <c r="D4363" s="46" t="s">
        <v>13037</v>
      </c>
      <c r="E4363" s="46">
        <v>46493</v>
      </c>
      <c r="AF4363" s="326"/>
    </row>
    <row r="4364" spans="1:32" x14ac:dyDescent="0.25">
      <c r="A4364" s="114" t="s">
        <v>2056</v>
      </c>
      <c r="B4364" s="117" t="s">
        <v>2031</v>
      </c>
      <c r="C4364" s="106" t="s">
        <v>2032</v>
      </c>
      <c r="D4364" s="93" t="s">
        <v>1443</v>
      </c>
      <c r="E4364" s="115">
        <v>46326</v>
      </c>
      <c r="F4364" s="93"/>
      <c r="G4364" s="93"/>
      <c r="H4364" s="93"/>
      <c r="I4364" s="99"/>
      <c r="J4364" s="99"/>
      <c r="K4364" s="99"/>
      <c r="L4364" s="99"/>
      <c r="M4364" s="99"/>
      <c r="N4364" s="99"/>
      <c r="O4364" s="99"/>
      <c r="P4364" s="44"/>
      <c r="Q4364" s="44"/>
      <c r="R4364" s="99"/>
      <c r="S4364" s="99"/>
      <c r="T4364" s="99"/>
      <c r="U4364" s="99"/>
      <c r="V4364" s="99"/>
      <c r="W4364" s="99"/>
      <c r="X4364" s="99"/>
      <c r="Y4364" s="99"/>
      <c r="Z4364" s="99"/>
      <c r="AA4364" s="380"/>
      <c r="AF4364" s="326"/>
    </row>
    <row r="4365" spans="1:32" x14ac:dyDescent="0.25">
      <c r="A4365" s="114" t="s">
        <v>2056</v>
      </c>
      <c r="B4365" s="117" t="s">
        <v>2031</v>
      </c>
      <c r="C4365" s="106" t="s">
        <v>2032</v>
      </c>
      <c r="D4365" s="93" t="s">
        <v>1443</v>
      </c>
      <c r="E4365" s="115">
        <v>46326</v>
      </c>
      <c r="F4365" s="93"/>
      <c r="G4365" s="93"/>
      <c r="H4365" s="93"/>
      <c r="I4365" s="99"/>
      <c r="J4365" s="99"/>
      <c r="K4365" s="99"/>
      <c r="L4365" s="99"/>
      <c r="M4365" s="99"/>
      <c r="N4365" s="99"/>
      <c r="O4365" s="99"/>
      <c r="P4365" s="44"/>
      <c r="Q4365" s="44"/>
      <c r="R4365" s="99"/>
      <c r="S4365" s="99"/>
      <c r="T4365" s="99"/>
      <c r="U4365" s="99"/>
      <c r="V4365" s="99"/>
      <c r="W4365" s="99"/>
      <c r="X4365" s="99"/>
      <c r="Y4365" s="99"/>
      <c r="Z4365" s="99"/>
      <c r="AA4365" s="380"/>
      <c r="AF4365" s="326"/>
    </row>
    <row r="4366" spans="1:32" x14ac:dyDescent="0.25">
      <c r="A4366" s="44" t="s">
        <v>5510</v>
      </c>
      <c r="B4366" s="44" t="s">
        <v>966</v>
      </c>
      <c r="C4366" s="45">
        <v>22010702</v>
      </c>
      <c r="D4366" s="45" t="s">
        <v>12340</v>
      </c>
      <c r="E4366" s="45" t="s">
        <v>5444</v>
      </c>
      <c r="AF4366" s="326"/>
    </row>
    <row r="4367" spans="1:32" x14ac:dyDescent="0.25">
      <c r="A4367" s="44" t="s">
        <v>14844</v>
      </c>
      <c r="B4367" s="44" t="s">
        <v>16002</v>
      </c>
      <c r="C4367" s="45" t="s">
        <v>14845</v>
      </c>
      <c r="D4367" s="93" t="s">
        <v>3876</v>
      </c>
      <c r="E4367" s="359">
        <f>DATE(2029,4,23)</f>
        <v>47231</v>
      </c>
      <c r="F4367" s="93"/>
      <c r="G4367" s="93"/>
      <c r="H4367" s="93"/>
      <c r="I4367" s="99"/>
      <c r="J4367" s="99"/>
      <c r="K4367" s="99"/>
      <c r="L4367" s="99"/>
      <c r="M4367" s="99"/>
      <c r="N4367" s="99"/>
      <c r="O4367" s="99"/>
      <c r="P4367" s="99"/>
      <c r="Q4367" s="99"/>
      <c r="R4367" s="99"/>
      <c r="S4367" s="99"/>
      <c r="T4367" s="99"/>
      <c r="U4367" s="99"/>
      <c r="V4367" s="99"/>
      <c r="W4367" s="99"/>
      <c r="X4367" s="99"/>
      <c r="Y4367" s="99"/>
      <c r="Z4367" s="99"/>
      <c r="AF4367" s="326"/>
    </row>
    <row r="4368" spans="1:32" x14ac:dyDescent="0.25">
      <c r="A4368" s="360" t="s">
        <v>14058</v>
      </c>
      <c r="B4368" s="92" t="s">
        <v>14075</v>
      </c>
      <c r="C4368" s="93" t="s">
        <v>14076</v>
      </c>
      <c r="D4368" s="93" t="s">
        <v>1250</v>
      </c>
      <c r="E4368" s="94">
        <v>47223</v>
      </c>
      <c r="F4368" s="93"/>
      <c r="G4368" s="93"/>
      <c r="H4368" s="93"/>
      <c r="I4368" s="99"/>
      <c r="J4368" s="99"/>
      <c r="K4368" s="99"/>
      <c r="L4368" s="99"/>
      <c r="M4368" s="99"/>
      <c r="N4368" s="99"/>
      <c r="O4368" s="99"/>
      <c r="P4368" s="99"/>
      <c r="Q4368" s="99"/>
      <c r="R4368" s="99"/>
      <c r="S4368" s="99"/>
      <c r="T4368" s="99"/>
      <c r="U4368" s="99"/>
      <c r="V4368" s="99"/>
      <c r="W4368" s="99"/>
      <c r="X4368" s="99"/>
      <c r="Y4368" s="99"/>
      <c r="Z4368" s="99"/>
      <c r="AF4368" s="326"/>
    </row>
    <row r="4369" spans="1:32" x14ac:dyDescent="0.25">
      <c r="A4369" s="44" t="s">
        <v>3291</v>
      </c>
      <c r="B4369" s="44" t="s">
        <v>20364</v>
      </c>
      <c r="C4369" s="45" t="s">
        <v>7329</v>
      </c>
      <c r="D4369" s="32" t="s">
        <v>12570</v>
      </c>
      <c r="E4369" s="46">
        <v>46507</v>
      </c>
      <c r="AF4369" s="326"/>
    </row>
    <row r="4370" spans="1:32" x14ac:dyDescent="0.25">
      <c r="A4370" s="44" t="s">
        <v>3291</v>
      </c>
      <c r="B4370" s="44" t="s">
        <v>20369</v>
      </c>
      <c r="C4370" s="45" t="s">
        <v>14609</v>
      </c>
      <c r="D4370" s="32" t="s">
        <v>12570</v>
      </c>
      <c r="E4370" s="46">
        <v>46538</v>
      </c>
      <c r="AF4370" s="326"/>
    </row>
    <row r="4371" spans="1:32" x14ac:dyDescent="0.25">
      <c r="A4371" s="44" t="s">
        <v>2365</v>
      </c>
      <c r="B4371" s="92" t="s">
        <v>10390</v>
      </c>
      <c r="C4371" s="56" t="s">
        <v>10120</v>
      </c>
      <c r="D4371" s="146" t="s">
        <v>10389</v>
      </c>
      <c r="E4371" s="107">
        <v>45838</v>
      </c>
      <c r="F4371" s="93"/>
      <c r="G4371" s="93"/>
      <c r="H4371" s="93"/>
      <c r="I4371" s="99"/>
      <c r="J4371" s="99"/>
      <c r="K4371" s="99"/>
      <c r="L4371" s="99"/>
      <c r="M4371" s="99"/>
      <c r="N4371" s="99"/>
      <c r="O4371" s="99"/>
      <c r="P4371" s="44"/>
      <c r="Q4371" s="99"/>
      <c r="R4371" s="99"/>
      <c r="S4371" s="99"/>
      <c r="T4371" s="99"/>
      <c r="U4371" s="99"/>
      <c r="V4371" s="99"/>
      <c r="W4371" s="99"/>
      <c r="X4371" s="99"/>
      <c r="Y4371" s="99"/>
      <c r="Z4371" s="99"/>
      <c r="AF4371" s="326"/>
    </row>
    <row r="4372" spans="1:32" x14ac:dyDescent="0.25">
      <c r="A4372" s="44" t="s">
        <v>2365</v>
      </c>
      <c r="B4372" s="44" t="s">
        <v>13135</v>
      </c>
      <c r="C4372" s="45">
        <v>15.25</v>
      </c>
      <c r="D4372" s="45" t="s">
        <v>13565</v>
      </c>
      <c r="E4372" s="46">
        <v>47664</v>
      </c>
      <c r="F4372" s="45" t="s">
        <v>1384</v>
      </c>
      <c r="G4372" s="93"/>
      <c r="H4372" s="93"/>
      <c r="I4372" s="99"/>
      <c r="J4372" s="99"/>
      <c r="K4372" s="99"/>
      <c r="L4372" s="99"/>
      <c r="M4372" s="99"/>
      <c r="N4372" s="99"/>
      <c r="O4372" s="99"/>
      <c r="P4372" s="99"/>
      <c r="Q4372" s="99"/>
      <c r="R4372" s="99"/>
      <c r="S4372" s="99"/>
      <c r="T4372" s="99"/>
      <c r="U4372" s="99"/>
      <c r="V4372" s="99"/>
      <c r="W4372" s="99"/>
      <c r="X4372" s="99"/>
      <c r="Y4372" s="99"/>
      <c r="Z4372" s="99"/>
      <c r="AF4372" s="326"/>
    </row>
    <row r="4373" spans="1:32" x14ac:dyDescent="0.25">
      <c r="A4373" s="44" t="s">
        <v>2365</v>
      </c>
      <c r="B4373" s="44" t="s">
        <v>13125</v>
      </c>
      <c r="C4373" s="45">
        <v>26.24</v>
      </c>
      <c r="D4373" s="45" t="s">
        <v>13565</v>
      </c>
      <c r="E4373" s="46">
        <v>47299</v>
      </c>
      <c r="F4373" s="45" t="s">
        <v>1384</v>
      </c>
      <c r="G4373" s="93"/>
      <c r="H4373" s="93"/>
      <c r="I4373" s="99"/>
      <c r="J4373" s="99"/>
      <c r="K4373" s="99"/>
      <c r="L4373" s="99"/>
      <c r="M4373" s="99"/>
      <c r="N4373" s="99"/>
      <c r="O4373" s="99"/>
      <c r="P4373" s="99"/>
      <c r="Q4373" s="99"/>
      <c r="R4373" s="99"/>
      <c r="S4373" s="99"/>
      <c r="T4373" s="99"/>
      <c r="U4373" s="99"/>
      <c r="V4373" s="99"/>
      <c r="W4373" s="99"/>
      <c r="X4373" s="99"/>
      <c r="Y4373" s="99"/>
      <c r="Z4373" s="99"/>
      <c r="AF4373" s="326"/>
    </row>
    <row r="4374" spans="1:32" x14ac:dyDescent="0.25">
      <c r="A4374" s="44" t="s">
        <v>2365</v>
      </c>
      <c r="B4374" s="44" t="s">
        <v>14650</v>
      </c>
      <c r="C4374" s="45">
        <v>27.25</v>
      </c>
      <c r="D4374" s="45" t="s">
        <v>13565</v>
      </c>
      <c r="E4374" s="46">
        <v>47664</v>
      </c>
      <c r="F4374" s="45" t="s">
        <v>1384</v>
      </c>
      <c r="G4374" s="93"/>
      <c r="H4374" s="93"/>
      <c r="I4374" s="99"/>
      <c r="J4374" s="99"/>
      <c r="K4374" s="99"/>
      <c r="L4374" s="99"/>
      <c r="M4374" s="99"/>
      <c r="N4374" s="99"/>
      <c r="O4374" s="99"/>
      <c r="P4374" s="99"/>
      <c r="Q4374" s="99"/>
      <c r="R4374" s="99"/>
      <c r="S4374" s="99"/>
      <c r="T4374" s="99"/>
      <c r="U4374" s="99"/>
      <c r="V4374" s="99"/>
      <c r="W4374" s="99"/>
      <c r="X4374" s="99"/>
      <c r="Y4374" s="99"/>
      <c r="Z4374" s="99"/>
      <c r="AF4374" s="326"/>
    </row>
    <row r="4375" spans="1:32" x14ac:dyDescent="0.25">
      <c r="A4375" s="44" t="s">
        <v>2365</v>
      </c>
      <c r="B4375" s="44" t="s">
        <v>14651</v>
      </c>
      <c r="C4375" s="45">
        <v>29.25</v>
      </c>
      <c r="D4375" s="45" t="s">
        <v>13565</v>
      </c>
      <c r="E4375" s="46">
        <v>47664</v>
      </c>
      <c r="F4375" s="45" t="s">
        <v>1384</v>
      </c>
      <c r="G4375" s="93"/>
      <c r="H4375" s="93"/>
      <c r="I4375" s="99"/>
      <c r="J4375" s="99"/>
      <c r="K4375" s="99"/>
      <c r="L4375" s="99"/>
      <c r="M4375" s="99"/>
      <c r="N4375" s="99"/>
      <c r="O4375" s="99"/>
      <c r="P4375" s="99"/>
      <c r="Q4375" s="99"/>
      <c r="R4375" s="99"/>
      <c r="S4375" s="99"/>
      <c r="T4375" s="99"/>
      <c r="U4375" s="99"/>
      <c r="V4375" s="99"/>
      <c r="W4375" s="99"/>
      <c r="X4375" s="99"/>
      <c r="Y4375" s="99"/>
      <c r="Z4375" s="99"/>
      <c r="AF4375" s="326"/>
    </row>
    <row r="4376" spans="1:32" x14ac:dyDescent="0.25">
      <c r="A4376" s="44" t="s">
        <v>2365</v>
      </c>
      <c r="B4376" s="44" t="s">
        <v>13164</v>
      </c>
      <c r="C4376" s="45">
        <v>31.25</v>
      </c>
      <c r="D4376" s="45" t="s">
        <v>13565</v>
      </c>
      <c r="E4376" s="46">
        <v>47664</v>
      </c>
      <c r="F4376" s="45" t="s">
        <v>1384</v>
      </c>
      <c r="G4376" s="93"/>
      <c r="H4376" s="93"/>
      <c r="I4376" s="99"/>
      <c r="J4376" s="99"/>
      <c r="K4376" s="99"/>
      <c r="L4376" s="99"/>
      <c r="M4376" s="99"/>
      <c r="N4376" s="99"/>
      <c r="O4376" s="99"/>
      <c r="P4376" s="99"/>
      <c r="Q4376" s="99"/>
      <c r="R4376" s="99"/>
      <c r="S4376" s="99"/>
      <c r="T4376" s="99"/>
      <c r="U4376" s="99"/>
      <c r="V4376" s="99"/>
      <c r="W4376" s="99"/>
      <c r="X4376" s="99"/>
      <c r="Y4376" s="99"/>
      <c r="Z4376" s="99"/>
      <c r="AF4376" s="326"/>
    </row>
    <row r="4377" spans="1:32" x14ac:dyDescent="0.25">
      <c r="A4377" s="44" t="s">
        <v>2365</v>
      </c>
      <c r="B4377" s="44" t="s">
        <v>13121</v>
      </c>
      <c r="C4377" s="45">
        <v>39.25</v>
      </c>
      <c r="D4377" s="45" t="s">
        <v>13565</v>
      </c>
      <c r="E4377" s="46">
        <v>47514</v>
      </c>
      <c r="F4377" s="45" t="s">
        <v>1384</v>
      </c>
      <c r="G4377" s="93"/>
      <c r="H4377" s="93"/>
      <c r="I4377" s="99"/>
      <c r="J4377" s="99"/>
      <c r="K4377" s="99"/>
      <c r="L4377" s="99"/>
      <c r="M4377" s="99"/>
      <c r="N4377" s="99"/>
      <c r="O4377" s="99"/>
      <c r="P4377" s="99"/>
      <c r="Q4377" s="99"/>
      <c r="R4377" s="99"/>
      <c r="S4377" s="99"/>
      <c r="T4377" s="99"/>
      <c r="U4377" s="99"/>
      <c r="V4377" s="99"/>
      <c r="W4377" s="99"/>
      <c r="X4377" s="99"/>
      <c r="Y4377" s="99"/>
      <c r="Z4377" s="99"/>
      <c r="AF4377" s="326"/>
    </row>
    <row r="4378" spans="1:32" x14ac:dyDescent="0.25">
      <c r="A4378" s="44" t="s">
        <v>2365</v>
      </c>
      <c r="B4378" s="44" t="s">
        <v>159</v>
      </c>
      <c r="C4378" s="45" t="s">
        <v>15563</v>
      </c>
      <c r="D4378" s="46" t="s">
        <v>13037</v>
      </c>
      <c r="E4378" s="46">
        <v>46493</v>
      </c>
      <c r="AF4378" s="326"/>
    </row>
    <row r="4379" spans="1:32" x14ac:dyDescent="0.25">
      <c r="A4379" s="99" t="s">
        <v>2365</v>
      </c>
      <c r="B4379" s="99" t="s">
        <v>6685</v>
      </c>
      <c r="C4379" s="93" t="s">
        <v>6693</v>
      </c>
      <c r="D4379" s="93" t="s">
        <v>1250</v>
      </c>
      <c r="E4379" s="94">
        <v>46439</v>
      </c>
      <c r="F4379" s="93"/>
      <c r="G4379" s="93"/>
      <c r="H4379" s="93" t="s">
        <v>1857</v>
      </c>
      <c r="I4379" s="99"/>
      <c r="J4379" s="99"/>
      <c r="K4379" s="99"/>
      <c r="L4379" s="99"/>
      <c r="M4379" s="99"/>
      <c r="N4379" s="99"/>
      <c r="O4379" s="99"/>
      <c r="P4379" s="44"/>
      <c r="Q4379" s="99"/>
      <c r="R4379" s="99"/>
      <c r="S4379" s="99"/>
      <c r="T4379" s="99"/>
      <c r="U4379" s="99"/>
      <c r="V4379" s="99"/>
      <c r="W4379" s="99"/>
      <c r="X4379" s="99"/>
      <c r="Y4379" s="99"/>
      <c r="Z4379" s="99"/>
      <c r="AF4379" s="326"/>
    </row>
    <row r="4380" spans="1:32" x14ac:dyDescent="0.25">
      <c r="A4380" s="262" t="s">
        <v>2365</v>
      </c>
      <c r="B4380" s="99" t="s">
        <v>6164</v>
      </c>
      <c r="C4380" s="93" t="s">
        <v>10925</v>
      </c>
      <c r="D4380" s="94" t="s">
        <v>1250</v>
      </c>
      <c r="E4380" s="94">
        <v>46342</v>
      </c>
      <c r="F4380" s="93"/>
      <c r="G4380" s="93"/>
      <c r="H4380" s="93"/>
      <c r="I4380" s="99"/>
      <c r="J4380" s="99"/>
      <c r="K4380" s="99"/>
      <c r="L4380" s="99"/>
      <c r="M4380" s="99"/>
      <c r="N4380" s="99"/>
      <c r="O4380" s="99"/>
      <c r="P4380" s="44"/>
      <c r="Q4380" s="99"/>
      <c r="R4380" s="99"/>
      <c r="S4380" s="99"/>
      <c r="T4380" s="99"/>
      <c r="U4380" s="99"/>
      <c r="V4380" s="99"/>
      <c r="W4380" s="99"/>
      <c r="X4380" s="99"/>
      <c r="Y4380" s="99"/>
      <c r="Z4380" s="99"/>
      <c r="AA4380" s="380"/>
      <c r="AF4380" s="326"/>
    </row>
    <row r="4381" spans="1:32" x14ac:dyDescent="0.25">
      <c r="A4381" s="44" t="s">
        <v>2365</v>
      </c>
      <c r="B4381" s="44" t="s">
        <v>980</v>
      </c>
      <c r="C4381" s="45">
        <v>260103</v>
      </c>
      <c r="D4381" s="45" t="s">
        <v>12340</v>
      </c>
      <c r="E4381" s="45" t="s">
        <v>8976</v>
      </c>
      <c r="AF4381" s="326"/>
    </row>
    <row r="4382" spans="1:32" x14ac:dyDescent="0.25">
      <c r="A4382" s="44" t="s">
        <v>2365</v>
      </c>
      <c r="B4382" s="44" t="s">
        <v>18865</v>
      </c>
      <c r="C4382" s="45">
        <v>25020101</v>
      </c>
      <c r="D4382" s="45" t="s">
        <v>12340</v>
      </c>
      <c r="E4382" s="45" t="s">
        <v>10021</v>
      </c>
      <c r="AF4382" s="326"/>
    </row>
    <row r="4383" spans="1:32" x14ac:dyDescent="0.25">
      <c r="A4383" s="44" t="s">
        <v>2365</v>
      </c>
      <c r="B4383" s="44" t="s">
        <v>3597</v>
      </c>
      <c r="C4383" s="45">
        <v>220605</v>
      </c>
      <c r="D4383" s="45" t="s">
        <v>12340</v>
      </c>
      <c r="E4383" s="45" t="s">
        <v>5468</v>
      </c>
      <c r="AF4383" s="326"/>
    </row>
    <row r="4384" spans="1:32" x14ac:dyDescent="0.25">
      <c r="A4384" s="44" t="s">
        <v>2365</v>
      </c>
      <c r="B4384" s="44" t="s">
        <v>3159</v>
      </c>
      <c r="C4384" s="45">
        <v>230903</v>
      </c>
      <c r="D4384" s="45" t="s">
        <v>12340</v>
      </c>
      <c r="E4384" s="45" t="s">
        <v>8524</v>
      </c>
      <c r="AF4384" s="326"/>
    </row>
    <row r="4385" spans="1:32" x14ac:dyDescent="0.25">
      <c r="A4385" s="44" t="s">
        <v>2365</v>
      </c>
      <c r="B4385" s="44" t="s">
        <v>9032</v>
      </c>
      <c r="C4385" s="45">
        <v>23100201</v>
      </c>
      <c r="D4385" s="45" t="s">
        <v>12340</v>
      </c>
      <c r="E4385" s="45" t="s">
        <v>2628</v>
      </c>
      <c r="AF4385" s="326"/>
    </row>
    <row r="4386" spans="1:32" x14ac:dyDescent="0.25">
      <c r="A4386" s="44" t="s">
        <v>2365</v>
      </c>
      <c r="B4386" s="44" t="s">
        <v>10018</v>
      </c>
      <c r="C4386" s="45">
        <v>240102</v>
      </c>
      <c r="D4386" s="45" t="s">
        <v>12340</v>
      </c>
      <c r="E4386" s="45" t="s">
        <v>5452</v>
      </c>
      <c r="AF4386" s="326"/>
    </row>
    <row r="4387" spans="1:32" x14ac:dyDescent="0.25">
      <c r="A4387" s="44" t="s">
        <v>2365</v>
      </c>
      <c r="B4387" s="44" t="s">
        <v>1733</v>
      </c>
      <c r="C4387" s="45">
        <v>250101</v>
      </c>
      <c r="D4387" s="45" t="s">
        <v>12340</v>
      </c>
      <c r="E4387" s="45" t="s">
        <v>13567</v>
      </c>
      <c r="AF4387" s="326"/>
    </row>
    <row r="4388" spans="1:32" x14ac:dyDescent="0.25">
      <c r="A4388" s="44" t="s">
        <v>2365</v>
      </c>
      <c r="B4388" s="44" t="s">
        <v>11296</v>
      </c>
      <c r="C4388" s="45">
        <v>240402</v>
      </c>
      <c r="D4388" s="45" t="s">
        <v>12340</v>
      </c>
      <c r="E4388" s="45" t="s">
        <v>5311</v>
      </c>
      <c r="AF4388" s="326"/>
    </row>
    <row r="4389" spans="1:32" x14ac:dyDescent="0.3">
      <c r="A4389" s="372" t="s">
        <v>1046</v>
      </c>
      <c r="B4389" s="372" t="s">
        <v>8693</v>
      </c>
      <c r="C4389" s="125" t="s">
        <v>8694</v>
      </c>
      <c r="D4389" s="32" t="s">
        <v>20621</v>
      </c>
      <c r="E4389" s="125" t="s">
        <v>8524</v>
      </c>
      <c r="F4389" s="125" t="s">
        <v>1237</v>
      </c>
      <c r="G4389" s="125" t="s">
        <v>1236</v>
      </c>
      <c r="AF4389" s="326"/>
    </row>
    <row r="4390" spans="1:32" x14ac:dyDescent="0.3">
      <c r="A4390" s="372" t="s">
        <v>1046</v>
      </c>
      <c r="B4390" s="372" t="s">
        <v>1207</v>
      </c>
      <c r="C4390" s="125" t="s">
        <v>11906</v>
      </c>
      <c r="D4390" s="32" t="s">
        <v>20621</v>
      </c>
      <c r="E4390" s="125" t="s">
        <v>7992</v>
      </c>
      <c r="F4390" s="125" t="s">
        <v>1237</v>
      </c>
      <c r="G4390" s="125" t="s">
        <v>1236</v>
      </c>
      <c r="AF4390" s="326"/>
    </row>
    <row r="4391" spans="1:32" x14ac:dyDescent="0.3">
      <c r="A4391" s="372" t="s">
        <v>1046</v>
      </c>
      <c r="B4391" s="372" t="s">
        <v>1225</v>
      </c>
      <c r="C4391" s="125" t="s">
        <v>20256</v>
      </c>
      <c r="D4391" s="32" t="s">
        <v>20621</v>
      </c>
      <c r="E4391" s="125" t="s">
        <v>8976</v>
      </c>
      <c r="F4391" s="125" t="s">
        <v>1237</v>
      </c>
      <c r="G4391" s="125" t="s">
        <v>1236</v>
      </c>
      <c r="AF4391" s="326"/>
    </row>
    <row r="4392" spans="1:32" x14ac:dyDescent="0.3">
      <c r="A4392" s="92" t="s">
        <v>14026</v>
      </c>
      <c r="B4392" s="92" t="s">
        <v>14014</v>
      </c>
      <c r="C4392" s="349" t="s">
        <v>10504</v>
      </c>
      <c r="D4392" s="349" t="s">
        <v>14041</v>
      </c>
      <c r="E4392" s="351">
        <v>47118</v>
      </c>
      <c r="F4392" s="93"/>
      <c r="G4392" s="93"/>
      <c r="H4392" s="93"/>
      <c r="I4392" s="99"/>
      <c r="J4392" s="99"/>
      <c r="K4392" s="99"/>
      <c r="L4392" s="99"/>
      <c r="M4392" s="99"/>
      <c r="N4392" s="99"/>
      <c r="O4392" s="99"/>
      <c r="P4392" s="99"/>
      <c r="Q4392" s="99"/>
      <c r="R4392" s="99"/>
      <c r="S4392" s="99"/>
      <c r="T4392" s="99"/>
      <c r="U4392" s="99"/>
      <c r="V4392" s="99"/>
      <c r="W4392" s="99"/>
      <c r="X4392" s="99"/>
      <c r="Y4392" s="99"/>
      <c r="Z4392" s="99"/>
      <c r="AF4392" s="326"/>
    </row>
    <row r="4393" spans="1:32" x14ac:dyDescent="0.25">
      <c r="A4393" s="44" t="s">
        <v>26</v>
      </c>
      <c r="B4393" s="44" t="s">
        <v>11187</v>
      </c>
      <c r="C4393" s="45" t="s">
        <v>11042</v>
      </c>
      <c r="D4393" s="46" t="s">
        <v>13037</v>
      </c>
      <c r="E4393" s="46">
        <v>46191</v>
      </c>
      <c r="AF4393" s="326"/>
    </row>
    <row r="4394" spans="1:32" x14ac:dyDescent="0.3">
      <c r="A4394" s="372" t="s">
        <v>20457</v>
      </c>
      <c r="B4394" s="372" t="s">
        <v>1206</v>
      </c>
      <c r="C4394" s="125" t="s">
        <v>20612</v>
      </c>
      <c r="D4394" s="32" t="s">
        <v>20621</v>
      </c>
      <c r="E4394" s="125" t="s">
        <v>10032</v>
      </c>
      <c r="F4394" s="125" t="s">
        <v>1237</v>
      </c>
      <c r="G4394" s="125" t="s">
        <v>1237</v>
      </c>
      <c r="AF4394" s="326"/>
    </row>
    <row r="4395" spans="1:32" ht="14.4" x14ac:dyDescent="0.3">
      <c r="A4395" s="385" t="s">
        <v>1264</v>
      </c>
      <c r="B4395" s="385" t="s">
        <v>1351</v>
      </c>
      <c r="C4395" s="387" t="s">
        <v>10504</v>
      </c>
      <c r="D4395" s="93" t="s">
        <v>5007</v>
      </c>
      <c r="E4395" s="389" t="s">
        <v>10500</v>
      </c>
      <c r="AF4395" s="326"/>
    </row>
    <row r="4396" spans="1:32" x14ac:dyDescent="0.25">
      <c r="A4396" s="57" t="s">
        <v>3768</v>
      </c>
      <c r="B4396" s="92" t="s">
        <v>3862</v>
      </c>
      <c r="C4396" s="93" t="s">
        <v>3860</v>
      </c>
      <c r="D4396" s="93" t="s">
        <v>3861</v>
      </c>
      <c r="E4396" s="94">
        <v>46203</v>
      </c>
      <c r="F4396" s="93"/>
      <c r="G4396" s="93"/>
      <c r="H4396" s="93"/>
      <c r="I4396" s="99"/>
      <c r="J4396" s="99"/>
      <c r="K4396" s="99"/>
      <c r="L4396" s="99"/>
      <c r="M4396" s="99"/>
      <c r="N4396" s="99"/>
      <c r="O4396" s="99"/>
      <c r="P4396" s="44"/>
      <c r="Q4396" s="99"/>
      <c r="R4396" s="99"/>
      <c r="S4396" s="99"/>
      <c r="T4396" s="99"/>
      <c r="U4396" s="99"/>
      <c r="V4396" s="99"/>
      <c r="W4396" s="99"/>
      <c r="X4396" s="99"/>
      <c r="Y4396" s="99"/>
      <c r="Z4396" s="99"/>
      <c r="AA4396" s="380"/>
      <c r="AF4396" s="326"/>
    </row>
    <row r="4397" spans="1:32" x14ac:dyDescent="0.25">
      <c r="A4397" s="67" t="s">
        <v>5511</v>
      </c>
      <c r="B4397" s="256" t="s">
        <v>7398</v>
      </c>
      <c r="C4397" s="53" t="s">
        <v>7427</v>
      </c>
      <c r="D4397" s="93" t="s">
        <v>5891</v>
      </c>
      <c r="E4397" s="257">
        <v>46824</v>
      </c>
      <c r="F4397" s="93"/>
      <c r="G4397" s="93"/>
      <c r="H4397" s="93"/>
      <c r="I4397" s="99"/>
      <c r="J4397" s="99"/>
      <c r="K4397" s="99"/>
      <c r="L4397" s="99"/>
      <c r="M4397" s="99"/>
      <c r="N4397" s="99"/>
      <c r="O4397" s="99"/>
      <c r="P4397" s="99"/>
      <c r="Q4397" s="99"/>
      <c r="R4397" s="99"/>
      <c r="S4397" s="99"/>
      <c r="T4397" s="99"/>
      <c r="U4397" s="99"/>
      <c r="V4397" s="99"/>
      <c r="W4397" s="99"/>
      <c r="X4397" s="99"/>
      <c r="Y4397" s="99"/>
      <c r="Z4397" s="99"/>
      <c r="AF4397" s="326"/>
    </row>
    <row r="4398" spans="1:32" x14ac:dyDescent="0.25">
      <c r="A4398" s="44" t="s">
        <v>5511</v>
      </c>
      <c r="B4398" s="44" t="s">
        <v>5447</v>
      </c>
      <c r="C4398" s="45">
        <v>250802</v>
      </c>
      <c r="D4398" s="45" t="s">
        <v>12340</v>
      </c>
      <c r="E4398" s="45" t="s">
        <v>10682</v>
      </c>
      <c r="AF4398" s="326"/>
    </row>
    <row r="4399" spans="1:32" x14ac:dyDescent="0.25">
      <c r="A4399" s="117" t="s">
        <v>2057</v>
      </c>
      <c r="B4399" s="117" t="s">
        <v>2035</v>
      </c>
      <c r="C4399" s="106" t="s">
        <v>3878</v>
      </c>
      <c r="D4399" s="93" t="s">
        <v>1443</v>
      </c>
      <c r="E4399" s="119">
        <v>47968</v>
      </c>
      <c r="F4399" s="93"/>
      <c r="G4399" s="93"/>
      <c r="H4399" s="93"/>
      <c r="I4399" s="99"/>
      <c r="J4399" s="99"/>
      <c r="K4399" s="99"/>
      <c r="L4399" s="99"/>
      <c r="M4399" s="99"/>
      <c r="N4399" s="99"/>
      <c r="O4399" s="99"/>
      <c r="P4399" s="44"/>
      <c r="Q4399" s="99"/>
      <c r="R4399" s="99"/>
      <c r="S4399" s="99"/>
      <c r="T4399" s="99"/>
      <c r="U4399" s="99"/>
      <c r="V4399" s="99"/>
      <c r="W4399" s="99"/>
      <c r="X4399" s="99"/>
      <c r="Y4399" s="99"/>
      <c r="Z4399" s="99"/>
      <c r="AA4399" s="380"/>
      <c r="AF4399" s="326"/>
    </row>
    <row r="4400" spans="1:32" x14ac:dyDescent="0.25">
      <c r="A4400" s="44" t="s">
        <v>1399</v>
      </c>
      <c r="B4400" s="44" t="s">
        <v>20344</v>
      </c>
      <c r="C4400" s="45" t="s">
        <v>8813</v>
      </c>
      <c r="D4400" s="32" t="s">
        <v>12570</v>
      </c>
      <c r="E4400" s="46">
        <v>46387</v>
      </c>
      <c r="AF4400" s="326"/>
    </row>
    <row r="4401" spans="1:32" x14ac:dyDescent="0.25">
      <c r="A4401" s="44" t="s">
        <v>688</v>
      </c>
      <c r="B4401" s="44" t="s">
        <v>11331</v>
      </c>
      <c r="C4401" s="45">
        <v>24050301</v>
      </c>
      <c r="D4401" s="45" t="s">
        <v>12340</v>
      </c>
      <c r="E4401" s="45" t="s">
        <v>5468</v>
      </c>
      <c r="AF4401" s="326"/>
    </row>
    <row r="4402" spans="1:32" x14ac:dyDescent="0.25">
      <c r="A4402" s="44" t="s">
        <v>5512</v>
      </c>
      <c r="B4402" s="44" t="s">
        <v>2433</v>
      </c>
      <c r="C4402" s="45">
        <v>230105</v>
      </c>
      <c r="D4402" s="45" t="s">
        <v>12340</v>
      </c>
      <c r="E4402" s="45" t="s">
        <v>5580</v>
      </c>
      <c r="AF4402" s="326"/>
    </row>
    <row r="4403" spans="1:32" x14ac:dyDescent="0.25">
      <c r="A4403" s="44" t="s">
        <v>5512</v>
      </c>
      <c r="B4403" s="44" t="s">
        <v>5447</v>
      </c>
      <c r="C4403" s="45">
        <v>220802</v>
      </c>
      <c r="D4403" s="45" t="s">
        <v>12340</v>
      </c>
      <c r="E4403" s="45" t="s">
        <v>5239</v>
      </c>
      <c r="AF4403" s="326"/>
    </row>
    <row r="4404" spans="1:32" x14ac:dyDescent="0.25">
      <c r="A4404" s="44" t="s">
        <v>12976</v>
      </c>
      <c r="B4404" s="44" t="s">
        <v>4473</v>
      </c>
      <c r="C4404" s="45">
        <v>241002</v>
      </c>
      <c r="D4404" s="45" t="s">
        <v>12340</v>
      </c>
      <c r="E4404" s="45" t="s">
        <v>5650</v>
      </c>
      <c r="AF4404" s="326"/>
    </row>
    <row r="4405" spans="1:32" x14ac:dyDescent="0.25">
      <c r="A4405" s="44" t="s">
        <v>17903</v>
      </c>
      <c r="B4405" s="44" t="s">
        <v>20386</v>
      </c>
      <c r="C4405" s="45" t="s">
        <v>17902</v>
      </c>
      <c r="D4405" s="32" t="s">
        <v>12570</v>
      </c>
      <c r="E4405" s="46">
        <v>46446</v>
      </c>
      <c r="AF4405" s="326"/>
    </row>
    <row r="4406" spans="1:32" x14ac:dyDescent="0.25">
      <c r="A4406" s="44" t="s">
        <v>17903</v>
      </c>
      <c r="B4406" s="44" t="s">
        <v>20398</v>
      </c>
      <c r="C4406" s="45" t="s">
        <v>14082</v>
      </c>
      <c r="D4406" s="32" t="s">
        <v>12570</v>
      </c>
      <c r="E4406" s="46">
        <v>46418</v>
      </c>
      <c r="AF4406" s="326"/>
    </row>
    <row r="4407" spans="1:32" x14ac:dyDescent="0.25">
      <c r="A4407" s="44" t="s">
        <v>1933</v>
      </c>
      <c r="B4407" s="44" t="s">
        <v>20368</v>
      </c>
      <c r="C4407" s="45" t="s">
        <v>5829</v>
      </c>
      <c r="D4407" s="32" t="s">
        <v>12570</v>
      </c>
      <c r="E4407" s="46">
        <v>46507</v>
      </c>
      <c r="AF4407" s="326"/>
    </row>
    <row r="4408" spans="1:32" x14ac:dyDescent="0.25">
      <c r="A4408" s="44" t="s">
        <v>1933</v>
      </c>
      <c r="B4408" s="44" t="s">
        <v>20379</v>
      </c>
      <c r="C4408" s="45" t="s">
        <v>5843</v>
      </c>
      <c r="D4408" s="32" t="s">
        <v>12570</v>
      </c>
      <c r="E4408" s="46">
        <v>46599</v>
      </c>
      <c r="AF4408" s="326"/>
    </row>
    <row r="4409" spans="1:32" x14ac:dyDescent="0.25">
      <c r="A4409" s="44" t="s">
        <v>1933</v>
      </c>
      <c r="B4409" s="44" t="s">
        <v>20380</v>
      </c>
      <c r="C4409" s="45" t="s">
        <v>16507</v>
      </c>
      <c r="D4409" s="32" t="s">
        <v>12570</v>
      </c>
      <c r="E4409" s="46">
        <v>46599</v>
      </c>
      <c r="AF4409" s="326"/>
    </row>
    <row r="4410" spans="1:32" x14ac:dyDescent="0.25">
      <c r="A4410" s="44" t="s">
        <v>689</v>
      </c>
      <c r="B4410" s="44" t="s">
        <v>5447</v>
      </c>
      <c r="C4410" s="45">
        <v>220802</v>
      </c>
      <c r="D4410" s="45" t="s">
        <v>12340</v>
      </c>
      <c r="E4410" s="45" t="s">
        <v>5239</v>
      </c>
      <c r="AF4410" s="326"/>
    </row>
    <row r="4411" spans="1:32" x14ac:dyDescent="0.25">
      <c r="A4411" s="44" t="s">
        <v>19106</v>
      </c>
      <c r="B4411" s="44" t="s">
        <v>5639</v>
      </c>
      <c r="C4411" s="45">
        <v>26010401</v>
      </c>
      <c r="D4411" s="45" t="s">
        <v>12340</v>
      </c>
      <c r="E4411" s="45" t="s">
        <v>18836</v>
      </c>
      <c r="AF4411" s="326"/>
    </row>
    <row r="4412" spans="1:32" x14ac:dyDescent="0.25">
      <c r="A4412" s="44" t="s">
        <v>2463</v>
      </c>
      <c r="B4412" s="92" t="s">
        <v>10390</v>
      </c>
      <c r="C4412" s="56" t="s">
        <v>10120</v>
      </c>
      <c r="D4412" s="146" t="s">
        <v>10389</v>
      </c>
      <c r="E4412" s="107">
        <v>45838</v>
      </c>
      <c r="F4412" s="93"/>
      <c r="G4412" s="93"/>
      <c r="H4412" s="93"/>
      <c r="I4412" s="99"/>
      <c r="J4412" s="99"/>
      <c r="K4412" s="99"/>
      <c r="L4412" s="99"/>
      <c r="M4412" s="99"/>
      <c r="N4412" s="99"/>
      <c r="O4412" s="99"/>
      <c r="P4412" s="44"/>
      <c r="Q4412" s="99"/>
      <c r="R4412" s="99"/>
      <c r="S4412" s="99"/>
      <c r="T4412" s="99"/>
      <c r="U4412" s="99"/>
      <c r="V4412" s="99"/>
      <c r="W4412" s="99"/>
      <c r="X4412" s="99"/>
      <c r="Y4412" s="99"/>
      <c r="Z4412" s="99"/>
      <c r="AF4412" s="326"/>
    </row>
    <row r="4413" spans="1:32" x14ac:dyDescent="0.25">
      <c r="A4413" s="44" t="s">
        <v>2463</v>
      </c>
      <c r="B4413" s="44" t="s">
        <v>8377</v>
      </c>
      <c r="C4413" s="45">
        <v>230505</v>
      </c>
      <c r="D4413" s="45" t="s">
        <v>12340</v>
      </c>
      <c r="E4413" s="45" t="s">
        <v>7651</v>
      </c>
      <c r="AF4413" s="326"/>
    </row>
    <row r="4414" spans="1:32" x14ac:dyDescent="0.25">
      <c r="A4414" s="44" t="s">
        <v>2463</v>
      </c>
      <c r="B4414" s="44" t="s">
        <v>8374</v>
      </c>
      <c r="C4414" s="45">
        <v>230401</v>
      </c>
      <c r="D4414" s="45" t="s">
        <v>12340</v>
      </c>
      <c r="E4414" s="45" t="s">
        <v>7925</v>
      </c>
      <c r="AF4414" s="326"/>
    </row>
    <row r="4415" spans="1:32" x14ac:dyDescent="0.25">
      <c r="A4415" s="44" t="s">
        <v>2463</v>
      </c>
      <c r="B4415" s="44" t="s">
        <v>7652</v>
      </c>
      <c r="C4415" s="45">
        <v>230304</v>
      </c>
      <c r="D4415" s="45" t="s">
        <v>12340</v>
      </c>
      <c r="E4415" s="45" t="s">
        <v>3276</v>
      </c>
      <c r="AF4415" s="326"/>
    </row>
    <row r="4416" spans="1:32" x14ac:dyDescent="0.25">
      <c r="A4416" s="44" t="s">
        <v>2463</v>
      </c>
      <c r="B4416" s="44" t="s">
        <v>1733</v>
      </c>
      <c r="C4416" s="45">
        <v>250101</v>
      </c>
      <c r="D4416" s="45" t="s">
        <v>12340</v>
      </c>
      <c r="E4416" s="45" t="s">
        <v>13567</v>
      </c>
      <c r="AF4416" s="326"/>
    </row>
    <row r="4417" spans="1:32" x14ac:dyDescent="0.25">
      <c r="A4417" s="44" t="s">
        <v>2463</v>
      </c>
      <c r="B4417" s="44" t="s">
        <v>980</v>
      </c>
      <c r="C4417" s="45">
        <v>260103</v>
      </c>
      <c r="D4417" s="45" t="s">
        <v>12340</v>
      </c>
      <c r="E4417" s="45" t="s">
        <v>8976</v>
      </c>
      <c r="AF4417" s="326"/>
    </row>
    <row r="4418" spans="1:32" x14ac:dyDescent="0.3">
      <c r="A4418" s="372" t="s">
        <v>136</v>
      </c>
      <c r="B4418" s="372" t="s">
        <v>1207</v>
      </c>
      <c r="C4418" s="125" t="s">
        <v>11906</v>
      </c>
      <c r="D4418" s="32" t="s">
        <v>20621</v>
      </c>
      <c r="E4418" s="125" t="s">
        <v>7992</v>
      </c>
      <c r="F4418" s="125" t="s">
        <v>1237</v>
      </c>
      <c r="G4418" s="125" t="s">
        <v>1237</v>
      </c>
      <c r="AF4418" s="326"/>
    </row>
    <row r="4419" spans="1:32" x14ac:dyDescent="0.3">
      <c r="A4419" s="372" t="s">
        <v>136</v>
      </c>
      <c r="B4419" s="372" t="s">
        <v>12351</v>
      </c>
      <c r="C4419" s="125" t="s">
        <v>12352</v>
      </c>
      <c r="D4419" s="32" t="s">
        <v>20621</v>
      </c>
      <c r="E4419" s="125" t="s">
        <v>5075</v>
      </c>
      <c r="F4419" s="125" t="s">
        <v>1237</v>
      </c>
      <c r="G4419" s="125" t="s">
        <v>1237</v>
      </c>
      <c r="AF4419" s="326"/>
    </row>
    <row r="4420" spans="1:32" x14ac:dyDescent="0.3">
      <c r="A4420" s="372" t="s">
        <v>136</v>
      </c>
      <c r="B4420" s="372" t="s">
        <v>5059</v>
      </c>
      <c r="C4420" s="125" t="s">
        <v>17475</v>
      </c>
      <c r="D4420" s="32" t="s">
        <v>20621</v>
      </c>
      <c r="E4420" s="125" t="s">
        <v>5246</v>
      </c>
      <c r="F4420" s="125" t="s">
        <v>1237</v>
      </c>
      <c r="G4420" s="125" t="s">
        <v>1237</v>
      </c>
      <c r="AF4420" s="326"/>
    </row>
    <row r="4421" spans="1:32" x14ac:dyDescent="0.25">
      <c r="A4421" s="44" t="s">
        <v>136</v>
      </c>
      <c r="B4421" s="44" t="s">
        <v>13160</v>
      </c>
      <c r="C4421" s="45">
        <v>6.24</v>
      </c>
      <c r="D4421" s="45" t="s">
        <v>13565</v>
      </c>
      <c r="E4421" s="46">
        <v>47057</v>
      </c>
      <c r="F4421" s="45" t="s">
        <v>1384</v>
      </c>
      <c r="G4421" s="93"/>
      <c r="H4421" s="93"/>
      <c r="I4421" s="99"/>
      <c r="J4421" s="99"/>
      <c r="K4421" s="99"/>
      <c r="L4421" s="99"/>
      <c r="M4421" s="99"/>
      <c r="N4421" s="99"/>
      <c r="O4421" s="99"/>
      <c r="P4421" s="99"/>
      <c r="Q4421" s="99"/>
      <c r="R4421" s="99"/>
      <c r="S4421" s="99"/>
      <c r="T4421" s="99"/>
      <c r="U4421" s="99"/>
      <c r="V4421" s="99"/>
      <c r="W4421" s="99"/>
      <c r="X4421" s="99"/>
      <c r="Y4421" s="99"/>
      <c r="Z4421" s="99"/>
      <c r="AF4421" s="326"/>
    </row>
    <row r="4422" spans="1:32" x14ac:dyDescent="0.25">
      <c r="A4422" s="44" t="s">
        <v>136</v>
      </c>
      <c r="B4422" s="44" t="s">
        <v>13108</v>
      </c>
      <c r="C4422" s="45">
        <v>7.25</v>
      </c>
      <c r="D4422" s="45" t="s">
        <v>13565</v>
      </c>
      <c r="E4422" s="46">
        <v>47422</v>
      </c>
      <c r="F4422" s="45" t="s">
        <v>1384</v>
      </c>
      <c r="G4422" s="93"/>
      <c r="H4422" s="93"/>
      <c r="I4422" s="99"/>
      <c r="J4422" s="99"/>
      <c r="K4422" s="99"/>
      <c r="L4422" s="99"/>
      <c r="M4422" s="99"/>
      <c r="N4422" s="99"/>
      <c r="O4422" s="99"/>
      <c r="P4422" s="99"/>
      <c r="Q4422" s="99"/>
      <c r="R4422" s="99"/>
      <c r="S4422" s="99"/>
      <c r="T4422" s="99"/>
      <c r="U4422" s="99"/>
      <c r="V4422" s="99"/>
      <c r="W4422" s="99"/>
      <c r="X4422" s="99"/>
      <c r="Y4422" s="99"/>
      <c r="Z4422" s="99"/>
      <c r="AF4422" s="326"/>
    </row>
    <row r="4423" spans="1:32" x14ac:dyDescent="0.25">
      <c r="A4423" s="44" t="s">
        <v>136</v>
      </c>
      <c r="B4423" s="44" t="s">
        <v>159</v>
      </c>
      <c r="C4423" s="45" t="s">
        <v>10737</v>
      </c>
      <c r="D4423" s="46" t="s">
        <v>13037</v>
      </c>
      <c r="E4423" s="46">
        <v>46493</v>
      </c>
      <c r="AF4423" s="326"/>
    </row>
    <row r="4424" spans="1:32" x14ac:dyDescent="0.25">
      <c r="A4424" s="44" t="s">
        <v>136</v>
      </c>
      <c r="B4424" s="44" t="s">
        <v>159</v>
      </c>
      <c r="C4424" s="45" t="s">
        <v>10737</v>
      </c>
      <c r="D4424" s="46" t="s">
        <v>13037</v>
      </c>
      <c r="E4424" s="46">
        <v>46493</v>
      </c>
      <c r="AF4424" s="326"/>
    </row>
    <row r="4425" spans="1:32" x14ac:dyDescent="0.25">
      <c r="A4425" s="86" t="s">
        <v>13236</v>
      </c>
      <c r="B4425" s="44" t="s">
        <v>17386</v>
      </c>
      <c r="C4425" s="45">
        <v>8.26</v>
      </c>
      <c r="D4425" s="45" t="s">
        <v>13565</v>
      </c>
      <c r="E4425" s="46">
        <v>47787</v>
      </c>
      <c r="F4425" s="45" t="s">
        <v>1384</v>
      </c>
      <c r="G4425" s="93"/>
      <c r="H4425" s="93"/>
      <c r="I4425" s="99"/>
      <c r="J4425" s="99"/>
      <c r="K4425" s="99"/>
      <c r="L4425" s="99"/>
      <c r="M4425" s="99"/>
      <c r="N4425" s="99"/>
      <c r="O4425" s="99"/>
      <c r="P4425" s="99"/>
      <c r="Q4425" s="99"/>
      <c r="R4425" s="99"/>
      <c r="S4425" s="99"/>
      <c r="T4425" s="99"/>
      <c r="U4425" s="99"/>
      <c r="V4425" s="99"/>
      <c r="W4425" s="99"/>
      <c r="X4425" s="99"/>
      <c r="Y4425" s="99"/>
      <c r="Z4425" s="99"/>
      <c r="AF4425" s="326"/>
    </row>
    <row r="4426" spans="1:32" x14ac:dyDescent="0.25">
      <c r="A4426" s="44" t="s">
        <v>13236</v>
      </c>
      <c r="B4426" s="44" t="s">
        <v>13127</v>
      </c>
      <c r="C4426" s="45">
        <v>13.25</v>
      </c>
      <c r="D4426" s="45" t="s">
        <v>13565</v>
      </c>
      <c r="E4426" s="46">
        <v>47664</v>
      </c>
      <c r="F4426" s="45" t="s">
        <v>1384</v>
      </c>
      <c r="G4426" s="93"/>
      <c r="H4426" s="93"/>
      <c r="I4426" s="99"/>
      <c r="J4426" s="99"/>
      <c r="K4426" s="99"/>
      <c r="L4426" s="99"/>
      <c r="M4426" s="99"/>
      <c r="N4426" s="99"/>
      <c r="O4426" s="99"/>
      <c r="P4426" s="99"/>
      <c r="Q4426" s="99"/>
      <c r="R4426" s="99"/>
      <c r="S4426" s="99"/>
      <c r="T4426" s="99"/>
      <c r="U4426" s="99"/>
      <c r="V4426" s="99"/>
      <c r="W4426" s="99"/>
      <c r="X4426" s="99"/>
      <c r="Y4426" s="99"/>
      <c r="Z4426" s="99"/>
      <c r="AF4426" s="326"/>
    </row>
    <row r="4427" spans="1:32" x14ac:dyDescent="0.25">
      <c r="A4427" s="44" t="s">
        <v>13236</v>
      </c>
      <c r="B4427" s="44" t="s">
        <v>13126</v>
      </c>
      <c r="C4427" s="45">
        <v>14.25</v>
      </c>
      <c r="D4427" s="45" t="s">
        <v>13565</v>
      </c>
      <c r="E4427" s="46">
        <v>47664</v>
      </c>
      <c r="F4427" s="45" t="s">
        <v>1384</v>
      </c>
      <c r="G4427" s="93"/>
      <c r="H4427" s="93"/>
      <c r="I4427" s="99"/>
      <c r="J4427" s="99"/>
      <c r="K4427" s="99"/>
      <c r="L4427" s="99"/>
      <c r="M4427" s="99"/>
      <c r="N4427" s="99"/>
      <c r="O4427" s="99"/>
      <c r="P4427" s="99"/>
      <c r="Q4427" s="99"/>
      <c r="R4427" s="99"/>
      <c r="S4427" s="99"/>
      <c r="T4427" s="99"/>
      <c r="U4427" s="99"/>
      <c r="V4427" s="99"/>
      <c r="W4427" s="99"/>
      <c r="X4427" s="99"/>
      <c r="Y4427" s="99"/>
      <c r="Z4427" s="99"/>
      <c r="AF4427" s="326"/>
    </row>
    <row r="4428" spans="1:32" x14ac:dyDescent="0.3">
      <c r="A4428" s="372" t="s">
        <v>13896</v>
      </c>
      <c r="B4428" s="372" t="s">
        <v>14350</v>
      </c>
      <c r="C4428" s="125" t="s">
        <v>14351</v>
      </c>
      <c r="D4428" s="32" t="s">
        <v>20621</v>
      </c>
      <c r="E4428" s="125" t="s">
        <v>13567</v>
      </c>
      <c r="F4428" s="125" t="s">
        <v>1236</v>
      </c>
      <c r="G4428" s="125" t="s">
        <v>1237</v>
      </c>
      <c r="AF4428" s="326"/>
    </row>
    <row r="4429" spans="1:32" x14ac:dyDescent="0.3">
      <c r="A4429" s="372" t="s">
        <v>2791</v>
      </c>
      <c r="B4429" s="372" t="s">
        <v>2792</v>
      </c>
      <c r="C4429" s="125" t="s">
        <v>8404</v>
      </c>
      <c r="D4429" s="32" t="s">
        <v>20621</v>
      </c>
      <c r="E4429" s="125" t="s">
        <v>4471</v>
      </c>
      <c r="F4429" s="125" t="s">
        <v>1236</v>
      </c>
      <c r="G4429" s="125" t="s">
        <v>1237</v>
      </c>
      <c r="AF4429" s="326"/>
    </row>
    <row r="4430" spans="1:32" x14ac:dyDescent="0.25">
      <c r="A4430" s="44" t="s">
        <v>5810</v>
      </c>
      <c r="B4430" s="44" t="s">
        <v>13111</v>
      </c>
      <c r="C4430" s="45">
        <v>33.229999999999997</v>
      </c>
      <c r="D4430" s="45" t="s">
        <v>13565</v>
      </c>
      <c r="E4430" s="46">
        <v>46934</v>
      </c>
      <c r="F4430" s="45" t="s">
        <v>1384</v>
      </c>
      <c r="G4430" s="93"/>
      <c r="H4430" s="93"/>
      <c r="I4430" s="99"/>
      <c r="J4430" s="99"/>
      <c r="K4430" s="99"/>
      <c r="L4430" s="99"/>
      <c r="M4430" s="99"/>
      <c r="N4430" s="99"/>
      <c r="O4430" s="99"/>
      <c r="P4430" s="99"/>
      <c r="Q4430" s="99"/>
      <c r="R4430" s="99"/>
      <c r="S4430" s="99"/>
      <c r="T4430" s="99"/>
      <c r="U4430" s="99"/>
      <c r="V4430" s="99"/>
      <c r="W4430" s="99"/>
      <c r="X4430" s="99"/>
      <c r="Y4430" s="99"/>
      <c r="Z4430" s="99"/>
      <c r="AF4430" s="326"/>
    </row>
    <row r="4431" spans="1:32" x14ac:dyDescent="0.25">
      <c r="A4431" s="44" t="s">
        <v>5810</v>
      </c>
      <c r="B4431" s="44" t="s">
        <v>20344</v>
      </c>
      <c r="C4431" s="45" t="s">
        <v>8813</v>
      </c>
      <c r="D4431" s="32" t="s">
        <v>12570</v>
      </c>
      <c r="E4431" s="46">
        <v>46387</v>
      </c>
      <c r="AF4431" s="326"/>
    </row>
    <row r="4432" spans="1:32" x14ac:dyDescent="0.25">
      <c r="A4432" s="44" t="s">
        <v>5810</v>
      </c>
      <c r="B4432" s="44" t="s">
        <v>967</v>
      </c>
      <c r="C4432" s="45">
        <v>240601</v>
      </c>
      <c r="D4432" s="45" t="s">
        <v>12340</v>
      </c>
      <c r="E4432" s="45" t="s">
        <v>10639</v>
      </c>
      <c r="AF4432" s="326"/>
    </row>
    <row r="4433" spans="1:32" x14ac:dyDescent="0.3">
      <c r="A4433" s="372" t="s">
        <v>19107</v>
      </c>
      <c r="B4433" s="372" t="s">
        <v>2383</v>
      </c>
      <c r="C4433" s="125" t="s">
        <v>20257</v>
      </c>
      <c r="D4433" s="32" t="s">
        <v>20621</v>
      </c>
      <c r="E4433" s="125" t="s">
        <v>8976</v>
      </c>
      <c r="F4433" s="125" t="s">
        <v>1236</v>
      </c>
      <c r="G4433" s="125" t="s">
        <v>1237</v>
      </c>
      <c r="AF4433" s="326"/>
    </row>
    <row r="4434" spans="1:32" x14ac:dyDescent="0.25">
      <c r="A4434" s="44" t="s">
        <v>19107</v>
      </c>
      <c r="B4434" s="44" t="s">
        <v>10031</v>
      </c>
      <c r="C4434" s="45">
        <v>260105</v>
      </c>
      <c r="D4434" s="45" t="s">
        <v>12340</v>
      </c>
      <c r="E4434" s="45" t="s">
        <v>19008</v>
      </c>
      <c r="AF4434" s="326"/>
    </row>
    <row r="4435" spans="1:32" x14ac:dyDescent="0.25">
      <c r="A4435" s="44" t="s">
        <v>14563</v>
      </c>
      <c r="B4435" s="44" t="s">
        <v>20344</v>
      </c>
      <c r="C4435" s="45" t="s">
        <v>8813</v>
      </c>
      <c r="D4435" s="32" t="s">
        <v>12570</v>
      </c>
      <c r="E4435" s="46">
        <v>46387</v>
      </c>
      <c r="AF4435" s="326"/>
    </row>
    <row r="4436" spans="1:32" x14ac:dyDescent="0.25">
      <c r="A4436" s="44" t="s">
        <v>19108</v>
      </c>
      <c r="B4436" s="44" t="s">
        <v>2433</v>
      </c>
      <c r="C4436" s="45">
        <v>230105</v>
      </c>
      <c r="D4436" s="45" t="s">
        <v>12340</v>
      </c>
      <c r="E4436" s="45" t="s">
        <v>5580</v>
      </c>
      <c r="AF4436" s="326"/>
    </row>
    <row r="4437" spans="1:32" x14ac:dyDescent="0.25">
      <c r="A4437" s="44" t="s">
        <v>5862</v>
      </c>
      <c r="B4437" s="44" t="s">
        <v>20397</v>
      </c>
      <c r="C4437" s="45" t="s">
        <v>5859</v>
      </c>
      <c r="D4437" s="32" t="s">
        <v>12570</v>
      </c>
      <c r="E4437" s="46">
        <v>46418</v>
      </c>
      <c r="AF4437" s="326"/>
    </row>
    <row r="4438" spans="1:32" x14ac:dyDescent="0.25">
      <c r="A4438" s="44" t="s">
        <v>690</v>
      </c>
      <c r="B4438" s="44" t="s">
        <v>2433</v>
      </c>
      <c r="C4438" s="45">
        <v>230105</v>
      </c>
      <c r="D4438" s="45" t="s">
        <v>12340</v>
      </c>
      <c r="E4438" s="45" t="s">
        <v>5580</v>
      </c>
      <c r="AF4438" s="326"/>
    </row>
    <row r="4439" spans="1:32" x14ac:dyDescent="0.25">
      <c r="A4439" s="44" t="s">
        <v>11415</v>
      </c>
      <c r="B4439" s="44" t="s">
        <v>10031</v>
      </c>
      <c r="C4439" s="45">
        <v>240101</v>
      </c>
      <c r="D4439" s="45" t="s">
        <v>12340</v>
      </c>
      <c r="E4439" s="45" t="s">
        <v>10032</v>
      </c>
      <c r="AF4439" s="326"/>
    </row>
    <row r="4440" spans="1:32" x14ac:dyDescent="0.25">
      <c r="A4440" s="44" t="s">
        <v>12136</v>
      </c>
      <c r="B4440" s="44" t="s">
        <v>251</v>
      </c>
      <c r="C4440" s="45" t="s">
        <v>10696</v>
      </c>
      <c r="D4440" s="45" t="s">
        <v>12177</v>
      </c>
      <c r="E4440" s="45" t="s">
        <v>2686</v>
      </c>
      <c r="F4440" s="93"/>
      <c r="G4440" s="93"/>
      <c r="H4440" s="93"/>
      <c r="I4440" s="99"/>
      <c r="J4440" s="99"/>
      <c r="K4440" s="99"/>
      <c r="L4440" s="99"/>
      <c r="M4440" s="99"/>
      <c r="N4440" s="99"/>
      <c r="O4440" s="99"/>
      <c r="P4440" s="99"/>
      <c r="Q4440" s="99"/>
      <c r="R4440" s="99"/>
      <c r="S4440" s="99"/>
      <c r="T4440" s="99"/>
      <c r="U4440" s="99"/>
      <c r="V4440" s="99"/>
      <c r="W4440" s="99"/>
      <c r="X4440" s="99"/>
      <c r="Y4440" s="99"/>
      <c r="Z4440" s="99"/>
      <c r="AF4440" s="326"/>
    </row>
    <row r="4441" spans="1:32" x14ac:dyDescent="0.25">
      <c r="A4441" s="44" t="s">
        <v>12136</v>
      </c>
      <c r="B4441" s="44" t="s">
        <v>251</v>
      </c>
      <c r="C4441" s="45" t="s">
        <v>10696</v>
      </c>
      <c r="D4441" s="93" t="s">
        <v>18817</v>
      </c>
      <c r="E4441" s="45" t="s">
        <v>2686</v>
      </c>
      <c r="F4441" s="379"/>
      <c r="G4441" s="379"/>
      <c r="H4441" s="379"/>
      <c r="I4441" s="380"/>
      <c r="J4441" s="380"/>
      <c r="K4441" s="380"/>
      <c r="L4441" s="380"/>
      <c r="M4441" s="380"/>
      <c r="N4441" s="380"/>
      <c r="O4441" s="380"/>
      <c r="P4441" s="380"/>
      <c r="Q4441" s="380"/>
      <c r="R4441" s="380"/>
      <c r="S4441" s="380"/>
      <c r="T4441" s="380"/>
      <c r="U4441" s="380"/>
      <c r="V4441" s="380"/>
      <c r="W4441" s="380"/>
      <c r="X4441" s="380"/>
      <c r="Y4441" s="380"/>
      <c r="Z4441" s="380"/>
      <c r="AA4441" s="380"/>
      <c r="AF4441" s="326"/>
    </row>
    <row r="4442" spans="1:32" x14ac:dyDescent="0.25">
      <c r="A4442" s="44" t="s">
        <v>10695</v>
      </c>
      <c r="B4442" s="44" t="s">
        <v>251</v>
      </c>
      <c r="C4442" s="45" t="s">
        <v>10696</v>
      </c>
      <c r="D4442" s="45" t="s">
        <v>10697</v>
      </c>
      <c r="E4442" s="45" t="s">
        <v>2686</v>
      </c>
      <c r="F4442" s="93"/>
      <c r="G4442" s="93"/>
      <c r="H4442" s="93"/>
      <c r="I4442" s="99"/>
      <c r="J4442" s="99"/>
      <c r="K4442" s="99"/>
      <c r="L4442" s="99"/>
      <c r="M4442" s="99"/>
      <c r="N4442" s="99"/>
      <c r="O4442" s="99"/>
      <c r="P4442" s="44"/>
      <c r="Q4442" s="99"/>
      <c r="R4442" s="256"/>
      <c r="S4442" s="99"/>
      <c r="T4442" s="99"/>
      <c r="U4442" s="99"/>
      <c r="V4442" s="99"/>
      <c r="W4442" s="99"/>
      <c r="X4442" s="99"/>
      <c r="Y4442" s="99"/>
      <c r="Z4442" s="99"/>
      <c r="AF4442" s="326"/>
    </row>
    <row r="4443" spans="1:32" x14ac:dyDescent="0.25">
      <c r="A4443" s="44" t="s">
        <v>206</v>
      </c>
      <c r="B4443" s="44" t="s">
        <v>18657</v>
      </c>
      <c r="C4443" s="45" t="s">
        <v>18738</v>
      </c>
      <c r="D4443" s="93" t="s">
        <v>18817</v>
      </c>
      <c r="E4443" s="45" t="s">
        <v>10638</v>
      </c>
      <c r="F4443" s="379"/>
      <c r="G4443" s="379"/>
      <c r="H4443" s="379"/>
      <c r="I4443" s="380"/>
      <c r="J4443" s="380"/>
      <c r="K4443" s="380"/>
      <c r="L4443" s="380"/>
      <c r="M4443" s="380"/>
      <c r="N4443" s="380"/>
      <c r="O4443" s="380"/>
      <c r="P4443" s="380"/>
      <c r="Q4443" s="380"/>
      <c r="R4443" s="380"/>
      <c r="S4443" s="380"/>
      <c r="T4443" s="380"/>
      <c r="U4443" s="380"/>
      <c r="V4443" s="380"/>
      <c r="W4443" s="380"/>
      <c r="X4443" s="380"/>
      <c r="Y4443" s="380"/>
      <c r="Z4443" s="380"/>
      <c r="AA4443" s="380"/>
      <c r="AF4443" s="326"/>
    </row>
    <row r="4444" spans="1:32" x14ac:dyDescent="0.25">
      <c r="A4444" s="44" t="s">
        <v>15182</v>
      </c>
      <c r="B4444" s="44" t="s">
        <v>15175</v>
      </c>
      <c r="C4444" s="45" t="s">
        <v>15183</v>
      </c>
      <c r="D4444" s="45" t="s">
        <v>12177</v>
      </c>
      <c r="E4444" s="45" t="s">
        <v>15184</v>
      </c>
      <c r="F4444" s="93"/>
      <c r="G4444" s="93"/>
      <c r="H4444" s="93"/>
      <c r="I4444" s="99"/>
      <c r="J4444" s="99"/>
      <c r="K4444" s="99"/>
      <c r="L4444" s="99"/>
      <c r="M4444" s="99"/>
      <c r="N4444" s="99"/>
      <c r="O4444" s="99"/>
      <c r="P4444" s="99"/>
      <c r="Q4444" s="99"/>
      <c r="R4444" s="99"/>
      <c r="S4444" s="99"/>
      <c r="T4444" s="99"/>
      <c r="U4444" s="99"/>
      <c r="V4444" s="99"/>
      <c r="W4444" s="99"/>
      <c r="X4444" s="99"/>
      <c r="Y4444" s="99"/>
      <c r="Z4444" s="99"/>
      <c r="AF4444" s="326"/>
    </row>
    <row r="4445" spans="1:32" x14ac:dyDescent="0.25">
      <c r="A4445" s="44" t="s">
        <v>15182</v>
      </c>
      <c r="B4445" s="44" t="s">
        <v>15175</v>
      </c>
      <c r="C4445" s="45" t="s">
        <v>15183</v>
      </c>
      <c r="D4445" s="93" t="s">
        <v>18817</v>
      </c>
      <c r="E4445" s="45" t="s">
        <v>15184</v>
      </c>
      <c r="F4445" s="379"/>
      <c r="G4445" s="379"/>
      <c r="H4445" s="379"/>
      <c r="I4445" s="380"/>
      <c r="J4445" s="380"/>
      <c r="K4445" s="380"/>
      <c r="L4445" s="380"/>
      <c r="M4445" s="380"/>
      <c r="N4445" s="380"/>
      <c r="O4445" s="380"/>
      <c r="P4445" s="380"/>
      <c r="Q4445" s="380"/>
      <c r="R4445" s="380"/>
      <c r="S4445" s="380"/>
      <c r="T4445" s="380"/>
      <c r="U4445" s="380"/>
      <c r="V4445" s="380"/>
      <c r="W4445" s="380"/>
      <c r="X4445" s="380"/>
      <c r="Y4445" s="380"/>
      <c r="Z4445" s="380"/>
      <c r="AA4445" s="380"/>
      <c r="AF4445" s="326"/>
    </row>
    <row r="4446" spans="1:32" x14ac:dyDescent="0.3">
      <c r="A4446" s="372" t="s">
        <v>16561</v>
      </c>
      <c r="B4446" s="372" t="s">
        <v>5060</v>
      </c>
      <c r="C4446" s="125" t="s">
        <v>16725</v>
      </c>
      <c r="D4446" s="32" t="s">
        <v>20621</v>
      </c>
      <c r="E4446" s="125" t="s">
        <v>12895</v>
      </c>
      <c r="F4446" s="125" t="s">
        <v>1237</v>
      </c>
      <c r="G4446" s="125" t="s">
        <v>1237</v>
      </c>
      <c r="AF4446" s="326"/>
    </row>
    <row r="4447" spans="1:32" x14ac:dyDescent="0.25">
      <c r="A4447" s="44" t="s">
        <v>15564</v>
      </c>
      <c r="B4447" s="44" t="s">
        <v>4105</v>
      </c>
      <c r="C4447" s="45" t="s">
        <v>15565</v>
      </c>
      <c r="D4447" s="46" t="s">
        <v>13037</v>
      </c>
      <c r="E4447" s="46">
        <v>46218</v>
      </c>
      <c r="AF4447" s="326"/>
    </row>
    <row r="4448" spans="1:32" x14ac:dyDescent="0.25">
      <c r="A4448" s="44" t="s">
        <v>9044</v>
      </c>
      <c r="B4448" s="44" t="s">
        <v>3156</v>
      </c>
      <c r="C4448" s="45">
        <v>230904</v>
      </c>
      <c r="D4448" s="45" t="s">
        <v>12340</v>
      </c>
      <c r="E4448" s="45" t="s">
        <v>8524</v>
      </c>
      <c r="AF4448" s="326"/>
    </row>
    <row r="4449" spans="1:32" x14ac:dyDescent="0.25">
      <c r="A4449" s="44" t="s">
        <v>16003</v>
      </c>
      <c r="B4449" s="44" t="s">
        <v>16004</v>
      </c>
      <c r="C4449" s="45" t="s">
        <v>16005</v>
      </c>
      <c r="D4449" s="93" t="s">
        <v>3876</v>
      </c>
      <c r="E4449" s="359">
        <f>DATE(2029,7,17)</f>
        <v>47316</v>
      </c>
      <c r="F4449" s="93"/>
      <c r="G4449" s="93"/>
      <c r="H4449" s="93"/>
      <c r="I4449" s="99"/>
      <c r="J4449" s="99"/>
      <c r="K4449" s="99"/>
      <c r="L4449" s="99"/>
      <c r="M4449" s="99"/>
      <c r="N4449" s="99"/>
      <c r="O4449" s="99"/>
      <c r="P4449" s="99"/>
      <c r="Q4449" s="99"/>
      <c r="R4449" s="99"/>
      <c r="S4449" s="99"/>
      <c r="T4449" s="99"/>
      <c r="U4449" s="99"/>
      <c r="V4449" s="99"/>
      <c r="W4449" s="99"/>
      <c r="X4449" s="99"/>
      <c r="Y4449" s="99"/>
      <c r="Z4449" s="99"/>
      <c r="AF4449" s="326"/>
    </row>
    <row r="4450" spans="1:32" x14ac:dyDescent="0.25">
      <c r="A4450" s="44" t="s">
        <v>9504</v>
      </c>
      <c r="B4450" s="44" t="s">
        <v>16006</v>
      </c>
      <c r="C4450" s="45" t="s">
        <v>12753</v>
      </c>
      <c r="D4450" s="93" t="s">
        <v>3876</v>
      </c>
      <c r="E4450" s="359">
        <f>DATE(2028,10,24)</f>
        <v>47050</v>
      </c>
      <c r="F4450" s="93"/>
      <c r="G4450" s="93"/>
      <c r="H4450" s="93"/>
      <c r="I4450" s="99"/>
      <c r="J4450" s="99"/>
      <c r="K4450" s="99"/>
      <c r="L4450" s="99"/>
      <c r="M4450" s="99"/>
      <c r="N4450" s="99"/>
      <c r="O4450" s="99"/>
      <c r="P4450" s="99"/>
      <c r="Q4450" s="99"/>
      <c r="R4450" s="99"/>
      <c r="S4450" s="99"/>
      <c r="T4450" s="99"/>
      <c r="U4450" s="99"/>
      <c r="V4450" s="99"/>
      <c r="W4450" s="99"/>
      <c r="X4450" s="99"/>
      <c r="Y4450" s="99"/>
      <c r="Z4450" s="99"/>
      <c r="AF4450" s="326"/>
    </row>
    <row r="4451" spans="1:32" x14ac:dyDescent="0.25">
      <c r="A4451" s="44" t="s">
        <v>9504</v>
      </c>
      <c r="B4451" s="44" t="s">
        <v>16008</v>
      </c>
      <c r="C4451" s="45" t="s">
        <v>9854</v>
      </c>
      <c r="D4451" s="93" t="s">
        <v>3876</v>
      </c>
      <c r="E4451" s="359">
        <f>DATE(2028,2,27)</f>
        <v>46810</v>
      </c>
      <c r="F4451" s="93"/>
      <c r="G4451" s="93"/>
      <c r="H4451" s="93"/>
      <c r="I4451" s="99"/>
      <c r="J4451" s="99"/>
      <c r="K4451" s="99"/>
      <c r="L4451" s="99"/>
      <c r="M4451" s="99"/>
      <c r="N4451" s="99"/>
      <c r="O4451" s="99"/>
      <c r="P4451" s="99"/>
      <c r="Q4451" s="99"/>
      <c r="R4451" s="99"/>
      <c r="S4451" s="99"/>
      <c r="T4451" s="99"/>
      <c r="U4451" s="99"/>
      <c r="V4451" s="99"/>
      <c r="W4451" s="99"/>
      <c r="X4451" s="99"/>
      <c r="Y4451" s="99"/>
      <c r="Z4451" s="99"/>
      <c r="AF4451" s="326"/>
    </row>
    <row r="4452" spans="1:32" x14ac:dyDescent="0.25">
      <c r="A4452" s="44" t="s">
        <v>9504</v>
      </c>
      <c r="B4452" s="44" t="s">
        <v>16007</v>
      </c>
      <c r="C4452" s="45" t="s">
        <v>4213</v>
      </c>
      <c r="D4452" s="93" t="s">
        <v>3876</v>
      </c>
      <c r="E4452" s="359">
        <f>DATE(2026,9,10)</f>
        <v>46275</v>
      </c>
      <c r="F4452" s="93"/>
      <c r="G4452" s="93"/>
      <c r="H4452" s="93"/>
      <c r="I4452" s="99"/>
      <c r="J4452" s="99"/>
      <c r="K4452" s="99"/>
      <c r="L4452" s="99"/>
      <c r="M4452" s="99"/>
      <c r="N4452" s="99"/>
      <c r="O4452" s="99"/>
      <c r="P4452" s="99"/>
      <c r="Q4452" s="99"/>
      <c r="R4452" s="99"/>
      <c r="S4452" s="99"/>
      <c r="T4452" s="99"/>
      <c r="U4452" s="99"/>
      <c r="V4452" s="99"/>
      <c r="W4452" s="99"/>
      <c r="X4452" s="99"/>
      <c r="Y4452" s="99"/>
      <c r="Z4452" s="99"/>
      <c r="AA4452" s="380"/>
      <c r="AF4452" s="326"/>
    </row>
    <row r="4453" spans="1:32" x14ac:dyDescent="0.25">
      <c r="A4453" s="44" t="s">
        <v>20280</v>
      </c>
      <c r="B4453" s="44" t="s">
        <v>20353</v>
      </c>
      <c r="C4453" s="45" t="s">
        <v>20354</v>
      </c>
      <c r="D4453" s="32" t="s">
        <v>12570</v>
      </c>
      <c r="E4453" s="46">
        <v>46507</v>
      </c>
      <c r="AF4453" s="326"/>
    </row>
    <row r="4454" spans="1:32" x14ac:dyDescent="0.3">
      <c r="A4454" s="372" t="s">
        <v>3069</v>
      </c>
      <c r="B4454" s="372" t="s">
        <v>1204</v>
      </c>
      <c r="C4454" s="125" t="s">
        <v>14352</v>
      </c>
      <c r="D4454" s="32" t="s">
        <v>20621</v>
      </c>
      <c r="E4454" s="125" t="s">
        <v>13567</v>
      </c>
      <c r="F4454" s="125" t="s">
        <v>1236</v>
      </c>
      <c r="G4454" s="125" t="s">
        <v>1237</v>
      </c>
      <c r="AF4454" s="326"/>
    </row>
    <row r="4455" spans="1:32" x14ac:dyDescent="0.25">
      <c r="A4455" s="44" t="s">
        <v>3069</v>
      </c>
      <c r="B4455" s="44" t="s">
        <v>3598</v>
      </c>
      <c r="C4455" s="45">
        <v>230301</v>
      </c>
      <c r="D4455" s="45" t="s">
        <v>12340</v>
      </c>
      <c r="E4455" s="45" t="s">
        <v>5580</v>
      </c>
      <c r="AF4455" s="326"/>
    </row>
    <row r="4456" spans="1:32" x14ac:dyDescent="0.25">
      <c r="A4456" s="44" t="s">
        <v>2464</v>
      </c>
      <c r="B4456" s="44" t="s">
        <v>2433</v>
      </c>
      <c r="C4456" s="45">
        <v>230105</v>
      </c>
      <c r="D4456" s="45" t="s">
        <v>12340</v>
      </c>
      <c r="E4456" s="45" t="s">
        <v>5580</v>
      </c>
      <c r="AF4456" s="326"/>
    </row>
    <row r="4457" spans="1:32" x14ac:dyDescent="0.25">
      <c r="A4457" s="44" t="s">
        <v>3638</v>
      </c>
      <c r="B4457" s="44" t="s">
        <v>3275</v>
      </c>
      <c r="C4457" s="45">
        <v>210101</v>
      </c>
      <c r="D4457" s="45" t="s">
        <v>12340</v>
      </c>
      <c r="E4457" s="45" t="s">
        <v>3276</v>
      </c>
      <c r="AF4457" s="326"/>
    </row>
    <row r="4458" spans="1:32" x14ac:dyDescent="0.25">
      <c r="A4458" s="44" t="s">
        <v>17009</v>
      </c>
      <c r="B4458" s="44" t="s">
        <v>2433</v>
      </c>
      <c r="C4458" s="45">
        <v>250106</v>
      </c>
      <c r="D4458" s="45" t="s">
        <v>12340</v>
      </c>
      <c r="E4458" s="45" t="s">
        <v>12896</v>
      </c>
      <c r="AF4458" s="326"/>
    </row>
    <row r="4459" spans="1:32" x14ac:dyDescent="0.25">
      <c r="A4459" s="44" t="s">
        <v>17010</v>
      </c>
      <c r="B4459" s="44" t="s">
        <v>967</v>
      </c>
      <c r="C4459" s="45">
        <v>250601</v>
      </c>
      <c r="D4459" s="45" t="s">
        <v>12340</v>
      </c>
      <c r="E4459" s="45" t="s">
        <v>16905</v>
      </c>
      <c r="AF4459" s="326"/>
    </row>
    <row r="4460" spans="1:32" x14ac:dyDescent="0.3">
      <c r="A4460" s="372" t="s">
        <v>12392</v>
      </c>
      <c r="B4460" s="372" t="s">
        <v>13870</v>
      </c>
      <c r="C4460" s="125" t="s">
        <v>13871</v>
      </c>
      <c r="D4460" s="32" t="s">
        <v>20621</v>
      </c>
      <c r="E4460" s="125" t="s">
        <v>5650</v>
      </c>
      <c r="F4460" s="125" t="s">
        <v>1236</v>
      </c>
      <c r="G4460" s="125" t="s">
        <v>1237</v>
      </c>
      <c r="AF4460" s="326"/>
    </row>
    <row r="4461" spans="1:32" x14ac:dyDescent="0.25">
      <c r="A4461" s="44" t="s">
        <v>7505</v>
      </c>
      <c r="B4461" s="44" t="s">
        <v>2433</v>
      </c>
      <c r="C4461" s="45">
        <v>230105</v>
      </c>
      <c r="D4461" s="45" t="s">
        <v>12340</v>
      </c>
      <c r="E4461" s="45" t="s">
        <v>5580</v>
      </c>
      <c r="AF4461" s="326"/>
    </row>
    <row r="4462" spans="1:32" x14ac:dyDescent="0.25">
      <c r="A4462" s="44" t="s">
        <v>12754</v>
      </c>
      <c r="B4462" s="44" t="s">
        <v>16009</v>
      </c>
      <c r="C4462" s="45" t="s">
        <v>12755</v>
      </c>
      <c r="D4462" s="93" t="s">
        <v>3876</v>
      </c>
      <c r="E4462" s="359">
        <f>DATE(2028,11,18)</f>
        <v>47075</v>
      </c>
      <c r="F4462" s="93"/>
      <c r="G4462" s="93"/>
      <c r="H4462" s="93"/>
      <c r="I4462" s="99"/>
      <c r="J4462" s="99"/>
      <c r="K4462" s="99"/>
      <c r="L4462" s="99"/>
      <c r="M4462" s="99"/>
      <c r="N4462" s="99"/>
      <c r="O4462" s="99"/>
      <c r="P4462" s="99"/>
      <c r="Q4462" s="99"/>
      <c r="R4462" s="99"/>
      <c r="S4462" s="99"/>
      <c r="T4462" s="99"/>
      <c r="U4462" s="99"/>
      <c r="V4462" s="99"/>
      <c r="W4462" s="99"/>
      <c r="X4462" s="99"/>
      <c r="Y4462" s="99"/>
      <c r="Z4462" s="99"/>
      <c r="AF4462" s="326"/>
    </row>
    <row r="4463" spans="1:32" x14ac:dyDescent="0.25">
      <c r="A4463" s="44" t="s">
        <v>4400</v>
      </c>
      <c r="B4463" s="44" t="s">
        <v>4373</v>
      </c>
      <c r="C4463" s="45" t="s">
        <v>4401</v>
      </c>
      <c r="D4463" s="45" t="s">
        <v>12177</v>
      </c>
      <c r="E4463" s="45" t="s">
        <v>4375</v>
      </c>
      <c r="F4463" s="93"/>
      <c r="G4463" s="93"/>
      <c r="H4463" s="93"/>
      <c r="I4463" s="99"/>
      <c r="J4463" s="99"/>
      <c r="K4463" s="99"/>
      <c r="L4463" s="99"/>
      <c r="M4463" s="99"/>
      <c r="N4463" s="99"/>
      <c r="O4463" s="99"/>
      <c r="P4463" s="99"/>
      <c r="Q4463" s="99"/>
      <c r="R4463" s="99"/>
      <c r="S4463" s="99"/>
      <c r="T4463" s="99"/>
      <c r="U4463" s="99"/>
      <c r="V4463" s="99"/>
      <c r="W4463" s="99"/>
      <c r="X4463" s="99"/>
      <c r="Y4463" s="99"/>
      <c r="Z4463" s="99"/>
      <c r="AF4463" s="326"/>
    </row>
    <row r="4464" spans="1:32" x14ac:dyDescent="0.25">
      <c r="A4464" s="44" t="s">
        <v>4400</v>
      </c>
      <c r="B4464" s="44" t="s">
        <v>4373</v>
      </c>
      <c r="C4464" s="45" t="s">
        <v>4401</v>
      </c>
      <c r="D4464" s="93" t="s">
        <v>18817</v>
      </c>
      <c r="E4464" s="45" t="s">
        <v>4375</v>
      </c>
      <c r="F4464" s="379"/>
      <c r="G4464" s="379"/>
      <c r="H4464" s="379"/>
      <c r="I4464" s="380"/>
      <c r="J4464" s="380"/>
      <c r="K4464" s="380"/>
      <c r="L4464" s="380"/>
      <c r="M4464" s="380"/>
      <c r="N4464" s="380"/>
      <c r="O4464" s="380"/>
      <c r="P4464" s="380"/>
      <c r="Q4464" s="380"/>
      <c r="R4464" s="380"/>
      <c r="S4464" s="380"/>
      <c r="T4464" s="380"/>
      <c r="U4464" s="380"/>
      <c r="V4464" s="380"/>
      <c r="W4464" s="380"/>
      <c r="X4464" s="380"/>
      <c r="Y4464" s="380"/>
      <c r="Z4464" s="380"/>
      <c r="AA4464" s="380"/>
      <c r="AF4464" s="326"/>
    </row>
    <row r="4465" spans="1:32" x14ac:dyDescent="0.25">
      <c r="A4465" s="44" t="s">
        <v>4400</v>
      </c>
      <c r="B4465" s="44" t="s">
        <v>4373</v>
      </c>
      <c r="C4465" s="45" t="s">
        <v>4401</v>
      </c>
      <c r="D4465" s="45" t="s">
        <v>10697</v>
      </c>
      <c r="E4465" s="45" t="s">
        <v>4375</v>
      </c>
      <c r="F4465" s="93"/>
      <c r="G4465" s="93"/>
      <c r="H4465" s="93"/>
      <c r="I4465" s="99"/>
      <c r="J4465" s="99"/>
      <c r="K4465" s="99"/>
      <c r="L4465" s="99"/>
      <c r="M4465" s="99"/>
      <c r="N4465" s="99"/>
      <c r="O4465" s="99"/>
      <c r="P4465" s="44"/>
      <c r="Q4465" s="99"/>
      <c r="R4465" s="256"/>
      <c r="S4465" s="99"/>
      <c r="T4465" s="99"/>
      <c r="U4465" s="99"/>
      <c r="V4465" s="99"/>
      <c r="W4465" s="99"/>
      <c r="X4465" s="99"/>
      <c r="Y4465" s="99"/>
      <c r="Z4465" s="99"/>
      <c r="AF4465" s="326"/>
    </row>
    <row r="4466" spans="1:32" x14ac:dyDescent="0.25">
      <c r="A4466" s="99" t="s">
        <v>11865</v>
      </c>
      <c r="B4466" s="92" t="s">
        <v>11875</v>
      </c>
      <c r="C4466" s="93" t="s">
        <v>11881</v>
      </c>
      <c r="D4466" s="93" t="s">
        <v>1443</v>
      </c>
      <c r="E4466" s="94">
        <v>46389</v>
      </c>
      <c r="F4466" s="93"/>
      <c r="G4466" s="93"/>
      <c r="H4466" s="93"/>
      <c r="I4466" s="99"/>
      <c r="J4466" s="99"/>
      <c r="K4466" s="99"/>
      <c r="L4466" s="99"/>
      <c r="M4466" s="99"/>
      <c r="N4466" s="99"/>
      <c r="O4466" s="99"/>
      <c r="P4466" s="44"/>
      <c r="Q4466" s="99"/>
      <c r="R4466" s="256"/>
      <c r="S4466" s="99"/>
      <c r="T4466" s="99"/>
      <c r="U4466" s="99"/>
      <c r="V4466" s="99"/>
      <c r="W4466" s="99"/>
      <c r="X4466" s="99"/>
      <c r="Y4466" s="99"/>
      <c r="Z4466" s="99"/>
      <c r="AF4466" s="326"/>
    </row>
    <row r="4467" spans="1:32" x14ac:dyDescent="0.25">
      <c r="A4467" s="44" t="s">
        <v>11416</v>
      </c>
      <c r="B4467" s="44" t="s">
        <v>3160</v>
      </c>
      <c r="C4467" s="45">
        <v>230901</v>
      </c>
      <c r="D4467" s="45" t="s">
        <v>12340</v>
      </c>
      <c r="E4467" s="45" t="s">
        <v>8524</v>
      </c>
      <c r="AF4467" s="326"/>
    </row>
    <row r="4468" spans="1:32" x14ac:dyDescent="0.25">
      <c r="A4468" s="44" t="s">
        <v>11416</v>
      </c>
      <c r="B4468" s="44" t="s">
        <v>10031</v>
      </c>
      <c r="C4468" s="45">
        <v>240101</v>
      </c>
      <c r="D4468" s="45" t="s">
        <v>12340</v>
      </c>
      <c r="E4468" s="45" t="s">
        <v>10032</v>
      </c>
      <c r="AF4468" s="326"/>
    </row>
    <row r="4469" spans="1:32" x14ac:dyDescent="0.25">
      <c r="A4469" s="44" t="s">
        <v>11416</v>
      </c>
      <c r="B4469" s="44" t="s">
        <v>986</v>
      </c>
      <c r="C4469" s="45">
        <v>240303</v>
      </c>
      <c r="D4469" s="45" t="s">
        <v>12340</v>
      </c>
      <c r="E4469" s="45" t="s">
        <v>2686</v>
      </c>
      <c r="AF4469" s="326"/>
    </row>
    <row r="4470" spans="1:32" x14ac:dyDescent="0.25">
      <c r="A4470" s="44" t="s">
        <v>11416</v>
      </c>
      <c r="B4470" s="44" t="s">
        <v>7650</v>
      </c>
      <c r="C4470" s="45">
        <v>230504</v>
      </c>
      <c r="D4470" s="45" t="s">
        <v>12340</v>
      </c>
      <c r="E4470" s="45" t="s">
        <v>7651</v>
      </c>
      <c r="AF4470" s="326"/>
    </row>
    <row r="4471" spans="1:32" x14ac:dyDescent="0.25">
      <c r="A4471" s="44" t="s">
        <v>11416</v>
      </c>
      <c r="B4471" s="44" t="s">
        <v>3157</v>
      </c>
      <c r="C4471" s="45">
        <v>230305</v>
      </c>
      <c r="D4471" s="45" t="s">
        <v>12340</v>
      </c>
      <c r="E4471" s="45" t="s">
        <v>3276</v>
      </c>
      <c r="AF4471" s="326"/>
    </row>
    <row r="4472" spans="1:32" x14ac:dyDescent="0.25">
      <c r="A4472" s="44" t="s">
        <v>3639</v>
      </c>
      <c r="B4472" s="44" t="s">
        <v>3298</v>
      </c>
      <c r="C4472" s="45">
        <v>26010402</v>
      </c>
      <c r="D4472" s="45" t="s">
        <v>12340</v>
      </c>
      <c r="E4472" s="45" t="s">
        <v>18836</v>
      </c>
      <c r="AF4472" s="326"/>
    </row>
    <row r="4473" spans="1:32" x14ac:dyDescent="0.25">
      <c r="A4473" s="44" t="s">
        <v>3639</v>
      </c>
      <c r="B4473" s="44" t="s">
        <v>5639</v>
      </c>
      <c r="C4473" s="45">
        <v>26010401</v>
      </c>
      <c r="D4473" s="45" t="s">
        <v>12340</v>
      </c>
      <c r="E4473" s="45" t="s">
        <v>18836</v>
      </c>
      <c r="AF4473" s="326"/>
    </row>
    <row r="4474" spans="1:32" x14ac:dyDescent="0.3">
      <c r="A4474" s="372" t="s">
        <v>16562</v>
      </c>
      <c r="B4474" s="372" t="s">
        <v>1661</v>
      </c>
      <c r="C4474" s="125" t="s">
        <v>16726</v>
      </c>
      <c r="D4474" s="32" t="s">
        <v>20621</v>
      </c>
      <c r="E4474" s="125" t="s">
        <v>5580</v>
      </c>
      <c r="F4474" s="125" t="s">
        <v>1237</v>
      </c>
      <c r="G4474" s="125" t="s">
        <v>1237</v>
      </c>
      <c r="AF4474" s="326"/>
    </row>
    <row r="4475" spans="1:32" x14ac:dyDescent="0.3">
      <c r="A4475" s="372" t="s">
        <v>16562</v>
      </c>
      <c r="B4475" s="372" t="s">
        <v>1214</v>
      </c>
      <c r="C4475" s="125" t="s">
        <v>18610</v>
      </c>
      <c r="D4475" s="32" t="s">
        <v>20621</v>
      </c>
      <c r="E4475" s="125" t="s">
        <v>8976</v>
      </c>
      <c r="F4475" s="125" t="s">
        <v>1237</v>
      </c>
      <c r="G4475" s="125" t="s">
        <v>1237</v>
      </c>
      <c r="AF4475" s="326"/>
    </row>
    <row r="4476" spans="1:32" x14ac:dyDescent="0.25">
      <c r="A4476" s="44" t="s">
        <v>15566</v>
      </c>
      <c r="B4476" s="44" t="s">
        <v>6798</v>
      </c>
      <c r="C4476" s="45" t="s">
        <v>15567</v>
      </c>
      <c r="D4476" s="46" t="s">
        <v>13037</v>
      </c>
      <c r="E4476" s="46">
        <v>46568</v>
      </c>
      <c r="AF4476" s="326"/>
    </row>
    <row r="4477" spans="1:32" x14ac:dyDescent="0.25">
      <c r="A4477" s="44" t="s">
        <v>15566</v>
      </c>
      <c r="B4477" s="44" t="s">
        <v>6798</v>
      </c>
      <c r="C4477" s="45" t="s">
        <v>15567</v>
      </c>
      <c r="D4477" s="46" t="s">
        <v>13037</v>
      </c>
      <c r="E4477" s="46">
        <v>46568</v>
      </c>
      <c r="AF4477" s="326"/>
    </row>
    <row r="4478" spans="1:32" x14ac:dyDescent="0.25">
      <c r="A4478" s="44" t="s">
        <v>15566</v>
      </c>
      <c r="B4478" s="44" t="s">
        <v>6798</v>
      </c>
      <c r="C4478" s="45" t="s">
        <v>15567</v>
      </c>
      <c r="D4478" s="46" t="s">
        <v>13037</v>
      </c>
      <c r="E4478" s="46">
        <v>46568</v>
      </c>
      <c r="AF4478" s="326"/>
    </row>
    <row r="4479" spans="1:32" x14ac:dyDescent="0.25">
      <c r="A4479" s="44" t="s">
        <v>11417</v>
      </c>
      <c r="B4479" s="44" t="s">
        <v>10020</v>
      </c>
      <c r="C4479" s="45">
        <v>24010401</v>
      </c>
      <c r="D4479" s="45" t="s">
        <v>12340</v>
      </c>
      <c r="E4479" s="45" t="s">
        <v>10021</v>
      </c>
      <c r="AF4479" s="326"/>
    </row>
    <row r="4480" spans="1:32" x14ac:dyDescent="0.25">
      <c r="A4480" s="44" t="s">
        <v>11417</v>
      </c>
      <c r="B4480" s="44" t="s">
        <v>16907</v>
      </c>
      <c r="C4480" s="45">
        <v>25050401</v>
      </c>
      <c r="D4480" s="45" t="s">
        <v>12340</v>
      </c>
      <c r="E4480" s="45" t="s">
        <v>7651</v>
      </c>
      <c r="AF4480" s="326"/>
    </row>
    <row r="4481" spans="1:32" x14ac:dyDescent="0.25">
      <c r="A4481" s="44" t="s">
        <v>11417</v>
      </c>
      <c r="B4481" s="44" t="s">
        <v>3298</v>
      </c>
      <c r="C4481" s="45">
        <v>24010402</v>
      </c>
      <c r="D4481" s="45" t="s">
        <v>12340</v>
      </c>
      <c r="E4481" s="45" t="s">
        <v>10021</v>
      </c>
      <c r="AF4481" s="326"/>
    </row>
    <row r="4482" spans="1:32" x14ac:dyDescent="0.3">
      <c r="A4482" s="99" t="s">
        <v>15232</v>
      </c>
      <c r="B4482" s="92" t="s">
        <v>6162</v>
      </c>
      <c r="C4482" s="93" t="s">
        <v>15236</v>
      </c>
      <c r="D4482" s="93" t="s">
        <v>1250</v>
      </c>
      <c r="E4482" s="94">
        <v>46274</v>
      </c>
      <c r="F4482" s="93"/>
      <c r="G4482" s="93"/>
      <c r="H4482" s="93"/>
      <c r="I4482" s="99"/>
      <c r="J4482" s="99"/>
      <c r="K4482" s="99"/>
      <c r="L4482" s="99"/>
      <c r="M4482" s="99"/>
      <c r="N4482" s="99"/>
      <c r="O4482" s="99"/>
      <c r="P4482" s="99"/>
      <c r="Q4482" s="99"/>
      <c r="R4482" s="99"/>
      <c r="S4482" s="99"/>
      <c r="T4482" s="99"/>
      <c r="U4482" s="99"/>
      <c r="V4482" s="99"/>
      <c r="W4482" s="99"/>
      <c r="X4482" s="99"/>
      <c r="Y4482" s="99"/>
      <c r="Z4482" s="99"/>
      <c r="AA4482" s="380"/>
      <c r="AF4482" s="326"/>
    </row>
    <row r="4483" spans="1:32" x14ac:dyDescent="0.25">
      <c r="A4483" s="44" t="s">
        <v>4493</v>
      </c>
      <c r="B4483" s="44" t="s">
        <v>6685</v>
      </c>
      <c r="C4483" s="45" t="s">
        <v>8801</v>
      </c>
      <c r="D4483" s="45" t="s">
        <v>1250</v>
      </c>
      <c r="E4483" s="94">
        <v>46439</v>
      </c>
      <c r="F4483" s="93"/>
      <c r="G4483" s="93"/>
      <c r="H4483" s="93"/>
      <c r="I4483" s="99"/>
      <c r="J4483" s="99"/>
      <c r="K4483" s="99"/>
      <c r="L4483" s="99"/>
      <c r="M4483" s="99"/>
      <c r="N4483" s="99"/>
      <c r="O4483" s="99"/>
      <c r="P4483" s="44"/>
      <c r="Q4483" s="99"/>
      <c r="R4483" s="256"/>
      <c r="S4483" s="99"/>
      <c r="T4483" s="99"/>
      <c r="U4483" s="99"/>
      <c r="V4483" s="99"/>
      <c r="W4483" s="99"/>
      <c r="X4483" s="99"/>
      <c r="Y4483" s="99"/>
      <c r="Z4483" s="99"/>
      <c r="AF4483" s="326"/>
    </row>
    <row r="4484" spans="1:32" x14ac:dyDescent="0.25">
      <c r="A4484" s="44" t="s">
        <v>4493</v>
      </c>
      <c r="B4484" s="44" t="s">
        <v>18828</v>
      </c>
      <c r="C4484" s="45">
        <v>25010501</v>
      </c>
      <c r="D4484" s="45" t="s">
        <v>12340</v>
      </c>
      <c r="E4484" s="45" t="s">
        <v>13567</v>
      </c>
      <c r="AF4484" s="326"/>
    </row>
    <row r="4485" spans="1:32" x14ac:dyDescent="0.25">
      <c r="A4485" s="44" t="s">
        <v>4493</v>
      </c>
      <c r="B4485" s="44" t="s">
        <v>5639</v>
      </c>
      <c r="C4485" s="45">
        <v>25010401</v>
      </c>
      <c r="D4485" s="45" t="s">
        <v>12340</v>
      </c>
      <c r="E4485" s="45" t="s">
        <v>13581</v>
      </c>
      <c r="AF4485" s="326"/>
    </row>
    <row r="4486" spans="1:32" x14ac:dyDescent="0.25">
      <c r="A4486" s="44" t="s">
        <v>4493</v>
      </c>
      <c r="B4486" s="44" t="s">
        <v>16936</v>
      </c>
      <c r="C4486" s="45">
        <v>250903</v>
      </c>
      <c r="D4486" s="45" t="s">
        <v>12340</v>
      </c>
      <c r="E4486" s="45" t="s">
        <v>5246</v>
      </c>
      <c r="AF4486" s="326"/>
    </row>
    <row r="4487" spans="1:32" x14ac:dyDescent="0.25">
      <c r="A4487" s="44" t="s">
        <v>4493</v>
      </c>
      <c r="B4487" s="44" t="s">
        <v>210</v>
      </c>
      <c r="C4487" s="45">
        <v>241001</v>
      </c>
      <c r="D4487" s="45" t="s">
        <v>12340</v>
      </c>
      <c r="E4487" s="45" t="s">
        <v>5650</v>
      </c>
      <c r="AF4487" s="326"/>
    </row>
    <row r="4488" spans="1:32" x14ac:dyDescent="0.3">
      <c r="A4488" s="372" t="s">
        <v>16563</v>
      </c>
      <c r="B4488" s="372" t="s">
        <v>16724</v>
      </c>
      <c r="C4488" s="125" t="s">
        <v>14353</v>
      </c>
      <c r="D4488" s="32" t="s">
        <v>20621</v>
      </c>
      <c r="E4488" s="125" t="s">
        <v>13567</v>
      </c>
      <c r="F4488" s="125" t="s">
        <v>1236</v>
      </c>
      <c r="G4488" s="125" t="s">
        <v>1237</v>
      </c>
      <c r="AF4488" s="326"/>
    </row>
    <row r="4489" spans="1:32" x14ac:dyDescent="0.3">
      <c r="A4489" s="372" t="s">
        <v>16563</v>
      </c>
      <c r="B4489" s="372" t="s">
        <v>1660</v>
      </c>
      <c r="C4489" s="125" t="s">
        <v>14425</v>
      </c>
      <c r="D4489" s="32" t="s">
        <v>20621</v>
      </c>
      <c r="E4489" s="125" t="s">
        <v>12895</v>
      </c>
      <c r="F4489" s="125" t="s">
        <v>1236</v>
      </c>
      <c r="G4489" s="125" t="s">
        <v>1237</v>
      </c>
      <c r="AF4489" s="326"/>
    </row>
    <row r="4490" spans="1:32" x14ac:dyDescent="0.25">
      <c r="A4490" s="44" t="s">
        <v>17011</v>
      </c>
      <c r="B4490" s="44" t="s">
        <v>2433</v>
      </c>
      <c r="C4490" s="45">
        <v>250106</v>
      </c>
      <c r="D4490" s="45" t="s">
        <v>12340</v>
      </c>
      <c r="E4490" s="45" t="s">
        <v>12896</v>
      </c>
      <c r="AF4490" s="326"/>
    </row>
    <row r="4491" spans="1:32" x14ac:dyDescent="0.25">
      <c r="A4491" s="44" t="s">
        <v>15568</v>
      </c>
      <c r="B4491" s="44" t="s">
        <v>2610</v>
      </c>
      <c r="C4491" s="45" t="s">
        <v>15569</v>
      </c>
      <c r="D4491" s="46" t="s">
        <v>13037</v>
      </c>
      <c r="E4491" s="46">
        <v>46162</v>
      </c>
      <c r="AF4491" s="326"/>
    </row>
    <row r="4492" spans="1:32" x14ac:dyDescent="0.25">
      <c r="A4492" s="44" t="s">
        <v>13035</v>
      </c>
      <c r="B4492" s="44" t="s">
        <v>13571</v>
      </c>
      <c r="C4492" s="45">
        <v>241101</v>
      </c>
      <c r="D4492" s="45" t="s">
        <v>12340</v>
      </c>
      <c r="E4492" s="45" t="s">
        <v>5650</v>
      </c>
      <c r="AF4492" s="326"/>
    </row>
    <row r="4493" spans="1:32" x14ac:dyDescent="0.25">
      <c r="A4493" s="44" t="s">
        <v>20271</v>
      </c>
      <c r="B4493" s="44" t="s">
        <v>20342</v>
      </c>
      <c r="C4493" s="45" t="s">
        <v>10493</v>
      </c>
      <c r="D4493" s="32" t="s">
        <v>12570</v>
      </c>
      <c r="E4493" s="46">
        <v>46387</v>
      </c>
      <c r="AF4493" s="326"/>
    </row>
    <row r="4494" spans="1:32" x14ac:dyDescent="0.25">
      <c r="A4494" s="44" t="s">
        <v>20271</v>
      </c>
      <c r="B4494" s="44" t="s">
        <v>20375</v>
      </c>
      <c r="C4494" s="45" t="s">
        <v>10093</v>
      </c>
      <c r="D4494" s="32" t="s">
        <v>12570</v>
      </c>
      <c r="E4494" s="46">
        <v>46507</v>
      </c>
      <c r="AF4494" s="326"/>
    </row>
    <row r="4495" spans="1:32" x14ac:dyDescent="0.25">
      <c r="A4495" s="44" t="s">
        <v>11418</v>
      </c>
      <c r="B4495" s="44" t="s">
        <v>10020</v>
      </c>
      <c r="C4495" s="45">
        <v>24010401</v>
      </c>
      <c r="D4495" s="45" t="s">
        <v>12340</v>
      </c>
      <c r="E4495" s="45" t="s">
        <v>10021</v>
      </c>
      <c r="AF4495" s="326"/>
    </row>
    <row r="4496" spans="1:32" x14ac:dyDescent="0.25">
      <c r="A4496" s="44" t="s">
        <v>11418</v>
      </c>
      <c r="B4496" s="44" t="s">
        <v>3298</v>
      </c>
      <c r="C4496" s="45">
        <v>24010402</v>
      </c>
      <c r="D4496" s="45" t="s">
        <v>12340</v>
      </c>
      <c r="E4496" s="45" t="s">
        <v>10021</v>
      </c>
      <c r="AF4496" s="326"/>
    </row>
    <row r="4497" spans="1:32" x14ac:dyDescent="0.25">
      <c r="A4497" s="44" t="s">
        <v>19109</v>
      </c>
      <c r="B4497" s="44" t="s">
        <v>980</v>
      </c>
      <c r="C4497" s="45">
        <v>260103</v>
      </c>
      <c r="D4497" s="45" t="s">
        <v>12340</v>
      </c>
      <c r="E4497" s="45" t="s">
        <v>8976</v>
      </c>
      <c r="AF4497" s="326"/>
    </row>
    <row r="4498" spans="1:32" x14ac:dyDescent="0.25">
      <c r="A4498" s="44" t="s">
        <v>18684</v>
      </c>
      <c r="B4498" s="44" t="s">
        <v>18682</v>
      </c>
      <c r="C4498" s="45" t="s">
        <v>18782</v>
      </c>
      <c r="D4498" s="93" t="s">
        <v>18817</v>
      </c>
      <c r="E4498" s="45" t="s">
        <v>10638</v>
      </c>
      <c r="F4498" s="379"/>
      <c r="G4498" s="379"/>
      <c r="H4498" s="379"/>
      <c r="I4498" s="380"/>
      <c r="J4498" s="380"/>
      <c r="K4498" s="380"/>
      <c r="L4498" s="380"/>
      <c r="M4498" s="380"/>
      <c r="N4498" s="380"/>
      <c r="O4498" s="380"/>
      <c r="P4498" s="380"/>
      <c r="Q4498" s="380"/>
      <c r="R4498" s="380"/>
      <c r="S4498" s="380"/>
      <c r="T4498" s="380"/>
      <c r="U4498" s="380"/>
      <c r="V4498" s="380"/>
      <c r="W4498" s="380"/>
      <c r="X4498" s="380"/>
      <c r="Y4498" s="380"/>
      <c r="Z4498" s="380"/>
      <c r="AA4498" s="380"/>
      <c r="AF4498" s="326"/>
    </row>
    <row r="4499" spans="1:32" x14ac:dyDescent="0.25">
      <c r="A4499" s="44" t="s">
        <v>7658</v>
      </c>
      <c r="B4499" s="44" t="s">
        <v>7656</v>
      </c>
      <c r="C4499" s="45" t="s">
        <v>7659</v>
      </c>
      <c r="D4499" s="46" t="s">
        <v>13037</v>
      </c>
      <c r="E4499" s="46">
        <v>46158</v>
      </c>
      <c r="AF4499" s="326"/>
    </row>
    <row r="4500" spans="1:32" x14ac:dyDescent="0.25">
      <c r="A4500" s="44" t="s">
        <v>7658</v>
      </c>
      <c r="B4500" s="44" t="s">
        <v>7656</v>
      </c>
      <c r="C4500" s="45" t="s">
        <v>7659</v>
      </c>
      <c r="D4500" s="46" t="s">
        <v>13037</v>
      </c>
      <c r="E4500" s="46">
        <v>46158</v>
      </c>
      <c r="AF4500" s="326"/>
    </row>
    <row r="4501" spans="1:32" x14ac:dyDescent="0.25">
      <c r="A4501" s="44" t="s">
        <v>7658</v>
      </c>
      <c r="B4501" s="44" t="s">
        <v>7656</v>
      </c>
      <c r="C4501" s="45" t="s">
        <v>7659</v>
      </c>
      <c r="D4501" s="46" t="s">
        <v>13037</v>
      </c>
      <c r="E4501" s="46">
        <v>46158</v>
      </c>
      <c r="AF4501" s="326"/>
    </row>
    <row r="4502" spans="1:32" x14ac:dyDescent="0.3">
      <c r="A4502" s="372" t="s">
        <v>11971</v>
      </c>
      <c r="B4502" s="372" t="s">
        <v>1208</v>
      </c>
      <c r="C4502" s="125" t="s">
        <v>11149</v>
      </c>
      <c r="D4502" s="32" t="s">
        <v>20621</v>
      </c>
      <c r="E4502" s="125" t="s">
        <v>2686</v>
      </c>
      <c r="F4502" s="125" t="s">
        <v>1236</v>
      </c>
      <c r="G4502" s="125" t="s">
        <v>1237</v>
      </c>
      <c r="AF4502" s="326"/>
    </row>
    <row r="4503" spans="1:32" x14ac:dyDescent="0.25">
      <c r="A4503" s="44" t="s">
        <v>7506</v>
      </c>
      <c r="B4503" s="44" t="s">
        <v>5639</v>
      </c>
      <c r="C4503" s="45">
        <v>23010401</v>
      </c>
      <c r="D4503" s="45" t="s">
        <v>12340</v>
      </c>
      <c r="E4503" s="45" t="s">
        <v>5640</v>
      </c>
      <c r="AF4503" s="326"/>
    </row>
    <row r="4504" spans="1:32" x14ac:dyDescent="0.25">
      <c r="A4504" s="44" t="s">
        <v>7506</v>
      </c>
      <c r="B4504" s="44" t="s">
        <v>3298</v>
      </c>
      <c r="C4504" s="45">
        <v>23010402</v>
      </c>
      <c r="D4504" s="45" t="s">
        <v>12340</v>
      </c>
      <c r="E4504" s="45" t="s">
        <v>5640</v>
      </c>
      <c r="AF4504" s="326"/>
    </row>
    <row r="4505" spans="1:32" x14ac:dyDescent="0.25">
      <c r="A4505" s="44" t="s">
        <v>7506</v>
      </c>
      <c r="B4505" s="44" t="s">
        <v>2433</v>
      </c>
      <c r="C4505" s="45">
        <v>250106</v>
      </c>
      <c r="D4505" s="45" t="s">
        <v>12340</v>
      </c>
      <c r="E4505" s="45" t="s">
        <v>12896</v>
      </c>
      <c r="AF4505" s="326"/>
    </row>
    <row r="4506" spans="1:32" x14ac:dyDescent="0.25">
      <c r="A4506" s="44" t="s">
        <v>17879</v>
      </c>
      <c r="B4506" s="44" t="s">
        <v>20356</v>
      </c>
      <c r="C4506" s="45" t="s">
        <v>17874</v>
      </c>
      <c r="D4506" s="32" t="s">
        <v>12570</v>
      </c>
      <c r="E4506" s="46">
        <v>46477</v>
      </c>
      <c r="AF4506" s="326"/>
    </row>
    <row r="4507" spans="1:32" x14ac:dyDescent="0.25">
      <c r="A4507" s="44" t="s">
        <v>207</v>
      </c>
      <c r="B4507" s="44" t="s">
        <v>3275</v>
      </c>
      <c r="C4507" s="45" t="s">
        <v>4324</v>
      </c>
      <c r="D4507" s="45" t="s">
        <v>12177</v>
      </c>
      <c r="E4507" s="45" t="s">
        <v>3276</v>
      </c>
      <c r="F4507" s="93"/>
      <c r="G4507" s="93"/>
      <c r="H4507" s="93"/>
      <c r="I4507" s="99"/>
      <c r="J4507" s="99"/>
      <c r="K4507" s="99"/>
      <c r="L4507" s="99"/>
      <c r="M4507" s="99"/>
      <c r="N4507" s="99"/>
      <c r="O4507" s="99"/>
      <c r="P4507" s="99"/>
      <c r="Q4507" s="99"/>
      <c r="R4507" s="99"/>
      <c r="S4507" s="99"/>
      <c r="T4507" s="99"/>
      <c r="U4507" s="99"/>
      <c r="V4507" s="99"/>
      <c r="W4507" s="99"/>
      <c r="X4507" s="99"/>
      <c r="Y4507" s="99"/>
      <c r="Z4507" s="99"/>
      <c r="AF4507" s="326"/>
    </row>
    <row r="4508" spans="1:32" x14ac:dyDescent="0.25">
      <c r="A4508" s="44" t="s">
        <v>207</v>
      </c>
      <c r="B4508" s="44" t="s">
        <v>3275</v>
      </c>
      <c r="C4508" s="45" t="s">
        <v>7963</v>
      </c>
      <c r="D4508" s="45" t="s">
        <v>12177</v>
      </c>
      <c r="E4508" s="45" t="s">
        <v>8524</v>
      </c>
      <c r="F4508" s="93"/>
      <c r="G4508" s="93"/>
      <c r="H4508" s="93"/>
      <c r="I4508" s="99"/>
      <c r="J4508" s="99"/>
      <c r="K4508" s="99"/>
      <c r="L4508" s="99"/>
      <c r="M4508" s="99"/>
      <c r="N4508" s="99"/>
      <c r="O4508" s="99"/>
      <c r="P4508" s="99"/>
      <c r="Q4508" s="99"/>
      <c r="R4508" s="99"/>
      <c r="S4508" s="99"/>
      <c r="T4508" s="99"/>
      <c r="U4508" s="99"/>
      <c r="V4508" s="99"/>
      <c r="W4508" s="99"/>
      <c r="X4508" s="99"/>
      <c r="Y4508" s="99"/>
      <c r="Z4508" s="99"/>
      <c r="AF4508" s="326"/>
    </row>
    <row r="4509" spans="1:32" x14ac:dyDescent="0.25">
      <c r="A4509" s="44" t="s">
        <v>207</v>
      </c>
      <c r="B4509" s="44" t="s">
        <v>3275</v>
      </c>
      <c r="C4509" s="45" t="s">
        <v>4324</v>
      </c>
      <c r="D4509" s="93" t="s">
        <v>18817</v>
      </c>
      <c r="E4509" s="45" t="s">
        <v>3276</v>
      </c>
      <c r="F4509" s="379"/>
      <c r="G4509" s="379"/>
      <c r="H4509" s="379"/>
      <c r="I4509" s="380"/>
      <c r="J4509" s="380"/>
      <c r="K4509" s="380"/>
      <c r="L4509" s="380"/>
      <c r="M4509" s="380"/>
      <c r="N4509" s="380"/>
      <c r="O4509" s="380"/>
      <c r="P4509" s="380"/>
      <c r="Q4509" s="380"/>
      <c r="R4509" s="380"/>
      <c r="S4509" s="380"/>
      <c r="T4509" s="380"/>
      <c r="U4509" s="380"/>
      <c r="V4509" s="380"/>
      <c r="W4509" s="380"/>
      <c r="X4509" s="380"/>
      <c r="Y4509" s="380"/>
      <c r="Z4509" s="380"/>
      <c r="AA4509" s="380"/>
      <c r="AF4509" s="326"/>
    </row>
    <row r="4510" spans="1:32" x14ac:dyDescent="0.25">
      <c r="A4510" s="44" t="s">
        <v>207</v>
      </c>
      <c r="B4510" s="44" t="s">
        <v>3275</v>
      </c>
      <c r="C4510" s="45" t="s">
        <v>7963</v>
      </c>
      <c r="D4510" s="93" t="s">
        <v>18817</v>
      </c>
      <c r="E4510" s="45" t="s">
        <v>8524</v>
      </c>
      <c r="F4510" s="379"/>
      <c r="G4510" s="379"/>
      <c r="H4510" s="379"/>
      <c r="I4510" s="380"/>
      <c r="J4510" s="380"/>
      <c r="K4510" s="380"/>
      <c r="L4510" s="380"/>
      <c r="M4510" s="380"/>
      <c r="N4510" s="380"/>
      <c r="O4510" s="380"/>
      <c r="P4510" s="380"/>
      <c r="Q4510" s="380"/>
      <c r="R4510" s="380"/>
      <c r="S4510" s="380"/>
      <c r="T4510" s="380"/>
      <c r="U4510" s="380"/>
      <c r="V4510" s="380"/>
      <c r="W4510" s="380"/>
      <c r="X4510" s="380"/>
      <c r="Y4510" s="380"/>
      <c r="Z4510" s="380"/>
      <c r="AA4510" s="380"/>
      <c r="AF4510" s="326"/>
    </row>
    <row r="4511" spans="1:32" x14ac:dyDescent="0.25">
      <c r="A4511" s="44" t="s">
        <v>207</v>
      </c>
      <c r="B4511" s="44" t="s">
        <v>3275</v>
      </c>
      <c r="C4511" s="45" t="s">
        <v>18810</v>
      </c>
      <c r="D4511" s="93" t="s">
        <v>18817</v>
      </c>
      <c r="E4511" s="45" t="s">
        <v>18726</v>
      </c>
      <c r="F4511" s="379"/>
      <c r="G4511" s="379"/>
      <c r="H4511" s="379"/>
      <c r="I4511" s="380"/>
      <c r="J4511" s="380"/>
      <c r="K4511" s="380"/>
      <c r="L4511" s="380"/>
      <c r="M4511" s="380"/>
      <c r="N4511" s="380"/>
      <c r="O4511" s="380"/>
      <c r="P4511" s="380"/>
      <c r="Q4511" s="380"/>
      <c r="R4511" s="380"/>
      <c r="S4511" s="380"/>
      <c r="T4511" s="380"/>
      <c r="U4511" s="380"/>
      <c r="V4511" s="380"/>
      <c r="W4511" s="380"/>
      <c r="X4511" s="380"/>
      <c r="Y4511" s="380"/>
      <c r="Z4511" s="380"/>
      <c r="AA4511" s="380"/>
      <c r="AF4511" s="326"/>
    </row>
    <row r="4512" spans="1:32" x14ac:dyDescent="0.25">
      <c r="A4512" s="44" t="s">
        <v>207</v>
      </c>
      <c r="B4512" s="44" t="s">
        <v>2610</v>
      </c>
      <c r="C4512" s="45" t="s">
        <v>10573</v>
      </c>
      <c r="D4512" s="93" t="s">
        <v>3876</v>
      </c>
      <c r="E4512" s="359">
        <f>DATE(2028,2,27)</f>
        <v>46810</v>
      </c>
      <c r="F4512" s="93"/>
      <c r="G4512" s="93"/>
      <c r="H4512" s="93"/>
      <c r="I4512" s="99"/>
      <c r="J4512" s="99"/>
      <c r="K4512" s="99"/>
      <c r="L4512" s="99"/>
      <c r="M4512" s="99"/>
      <c r="N4512" s="99"/>
      <c r="O4512" s="99"/>
      <c r="P4512" s="99"/>
      <c r="Q4512" s="99"/>
      <c r="R4512" s="99"/>
      <c r="S4512" s="99"/>
      <c r="T4512" s="99"/>
      <c r="U4512" s="99"/>
      <c r="V4512" s="99"/>
      <c r="W4512" s="99"/>
      <c r="X4512" s="99"/>
      <c r="Y4512" s="99"/>
      <c r="Z4512" s="99"/>
      <c r="AF4512" s="326"/>
    </row>
    <row r="4513" spans="1:32" x14ac:dyDescent="0.25">
      <c r="A4513" s="44" t="s">
        <v>207</v>
      </c>
      <c r="B4513" s="44" t="s">
        <v>3275</v>
      </c>
      <c r="C4513" s="45" t="s">
        <v>4324</v>
      </c>
      <c r="D4513" s="45" t="s">
        <v>10697</v>
      </c>
      <c r="E4513" s="45" t="s">
        <v>5074</v>
      </c>
      <c r="F4513" s="93"/>
      <c r="G4513" s="93"/>
      <c r="H4513" s="93"/>
      <c r="I4513" s="99"/>
      <c r="J4513" s="99"/>
      <c r="K4513" s="99"/>
      <c r="L4513" s="99"/>
      <c r="M4513" s="99"/>
      <c r="N4513" s="99"/>
      <c r="O4513" s="99"/>
      <c r="P4513" s="44"/>
      <c r="Q4513" s="99"/>
      <c r="R4513" s="256"/>
      <c r="S4513" s="99"/>
      <c r="T4513" s="99"/>
      <c r="U4513" s="99"/>
      <c r="V4513" s="99"/>
      <c r="W4513" s="99"/>
      <c r="X4513" s="99"/>
      <c r="Y4513" s="99"/>
      <c r="Z4513" s="99"/>
      <c r="AF4513" s="326"/>
    </row>
    <row r="4514" spans="1:32" x14ac:dyDescent="0.25">
      <c r="A4514" s="44" t="s">
        <v>207</v>
      </c>
      <c r="B4514" s="44" t="s">
        <v>3275</v>
      </c>
      <c r="C4514" s="45" t="s">
        <v>7963</v>
      </c>
      <c r="D4514" s="45" t="s">
        <v>10697</v>
      </c>
      <c r="E4514" s="45" t="s">
        <v>5072</v>
      </c>
      <c r="F4514" s="93"/>
      <c r="G4514" s="93"/>
      <c r="H4514" s="93"/>
      <c r="I4514" s="99"/>
      <c r="J4514" s="99"/>
      <c r="K4514" s="99"/>
      <c r="L4514" s="99"/>
      <c r="M4514" s="99"/>
      <c r="N4514" s="99"/>
      <c r="O4514" s="99"/>
      <c r="P4514" s="44"/>
      <c r="Q4514" s="99"/>
      <c r="R4514" s="256"/>
      <c r="S4514" s="99"/>
      <c r="T4514" s="99"/>
      <c r="U4514" s="99"/>
      <c r="V4514" s="99"/>
      <c r="W4514" s="99"/>
      <c r="X4514" s="99"/>
      <c r="Y4514" s="99"/>
      <c r="Z4514" s="99"/>
      <c r="AF4514" s="326"/>
    </row>
    <row r="4515" spans="1:32" x14ac:dyDescent="0.25">
      <c r="A4515" s="57" t="s">
        <v>3769</v>
      </c>
      <c r="B4515" s="92" t="s">
        <v>3862</v>
      </c>
      <c r="C4515" s="93" t="s">
        <v>3860</v>
      </c>
      <c r="D4515" s="93" t="s">
        <v>3861</v>
      </c>
      <c r="E4515" s="94">
        <v>46203</v>
      </c>
      <c r="F4515" s="93"/>
      <c r="G4515" s="93"/>
      <c r="H4515" s="93"/>
      <c r="I4515" s="99"/>
      <c r="J4515" s="99"/>
      <c r="K4515" s="99"/>
      <c r="L4515" s="99"/>
      <c r="M4515" s="99"/>
      <c r="N4515" s="99"/>
      <c r="O4515" s="99"/>
      <c r="P4515" s="44"/>
      <c r="Q4515" s="99"/>
      <c r="R4515" s="256"/>
      <c r="S4515" s="99"/>
      <c r="T4515" s="99"/>
      <c r="U4515" s="99"/>
      <c r="V4515" s="99"/>
      <c r="W4515" s="99"/>
      <c r="X4515" s="99"/>
      <c r="Y4515" s="99"/>
      <c r="Z4515" s="99"/>
      <c r="AA4515" s="380"/>
      <c r="AF4515" s="326"/>
    </row>
    <row r="4516" spans="1:32" x14ac:dyDescent="0.25">
      <c r="A4516" s="44" t="s">
        <v>17012</v>
      </c>
      <c r="B4516" s="44" t="s">
        <v>3597</v>
      </c>
      <c r="C4516" s="45">
        <v>250503</v>
      </c>
      <c r="D4516" s="45" t="s">
        <v>12340</v>
      </c>
      <c r="E4516" s="45" t="s">
        <v>16904</v>
      </c>
      <c r="AF4516" s="326"/>
    </row>
    <row r="4517" spans="1:32" x14ac:dyDescent="0.25">
      <c r="A4517" s="44" t="s">
        <v>9505</v>
      </c>
      <c r="B4517" s="44" t="s">
        <v>15918</v>
      </c>
      <c r="C4517" s="45" t="s">
        <v>9855</v>
      </c>
      <c r="D4517" s="93" t="s">
        <v>3876</v>
      </c>
      <c r="E4517" s="359">
        <f>DATE(2027,5,26)</f>
        <v>46533</v>
      </c>
      <c r="F4517" s="93"/>
      <c r="G4517" s="93"/>
      <c r="H4517" s="93"/>
      <c r="I4517" s="99"/>
      <c r="J4517" s="99"/>
      <c r="K4517" s="99"/>
      <c r="L4517" s="99"/>
      <c r="M4517" s="99"/>
      <c r="N4517" s="99"/>
      <c r="O4517" s="99"/>
      <c r="P4517" s="99"/>
      <c r="Q4517" s="99"/>
      <c r="R4517" s="99"/>
      <c r="S4517" s="99"/>
      <c r="T4517" s="99"/>
      <c r="U4517" s="99"/>
      <c r="V4517" s="99"/>
      <c r="W4517" s="99"/>
      <c r="X4517" s="99"/>
      <c r="Y4517" s="99"/>
      <c r="Z4517" s="99"/>
      <c r="AF4517" s="326"/>
    </row>
    <row r="4518" spans="1:32" x14ac:dyDescent="0.25">
      <c r="A4518" s="44" t="s">
        <v>17828</v>
      </c>
      <c r="B4518" s="44" t="s">
        <v>20343</v>
      </c>
      <c r="C4518" s="45" t="s">
        <v>17817</v>
      </c>
      <c r="D4518" s="32" t="s">
        <v>12570</v>
      </c>
      <c r="E4518" s="46">
        <v>46387</v>
      </c>
      <c r="AF4518" s="326"/>
    </row>
    <row r="4519" spans="1:32" x14ac:dyDescent="0.25">
      <c r="A4519" s="44" t="s">
        <v>10408</v>
      </c>
      <c r="B4519" s="44" t="s">
        <v>20342</v>
      </c>
      <c r="C4519" s="45" t="s">
        <v>10493</v>
      </c>
      <c r="D4519" s="32" t="s">
        <v>12570</v>
      </c>
      <c r="E4519" s="46">
        <v>46387</v>
      </c>
      <c r="AF4519" s="326"/>
    </row>
    <row r="4520" spans="1:32" x14ac:dyDescent="0.25">
      <c r="A4520" s="44" t="s">
        <v>14677</v>
      </c>
      <c r="B4520" s="44" t="s">
        <v>13166</v>
      </c>
      <c r="C4520" s="45">
        <v>38.25</v>
      </c>
      <c r="D4520" s="45" t="s">
        <v>13565</v>
      </c>
      <c r="E4520" s="46">
        <v>47664</v>
      </c>
      <c r="F4520" s="45"/>
      <c r="G4520" s="93"/>
      <c r="H4520" s="93"/>
      <c r="I4520" s="99"/>
      <c r="J4520" s="99"/>
      <c r="K4520" s="99"/>
      <c r="L4520" s="99"/>
      <c r="M4520" s="99"/>
      <c r="N4520" s="99"/>
      <c r="O4520" s="99"/>
      <c r="P4520" s="99"/>
      <c r="Q4520" s="99"/>
      <c r="R4520" s="99"/>
      <c r="S4520" s="99"/>
      <c r="T4520" s="99"/>
      <c r="U4520" s="99"/>
      <c r="V4520" s="99"/>
      <c r="W4520" s="99"/>
      <c r="X4520" s="99"/>
      <c r="Y4520" s="99"/>
      <c r="Z4520" s="99"/>
      <c r="AF4520" s="326"/>
    </row>
    <row r="4521" spans="1:32" x14ac:dyDescent="0.25">
      <c r="A4521" s="44" t="s">
        <v>15194</v>
      </c>
      <c r="B4521" s="44" t="s">
        <v>15195</v>
      </c>
      <c r="C4521" s="45" t="s">
        <v>15196</v>
      </c>
      <c r="D4521" s="45" t="s">
        <v>12177</v>
      </c>
      <c r="E4521" s="45" t="s">
        <v>5640</v>
      </c>
      <c r="F4521" s="93"/>
      <c r="G4521" s="93"/>
      <c r="H4521" s="93"/>
      <c r="I4521" s="99"/>
      <c r="J4521" s="99"/>
      <c r="K4521" s="99"/>
      <c r="L4521" s="99"/>
      <c r="M4521" s="99"/>
      <c r="N4521" s="99"/>
      <c r="O4521" s="99"/>
      <c r="P4521" s="99"/>
      <c r="Q4521" s="99"/>
      <c r="R4521" s="99"/>
      <c r="S4521" s="99"/>
      <c r="T4521" s="99"/>
      <c r="U4521" s="99"/>
      <c r="V4521" s="99"/>
      <c r="W4521" s="99"/>
      <c r="X4521" s="99"/>
      <c r="Y4521" s="99"/>
      <c r="Z4521" s="99"/>
      <c r="AF4521" s="326"/>
    </row>
    <row r="4522" spans="1:32" x14ac:dyDescent="0.3">
      <c r="A4522" s="372" t="s">
        <v>13897</v>
      </c>
      <c r="B4522" s="372" t="s">
        <v>13880</v>
      </c>
      <c r="C4522" s="125" t="s">
        <v>13881</v>
      </c>
      <c r="D4522" s="32" t="s">
        <v>20621</v>
      </c>
      <c r="E4522" s="125" t="s">
        <v>5650</v>
      </c>
      <c r="F4522" s="125" t="s">
        <v>1236</v>
      </c>
      <c r="G4522" s="125" t="s">
        <v>1237</v>
      </c>
      <c r="AF4522" s="326"/>
    </row>
    <row r="4523" spans="1:32" x14ac:dyDescent="0.3">
      <c r="A4523" s="372" t="s">
        <v>12393</v>
      </c>
      <c r="B4523" s="372" t="s">
        <v>12351</v>
      </c>
      <c r="C4523" s="125" t="s">
        <v>12352</v>
      </c>
      <c r="D4523" s="32" t="s">
        <v>20621</v>
      </c>
      <c r="E4523" s="125" t="s">
        <v>5075</v>
      </c>
      <c r="F4523" s="125" t="s">
        <v>1236</v>
      </c>
      <c r="G4523" s="125" t="s">
        <v>1237</v>
      </c>
      <c r="AF4523" s="326"/>
    </row>
    <row r="4524" spans="1:32" x14ac:dyDescent="0.3">
      <c r="A4524" s="372" t="s">
        <v>12394</v>
      </c>
      <c r="B4524" s="372" t="s">
        <v>12351</v>
      </c>
      <c r="C4524" s="125" t="s">
        <v>12352</v>
      </c>
      <c r="D4524" s="32" t="s">
        <v>20621</v>
      </c>
      <c r="E4524" s="125" t="s">
        <v>5075</v>
      </c>
      <c r="F4524" s="125" t="s">
        <v>1236</v>
      </c>
      <c r="G4524" s="125" t="s">
        <v>1237</v>
      </c>
      <c r="AF4524" s="326"/>
    </row>
    <row r="4525" spans="1:32" x14ac:dyDescent="0.3">
      <c r="A4525" s="372" t="s">
        <v>20076</v>
      </c>
      <c r="B4525" s="372" t="s">
        <v>12351</v>
      </c>
      <c r="C4525" s="125" t="s">
        <v>12352</v>
      </c>
      <c r="D4525" s="32" t="s">
        <v>20621</v>
      </c>
      <c r="E4525" s="125" t="s">
        <v>5075</v>
      </c>
      <c r="F4525" s="125" t="s">
        <v>1236</v>
      </c>
      <c r="G4525" s="125" t="s">
        <v>1236</v>
      </c>
      <c r="AF4525" s="326"/>
    </row>
    <row r="4526" spans="1:32" x14ac:dyDescent="0.3">
      <c r="A4526" s="372" t="s">
        <v>20076</v>
      </c>
      <c r="B4526" s="372" t="s">
        <v>1225</v>
      </c>
      <c r="C4526" s="125" t="s">
        <v>20256</v>
      </c>
      <c r="D4526" s="32" t="s">
        <v>20621</v>
      </c>
      <c r="E4526" s="125" t="s">
        <v>8976</v>
      </c>
      <c r="F4526" s="125" t="s">
        <v>1236</v>
      </c>
      <c r="G4526" s="125" t="s">
        <v>1236</v>
      </c>
      <c r="AF4526" s="326"/>
    </row>
    <row r="4527" spans="1:32" x14ac:dyDescent="0.3">
      <c r="A4527" s="372" t="s">
        <v>20077</v>
      </c>
      <c r="B4527" s="372" t="s">
        <v>1225</v>
      </c>
      <c r="C4527" s="125" t="s">
        <v>20256</v>
      </c>
      <c r="D4527" s="32" t="s">
        <v>20621</v>
      </c>
      <c r="E4527" s="125" t="s">
        <v>8976</v>
      </c>
      <c r="F4527" s="125" t="s">
        <v>1236</v>
      </c>
      <c r="G4527" s="125" t="s">
        <v>1236</v>
      </c>
      <c r="AF4527" s="326"/>
    </row>
    <row r="4528" spans="1:32" x14ac:dyDescent="0.25">
      <c r="A4528" s="121" t="s">
        <v>1636</v>
      </c>
      <c r="B4528" s="122" t="s">
        <v>1634</v>
      </c>
      <c r="C4528" s="146">
        <v>1573</v>
      </c>
      <c r="D4528" s="146" t="s">
        <v>3861</v>
      </c>
      <c r="E4528" s="107">
        <v>45207</v>
      </c>
      <c r="F4528" s="93"/>
      <c r="G4528" s="93"/>
      <c r="H4528" s="93"/>
      <c r="I4528" s="99"/>
      <c r="J4528" s="99"/>
      <c r="K4528" s="99"/>
      <c r="L4528" s="99"/>
      <c r="M4528" s="99"/>
      <c r="N4528" s="99"/>
      <c r="O4528" s="99"/>
      <c r="P4528" s="44"/>
      <c r="Q4528" s="99"/>
      <c r="R4528" s="256"/>
      <c r="S4528" s="99"/>
      <c r="T4528" s="99"/>
      <c r="U4528" s="99"/>
      <c r="V4528" s="99"/>
      <c r="W4528" s="99"/>
      <c r="X4528" s="99"/>
      <c r="Y4528" s="99"/>
      <c r="Z4528" s="99"/>
      <c r="AF4528" s="326"/>
    </row>
    <row r="4529" spans="1:32" x14ac:dyDescent="0.25">
      <c r="A4529" s="44" t="s">
        <v>6946</v>
      </c>
      <c r="B4529" s="44" t="s">
        <v>3298</v>
      </c>
      <c r="C4529" s="45">
        <v>23010402</v>
      </c>
      <c r="D4529" s="45" t="s">
        <v>12340</v>
      </c>
      <c r="E4529" s="45" t="s">
        <v>5640</v>
      </c>
      <c r="AF4529" s="326"/>
    </row>
    <row r="4530" spans="1:32" x14ac:dyDescent="0.3">
      <c r="A4530" s="372" t="s">
        <v>2591</v>
      </c>
      <c r="B4530" s="372" t="s">
        <v>1221</v>
      </c>
      <c r="C4530" s="125" t="s">
        <v>20613</v>
      </c>
      <c r="D4530" s="32" t="s">
        <v>20621</v>
      </c>
      <c r="E4530" s="125" t="s">
        <v>10032</v>
      </c>
      <c r="F4530" s="125" t="s">
        <v>1236</v>
      </c>
      <c r="G4530" s="125" t="s">
        <v>1237</v>
      </c>
      <c r="AF4530" s="326"/>
    </row>
    <row r="4531" spans="1:32" x14ac:dyDescent="0.25">
      <c r="A4531" s="44" t="s">
        <v>12919</v>
      </c>
      <c r="B4531" s="44" t="s">
        <v>12920</v>
      </c>
      <c r="C4531" s="45" t="s">
        <v>12921</v>
      </c>
      <c r="D4531" s="45" t="s">
        <v>12177</v>
      </c>
      <c r="E4531" s="45" t="s">
        <v>10639</v>
      </c>
      <c r="F4531" s="93"/>
      <c r="G4531" s="93"/>
      <c r="H4531" s="93"/>
      <c r="I4531" s="99"/>
      <c r="J4531" s="99"/>
      <c r="K4531" s="99"/>
      <c r="L4531" s="99"/>
      <c r="M4531" s="99"/>
      <c r="N4531" s="99"/>
      <c r="O4531" s="99"/>
      <c r="P4531" s="99"/>
      <c r="Q4531" s="99"/>
      <c r="R4531" s="99"/>
      <c r="S4531" s="99"/>
      <c r="T4531" s="99"/>
      <c r="U4531" s="99"/>
      <c r="V4531" s="99"/>
      <c r="W4531" s="99"/>
      <c r="X4531" s="99"/>
      <c r="Y4531" s="99"/>
      <c r="Z4531" s="99"/>
      <c r="AF4531" s="326"/>
    </row>
    <row r="4532" spans="1:32" x14ac:dyDescent="0.25">
      <c r="A4532" s="44" t="s">
        <v>12919</v>
      </c>
      <c r="B4532" s="44" t="s">
        <v>12920</v>
      </c>
      <c r="C4532" s="45" t="s">
        <v>12921</v>
      </c>
      <c r="D4532" s="93" t="s">
        <v>18817</v>
      </c>
      <c r="E4532" s="45" t="s">
        <v>10639</v>
      </c>
      <c r="F4532" s="379"/>
      <c r="G4532" s="379"/>
      <c r="H4532" s="379"/>
      <c r="I4532" s="380"/>
      <c r="J4532" s="380"/>
      <c r="K4532" s="380"/>
      <c r="L4532" s="380"/>
      <c r="M4532" s="380"/>
      <c r="N4532" s="380"/>
      <c r="O4532" s="380"/>
      <c r="P4532" s="380"/>
      <c r="Q4532" s="380"/>
      <c r="R4532" s="380"/>
      <c r="S4532" s="380"/>
      <c r="T4532" s="380"/>
      <c r="U4532" s="380"/>
      <c r="V4532" s="380"/>
      <c r="W4532" s="380"/>
      <c r="X4532" s="380"/>
      <c r="Y4532" s="380"/>
      <c r="Z4532" s="380"/>
      <c r="AA4532" s="380"/>
      <c r="AF4532" s="326"/>
    </row>
    <row r="4533" spans="1:32" x14ac:dyDescent="0.25">
      <c r="A4533" s="44" t="s">
        <v>17829</v>
      </c>
      <c r="B4533" s="44" t="s">
        <v>20343</v>
      </c>
      <c r="C4533" s="45" t="s">
        <v>17817</v>
      </c>
      <c r="D4533" s="32" t="s">
        <v>12570</v>
      </c>
      <c r="E4533" s="46">
        <v>46387</v>
      </c>
      <c r="AF4533" s="326"/>
    </row>
    <row r="4534" spans="1:32" x14ac:dyDescent="0.25">
      <c r="A4534" s="44" t="s">
        <v>2465</v>
      </c>
      <c r="B4534" s="44" t="s">
        <v>3298</v>
      </c>
      <c r="C4534" s="45">
        <v>23010402</v>
      </c>
      <c r="D4534" s="45" t="s">
        <v>12340</v>
      </c>
      <c r="E4534" s="45" t="s">
        <v>5640</v>
      </c>
      <c r="AF4534" s="326"/>
    </row>
    <row r="4535" spans="1:32" x14ac:dyDescent="0.25">
      <c r="A4535" s="44" t="s">
        <v>13647</v>
      </c>
      <c r="B4535" s="44" t="s">
        <v>3298</v>
      </c>
      <c r="C4535" s="45">
        <v>25010402</v>
      </c>
      <c r="D4535" s="45" t="s">
        <v>12340</v>
      </c>
      <c r="E4535" s="45" t="s">
        <v>13581</v>
      </c>
      <c r="AF4535" s="326"/>
    </row>
    <row r="4536" spans="1:32" x14ac:dyDescent="0.3">
      <c r="A4536" s="372" t="s">
        <v>7365</v>
      </c>
      <c r="B4536" s="372" t="s">
        <v>7468</v>
      </c>
      <c r="C4536" s="125" t="s">
        <v>5071</v>
      </c>
      <c r="D4536" s="32" t="s">
        <v>20621</v>
      </c>
      <c r="E4536" s="125" t="s">
        <v>5075</v>
      </c>
      <c r="F4536" s="125" t="s">
        <v>1237</v>
      </c>
      <c r="G4536" s="125" t="s">
        <v>1237</v>
      </c>
      <c r="AF4536" s="326"/>
    </row>
    <row r="4537" spans="1:32" x14ac:dyDescent="0.25">
      <c r="A4537" s="44" t="s">
        <v>33</v>
      </c>
      <c r="B4537" s="44" t="s">
        <v>154</v>
      </c>
      <c r="C4537" s="45" t="s">
        <v>9418</v>
      </c>
      <c r="D4537" s="46" t="s">
        <v>13037</v>
      </c>
      <c r="E4537" s="46">
        <v>46403</v>
      </c>
      <c r="AF4537" s="326"/>
    </row>
    <row r="4538" spans="1:32" x14ac:dyDescent="0.25">
      <c r="A4538" s="44" t="s">
        <v>7899</v>
      </c>
      <c r="B4538" s="44" t="s">
        <v>20403</v>
      </c>
      <c r="C4538" s="45" t="s">
        <v>7896</v>
      </c>
      <c r="D4538" s="32" t="s">
        <v>12570</v>
      </c>
      <c r="E4538" s="46">
        <v>46599</v>
      </c>
      <c r="AF4538" s="326"/>
    </row>
    <row r="4539" spans="1:32" x14ac:dyDescent="0.25">
      <c r="A4539" s="44" t="s">
        <v>19110</v>
      </c>
      <c r="B4539" s="44" t="s">
        <v>3298</v>
      </c>
      <c r="C4539" s="45">
        <v>26010402</v>
      </c>
      <c r="D4539" s="45" t="s">
        <v>12340</v>
      </c>
      <c r="E4539" s="45" t="s">
        <v>18836</v>
      </c>
      <c r="AF4539" s="326"/>
    </row>
    <row r="4540" spans="1:32" x14ac:dyDescent="0.25">
      <c r="A4540" s="44" t="s">
        <v>19111</v>
      </c>
      <c r="B4540" s="44" t="s">
        <v>11296</v>
      </c>
      <c r="C4540" s="45">
        <v>240402</v>
      </c>
      <c r="D4540" s="45" t="s">
        <v>12340</v>
      </c>
      <c r="E4540" s="45" t="s">
        <v>5311</v>
      </c>
      <c r="AF4540" s="326"/>
    </row>
    <row r="4541" spans="1:32" x14ac:dyDescent="0.25">
      <c r="A4541" s="44" t="s">
        <v>19111</v>
      </c>
      <c r="B4541" s="44" t="s">
        <v>5447</v>
      </c>
      <c r="C4541" s="45">
        <v>250802</v>
      </c>
      <c r="D4541" s="45" t="s">
        <v>12340</v>
      </c>
      <c r="E4541" s="45" t="s">
        <v>10682</v>
      </c>
      <c r="AF4541" s="326"/>
    </row>
    <row r="4542" spans="1:32" x14ac:dyDescent="0.25">
      <c r="A4542" s="44" t="s">
        <v>8836</v>
      </c>
      <c r="B4542" s="44" t="s">
        <v>20344</v>
      </c>
      <c r="C4542" s="45" t="s">
        <v>8813</v>
      </c>
      <c r="D4542" s="32" t="s">
        <v>12570</v>
      </c>
      <c r="E4542" s="46">
        <v>46387</v>
      </c>
      <c r="AF4542" s="326"/>
    </row>
    <row r="4543" spans="1:32" x14ac:dyDescent="0.25">
      <c r="A4543" s="44" t="s">
        <v>13237</v>
      </c>
      <c r="B4543" s="44" t="s">
        <v>13134</v>
      </c>
      <c r="C4543" s="45">
        <v>13.23</v>
      </c>
      <c r="D4543" s="45" t="s">
        <v>13565</v>
      </c>
      <c r="E4543" s="46">
        <v>46934</v>
      </c>
      <c r="F4543" s="45"/>
      <c r="G4543" s="93"/>
      <c r="H4543" s="93"/>
      <c r="I4543" s="99"/>
      <c r="J4543" s="99"/>
      <c r="K4543" s="99"/>
      <c r="L4543" s="99"/>
      <c r="M4543" s="99"/>
      <c r="N4543" s="99"/>
      <c r="O4543" s="99"/>
      <c r="P4543" s="99"/>
      <c r="Q4543" s="99"/>
      <c r="R4543" s="99"/>
      <c r="S4543" s="99"/>
      <c r="T4543" s="99"/>
      <c r="U4543" s="99"/>
      <c r="V4543" s="99"/>
      <c r="W4543" s="99"/>
      <c r="X4543" s="99"/>
      <c r="Y4543" s="99"/>
      <c r="Z4543" s="99"/>
      <c r="AF4543" s="326"/>
    </row>
    <row r="4544" spans="1:32" x14ac:dyDescent="0.25">
      <c r="A4544" s="44" t="s">
        <v>14678</v>
      </c>
      <c r="B4544" s="44" t="s">
        <v>13118</v>
      </c>
      <c r="C4544" s="45">
        <v>21.25</v>
      </c>
      <c r="D4544" s="45" t="s">
        <v>13565</v>
      </c>
      <c r="E4544" s="46">
        <v>47664</v>
      </c>
      <c r="F4544" s="45" t="s">
        <v>1384</v>
      </c>
      <c r="G4544" s="93"/>
      <c r="H4544" s="93"/>
      <c r="I4544" s="99"/>
      <c r="J4544" s="99"/>
      <c r="K4544" s="99"/>
      <c r="L4544" s="99"/>
      <c r="M4544" s="99"/>
      <c r="N4544" s="99"/>
      <c r="O4544" s="99"/>
      <c r="P4544" s="99"/>
      <c r="Q4544" s="99"/>
      <c r="R4544" s="99"/>
      <c r="S4544" s="99"/>
      <c r="T4544" s="99"/>
      <c r="U4544" s="99"/>
      <c r="V4544" s="99"/>
      <c r="W4544" s="99"/>
      <c r="X4544" s="99"/>
      <c r="Y4544" s="99"/>
      <c r="Z4544" s="99"/>
      <c r="AF4544" s="326"/>
    </row>
    <row r="4545" spans="1:32" x14ac:dyDescent="0.25">
      <c r="A4545" s="44" t="s">
        <v>14846</v>
      </c>
      <c r="B4545" s="44" t="s">
        <v>16010</v>
      </c>
      <c r="C4545" s="45" t="s">
        <v>14847</v>
      </c>
      <c r="D4545" s="93" t="s">
        <v>3876</v>
      </c>
      <c r="E4545" s="359">
        <f>DATE(2029,2,24)</f>
        <v>47173</v>
      </c>
      <c r="F4545" s="93"/>
      <c r="G4545" s="93"/>
      <c r="H4545" s="93"/>
      <c r="I4545" s="99"/>
      <c r="J4545" s="99"/>
      <c r="K4545" s="99"/>
      <c r="L4545" s="99"/>
      <c r="M4545" s="99"/>
      <c r="N4545" s="99"/>
      <c r="O4545" s="99"/>
      <c r="P4545" s="99"/>
      <c r="Q4545" s="99"/>
      <c r="R4545" s="99"/>
      <c r="S4545" s="99"/>
      <c r="T4545" s="99"/>
      <c r="U4545" s="99"/>
      <c r="V4545" s="99"/>
      <c r="W4545" s="99"/>
      <c r="X4545" s="99"/>
      <c r="Y4545" s="99"/>
      <c r="Z4545" s="99"/>
      <c r="AF4545" s="326"/>
    </row>
    <row r="4546" spans="1:32" x14ac:dyDescent="0.25">
      <c r="A4546" s="44" t="s">
        <v>17013</v>
      </c>
      <c r="B4546" s="44" t="s">
        <v>1734</v>
      </c>
      <c r="C4546" s="45">
        <v>250301</v>
      </c>
      <c r="D4546" s="45" t="s">
        <v>12340</v>
      </c>
      <c r="E4546" s="45" t="s">
        <v>5580</v>
      </c>
      <c r="AF4546" s="326"/>
    </row>
    <row r="4547" spans="1:32" x14ac:dyDescent="0.25">
      <c r="A4547" s="44" t="s">
        <v>691</v>
      </c>
      <c r="B4547" s="44" t="s">
        <v>3298</v>
      </c>
      <c r="C4547" s="45">
        <v>23010402</v>
      </c>
      <c r="D4547" s="45" t="s">
        <v>12340</v>
      </c>
      <c r="E4547" s="45" t="s">
        <v>5640</v>
      </c>
      <c r="AF4547" s="326"/>
    </row>
    <row r="4548" spans="1:32" x14ac:dyDescent="0.25">
      <c r="A4548" s="44" t="s">
        <v>691</v>
      </c>
      <c r="B4548" s="44" t="s">
        <v>210</v>
      </c>
      <c r="C4548" s="45">
        <v>241001</v>
      </c>
      <c r="D4548" s="45" t="s">
        <v>12340</v>
      </c>
      <c r="E4548" s="45" t="s">
        <v>5650</v>
      </c>
      <c r="AF4548" s="326"/>
    </row>
    <row r="4549" spans="1:32" x14ac:dyDescent="0.25">
      <c r="A4549" s="44" t="s">
        <v>3640</v>
      </c>
      <c r="B4549" s="44" t="s">
        <v>3275</v>
      </c>
      <c r="C4549" s="45">
        <v>210101</v>
      </c>
      <c r="D4549" s="45" t="s">
        <v>12340</v>
      </c>
      <c r="E4549" s="45" t="s">
        <v>3276</v>
      </c>
      <c r="AF4549" s="326"/>
    </row>
    <row r="4550" spans="1:32" x14ac:dyDescent="0.25">
      <c r="A4550" s="44" t="s">
        <v>14128</v>
      </c>
      <c r="B4550" s="44" t="s">
        <v>20398</v>
      </c>
      <c r="C4550" s="45" t="s">
        <v>14082</v>
      </c>
      <c r="D4550" s="32" t="s">
        <v>12570</v>
      </c>
      <c r="E4550" s="46">
        <v>46418</v>
      </c>
      <c r="AF4550" s="326"/>
    </row>
    <row r="4551" spans="1:32" x14ac:dyDescent="0.25">
      <c r="A4551" s="44" t="s">
        <v>19112</v>
      </c>
      <c r="B4551" s="44" t="s">
        <v>2433</v>
      </c>
      <c r="C4551" s="45">
        <v>230105</v>
      </c>
      <c r="D4551" s="45" t="s">
        <v>12340</v>
      </c>
      <c r="E4551" s="45" t="s">
        <v>5580</v>
      </c>
      <c r="AF4551" s="326"/>
    </row>
    <row r="4552" spans="1:32" x14ac:dyDescent="0.25">
      <c r="A4552" s="44" t="s">
        <v>19113</v>
      </c>
      <c r="B4552" s="44" t="s">
        <v>7117</v>
      </c>
      <c r="C4552" s="45">
        <v>260203</v>
      </c>
      <c r="D4552" s="45" t="s">
        <v>12340</v>
      </c>
      <c r="E4552" s="45" t="s">
        <v>10021</v>
      </c>
      <c r="AF4552" s="326"/>
    </row>
    <row r="4553" spans="1:32" x14ac:dyDescent="0.25">
      <c r="A4553" s="44" t="s">
        <v>2761</v>
      </c>
      <c r="B4553" s="44" t="s">
        <v>1835</v>
      </c>
      <c r="C4553" s="56" t="s">
        <v>2762</v>
      </c>
      <c r="D4553" s="56" t="s">
        <v>2763</v>
      </c>
      <c r="E4553" s="69">
        <v>45459</v>
      </c>
      <c r="F4553" s="93"/>
      <c r="G4553" s="93"/>
      <c r="H4553" s="93"/>
      <c r="I4553" s="99"/>
      <c r="J4553" s="99"/>
      <c r="K4553" s="99"/>
      <c r="L4553" s="99"/>
      <c r="M4553" s="99"/>
      <c r="N4553" s="99"/>
      <c r="O4553" s="99"/>
      <c r="P4553" s="44"/>
      <c r="Q4553" s="99"/>
      <c r="R4553" s="256"/>
      <c r="S4553" s="99"/>
      <c r="T4553" s="99"/>
      <c r="U4553" s="99"/>
      <c r="V4553" s="99"/>
      <c r="W4553" s="99"/>
      <c r="X4553" s="99"/>
      <c r="Y4553" s="99"/>
      <c r="Z4553" s="99"/>
      <c r="AF4553" s="326"/>
    </row>
    <row r="4554" spans="1:32" x14ac:dyDescent="0.25">
      <c r="A4554" s="44" t="s">
        <v>10185</v>
      </c>
      <c r="B4554" s="92" t="s">
        <v>10390</v>
      </c>
      <c r="C4554" s="56" t="s">
        <v>10120</v>
      </c>
      <c r="D4554" s="146" t="s">
        <v>10389</v>
      </c>
      <c r="E4554" s="107">
        <v>45838</v>
      </c>
      <c r="F4554" s="93"/>
      <c r="G4554" s="93"/>
      <c r="H4554" s="93"/>
      <c r="I4554" s="99"/>
      <c r="J4554" s="99"/>
      <c r="K4554" s="99"/>
      <c r="L4554" s="99"/>
      <c r="M4554" s="99"/>
      <c r="N4554" s="99"/>
      <c r="O4554" s="99"/>
      <c r="P4554" s="44"/>
      <c r="Q4554" s="99"/>
      <c r="R4554" s="256"/>
      <c r="S4554" s="99"/>
      <c r="T4554" s="99"/>
      <c r="U4554" s="99"/>
      <c r="V4554" s="99"/>
      <c r="W4554" s="99"/>
      <c r="X4554" s="99"/>
      <c r="Y4554" s="99"/>
      <c r="Z4554" s="99"/>
      <c r="AF4554" s="326"/>
    </row>
    <row r="4555" spans="1:32" x14ac:dyDescent="0.25">
      <c r="A4555" s="44" t="s">
        <v>535</v>
      </c>
      <c r="B4555" s="44" t="s">
        <v>20368</v>
      </c>
      <c r="C4555" s="45" t="s">
        <v>5829</v>
      </c>
      <c r="D4555" s="32" t="s">
        <v>12570</v>
      </c>
      <c r="E4555" s="46">
        <v>46507</v>
      </c>
      <c r="AF4555" s="326"/>
    </row>
    <row r="4556" spans="1:32" x14ac:dyDescent="0.25">
      <c r="A4556" s="44" t="s">
        <v>535</v>
      </c>
      <c r="B4556" s="44" t="s">
        <v>8231</v>
      </c>
      <c r="C4556" s="45" t="s">
        <v>15073</v>
      </c>
      <c r="D4556" s="93" t="s">
        <v>18817</v>
      </c>
      <c r="E4556" s="45" t="s">
        <v>5444</v>
      </c>
      <c r="F4556" s="379"/>
      <c r="G4556" s="379"/>
      <c r="H4556" s="379"/>
      <c r="I4556" s="380"/>
      <c r="J4556" s="380"/>
      <c r="K4556" s="380"/>
      <c r="L4556" s="380"/>
      <c r="M4556" s="380"/>
      <c r="N4556" s="380"/>
      <c r="O4556" s="380"/>
      <c r="P4556" s="380"/>
      <c r="Q4556" s="380"/>
      <c r="R4556" s="380"/>
      <c r="S4556" s="380"/>
      <c r="T4556" s="380"/>
      <c r="U4556" s="380"/>
      <c r="V4556" s="380"/>
      <c r="W4556" s="380"/>
      <c r="X4556" s="380"/>
      <c r="Y4556" s="380"/>
      <c r="Z4556" s="380"/>
      <c r="AA4556" s="380"/>
      <c r="AF4556" s="326"/>
    </row>
    <row r="4557" spans="1:32" x14ac:dyDescent="0.25">
      <c r="A4557" s="44" t="s">
        <v>535</v>
      </c>
      <c r="B4557" s="44" t="s">
        <v>8231</v>
      </c>
      <c r="C4557" s="45" t="s">
        <v>8033</v>
      </c>
      <c r="D4557" s="45" t="s">
        <v>10697</v>
      </c>
      <c r="E4557" s="45" t="s">
        <v>7121</v>
      </c>
      <c r="F4557" s="93"/>
      <c r="G4557" s="93"/>
      <c r="H4557" s="93"/>
      <c r="I4557" s="99"/>
      <c r="J4557" s="99"/>
      <c r="K4557" s="99"/>
      <c r="L4557" s="99"/>
      <c r="M4557" s="99"/>
      <c r="N4557" s="99"/>
      <c r="O4557" s="99"/>
      <c r="P4557" s="44"/>
      <c r="Q4557" s="99"/>
      <c r="R4557" s="256"/>
      <c r="S4557" s="99"/>
      <c r="T4557" s="99"/>
      <c r="U4557" s="99"/>
      <c r="V4557" s="99"/>
      <c r="W4557" s="99"/>
      <c r="X4557" s="99"/>
      <c r="Y4557" s="99"/>
      <c r="Z4557" s="99"/>
      <c r="AA4557" s="380"/>
      <c r="AF4557" s="326"/>
    </row>
    <row r="4558" spans="1:32" x14ac:dyDescent="0.25">
      <c r="A4558" s="44" t="s">
        <v>485</v>
      </c>
      <c r="B4558" s="44" t="s">
        <v>20387</v>
      </c>
      <c r="C4558" s="45" t="s">
        <v>10498</v>
      </c>
      <c r="D4558" s="32" t="s">
        <v>12570</v>
      </c>
      <c r="E4558" s="46">
        <v>46265</v>
      </c>
      <c r="AF4558" s="326"/>
    </row>
    <row r="4559" spans="1:32" x14ac:dyDescent="0.25">
      <c r="A4559" s="44" t="s">
        <v>10482</v>
      </c>
      <c r="B4559" s="44" t="s">
        <v>20382</v>
      </c>
      <c r="C4559" s="45" t="s">
        <v>10497</v>
      </c>
      <c r="D4559" s="32" t="s">
        <v>12570</v>
      </c>
      <c r="E4559" s="46">
        <v>46538</v>
      </c>
      <c r="AF4559" s="326"/>
    </row>
    <row r="4560" spans="1:32" x14ac:dyDescent="0.3">
      <c r="A4560" s="372" t="s">
        <v>692</v>
      </c>
      <c r="B4560" s="372" t="s">
        <v>13880</v>
      </c>
      <c r="C4560" s="125" t="s">
        <v>13881</v>
      </c>
      <c r="D4560" s="32" t="s">
        <v>20621</v>
      </c>
      <c r="E4560" s="125" t="s">
        <v>5650</v>
      </c>
      <c r="F4560" s="125" t="s">
        <v>1237</v>
      </c>
      <c r="G4560" s="125" t="s">
        <v>1237</v>
      </c>
      <c r="AF4560" s="326"/>
    </row>
    <row r="4561" spans="1:32" x14ac:dyDescent="0.25">
      <c r="A4561" s="44" t="s">
        <v>692</v>
      </c>
      <c r="B4561" s="92" t="s">
        <v>10390</v>
      </c>
      <c r="C4561" s="56" t="s">
        <v>10120</v>
      </c>
      <c r="D4561" s="146" t="s">
        <v>10389</v>
      </c>
      <c r="E4561" s="107">
        <v>45838</v>
      </c>
      <c r="F4561" s="93"/>
      <c r="G4561" s="93"/>
      <c r="H4561" s="93"/>
      <c r="I4561" s="99"/>
      <c r="J4561" s="99"/>
      <c r="K4561" s="99"/>
      <c r="L4561" s="99"/>
      <c r="M4561" s="99"/>
      <c r="N4561" s="99"/>
      <c r="O4561" s="99"/>
      <c r="P4561" s="44"/>
      <c r="Q4561" s="99"/>
      <c r="R4561" s="256"/>
      <c r="S4561" s="99"/>
      <c r="T4561" s="99"/>
      <c r="U4561" s="99"/>
      <c r="V4561" s="99"/>
      <c r="W4561" s="99"/>
      <c r="X4561" s="99"/>
      <c r="Y4561" s="99"/>
      <c r="Z4561" s="99"/>
      <c r="AF4561" s="326"/>
    </row>
    <row r="4562" spans="1:32" x14ac:dyDescent="0.25">
      <c r="A4562" s="44" t="s">
        <v>692</v>
      </c>
      <c r="B4562" s="44" t="s">
        <v>7650</v>
      </c>
      <c r="C4562" s="45">
        <v>230504</v>
      </c>
      <c r="D4562" s="45" t="s">
        <v>12340</v>
      </c>
      <c r="E4562" s="45" t="s">
        <v>7651</v>
      </c>
      <c r="AF4562" s="326"/>
    </row>
    <row r="4563" spans="1:32" x14ac:dyDescent="0.25">
      <c r="A4563" s="44" t="s">
        <v>692</v>
      </c>
      <c r="B4563" s="44" t="s">
        <v>986</v>
      </c>
      <c r="C4563" s="45">
        <v>240303</v>
      </c>
      <c r="D4563" s="45" t="s">
        <v>12340</v>
      </c>
      <c r="E4563" s="45" t="s">
        <v>2686</v>
      </c>
      <c r="AF4563" s="326"/>
    </row>
    <row r="4564" spans="1:32" x14ac:dyDescent="0.25">
      <c r="A4564" s="44" t="s">
        <v>692</v>
      </c>
      <c r="B4564" s="44" t="s">
        <v>11297</v>
      </c>
      <c r="C4564" s="45">
        <v>240501</v>
      </c>
      <c r="D4564" s="45" t="s">
        <v>12340</v>
      </c>
      <c r="E4564" s="45" t="s">
        <v>11298</v>
      </c>
      <c r="AF4564" s="326"/>
    </row>
    <row r="4565" spans="1:32" x14ac:dyDescent="0.25">
      <c r="A4565" s="44" t="s">
        <v>692</v>
      </c>
      <c r="B4565" s="44" t="s">
        <v>1733</v>
      </c>
      <c r="C4565" s="45">
        <v>250101</v>
      </c>
      <c r="D4565" s="45" t="s">
        <v>12340</v>
      </c>
      <c r="E4565" s="45" t="s">
        <v>13567</v>
      </c>
      <c r="AF4565" s="326"/>
    </row>
    <row r="4566" spans="1:32" x14ac:dyDescent="0.25">
      <c r="A4566" s="44" t="s">
        <v>692</v>
      </c>
      <c r="B4566" s="44" t="s">
        <v>2433</v>
      </c>
      <c r="C4566" s="45">
        <v>250106</v>
      </c>
      <c r="D4566" s="45" t="s">
        <v>12340</v>
      </c>
      <c r="E4566" s="45" t="s">
        <v>12896</v>
      </c>
      <c r="AF4566" s="326"/>
    </row>
    <row r="4567" spans="1:32" x14ac:dyDescent="0.25">
      <c r="A4567" s="44" t="s">
        <v>692</v>
      </c>
      <c r="B4567" s="44" t="s">
        <v>18840</v>
      </c>
      <c r="C4567" s="45">
        <v>260202</v>
      </c>
      <c r="D4567" s="45" t="s">
        <v>12340</v>
      </c>
      <c r="E4567" s="45" t="s">
        <v>10021</v>
      </c>
      <c r="AF4567" s="326"/>
    </row>
    <row r="4568" spans="1:32" x14ac:dyDescent="0.25">
      <c r="A4568" s="44" t="s">
        <v>17014</v>
      </c>
      <c r="B4568" s="44" t="s">
        <v>5447</v>
      </c>
      <c r="C4568" s="45">
        <v>250802</v>
      </c>
      <c r="D4568" s="45" t="s">
        <v>12340</v>
      </c>
      <c r="E4568" s="45" t="s">
        <v>10682</v>
      </c>
      <c r="AF4568" s="326"/>
    </row>
    <row r="4569" spans="1:32" x14ac:dyDescent="0.3">
      <c r="A4569" s="372" t="s">
        <v>13238</v>
      </c>
      <c r="B4569" s="372" t="s">
        <v>1213</v>
      </c>
      <c r="C4569" s="125" t="s">
        <v>20615</v>
      </c>
      <c r="D4569" s="32" t="s">
        <v>20621</v>
      </c>
      <c r="E4569" s="125" t="s">
        <v>10032</v>
      </c>
      <c r="F4569" s="125" t="s">
        <v>1236</v>
      </c>
      <c r="G4569" s="125" t="s">
        <v>1236</v>
      </c>
      <c r="AF4569" s="326"/>
    </row>
    <row r="4570" spans="1:32" x14ac:dyDescent="0.25">
      <c r="A4570" s="44" t="s">
        <v>13238</v>
      </c>
      <c r="B4570" s="44" t="s">
        <v>13206</v>
      </c>
      <c r="C4570" s="45">
        <v>25.25</v>
      </c>
      <c r="D4570" s="45" t="s">
        <v>13565</v>
      </c>
      <c r="E4570" s="46">
        <v>47664</v>
      </c>
      <c r="F4570" s="45"/>
      <c r="G4570" s="93"/>
      <c r="H4570" s="93"/>
      <c r="I4570" s="99"/>
      <c r="J4570" s="99"/>
      <c r="K4570" s="99"/>
      <c r="L4570" s="99"/>
      <c r="M4570" s="99"/>
      <c r="N4570" s="99"/>
      <c r="O4570" s="99"/>
      <c r="P4570" s="99"/>
      <c r="Q4570" s="99"/>
      <c r="R4570" s="99"/>
      <c r="S4570" s="99"/>
      <c r="T4570" s="99"/>
      <c r="U4570" s="99"/>
      <c r="V4570" s="99"/>
      <c r="W4570" s="99"/>
      <c r="X4570" s="99"/>
      <c r="Y4570" s="99"/>
      <c r="Z4570" s="99"/>
      <c r="AF4570" s="326"/>
    </row>
    <row r="4571" spans="1:32" x14ac:dyDescent="0.25">
      <c r="A4571" s="44" t="s">
        <v>10186</v>
      </c>
      <c r="B4571" s="92" t="s">
        <v>10390</v>
      </c>
      <c r="C4571" s="56" t="s">
        <v>10124</v>
      </c>
      <c r="D4571" s="146" t="s">
        <v>10389</v>
      </c>
      <c r="E4571" s="107">
        <v>45838</v>
      </c>
      <c r="F4571" s="93"/>
      <c r="G4571" s="93"/>
      <c r="H4571" s="93"/>
      <c r="I4571" s="99"/>
      <c r="J4571" s="99"/>
      <c r="K4571" s="99"/>
      <c r="L4571" s="99"/>
      <c r="M4571" s="99"/>
      <c r="N4571" s="99"/>
      <c r="O4571" s="99"/>
      <c r="P4571" s="44"/>
      <c r="Q4571" s="99"/>
      <c r="R4571" s="256"/>
      <c r="S4571" s="99"/>
      <c r="T4571" s="99"/>
      <c r="U4571" s="99"/>
      <c r="V4571" s="99"/>
      <c r="W4571" s="99"/>
      <c r="X4571" s="99"/>
      <c r="Y4571" s="99"/>
      <c r="Z4571" s="99"/>
      <c r="AF4571" s="326"/>
    </row>
    <row r="4572" spans="1:32" x14ac:dyDescent="0.25">
      <c r="A4572" s="44" t="s">
        <v>6947</v>
      </c>
      <c r="B4572" s="44" t="s">
        <v>5639</v>
      </c>
      <c r="C4572" s="45">
        <v>23010401</v>
      </c>
      <c r="D4572" s="45" t="s">
        <v>12340</v>
      </c>
      <c r="E4572" s="45" t="s">
        <v>5640</v>
      </c>
      <c r="AF4572" s="326"/>
    </row>
    <row r="4573" spans="1:32" x14ac:dyDescent="0.25">
      <c r="A4573" s="44" t="s">
        <v>7335</v>
      </c>
      <c r="B4573" s="44" t="s">
        <v>20364</v>
      </c>
      <c r="C4573" s="45" t="s">
        <v>7329</v>
      </c>
      <c r="D4573" s="32" t="s">
        <v>12570</v>
      </c>
      <c r="E4573" s="46">
        <v>46507</v>
      </c>
      <c r="AF4573" s="326"/>
    </row>
    <row r="4574" spans="1:32" x14ac:dyDescent="0.25">
      <c r="A4574" s="135" t="s">
        <v>6189</v>
      </c>
      <c r="B4574" s="131" t="s">
        <v>6186</v>
      </c>
      <c r="C4574" s="93" t="s">
        <v>6187</v>
      </c>
      <c r="D4574" s="93" t="s">
        <v>1250</v>
      </c>
      <c r="E4574" s="94">
        <v>46341</v>
      </c>
      <c r="F4574" s="93"/>
      <c r="G4574" s="93"/>
      <c r="H4574" s="93"/>
      <c r="I4574" s="99"/>
      <c r="J4574" s="99"/>
      <c r="K4574" s="99"/>
      <c r="L4574" s="99"/>
      <c r="M4574" s="99"/>
      <c r="N4574" s="99"/>
      <c r="O4574" s="99"/>
      <c r="P4574" s="44"/>
      <c r="Q4574" s="99"/>
      <c r="R4574" s="256"/>
      <c r="S4574" s="99"/>
      <c r="T4574" s="99"/>
      <c r="U4574" s="99"/>
      <c r="V4574" s="99"/>
      <c r="W4574" s="99"/>
      <c r="X4574" s="99"/>
      <c r="Y4574" s="99"/>
      <c r="Z4574" s="99"/>
      <c r="AA4574" s="380"/>
      <c r="AF4574" s="326"/>
    </row>
    <row r="4575" spans="1:32" x14ac:dyDescent="0.25">
      <c r="A4575" s="44" t="s">
        <v>532</v>
      </c>
      <c r="B4575" s="44" t="s">
        <v>20368</v>
      </c>
      <c r="C4575" s="45" t="s">
        <v>5829</v>
      </c>
      <c r="D4575" s="32" t="s">
        <v>12570</v>
      </c>
      <c r="E4575" s="46">
        <v>46507</v>
      </c>
      <c r="AF4575" s="326"/>
    </row>
    <row r="4576" spans="1:32" x14ac:dyDescent="0.25">
      <c r="A4576" s="44" t="s">
        <v>9045</v>
      </c>
      <c r="B4576" s="44" t="s">
        <v>11309</v>
      </c>
      <c r="C4576" s="45">
        <v>24020102</v>
      </c>
      <c r="D4576" s="45" t="s">
        <v>12340</v>
      </c>
      <c r="E4576" s="45" t="s">
        <v>5444</v>
      </c>
      <c r="AF4576" s="326"/>
    </row>
    <row r="4577" spans="1:32" x14ac:dyDescent="0.25">
      <c r="A4577" s="44" t="s">
        <v>9045</v>
      </c>
      <c r="B4577" s="44" t="s">
        <v>11308</v>
      </c>
      <c r="C4577" s="45">
        <v>24020101</v>
      </c>
      <c r="D4577" s="45" t="s">
        <v>12340</v>
      </c>
      <c r="E4577" s="45" t="s">
        <v>10021</v>
      </c>
      <c r="AF4577" s="326"/>
    </row>
    <row r="4578" spans="1:32" x14ac:dyDescent="0.25">
      <c r="A4578" s="44" t="s">
        <v>9045</v>
      </c>
      <c r="B4578" s="44" t="s">
        <v>3168</v>
      </c>
      <c r="C4578" s="45">
        <v>23100202</v>
      </c>
      <c r="D4578" s="45" t="s">
        <v>12340</v>
      </c>
      <c r="E4578" s="45" t="s">
        <v>2628</v>
      </c>
      <c r="AF4578" s="326"/>
    </row>
    <row r="4579" spans="1:32" x14ac:dyDescent="0.25">
      <c r="A4579" s="44" t="s">
        <v>9045</v>
      </c>
      <c r="B4579" s="44" t="s">
        <v>9032</v>
      </c>
      <c r="C4579" s="45">
        <v>23100201</v>
      </c>
      <c r="D4579" s="45" t="s">
        <v>12340</v>
      </c>
      <c r="E4579" s="45" t="s">
        <v>2628</v>
      </c>
      <c r="AF4579" s="326"/>
    </row>
    <row r="4580" spans="1:32" x14ac:dyDescent="0.3">
      <c r="A4580" s="372" t="s">
        <v>8730</v>
      </c>
      <c r="B4580" s="372" t="s">
        <v>1209</v>
      </c>
      <c r="C4580" s="125" t="s">
        <v>8691</v>
      </c>
      <c r="D4580" s="32" t="s">
        <v>20621</v>
      </c>
      <c r="E4580" s="125" t="s">
        <v>8524</v>
      </c>
      <c r="F4580" s="125" t="s">
        <v>1236</v>
      </c>
      <c r="G4580" s="125" t="s">
        <v>1237</v>
      </c>
      <c r="AF4580" s="326"/>
    </row>
    <row r="4581" spans="1:32" x14ac:dyDescent="0.3">
      <c r="A4581" s="372" t="s">
        <v>8730</v>
      </c>
      <c r="B4581" s="372" t="s">
        <v>1200</v>
      </c>
      <c r="C4581" s="125" t="s">
        <v>12346</v>
      </c>
      <c r="D4581" s="32" t="s">
        <v>20621</v>
      </c>
      <c r="E4581" s="125" t="s">
        <v>5075</v>
      </c>
      <c r="F4581" s="125" t="s">
        <v>1236</v>
      </c>
      <c r="G4581" s="125" t="s">
        <v>1237</v>
      </c>
      <c r="AF4581" s="326"/>
    </row>
    <row r="4582" spans="1:32" x14ac:dyDescent="0.25">
      <c r="A4582" s="44" t="s">
        <v>6948</v>
      </c>
      <c r="B4582" s="44" t="s">
        <v>2433</v>
      </c>
      <c r="C4582" s="45">
        <v>230105</v>
      </c>
      <c r="D4582" s="45" t="s">
        <v>12340</v>
      </c>
      <c r="E4582" s="45" t="s">
        <v>5580</v>
      </c>
      <c r="AF4582" s="326"/>
    </row>
    <row r="4583" spans="1:32" x14ac:dyDescent="0.25">
      <c r="A4583" s="256" t="s">
        <v>15260</v>
      </c>
      <c r="B4583" s="256" t="s">
        <v>15247</v>
      </c>
      <c r="C4583" s="53" t="s">
        <v>15370</v>
      </c>
      <c r="D4583" s="93" t="s">
        <v>5891</v>
      </c>
      <c r="E4583" s="257">
        <v>47502</v>
      </c>
      <c r="F4583" s="93"/>
      <c r="G4583" s="93"/>
      <c r="H4583" s="93"/>
      <c r="I4583" s="99"/>
      <c r="J4583" s="99"/>
      <c r="K4583" s="99"/>
      <c r="L4583" s="99"/>
      <c r="M4583" s="99"/>
      <c r="N4583" s="99"/>
      <c r="O4583" s="99"/>
      <c r="P4583" s="99"/>
      <c r="Q4583" s="99"/>
      <c r="R4583" s="99"/>
      <c r="S4583" s="99"/>
      <c r="T4583" s="99"/>
      <c r="U4583" s="99"/>
      <c r="V4583" s="99"/>
      <c r="W4583" s="99"/>
      <c r="X4583" s="99"/>
      <c r="Y4583" s="99"/>
      <c r="Z4583" s="99"/>
      <c r="AF4583" s="326"/>
    </row>
    <row r="4584" spans="1:32" x14ac:dyDescent="0.25">
      <c r="A4584" s="256" t="s">
        <v>15260</v>
      </c>
      <c r="B4584" s="256" t="s">
        <v>15244</v>
      </c>
      <c r="C4584" s="53" t="s">
        <v>15371</v>
      </c>
      <c r="D4584" s="93" t="s">
        <v>5891</v>
      </c>
      <c r="E4584" s="257">
        <v>47520</v>
      </c>
      <c r="F4584" s="93"/>
      <c r="G4584" s="93"/>
      <c r="H4584" s="93"/>
      <c r="I4584" s="99"/>
      <c r="J4584" s="99"/>
      <c r="K4584" s="99"/>
      <c r="L4584" s="99"/>
      <c r="M4584" s="99"/>
      <c r="N4584" s="99"/>
      <c r="O4584" s="99"/>
      <c r="P4584" s="99"/>
      <c r="Q4584" s="99"/>
      <c r="R4584" s="99"/>
      <c r="S4584" s="99"/>
      <c r="T4584" s="99"/>
      <c r="U4584" s="99"/>
      <c r="V4584" s="99"/>
      <c r="W4584" s="99"/>
      <c r="X4584" s="99"/>
      <c r="Y4584" s="99"/>
      <c r="Z4584" s="99"/>
      <c r="AF4584" s="326"/>
    </row>
    <row r="4585" spans="1:32" x14ac:dyDescent="0.25">
      <c r="A4585" s="44" t="s">
        <v>208</v>
      </c>
      <c r="B4585" s="44" t="s">
        <v>5262</v>
      </c>
      <c r="C4585" s="45" t="s">
        <v>5276</v>
      </c>
      <c r="D4585" s="45" t="s">
        <v>12177</v>
      </c>
      <c r="E4585" s="46">
        <v>46477</v>
      </c>
      <c r="F4585" s="93"/>
      <c r="G4585" s="93"/>
      <c r="H4585" s="93"/>
      <c r="I4585" s="99"/>
      <c r="J4585" s="99"/>
      <c r="K4585" s="99"/>
      <c r="L4585" s="99"/>
      <c r="M4585" s="99"/>
      <c r="N4585" s="99"/>
      <c r="O4585" s="99"/>
      <c r="P4585" s="99"/>
      <c r="Q4585" s="99"/>
      <c r="R4585" s="99"/>
      <c r="S4585" s="99"/>
      <c r="T4585" s="99"/>
      <c r="U4585" s="99"/>
      <c r="V4585" s="99"/>
      <c r="W4585" s="99"/>
      <c r="X4585" s="99"/>
      <c r="Y4585" s="99"/>
      <c r="Z4585" s="99"/>
      <c r="AF4585" s="326"/>
    </row>
    <row r="4586" spans="1:32" x14ac:dyDescent="0.25">
      <c r="A4586" s="44" t="s">
        <v>208</v>
      </c>
      <c r="B4586" s="44" t="s">
        <v>5262</v>
      </c>
      <c r="C4586" s="45" t="s">
        <v>5276</v>
      </c>
      <c r="D4586" s="93" t="s">
        <v>18817</v>
      </c>
      <c r="E4586" s="45" t="s">
        <v>5452</v>
      </c>
      <c r="F4586" s="379"/>
      <c r="G4586" s="379"/>
      <c r="H4586" s="379"/>
      <c r="I4586" s="380"/>
      <c r="J4586" s="380"/>
      <c r="K4586" s="380"/>
      <c r="L4586" s="380"/>
      <c r="M4586" s="380"/>
      <c r="N4586" s="380"/>
      <c r="O4586" s="380"/>
      <c r="P4586" s="380"/>
      <c r="Q4586" s="380"/>
      <c r="R4586" s="380"/>
      <c r="S4586" s="380"/>
      <c r="T4586" s="380"/>
      <c r="U4586" s="380"/>
      <c r="V4586" s="380"/>
      <c r="W4586" s="380"/>
      <c r="X4586" s="380"/>
      <c r="Y4586" s="380"/>
      <c r="Z4586" s="380"/>
      <c r="AA4586" s="380"/>
      <c r="AF4586" s="326"/>
    </row>
    <row r="4587" spans="1:32" x14ac:dyDescent="0.25">
      <c r="A4587" s="44" t="s">
        <v>208</v>
      </c>
      <c r="B4587" s="44" t="s">
        <v>15907</v>
      </c>
      <c r="C4587" s="45" t="s">
        <v>14848</v>
      </c>
      <c r="D4587" s="93" t="s">
        <v>3876</v>
      </c>
      <c r="E4587" s="359">
        <f>DATE(2029,2,18)</f>
        <v>47167</v>
      </c>
      <c r="F4587" s="93"/>
      <c r="G4587" s="93"/>
      <c r="H4587" s="93"/>
      <c r="I4587" s="99"/>
      <c r="J4587" s="99"/>
      <c r="K4587" s="99"/>
      <c r="L4587" s="99"/>
      <c r="M4587" s="99"/>
      <c r="N4587" s="99"/>
      <c r="O4587" s="99"/>
      <c r="P4587" s="99"/>
      <c r="Q4587" s="99"/>
      <c r="R4587" s="99"/>
      <c r="S4587" s="99"/>
      <c r="T4587" s="99"/>
      <c r="U4587" s="99"/>
      <c r="V4587" s="99"/>
      <c r="W4587" s="99"/>
      <c r="X4587" s="99"/>
      <c r="Y4587" s="99"/>
      <c r="Z4587" s="99"/>
      <c r="AF4587" s="326"/>
    </row>
    <row r="4588" spans="1:32" x14ac:dyDescent="0.25">
      <c r="A4588" s="44" t="s">
        <v>208</v>
      </c>
      <c r="B4588" s="44" t="s">
        <v>5262</v>
      </c>
      <c r="C4588" s="45" t="s">
        <v>5276</v>
      </c>
      <c r="D4588" s="45" t="s">
        <v>10697</v>
      </c>
      <c r="E4588" s="46">
        <v>46477</v>
      </c>
      <c r="F4588" s="93"/>
      <c r="G4588" s="93"/>
      <c r="H4588" s="93"/>
      <c r="I4588" s="99"/>
      <c r="J4588" s="99"/>
      <c r="K4588" s="99"/>
      <c r="L4588" s="99"/>
      <c r="M4588" s="99"/>
      <c r="N4588" s="99"/>
      <c r="O4588" s="99"/>
      <c r="P4588" s="44"/>
      <c r="Q4588" s="99"/>
      <c r="R4588" s="256"/>
      <c r="S4588" s="99"/>
      <c r="T4588" s="99"/>
      <c r="U4588" s="99"/>
      <c r="V4588" s="99"/>
      <c r="W4588" s="99"/>
      <c r="X4588" s="99"/>
      <c r="Y4588" s="99"/>
      <c r="Z4588" s="99"/>
      <c r="AF4588" s="326"/>
    </row>
    <row r="4589" spans="1:32" x14ac:dyDescent="0.3">
      <c r="A4589" s="372" t="s">
        <v>4671</v>
      </c>
      <c r="B4589" s="372" t="s">
        <v>1234</v>
      </c>
      <c r="C4589" s="125" t="s">
        <v>11949</v>
      </c>
      <c r="D4589" s="32" t="s">
        <v>20621</v>
      </c>
      <c r="E4589" s="125" t="s">
        <v>7992</v>
      </c>
      <c r="F4589" s="125" t="s">
        <v>1236</v>
      </c>
      <c r="G4589" s="125" t="s">
        <v>1237</v>
      </c>
      <c r="AF4589" s="326"/>
    </row>
    <row r="4590" spans="1:32" x14ac:dyDescent="0.3">
      <c r="A4590" s="372" t="s">
        <v>4671</v>
      </c>
      <c r="B4590" s="372" t="s">
        <v>1200</v>
      </c>
      <c r="C4590" s="125" t="s">
        <v>12346</v>
      </c>
      <c r="D4590" s="32" t="s">
        <v>20621</v>
      </c>
      <c r="E4590" s="125" t="s">
        <v>5075</v>
      </c>
      <c r="F4590" s="125" t="s">
        <v>1236</v>
      </c>
      <c r="G4590" s="125" t="s">
        <v>1237</v>
      </c>
      <c r="AF4590" s="326"/>
    </row>
    <row r="4591" spans="1:32" x14ac:dyDescent="0.25">
      <c r="A4591" s="44" t="s">
        <v>19114</v>
      </c>
      <c r="B4591" s="44" t="s">
        <v>2433</v>
      </c>
      <c r="C4591" s="45">
        <v>230105</v>
      </c>
      <c r="D4591" s="45" t="s">
        <v>12340</v>
      </c>
      <c r="E4591" s="45" t="s">
        <v>5580</v>
      </c>
      <c r="AF4591" s="326"/>
    </row>
    <row r="4592" spans="1:32" x14ac:dyDescent="0.25">
      <c r="A4592" s="44" t="s">
        <v>13239</v>
      </c>
      <c r="B4592" s="44" t="s">
        <v>13240</v>
      </c>
      <c r="C4592" s="45">
        <v>34.229999999999997</v>
      </c>
      <c r="D4592" s="45" t="s">
        <v>13565</v>
      </c>
      <c r="E4592" s="46">
        <v>46934</v>
      </c>
      <c r="F4592" s="45"/>
      <c r="G4592" s="93"/>
      <c r="H4592" s="93"/>
      <c r="I4592" s="99"/>
      <c r="J4592" s="99"/>
      <c r="K4592" s="99"/>
      <c r="L4592" s="99"/>
      <c r="M4592" s="99"/>
      <c r="N4592" s="99"/>
      <c r="O4592" s="99"/>
      <c r="P4592" s="99"/>
      <c r="Q4592" s="99"/>
      <c r="R4592" s="99"/>
      <c r="S4592" s="99"/>
      <c r="T4592" s="99"/>
      <c r="U4592" s="99"/>
      <c r="V4592" s="99"/>
      <c r="W4592" s="99"/>
      <c r="X4592" s="99"/>
      <c r="Y4592" s="99"/>
      <c r="Z4592" s="99"/>
      <c r="AF4592" s="326"/>
    </row>
    <row r="4593" spans="1:32" x14ac:dyDescent="0.25">
      <c r="A4593" s="44" t="s">
        <v>3641</v>
      </c>
      <c r="B4593" s="44" t="s">
        <v>3275</v>
      </c>
      <c r="C4593" s="45">
        <v>210101</v>
      </c>
      <c r="D4593" s="45" t="s">
        <v>12340</v>
      </c>
      <c r="E4593" s="45" t="s">
        <v>3276</v>
      </c>
      <c r="AF4593" s="326"/>
    </row>
    <row r="4594" spans="1:32" x14ac:dyDescent="0.25">
      <c r="A4594" s="44" t="s">
        <v>17015</v>
      </c>
      <c r="B4594" s="44" t="s">
        <v>210</v>
      </c>
      <c r="C4594" s="45">
        <v>241001</v>
      </c>
      <c r="D4594" s="45" t="s">
        <v>12340</v>
      </c>
      <c r="E4594" s="45" t="s">
        <v>5650</v>
      </c>
      <c r="AF4594" s="326"/>
    </row>
    <row r="4595" spans="1:32" x14ac:dyDescent="0.25">
      <c r="A4595" s="44" t="s">
        <v>14241</v>
      </c>
      <c r="B4595" s="44" t="s">
        <v>5454</v>
      </c>
      <c r="C4595" s="45">
        <v>25010202</v>
      </c>
      <c r="D4595" s="45" t="s">
        <v>12340</v>
      </c>
      <c r="E4595" s="45" t="s">
        <v>13567</v>
      </c>
      <c r="AF4595" s="326"/>
    </row>
    <row r="4596" spans="1:32" x14ac:dyDescent="0.25">
      <c r="A4596" s="44" t="s">
        <v>14241</v>
      </c>
      <c r="B4596" s="44" t="s">
        <v>976</v>
      </c>
      <c r="C4596" s="45">
        <v>25010201</v>
      </c>
      <c r="D4596" s="45" t="s">
        <v>12340</v>
      </c>
      <c r="E4596" s="45" t="s">
        <v>13567</v>
      </c>
      <c r="AF4596" s="326"/>
    </row>
    <row r="4597" spans="1:32" x14ac:dyDescent="0.25">
      <c r="A4597" s="44" t="s">
        <v>5513</v>
      </c>
      <c r="B4597" s="44" t="s">
        <v>13111</v>
      </c>
      <c r="C4597" s="45">
        <v>33.229999999999997</v>
      </c>
      <c r="D4597" s="45" t="s">
        <v>13565</v>
      </c>
      <c r="E4597" s="46">
        <v>46934</v>
      </c>
      <c r="F4597" s="45"/>
      <c r="G4597" s="93"/>
      <c r="H4597" s="93"/>
      <c r="I4597" s="99"/>
      <c r="J4597" s="99"/>
      <c r="K4597" s="99"/>
      <c r="L4597" s="99"/>
      <c r="M4597" s="99"/>
      <c r="N4597" s="99"/>
      <c r="O4597" s="99"/>
      <c r="P4597" s="99"/>
      <c r="Q4597" s="99"/>
      <c r="R4597" s="99"/>
      <c r="S4597" s="99"/>
      <c r="T4597" s="99"/>
      <c r="U4597" s="99"/>
      <c r="V4597" s="99"/>
      <c r="W4597" s="99"/>
      <c r="X4597" s="99"/>
      <c r="Y4597" s="99"/>
      <c r="Z4597" s="99"/>
      <c r="AF4597" s="326"/>
    </row>
    <row r="4598" spans="1:32" x14ac:dyDescent="0.25">
      <c r="A4598" s="44" t="s">
        <v>5513</v>
      </c>
      <c r="B4598" s="44" t="s">
        <v>20357</v>
      </c>
      <c r="C4598" s="45" t="s">
        <v>8814</v>
      </c>
      <c r="D4598" s="32" t="s">
        <v>12570</v>
      </c>
      <c r="E4598" s="46">
        <v>46477</v>
      </c>
      <c r="AF4598" s="326"/>
    </row>
    <row r="4599" spans="1:32" x14ac:dyDescent="0.25">
      <c r="A4599" s="44" t="s">
        <v>5513</v>
      </c>
      <c r="B4599" s="44" t="s">
        <v>5447</v>
      </c>
      <c r="C4599" s="45">
        <v>220802</v>
      </c>
      <c r="D4599" s="45" t="s">
        <v>12340</v>
      </c>
      <c r="E4599" s="45" t="s">
        <v>5239</v>
      </c>
      <c r="AF4599" s="326"/>
    </row>
    <row r="4600" spans="1:32" x14ac:dyDescent="0.25">
      <c r="A4600" s="130" t="s">
        <v>6098</v>
      </c>
      <c r="B4600" s="131" t="s">
        <v>6099</v>
      </c>
      <c r="C4600" s="146" t="s">
        <v>3888</v>
      </c>
      <c r="D4600" s="146" t="s">
        <v>1859</v>
      </c>
      <c r="E4600" s="107">
        <v>45108</v>
      </c>
      <c r="F4600" s="93"/>
      <c r="G4600" s="93"/>
      <c r="H4600" s="93"/>
      <c r="I4600" s="99"/>
      <c r="J4600" s="99"/>
      <c r="K4600" s="99"/>
      <c r="L4600" s="99"/>
      <c r="M4600" s="99"/>
      <c r="N4600" s="99"/>
      <c r="O4600" s="99"/>
      <c r="P4600" s="44"/>
      <c r="Q4600" s="99"/>
      <c r="R4600" s="256"/>
      <c r="S4600" s="99"/>
      <c r="T4600" s="99"/>
      <c r="U4600" s="99"/>
      <c r="V4600" s="99"/>
      <c r="W4600" s="99"/>
      <c r="X4600" s="99"/>
      <c r="Y4600" s="99"/>
      <c r="Z4600" s="99"/>
      <c r="AF4600" s="326"/>
    </row>
    <row r="4601" spans="1:32" x14ac:dyDescent="0.25">
      <c r="A4601" s="44" t="s">
        <v>9506</v>
      </c>
      <c r="B4601" s="44" t="s">
        <v>16011</v>
      </c>
      <c r="C4601" s="45" t="s">
        <v>9856</v>
      </c>
      <c r="D4601" s="93" t="s">
        <v>3876</v>
      </c>
      <c r="E4601" s="359">
        <f>DATE(2026,8,3)</f>
        <v>46237</v>
      </c>
      <c r="F4601" s="93"/>
      <c r="G4601" s="93"/>
      <c r="H4601" s="93"/>
      <c r="I4601" s="99"/>
      <c r="J4601" s="99"/>
      <c r="K4601" s="99"/>
      <c r="L4601" s="99"/>
      <c r="M4601" s="99"/>
      <c r="N4601" s="99"/>
      <c r="O4601" s="99"/>
      <c r="P4601" s="99"/>
      <c r="Q4601" s="99"/>
      <c r="R4601" s="99"/>
      <c r="S4601" s="99"/>
      <c r="T4601" s="99"/>
      <c r="U4601" s="99"/>
      <c r="V4601" s="99"/>
      <c r="W4601" s="99"/>
      <c r="X4601" s="99"/>
      <c r="Y4601" s="99"/>
      <c r="Z4601" s="99"/>
      <c r="AA4601" s="380"/>
      <c r="AF4601" s="326"/>
    </row>
    <row r="4602" spans="1:32" x14ac:dyDescent="0.25">
      <c r="A4602" s="256" t="s">
        <v>15261</v>
      </c>
      <c r="B4602" s="256" t="s">
        <v>10705</v>
      </c>
      <c r="C4602" s="53" t="s">
        <v>15372</v>
      </c>
      <c r="D4602" s="93" t="s">
        <v>5891</v>
      </c>
      <c r="E4602" s="257">
        <v>47218</v>
      </c>
      <c r="F4602" s="93"/>
      <c r="G4602" s="93"/>
      <c r="H4602" s="93"/>
      <c r="I4602" s="99"/>
      <c r="J4602" s="99"/>
      <c r="K4602" s="99"/>
      <c r="L4602" s="99"/>
      <c r="M4602" s="99"/>
      <c r="N4602" s="99"/>
      <c r="O4602" s="99"/>
      <c r="P4602" s="99"/>
      <c r="Q4602" s="99"/>
      <c r="R4602" s="99"/>
      <c r="S4602" s="99"/>
      <c r="T4602" s="99"/>
      <c r="U4602" s="99"/>
      <c r="V4602" s="99"/>
      <c r="W4602" s="99"/>
      <c r="X4602" s="99"/>
      <c r="Y4602" s="99"/>
      <c r="Z4602" s="99"/>
      <c r="AF4602" s="326"/>
    </row>
    <row r="4603" spans="1:32" x14ac:dyDescent="0.3">
      <c r="A4603" s="372" t="s">
        <v>17503</v>
      </c>
      <c r="B4603" s="372" t="s">
        <v>5059</v>
      </c>
      <c r="C4603" s="125" t="s">
        <v>17475</v>
      </c>
      <c r="D4603" s="32" t="s">
        <v>20621</v>
      </c>
      <c r="E4603" s="125" t="s">
        <v>5246</v>
      </c>
      <c r="F4603" s="125" t="s">
        <v>1236</v>
      </c>
      <c r="G4603" s="125" t="s">
        <v>1237</v>
      </c>
      <c r="AF4603" s="326"/>
    </row>
    <row r="4604" spans="1:32" x14ac:dyDescent="0.25">
      <c r="A4604" s="44" t="s">
        <v>19115</v>
      </c>
      <c r="B4604" s="44" t="s">
        <v>5639</v>
      </c>
      <c r="C4604" s="45">
        <v>26010401</v>
      </c>
      <c r="D4604" s="45" t="s">
        <v>12340</v>
      </c>
      <c r="E4604" s="45" t="s">
        <v>18836</v>
      </c>
      <c r="AF4604" s="326"/>
    </row>
    <row r="4605" spans="1:32" x14ac:dyDescent="0.25">
      <c r="A4605" s="44" t="s">
        <v>11194</v>
      </c>
      <c r="B4605" s="44" t="s">
        <v>1951</v>
      </c>
      <c r="C4605" s="45" t="s">
        <v>11195</v>
      </c>
      <c r="D4605" s="46" t="s">
        <v>13037</v>
      </c>
      <c r="E4605" s="46">
        <v>46234</v>
      </c>
      <c r="AF4605" s="326"/>
    </row>
    <row r="4606" spans="1:32" x14ac:dyDescent="0.25">
      <c r="A4606" s="44" t="s">
        <v>14088</v>
      </c>
      <c r="B4606" s="44" t="s">
        <v>20342</v>
      </c>
      <c r="C4606" s="45" t="s">
        <v>10493</v>
      </c>
      <c r="D4606" s="32" t="s">
        <v>12570</v>
      </c>
      <c r="E4606" s="46">
        <v>46387</v>
      </c>
      <c r="AF4606" s="326"/>
    </row>
    <row r="4607" spans="1:32" x14ac:dyDescent="0.25">
      <c r="A4607" s="44" t="s">
        <v>14088</v>
      </c>
      <c r="B4607" s="44" t="s">
        <v>20375</v>
      </c>
      <c r="C4607" s="45" t="s">
        <v>10093</v>
      </c>
      <c r="D4607" s="32" t="s">
        <v>12570</v>
      </c>
      <c r="E4607" s="46">
        <v>46507</v>
      </c>
      <c r="AF4607" s="326"/>
    </row>
    <row r="4608" spans="1:32" x14ac:dyDescent="0.25">
      <c r="A4608" s="44" t="s">
        <v>4672</v>
      </c>
      <c r="B4608" s="44" t="s">
        <v>4322</v>
      </c>
      <c r="C4608" s="45" t="s">
        <v>4673</v>
      </c>
      <c r="D4608" s="45" t="s">
        <v>12177</v>
      </c>
      <c r="E4608" s="45" t="s">
        <v>4471</v>
      </c>
      <c r="F4608" s="93"/>
      <c r="G4608" s="93"/>
      <c r="H4608" s="93"/>
      <c r="I4608" s="99"/>
      <c r="J4608" s="99"/>
      <c r="K4608" s="99"/>
      <c r="L4608" s="99"/>
      <c r="M4608" s="99"/>
      <c r="N4608" s="99"/>
      <c r="O4608" s="99"/>
      <c r="P4608" s="99"/>
      <c r="Q4608" s="99"/>
      <c r="R4608" s="99"/>
      <c r="S4608" s="99"/>
      <c r="T4608" s="99"/>
      <c r="U4608" s="99"/>
      <c r="V4608" s="99"/>
      <c r="W4608" s="99"/>
      <c r="X4608" s="99"/>
      <c r="Y4608" s="99"/>
      <c r="Z4608" s="99"/>
      <c r="AF4608" s="326"/>
    </row>
    <row r="4609" spans="1:32" x14ac:dyDescent="0.25">
      <c r="A4609" s="44" t="s">
        <v>4672</v>
      </c>
      <c r="B4609" s="44" t="s">
        <v>4322</v>
      </c>
      <c r="C4609" s="45" t="s">
        <v>4673</v>
      </c>
      <c r="D4609" s="93" t="s">
        <v>18817</v>
      </c>
      <c r="E4609" s="45" t="s">
        <v>4471</v>
      </c>
      <c r="F4609" s="379"/>
      <c r="G4609" s="379"/>
      <c r="H4609" s="379"/>
      <c r="I4609" s="380"/>
      <c r="J4609" s="380"/>
      <c r="K4609" s="380"/>
      <c r="L4609" s="380"/>
      <c r="M4609" s="380"/>
      <c r="N4609" s="380"/>
      <c r="O4609" s="380"/>
      <c r="P4609" s="380"/>
      <c r="Q4609" s="380"/>
      <c r="R4609" s="380"/>
      <c r="S4609" s="380"/>
      <c r="T4609" s="380"/>
      <c r="U4609" s="380"/>
      <c r="V4609" s="380"/>
      <c r="W4609" s="380"/>
      <c r="X4609" s="380"/>
      <c r="Y4609" s="380"/>
      <c r="Z4609" s="380"/>
      <c r="AA4609" s="380"/>
      <c r="AF4609" s="326"/>
    </row>
    <row r="4610" spans="1:32" x14ac:dyDescent="0.25">
      <c r="A4610" s="44" t="s">
        <v>4672</v>
      </c>
      <c r="B4610" s="44" t="s">
        <v>4322</v>
      </c>
      <c r="C4610" s="45" t="s">
        <v>4673</v>
      </c>
      <c r="D4610" s="45" t="s">
        <v>10697</v>
      </c>
      <c r="E4610" s="45" t="s">
        <v>5471</v>
      </c>
      <c r="F4610" s="93"/>
      <c r="G4610" s="93"/>
      <c r="H4610" s="93"/>
      <c r="I4610" s="99"/>
      <c r="J4610" s="99"/>
      <c r="K4610" s="99"/>
      <c r="L4610" s="99"/>
      <c r="M4610" s="99"/>
      <c r="N4610" s="99"/>
      <c r="O4610" s="99"/>
      <c r="P4610" s="44"/>
      <c r="Q4610" s="99"/>
      <c r="R4610" s="256"/>
      <c r="S4610" s="99"/>
      <c r="T4610" s="99"/>
      <c r="U4610" s="99"/>
      <c r="V4610" s="99"/>
      <c r="W4610" s="99"/>
      <c r="X4610" s="99"/>
      <c r="Y4610" s="99"/>
      <c r="Z4610" s="99"/>
      <c r="AF4610" s="326"/>
    </row>
    <row r="4611" spans="1:32" x14ac:dyDescent="0.25">
      <c r="A4611" s="44" t="s">
        <v>8296</v>
      </c>
      <c r="B4611" s="44" t="s">
        <v>13129</v>
      </c>
      <c r="C4611" s="45">
        <v>36.229999999999997</v>
      </c>
      <c r="D4611" s="45" t="s">
        <v>13565</v>
      </c>
      <c r="E4611" s="46">
        <v>46934</v>
      </c>
      <c r="F4611" s="45"/>
      <c r="G4611" s="93"/>
      <c r="H4611" s="93"/>
      <c r="I4611" s="99"/>
      <c r="J4611" s="99"/>
      <c r="K4611" s="99"/>
      <c r="L4611" s="99"/>
      <c r="M4611" s="99"/>
      <c r="N4611" s="99"/>
      <c r="O4611" s="99"/>
      <c r="P4611" s="99"/>
      <c r="Q4611" s="99"/>
      <c r="R4611" s="99"/>
      <c r="S4611" s="99"/>
      <c r="T4611" s="99"/>
      <c r="U4611" s="99"/>
      <c r="V4611" s="99"/>
      <c r="W4611" s="99"/>
      <c r="X4611" s="99"/>
      <c r="Y4611" s="99"/>
      <c r="Z4611" s="99"/>
      <c r="AF4611" s="326"/>
    </row>
    <row r="4612" spans="1:32" x14ac:dyDescent="0.25">
      <c r="A4612" s="44" t="s">
        <v>8296</v>
      </c>
      <c r="B4612" s="44" t="s">
        <v>8377</v>
      </c>
      <c r="C4612" s="45">
        <v>230505</v>
      </c>
      <c r="D4612" s="45" t="s">
        <v>12340</v>
      </c>
      <c r="E4612" s="45" t="s">
        <v>7651</v>
      </c>
      <c r="AF4612" s="326"/>
    </row>
    <row r="4613" spans="1:32" x14ac:dyDescent="0.25">
      <c r="A4613" s="44" t="s">
        <v>19116</v>
      </c>
      <c r="B4613" s="44" t="s">
        <v>5639</v>
      </c>
      <c r="C4613" s="45">
        <v>26010401</v>
      </c>
      <c r="D4613" s="45" t="s">
        <v>12340</v>
      </c>
      <c r="E4613" s="45" t="s">
        <v>18836</v>
      </c>
      <c r="AF4613" s="326"/>
    </row>
    <row r="4614" spans="1:32" x14ac:dyDescent="0.25">
      <c r="A4614" s="44" t="s">
        <v>19116</v>
      </c>
      <c r="B4614" s="44" t="s">
        <v>18840</v>
      </c>
      <c r="C4614" s="45">
        <v>260202</v>
      </c>
      <c r="D4614" s="45" t="s">
        <v>12340</v>
      </c>
      <c r="E4614" s="45" t="s">
        <v>10021</v>
      </c>
      <c r="AF4614" s="326"/>
    </row>
    <row r="4615" spans="1:32" x14ac:dyDescent="0.25">
      <c r="A4615" s="44" t="s">
        <v>17016</v>
      </c>
      <c r="B4615" s="44" t="s">
        <v>4038</v>
      </c>
      <c r="C4615" s="45">
        <v>24050401</v>
      </c>
      <c r="D4615" s="45" t="s">
        <v>12340</v>
      </c>
      <c r="E4615" s="45" t="s">
        <v>5468</v>
      </c>
      <c r="AF4615" s="326"/>
    </row>
    <row r="4616" spans="1:32" x14ac:dyDescent="0.25">
      <c r="A4616" s="44" t="s">
        <v>17016</v>
      </c>
      <c r="B4616" s="44" t="s">
        <v>11297</v>
      </c>
      <c r="C4616" s="45">
        <v>240501</v>
      </c>
      <c r="D4616" s="45" t="s">
        <v>12340</v>
      </c>
      <c r="E4616" s="45" t="s">
        <v>11298</v>
      </c>
      <c r="AF4616" s="326"/>
    </row>
    <row r="4617" spans="1:32" x14ac:dyDescent="0.3">
      <c r="A4617" s="372" t="s">
        <v>5020</v>
      </c>
      <c r="B4617" s="372" t="s">
        <v>5061</v>
      </c>
      <c r="C4617" s="125" t="s">
        <v>17483</v>
      </c>
      <c r="D4617" s="32" t="s">
        <v>20621</v>
      </c>
      <c r="E4617" s="125" t="s">
        <v>5246</v>
      </c>
      <c r="F4617" s="125" t="s">
        <v>1236</v>
      </c>
      <c r="G4617" s="125" t="s">
        <v>1237</v>
      </c>
      <c r="AF4617" s="326"/>
    </row>
    <row r="4618" spans="1:32" x14ac:dyDescent="0.25">
      <c r="A4618" s="44" t="s">
        <v>1676</v>
      </c>
      <c r="B4618" s="44" t="s">
        <v>16012</v>
      </c>
      <c r="C4618" s="45" t="s">
        <v>9857</v>
      </c>
      <c r="D4618" s="93" t="s">
        <v>3876</v>
      </c>
      <c r="E4618" s="359">
        <f>DATE(2027,6,16)</f>
        <v>46554</v>
      </c>
      <c r="F4618" s="93"/>
      <c r="G4618" s="93"/>
      <c r="H4618" s="93"/>
      <c r="I4618" s="99"/>
      <c r="J4618" s="99"/>
      <c r="K4618" s="99"/>
      <c r="L4618" s="99"/>
      <c r="M4618" s="99"/>
      <c r="N4618" s="99"/>
      <c r="O4618" s="99"/>
      <c r="P4618" s="99"/>
      <c r="Q4618" s="99"/>
      <c r="R4618" s="99"/>
      <c r="S4618" s="99"/>
      <c r="T4618" s="99"/>
      <c r="U4618" s="99"/>
      <c r="V4618" s="99"/>
      <c r="W4618" s="99"/>
      <c r="X4618" s="99"/>
      <c r="Y4618" s="99"/>
      <c r="Z4618" s="99"/>
      <c r="AF4618" s="326"/>
    </row>
    <row r="4619" spans="1:32" x14ac:dyDescent="0.25">
      <c r="A4619" s="44" t="s">
        <v>1676</v>
      </c>
      <c r="B4619" s="44" t="s">
        <v>18039</v>
      </c>
      <c r="C4619" s="45" t="s">
        <v>18343</v>
      </c>
      <c r="D4619" s="93" t="s">
        <v>3876</v>
      </c>
      <c r="E4619" s="359">
        <f>DATE(2029,7,22)</f>
        <v>47321</v>
      </c>
      <c r="F4619" s="93"/>
      <c r="G4619" s="93"/>
      <c r="H4619" s="93"/>
      <c r="I4619" s="99"/>
      <c r="J4619" s="99"/>
      <c r="K4619" s="99"/>
      <c r="L4619" s="99"/>
      <c r="M4619" s="99"/>
      <c r="N4619" s="99"/>
      <c r="O4619" s="99"/>
      <c r="P4619" s="99"/>
      <c r="Q4619" s="99"/>
      <c r="R4619" s="99"/>
      <c r="S4619" s="99"/>
      <c r="T4619" s="99"/>
      <c r="U4619" s="99"/>
      <c r="V4619" s="99"/>
      <c r="W4619" s="99"/>
      <c r="X4619" s="99"/>
      <c r="Y4619" s="99"/>
      <c r="Z4619" s="99"/>
      <c r="AF4619" s="326"/>
    </row>
    <row r="4620" spans="1:32" x14ac:dyDescent="0.25">
      <c r="A4620" s="44" t="s">
        <v>1676</v>
      </c>
      <c r="B4620" s="44" t="s">
        <v>3171</v>
      </c>
      <c r="C4620" s="45">
        <v>24120302</v>
      </c>
      <c r="D4620" s="45" t="s">
        <v>12340</v>
      </c>
      <c r="E4620" s="45" t="s">
        <v>18908</v>
      </c>
      <c r="AF4620" s="326"/>
    </row>
    <row r="4621" spans="1:32" x14ac:dyDescent="0.25">
      <c r="A4621" s="44" t="s">
        <v>1676</v>
      </c>
      <c r="B4621" s="44" t="s">
        <v>18909</v>
      </c>
      <c r="C4621" s="45">
        <v>24120301</v>
      </c>
      <c r="D4621" s="45" t="s">
        <v>12340</v>
      </c>
      <c r="E4621" s="45" t="s">
        <v>13570</v>
      </c>
      <c r="AF4621" s="326"/>
    </row>
    <row r="4622" spans="1:32" x14ac:dyDescent="0.25">
      <c r="A4622" s="44" t="s">
        <v>1676</v>
      </c>
      <c r="B4622" s="44" t="s">
        <v>3298</v>
      </c>
      <c r="C4622" s="45">
        <v>23010402</v>
      </c>
      <c r="D4622" s="45" t="s">
        <v>12340</v>
      </c>
      <c r="E4622" s="45" t="s">
        <v>5640</v>
      </c>
      <c r="AF4622" s="326"/>
    </row>
    <row r="4623" spans="1:32" x14ac:dyDescent="0.25">
      <c r="A4623" s="44" t="s">
        <v>1676</v>
      </c>
      <c r="B4623" s="44" t="s">
        <v>5639</v>
      </c>
      <c r="C4623" s="45">
        <v>23010401</v>
      </c>
      <c r="D4623" s="45" t="s">
        <v>12340</v>
      </c>
      <c r="E4623" s="45" t="s">
        <v>5640</v>
      </c>
      <c r="AF4623" s="326"/>
    </row>
    <row r="4624" spans="1:32" x14ac:dyDescent="0.25">
      <c r="A4624" s="44" t="s">
        <v>529</v>
      </c>
      <c r="B4624" s="44" t="s">
        <v>20368</v>
      </c>
      <c r="C4624" s="45" t="s">
        <v>5829</v>
      </c>
      <c r="D4624" s="32" t="s">
        <v>12570</v>
      </c>
      <c r="E4624" s="46">
        <v>46507</v>
      </c>
      <c r="AF4624" s="326"/>
    </row>
    <row r="4625" spans="1:32" x14ac:dyDescent="0.25">
      <c r="A4625" s="44" t="s">
        <v>10519</v>
      </c>
      <c r="B4625" s="44" t="s">
        <v>16013</v>
      </c>
      <c r="C4625" s="45" t="s">
        <v>10574</v>
      </c>
      <c r="D4625" s="93" t="s">
        <v>3876</v>
      </c>
      <c r="E4625" s="359">
        <f>DATE(2028,3,25)</f>
        <v>46837</v>
      </c>
      <c r="F4625" s="93"/>
      <c r="G4625" s="93"/>
      <c r="H4625" s="93"/>
      <c r="I4625" s="99"/>
      <c r="J4625" s="99"/>
      <c r="K4625" s="99"/>
      <c r="L4625" s="99"/>
      <c r="M4625" s="99"/>
      <c r="N4625" s="99"/>
      <c r="O4625" s="99"/>
      <c r="P4625" s="99"/>
      <c r="Q4625" s="99"/>
      <c r="R4625" s="99"/>
      <c r="S4625" s="99"/>
      <c r="T4625" s="99"/>
      <c r="U4625" s="99"/>
      <c r="V4625" s="99"/>
      <c r="W4625" s="99"/>
      <c r="X4625" s="99"/>
      <c r="Y4625" s="99"/>
      <c r="Z4625" s="99"/>
      <c r="AF4625" s="326"/>
    </row>
    <row r="4626" spans="1:32" x14ac:dyDescent="0.25">
      <c r="A4626" s="44" t="s">
        <v>14129</v>
      </c>
      <c r="B4626" s="44" t="s">
        <v>20398</v>
      </c>
      <c r="C4626" s="45" t="s">
        <v>14082</v>
      </c>
      <c r="D4626" s="32" t="s">
        <v>12570</v>
      </c>
      <c r="E4626" s="46">
        <v>46418</v>
      </c>
      <c r="AF4626" s="326"/>
    </row>
    <row r="4627" spans="1:32" x14ac:dyDescent="0.25">
      <c r="A4627" s="44" t="s">
        <v>1554</v>
      </c>
      <c r="B4627" s="44" t="s">
        <v>2282</v>
      </c>
      <c r="C4627" s="45" t="s">
        <v>5277</v>
      </c>
      <c r="D4627" s="93" t="s">
        <v>18817</v>
      </c>
      <c r="E4627" s="45" t="s">
        <v>9349</v>
      </c>
      <c r="F4627" s="379"/>
      <c r="G4627" s="379"/>
      <c r="H4627" s="379"/>
      <c r="I4627" s="380"/>
      <c r="J4627" s="380"/>
      <c r="K4627" s="380"/>
      <c r="L4627" s="380"/>
      <c r="M4627" s="380"/>
      <c r="N4627" s="380"/>
      <c r="O4627" s="380"/>
      <c r="P4627" s="380"/>
      <c r="Q4627" s="380"/>
      <c r="R4627" s="380"/>
      <c r="S4627" s="380"/>
      <c r="T4627" s="380"/>
      <c r="U4627" s="380"/>
      <c r="V4627" s="380"/>
      <c r="W4627" s="380"/>
      <c r="X4627" s="380"/>
      <c r="Y4627" s="380"/>
      <c r="Z4627" s="380"/>
      <c r="AA4627" s="380"/>
      <c r="AF4627" s="326"/>
    </row>
    <row r="4628" spans="1:32" x14ac:dyDescent="0.25">
      <c r="A4628" s="44" t="s">
        <v>1554</v>
      </c>
      <c r="B4628" s="44" t="s">
        <v>2282</v>
      </c>
      <c r="C4628" s="45" t="s">
        <v>5277</v>
      </c>
      <c r="D4628" s="45" t="s">
        <v>10697</v>
      </c>
      <c r="E4628" s="46">
        <v>46446</v>
      </c>
      <c r="F4628" s="93"/>
      <c r="G4628" s="93"/>
      <c r="H4628" s="93"/>
      <c r="I4628" s="99"/>
      <c r="J4628" s="99"/>
      <c r="K4628" s="99"/>
      <c r="L4628" s="99"/>
      <c r="M4628" s="99"/>
      <c r="N4628" s="99"/>
      <c r="O4628" s="99"/>
      <c r="P4628" s="44"/>
      <c r="Q4628" s="99"/>
      <c r="R4628" s="256"/>
      <c r="S4628" s="99"/>
      <c r="T4628" s="99"/>
      <c r="U4628" s="99"/>
      <c r="V4628" s="99"/>
      <c r="W4628" s="99"/>
      <c r="X4628" s="99"/>
      <c r="Y4628" s="99"/>
      <c r="Z4628" s="99"/>
      <c r="AF4628" s="326"/>
    </row>
    <row r="4629" spans="1:32" x14ac:dyDescent="0.3">
      <c r="A4629" s="372" t="s">
        <v>20078</v>
      </c>
      <c r="B4629" s="372" t="s">
        <v>2383</v>
      </c>
      <c r="C4629" s="125" t="s">
        <v>20257</v>
      </c>
      <c r="D4629" s="32" t="s">
        <v>20621</v>
      </c>
      <c r="E4629" s="125" t="s">
        <v>8976</v>
      </c>
      <c r="F4629" s="125" t="s">
        <v>1236</v>
      </c>
      <c r="G4629" s="125" t="s">
        <v>1237</v>
      </c>
      <c r="AF4629" s="326"/>
    </row>
    <row r="4630" spans="1:32" x14ac:dyDescent="0.25">
      <c r="A4630" s="44" t="s">
        <v>9507</v>
      </c>
      <c r="B4630" s="44" t="s">
        <v>16014</v>
      </c>
      <c r="C4630" s="45" t="s">
        <v>18344</v>
      </c>
      <c r="D4630" s="93" t="s">
        <v>3876</v>
      </c>
      <c r="E4630" s="359">
        <f>DATE(2029,12,1)</f>
        <v>47453</v>
      </c>
      <c r="F4630" s="93"/>
      <c r="G4630" s="93"/>
      <c r="H4630" s="93"/>
      <c r="I4630" s="99"/>
      <c r="J4630" s="99"/>
      <c r="K4630" s="99"/>
      <c r="L4630" s="99"/>
      <c r="M4630" s="99"/>
      <c r="N4630" s="99"/>
      <c r="O4630" s="99"/>
      <c r="P4630" s="99"/>
      <c r="Q4630" s="99"/>
      <c r="R4630" s="99"/>
      <c r="S4630" s="99"/>
      <c r="T4630" s="99"/>
      <c r="U4630" s="99"/>
      <c r="V4630" s="99"/>
      <c r="W4630" s="99"/>
      <c r="X4630" s="99"/>
      <c r="Y4630" s="99"/>
      <c r="Z4630" s="99"/>
      <c r="AF4630" s="326"/>
    </row>
    <row r="4631" spans="1:32" x14ac:dyDescent="0.25">
      <c r="A4631" s="44" t="s">
        <v>18040</v>
      </c>
      <c r="B4631" s="44" t="s">
        <v>18041</v>
      </c>
      <c r="C4631" s="45" t="s">
        <v>18345</v>
      </c>
      <c r="D4631" s="93" t="s">
        <v>3876</v>
      </c>
      <c r="E4631" s="359">
        <f>DATE(2029,10,2)</f>
        <v>47393</v>
      </c>
      <c r="F4631" s="93"/>
      <c r="G4631" s="93"/>
      <c r="H4631" s="93"/>
      <c r="I4631" s="99"/>
      <c r="J4631" s="99"/>
      <c r="K4631" s="99"/>
      <c r="L4631" s="99"/>
      <c r="M4631" s="99"/>
      <c r="N4631" s="99"/>
      <c r="O4631" s="99"/>
      <c r="P4631" s="99"/>
      <c r="Q4631" s="99"/>
      <c r="R4631" s="99"/>
      <c r="S4631" s="99"/>
      <c r="T4631" s="99"/>
      <c r="U4631" s="99"/>
      <c r="V4631" s="99"/>
      <c r="W4631" s="99"/>
      <c r="X4631" s="99"/>
      <c r="Y4631" s="99"/>
      <c r="Z4631" s="99"/>
      <c r="AF4631" s="326"/>
    </row>
    <row r="4632" spans="1:32" x14ac:dyDescent="0.3">
      <c r="A4632" s="372" t="s">
        <v>16564</v>
      </c>
      <c r="B4632" s="372" t="s">
        <v>1223</v>
      </c>
      <c r="C4632" s="125" t="s">
        <v>16734</v>
      </c>
      <c r="D4632" s="32" t="s">
        <v>20621</v>
      </c>
      <c r="E4632" s="125" t="s">
        <v>10638</v>
      </c>
      <c r="F4632" s="125" t="s">
        <v>1236</v>
      </c>
      <c r="G4632" s="125" t="s">
        <v>1237</v>
      </c>
      <c r="AF4632" s="326"/>
    </row>
    <row r="4633" spans="1:32" x14ac:dyDescent="0.25">
      <c r="A4633" s="44" t="s">
        <v>7507</v>
      </c>
      <c r="B4633" s="44" t="s">
        <v>3598</v>
      </c>
      <c r="C4633" s="45">
        <v>230301</v>
      </c>
      <c r="D4633" s="45" t="s">
        <v>12340</v>
      </c>
      <c r="E4633" s="45" t="s">
        <v>5580</v>
      </c>
      <c r="AF4633" s="326"/>
    </row>
    <row r="4634" spans="1:32" x14ac:dyDescent="0.25">
      <c r="A4634" s="368" t="s">
        <v>209</v>
      </c>
      <c r="B4634" s="256" t="s">
        <v>9164</v>
      </c>
      <c r="C4634" s="53" t="s">
        <v>9240</v>
      </c>
      <c r="D4634" s="93" t="s">
        <v>5891</v>
      </c>
      <c r="E4634" s="257">
        <v>47104</v>
      </c>
      <c r="F4634" s="93"/>
      <c r="G4634" s="93"/>
      <c r="H4634" s="93"/>
      <c r="I4634" s="99"/>
      <c r="J4634" s="99"/>
      <c r="K4634" s="99"/>
      <c r="L4634" s="99"/>
      <c r="M4634" s="99"/>
      <c r="N4634" s="99"/>
      <c r="O4634" s="99"/>
      <c r="P4634" s="99"/>
      <c r="Q4634" s="99"/>
      <c r="R4634" s="99"/>
      <c r="S4634" s="99"/>
      <c r="T4634" s="99"/>
      <c r="U4634" s="99"/>
      <c r="V4634" s="99"/>
      <c r="W4634" s="99"/>
      <c r="X4634" s="99"/>
      <c r="Y4634" s="99"/>
      <c r="Z4634" s="99"/>
      <c r="AF4634" s="326"/>
    </row>
    <row r="4635" spans="1:32" x14ac:dyDescent="0.25">
      <c r="A4635" s="117" t="s">
        <v>1988</v>
      </c>
      <c r="B4635" s="117" t="s">
        <v>1989</v>
      </c>
      <c r="C4635" s="106" t="s">
        <v>8264</v>
      </c>
      <c r="D4635" s="93" t="s">
        <v>1443</v>
      </c>
      <c r="E4635" s="109">
        <v>46568</v>
      </c>
      <c r="F4635" s="93"/>
      <c r="G4635" s="93"/>
      <c r="H4635" s="93"/>
      <c r="I4635" s="99"/>
      <c r="J4635" s="99"/>
      <c r="K4635" s="99"/>
      <c r="L4635" s="99"/>
      <c r="M4635" s="99"/>
      <c r="N4635" s="99"/>
      <c r="O4635" s="99"/>
      <c r="P4635" s="44"/>
      <c r="Q4635" s="99"/>
      <c r="R4635" s="256"/>
      <c r="S4635" s="99"/>
      <c r="T4635" s="99"/>
      <c r="U4635" s="99"/>
      <c r="V4635" s="99"/>
      <c r="W4635" s="99"/>
      <c r="X4635" s="99"/>
      <c r="Y4635" s="99"/>
      <c r="Z4635" s="99"/>
      <c r="AF4635" s="326"/>
    </row>
    <row r="4636" spans="1:32" x14ac:dyDescent="0.25">
      <c r="A4636" s="44" t="s">
        <v>209</v>
      </c>
      <c r="B4636" s="44" t="s">
        <v>2620</v>
      </c>
      <c r="C4636" s="45" t="s">
        <v>15149</v>
      </c>
      <c r="D4636" s="45" t="s">
        <v>12177</v>
      </c>
      <c r="E4636" s="45" t="s">
        <v>9349</v>
      </c>
      <c r="F4636" s="93"/>
      <c r="G4636" s="93"/>
      <c r="H4636" s="93"/>
      <c r="I4636" s="99"/>
      <c r="J4636" s="99"/>
      <c r="K4636" s="99"/>
      <c r="L4636" s="99"/>
      <c r="M4636" s="99"/>
      <c r="N4636" s="99"/>
      <c r="O4636" s="99"/>
      <c r="P4636" s="99"/>
      <c r="Q4636" s="99"/>
      <c r="R4636" s="99"/>
      <c r="S4636" s="99"/>
      <c r="T4636" s="99"/>
      <c r="U4636" s="99"/>
      <c r="V4636" s="99"/>
      <c r="W4636" s="99"/>
      <c r="X4636" s="99"/>
      <c r="Y4636" s="99"/>
      <c r="Z4636" s="99"/>
      <c r="AF4636" s="326"/>
    </row>
    <row r="4637" spans="1:32" x14ac:dyDescent="0.25">
      <c r="A4637" s="44" t="s">
        <v>209</v>
      </c>
      <c r="B4637" s="44" t="s">
        <v>2620</v>
      </c>
      <c r="C4637" s="45" t="s">
        <v>15149</v>
      </c>
      <c r="D4637" s="93" t="s">
        <v>18817</v>
      </c>
      <c r="E4637" s="45" t="s">
        <v>9349</v>
      </c>
      <c r="F4637" s="379"/>
      <c r="G4637" s="379"/>
      <c r="H4637" s="379"/>
      <c r="I4637" s="380"/>
      <c r="J4637" s="380"/>
      <c r="K4637" s="380"/>
      <c r="L4637" s="380"/>
      <c r="M4637" s="380"/>
      <c r="N4637" s="380"/>
      <c r="O4637" s="380"/>
      <c r="P4637" s="380"/>
      <c r="Q4637" s="380"/>
      <c r="R4637" s="380"/>
      <c r="S4637" s="380"/>
      <c r="T4637" s="380"/>
      <c r="U4637" s="380"/>
      <c r="V4637" s="380"/>
      <c r="W4637" s="380"/>
      <c r="X4637" s="380"/>
      <c r="Y4637" s="380"/>
      <c r="Z4637" s="380"/>
      <c r="AA4637" s="380"/>
      <c r="AF4637" s="326"/>
    </row>
    <row r="4638" spans="1:32" x14ac:dyDescent="0.25">
      <c r="A4638" s="44" t="s">
        <v>209</v>
      </c>
      <c r="B4638" s="44" t="s">
        <v>3298</v>
      </c>
      <c r="C4638" s="45">
        <v>23010402</v>
      </c>
      <c r="D4638" s="45" t="s">
        <v>12340</v>
      </c>
      <c r="E4638" s="45" t="s">
        <v>5640</v>
      </c>
      <c r="AF4638" s="326"/>
    </row>
    <row r="4639" spans="1:32" x14ac:dyDescent="0.25">
      <c r="A4639" s="44" t="s">
        <v>209</v>
      </c>
      <c r="B4639" s="44" t="s">
        <v>2620</v>
      </c>
      <c r="C4639" s="45" t="s">
        <v>2629</v>
      </c>
      <c r="D4639" s="45" t="s">
        <v>10697</v>
      </c>
      <c r="E4639" s="45" t="s">
        <v>5245</v>
      </c>
      <c r="F4639" s="93"/>
      <c r="G4639" s="93"/>
      <c r="H4639" s="93"/>
      <c r="I4639" s="99"/>
      <c r="J4639" s="99"/>
      <c r="K4639" s="99"/>
      <c r="L4639" s="99"/>
      <c r="M4639" s="99"/>
      <c r="N4639" s="99"/>
      <c r="O4639" s="99"/>
      <c r="P4639" s="44"/>
      <c r="Q4639" s="99"/>
      <c r="R4639" s="256"/>
      <c r="S4639" s="99"/>
      <c r="T4639" s="99"/>
      <c r="U4639" s="99"/>
      <c r="V4639" s="99"/>
      <c r="W4639" s="99"/>
      <c r="X4639" s="99"/>
      <c r="Y4639" s="99"/>
      <c r="Z4639" s="99"/>
      <c r="AA4639" s="380"/>
      <c r="AF4639" s="326"/>
    </row>
    <row r="4640" spans="1:32" x14ac:dyDescent="0.25">
      <c r="A4640" s="44" t="s">
        <v>10446</v>
      </c>
      <c r="B4640" s="44" t="s">
        <v>20362</v>
      </c>
      <c r="C4640" s="45" t="s">
        <v>10495</v>
      </c>
      <c r="D4640" s="32" t="s">
        <v>12570</v>
      </c>
      <c r="E4640" s="46">
        <v>46568</v>
      </c>
      <c r="AF4640" s="326"/>
    </row>
    <row r="4641" spans="1:32" x14ac:dyDescent="0.25">
      <c r="A4641" s="270" t="s">
        <v>9179</v>
      </c>
      <c r="B4641" s="256" t="s">
        <v>9174</v>
      </c>
      <c r="C4641" s="53" t="s">
        <v>7692</v>
      </c>
      <c r="D4641" s="93" t="s">
        <v>5891</v>
      </c>
      <c r="E4641" s="257">
        <v>46890</v>
      </c>
      <c r="F4641" s="93"/>
      <c r="G4641" s="93"/>
      <c r="H4641" s="93"/>
      <c r="I4641" s="99"/>
      <c r="J4641" s="99"/>
      <c r="K4641" s="99"/>
      <c r="L4641" s="99"/>
      <c r="M4641" s="99"/>
      <c r="N4641" s="99"/>
      <c r="O4641" s="99"/>
      <c r="P4641" s="99"/>
      <c r="Q4641" s="99"/>
      <c r="R4641" s="99"/>
      <c r="S4641" s="99"/>
      <c r="T4641" s="99"/>
      <c r="U4641" s="99"/>
      <c r="V4641" s="99"/>
      <c r="W4641" s="99"/>
      <c r="X4641" s="99"/>
      <c r="Y4641" s="99"/>
      <c r="Z4641" s="99"/>
      <c r="AF4641" s="326"/>
    </row>
    <row r="4642" spans="1:32" x14ac:dyDescent="0.25">
      <c r="A4642" s="44" t="s">
        <v>10187</v>
      </c>
      <c r="B4642" s="92" t="s">
        <v>10390</v>
      </c>
      <c r="C4642" s="56" t="s">
        <v>10129</v>
      </c>
      <c r="D4642" s="146" t="s">
        <v>10389</v>
      </c>
      <c r="E4642" s="107">
        <v>45838</v>
      </c>
      <c r="F4642" s="93"/>
      <c r="G4642" s="93"/>
      <c r="H4642" s="93"/>
      <c r="I4642" s="99"/>
      <c r="J4642" s="99"/>
      <c r="K4642" s="99"/>
      <c r="L4642" s="99"/>
      <c r="M4642" s="99"/>
      <c r="N4642" s="99"/>
      <c r="O4642" s="99"/>
      <c r="P4642" s="44"/>
      <c r="Q4642" s="99"/>
      <c r="R4642" s="256"/>
      <c r="S4642" s="99"/>
      <c r="T4642" s="99"/>
      <c r="U4642" s="99"/>
      <c r="V4642" s="99"/>
      <c r="W4642" s="99"/>
      <c r="X4642" s="99"/>
      <c r="Y4642" s="99"/>
      <c r="Z4642" s="99"/>
      <c r="AF4642" s="326"/>
    </row>
    <row r="4643" spans="1:32" x14ac:dyDescent="0.25">
      <c r="A4643" s="44" t="s">
        <v>10187</v>
      </c>
      <c r="B4643" s="44" t="s">
        <v>10031</v>
      </c>
      <c r="C4643" s="45">
        <v>240101</v>
      </c>
      <c r="D4643" s="45" t="s">
        <v>12340</v>
      </c>
      <c r="E4643" s="45" t="s">
        <v>10032</v>
      </c>
      <c r="AF4643" s="326"/>
    </row>
    <row r="4644" spans="1:32" x14ac:dyDescent="0.25">
      <c r="A4644" s="44" t="s">
        <v>6949</v>
      </c>
      <c r="B4644" s="44" t="s">
        <v>5639</v>
      </c>
      <c r="C4644" s="45">
        <v>23010401</v>
      </c>
      <c r="D4644" s="45" t="s">
        <v>12340</v>
      </c>
      <c r="E4644" s="45" t="s">
        <v>5640</v>
      </c>
      <c r="AF4644" s="326"/>
    </row>
    <row r="4645" spans="1:32" x14ac:dyDescent="0.3">
      <c r="A4645" s="385" t="s">
        <v>18541</v>
      </c>
      <c r="B4645" s="385" t="s">
        <v>1339</v>
      </c>
      <c r="C4645" s="387">
        <v>24027</v>
      </c>
      <c r="D4645" s="93" t="s">
        <v>5007</v>
      </c>
      <c r="E4645" s="388">
        <v>46507</v>
      </c>
      <c r="AF4645" s="326"/>
    </row>
    <row r="4646" spans="1:32" x14ac:dyDescent="0.25">
      <c r="A4646" s="44" t="s">
        <v>12756</v>
      </c>
      <c r="B4646" s="44" t="s">
        <v>16015</v>
      </c>
      <c r="C4646" s="45" t="s">
        <v>12757</v>
      </c>
      <c r="D4646" s="93" t="s">
        <v>3876</v>
      </c>
      <c r="E4646" s="359">
        <f>DATE(2028,11,18)</f>
        <v>47075</v>
      </c>
      <c r="F4646" s="93"/>
      <c r="G4646" s="93"/>
      <c r="H4646" s="93"/>
      <c r="I4646" s="99"/>
      <c r="J4646" s="99"/>
      <c r="K4646" s="99"/>
      <c r="L4646" s="99"/>
      <c r="M4646" s="99"/>
      <c r="N4646" s="99"/>
      <c r="O4646" s="99"/>
      <c r="P4646" s="99"/>
      <c r="Q4646" s="99"/>
      <c r="R4646" s="99"/>
      <c r="S4646" s="99"/>
      <c r="T4646" s="99"/>
      <c r="U4646" s="99"/>
      <c r="V4646" s="99"/>
      <c r="W4646" s="99"/>
      <c r="X4646" s="99"/>
      <c r="Y4646" s="99"/>
      <c r="Z4646" s="99"/>
      <c r="AF4646" s="326"/>
    </row>
    <row r="4647" spans="1:32" x14ac:dyDescent="0.25">
      <c r="A4647" s="44" t="s">
        <v>2852</v>
      </c>
      <c r="B4647" s="44" t="s">
        <v>5447</v>
      </c>
      <c r="C4647" s="45">
        <v>230807</v>
      </c>
      <c r="D4647" s="45" t="s">
        <v>12340</v>
      </c>
      <c r="E4647" s="45" t="s">
        <v>8966</v>
      </c>
      <c r="AF4647" s="326"/>
    </row>
    <row r="4648" spans="1:32" x14ac:dyDescent="0.25">
      <c r="A4648" s="117" t="s">
        <v>1991</v>
      </c>
      <c r="B4648" s="117" t="s">
        <v>1992</v>
      </c>
      <c r="C4648" s="106" t="s">
        <v>9410</v>
      </c>
      <c r="D4648" s="93" t="s">
        <v>1443</v>
      </c>
      <c r="E4648" s="109">
        <v>47149</v>
      </c>
      <c r="F4648" s="93"/>
      <c r="G4648" s="93"/>
      <c r="H4648" s="93"/>
      <c r="I4648" s="99"/>
      <c r="J4648" s="99"/>
      <c r="K4648" s="99"/>
      <c r="L4648" s="99"/>
      <c r="M4648" s="99"/>
      <c r="N4648" s="99"/>
      <c r="O4648" s="99"/>
      <c r="P4648" s="44"/>
      <c r="Q4648" s="256"/>
      <c r="R4648" s="256"/>
      <c r="S4648" s="99"/>
      <c r="T4648" s="99"/>
      <c r="U4648" s="99"/>
      <c r="V4648" s="99"/>
      <c r="W4648" s="99"/>
      <c r="X4648" s="99"/>
      <c r="Y4648" s="99"/>
      <c r="Z4648" s="99"/>
      <c r="AF4648" s="326"/>
    </row>
    <row r="4649" spans="1:32" x14ac:dyDescent="0.25">
      <c r="A4649" s="76" t="s">
        <v>4494</v>
      </c>
      <c r="B4649" s="44" t="s">
        <v>17386</v>
      </c>
      <c r="C4649" s="45">
        <v>8.26</v>
      </c>
      <c r="D4649" s="45" t="s">
        <v>13565</v>
      </c>
      <c r="E4649" s="46">
        <v>47787</v>
      </c>
      <c r="F4649" s="45"/>
      <c r="G4649" s="93"/>
      <c r="H4649" s="93"/>
      <c r="I4649" s="99"/>
      <c r="J4649" s="99"/>
      <c r="K4649" s="99"/>
      <c r="L4649" s="99"/>
      <c r="M4649" s="99"/>
      <c r="N4649" s="99"/>
      <c r="O4649" s="99"/>
      <c r="P4649" s="99"/>
      <c r="Q4649" s="99"/>
      <c r="R4649" s="99"/>
      <c r="S4649" s="99"/>
      <c r="T4649" s="99"/>
      <c r="U4649" s="99"/>
      <c r="V4649" s="99"/>
      <c r="W4649" s="99"/>
      <c r="X4649" s="99"/>
      <c r="Y4649" s="99"/>
      <c r="Z4649" s="99"/>
      <c r="AF4649" s="326"/>
    </row>
    <row r="4650" spans="1:32" x14ac:dyDescent="0.25">
      <c r="A4650" s="44" t="s">
        <v>4494</v>
      </c>
      <c r="B4650" s="44" t="s">
        <v>5447</v>
      </c>
      <c r="C4650" s="45">
        <v>250802</v>
      </c>
      <c r="D4650" s="45" t="s">
        <v>12340</v>
      </c>
      <c r="E4650" s="45" t="s">
        <v>10682</v>
      </c>
      <c r="AF4650" s="326"/>
    </row>
    <row r="4651" spans="1:32" x14ac:dyDescent="0.25">
      <c r="A4651" s="44" t="s">
        <v>7508</v>
      </c>
      <c r="B4651" s="44" t="s">
        <v>2433</v>
      </c>
      <c r="C4651" s="45">
        <v>230105</v>
      </c>
      <c r="D4651" s="45" t="s">
        <v>12340</v>
      </c>
      <c r="E4651" s="45" t="s">
        <v>5580</v>
      </c>
      <c r="AF4651" s="326"/>
    </row>
    <row r="4652" spans="1:32" x14ac:dyDescent="0.25">
      <c r="A4652" s="44" t="s">
        <v>13648</v>
      </c>
      <c r="B4652" s="44" t="s">
        <v>2433</v>
      </c>
      <c r="C4652" s="45">
        <v>250106</v>
      </c>
      <c r="D4652" s="45" t="s">
        <v>12340</v>
      </c>
      <c r="E4652" s="45" t="s">
        <v>12896</v>
      </c>
      <c r="AF4652" s="326"/>
    </row>
    <row r="4653" spans="1:32" x14ac:dyDescent="0.25">
      <c r="A4653" s="44" t="s">
        <v>56</v>
      </c>
      <c r="B4653" s="44" t="s">
        <v>1960</v>
      </c>
      <c r="C4653" s="45" t="s">
        <v>17658</v>
      </c>
      <c r="D4653" s="46" t="s">
        <v>13037</v>
      </c>
      <c r="E4653" s="46">
        <v>46274</v>
      </c>
      <c r="AF4653" s="326"/>
    </row>
    <row r="4654" spans="1:32" x14ac:dyDescent="0.25">
      <c r="A4654" s="44" t="s">
        <v>56</v>
      </c>
      <c r="B4654" s="44" t="s">
        <v>3298</v>
      </c>
      <c r="C4654" s="45">
        <v>26010402</v>
      </c>
      <c r="D4654" s="45" t="s">
        <v>12340</v>
      </c>
      <c r="E4654" s="45" t="s">
        <v>18836</v>
      </c>
      <c r="AF4654" s="326"/>
    </row>
    <row r="4655" spans="1:32" x14ac:dyDescent="0.25">
      <c r="A4655" s="44" t="s">
        <v>56</v>
      </c>
      <c r="B4655" s="44" t="s">
        <v>969</v>
      </c>
      <c r="C4655" s="45">
        <v>23060202</v>
      </c>
      <c r="D4655" s="45" t="s">
        <v>12340</v>
      </c>
      <c r="E4655" s="45" t="s">
        <v>4471</v>
      </c>
      <c r="AF4655" s="326"/>
    </row>
    <row r="4656" spans="1:32" x14ac:dyDescent="0.25">
      <c r="A4656" s="44" t="s">
        <v>11419</v>
      </c>
      <c r="B4656" s="44" t="s">
        <v>968</v>
      </c>
      <c r="C4656" s="45">
        <v>24060402</v>
      </c>
      <c r="D4656" s="45" t="s">
        <v>12340</v>
      </c>
      <c r="E4656" s="45" t="s">
        <v>5235</v>
      </c>
      <c r="AF4656" s="326"/>
    </row>
    <row r="4657" spans="1:32" x14ac:dyDescent="0.25">
      <c r="A4657" s="44" t="s">
        <v>11419</v>
      </c>
      <c r="B4657" s="44" t="s">
        <v>4036</v>
      </c>
      <c r="C4657" s="45">
        <v>24060401</v>
      </c>
      <c r="D4657" s="45" t="s">
        <v>12340</v>
      </c>
      <c r="E4657" s="45" t="s">
        <v>5235</v>
      </c>
      <c r="AF4657" s="326"/>
    </row>
    <row r="4658" spans="1:32" x14ac:dyDescent="0.25">
      <c r="A4658" s="44" t="s">
        <v>11420</v>
      </c>
      <c r="B4658" s="44" t="s">
        <v>11296</v>
      </c>
      <c r="C4658" s="45">
        <v>240402</v>
      </c>
      <c r="D4658" s="45" t="s">
        <v>12340</v>
      </c>
      <c r="E4658" s="45" t="s">
        <v>5311</v>
      </c>
      <c r="AF4658" s="326"/>
    </row>
    <row r="4659" spans="1:32" x14ac:dyDescent="0.25">
      <c r="A4659" s="99" t="s">
        <v>11893</v>
      </c>
      <c r="B4659" s="92" t="s">
        <v>11896</v>
      </c>
      <c r="C4659" s="93" t="s">
        <v>11897</v>
      </c>
      <c r="D4659" s="93" t="s">
        <v>1443</v>
      </c>
      <c r="E4659" s="94">
        <v>46965</v>
      </c>
      <c r="F4659" s="93"/>
      <c r="G4659" s="93"/>
      <c r="H4659" s="93"/>
      <c r="I4659" s="99"/>
      <c r="J4659" s="99"/>
      <c r="K4659" s="99"/>
      <c r="L4659" s="99"/>
      <c r="M4659" s="99"/>
      <c r="N4659" s="99"/>
      <c r="O4659" s="99"/>
      <c r="P4659" s="44"/>
      <c r="Q4659" s="256"/>
      <c r="R4659" s="99"/>
      <c r="S4659" s="99"/>
      <c r="T4659" s="99"/>
      <c r="U4659" s="99"/>
      <c r="V4659" s="99"/>
      <c r="W4659" s="99"/>
      <c r="X4659" s="99"/>
      <c r="Y4659" s="99"/>
      <c r="Z4659" s="99"/>
      <c r="AF4659" s="326"/>
    </row>
    <row r="4660" spans="1:32" x14ac:dyDescent="0.25">
      <c r="A4660" s="44" t="s">
        <v>19117</v>
      </c>
      <c r="B4660" s="44" t="s">
        <v>5639</v>
      </c>
      <c r="C4660" s="45">
        <v>26010401</v>
      </c>
      <c r="D4660" s="45" t="s">
        <v>12340</v>
      </c>
      <c r="E4660" s="45" t="s">
        <v>18836</v>
      </c>
      <c r="AF4660" s="326"/>
    </row>
    <row r="4661" spans="1:32" x14ac:dyDescent="0.25">
      <c r="A4661" s="44" t="s">
        <v>19117</v>
      </c>
      <c r="B4661" s="44" t="s">
        <v>3298</v>
      </c>
      <c r="C4661" s="45">
        <v>26010402</v>
      </c>
      <c r="D4661" s="45" t="s">
        <v>12340</v>
      </c>
      <c r="E4661" s="45" t="s">
        <v>18836</v>
      </c>
      <c r="AF4661" s="326"/>
    </row>
    <row r="4662" spans="1:32" x14ac:dyDescent="0.25">
      <c r="A4662" s="44" t="s">
        <v>19118</v>
      </c>
      <c r="B4662" s="44" t="s">
        <v>210</v>
      </c>
      <c r="C4662" s="45">
        <v>241001</v>
      </c>
      <c r="D4662" s="45" t="s">
        <v>12340</v>
      </c>
      <c r="E4662" s="45" t="s">
        <v>5650</v>
      </c>
      <c r="AF4662" s="326"/>
    </row>
    <row r="4663" spans="1:32" x14ac:dyDescent="0.25">
      <c r="A4663" s="44" t="s">
        <v>15570</v>
      </c>
      <c r="B4663" s="44" t="s">
        <v>4105</v>
      </c>
      <c r="C4663" s="45" t="s">
        <v>15571</v>
      </c>
      <c r="D4663" s="46" t="s">
        <v>13037</v>
      </c>
      <c r="E4663" s="46">
        <v>46218</v>
      </c>
      <c r="AF4663" s="326"/>
    </row>
    <row r="4664" spans="1:32" x14ac:dyDescent="0.3">
      <c r="A4664" s="372" t="s">
        <v>20458</v>
      </c>
      <c r="B4664" s="372" t="s">
        <v>1215</v>
      </c>
      <c r="C4664" s="125" t="s">
        <v>20616</v>
      </c>
      <c r="D4664" s="32" t="s">
        <v>20621</v>
      </c>
      <c r="E4664" s="125" t="s">
        <v>10032</v>
      </c>
      <c r="F4664" s="125" t="s">
        <v>1236</v>
      </c>
      <c r="G4664" s="125" t="s">
        <v>1237</v>
      </c>
      <c r="AF4664" s="326"/>
    </row>
    <row r="4665" spans="1:32" x14ac:dyDescent="0.25">
      <c r="A4665" s="99" t="s">
        <v>11900</v>
      </c>
      <c r="B4665" s="92" t="s">
        <v>11902</v>
      </c>
      <c r="C4665" s="93" t="s">
        <v>11904</v>
      </c>
      <c r="D4665" s="93" t="s">
        <v>1443</v>
      </c>
      <c r="E4665" s="94">
        <v>47208</v>
      </c>
      <c r="F4665" s="93"/>
      <c r="G4665" s="93"/>
      <c r="H4665" s="93"/>
      <c r="I4665" s="99"/>
      <c r="J4665" s="99"/>
      <c r="K4665" s="99"/>
      <c r="L4665" s="99"/>
      <c r="M4665" s="99"/>
      <c r="N4665" s="99"/>
      <c r="O4665" s="99"/>
      <c r="P4665" s="44"/>
      <c r="Q4665" s="256"/>
      <c r="R4665" s="99"/>
      <c r="S4665" s="99"/>
      <c r="T4665" s="99"/>
      <c r="U4665" s="99"/>
      <c r="V4665" s="99"/>
      <c r="W4665" s="99"/>
      <c r="X4665" s="99"/>
      <c r="Y4665" s="99"/>
      <c r="Z4665" s="99"/>
      <c r="AF4665" s="326"/>
    </row>
    <row r="4666" spans="1:32" x14ac:dyDescent="0.25">
      <c r="A4666" s="44" t="s">
        <v>10642</v>
      </c>
      <c r="B4666" s="44" t="s">
        <v>17648</v>
      </c>
      <c r="C4666" s="45" t="s">
        <v>17659</v>
      </c>
      <c r="D4666" s="46" t="s">
        <v>13037</v>
      </c>
      <c r="E4666" s="46">
        <v>46344</v>
      </c>
      <c r="AF4666" s="326"/>
    </row>
    <row r="4667" spans="1:32" x14ac:dyDescent="0.25">
      <c r="A4667" s="44" t="s">
        <v>10642</v>
      </c>
      <c r="B4667" s="44" t="s">
        <v>1609</v>
      </c>
      <c r="C4667" s="45" t="s">
        <v>4417</v>
      </c>
      <c r="D4667" s="45" t="s">
        <v>12177</v>
      </c>
      <c r="E4667" s="45" t="s">
        <v>2628</v>
      </c>
      <c r="F4667" s="93"/>
      <c r="G4667" s="93"/>
      <c r="H4667" s="93"/>
      <c r="I4667" s="99"/>
      <c r="J4667" s="99"/>
      <c r="K4667" s="99"/>
      <c r="L4667" s="99"/>
      <c r="M4667" s="99"/>
      <c r="N4667" s="99"/>
      <c r="O4667" s="99"/>
      <c r="P4667" s="99"/>
      <c r="Q4667" s="99"/>
      <c r="R4667" s="99"/>
      <c r="S4667" s="99"/>
      <c r="T4667" s="99"/>
      <c r="U4667" s="99"/>
      <c r="V4667" s="99"/>
      <c r="W4667" s="99"/>
      <c r="X4667" s="99"/>
      <c r="Y4667" s="99"/>
      <c r="Z4667" s="99"/>
      <c r="AF4667" s="326"/>
    </row>
    <row r="4668" spans="1:32" x14ac:dyDescent="0.25">
      <c r="A4668" s="44" t="s">
        <v>10642</v>
      </c>
      <c r="B4668" s="44" t="s">
        <v>1609</v>
      </c>
      <c r="C4668" s="45" t="s">
        <v>4417</v>
      </c>
      <c r="D4668" s="93" t="s">
        <v>18817</v>
      </c>
      <c r="E4668" s="45" t="s">
        <v>2628</v>
      </c>
      <c r="F4668" s="379"/>
      <c r="G4668" s="379"/>
      <c r="H4668" s="379"/>
      <c r="I4668" s="380"/>
      <c r="J4668" s="380"/>
      <c r="K4668" s="380"/>
      <c r="L4668" s="380"/>
      <c r="M4668" s="380"/>
      <c r="N4668" s="380"/>
      <c r="O4668" s="380"/>
      <c r="P4668" s="380"/>
      <c r="Q4668" s="380"/>
      <c r="R4668" s="380"/>
      <c r="S4668" s="380"/>
      <c r="T4668" s="380"/>
      <c r="U4668" s="380"/>
      <c r="V4668" s="380"/>
      <c r="W4668" s="380"/>
      <c r="X4668" s="380"/>
      <c r="Y4668" s="380"/>
      <c r="Z4668" s="380"/>
      <c r="AA4668" s="380"/>
      <c r="AF4668" s="326"/>
    </row>
    <row r="4669" spans="1:32" x14ac:dyDescent="0.25">
      <c r="A4669" s="44" t="s">
        <v>10441</v>
      </c>
      <c r="B4669" s="44" t="s">
        <v>20352</v>
      </c>
      <c r="C4669" s="45" t="s">
        <v>10494</v>
      </c>
      <c r="D4669" s="32" t="s">
        <v>12570</v>
      </c>
      <c r="E4669" s="46">
        <v>46507</v>
      </c>
      <c r="AF4669" s="326"/>
    </row>
    <row r="4670" spans="1:32" x14ac:dyDescent="0.25">
      <c r="A4670" s="44" t="s">
        <v>19119</v>
      </c>
      <c r="B4670" s="44" t="s">
        <v>3598</v>
      </c>
      <c r="C4670" s="45">
        <v>240301</v>
      </c>
      <c r="D4670" s="45" t="s">
        <v>12340</v>
      </c>
      <c r="E4670" s="45" t="s">
        <v>10032</v>
      </c>
      <c r="AF4670" s="326"/>
    </row>
    <row r="4671" spans="1:32" x14ac:dyDescent="0.25">
      <c r="A4671" s="44" t="s">
        <v>11421</v>
      </c>
      <c r="B4671" s="44" t="s">
        <v>967</v>
      </c>
      <c r="C4671" s="45">
        <v>240601</v>
      </c>
      <c r="D4671" s="45" t="s">
        <v>12340</v>
      </c>
      <c r="E4671" s="45" t="s">
        <v>10639</v>
      </c>
      <c r="AF4671" s="326"/>
    </row>
    <row r="4672" spans="1:32" x14ac:dyDescent="0.25">
      <c r="A4672" s="44" t="s">
        <v>413</v>
      </c>
      <c r="B4672" s="44" t="s">
        <v>20390</v>
      </c>
      <c r="C4672" s="45" t="s">
        <v>4143</v>
      </c>
      <c r="D4672" s="32" t="s">
        <v>12570</v>
      </c>
      <c r="E4672" s="46">
        <v>46265</v>
      </c>
      <c r="AF4672" s="326"/>
    </row>
    <row r="4673" spans="1:32" x14ac:dyDescent="0.25">
      <c r="A4673" s="86" t="s">
        <v>13241</v>
      </c>
      <c r="B4673" s="44" t="s">
        <v>17386</v>
      </c>
      <c r="C4673" s="45">
        <v>8.26</v>
      </c>
      <c r="D4673" s="45" t="s">
        <v>13565</v>
      </c>
      <c r="E4673" s="46">
        <v>47787</v>
      </c>
      <c r="F4673" s="45" t="s">
        <v>1384</v>
      </c>
      <c r="G4673" s="93"/>
      <c r="H4673" s="93"/>
      <c r="I4673" s="99"/>
      <c r="J4673" s="99"/>
      <c r="K4673" s="99"/>
      <c r="L4673" s="99"/>
      <c r="M4673" s="99"/>
      <c r="N4673" s="99"/>
      <c r="O4673" s="99"/>
      <c r="P4673" s="99"/>
      <c r="Q4673" s="99"/>
      <c r="R4673" s="99"/>
      <c r="S4673" s="99"/>
      <c r="T4673" s="99"/>
      <c r="U4673" s="99"/>
      <c r="V4673" s="99"/>
      <c r="W4673" s="99"/>
      <c r="X4673" s="99"/>
      <c r="Y4673" s="99"/>
      <c r="Z4673" s="99"/>
      <c r="AF4673" s="326"/>
    </row>
    <row r="4674" spans="1:32" x14ac:dyDescent="0.25">
      <c r="A4674" s="44" t="s">
        <v>13241</v>
      </c>
      <c r="B4674" s="44" t="s">
        <v>13117</v>
      </c>
      <c r="C4674" s="45">
        <v>11.25</v>
      </c>
      <c r="D4674" s="45" t="s">
        <v>13565</v>
      </c>
      <c r="E4674" s="46">
        <v>47664</v>
      </c>
      <c r="F4674" s="45" t="s">
        <v>1384</v>
      </c>
      <c r="G4674" s="93"/>
      <c r="H4674" s="93"/>
      <c r="I4674" s="99"/>
      <c r="J4674" s="99"/>
      <c r="K4674" s="99"/>
      <c r="L4674" s="99"/>
      <c r="M4674" s="99"/>
      <c r="N4674" s="99"/>
      <c r="O4674" s="99"/>
      <c r="P4674" s="99"/>
      <c r="Q4674" s="99"/>
      <c r="R4674" s="99"/>
      <c r="S4674" s="99"/>
      <c r="T4674" s="99"/>
      <c r="U4674" s="99"/>
      <c r="V4674" s="99"/>
      <c r="W4674" s="99"/>
      <c r="X4674" s="99"/>
      <c r="Y4674" s="99"/>
      <c r="Z4674" s="99"/>
      <c r="AF4674" s="326"/>
    </row>
    <row r="4675" spans="1:32" x14ac:dyDescent="0.3">
      <c r="A4675" s="372" t="s">
        <v>11972</v>
      </c>
      <c r="B4675" s="372" t="s">
        <v>1203</v>
      </c>
      <c r="C4675" s="125" t="s">
        <v>11926</v>
      </c>
      <c r="D4675" s="32" t="s">
        <v>20621</v>
      </c>
      <c r="E4675" s="125" t="s">
        <v>2686</v>
      </c>
      <c r="F4675" s="125" t="s">
        <v>1237</v>
      </c>
      <c r="G4675" s="125" t="s">
        <v>1237</v>
      </c>
      <c r="AF4675" s="326"/>
    </row>
    <row r="4676" spans="1:32" x14ac:dyDescent="0.25">
      <c r="A4676" s="44" t="s">
        <v>5514</v>
      </c>
      <c r="B4676" s="44" t="s">
        <v>5447</v>
      </c>
      <c r="C4676" s="45">
        <v>220802</v>
      </c>
      <c r="D4676" s="45" t="s">
        <v>12340</v>
      </c>
      <c r="E4676" s="45" t="s">
        <v>5239</v>
      </c>
      <c r="AF4676" s="326"/>
    </row>
    <row r="4677" spans="1:32" x14ac:dyDescent="0.25">
      <c r="A4677" s="44" t="s">
        <v>5514</v>
      </c>
      <c r="B4677" s="44" t="s">
        <v>2433</v>
      </c>
      <c r="C4677" s="45">
        <v>230105</v>
      </c>
      <c r="D4677" s="45" t="s">
        <v>12340</v>
      </c>
      <c r="E4677" s="45" t="s">
        <v>5580</v>
      </c>
      <c r="AF4677" s="326"/>
    </row>
    <row r="4678" spans="1:32" x14ac:dyDescent="0.25">
      <c r="A4678" s="44" t="s">
        <v>8297</v>
      </c>
      <c r="B4678" s="44" t="s">
        <v>8377</v>
      </c>
      <c r="C4678" s="45">
        <v>230505</v>
      </c>
      <c r="D4678" s="45" t="s">
        <v>12340</v>
      </c>
      <c r="E4678" s="45" t="s">
        <v>7651</v>
      </c>
      <c r="AF4678" s="326"/>
    </row>
    <row r="4679" spans="1:32" x14ac:dyDescent="0.25">
      <c r="A4679" s="44" t="s">
        <v>7509</v>
      </c>
      <c r="B4679" s="44" t="s">
        <v>5639</v>
      </c>
      <c r="C4679" s="45">
        <v>23010401</v>
      </c>
      <c r="D4679" s="45" t="s">
        <v>12340</v>
      </c>
      <c r="E4679" s="45" t="s">
        <v>5640</v>
      </c>
      <c r="AF4679" s="326"/>
    </row>
    <row r="4680" spans="1:32" x14ac:dyDescent="0.25">
      <c r="A4680" s="44" t="s">
        <v>19120</v>
      </c>
      <c r="B4680" s="44" t="s">
        <v>967</v>
      </c>
      <c r="C4680" s="45">
        <v>250601</v>
      </c>
      <c r="D4680" s="45" t="s">
        <v>12340</v>
      </c>
      <c r="E4680" s="45" t="s">
        <v>16905</v>
      </c>
      <c r="AF4680" s="326"/>
    </row>
    <row r="4681" spans="1:32" x14ac:dyDescent="0.25">
      <c r="A4681" s="44" t="s">
        <v>2466</v>
      </c>
      <c r="B4681" s="44" t="s">
        <v>3598</v>
      </c>
      <c r="C4681" s="45">
        <v>230301</v>
      </c>
      <c r="D4681" s="45" t="s">
        <v>12340</v>
      </c>
      <c r="E4681" s="45" t="s">
        <v>5580</v>
      </c>
      <c r="AF4681" s="326"/>
    </row>
    <row r="4682" spans="1:32" x14ac:dyDescent="0.25">
      <c r="A4682" s="44" t="s">
        <v>693</v>
      </c>
      <c r="B4682" s="44" t="s">
        <v>5639</v>
      </c>
      <c r="C4682" s="45">
        <v>23010401</v>
      </c>
      <c r="D4682" s="45" t="s">
        <v>12340</v>
      </c>
      <c r="E4682" s="45" t="s">
        <v>5640</v>
      </c>
      <c r="AF4682" s="326"/>
    </row>
    <row r="4683" spans="1:32" x14ac:dyDescent="0.25">
      <c r="A4683" s="44" t="s">
        <v>693</v>
      </c>
      <c r="B4683" s="44" t="s">
        <v>3298</v>
      </c>
      <c r="C4683" s="45">
        <v>23010402</v>
      </c>
      <c r="D4683" s="45" t="s">
        <v>12340</v>
      </c>
      <c r="E4683" s="45" t="s">
        <v>5640</v>
      </c>
      <c r="AF4683" s="326"/>
    </row>
    <row r="4684" spans="1:32" x14ac:dyDescent="0.25">
      <c r="A4684" s="44" t="s">
        <v>9508</v>
      </c>
      <c r="B4684" s="44" t="s">
        <v>16016</v>
      </c>
      <c r="C4684" s="45" t="s">
        <v>9858</v>
      </c>
      <c r="D4684" s="93" t="s">
        <v>3876</v>
      </c>
      <c r="E4684" s="359">
        <f>DATE(2027,12,4)</f>
        <v>46725</v>
      </c>
      <c r="F4684" s="93"/>
      <c r="G4684" s="93"/>
      <c r="H4684" s="93"/>
      <c r="I4684" s="99"/>
      <c r="J4684" s="99"/>
      <c r="K4684" s="99"/>
      <c r="L4684" s="99"/>
      <c r="M4684" s="99"/>
      <c r="N4684" s="99"/>
      <c r="O4684" s="99"/>
      <c r="P4684" s="99"/>
      <c r="Q4684" s="99"/>
      <c r="R4684" s="99"/>
      <c r="S4684" s="99"/>
      <c r="T4684" s="99"/>
      <c r="U4684" s="99"/>
      <c r="V4684" s="99"/>
      <c r="W4684" s="99"/>
      <c r="X4684" s="99"/>
      <c r="Y4684" s="99"/>
      <c r="Z4684" s="99"/>
      <c r="AF4684" s="326"/>
    </row>
    <row r="4685" spans="1:32" x14ac:dyDescent="0.25">
      <c r="A4685" s="44" t="s">
        <v>7510</v>
      </c>
      <c r="B4685" s="44" t="s">
        <v>3598</v>
      </c>
      <c r="C4685" s="45">
        <v>230301</v>
      </c>
      <c r="D4685" s="45" t="s">
        <v>12340</v>
      </c>
      <c r="E4685" s="45" t="s">
        <v>5580</v>
      </c>
      <c r="AF4685" s="326"/>
    </row>
    <row r="4686" spans="1:32" x14ac:dyDescent="0.25">
      <c r="A4686" s="44" t="s">
        <v>13649</v>
      </c>
      <c r="B4686" s="44" t="s">
        <v>3298</v>
      </c>
      <c r="C4686" s="45">
        <v>25010402</v>
      </c>
      <c r="D4686" s="45" t="s">
        <v>12340</v>
      </c>
      <c r="E4686" s="45" t="s">
        <v>13581</v>
      </c>
      <c r="AF4686" s="326"/>
    </row>
    <row r="4687" spans="1:32" x14ac:dyDescent="0.25">
      <c r="A4687" s="44" t="s">
        <v>13649</v>
      </c>
      <c r="B4687" s="44" t="s">
        <v>5639</v>
      </c>
      <c r="C4687" s="45">
        <v>25010401</v>
      </c>
      <c r="D4687" s="45" t="s">
        <v>12340</v>
      </c>
      <c r="E4687" s="45" t="s">
        <v>13581</v>
      </c>
      <c r="AF4687" s="326"/>
    </row>
    <row r="4688" spans="1:32" x14ac:dyDescent="0.25">
      <c r="A4688" s="367" t="s">
        <v>9180</v>
      </c>
      <c r="B4688" s="256" t="s">
        <v>9158</v>
      </c>
      <c r="C4688" s="53" t="s">
        <v>9241</v>
      </c>
      <c r="D4688" s="93" t="s">
        <v>5891</v>
      </c>
      <c r="E4688" s="257">
        <v>47059</v>
      </c>
      <c r="F4688" s="93"/>
      <c r="G4688" s="93"/>
      <c r="H4688" s="93"/>
      <c r="I4688" s="99"/>
      <c r="J4688" s="99"/>
      <c r="K4688" s="99"/>
      <c r="L4688" s="99"/>
      <c r="M4688" s="99"/>
      <c r="N4688" s="99"/>
      <c r="O4688" s="99"/>
      <c r="P4688" s="99"/>
      <c r="Q4688" s="99"/>
      <c r="R4688" s="99"/>
      <c r="S4688" s="99"/>
      <c r="T4688" s="99"/>
      <c r="U4688" s="99"/>
      <c r="V4688" s="99"/>
      <c r="W4688" s="99"/>
      <c r="X4688" s="99"/>
      <c r="Y4688" s="99"/>
      <c r="Z4688" s="99"/>
      <c r="AF4688" s="326"/>
    </row>
    <row r="4689" spans="1:32" x14ac:dyDescent="0.3">
      <c r="A4689" s="57" t="s">
        <v>18542</v>
      </c>
      <c r="B4689" s="57" t="s">
        <v>2254</v>
      </c>
      <c r="C4689" s="62">
        <v>24030</v>
      </c>
      <c r="D4689" s="93" t="s">
        <v>5007</v>
      </c>
      <c r="E4689" s="60">
        <v>46326</v>
      </c>
      <c r="F4689" s="379"/>
      <c r="G4689" s="379"/>
      <c r="H4689" s="379"/>
      <c r="I4689" s="380"/>
      <c r="J4689" s="380"/>
      <c r="K4689" s="380"/>
      <c r="L4689" s="380"/>
      <c r="M4689" s="380"/>
      <c r="N4689" s="380"/>
      <c r="O4689" s="380"/>
      <c r="P4689" s="380"/>
      <c r="Q4689" s="380"/>
      <c r="R4689" s="380"/>
      <c r="S4689" s="380"/>
      <c r="T4689" s="380"/>
      <c r="U4689" s="380"/>
      <c r="V4689" s="380"/>
      <c r="W4689" s="380"/>
      <c r="X4689" s="380"/>
      <c r="Y4689" s="380"/>
      <c r="Z4689" s="380"/>
      <c r="AA4689" s="380"/>
      <c r="AF4689" s="326"/>
    </row>
    <row r="4690" spans="1:32" x14ac:dyDescent="0.25">
      <c r="A4690" s="44" t="s">
        <v>3310</v>
      </c>
      <c r="B4690" s="44" t="s">
        <v>967</v>
      </c>
      <c r="C4690" s="45">
        <v>250601</v>
      </c>
      <c r="D4690" s="45" t="s">
        <v>12340</v>
      </c>
      <c r="E4690" s="45" t="s">
        <v>16905</v>
      </c>
      <c r="AF4690" s="326"/>
    </row>
    <row r="4691" spans="1:32" x14ac:dyDescent="0.25">
      <c r="A4691" s="44" t="s">
        <v>6950</v>
      </c>
      <c r="B4691" s="44" t="s">
        <v>968</v>
      </c>
      <c r="C4691" s="45">
        <v>24060402</v>
      </c>
      <c r="D4691" s="45" t="s">
        <v>12340</v>
      </c>
      <c r="E4691" s="45" t="s">
        <v>5235</v>
      </c>
      <c r="AF4691" s="326"/>
    </row>
    <row r="4692" spans="1:32" x14ac:dyDescent="0.25">
      <c r="A4692" s="44" t="s">
        <v>6950</v>
      </c>
      <c r="B4692" s="44" t="s">
        <v>1733</v>
      </c>
      <c r="C4692" s="45">
        <v>250101</v>
      </c>
      <c r="D4692" s="45" t="s">
        <v>12340</v>
      </c>
      <c r="E4692" s="45" t="s">
        <v>13567</v>
      </c>
      <c r="AF4692" s="326"/>
    </row>
    <row r="4693" spans="1:32" x14ac:dyDescent="0.25">
      <c r="A4693" s="44" t="s">
        <v>6950</v>
      </c>
      <c r="B4693" s="44" t="s">
        <v>5639</v>
      </c>
      <c r="C4693" s="45">
        <v>26010401</v>
      </c>
      <c r="D4693" s="45" t="s">
        <v>12340</v>
      </c>
      <c r="E4693" s="45" t="s">
        <v>18836</v>
      </c>
      <c r="AF4693" s="326"/>
    </row>
    <row r="4694" spans="1:32" x14ac:dyDescent="0.25">
      <c r="A4694" s="44" t="s">
        <v>6950</v>
      </c>
      <c r="B4694" s="44" t="s">
        <v>3298</v>
      </c>
      <c r="C4694" s="45">
        <v>26010402</v>
      </c>
      <c r="D4694" s="45" t="s">
        <v>12340</v>
      </c>
      <c r="E4694" s="45" t="s">
        <v>18836</v>
      </c>
      <c r="AF4694" s="326"/>
    </row>
    <row r="4695" spans="1:32" x14ac:dyDescent="0.25">
      <c r="A4695" s="44" t="s">
        <v>19121</v>
      </c>
      <c r="B4695" s="44" t="s">
        <v>18840</v>
      </c>
      <c r="C4695" s="45">
        <v>260202</v>
      </c>
      <c r="D4695" s="45" t="s">
        <v>12340</v>
      </c>
      <c r="E4695" s="45" t="s">
        <v>10021</v>
      </c>
      <c r="AF4695" s="326"/>
    </row>
    <row r="4696" spans="1:32" x14ac:dyDescent="0.25">
      <c r="A4696" s="57" t="s">
        <v>1047</v>
      </c>
      <c r="B4696" s="92" t="s">
        <v>3862</v>
      </c>
      <c r="C4696" s="93" t="s">
        <v>3860</v>
      </c>
      <c r="D4696" s="93" t="s">
        <v>3861</v>
      </c>
      <c r="E4696" s="94">
        <v>46203</v>
      </c>
      <c r="F4696" s="93"/>
      <c r="G4696" s="93"/>
      <c r="H4696" s="93"/>
      <c r="I4696" s="99"/>
      <c r="J4696" s="99"/>
      <c r="K4696" s="99"/>
      <c r="L4696" s="99"/>
      <c r="M4696" s="99"/>
      <c r="N4696" s="99"/>
      <c r="O4696" s="99"/>
      <c r="P4696" s="44"/>
      <c r="Q4696" s="256"/>
      <c r="R4696" s="99"/>
      <c r="S4696" s="99"/>
      <c r="T4696" s="99"/>
      <c r="U4696" s="99"/>
      <c r="V4696" s="99"/>
      <c r="W4696" s="99"/>
      <c r="X4696" s="99"/>
      <c r="Y4696" s="99"/>
      <c r="Z4696" s="99"/>
      <c r="AA4696" s="380"/>
      <c r="AF4696" s="326"/>
    </row>
    <row r="4697" spans="1:32" x14ac:dyDescent="0.25">
      <c r="A4697" s="44" t="s">
        <v>1047</v>
      </c>
      <c r="B4697" s="44" t="s">
        <v>13134</v>
      </c>
      <c r="C4697" s="45">
        <v>13.23</v>
      </c>
      <c r="D4697" s="45" t="s">
        <v>13565</v>
      </c>
      <c r="E4697" s="46">
        <v>46934</v>
      </c>
      <c r="F4697" s="45"/>
      <c r="G4697" s="93"/>
      <c r="H4697" s="93"/>
      <c r="I4697" s="99"/>
      <c r="J4697" s="99"/>
      <c r="K4697" s="99"/>
      <c r="L4697" s="99"/>
      <c r="M4697" s="99"/>
      <c r="N4697" s="99"/>
      <c r="O4697" s="99"/>
      <c r="P4697" s="99"/>
      <c r="Q4697" s="99"/>
      <c r="R4697" s="99"/>
      <c r="S4697" s="99"/>
      <c r="T4697" s="99"/>
      <c r="U4697" s="99"/>
      <c r="V4697" s="99"/>
      <c r="W4697" s="99"/>
      <c r="X4697" s="99"/>
      <c r="Y4697" s="99"/>
      <c r="Z4697" s="99"/>
      <c r="AF4697" s="326"/>
    </row>
    <row r="4698" spans="1:32" x14ac:dyDescent="0.25">
      <c r="A4698" s="44" t="s">
        <v>1047</v>
      </c>
      <c r="B4698" s="44" t="s">
        <v>13111</v>
      </c>
      <c r="C4698" s="45">
        <v>33.25</v>
      </c>
      <c r="D4698" s="45" t="s">
        <v>13565</v>
      </c>
      <c r="E4698" s="46">
        <v>47664</v>
      </c>
      <c r="F4698" s="45"/>
      <c r="G4698" s="93"/>
      <c r="H4698" s="93"/>
      <c r="I4698" s="99"/>
      <c r="J4698" s="99"/>
      <c r="K4698" s="99"/>
      <c r="L4698" s="99"/>
      <c r="M4698" s="99"/>
      <c r="N4698" s="99"/>
      <c r="O4698" s="99"/>
      <c r="P4698" s="99"/>
      <c r="Q4698" s="99"/>
      <c r="R4698" s="99"/>
      <c r="S4698" s="99"/>
      <c r="T4698" s="99"/>
      <c r="U4698" s="99"/>
      <c r="V4698" s="99"/>
      <c r="W4698" s="99"/>
      <c r="X4698" s="99"/>
      <c r="Y4698" s="99"/>
      <c r="Z4698" s="99"/>
      <c r="AF4698" s="326"/>
    </row>
    <row r="4699" spans="1:32" x14ac:dyDescent="0.25">
      <c r="A4699" s="44" t="s">
        <v>12611</v>
      </c>
      <c r="B4699" s="44" t="s">
        <v>20343</v>
      </c>
      <c r="C4699" s="45" t="s">
        <v>12601</v>
      </c>
      <c r="D4699" s="32" t="s">
        <v>12570</v>
      </c>
      <c r="E4699" s="46">
        <v>46387</v>
      </c>
      <c r="AF4699" s="326"/>
    </row>
    <row r="4700" spans="1:32" x14ac:dyDescent="0.25">
      <c r="A4700" s="44" t="s">
        <v>19122</v>
      </c>
      <c r="B4700" s="44" t="s">
        <v>3298</v>
      </c>
      <c r="C4700" s="45">
        <v>26010402</v>
      </c>
      <c r="D4700" s="45" t="s">
        <v>12340</v>
      </c>
      <c r="E4700" s="45" t="s">
        <v>18836</v>
      </c>
      <c r="AF4700" s="326"/>
    </row>
    <row r="4701" spans="1:32" x14ac:dyDescent="0.3">
      <c r="A4701" s="372" t="s">
        <v>20079</v>
      </c>
      <c r="B4701" s="372" t="s">
        <v>2383</v>
      </c>
      <c r="C4701" s="125" t="s">
        <v>20257</v>
      </c>
      <c r="D4701" s="32" t="s">
        <v>20621</v>
      </c>
      <c r="E4701" s="125" t="s">
        <v>8976</v>
      </c>
      <c r="F4701" s="125" t="s">
        <v>1236</v>
      </c>
      <c r="G4701" s="125" t="s">
        <v>1237</v>
      </c>
      <c r="AF4701" s="326"/>
    </row>
    <row r="4702" spans="1:32" x14ac:dyDescent="0.25">
      <c r="A4702" s="44" t="s">
        <v>9419</v>
      </c>
      <c r="B4702" s="44" t="s">
        <v>1979</v>
      </c>
      <c r="C4702" s="45" t="s">
        <v>9420</v>
      </c>
      <c r="D4702" s="46" t="s">
        <v>13037</v>
      </c>
      <c r="E4702" s="46">
        <v>46284</v>
      </c>
      <c r="AF4702" s="326"/>
    </row>
    <row r="4703" spans="1:32" x14ac:dyDescent="0.25">
      <c r="A4703" s="44" t="s">
        <v>9419</v>
      </c>
      <c r="B4703" s="44" t="s">
        <v>17606</v>
      </c>
      <c r="C4703" s="45" t="s">
        <v>17660</v>
      </c>
      <c r="D4703" s="46" t="s">
        <v>13037</v>
      </c>
      <c r="E4703" s="46">
        <v>46344</v>
      </c>
      <c r="AF4703" s="326"/>
    </row>
    <row r="4704" spans="1:32" x14ac:dyDescent="0.3">
      <c r="A4704" s="372" t="s">
        <v>20080</v>
      </c>
      <c r="B4704" s="372" t="s">
        <v>1211</v>
      </c>
      <c r="C4704" s="125" t="s">
        <v>16878</v>
      </c>
      <c r="D4704" s="32" t="s">
        <v>20621</v>
      </c>
      <c r="E4704" s="125" t="s">
        <v>10638</v>
      </c>
      <c r="F4704" s="125" t="s">
        <v>1236</v>
      </c>
      <c r="G4704" s="125" t="s">
        <v>1237</v>
      </c>
      <c r="AF4704" s="326"/>
    </row>
    <row r="4705" spans="1:32" x14ac:dyDescent="0.25">
      <c r="A4705" s="44" t="s">
        <v>19123</v>
      </c>
      <c r="B4705" s="44" t="s">
        <v>990</v>
      </c>
      <c r="C4705" s="45">
        <v>260102</v>
      </c>
      <c r="D4705" s="45" t="s">
        <v>12340</v>
      </c>
      <c r="E4705" s="45" t="s">
        <v>8976</v>
      </c>
      <c r="AF4705" s="326"/>
    </row>
    <row r="4706" spans="1:32" x14ac:dyDescent="0.3">
      <c r="A4706" s="372" t="s">
        <v>20460</v>
      </c>
      <c r="B4706" s="372" t="s">
        <v>7465</v>
      </c>
      <c r="C4706" s="125" t="s">
        <v>20614</v>
      </c>
      <c r="D4706" s="32" t="s">
        <v>20621</v>
      </c>
      <c r="E4706" s="125" t="s">
        <v>10032</v>
      </c>
      <c r="F4706" s="125" t="s">
        <v>1236</v>
      </c>
      <c r="G4706" s="125" t="s">
        <v>1237</v>
      </c>
      <c r="AF4706" s="326"/>
    </row>
    <row r="4707" spans="1:32" x14ac:dyDescent="0.3">
      <c r="A4707" s="372" t="s">
        <v>20459</v>
      </c>
      <c r="B4707" s="372" t="s">
        <v>5061</v>
      </c>
      <c r="C4707" s="125" t="s">
        <v>17483</v>
      </c>
      <c r="D4707" s="32" t="s">
        <v>20621</v>
      </c>
      <c r="E4707" s="125" t="s">
        <v>5246</v>
      </c>
      <c r="F4707" s="125" t="s">
        <v>1236</v>
      </c>
      <c r="G4707" s="125" t="s">
        <v>1237</v>
      </c>
      <c r="AF4707" s="326"/>
    </row>
    <row r="4708" spans="1:32" x14ac:dyDescent="0.25">
      <c r="A4708" s="57" t="s">
        <v>3770</v>
      </c>
      <c r="B4708" s="92" t="s">
        <v>3862</v>
      </c>
      <c r="C4708" s="93" t="s">
        <v>3860</v>
      </c>
      <c r="D4708" s="93" t="s">
        <v>3861</v>
      </c>
      <c r="E4708" s="94">
        <v>46203</v>
      </c>
      <c r="F4708" s="93"/>
      <c r="G4708" s="93"/>
      <c r="H4708" s="93"/>
      <c r="I4708" s="99"/>
      <c r="J4708" s="99"/>
      <c r="K4708" s="99"/>
      <c r="L4708" s="99"/>
      <c r="M4708" s="99"/>
      <c r="N4708" s="99"/>
      <c r="O4708" s="99"/>
      <c r="P4708" s="44"/>
      <c r="Q4708" s="256"/>
      <c r="R4708" s="99"/>
      <c r="S4708" s="99"/>
      <c r="T4708" s="99"/>
      <c r="U4708" s="99"/>
      <c r="V4708" s="99"/>
      <c r="W4708" s="99"/>
      <c r="X4708" s="99"/>
      <c r="Y4708" s="99"/>
      <c r="Z4708" s="99"/>
      <c r="AA4708" s="380"/>
      <c r="AF4708" s="326"/>
    </row>
    <row r="4709" spans="1:32" x14ac:dyDescent="0.3">
      <c r="A4709" s="372" t="s">
        <v>20461</v>
      </c>
      <c r="B4709" s="372" t="s">
        <v>12354</v>
      </c>
      <c r="C4709" s="125" t="s">
        <v>12187</v>
      </c>
      <c r="D4709" s="32" t="s">
        <v>20621</v>
      </c>
      <c r="E4709" s="125" t="s">
        <v>5239</v>
      </c>
      <c r="F4709" s="125" t="s">
        <v>1236</v>
      </c>
      <c r="G4709" s="125" t="s">
        <v>1237</v>
      </c>
      <c r="AF4709" s="326"/>
    </row>
    <row r="4710" spans="1:32" x14ac:dyDescent="0.3">
      <c r="A4710" s="372" t="s">
        <v>20461</v>
      </c>
      <c r="B4710" s="372" t="s">
        <v>1206</v>
      </c>
      <c r="C4710" s="125" t="s">
        <v>20612</v>
      </c>
      <c r="D4710" s="32" t="s">
        <v>20621</v>
      </c>
      <c r="E4710" s="125" t="s">
        <v>10032</v>
      </c>
      <c r="F4710" s="125" t="s">
        <v>1236</v>
      </c>
      <c r="G4710" s="125" t="s">
        <v>1237</v>
      </c>
      <c r="AF4710" s="326"/>
    </row>
    <row r="4711" spans="1:32" x14ac:dyDescent="0.25">
      <c r="A4711" s="44" t="s">
        <v>7511</v>
      </c>
      <c r="B4711" s="44" t="s">
        <v>2433</v>
      </c>
      <c r="C4711" s="45">
        <v>230105</v>
      </c>
      <c r="D4711" s="45" t="s">
        <v>12340</v>
      </c>
      <c r="E4711" s="45" t="s">
        <v>5580</v>
      </c>
      <c r="AF4711" s="326"/>
    </row>
    <row r="4712" spans="1:32" x14ac:dyDescent="0.25">
      <c r="A4712" s="256" t="s">
        <v>15262</v>
      </c>
      <c r="B4712" s="256" t="s">
        <v>15244</v>
      </c>
      <c r="C4712" s="53" t="s">
        <v>15373</v>
      </c>
      <c r="D4712" s="93" t="s">
        <v>5891</v>
      </c>
      <c r="E4712" s="257">
        <v>47520</v>
      </c>
      <c r="F4712" s="93"/>
      <c r="G4712" s="93"/>
      <c r="H4712" s="93"/>
      <c r="I4712" s="99"/>
      <c r="J4712" s="99"/>
      <c r="K4712" s="99"/>
      <c r="L4712" s="99"/>
      <c r="M4712" s="99"/>
      <c r="N4712" s="99"/>
      <c r="O4712" s="99"/>
      <c r="P4712" s="99"/>
      <c r="Q4712" s="99"/>
      <c r="R4712" s="99"/>
      <c r="S4712" s="99"/>
      <c r="T4712" s="99"/>
      <c r="U4712" s="99"/>
      <c r="V4712" s="99"/>
      <c r="W4712" s="99"/>
      <c r="X4712" s="99"/>
      <c r="Y4712" s="99"/>
      <c r="Z4712" s="99"/>
      <c r="AF4712" s="326"/>
    </row>
    <row r="4713" spans="1:32" x14ac:dyDescent="0.3">
      <c r="A4713" s="385" t="s">
        <v>18543</v>
      </c>
      <c r="B4713" s="385" t="s">
        <v>1339</v>
      </c>
      <c r="C4713" s="387">
        <v>24027</v>
      </c>
      <c r="D4713" s="93" t="s">
        <v>5007</v>
      </c>
      <c r="E4713" s="388">
        <v>46507</v>
      </c>
      <c r="AF4713" s="326"/>
    </row>
    <row r="4714" spans="1:32" x14ac:dyDescent="0.25">
      <c r="A4714" s="99" t="s">
        <v>6128</v>
      </c>
      <c r="B4714" s="92" t="s">
        <v>6150</v>
      </c>
      <c r="C4714" s="93" t="s">
        <v>6151</v>
      </c>
      <c r="D4714" s="93" t="s">
        <v>1250</v>
      </c>
      <c r="E4714" s="94">
        <v>46961</v>
      </c>
      <c r="F4714" s="93"/>
      <c r="G4714" s="93"/>
      <c r="H4714" s="93"/>
      <c r="I4714" s="99"/>
      <c r="J4714" s="99"/>
      <c r="K4714" s="99"/>
      <c r="L4714" s="99"/>
      <c r="M4714" s="99"/>
      <c r="N4714" s="99"/>
      <c r="O4714" s="99"/>
      <c r="P4714" s="44"/>
      <c r="Q4714" s="256"/>
      <c r="R4714" s="99"/>
      <c r="S4714" s="99"/>
      <c r="T4714" s="99"/>
      <c r="U4714" s="99"/>
      <c r="V4714" s="99"/>
      <c r="W4714" s="99"/>
      <c r="X4714" s="99"/>
      <c r="Y4714" s="99"/>
      <c r="Z4714" s="99"/>
      <c r="AF4714" s="326"/>
    </row>
    <row r="4715" spans="1:32" x14ac:dyDescent="0.25">
      <c r="A4715" s="44" t="s">
        <v>6951</v>
      </c>
      <c r="B4715" s="44" t="s">
        <v>18842</v>
      </c>
      <c r="C4715" s="45">
        <v>26020101</v>
      </c>
      <c r="D4715" s="45" t="s">
        <v>12340</v>
      </c>
      <c r="E4715" s="45" t="s">
        <v>10021</v>
      </c>
      <c r="AF4715" s="326"/>
    </row>
    <row r="4716" spans="1:32" x14ac:dyDescent="0.25">
      <c r="A4716" s="44" t="s">
        <v>6951</v>
      </c>
      <c r="B4716" s="44" t="s">
        <v>7117</v>
      </c>
      <c r="C4716" s="45">
        <v>260203</v>
      </c>
      <c r="D4716" s="45" t="s">
        <v>12340</v>
      </c>
      <c r="E4716" s="45" t="s">
        <v>10021</v>
      </c>
      <c r="AF4716" s="326"/>
    </row>
    <row r="4717" spans="1:32" x14ac:dyDescent="0.25">
      <c r="A4717" s="44" t="s">
        <v>6951</v>
      </c>
      <c r="B4717" s="44" t="s">
        <v>7119</v>
      </c>
      <c r="C4717" s="45">
        <v>26020102</v>
      </c>
      <c r="D4717" s="45" t="s">
        <v>12340</v>
      </c>
      <c r="E4717" s="45" t="s">
        <v>10021</v>
      </c>
      <c r="AF4717" s="326"/>
    </row>
    <row r="4718" spans="1:32" x14ac:dyDescent="0.3">
      <c r="A4718" s="372" t="s">
        <v>4059</v>
      </c>
      <c r="B4718" s="372" t="s">
        <v>3578</v>
      </c>
      <c r="C4718" s="125" t="s">
        <v>11923</v>
      </c>
      <c r="D4718" s="32" t="s">
        <v>20621</v>
      </c>
      <c r="E4718" s="125" t="s">
        <v>2686</v>
      </c>
      <c r="F4718" s="125" t="s">
        <v>1236</v>
      </c>
      <c r="G4718" s="125" t="s">
        <v>1237</v>
      </c>
      <c r="AF4718" s="326"/>
    </row>
    <row r="4719" spans="1:32" x14ac:dyDescent="0.25">
      <c r="A4719" s="44" t="s">
        <v>19124</v>
      </c>
      <c r="B4719" s="44" t="s">
        <v>8377</v>
      </c>
      <c r="C4719" s="45">
        <v>230505</v>
      </c>
      <c r="D4719" s="45" t="s">
        <v>12340</v>
      </c>
      <c r="E4719" s="45" t="s">
        <v>7651</v>
      </c>
      <c r="AF4719" s="326"/>
    </row>
    <row r="4720" spans="1:32" x14ac:dyDescent="0.25">
      <c r="A4720" s="44" t="s">
        <v>19124</v>
      </c>
      <c r="B4720" s="44" t="s">
        <v>3598</v>
      </c>
      <c r="C4720" s="45">
        <v>210305</v>
      </c>
      <c r="D4720" s="45" t="s">
        <v>12340</v>
      </c>
      <c r="E4720" s="45" t="s">
        <v>3276</v>
      </c>
      <c r="AF4720" s="326"/>
    </row>
    <row r="4721" spans="1:32" x14ac:dyDescent="0.3">
      <c r="A4721" s="372" t="s">
        <v>16565</v>
      </c>
      <c r="B4721" s="372" t="s">
        <v>1660</v>
      </c>
      <c r="C4721" s="125" t="s">
        <v>14425</v>
      </c>
      <c r="D4721" s="32" t="s">
        <v>20621</v>
      </c>
      <c r="E4721" s="125" t="s">
        <v>12895</v>
      </c>
      <c r="F4721" s="125" t="s">
        <v>1236</v>
      </c>
      <c r="G4721" s="125" t="s">
        <v>1237</v>
      </c>
      <c r="AF4721" s="326"/>
    </row>
    <row r="4722" spans="1:32" x14ac:dyDescent="0.25">
      <c r="A4722" s="44" t="s">
        <v>3070</v>
      </c>
      <c r="B4722" s="44" t="s">
        <v>3160</v>
      </c>
      <c r="C4722" s="45">
        <v>230901</v>
      </c>
      <c r="D4722" s="45" t="s">
        <v>12340</v>
      </c>
      <c r="E4722" s="45" t="s">
        <v>8524</v>
      </c>
      <c r="AF4722" s="326"/>
    </row>
    <row r="4723" spans="1:32" x14ac:dyDescent="0.3">
      <c r="A4723" s="99" t="s">
        <v>3898</v>
      </c>
      <c r="B4723" s="92" t="s">
        <v>14451</v>
      </c>
      <c r="C4723" s="93" t="s">
        <v>14452</v>
      </c>
      <c r="D4723" s="93" t="s">
        <v>1250</v>
      </c>
      <c r="E4723" s="94">
        <v>47320</v>
      </c>
      <c r="F4723" s="93"/>
      <c r="G4723" s="93"/>
      <c r="H4723" s="93"/>
      <c r="I4723" s="99"/>
      <c r="J4723" s="99"/>
      <c r="K4723" s="99"/>
      <c r="L4723" s="99"/>
      <c r="M4723" s="99"/>
      <c r="N4723" s="99"/>
      <c r="O4723" s="99"/>
      <c r="P4723" s="99"/>
      <c r="Q4723" s="99"/>
      <c r="R4723" s="99"/>
      <c r="S4723" s="99"/>
      <c r="T4723" s="99"/>
      <c r="U4723" s="99"/>
      <c r="V4723" s="99"/>
      <c r="W4723" s="99"/>
      <c r="X4723" s="99"/>
      <c r="Y4723" s="99"/>
      <c r="Z4723" s="99"/>
      <c r="AA4723" s="380"/>
      <c r="AF4723" s="326"/>
    </row>
    <row r="4724" spans="1:32" x14ac:dyDescent="0.25">
      <c r="A4724" s="44" t="s">
        <v>13242</v>
      </c>
      <c r="B4724" s="44" t="s">
        <v>13107</v>
      </c>
      <c r="C4724" s="45">
        <v>9.24</v>
      </c>
      <c r="D4724" s="45" t="s">
        <v>13565</v>
      </c>
      <c r="E4724" s="46">
        <v>47299</v>
      </c>
      <c r="F4724" s="45"/>
      <c r="G4724" s="93"/>
      <c r="H4724" s="93"/>
      <c r="I4724" s="99"/>
      <c r="J4724" s="99"/>
      <c r="K4724" s="99"/>
      <c r="L4724" s="99"/>
      <c r="M4724" s="99"/>
      <c r="N4724" s="99"/>
      <c r="O4724" s="99"/>
      <c r="P4724" s="99"/>
      <c r="Q4724" s="99"/>
      <c r="R4724" s="99"/>
      <c r="S4724" s="99"/>
      <c r="T4724" s="99"/>
      <c r="U4724" s="99"/>
      <c r="V4724" s="99"/>
      <c r="W4724" s="99"/>
      <c r="X4724" s="99"/>
      <c r="Y4724" s="99"/>
      <c r="Z4724" s="99"/>
      <c r="AF4724" s="326"/>
    </row>
    <row r="4725" spans="1:32" x14ac:dyDescent="0.25">
      <c r="A4725" s="44" t="s">
        <v>13242</v>
      </c>
      <c r="B4725" s="44" t="s">
        <v>13119</v>
      </c>
      <c r="C4725" s="45">
        <v>22.24</v>
      </c>
      <c r="D4725" s="45" t="s">
        <v>13565</v>
      </c>
      <c r="E4725" s="46">
        <v>47299</v>
      </c>
      <c r="F4725" s="45"/>
      <c r="G4725" s="93"/>
      <c r="H4725" s="93"/>
      <c r="I4725" s="99"/>
      <c r="J4725" s="99"/>
      <c r="K4725" s="99"/>
      <c r="L4725" s="99"/>
      <c r="M4725" s="99"/>
      <c r="N4725" s="99"/>
      <c r="O4725" s="99"/>
      <c r="P4725" s="99"/>
      <c r="Q4725" s="99"/>
      <c r="R4725" s="99"/>
      <c r="S4725" s="99"/>
      <c r="T4725" s="99"/>
      <c r="U4725" s="99"/>
      <c r="V4725" s="99"/>
      <c r="W4725" s="99"/>
      <c r="X4725" s="99"/>
      <c r="Y4725" s="99"/>
      <c r="Z4725" s="99"/>
      <c r="AF4725" s="326"/>
    </row>
    <row r="4726" spans="1:32" x14ac:dyDescent="0.25">
      <c r="A4726" s="44" t="s">
        <v>19125</v>
      </c>
      <c r="B4726" s="44" t="s">
        <v>210</v>
      </c>
      <c r="C4726" s="45">
        <v>241001</v>
      </c>
      <c r="D4726" s="45" t="s">
        <v>12340</v>
      </c>
      <c r="E4726" s="45" t="s">
        <v>5650</v>
      </c>
      <c r="AF4726" s="326"/>
    </row>
    <row r="4727" spans="1:32" x14ac:dyDescent="0.25">
      <c r="A4727" s="44" t="s">
        <v>10738</v>
      </c>
      <c r="B4727" s="44" t="s">
        <v>10725</v>
      </c>
      <c r="C4727" s="45" t="s">
        <v>10739</v>
      </c>
      <c r="D4727" s="46" t="s">
        <v>13037</v>
      </c>
      <c r="E4727" s="46">
        <v>46156</v>
      </c>
      <c r="AF4727" s="326"/>
    </row>
    <row r="4728" spans="1:32" x14ac:dyDescent="0.25">
      <c r="A4728" s="44" t="s">
        <v>10738</v>
      </c>
      <c r="B4728" s="44" t="s">
        <v>10725</v>
      </c>
      <c r="C4728" s="45" t="s">
        <v>10739</v>
      </c>
      <c r="D4728" s="46" t="s">
        <v>13037</v>
      </c>
      <c r="E4728" s="46">
        <v>46156</v>
      </c>
      <c r="AF4728" s="326"/>
    </row>
    <row r="4729" spans="1:32" x14ac:dyDescent="0.3">
      <c r="A4729" s="372" t="s">
        <v>14360</v>
      </c>
      <c r="B4729" s="372" t="s">
        <v>14350</v>
      </c>
      <c r="C4729" s="125" t="s">
        <v>14351</v>
      </c>
      <c r="D4729" s="32" t="s">
        <v>20621</v>
      </c>
      <c r="E4729" s="125" t="s">
        <v>13567</v>
      </c>
      <c r="F4729" s="125" t="s">
        <v>1236</v>
      </c>
      <c r="G4729" s="125" t="s">
        <v>1237</v>
      </c>
      <c r="AF4729" s="326"/>
    </row>
    <row r="4730" spans="1:32" x14ac:dyDescent="0.3">
      <c r="A4730" s="372" t="s">
        <v>20081</v>
      </c>
      <c r="B4730" s="372" t="s">
        <v>1214</v>
      </c>
      <c r="C4730" s="125" t="s">
        <v>18610</v>
      </c>
      <c r="D4730" s="32" t="s">
        <v>20621</v>
      </c>
      <c r="E4730" s="125" t="s">
        <v>8976</v>
      </c>
      <c r="F4730" s="125" t="s">
        <v>1236</v>
      </c>
      <c r="G4730" s="125" t="s">
        <v>1237</v>
      </c>
      <c r="AF4730" s="326"/>
    </row>
    <row r="4731" spans="1:32" x14ac:dyDescent="0.25">
      <c r="A4731" s="44" t="s">
        <v>5515</v>
      </c>
      <c r="B4731" s="44" t="s">
        <v>3298</v>
      </c>
      <c r="C4731" s="45">
        <v>23010402</v>
      </c>
      <c r="D4731" s="45" t="s">
        <v>12340</v>
      </c>
      <c r="E4731" s="45" t="s">
        <v>5640</v>
      </c>
      <c r="AF4731" s="326"/>
    </row>
    <row r="4732" spans="1:32" x14ac:dyDescent="0.25">
      <c r="A4732" s="44" t="s">
        <v>5515</v>
      </c>
      <c r="B4732" s="44" t="s">
        <v>5639</v>
      </c>
      <c r="C4732" s="45">
        <v>23010401</v>
      </c>
      <c r="D4732" s="45" t="s">
        <v>12340</v>
      </c>
      <c r="E4732" s="45" t="s">
        <v>5640</v>
      </c>
      <c r="AF4732" s="326"/>
    </row>
    <row r="4733" spans="1:32" x14ac:dyDescent="0.25">
      <c r="A4733" s="44" t="s">
        <v>5515</v>
      </c>
      <c r="B4733" s="44" t="s">
        <v>16913</v>
      </c>
      <c r="C4733" s="45">
        <v>25050102</v>
      </c>
      <c r="D4733" s="45" t="s">
        <v>12340</v>
      </c>
      <c r="E4733" s="45" t="s">
        <v>7651</v>
      </c>
      <c r="AF4733" s="326"/>
    </row>
    <row r="4734" spans="1:32" x14ac:dyDescent="0.25">
      <c r="A4734" s="44" t="s">
        <v>5515</v>
      </c>
      <c r="B4734" s="44" t="s">
        <v>16912</v>
      </c>
      <c r="C4734" s="45">
        <v>25050101</v>
      </c>
      <c r="D4734" s="45" t="s">
        <v>12340</v>
      </c>
      <c r="E4734" s="45" t="s">
        <v>7651</v>
      </c>
      <c r="AF4734" s="326"/>
    </row>
    <row r="4735" spans="1:32" x14ac:dyDescent="0.25">
      <c r="A4735" s="44" t="s">
        <v>10188</v>
      </c>
      <c r="B4735" s="92" t="s">
        <v>10390</v>
      </c>
      <c r="C4735" s="56" t="s">
        <v>10120</v>
      </c>
      <c r="D4735" s="146" t="s">
        <v>10389</v>
      </c>
      <c r="E4735" s="107">
        <v>45838</v>
      </c>
      <c r="F4735" s="93"/>
      <c r="G4735" s="93"/>
      <c r="H4735" s="93"/>
      <c r="I4735" s="99"/>
      <c r="J4735" s="99"/>
      <c r="K4735" s="99"/>
      <c r="L4735" s="99"/>
      <c r="M4735" s="99"/>
      <c r="N4735" s="99"/>
      <c r="O4735" s="99"/>
      <c r="P4735" s="44"/>
      <c r="Q4735" s="256"/>
      <c r="R4735" s="99"/>
      <c r="S4735" s="99"/>
      <c r="T4735" s="99"/>
      <c r="U4735" s="99"/>
      <c r="V4735" s="99"/>
      <c r="W4735" s="99"/>
      <c r="X4735" s="99"/>
      <c r="Y4735" s="99"/>
      <c r="Z4735" s="99"/>
      <c r="AF4735" s="326"/>
    </row>
    <row r="4736" spans="1:32" x14ac:dyDescent="0.25">
      <c r="A4736" s="99" t="s">
        <v>8684</v>
      </c>
      <c r="B4736" s="92" t="s">
        <v>8685</v>
      </c>
      <c r="C4736" s="146" t="s">
        <v>8686</v>
      </c>
      <c r="D4736" s="146" t="s">
        <v>2763</v>
      </c>
      <c r="E4736" s="107">
        <v>45519</v>
      </c>
      <c r="F4736" s="93"/>
      <c r="G4736" s="93"/>
      <c r="H4736" s="93"/>
      <c r="I4736" s="99"/>
      <c r="J4736" s="99"/>
      <c r="K4736" s="99"/>
      <c r="L4736" s="99"/>
      <c r="M4736" s="99"/>
      <c r="N4736" s="99"/>
      <c r="O4736" s="99"/>
      <c r="P4736" s="44"/>
      <c r="Q4736" s="256"/>
      <c r="R4736" s="99"/>
      <c r="S4736" s="99"/>
      <c r="T4736" s="99"/>
      <c r="U4736" s="99"/>
      <c r="V4736" s="99"/>
      <c r="W4736" s="99"/>
      <c r="X4736" s="99"/>
      <c r="Y4736" s="99"/>
      <c r="Z4736" s="99"/>
      <c r="AF4736" s="326"/>
    </row>
    <row r="4737" spans="1:32" x14ac:dyDescent="0.3">
      <c r="A4737" s="372" t="s">
        <v>20462</v>
      </c>
      <c r="B4737" s="372" t="s">
        <v>1206</v>
      </c>
      <c r="C4737" s="125" t="s">
        <v>20612</v>
      </c>
      <c r="D4737" s="32" t="s">
        <v>20621</v>
      </c>
      <c r="E4737" s="125" t="s">
        <v>10032</v>
      </c>
      <c r="F4737" s="125" t="s">
        <v>1236</v>
      </c>
      <c r="G4737" s="125" t="s">
        <v>1237</v>
      </c>
      <c r="AF4737" s="326"/>
    </row>
    <row r="4738" spans="1:32" x14ac:dyDescent="0.25">
      <c r="A4738" s="44" t="s">
        <v>13650</v>
      </c>
      <c r="B4738" s="44" t="s">
        <v>210</v>
      </c>
      <c r="C4738" s="45">
        <v>241001</v>
      </c>
      <c r="D4738" s="45" t="s">
        <v>12340</v>
      </c>
      <c r="E4738" s="45" t="s">
        <v>5650</v>
      </c>
      <c r="AF4738" s="326"/>
    </row>
    <row r="4739" spans="1:32" x14ac:dyDescent="0.25">
      <c r="A4739" s="44" t="s">
        <v>13650</v>
      </c>
      <c r="B4739" s="44" t="s">
        <v>5639</v>
      </c>
      <c r="C4739" s="45">
        <v>26010401</v>
      </c>
      <c r="D4739" s="45" t="s">
        <v>12340</v>
      </c>
      <c r="E4739" s="45" t="s">
        <v>18836</v>
      </c>
      <c r="AF4739" s="326"/>
    </row>
    <row r="4740" spans="1:32" x14ac:dyDescent="0.25">
      <c r="A4740" s="44" t="s">
        <v>13650</v>
      </c>
      <c r="B4740" s="44" t="s">
        <v>3298</v>
      </c>
      <c r="C4740" s="45">
        <v>26010402</v>
      </c>
      <c r="D4740" s="45" t="s">
        <v>12340</v>
      </c>
      <c r="E4740" s="45" t="s">
        <v>18836</v>
      </c>
      <c r="AF4740" s="326"/>
    </row>
    <row r="4741" spans="1:32" x14ac:dyDescent="0.25">
      <c r="A4741" s="369" t="s">
        <v>9181</v>
      </c>
      <c r="B4741" s="67" t="s">
        <v>5906</v>
      </c>
      <c r="C4741" s="77" t="s">
        <v>9242</v>
      </c>
      <c r="D4741" s="93" t="s">
        <v>5891</v>
      </c>
      <c r="E4741" s="55">
        <v>46935</v>
      </c>
      <c r="F4741" s="93"/>
      <c r="G4741" s="93"/>
      <c r="H4741" s="93"/>
      <c r="I4741" s="99"/>
      <c r="J4741" s="99"/>
      <c r="K4741" s="99"/>
      <c r="L4741" s="99"/>
      <c r="M4741" s="99"/>
      <c r="N4741" s="99"/>
      <c r="O4741" s="99"/>
      <c r="P4741" s="99"/>
      <c r="Q4741" s="99"/>
      <c r="R4741" s="99"/>
      <c r="S4741" s="99"/>
      <c r="T4741" s="99"/>
      <c r="U4741" s="99"/>
      <c r="V4741" s="99"/>
      <c r="W4741" s="99"/>
      <c r="X4741" s="99"/>
      <c r="Y4741" s="99"/>
      <c r="Z4741" s="99"/>
      <c r="AF4741" s="326"/>
    </row>
    <row r="4742" spans="1:32" x14ac:dyDescent="0.25">
      <c r="A4742" s="44" t="s">
        <v>19126</v>
      </c>
      <c r="B4742" s="44" t="s">
        <v>5639</v>
      </c>
      <c r="C4742" s="45">
        <v>26010401</v>
      </c>
      <c r="D4742" s="45" t="s">
        <v>12340</v>
      </c>
      <c r="E4742" s="45" t="s">
        <v>18836</v>
      </c>
      <c r="AF4742" s="326"/>
    </row>
    <row r="4743" spans="1:32" x14ac:dyDescent="0.25">
      <c r="A4743" s="87" t="s">
        <v>1846</v>
      </c>
      <c r="B4743" s="76" t="s">
        <v>1847</v>
      </c>
      <c r="C4743" s="56" t="s">
        <v>2701</v>
      </c>
      <c r="D4743" s="146" t="s">
        <v>1788</v>
      </c>
      <c r="E4743" s="107">
        <v>45017</v>
      </c>
      <c r="F4743" s="93"/>
      <c r="G4743" s="93"/>
      <c r="H4743" s="93"/>
      <c r="I4743" s="99"/>
      <c r="J4743" s="99"/>
      <c r="K4743" s="99"/>
      <c r="L4743" s="99"/>
      <c r="M4743" s="99"/>
      <c r="N4743" s="99"/>
      <c r="O4743" s="99"/>
      <c r="P4743" s="44"/>
      <c r="Q4743" s="256"/>
      <c r="R4743" s="99"/>
      <c r="S4743" s="99"/>
      <c r="T4743" s="99"/>
      <c r="U4743" s="99"/>
      <c r="V4743" s="99"/>
      <c r="W4743" s="99"/>
      <c r="X4743" s="99"/>
      <c r="Y4743" s="99"/>
      <c r="Z4743" s="99"/>
      <c r="AF4743" s="326"/>
    </row>
    <row r="4744" spans="1:32" x14ac:dyDescent="0.25">
      <c r="A4744" s="44" t="s">
        <v>5516</v>
      </c>
      <c r="B4744" s="44" t="s">
        <v>10016</v>
      </c>
      <c r="C4744" s="45">
        <v>240103</v>
      </c>
      <c r="D4744" s="45" t="s">
        <v>12340</v>
      </c>
      <c r="E4744" s="45" t="s">
        <v>5452</v>
      </c>
      <c r="AF4744" s="326"/>
    </row>
    <row r="4745" spans="1:32" x14ac:dyDescent="0.25">
      <c r="A4745" s="44" t="s">
        <v>5516</v>
      </c>
      <c r="B4745" s="44" t="s">
        <v>2433</v>
      </c>
      <c r="C4745" s="45">
        <v>250106</v>
      </c>
      <c r="D4745" s="45" t="s">
        <v>12340</v>
      </c>
      <c r="E4745" s="45" t="s">
        <v>12896</v>
      </c>
      <c r="AF4745" s="326"/>
    </row>
    <row r="4746" spans="1:32" x14ac:dyDescent="0.25">
      <c r="A4746" s="44" t="s">
        <v>5516</v>
      </c>
      <c r="B4746" s="44" t="s">
        <v>986</v>
      </c>
      <c r="C4746" s="45">
        <v>240303</v>
      </c>
      <c r="D4746" s="45" t="s">
        <v>12340</v>
      </c>
      <c r="E4746" s="45" t="s">
        <v>2686</v>
      </c>
      <c r="AF4746" s="326"/>
    </row>
    <row r="4747" spans="1:32" x14ac:dyDescent="0.25">
      <c r="A4747" s="44" t="s">
        <v>13651</v>
      </c>
      <c r="B4747" s="44" t="s">
        <v>3298</v>
      </c>
      <c r="C4747" s="45">
        <v>25010402</v>
      </c>
      <c r="D4747" s="45" t="s">
        <v>12340</v>
      </c>
      <c r="E4747" s="45" t="s">
        <v>13581</v>
      </c>
      <c r="AF4747" s="326"/>
    </row>
    <row r="4748" spans="1:32" x14ac:dyDescent="0.25">
      <c r="A4748" s="44" t="s">
        <v>13651</v>
      </c>
      <c r="B4748" s="44" t="s">
        <v>5639</v>
      </c>
      <c r="C4748" s="45">
        <v>25010401</v>
      </c>
      <c r="D4748" s="45" t="s">
        <v>12340</v>
      </c>
      <c r="E4748" s="45" t="s">
        <v>13581</v>
      </c>
      <c r="AF4748" s="326"/>
    </row>
    <row r="4749" spans="1:32" x14ac:dyDescent="0.25">
      <c r="A4749" s="44" t="s">
        <v>13651</v>
      </c>
      <c r="B4749" s="44" t="s">
        <v>210</v>
      </c>
      <c r="C4749" s="45">
        <v>241001</v>
      </c>
      <c r="D4749" s="45" t="s">
        <v>12340</v>
      </c>
      <c r="E4749" s="45" t="s">
        <v>5650</v>
      </c>
      <c r="AF4749" s="326"/>
    </row>
    <row r="4750" spans="1:32" x14ac:dyDescent="0.3">
      <c r="A4750" s="372" t="s">
        <v>9366</v>
      </c>
      <c r="B4750" s="372" t="s">
        <v>9352</v>
      </c>
      <c r="C4750" s="125" t="s">
        <v>9353</v>
      </c>
      <c r="D4750" s="32" t="s">
        <v>20621</v>
      </c>
      <c r="E4750" s="125" t="s">
        <v>8524</v>
      </c>
      <c r="F4750" s="125" t="s">
        <v>1236</v>
      </c>
      <c r="G4750" s="125" t="s">
        <v>1236</v>
      </c>
      <c r="AF4750" s="326"/>
    </row>
    <row r="4751" spans="1:32" x14ac:dyDescent="0.25">
      <c r="A4751" s="44" t="s">
        <v>19127</v>
      </c>
      <c r="B4751" s="44" t="s">
        <v>5639</v>
      </c>
      <c r="C4751" s="45">
        <v>23010401</v>
      </c>
      <c r="D4751" s="45" t="s">
        <v>12340</v>
      </c>
      <c r="E4751" s="45" t="s">
        <v>5640</v>
      </c>
      <c r="AF4751" s="326"/>
    </row>
    <row r="4752" spans="1:32" x14ac:dyDescent="0.25">
      <c r="A4752" s="44" t="s">
        <v>19127</v>
      </c>
      <c r="B4752" s="44" t="s">
        <v>11297</v>
      </c>
      <c r="C4752" s="45">
        <v>240501</v>
      </c>
      <c r="D4752" s="45" t="s">
        <v>12340</v>
      </c>
      <c r="E4752" s="45" t="s">
        <v>11298</v>
      </c>
      <c r="AF4752" s="326"/>
    </row>
    <row r="4753" spans="1:32" x14ac:dyDescent="0.25">
      <c r="A4753" s="44" t="s">
        <v>19127</v>
      </c>
      <c r="B4753" s="44" t="s">
        <v>3298</v>
      </c>
      <c r="C4753" s="45">
        <v>23010402</v>
      </c>
      <c r="D4753" s="45" t="s">
        <v>12340</v>
      </c>
      <c r="E4753" s="45" t="s">
        <v>5640</v>
      </c>
      <c r="AF4753" s="326"/>
    </row>
    <row r="4754" spans="1:32" x14ac:dyDescent="0.25">
      <c r="A4754" s="44" t="s">
        <v>14242</v>
      </c>
      <c r="B4754" s="44" t="s">
        <v>3597</v>
      </c>
      <c r="C4754" s="45">
        <v>220605</v>
      </c>
      <c r="D4754" s="45" t="s">
        <v>12340</v>
      </c>
      <c r="E4754" s="45" t="s">
        <v>5468</v>
      </c>
      <c r="AF4754" s="326"/>
    </row>
    <row r="4755" spans="1:32" x14ac:dyDescent="0.25">
      <c r="A4755" s="44" t="s">
        <v>14242</v>
      </c>
      <c r="B4755" s="44" t="s">
        <v>18828</v>
      </c>
      <c r="C4755" s="45">
        <v>25010501</v>
      </c>
      <c r="D4755" s="45" t="s">
        <v>12340</v>
      </c>
      <c r="E4755" s="45" t="s">
        <v>13567</v>
      </c>
      <c r="AF4755" s="326"/>
    </row>
    <row r="4756" spans="1:32" x14ac:dyDescent="0.25">
      <c r="A4756" s="44" t="s">
        <v>14242</v>
      </c>
      <c r="B4756" s="44" t="s">
        <v>5442</v>
      </c>
      <c r="C4756" s="45">
        <v>25010502</v>
      </c>
      <c r="D4756" s="45" t="s">
        <v>12340</v>
      </c>
      <c r="E4756" s="45" t="s">
        <v>13567</v>
      </c>
      <c r="AF4756" s="326"/>
    </row>
    <row r="4757" spans="1:32" x14ac:dyDescent="0.25">
      <c r="A4757" s="44" t="s">
        <v>14242</v>
      </c>
      <c r="B4757" s="44" t="s">
        <v>5490</v>
      </c>
      <c r="C4757" s="45">
        <v>250603</v>
      </c>
      <c r="D4757" s="45" t="s">
        <v>12340</v>
      </c>
      <c r="E4757" s="45" t="s">
        <v>8383</v>
      </c>
      <c r="AF4757" s="326"/>
    </row>
    <row r="4758" spans="1:32" x14ac:dyDescent="0.25">
      <c r="A4758" s="44" t="s">
        <v>14242</v>
      </c>
      <c r="B4758" s="44" t="s">
        <v>5639</v>
      </c>
      <c r="C4758" s="45">
        <v>26010401</v>
      </c>
      <c r="D4758" s="45" t="s">
        <v>12340</v>
      </c>
      <c r="E4758" s="45" t="s">
        <v>18836</v>
      </c>
      <c r="AF4758" s="326"/>
    </row>
    <row r="4759" spans="1:32" x14ac:dyDescent="0.25">
      <c r="A4759" s="44" t="s">
        <v>14242</v>
      </c>
      <c r="B4759" s="44" t="s">
        <v>3298</v>
      </c>
      <c r="C4759" s="45">
        <v>26010402</v>
      </c>
      <c r="D4759" s="45" t="s">
        <v>12340</v>
      </c>
      <c r="E4759" s="45" t="s">
        <v>18836</v>
      </c>
      <c r="AF4759" s="326"/>
    </row>
    <row r="4760" spans="1:32" x14ac:dyDescent="0.25">
      <c r="A4760" s="44" t="s">
        <v>8629</v>
      </c>
      <c r="B4760" s="44" t="s">
        <v>8630</v>
      </c>
      <c r="C4760" s="45" t="s">
        <v>8631</v>
      </c>
      <c r="D4760" s="46" t="s">
        <v>13037</v>
      </c>
      <c r="E4760" s="46">
        <v>46284</v>
      </c>
      <c r="AF4760" s="326"/>
    </row>
    <row r="4761" spans="1:32" x14ac:dyDescent="0.25">
      <c r="A4761" s="44" t="s">
        <v>15572</v>
      </c>
      <c r="B4761" s="44" t="s">
        <v>4105</v>
      </c>
      <c r="C4761" s="45" t="s">
        <v>15573</v>
      </c>
      <c r="D4761" s="46" t="s">
        <v>13037</v>
      </c>
      <c r="E4761" s="46">
        <v>46218</v>
      </c>
      <c r="AF4761" s="326"/>
    </row>
    <row r="4762" spans="1:32" x14ac:dyDescent="0.25">
      <c r="A4762" s="44" t="s">
        <v>15572</v>
      </c>
      <c r="B4762" s="44" t="s">
        <v>4105</v>
      </c>
      <c r="C4762" s="45" t="s">
        <v>15573</v>
      </c>
      <c r="D4762" s="46" t="s">
        <v>13037</v>
      </c>
      <c r="E4762" s="46">
        <v>46218</v>
      </c>
      <c r="AF4762" s="326"/>
    </row>
    <row r="4763" spans="1:32" x14ac:dyDescent="0.25">
      <c r="A4763" s="44" t="s">
        <v>19128</v>
      </c>
      <c r="B4763" s="44" t="s">
        <v>10020</v>
      </c>
      <c r="C4763" s="45">
        <v>24010401</v>
      </c>
      <c r="D4763" s="45" t="s">
        <v>12340</v>
      </c>
      <c r="E4763" s="45" t="s">
        <v>10021</v>
      </c>
      <c r="AF4763" s="326"/>
    </row>
    <row r="4764" spans="1:32" x14ac:dyDescent="0.25">
      <c r="A4764" s="44" t="s">
        <v>19128</v>
      </c>
      <c r="B4764" s="44" t="s">
        <v>4036</v>
      </c>
      <c r="C4764" s="45">
        <v>24060401</v>
      </c>
      <c r="D4764" s="45" t="s">
        <v>12340</v>
      </c>
      <c r="E4764" s="45" t="s">
        <v>5235</v>
      </c>
      <c r="AF4764" s="326"/>
    </row>
    <row r="4765" spans="1:32" x14ac:dyDescent="0.25">
      <c r="A4765" s="44" t="s">
        <v>19128</v>
      </c>
      <c r="B4765" s="44" t="s">
        <v>3298</v>
      </c>
      <c r="C4765" s="45">
        <v>24010402</v>
      </c>
      <c r="D4765" s="45" t="s">
        <v>12340</v>
      </c>
      <c r="E4765" s="45" t="s">
        <v>10021</v>
      </c>
      <c r="AF4765" s="326"/>
    </row>
    <row r="4766" spans="1:32" x14ac:dyDescent="0.25">
      <c r="A4766" s="44" t="s">
        <v>19128</v>
      </c>
      <c r="B4766" s="44" t="s">
        <v>210</v>
      </c>
      <c r="C4766" s="45">
        <v>241001</v>
      </c>
      <c r="D4766" s="45" t="s">
        <v>12340</v>
      </c>
      <c r="E4766" s="45" t="s">
        <v>5650</v>
      </c>
      <c r="AF4766" s="326"/>
    </row>
    <row r="4767" spans="1:32" x14ac:dyDescent="0.25">
      <c r="A4767" s="44" t="s">
        <v>19128</v>
      </c>
      <c r="B4767" s="44" t="s">
        <v>968</v>
      </c>
      <c r="C4767" s="45">
        <v>24060402</v>
      </c>
      <c r="D4767" s="45" t="s">
        <v>12340</v>
      </c>
      <c r="E4767" s="45" t="s">
        <v>5235</v>
      </c>
      <c r="AF4767" s="326"/>
    </row>
    <row r="4768" spans="1:32" x14ac:dyDescent="0.25">
      <c r="A4768" s="44" t="s">
        <v>14099</v>
      </c>
      <c r="B4768" s="44" t="s">
        <v>20356</v>
      </c>
      <c r="C4768" s="45" t="s">
        <v>14093</v>
      </c>
      <c r="D4768" s="32" t="s">
        <v>12570</v>
      </c>
      <c r="E4768" s="46">
        <v>46477</v>
      </c>
      <c r="AF4768" s="326"/>
    </row>
    <row r="4769" spans="1:32" x14ac:dyDescent="0.25">
      <c r="A4769" s="44" t="s">
        <v>8837</v>
      </c>
      <c r="B4769" s="44" t="s">
        <v>20344</v>
      </c>
      <c r="C4769" s="45" t="s">
        <v>8813</v>
      </c>
      <c r="D4769" s="32" t="s">
        <v>12570</v>
      </c>
      <c r="E4769" s="46">
        <v>46387</v>
      </c>
      <c r="AF4769" s="326"/>
    </row>
    <row r="4770" spans="1:32" x14ac:dyDescent="0.25">
      <c r="A4770" s="44" t="s">
        <v>3071</v>
      </c>
      <c r="B4770" s="44" t="s">
        <v>5447</v>
      </c>
      <c r="C4770" s="45">
        <v>240804</v>
      </c>
      <c r="D4770" s="45" t="s">
        <v>12340</v>
      </c>
      <c r="E4770" s="45" t="s">
        <v>12234</v>
      </c>
      <c r="AF4770" s="326"/>
    </row>
    <row r="4771" spans="1:32" x14ac:dyDescent="0.25">
      <c r="A4771" s="44" t="s">
        <v>8145</v>
      </c>
      <c r="B4771" s="44" t="s">
        <v>8146</v>
      </c>
      <c r="C4771" s="45" t="s">
        <v>8147</v>
      </c>
      <c r="D4771" s="45" t="s">
        <v>12177</v>
      </c>
      <c r="E4771" s="45" t="s">
        <v>5073</v>
      </c>
      <c r="F4771" s="93"/>
      <c r="G4771" s="93"/>
      <c r="H4771" s="93"/>
      <c r="I4771" s="99"/>
      <c r="J4771" s="99"/>
      <c r="K4771" s="99"/>
      <c r="L4771" s="99"/>
      <c r="M4771" s="99"/>
      <c r="N4771" s="99"/>
      <c r="O4771" s="99"/>
      <c r="P4771" s="99"/>
      <c r="Q4771" s="99"/>
      <c r="R4771" s="99"/>
      <c r="S4771" s="99"/>
      <c r="T4771" s="99"/>
      <c r="U4771" s="99"/>
      <c r="V4771" s="99"/>
      <c r="W4771" s="99"/>
      <c r="X4771" s="99"/>
      <c r="Y4771" s="99"/>
      <c r="Z4771" s="99"/>
      <c r="AF4771" s="326"/>
    </row>
    <row r="4772" spans="1:32" x14ac:dyDescent="0.25">
      <c r="A4772" s="44" t="s">
        <v>8145</v>
      </c>
      <c r="B4772" s="44" t="s">
        <v>16017</v>
      </c>
      <c r="C4772" s="45" t="s">
        <v>14849</v>
      </c>
      <c r="D4772" s="93" t="s">
        <v>3876</v>
      </c>
      <c r="E4772" s="359">
        <f>DATE(2029,7,7)</f>
        <v>47306</v>
      </c>
      <c r="F4772" s="93"/>
      <c r="G4772" s="93"/>
      <c r="H4772" s="93"/>
      <c r="I4772" s="99"/>
      <c r="J4772" s="99"/>
      <c r="K4772" s="99"/>
      <c r="L4772" s="99"/>
      <c r="M4772" s="99"/>
      <c r="N4772" s="99"/>
      <c r="O4772" s="99"/>
      <c r="P4772" s="99"/>
      <c r="Q4772" s="99"/>
      <c r="R4772" s="99"/>
      <c r="S4772" s="99"/>
      <c r="T4772" s="99"/>
      <c r="U4772" s="99"/>
      <c r="V4772" s="99"/>
      <c r="W4772" s="99"/>
      <c r="X4772" s="99"/>
      <c r="Y4772" s="99"/>
      <c r="Z4772" s="99"/>
      <c r="AF4772" s="326"/>
    </row>
    <row r="4773" spans="1:32" x14ac:dyDescent="0.25">
      <c r="A4773" s="44" t="s">
        <v>8145</v>
      </c>
      <c r="B4773" s="44" t="s">
        <v>8146</v>
      </c>
      <c r="C4773" s="45" t="s">
        <v>8147</v>
      </c>
      <c r="D4773" s="45" t="s">
        <v>10697</v>
      </c>
      <c r="E4773" s="45" t="s">
        <v>5073</v>
      </c>
      <c r="F4773" s="93"/>
      <c r="G4773" s="93"/>
      <c r="H4773" s="93"/>
      <c r="I4773" s="99"/>
      <c r="J4773" s="99"/>
      <c r="K4773" s="99"/>
      <c r="L4773" s="99"/>
      <c r="M4773" s="99"/>
      <c r="N4773" s="99"/>
      <c r="O4773" s="99"/>
      <c r="P4773" s="44"/>
      <c r="Q4773" s="256"/>
      <c r="R4773" s="99"/>
      <c r="S4773" s="99"/>
      <c r="T4773" s="99"/>
      <c r="U4773" s="99"/>
      <c r="V4773" s="99"/>
      <c r="W4773" s="99"/>
      <c r="X4773" s="99"/>
      <c r="Y4773" s="99"/>
      <c r="Z4773" s="99"/>
      <c r="AF4773" s="326"/>
    </row>
    <row r="4774" spans="1:32" x14ac:dyDescent="0.3">
      <c r="A4774" s="372" t="s">
        <v>1048</v>
      </c>
      <c r="B4774" s="372" t="s">
        <v>5061</v>
      </c>
      <c r="C4774" s="125" t="s">
        <v>17483</v>
      </c>
      <c r="D4774" s="32" t="s">
        <v>20621</v>
      </c>
      <c r="E4774" s="125" t="s">
        <v>5246</v>
      </c>
      <c r="F4774" s="125" t="s">
        <v>1236</v>
      </c>
      <c r="G4774" s="125" t="s">
        <v>1237</v>
      </c>
      <c r="AF4774" s="326"/>
    </row>
    <row r="4775" spans="1:32" x14ac:dyDescent="0.25">
      <c r="A4775" s="44" t="s">
        <v>6952</v>
      </c>
      <c r="B4775" s="44" t="s">
        <v>3298</v>
      </c>
      <c r="C4775" s="45">
        <v>26010402</v>
      </c>
      <c r="D4775" s="45" t="s">
        <v>12340</v>
      </c>
      <c r="E4775" s="45" t="s">
        <v>18836</v>
      </c>
      <c r="AF4775" s="326"/>
    </row>
    <row r="4776" spans="1:32" x14ac:dyDescent="0.25">
      <c r="A4776" s="44" t="s">
        <v>6952</v>
      </c>
      <c r="B4776" s="44" t="s">
        <v>5639</v>
      </c>
      <c r="C4776" s="45">
        <v>26010401</v>
      </c>
      <c r="D4776" s="45" t="s">
        <v>12340</v>
      </c>
      <c r="E4776" s="45" t="s">
        <v>18836</v>
      </c>
      <c r="AF4776" s="326"/>
    </row>
    <row r="4777" spans="1:32" x14ac:dyDescent="0.25">
      <c r="A4777" s="44" t="s">
        <v>6953</v>
      </c>
      <c r="B4777" s="44" t="s">
        <v>5639</v>
      </c>
      <c r="C4777" s="45">
        <v>23010401</v>
      </c>
      <c r="D4777" s="45" t="s">
        <v>12340</v>
      </c>
      <c r="E4777" s="45" t="s">
        <v>5640</v>
      </c>
      <c r="AF4777" s="326"/>
    </row>
    <row r="4778" spans="1:32" x14ac:dyDescent="0.25">
      <c r="A4778" s="44" t="s">
        <v>6953</v>
      </c>
      <c r="B4778" s="44" t="s">
        <v>3298</v>
      </c>
      <c r="C4778" s="45">
        <v>23010402</v>
      </c>
      <c r="D4778" s="45" t="s">
        <v>12340</v>
      </c>
      <c r="E4778" s="45" t="s">
        <v>5640</v>
      </c>
      <c r="AF4778" s="326"/>
    </row>
    <row r="4779" spans="1:32" x14ac:dyDescent="0.25">
      <c r="A4779" s="44" t="s">
        <v>694</v>
      </c>
      <c r="B4779" s="44" t="s">
        <v>3598</v>
      </c>
      <c r="C4779" s="45">
        <v>230301</v>
      </c>
      <c r="D4779" s="45" t="s">
        <v>12340</v>
      </c>
      <c r="E4779" s="45" t="s">
        <v>5580</v>
      </c>
      <c r="AF4779" s="326"/>
    </row>
    <row r="4780" spans="1:32" x14ac:dyDescent="0.25">
      <c r="A4780" s="44" t="s">
        <v>17017</v>
      </c>
      <c r="B4780" s="44" t="s">
        <v>5447</v>
      </c>
      <c r="C4780" s="45">
        <v>250802</v>
      </c>
      <c r="D4780" s="45" t="s">
        <v>12340</v>
      </c>
      <c r="E4780" s="45" t="s">
        <v>10682</v>
      </c>
      <c r="AF4780" s="326"/>
    </row>
    <row r="4781" spans="1:32" x14ac:dyDescent="0.3">
      <c r="A4781" s="372" t="s">
        <v>20082</v>
      </c>
      <c r="B4781" s="372" t="s">
        <v>12351</v>
      </c>
      <c r="C4781" s="125" t="s">
        <v>12352</v>
      </c>
      <c r="D4781" s="32" t="s">
        <v>20621</v>
      </c>
      <c r="E4781" s="125" t="s">
        <v>5075</v>
      </c>
      <c r="F4781" s="125" t="s">
        <v>1236</v>
      </c>
      <c r="G4781" s="125" t="s">
        <v>1236</v>
      </c>
      <c r="AF4781" s="326"/>
    </row>
    <row r="4782" spans="1:32" x14ac:dyDescent="0.3">
      <c r="A4782" s="372" t="s">
        <v>20082</v>
      </c>
      <c r="B4782" s="372" t="s">
        <v>1225</v>
      </c>
      <c r="C4782" s="125" t="s">
        <v>20256</v>
      </c>
      <c r="D4782" s="32" t="s">
        <v>20621</v>
      </c>
      <c r="E4782" s="125" t="s">
        <v>8976</v>
      </c>
      <c r="F4782" s="125" t="s">
        <v>1236</v>
      </c>
      <c r="G4782" s="125" t="s">
        <v>1236</v>
      </c>
      <c r="AF4782" s="326"/>
    </row>
    <row r="4783" spans="1:32" x14ac:dyDescent="0.25">
      <c r="A4783" s="44" t="s">
        <v>4495</v>
      </c>
      <c r="B4783" s="44" t="s">
        <v>3298</v>
      </c>
      <c r="C4783" s="45">
        <v>26010402</v>
      </c>
      <c r="D4783" s="45" t="s">
        <v>12340</v>
      </c>
      <c r="E4783" s="45" t="s">
        <v>18836</v>
      </c>
      <c r="AF4783" s="326"/>
    </row>
    <row r="4784" spans="1:32" x14ac:dyDescent="0.25">
      <c r="A4784" s="44" t="s">
        <v>19129</v>
      </c>
      <c r="B4784" s="44" t="s">
        <v>18842</v>
      </c>
      <c r="C4784" s="45">
        <v>26020101</v>
      </c>
      <c r="D4784" s="45" t="s">
        <v>12340</v>
      </c>
      <c r="E4784" s="45" t="s">
        <v>10021</v>
      </c>
      <c r="AF4784" s="326"/>
    </row>
    <row r="4785" spans="1:32" x14ac:dyDescent="0.25">
      <c r="A4785" s="44" t="s">
        <v>19129</v>
      </c>
      <c r="B4785" s="44" t="s">
        <v>5639</v>
      </c>
      <c r="C4785" s="45">
        <v>26010401</v>
      </c>
      <c r="D4785" s="45" t="s">
        <v>12340</v>
      </c>
      <c r="E4785" s="45" t="s">
        <v>18836</v>
      </c>
      <c r="AF4785" s="326"/>
    </row>
    <row r="4786" spans="1:32" x14ac:dyDescent="0.25">
      <c r="A4786" s="44" t="s">
        <v>17018</v>
      </c>
      <c r="B4786" s="44" t="s">
        <v>2433</v>
      </c>
      <c r="C4786" s="45">
        <v>250106</v>
      </c>
      <c r="D4786" s="45" t="s">
        <v>12340</v>
      </c>
      <c r="E4786" s="45" t="s">
        <v>12896</v>
      </c>
      <c r="AF4786" s="326"/>
    </row>
    <row r="4787" spans="1:32" x14ac:dyDescent="0.3">
      <c r="A4787" s="372" t="s">
        <v>17504</v>
      </c>
      <c r="B4787" s="372" t="s">
        <v>5059</v>
      </c>
      <c r="C4787" s="125" t="s">
        <v>17475</v>
      </c>
      <c r="D4787" s="32" t="s">
        <v>20621</v>
      </c>
      <c r="E4787" s="125" t="s">
        <v>5246</v>
      </c>
      <c r="F4787" s="125" t="s">
        <v>1236</v>
      </c>
      <c r="G4787" s="125" t="s">
        <v>1237</v>
      </c>
      <c r="AF4787" s="326"/>
    </row>
    <row r="4788" spans="1:32" x14ac:dyDescent="0.25">
      <c r="A4788" s="44" t="s">
        <v>17661</v>
      </c>
      <c r="B4788" s="44" t="s">
        <v>17662</v>
      </c>
      <c r="C4788" s="45" t="s">
        <v>17663</v>
      </c>
      <c r="D4788" s="46" t="s">
        <v>13037</v>
      </c>
      <c r="E4788" s="46">
        <v>46344</v>
      </c>
      <c r="AF4788" s="326"/>
    </row>
    <row r="4789" spans="1:32" x14ac:dyDescent="0.25">
      <c r="A4789" s="44" t="s">
        <v>11422</v>
      </c>
      <c r="B4789" s="44" t="s">
        <v>11297</v>
      </c>
      <c r="C4789" s="45">
        <v>240501</v>
      </c>
      <c r="D4789" s="45" t="s">
        <v>12340</v>
      </c>
      <c r="E4789" s="45" t="s">
        <v>11298</v>
      </c>
      <c r="AF4789" s="326"/>
    </row>
    <row r="4790" spans="1:32" x14ac:dyDescent="0.3">
      <c r="A4790" s="385" t="s">
        <v>18544</v>
      </c>
      <c r="B4790" s="385" t="s">
        <v>1339</v>
      </c>
      <c r="C4790" s="387">
        <v>24027</v>
      </c>
      <c r="D4790" s="93" t="s">
        <v>5007</v>
      </c>
      <c r="E4790" s="388">
        <v>46507</v>
      </c>
      <c r="AF4790" s="326"/>
    </row>
    <row r="4791" spans="1:32" x14ac:dyDescent="0.25">
      <c r="A4791" s="135" t="s">
        <v>1920</v>
      </c>
      <c r="B4791" s="131" t="s">
        <v>6315</v>
      </c>
      <c r="C4791" s="96" t="s">
        <v>6316</v>
      </c>
      <c r="D4791" s="96" t="s">
        <v>1250</v>
      </c>
      <c r="E4791" s="112">
        <v>46235</v>
      </c>
      <c r="F4791" s="93"/>
      <c r="G4791" s="93"/>
      <c r="H4791" s="93"/>
      <c r="I4791" s="99"/>
      <c r="J4791" s="99"/>
      <c r="K4791" s="99"/>
      <c r="L4791" s="99"/>
      <c r="M4791" s="99"/>
      <c r="N4791" s="99"/>
      <c r="O4791" s="99"/>
      <c r="P4791" s="44"/>
      <c r="Q4791" s="256"/>
      <c r="R4791" s="99"/>
      <c r="S4791" s="99"/>
      <c r="T4791" s="99"/>
      <c r="U4791" s="99"/>
      <c r="V4791" s="99"/>
      <c r="W4791" s="99"/>
      <c r="X4791" s="99"/>
      <c r="Y4791" s="99"/>
      <c r="Z4791" s="99"/>
      <c r="AA4791" s="380"/>
      <c r="AF4791" s="326"/>
    </row>
    <row r="4792" spans="1:32" x14ac:dyDescent="0.25">
      <c r="A4792" s="135" t="s">
        <v>1920</v>
      </c>
      <c r="B4792" s="131" t="s">
        <v>6197</v>
      </c>
      <c r="C4792" s="96" t="s">
        <v>6198</v>
      </c>
      <c r="D4792" s="96" t="s">
        <v>1250</v>
      </c>
      <c r="E4792" s="112">
        <v>46235</v>
      </c>
      <c r="F4792" s="93"/>
      <c r="G4792" s="93"/>
      <c r="H4792" s="93"/>
      <c r="I4792" s="99"/>
      <c r="J4792" s="99"/>
      <c r="K4792" s="99"/>
      <c r="L4792" s="99"/>
      <c r="M4792" s="99"/>
      <c r="N4792" s="99"/>
      <c r="O4792" s="99"/>
      <c r="P4792" s="44"/>
      <c r="Q4792" s="256"/>
      <c r="R4792" s="99"/>
      <c r="S4792" s="99"/>
      <c r="T4792" s="99"/>
      <c r="U4792" s="99"/>
      <c r="V4792" s="99"/>
      <c r="W4792" s="99"/>
      <c r="X4792" s="99"/>
      <c r="Y4792" s="99"/>
      <c r="Z4792" s="99"/>
      <c r="AA4792" s="380"/>
      <c r="AF4792" s="326"/>
    </row>
    <row r="4793" spans="1:32" x14ac:dyDescent="0.25">
      <c r="A4793" s="44" t="s">
        <v>13243</v>
      </c>
      <c r="B4793" s="44" t="s">
        <v>13205</v>
      </c>
      <c r="C4793" s="45">
        <v>35.229999999999997</v>
      </c>
      <c r="D4793" s="45" t="s">
        <v>13565</v>
      </c>
      <c r="E4793" s="46">
        <v>46934</v>
      </c>
      <c r="F4793" s="45"/>
      <c r="G4793" s="93"/>
      <c r="H4793" s="93"/>
      <c r="I4793" s="99"/>
      <c r="J4793" s="99"/>
      <c r="K4793" s="99"/>
      <c r="L4793" s="99"/>
      <c r="M4793" s="99"/>
      <c r="N4793" s="99"/>
      <c r="O4793" s="99"/>
      <c r="P4793" s="99"/>
      <c r="Q4793" s="99"/>
      <c r="R4793" s="99"/>
      <c r="S4793" s="99"/>
      <c r="T4793" s="99"/>
      <c r="U4793" s="99"/>
      <c r="V4793" s="99"/>
      <c r="W4793" s="99"/>
      <c r="X4793" s="99"/>
      <c r="Y4793" s="99"/>
      <c r="Z4793" s="99"/>
      <c r="AF4793" s="326"/>
    </row>
    <row r="4794" spans="1:32" x14ac:dyDescent="0.25">
      <c r="A4794" s="44" t="s">
        <v>13244</v>
      </c>
      <c r="B4794" s="44" t="s">
        <v>13123</v>
      </c>
      <c r="C4794" s="45">
        <v>10.23</v>
      </c>
      <c r="D4794" s="45" t="s">
        <v>13565</v>
      </c>
      <c r="E4794" s="46">
        <v>46934</v>
      </c>
      <c r="F4794" s="45"/>
      <c r="G4794" s="93"/>
      <c r="H4794" s="93"/>
      <c r="I4794" s="99"/>
      <c r="J4794" s="99"/>
      <c r="K4794" s="99"/>
      <c r="L4794" s="99"/>
      <c r="M4794" s="99"/>
      <c r="N4794" s="99"/>
      <c r="O4794" s="99"/>
      <c r="P4794" s="99"/>
      <c r="Q4794" s="99"/>
      <c r="R4794" s="99"/>
      <c r="S4794" s="99"/>
      <c r="T4794" s="99"/>
      <c r="U4794" s="99"/>
      <c r="V4794" s="99"/>
      <c r="W4794" s="99"/>
      <c r="X4794" s="99"/>
      <c r="Y4794" s="99"/>
      <c r="Z4794" s="99"/>
      <c r="AF4794" s="326"/>
    </row>
    <row r="4795" spans="1:32" x14ac:dyDescent="0.25">
      <c r="A4795" s="135" t="s">
        <v>10874</v>
      </c>
      <c r="B4795" s="131" t="s">
        <v>10876</v>
      </c>
      <c r="C4795" s="146" t="s">
        <v>10875</v>
      </c>
      <c r="D4795" s="146" t="s">
        <v>2582</v>
      </c>
      <c r="E4795" s="107">
        <v>45808</v>
      </c>
      <c r="F4795" s="93"/>
      <c r="G4795" s="93"/>
      <c r="H4795" s="93" t="s">
        <v>1384</v>
      </c>
      <c r="I4795" s="99"/>
      <c r="J4795" s="99"/>
      <c r="K4795" s="99"/>
      <c r="L4795" s="99"/>
      <c r="M4795" s="99"/>
      <c r="N4795" s="99"/>
      <c r="O4795" s="99"/>
      <c r="P4795" s="44"/>
      <c r="Q4795" s="256"/>
      <c r="R4795" s="99"/>
      <c r="S4795" s="99"/>
      <c r="T4795" s="99"/>
      <c r="U4795" s="99"/>
      <c r="V4795" s="99"/>
      <c r="W4795" s="99"/>
      <c r="X4795" s="99"/>
      <c r="Y4795" s="99"/>
      <c r="Z4795" s="99"/>
      <c r="AF4795" s="326"/>
    </row>
    <row r="4796" spans="1:32" x14ac:dyDescent="0.25">
      <c r="A4796" s="44" t="s">
        <v>17830</v>
      </c>
      <c r="B4796" s="44" t="s">
        <v>20343</v>
      </c>
      <c r="C4796" s="45" t="s">
        <v>17817</v>
      </c>
      <c r="D4796" s="32" t="s">
        <v>12570</v>
      </c>
      <c r="E4796" s="46">
        <v>46387</v>
      </c>
      <c r="AF4796" s="326"/>
    </row>
    <row r="4797" spans="1:32" x14ac:dyDescent="0.25">
      <c r="A4797" s="44" t="s">
        <v>5517</v>
      </c>
      <c r="B4797" s="44" t="s">
        <v>20342</v>
      </c>
      <c r="C4797" s="45" t="s">
        <v>10493</v>
      </c>
      <c r="D4797" s="32" t="s">
        <v>12570</v>
      </c>
      <c r="E4797" s="46">
        <v>46387</v>
      </c>
      <c r="AF4797" s="326"/>
    </row>
    <row r="4798" spans="1:32" x14ac:dyDescent="0.25">
      <c r="A4798" s="44" t="s">
        <v>5517</v>
      </c>
      <c r="B4798" s="44" t="s">
        <v>5447</v>
      </c>
      <c r="C4798" s="45">
        <v>230807</v>
      </c>
      <c r="D4798" s="45" t="s">
        <v>12340</v>
      </c>
      <c r="E4798" s="45" t="s">
        <v>8966</v>
      </c>
      <c r="AF4798" s="326"/>
    </row>
    <row r="4799" spans="1:32" x14ac:dyDescent="0.25">
      <c r="A4799" s="57" t="s">
        <v>1740</v>
      </c>
      <c r="B4799" s="92" t="s">
        <v>3862</v>
      </c>
      <c r="C4799" s="93" t="s">
        <v>3860</v>
      </c>
      <c r="D4799" s="93" t="s">
        <v>3861</v>
      </c>
      <c r="E4799" s="94">
        <v>46203</v>
      </c>
      <c r="F4799" s="93"/>
      <c r="G4799" s="93"/>
      <c r="H4799" s="93"/>
      <c r="I4799" s="99"/>
      <c r="J4799" s="99"/>
      <c r="K4799" s="99"/>
      <c r="L4799" s="99"/>
      <c r="M4799" s="99"/>
      <c r="N4799" s="99"/>
      <c r="O4799" s="99"/>
      <c r="P4799" s="44"/>
      <c r="Q4799" s="256"/>
      <c r="R4799" s="99"/>
      <c r="S4799" s="99"/>
      <c r="T4799" s="99"/>
      <c r="U4799" s="99"/>
      <c r="V4799" s="99"/>
      <c r="W4799" s="99"/>
      <c r="X4799" s="99"/>
      <c r="Y4799" s="99"/>
      <c r="Z4799" s="99"/>
      <c r="AA4799" s="380"/>
      <c r="AF4799" s="326"/>
    </row>
    <row r="4800" spans="1:32" x14ac:dyDescent="0.25">
      <c r="A4800" s="44" t="s">
        <v>8838</v>
      </c>
      <c r="B4800" s="44" t="s">
        <v>20344</v>
      </c>
      <c r="C4800" s="45" t="s">
        <v>8813</v>
      </c>
      <c r="D4800" s="32" t="s">
        <v>12570</v>
      </c>
      <c r="E4800" s="46">
        <v>46387</v>
      </c>
      <c r="AF4800" s="326"/>
    </row>
    <row r="4801" spans="1:32" x14ac:dyDescent="0.25">
      <c r="A4801" s="44" t="s">
        <v>4203</v>
      </c>
      <c r="B4801" s="44" t="s">
        <v>20384</v>
      </c>
      <c r="C4801" s="45" t="s">
        <v>4206</v>
      </c>
      <c r="D4801" s="32" t="s">
        <v>12570</v>
      </c>
      <c r="E4801" s="46">
        <v>46387</v>
      </c>
      <c r="AF4801" s="326"/>
    </row>
    <row r="4802" spans="1:32" x14ac:dyDescent="0.25">
      <c r="A4802" s="44" t="s">
        <v>10409</v>
      </c>
      <c r="B4802" s="44" t="s">
        <v>20342</v>
      </c>
      <c r="C4802" s="45" t="s">
        <v>10493</v>
      </c>
      <c r="D4802" s="32" t="s">
        <v>12570</v>
      </c>
      <c r="E4802" s="46">
        <v>46387</v>
      </c>
      <c r="AF4802" s="326"/>
    </row>
    <row r="4803" spans="1:32" x14ac:dyDescent="0.25">
      <c r="A4803" s="44" t="s">
        <v>7900</v>
      </c>
      <c r="B4803" s="44" t="s">
        <v>20387</v>
      </c>
      <c r="C4803" s="45" t="s">
        <v>7901</v>
      </c>
      <c r="D4803" s="32" t="s">
        <v>12570</v>
      </c>
      <c r="E4803" s="46">
        <v>46265</v>
      </c>
      <c r="AF4803" s="326"/>
    </row>
    <row r="4804" spans="1:32" x14ac:dyDescent="0.3">
      <c r="A4804" s="372" t="s">
        <v>9367</v>
      </c>
      <c r="B4804" s="372" t="s">
        <v>1201</v>
      </c>
      <c r="C4804" s="125" t="s">
        <v>11031</v>
      </c>
      <c r="D4804" s="32" t="s">
        <v>20621</v>
      </c>
      <c r="E4804" s="125" t="s">
        <v>5452</v>
      </c>
      <c r="F4804" s="125" t="s">
        <v>1236</v>
      </c>
      <c r="G4804" s="125" t="s">
        <v>1236</v>
      </c>
      <c r="AF4804" s="326"/>
    </row>
    <row r="4805" spans="1:32" x14ac:dyDescent="0.25">
      <c r="A4805" s="44" t="s">
        <v>14577</v>
      </c>
      <c r="B4805" s="44" t="s">
        <v>20365</v>
      </c>
      <c r="C4805" s="45" t="s">
        <v>14574</v>
      </c>
      <c r="D4805" s="32" t="s">
        <v>12570</v>
      </c>
      <c r="E4805" s="46">
        <v>46507</v>
      </c>
      <c r="AF4805" s="326"/>
    </row>
    <row r="4806" spans="1:32" x14ac:dyDescent="0.25">
      <c r="A4806" s="44" t="s">
        <v>5518</v>
      </c>
      <c r="B4806" s="44" t="s">
        <v>981</v>
      </c>
      <c r="C4806" s="45">
        <v>241202</v>
      </c>
      <c r="D4806" s="45" t="s">
        <v>12340</v>
      </c>
      <c r="E4806" s="45" t="s">
        <v>13570</v>
      </c>
      <c r="AF4806" s="326"/>
    </row>
    <row r="4807" spans="1:32" x14ac:dyDescent="0.25">
      <c r="A4807" s="44" t="s">
        <v>5520</v>
      </c>
      <c r="B4807" s="44" t="s">
        <v>2433</v>
      </c>
      <c r="C4807" s="45">
        <v>220105</v>
      </c>
      <c r="D4807" s="45" t="s">
        <v>12340</v>
      </c>
      <c r="E4807" s="45" t="s">
        <v>2686</v>
      </c>
      <c r="AF4807" s="326"/>
    </row>
    <row r="4808" spans="1:32" x14ac:dyDescent="0.25">
      <c r="A4808" s="44" t="s">
        <v>11423</v>
      </c>
      <c r="B4808" s="44" t="s">
        <v>3298</v>
      </c>
      <c r="C4808" s="45">
        <v>23010402</v>
      </c>
      <c r="D4808" s="45" t="s">
        <v>12340</v>
      </c>
      <c r="E4808" s="45" t="s">
        <v>5640</v>
      </c>
      <c r="AF4808" s="326"/>
    </row>
    <row r="4809" spans="1:32" x14ac:dyDescent="0.25">
      <c r="A4809" s="44" t="s">
        <v>11423</v>
      </c>
      <c r="B4809" s="44" t="s">
        <v>968</v>
      </c>
      <c r="C4809" s="45">
        <v>24060402</v>
      </c>
      <c r="D4809" s="45" t="s">
        <v>12340</v>
      </c>
      <c r="E4809" s="45" t="s">
        <v>5235</v>
      </c>
      <c r="AF4809" s="326"/>
    </row>
    <row r="4810" spans="1:32" x14ac:dyDescent="0.25">
      <c r="A4810" s="44" t="s">
        <v>11423</v>
      </c>
      <c r="B4810" s="44" t="s">
        <v>4036</v>
      </c>
      <c r="C4810" s="45">
        <v>24060401</v>
      </c>
      <c r="D4810" s="45" t="s">
        <v>12340</v>
      </c>
      <c r="E4810" s="45" t="s">
        <v>5235</v>
      </c>
      <c r="AF4810" s="326"/>
    </row>
    <row r="4811" spans="1:32" x14ac:dyDescent="0.25">
      <c r="A4811" s="44" t="s">
        <v>11423</v>
      </c>
      <c r="B4811" s="44" t="s">
        <v>5639</v>
      </c>
      <c r="C4811" s="45">
        <v>23010401</v>
      </c>
      <c r="D4811" s="45" t="s">
        <v>12340</v>
      </c>
      <c r="E4811" s="45" t="s">
        <v>5640</v>
      </c>
      <c r="AF4811" s="326"/>
    </row>
    <row r="4812" spans="1:32" x14ac:dyDescent="0.25">
      <c r="A4812" s="44" t="s">
        <v>13245</v>
      </c>
      <c r="B4812" s="44" t="s">
        <v>13127</v>
      </c>
      <c r="C4812" s="45">
        <v>13.25</v>
      </c>
      <c r="D4812" s="45" t="s">
        <v>13565</v>
      </c>
      <c r="E4812" s="46">
        <v>47664</v>
      </c>
      <c r="F4812" s="45"/>
      <c r="G4812" s="93"/>
      <c r="H4812" s="93"/>
      <c r="I4812" s="99"/>
      <c r="J4812" s="99"/>
      <c r="K4812" s="99"/>
      <c r="L4812" s="99"/>
      <c r="M4812" s="99"/>
      <c r="N4812" s="99"/>
      <c r="O4812" s="99"/>
      <c r="P4812" s="99"/>
      <c r="Q4812" s="99"/>
      <c r="R4812" s="99"/>
      <c r="S4812" s="99"/>
      <c r="T4812" s="99"/>
      <c r="U4812" s="99"/>
      <c r="V4812" s="99"/>
      <c r="W4812" s="99"/>
      <c r="X4812" s="99"/>
      <c r="Y4812" s="99"/>
      <c r="Z4812" s="99"/>
      <c r="AF4812" s="326"/>
    </row>
    <row r="4813" spans="1:32" x14ac:dyDescent="0.3">
      <c r="A4813" s="57" t="s">
        <v>8619</v>
      </c>
      <c r="B4813" s="57" t="s">
        <v>2254</v>
      </c>
      <c r="C4813" s="62">
        <v>24030</v>
      </c>
      <c r="D4813" s="93" t="s">
        <v>5007</v>
      </c>
      <c r="E4813" s="60">
        <v>46326</v>
      </c>
      <c r="F4813" s="379"/>
      <c r="G4813" s="379"/>
      <c r="H4813" s="379"/>
      <c r="I4813" s="380"/>
      <c r="J4813" s="380"/>
      <c r="K4813" s="380"/>
      <c r="L4813" s="380"/>
      <c r="M4813" s="380"/>
      <c r="N4813" s="380"/>
      <c r="O4813" s="380"/>
      <c r="P4813" s="380"/>
      <c r="Q4813" s="380"/>
      <c r="R4813" s="380"/>
      <c r="S4813" s="380"/>
      <c r="T4813" s="380"/>
      <c r="U4813" s="380"/>
      <c r="V4813" s="380"/>
      <c r="W4813" s="380"/>
      <c r="X4813" s="380"/>
      <c r="Y4813" s="380"/>
      <c r="Z4813" s="380"/>
      <c r="AA4813" s="380"/>
      <c r="AF4813" s="326"/>
    </row>
    <row r="4814" spans="1:32" x14ac:dyDescent="0.25">
      <c r="A4814" s="44" t="s">
        <v>8619</v>
      </c>
      <c r="B4814" s="44" t="s">
        <v>5447</v>
      </c>
      <c r="C4814" s="45">
        <v>250802</v>
      </c>
      <c r="D4814" s="45" t="s">
        <v>12340</v>
      </c>
      <c r="E4814" s="45" t="s">
        <v>10682</v>
      </c>
      <c r="AF4814" s="326"/>
    </row>
    <row r="4815" spans="1:32" x14ac:dyDescent="0.25">
      <c r="A4815" s="367" t="s">
        <v>5811</v>
      </c>
      <c r="B4815" s="256" t="s">
        <v>9158</v>
      </c>
      <c r="C4815" s="53" t="s">
        <v>9243</v>
      </c>
      <c r="D4815" s="93" t="s">
        <v>5891</v>
      </c>
      <c r="E4815" s="257">
        <v>47059</v>
      </c>
      <c r="F4815" s="93"/>
      <c r="G4815" s="93"/>
      <c r="H4815" s="93"/>
      <c r="I4815" s="99"/>
      <c r="J4815" s="99"/>
      <c r="K4815" s="99"/>
      <c r="L4815" s="99"/>
      <c r="M4815" s="99"/>
      <c r="N4815" s="99"/>
      <c r="O4815" s="99"/>
      <c r="P4815" s="99"/>
      <c r="Q4815" s="99"/>
      <c r="R4815" s="99"/>
      <c r="S4815" s="99"/>
      <c r="T4815" s="99"/>
      <c r="U4815" s="99"/>
      <c r="V4815" s="99"/>
      <c r="W4815" s="99"/>
      <c r="X4815" s="99"/>
      <c r="Y4815" s="99"/>
      <c r="Z4815" s="99"/>
      <c r="AF4815" s="326"/>
    </row>
    <row r="4816" spans="1:32" x14ac:dyDescent="0.25">
      <c r="A4816" s="44" t="s">
        <v>5811</v>
      </c>
      <c r="B4816" s="44" t="s">
        <v>20344</v>
      </c>
      <c r="C4816" s="45" t="s">
        <v>8813</v>
      </c>
      <c r="D4816" s="32" t="s">
        <v>12570</v>
      </c>
      <c r="E4816" s="46">
        <v>46387</v>
      </c>
      <c r="AF4816" s="326"/>
    </row>
    <row r="4817" spans="1:32" x14ac:dyDescent="0.25">
      <c r="A4817" s="44" t="s">
        <v>695</v>
      </c>
      <c r="B4817" s="44" t="s">
        <v>3275</v>
      </c>
      <c r="C4817" s="45">
        <v>210101</v>
      </c>
      <c r="D4817" s="45" t="s">
        <v>12340</v>
      </c>
      <c r="E4817" s="45" t="s">
        <v>3276</v>
      </c>
      <c r="AF4817" s="326"/>
    </row>
    <row r="4818" spans="1:32" x14ac:dyDescent="0.25">
      <c r="A4818" s="44" t="s">
        <v>12612</v>
      </c>
      <c r="B4818" s="44" t="s">
        <v>20343</v>
      </c>
      <c r="C4818" s="45" t="s">
        <v>12601</v>
      </c>
      <c r="D4818" s="32" t="s">
        <v>12570</v>
      </c>
      <c r="E4818" s="46">
        <v>46387</v>
      </c>
      <c r="AF4818" s="326"/>
    </row>
    <row r="4819" spans="1:32" x14ac:dyDescent="0.25">
      <c r="A4819" s="44" t="s">
        <v>11424</v>
      </c>
      <c r="B4819" s="44" t="s">
        <v>10031</v>
      </c>
      <c r="C4819" s="45">
        <v>240101</v>
      </c>
      <c r="D4819" s="45" t="s">
        <v>12340</v>
      </c>
      <c r="E4819" s="45" t="s">
        <v>10032</v>
      </c>
      <c r="AF4819" s="326"/>
    </row>
    <row r="4820" spans="1:32" x14ac:dyDescent="0.25">
      <c r="A4820" s="44" t="s">
        <v>11424</v>
      </c>
      <c r="B4820" s="44" t="s">
        <v>3299</v>
      </c>
      <c r="C4820" s="45">
        <v>24020302</v>
      </c>
      <c r="D4820" s="45" t="s">
        <v>12340</v>
      </c>
      <c r="E4820" s="45" t="s">
        <v>5444</v>
      </c>
      <c r="AF4820" s="326"/>
    </row>
    <row r="4821" spans="1:32" x14ac:dyDescent="0.25">
      <c r="A4821" s="44" t="s">
        <v>11424</v>
      </c>
      <c r="B4821" s="44" t="s">
        <v>11299</v>
      </c>
      <c r="C4821" s="45">
        <v>24020301</v>
      </c>
      <c r="D4821" s="45" t="s">
        <v>12340</v>
      </c>
      <c r="E4821" s="45" t="s">
        <v>5444</v>
      </c>
      <c r="AF4821" s="326"/>
    </row>
    <row r="4822" spans="1:32" x14ac:dyDescent="0.25">
      <c r="A4822" s="44" t="s">
        <v>11424</v>
      </c>
      <c r="B4822" s="44" t="s">
        <v>10018</v>
      </c>
      <c r="C4822" s="45">
        <v>240102</v>
      </c>
      <c r="D4822" s="45" t="s">
        <v>12340</v>
      </c>
      <c r="E4822" s="45" t="s">
        <v>5452</v>
      </c>
      <c r="AF4822" s="326"/>
    </row>
    <row r="4823" spans="1:32" x14ac:dyDescent="0.25">
      <c r="A4823" s="44" t="s">
        <v>15574</v>
      </c>
      <c r="B4823" s="44" t="s">
        <v>2610</v>
      </c>
      <c r="C4823" s="45" t="s">
        <v>15575</v>
      </c>
      <c r="D4823" s="46" t="s">
        <v>13037</v>
      </c>
      <c r="E4823" s="46">
        <v>46162</v>
      </c>
      <c r="AF4823" s="326"/>
    </row>
    <row r="4824" spans="1:32" x14ac:dyDescent="0.25">
      <c r="A4824" s="44" t="s">
        <v>15574</v>
      </c>
      <c r="B4824" s="44" t="s">
        <v>2610</v>
      </c>
      <c r="C4824" s="45" t="s">
        <v>15575</v>
      </c>
      <c r="D4824" s="46" t="s">
        <v>13037</v>
      </c>
      <c r="E4824" s="46">
        <v>46162</v>
      </c>
      <c r="AF4824" s="326"/>
    </row>
    <row r="4825" spans="1:32" x14ac:dyDescent="0.25">
      <c r="A4825" s="256" t="s">
        <v>5913</v>
      </c>
      <c r="B4825" s="256" t="s">
        <v>5914</v>
      </c>
      <c r="C4825" s="167" t="s">
        <v>5915</v>
      </c>
      <c r="D4825" s="146" t="s">
        <v>5891</v>
      </c>
      <c r="E4825" s="66">
        <v>45980</v>
      </c>
      <c r="F4825" s="93"/>
      <c r="G4825" s="93"/>
      <c r="H4825" s="93"/>
      <c r="I4825" s="99"/>
      <c r="J4825" s="99"/>
      <c r="K4825" s="99"/>
      <c r="L4825" s="99"/>
      <c r="M4825" s="99"/>
      <c r="N4825" s="99"/>
      <c r="O4825" s="99"/>
      <c r="P4825" s="99"/>
      <c r="Q4825" s="99"/>
      <c r="R4825" s="99"/>
      <c r="S4825" s="99"/>
      <c r="T4825" s="99"/>
      <c r="U4825" s="99"/>
      <c r="V4825" s="99"/>
      <c r="W4825" s="99"/>
      <c r="X4825" s="99"/>
      <c r="Y4825" s="99"/>
      <c r="Z4825" s="99"/>
      <c r="AF4825" s="326"/>
    </row>
    <row r="4826" spans="1:32" x14ac:dyDescent="0.25">
      <c r="A4826" s="44" t="s">
        <v>6954</v>
      </c>
      <c r="B4826" s="44" t="s">
        <v>18840</v>
      </c>
      <c r="C4826" s="45">
        <v>260202</v>
      </c>
      <c r="D4826" s="45" t="s">
        <v>12340</v>
      </c>
      <c r="E4826" s="45" t="s">
        <v>10021</v>
      </c>
      <c r="AF4826" s="326"/>
    </row>
    <row r="4827" spans="1:32" x14ac:dyDescent="0.25">
      <c r="A4827" s="44" t="s">
        <v>19130</v>
      </c>
      <c r="B4827" s="44" t="s">
        <v>2433</v>
      </c>
      <c r="C4827" s="45">
        <v>230105</v>
      </c>
      <c r="D4827" s="45" t="s">
        <v>12340</v>
      </c>
      <c r="E4827" s="45" t="s">
        <v>5580</v>
      </c>
      <c r="AF4827" s="326"/>
    </row>
    <row r="4828" spans="1:32" x14ac:dyDescent="0.25">
      <c r="A4828" s="44" t="s">
        <v>12258</v>
      </c>
      <c r="B4828" s="44" t="s">
        <v>993</v>
      </c>
      <c r="C4828" s="45">
        <v>240905</v>
      </c>
      <c r="D4828" s="45" t="s">
        <v>12340</v>
      </c>
      <c r="E4828" s="45" t="s">
        <v>5075</v>
      </c>
      <c r="AF4828" s="326"/>
    </row>
    <row r="4829" spans="1:32" x14ac:dyDescent="0.25">
      <c r="A4829" s="44" t="s">
        <v>11425</v>
      </c>
      <c r="B4829" s="44" t="s">
        <v>10031</v>
      </c>
      <c r="C4829" s="45">
        <v>240101</v>
      </c>
      <c r="D4829" s="45" t="s">
        <v>12340</v>
      </c>
      <c r="E4829" s="45" t="s">
        <v>10032</v>
      </c>
      <c r="AF4829" s="326"/>
    </row>
    <row r="4830" spans="1:32" x14ac:dyDescent="0.25">
      <c r="A4830" s="44" t="s">
        <v>11425</v>
      </c>
      <c r="B4830" s="44" t="s">
        <v>986</v>
      </c>
      <c r="C4830" s="45">
        <v>240303</v>
      </c>
      <c r="D4830" s="45" t="s">
        <v>12340</v>
      </c>
      <c r="E4830" s="45" t="s">
        <v>2686</v>
      </c>
      <c r="AF4830" s="326"/>
    </row>
    <row r="4831" spans="1:32" x14ac:dyDescent="0.25">
      <c r="A4831" s="44" t="s">
        <v>11425</v>
      </c>
      <c r="B4831" s="44" t="s">
        <v>4035</v>
      </c>
      <c r="C4831" s="45">
        <v>24050302</v>
      </c>
      <c r="D4831" s="45" t="s">
        <v>12340</v>
      </c>
      <c r="E4831" s="45" t="s">
        <v>5468</v>
      </c>
      <c r="AF4831" s="326"/>
    </row>
    <row r="4832" spans="1:32" x14ac:dyDescent="0.25">
      <c r="A4832" s="44" t="s">
        <v>11425</v>
      </c>
      <c r="B4832" s="44" t="s">
        <v>11331</v>
      </c>
      <c r="C4832" s="45">
        <v>24050301</v>
      </c>
      <c r="D4832" s="45" t="s">
        <v>12340</v>
      </c>
      <c r="E4832" s="45" t="s">
        <v>5468</v>
      </c>
      <c r="AF4832" s="326"/>
    </row>
    <row r="4833" spans="1:32" x14ac:dyDescent="0.25">
      <c r="A4833" s="44" t="s">
        <v>15576</v>
      </c>
      <c r="B4833" s="44" t="s">
        <v>4105</v>
      </c>
      <c r="C4833" s="45" t="s">
        <v>15577</v>
      </c>
      <c r="D4833" s="46" t="s">
        <v>13037</v>
      </c>
      <c r="E4833" s="46">
        <v>46218</v>
      </c>
      <c r="AF4833" s="326"/>
    </row>
    <row r="4834" spans="1:32" x14ac:dyDescent="0.25">
      <c r="A4834" s="44" t="s">
        <v>13652</v>
      </c>
      <c r="B4834" s="44" t="s">
        <v>210</v>
      </c>
      <c r="C4834" s="45">
        <v>241001</v>
      </c>
      <c r="D4834" s="45" t="s">
        <v>12340</v>
      </c>
      <c r="E4834" s="45" t="s">
        <v>5650</v>
      </c>
      <c r="AF4834" s="326"/>
    </row>
    <row r="4835" spans="1:32" x14ac:dyDescent="0.25">
      <c r="A4835" s="44" t="s">
        <v>13652</v>
      </c>
      <c r="B4835" s="44" t="s">
        <v>3298</v>
      </c>
      <c r="C4835" s="45">
        <v>25010402</v>
      </c>
      <c r="D4835" s="45" t="s">
        <v>12340</v>
      </c>
      <c r="E4835" s="45" t="s">
        <v>13581</v>
      </c>
      <c r="AF4835" s="326"/>
    </row>
    <row r="4836" spans="1:32" x14ac:dyDescent="0.25">
      <c r="A4836" s="44" t="s">
        <v>13652</v>
      </c>
      <c r="B4836" s="44" t="s">
        <v>5639</v>
      </c>
      <c r="C4836" s="45">
        <v>25010401</v>
      </c>
      <c r="D4836" s="45" t="s">
        <v>12340</v>
      </c>
      <c r="E4836" s="45" t="s">
        <v>13581</v>
      </c>
      <c r="AF4836" s="326"/>
    </row>
    <row r="4837" spans="1:32" x14ac:dyDescent="0.25">
      <c r="A4837" s="44" t="s">
        <v>13652</v>
      </c>
      <c r="B4837" s="44" t="s">
        <v>3171</v>
      </c>
      <c r="C4837" s="45">
        <v>24120302</v>
      </c>
      <c r="D4837" s="45" t="s">
        <v>12340</v>
      </c>
      <c r="E4837" s="45" t="s">
        <v>18908</v>
      </c>
      <c r="AF4837" s="326"/>
    </row>
    <row r="4838" spans="1:32" x14ac:dyDescent="0.25">
      <c r="A4838" s="44" t="s">
        <v>13652</v>
      </c>
      <c r="B4838" s="44" t="s">
        <v>18909</v>
      </c>
      <c r="C4838" s="45">
        <v>24120301</v>
      </c>
      <c r="D4838" s="45" t="s">
        <v>12340</v>
      </c>
      <c r="E4838" s="45" t="s">
        <v>13570</v>
      </c>
      <c r="AF4838" s="326"/>
    </row>
    <row r="4839" spans="1:32" x14ac:dyDescent="0.25">
      <c r="A4839" s="102" t="s">
        <v>12224</v>
      </c>
      <c r="B4839" s="92" t="s">
        <v>12227</v>
      </c>
      <c r="C4839" s="93" t="s">
        <v>12228</v>
      </c>
      <c r="D4839" s="93" t="s">
        <v>1250</v>
      </c>
      <c r="E4839" s="94">
        <v>46317</v>
      </c>
      <c r="F4839" s="93"/>
      <c r="G4839" s="93"/>
      <c r="H4839" s="93"/>
      <c r="I4839" s="99"/>
      <c r="J4839" s="99"/>
      <c r="K4839" s="99"/>
      <c r="L4839" s="99"/>
      <c r="M4839" s="99"/>
      <c r="N4839" s="99"/>
      <c r="O4839" s="99"/>
      <c r="P4839" s="44"/>
      <c r="Q4839" s="256"/>
      <c r="R4839" s="99"/>
      <c r="S4839" s="99"/>
      <c r="T4839" s="99"/>
      <c r="U4839" s="99"/>
      <c r="V4839" s="99"/>
      <c r="W4839" s="99"/>
      <c r="X4839" s="99"/>
      <c r="Y4839" s="99"/>
      <c r="Z4839" s="99"/>
      <c r="AA4839" s="380"/>
      <c r="AF4839" s="326"/>
    </row>
    <row r="4840" spans="1:32" x14ac:dyDescent="0.25">
      <c r="A4840" s="44" t="s">
        <v>7512</v>
      </c>
      <c r="B4840" s="44" t="s">
        <v>5443</v>
      </c>
      <c r="C4840" s="45">
        <v>22010701</v>
      </c>
      <c r="D4840" s="45" t="s">
        <v>12340</v>
      </c>
      <c r="E4840" s="45" t="s">
        <v>5444</v>
      </c>
      <c r="AF4840" s="326"/>
    </row>
    <row r="4841" spans="1:32" x14ac:dyDescent="0.25">
      <c r="A4841" s="44" t="s">
        <v>7512</v>
      </c>
      <c r="B4841" s="44" t="s">
        <v>966</v>
      </c>
      <c r="C4841" s="45">
        <v>22010702</v>
      </c>
      <c r="D4841" s="45" t="s">
        <v>12340</v>
      </c>
      <c r="E4841" s="45" t="s">
        <v>5444</v>
      </c>
      <c r="AF4841" s="326"/>
    </row>
    <row r="4842" spans="1:32" x14ac:dyDescent="0.25">
      <c r="A4842" s="44" t="s">
        <v>8298</v>
      </c>
      <c r="B4842" s="44" t="s">
        <v>7650</v>
      </c>
      <c r="C4842" s="45">
        <v>230504</v>
      </c>
      <c r="D4842" s="45" t="s">
        <v>12340</v>
      </c>
      <c r="E4842" s="45" t="s">
        <v>7651</v>
      </c>
      <c r="AF4842" s="326"/>
    </row>
    <row r="4843" spans="1:32" x14ac:dyDescent="0.25">
      <c r="A4843" s="44" t="s">
        <v>8298</v>
      </c>
      <c r="B4843" s="44" t="s">
        <v>967</v>
      </c>
      <c r="C4843" s="45">
        <v>230601</v>
      </c>
      <c r="D4843" s="45" t="s">
        <v>12340</v>
      </c>
      <c r="E4843" s="45" t="s">
        <v>8383</v>
      </c>
      <c r="AF4843" s="326"/>
    </row>
    <row r="4844" spans="1:32" x14ac:dyDescent="0.25">
      <c r="A4844" s="44" t="s">
        <v>8298</v>
      </c>
      <c r="B4844" s="44" t="s">
        <v>978</v>
      </c>
      <c r="C4844" s="45">
        <v>230703</v>
      </c>
      <c r="D4844" s="45" t="s">
        <v>12340</v>
      </c>
      <c r="E4844" s="45" t="s">
        <v>4375</v>
      </c>
      <c r="AF4844" s="326"/>
    </row>
    <row r="4845" spans="1:32" x14ac:dyDescent="0.25">
      <c r="A4845" s="102" t="s">
        <v>12210</v>
      </c>
      <c r="B4845" s="92" t="s">
        <v>12217</v>
      </c>
      <c r="C4845" s="93" t="s">
        <v>12221</v>
      </c>
      <c r="D4845" s="93" t="s">
        <v>1250</v>
      </c>
      <c r="E4845" s="94">
        <v>46317</v>
      </c>
      <c r="F4845" s="93"/>
      <c r="G4845" s="93"/>
      <c r="H4845" s="93"/>
      <c r="I4845" s="99"/>
      <c r="J4845" s="99"/>
      <c r="K4845" s="99"/>
      <c r="L4845" s="99"/>
      <c r="M4845" s="99"/>
      <c r="N4845" s="99"/>
      <c r="O4845" s="99"/>
      <c r="P4845" s="44"/>
      <c r="Q4845" s="256"/>
      <c r="R4845" s="99"/>
      <c r="S4845" s="99"/>
      <c r="T4845" s="99"/>
      <c r="U4845" s="99"/>
      <c r="V4845" s="99"/>
      <c r="W4845" s="99"/>
      <c r="X4845" s="99"/>
      <c r="Y4845" s="99"/>
      <c r="Z4845" s="99"/>
      <c r="AA4845" s="380"/>
      <c r="AF4845" s="326"/>
    </row>
    <row r="4846" spans="1:32" x14ac:dyDescent="0.25">
      <c r="A4846" s="44" t="s">
        <v>20322</v>
      </c>
      <c r="B4846" s="44" t="s">
        <v>20373</v>
      </c>
      <c r="C4846" s="45" t="s">
        <v>20374</v>
      </c>
      <c r="D4846" s="32" t="s">
        <v>12570</v>
      </c>
      <c r="E4846" s="46">
        <v>46507</v>
      </c>
      <c r="AF4846" s="326"/>
    </row>
    <row r="4847" spans="1:32" x14ac:dyDescent="0.25">
      <c r="A4847" s="44" t="s">
        <v>12758</v>
      </c>
      <c r="B4847" s="44" t="s">
        <v>15923</v>
      </c>
      <c r="C4847" s="45" t="s">
        <v>12759</v>
      </c>
      <c r="D4847" s="93" t="s">
        <v>3876</v>
      </c>
      <c r="E4847" s="359">
        <f>DATE(2028,7,23)</f>
        <v>46957</v>
      </c>
      <c r="F4847" s="93"/>
      <c r="G4847" s="93"/>
      <c r="H4847" s="93"/>
      <c r="I4847" s="99"/>
      <c r="J4847" s="99"/>
      <c r="K4847" s="99"/>
      <c r="L4847" s="99"/>
      <c r="M4847" s="99"/>
      <c r="N4847" s="99"/>
      <c r="O4847" s="99"/>
      <c r="P4847" s="99"/>
      <c r="Q4847" s="99"/>
      <c r="R4847" s="99"/>
      <c r="S4847" s="99"/>
      <c r="T4847" s="99"/>
      <c r="U4847" s="99"/>
      <c r="V4847" s="99"/>
      <c r="W4847" s="99"/>
      <c r="X4847" s="99"/>
      <c r="Y4847" s="99"/>
      <c r="Z4847" s="99"/>
      <c r="AF4847" s="326"/>
    </row>
    <row r="4848" spans="1:32" x14ac:dyDescent="0.25">
      <c r="A4848" s="44" t="s">
        <v>13246</v>
      </c>
      <c r="B4848" s="44" t="s">
        <v>13116</v>
      </c>
      <c r="C4848" s="45">
        <v>3.24</v>
      </c>
      <c r="D4848" s="45" t="s">
        <v>13565</v>
      </c>
      <c r="E4848" s="46">
        <v>47057</v>
      </c>
      <c r="F4848" s="45"/>
      <c r="G4848" s="93"/>
      <c r="H4848" s="93"/>
      <c r="I4848" s="99"/>
      <c r="J4848" s="99"/>
      <c r="K4848" s="99"/>
      <c r="L4848" s="99"/>
      <c r="M4848" s="99"/>
      <c r="N4848" s="99"/>
      <c r="O4848" s="99"/>
      <c r="P4848" s="99"/>
      <c r="Q4848" s="99"/>
      <c r="R4848" s="99"/>
      <c r="S4848" s="99"/>
      <c r="T4848" s="99"/>
      <c r="U4848" s="99"/>
      <c r="V4848" s="99"/>
      <c r="W4848" s="99"/>
      <c r="X4848" s="99"/>
      <c r="Y4848" s="99"/>
      <c r="Z4848" s="99"/>
      <c r="AF4848" s="326"/>
    </row>
    <row r="4849" spans="1:32" x14ac:dyDescent="0.25">
      <c r="A4849" s="44" t="s">
        <v>13246</v>
      </c>
      <c r="B4849" s="44" t="s">
        <v>13117</v>
      </c>
      <c r="C4849" s="45">
        <v>11.24</v>
      </c>
      <c r="D4849" s="45" t="s">
        <v>13565</v>
      </c>
      <c r="E4849" s="46">
        <v>47299</v>
      </c>
      <c r="F4849" s="45"/>
      <c r="G4849" s="93"/>
      <c r="H4849" s="93"/>
      <c r="I4849" s="99"/>
      <c r="J4849" s="99"/>
      <c r="K4849" s="99"/>
      <c r="L4849" s="99"/>
      <c r="M4849" s="99"/>
      <c r="N4849" s="99"/>
      <c r="O4849" s="99"/>
      <c r="P4849" s="99"/>
      <c r="Q4849" s="99"/>
      <c r="R4849" s="99"/>
      <c r="S4849" s="99"/>
      <c r="T4849" s="99"/>
      <c r="U4849" s="99"/>
      <c r="V4849" s="99"/>
      <c r="W4849" s="99"/>
      <c r="X4849" s="99"/>
      <c r="Y4849" s="99"/>
      <c r="Z4849" s="99"/>
      <c r="AF4849" s="326"/>
    </row>
    <row r="4850" spans="1:32" x14ac:dyDescent="0.25">
      <c r="A4850" s="44" t="s">
        <v>4095</v>
      </c>
      <c r="B4850" s="44" t="s">
        <v>1433</v>
      </c>
      <c r="C4850" s="45" t="s">
        <v>6787</v>
      </c>
      <c r="D4850" s="93" t="s">
        <v>2279</v>
      </c>
      <c r="E4850" s="64">
        <v>46418</v>
      </c>
      <c r="F4850" s="93"/>
      <c r="G4850" s="93"/>
      <c r="H4850" s="93"/>
      <c r="I4850" s="99"/>
      <c r="J4850" s="99"/>
      <c r="K4850" s="99"/>
      <c r="L4850" s="99"/>
      <c r="M4850" s="99"/>
      <c r="N4850" s="99"/>
      <c r="O4850" s="99"/>
      <c r="P4850" s="44"/>
      <c r="Q4850" s="256"/>
      <c r="R4850" s="99"/>
      <c r="S4850" s="99"/>
      <c r="T4850" s="99"/>
      <c r="U4850" s="99"/>
      <c r="V4850" s="99"/>
      <c r="W4850" s="99"/>
      <c r="X4850" s="99"/>
      <c r="Y4850" s="99"/>
      <c r="Z4850" s="99"/>
      <c r="AF4850" s="326"/>
    </row>
    <row r="4851" spans="1:32" x14ac:dyDescent="0.25">
      <c r="A4851" s="99" t="s">
        <v>8443</v>
      </c>
      <c r="B4851" s="92" t="s">
        <v>3574</v>
      </c>
      <c r="C4851" s="93" t="s">
        <v>8458</v>
      </c>
      <c r="D4851" s="93" t="s">
        <v>1250</v>
      </c>
      <c r="E4851" s="94">
        <v>46496</v>
      </c>
      <c r="F4851" s="93"/>
      <c r="G4851" s="93"/>
      <c r="H4851" s="93"/>
      <c r="I4851" s="99"/>
      <c r="J4851" s="99"/>
      <c r="K4851" s="99"/>
      <c r="L4851" s="99"/>
      <c r="M4851" s="99"/>
      <c r="N4851" s="99"/>
      <c r="O4851" s="99"/>
      <c r="P4851" s="44"/>
      <c r="Q4851" s="256"/>
      <c r="R4851" s="99"/>
      <c r="S4851" s="99"/>
      <c r="T4851" s="99"/>
      <c r="U4851" s="99"/>
      <c r="V4851" s="99"/>
      <c r="W4851" s="99"/>
      <c r="X4851" s="99"/>
      <c r="Y4851" s="99"/>
      <c r="Z4851" s="99"/>
      <c r="AF4851" s="326"/>
    </row>
    <row r="4852" spans="1:32" x14ac:dyDescent="0.25">
      <c r="A4852" s="44" t="s">
        <v>15578</v>
      </c>
      <c r="B4852" s="44" t="s">
        <v>154</v>
      </c>
      <c r="C4852" s="45" t="s">
        <v>15579</v>
      </c>
      <c r="D4852" s="46" t="s">
        <v>13037</v>
      </c>
      <c r="E4852" s="46">
        <v>46218</v>
      </c>
      <c r="AF4852" s="326"/>
    </row>
    <row r="4853" spans="1:32" x14ac:dyDescent="0.25">
      <c r="A4853" s="44" t="s">
        <v>8667</v>
      </c>
      <c r="B4853" s="44" t="s">
        <v>20344</v>
      </c>
      <c r="C4853" s="45" t="s">
        <v>8813</v>
      </c>
      <c r="D4853" s="32" t="s">
        <v>12570</v>
      </c>
      <c r="E4853" s="46">
        <v>46387</v>
      </c>
      <c r="AF4853" s="326"/>
    </row>
    <row r="4854" spans="1:32" x14ac:dyDescent="0.25">
      <c r="A4854" s="44" t="s">
        <v>13653</v>
      </c>
      <c r="B4854" s="44" t="s">
        <v>5447</v>
      </c>
      <c r="C4854" s="45">
        <v>240804</v>
      </c>
      <c r="D4854" s="45" t="s">
        <v>12340</v>
      </c>
      <c r="E4854" s="45" t="s">
        <v>12234</v>
      </c>
      <c r="AF4854" s="326"/>
    </row>
    <row r="4855" spans="1:32" x14ac:dyDescent="0.25">
      <c r="A4855" s="44" t="s">
        <v>696</v>
      </c>
      <c r="B4855" s="44" t="s">
        <v>987</v>
      </c>
      <c r="C4855" s="45">
        <v>240602</v>
      </c>
      <c r="D4855" s="45" t="s">
        <v>12340</v>
      </c>
      <c r="E4855" s="45" t="s">
        <v>5235</v>
      </c>
      <c r="AF4855" s="326"/>
    </row>
    <row r="4856" spans="1:32" x14ac:dyDescent="0.25">
      <c r="A4856" s="44" t="s">
        <v>19131</v>
      </c>
      <c r="B4856" s="44" t="s">
        <v>980</v>
      </c>
      <c r="C4856" s="45">
        <v>260103</v>
      </c>
      <c r="D4856" s="45" t="s">
        <v>12340</v>
      </c>
      <c r="E4856" s="45" t="s">
        <v>8976</v>
      </c>
      <c r="AF4856" s="326"/>
    </row>
    <row r="4857" spans="1:32" x14ac:dyDescent="0.25">
      <c r="A4857" s="44" t="s">
        <v>19132</v>
      </c>
      <c r="B4857" s="44" t="s">
        <v>210</v>
      </c>
      <c r="C4857" s="45">
        <v>241001</v>
      </c>
      <c r="D4857" s="45" t="s">
        <v>12340</v>
      </c>
      <c r="E4857" s="45" t="s">
        <v>5650</v>
      </c>
      <c r="AF4857" s="326"/>
    </row>
    <row r="4858" spans="1:32" x14ac:dyDescent="0.25">
      <c r="A4858" s="44" t="s">
        <v>76</v>
      </c>
      <c r="B4858" s="44" t="s">
        <v>1967</v>
      </c>
      <c r="C4858" s="45" t="s">
        <v>15580</v>
      </c>
      <c r="D4858" s="46" t="s">
        <v>13037</v>
      </c>
      <c r="E4858" s="46">
        <v>46249</v>
      </c>
      <c r="AF4858" s="326"/>
    </row>
    <row r="4859" spans="1:32" x14ac:dyDescent="0.25">
      <c r="A4859" s="44" t="s">
        <v>76</v>
      </c>
      <c r="B4859" s="44" t="s">
        <v>1967</v>
      </c>
      <c r="C4859" s="45" t="s">
        <v>17664</v>
      </c>
      <c r="D4859" s="46" t="s">
        <v>13037</v>
      </c>
      <c r="E4859" s="46">
        <v>46274</v>
      </c>
      <c r="AF4859" s="326"/>
    </row>
    <row r="4860" spans="1:32" x14ac:dyDescent="0.25">
      <c r="A4860" s="44" t="s">
        <v>19133</v>
      </c>
      <c r="B4860" s="44" t="s">
        <v>5639</v>
      </c>
      <c r="C4860" s="45">
        <v>26010401</v>
      </c>
      <c r="D4860" s="45" t="s">
        <v>12340</v>
      </c>
      <c r="E4860" s="45" t="s">
        <v>18836</v>
      </c>
      <c r="AF4860" s="326"/>
    </row>
    <row r="4861" spans="1:32" x14ac:dyDescent="0.25">
      <c r="A4861" s="44" t="s">
        <v>19133</v>
      </c>
      <c r="B4861" s="44" t="s">
        <v>7119</v>
      </c>
      <c r="C4861" s="45">
        <v>26020102</v>
      </c>
      <c r="D4861" s="45" t="s">
        <v>12340</v>
      </c>
      <c r="E4861" s="45" t="s">
        <v>10021</v>
      </c>
      <c r="AF4861" s="326"/>
    </row>
    <row r="4862" spans="1:32" x14ac:dyDescent="0.25">
      <c r="A4862" s="44" t="s">
        <v>19133</v>
      </c>
      <c r="B4862" s="44" t="s">
        <v>18842</v>
      </c>
      <c r="C4862" s="45">
        <v>26020101</v>
      </c>
      <c r="D4862" s="45" t="s">
        <v>12340</v>
      </c>
      <c r="E4862" s="45" t="s">
        <v>10021</v>
      </c>
      <c r="AF4862" s="326"/>
    </row>
    <row r="4863" spans="1:32" x14ac:dyDescent="0.25">
      <c r="A4863" s="44" t="s">
        <v>19133</v>
      </c>
      <c r="B4863" s="44" t="s">
        <v>3298</v>
      </c>
      <c r="C4863" s="45">
        <v>26010402</v>
      </c>
      <c r="D4863" s="45" t="s">
        <v>12340</v>
      </c>
      <c r="E4863" s="45" t="s">
        <v>18836</v>
      </c>
      <c r="AF4863" s="326"/>
    </row>
    <row r="4864" spans="1:32" x14ac:dyDescent="0.25">
      <c r="A4864" s="44" t="s">
        <v>5812</v>
      </c>
      <c r="B4864" s="44" t="s">
        <v>20397</v>
      </c>
      <c r="C4864" s="45" t="s">
        <v>5859</v>
      </c>
      <c r="D4864" s="32" t="s">
        <v>12570</v>
      </c>
      <c r="E4864" s="46">
        <v>46418</v>
      </c>
      <c r="AF4864" s="326"/>
    </row>
    <row r="4865" spans="1:32" x14ac:dyDescent="0.25">
      <c r="A4865" s="67" t="s">
        <v>7403</v>
      </c>
      <c r="B4865" s="256" t="s">
        <v>7398</v>
      </c>
      <c r="C4865" s="53" t="s">
        <v>7428</v>
      </c>
      <c r="D4865" s="93" t="s">
        <v>5891</v>
      </c>
      <c r="E4865" s="257">
        <v>46824</v>
      </c>
      <c r="F4865" s="93"/>
      <c r="G4865" s="93"/>
      <c r="H4865" s="93"/>
      <c r="I4865" s="99"/>
      <c r="J4865" s="99"/>
      <c r="K4865" s="99"/>
      <c r="L4865" s="99"/>
      <c r="M4865" s="99"/>
      <c r="N4865" s="99"/>
      <c r="O4865" s="99"/>
      <c r="P4865" s="99"/>
      <c r="Q4865" s="99"/>
      <c r="R4865" s="99"/>
      <c r="S4865" s="99"/>
      <c r="T4865" s="99"/>
      <c r="U4865" s="99"/>
      <c r="V4865" s="99"/>
      <c r="W4865" s="99"/>
      <c r="X4865" s="99"/>
      <c r="Y4865" s="99"/>
      <c r="Z4865" s="99"/>
      <c r="AF4865" s="326"/>
    </row>
    <row r="4866" spans="1:32" x14ac:dyDescent="0.25">
      <c r="A4866" s="76" t="s">
        <v>17395</v>
      </c>
      <c r="B4866" s="44" t="s">
        <v>13124</v>
      </c>
      <c r="C4866" s="45">
        <v>4.26</v>
      </c>
      <c r="D4866" s="45" t="s">
        <v>13565</v>
      </c>
      <c r="E4866" s="46">
        <v>47787</v>
      </c>
      <c r="F4866" s="45" t="s">
        <v>1384</v>
      </c>
      <c r="G4866" s="93"/>
      <c r="H4866" s="93"/>
      <c r="I4866" s="99"/>
      <c r="J4866" s="99"/>
      <c r="K4866" s="99"/>
      <c r="L4866" s="99"/>
      <c r="M4866" s="99"/>
      <c r="N4866" s="99"/>
      <c r="O4866" s="99"/>
      <c r="P4866" s="99"/>
      <c r="Q4866" s="99"/>
      <c r="R4866" s="99"/>
      <c r="S4866" s="99"/>
      <c r="T4866" s="99"/>
      <c r="U4866" s="99"/>
      <c r="V4866" s="99"/>
      <c r="W4866" s="99"/>
      <c r="X4866" s="99"/>
      <c r="Y4866" s="99"/>
      <c r="Z4866" s="99"/>
      <c r="AF4866" s="326"/>
    </row>
    <row r="4867" spans="1:32" x14ac:dyDescent="0.25">
      <c r="A4867" s="76" t="s">
        <v>17395</v>
      </c>
      <c r="B4867" s="44" t="s">
        <v>17385</v>
      </c>
      <c r="C4867" s="45">
        <v>44.26</v>
      </c>
      <c r="D4867" s="45" t="s">
        <v>13565</v>
      </c>
      <c r="E4867" s="46">
        <v>47787</v>
      </c>
      <c r="F4867" s="45" t="s">
        <v>1384</v>
      </c>
      <c r="G4867" s="93"/>
      <c r="H4867" s="93"/>
      <c r="I4867" s="99"/>
      <c r="J4867" s="99"/>
      <c r="K4867" s="99"/>
      <c r="L4867" s="99"/>
      <c r="M4867" s="99"/>
      <c r="N4867" s="99"/>
      <c r="O4867" s="99"/>
      <c r="P4867" s="99"/>
      <c r="Q4867" s="99"/>
      <c r="R4867" s="99"/>
      <c r="S4867" s="99"/>
      <c r="T4867" s="99"/>
      <c r="U4867" s="99"/>
      <c r="V4867" s="99"/>
      <c r="W4867" s="99"/>
      <c r="X4867" s="99"/>
      <c r="Y4867" s="99"/>
      <c r="Z4867" s="99"/>
      <c r="AF4867" s="326"/>
    </row>
    <row r="4868" spans="1:32" x14ac:dyDescent="0.25">
      <c r="A4868" s="44" t="s">
        <v>211</v>
      </c>
      <c r="B4868" s="44" t="s">
        <v>4578</v>
      </c>
      <c r="C4868" s="45" t="s">
        <v>4676</v>
      </c>
      <c r="D4868" s="45" t="s">
        <v>12177</v>
      </c>
      <c r="E4868" s="45" t="s">
        <v>2628</v>
      </c>
      <c r="F4868" s="93"/>
      <c r="G4868" s="93"/>
      <c r="H4868" s="93"/>
      <c r="I4868" s="99"/>
      <c r="J4868" s="99"/>
      <c r="K4868" s="99"/>
      <c r="L4868" s="99"/>
      <c r="M4868" s="99"/>
      <c r="N4868" s="99"/>
      <c r="O4868" s="99"/>
      <c r="P4868" s="99"/>
      <c r="Q4868" s="99"/>
      <c r="R4868" s="99"/>
      <c r="S4868" s="99"/>
      <c r="T4868" s="99"/>
      <c r="U4868" s="99"/>
      <c r="V4868" s="99"/>
      <c r="W4868" s="99"/>
      <c r="X4868" s="99"/>
      <c r="Y4868" s="99"/>
      <c r="Z4868" s="99"/>
      <c r="AF4868" s="326"/>
    </row>
    <row r="4869" spans="1:32" x14ac:dyDescent="0.25">
      <c r="A4869" s="44" t="s">
        <v>211</v>
      </c>
      <c r="B4869" s="44" t="s">
        <v>4578</v>
      </c>
      <c r="C4869" s="45" t="s">
        <v>4676</v>
      </c>
      <c r="D4869" s="93" t="s">
        <v>18817</v>
      </c>
      <c r="E4869" s="45" t="s">
        <v>2628</v>
      </c>
      <c r="F4869" s="379"/>
      <c r="G4869" s="379"/>
      <c r="H4869" s="379"/>
      <c r="I4869" s="380"/>
      <c r="J4869" s="380"/>
      <c r="K4869" s="380"/>
      <c r="L4869" s="380"/>
      <c r="M4869" s="380"/>
      <c r="N4869" s="380"/>
      <c r="O4869" s="380"/>
      <c r="P4869" s="380"/>
      <c r="Q4869" s="380"/>
      <c r="R4869" s="380"/>
      <c r="S4869" s="380"/>
      <c r="T4869" s="380"/>
      <c r="U4869" s="380"/>
      <c r="V4869" s="380"/>
      <c r="W4869" s="380"/>
      <c r="X4869" s="380"/>
      <c r="Y4869" s="380"/>
      <c r="Z4869" s="380"/>
      <c r="AA4869" s="380"/>
      <c r="AF4869" s="326"/>
    </row>
    <row r="4870" spans="1:32" x14ac:dyDescent="0.25">
      <c r="A4870" s="100" t="s">
        <v>3544</v>
      </c>
      <c r="B4870" s="92" t="s">
        <v>3574</v>
      </c>
      <c r="C4870" s="93" t="s">
        <v>3575</v>
      </c>
      <c r="D4870" s="93" t="s">
        <v>1250</v>
      </c>
      <c r="E4870" s="94">
        <v>46496</v>
      </c>
      <c r="F4870" s="93"/>
      <c r="G4870" s="93"/>
      <c r="H4870" s="93"/>
      <c r="I4870" s="99"/>
      <c r="J4870" s="99"/>
      <c r="K4870" s="99"/>
      <c r="L4870" s="99"/>
      <c r="M4870" s="99"/>
      <c r="N4870" s="99"/>
      <c r="O4870" s="99"/>
      <c r="P4870" s="44"/>
      <c r="Q4870" s="99"/>
      <c r="R4870" s="99"/>
      <c r="S4870" s="99"/>
      <c r="T4870" s="99"/>
      <c r="U4870" s="99"/>
      <c r="V4870" s="99"/>
      <c r="W4870" s="99"/>
      <c r="X4870" s="99"/>
      <c r="Y4870" s="99"/>
      <c r="Z4870" s="99"/>
      <c r="AF4870" s="326"/>
    </row>
    <row r="4871" spans="1:32" x14ac:dyDescent="0.25">
      <c r="A4871" s="44" t="s">
        <v>17019</v>
      </c>
      <c r="B4871" s="44" t="s">
        <v>12232</v>
      </c>
      <c r="C4871" s="45">
        <v>240801</v>
      </c>
      <c r="D4871" s="45" t="s">
        <v>12340</v>
      </c>
      <c r="E4871" s="45" t="s">
        <v>5239</v>
      </c>
      <c r="AF4871" s="326"/>
    </row>
    <row r="4872" spans="1:32" x14ac:dyDescent="0.25">
      <c r="A4872" s="44" t="s">
        <v>17019</v>
      </c>
      <c r="B4872" s="44" t="s">
        <v>1733</v>
      </c>
      <c r="C4872" s="45">
        <v>250101</v>
      </c>
      <c r="D4872" s="45" t="s">
        <v>12340</v>
      </c>
      <c r="E4872" s="45" t="s">
        <v>13567</v>
      </c>
      <c r="AF4872" s="326"/>
    </row>
    <row r="4873" spans="1:32" x14ac:dyDescent="0.25">
      <c r="A4873" s="44" t="s">
        <v>17019</v>
      </c>
      <c r="B4873" s="44" t="s">
        <v>2211</v>
      </c>
      <c r="C4873" s="45">
        <v>240505</v>
      </c>
      <c r="D4873" s="45" t="s">
        <v>12340</v>
      </c>
      <c r="E4873" s="45" t="s">
        <v>5468</v>
      </c>
      <c r="AF4873" s="326"/>
    </row>
    <row r="4874" spans="1:32" x14ac:dyDescent="0.25">
      <c r="A4874" s="44" t="s">
        <v>17019</v>
      </c>
      <c r="B4874" s="44" t="s">
        <v>11331</v>
      </c>
      <c r="C4874" s="45">
        <v>24050301</v>
      </c>
      <c r="D4874" s="45" t="s">
        <v>12340</v>
      </c>
      <c r="E4874" s="45" t="s">
        <v>5468</v>
      </c>
      <c r="AF4874" s="326"/>
    </row>
    <row r="4875" spans="1:32" x14ac:dyDescent="0.25">
      <c r="A4875" s="44" t="s">
        <v>17019</v>
      </c>
      <c r="B4875" s="44" t="s">
        <v>986</v>
      </c>
      <c r="C4875" s="45">
        <v>240303</v>
      </c>
      <c r="D4875" s="45" t="s">
        <v>12340</v>
      </c>
      <c r="E4875" s="45" t="s">
        <v>2686</v>
      </c>
      <c r="AF4875" s="326"/>
    </row>
    <row r="4876" spans="1:32" x14ac:dyDescent="0.25">
      <c r="A4876" s="44" t="s">
        <v>17019</v>
      </c>
      <c r="B4876" s="44" t="s">
        <v>2433</v>
      </c>
      <c r="C4876" s="45">
        <v>250106</v>
      </c>
      <c r="D4876" s="45" t="s">
        <v>12340</v>
      </c>
      <c r="E4876" s="45" t="s">
        <v>12896</v>
      </c>
      <c r="AF4876" s="326"/>
    </row>
    <row r="4877" spans="1:32" x14ac:dyDescent="0.25">
      <c r="A4877" s="44" t="s">
        <v>17019</v>
      </c>
      <c r="B4877" s="44" t="s">
        <v>11299</v>
      </c>
      <c r="C4877" s="45">
        <v>24020301</v>
      </c>
      <c r="D4877" s="45" t="s">
        <v>12340</v>
      </c>
      <c r="E4877" s="45" t="s">
        <v>5444</v>
      </c>
      <c r="AF4877" s="326"/>
    </row>
    <row r="4878" spans="1:32" x14ac:dyDescent="0.25">
      <c r="A4878" s="44" t="s">
        <v>17019</v>
      </c>
      <c r="B4878" s="44" t="s">
        <v>3160</v>
      </c>
      <c r="C4878" s="45">
        <v>230901</v>
      </c>
      <c r="D4878" s="45" t="s">
        <v>12340</v>
      </c>
      <c r="E4878" s="45" t="s">
        <v>8524</v>
      </c>
      <c r="AF4878" s="326"/>
    </row>
    <row r="4879" spans="1:32" x14ac:dyDescent="0.25">
      <c r="A4879" s="44" t="s">
        <v>17019</v>
      </c>
      <c r="B4879" s="44" t="s">
        <v>3157</v>
      </c>
      <c r="C4879" s="45">
        <v>230305</v>
      </c>
      <c r="D4879" s="45" t="s">
        <v>12340</v>
      </c>
      <c r="E4879" s="45" t="s">
        <v>3276</v>
      </c>
      <c r="AF4879" s="326"/>
    </row>
    <row r="4880" spans="1:32" x14ac:dyDescent="0.25">
      <c r="A4880" s="44" t="s">
        <v>14243</v>
      </c>
      <c r="B4880" s="44" t="s">
        <v>5639</v>
      </c>
      <c r="C4880" s="45">
        <v>25010401</v>
      </c>
      <c r="D4880" s="45" t="s">
        <v>12340</v>
      </c>
      <c r="E4880" s="45" t="s">
        <v>13581</v>
      </c>
      <c r="AF4880" s="326"/>
    </row>
    <row r="4881" spans="1:32" x14ac:dyDescent="0.3">
      <c r="A4881" s="372" t="s">
        <v>20083</v>
      </c>
      <c r="B4881" s="372" t="s">
        <v>2384</v>
      </c>
      <c r="C4881" s="125" t="s">
        <v>20259</v>
      </c>
      <c r="D4881" s="32" t="s">
        <v>20621</v>
      </c>
      <c r="E4881" s="125" t="s">
        <v>8976</v>
      </c>
      <c r="F4881" s="125" t="s">
        <v>1236</v>
      </c>
      <c r="G4881" s="125" t="s">
        <v>1237</v>
      </c>
      <c r="AF4881" s="326"/>
    </row>
    <row r="4882" spans="1:32" x14ac:dyDescent="0.25">
      <c r="A4882" s="44" t="s">
        <v>19134</v>
      </c>
      <c r="B4882" s="44" t="s">
        <v>978</v>
      </c>
      <c r="C4882" s="45">
        <v>230703</v>
      </c>
      <c r="D4882" s="45" t="s">
        <v>12340</v>
      </c>
      <c r="E4882" s="45" t="s">
        <v>4375</v>
      </c>
      <c r="AF4882" s="326"/>
    </row>
    <row r="4883" spans="1:32" x14ac:dyDescent="0.25">
      <c r="A4883" s="44" t="s">
        <v>19134</v>
      </c>
      <c r="B4883" s="44" t="s">
        <v>11331</v>
      </c>
      <c r="C4883" s="45">
        <v>24050301</v>
      </c>
      <c r="D4883" s="45" t="s">
        <v>12340</v>
      </c>
      <c r="E4883" s="45" t="s">
        <v>5468</v>
      </c>
      <c r="AF4883" s="326"/>
    </row>
    <row r="4884" spans="1:32" x14ac:dyDescent="0.25">
      <c r="A4884" s="44" t="s">
        <v>19134</v>
      </c>
      <c r="B4884" s="44" t="s">
        <v>967</v>
      </c>
      <c r="C4884" s="45">
        <v>240601</v>
      </c>
      <c r="D4884" s="45" t="s">
        <v>12340</v>
      </c>
      <c r="E4884" s="45" t="s">
        <v>10639</v>
      </c>
      <c r="AF4884" s="326"/>
    </row>
    <row r="4885" spans="1:32" x14ac:dyDescent="0.25">
      <c r="A4885" s="44" t="s">
        <v>19134</v>
      </c>
      <c r="B4885" s="44" t="s">
        <v>11304</v>
      </c>
      <c r="C4885" s="45">
        <v>240403</v>
      </c>
      <c r="D4885" s="45" t="s">
        <v>12340</v>
      </c>
      <c r="E4885" s="45" t="s">
        <v>5311</v>
      </c>
      <c r="AF4885" s="326"/>
    </row>
    <row r="4886" spans="1:32" x14ac:dyDescent="0.25">
      <c r="A4886" s="44" t="s">
        <v>19134</v>
      </c>
      <c r="B4886" s="44" t="s">
        <v>986</v>
      </c>
      <c r="C4886" s="45">
        <v>240303</v>
      </c>
      <c r="D4886" s="45" t="s">
        <v>12340</v>
      </c>
      <c r="E4886" s="45" t="s">
        <v>2686</v>
      </c>
      <c r="AF4886" s="326"/>
    </row>
    <row r="4887" spans="1:32" x14ac:dyDescent="0.25">
      <c r="A4887" s="44" t="s">
        <v>19134</v>
      </c>
      <c r="B4887" s="44" t="s">
        <v>10031</v>
      </c>
      <c r="C4887" s="45">
        <v>240101</v>
      </c>
      <c r="D4887" s="45" t="s">
        <v>12340</v>
      </c>
      <c r="E4887" s="45" t="s">
        <v>10032</v>
      </c>
      <c r="AF4887" s="326"/>
    </row>
    <row r="4888" spans="1:32" x14ac:dyDescent="0.25">
      <c r="A4888" s="44" t="s">
        <v>19134</v>
      </c>
      <c r="B4888" s="44" t="s">
        <v>967</v>
      </c>
      <c r="C4888" s="45">
        <v>230601</v>
      </c>
      <c r="D4888" s="45" t="s">
        <v>12340</v>
      </c>
      <c r="E4888" s="45" t="s">
        <v>8383</v>
      </c>
      <c r="AF4888" s="326"/>
    </row>
    <row r="4889" spans="1:32" x14ac:dyDescent="0.25">
      <c r="A4889" s="44" t="s">
        <v>19134</v>
      </c>
      <c r="B4889" s="44" t="s">
        <v>7650</v>
      </c>
      <c r="C4889" s="45">
        <v>230504</v>
      </c>
      <c r="D4889" s="45" t="s">
        <v>12340</v>
      </c>
      <c r="E4889" s="45" t="s">
        <v>7651</v>
      </c>
      <c r="AF4889" s="326"/>
    </row>
    <row r="4890" spans="1:32" x14ac:dyDescent="0.25">
      <c r="A4890" s="44" t="s">
        <v>13247</v>
      </c>
      <c r="B4890" s="44" t="s">
        <v>13118</v>
      </c>
      <c r="C4890" s="45">
        <v>21.24</v>
      </c>
      <c r="D4890" s="45" t="s">
        <v>13565</v>
      </c>
      <c r="E4890" s="46">
        <v>47299</v>
      </c>
      <c r="F4890" s="45" t="s">
        <v>1384</v>
      </c>
      <c r="G4890" s="93"/>
      <c r="H4890" s="93"/>
      <c r="I4890" s="99"/>
      <c r="J4890" s="99"/>
      <c r="K4890" s="99"/>
      <c r="L4890" s="99"/>
      <c r="M4890" s="99"/>
      <c r="N4890" s="99"/>
      <c r="O4890" s="99"/>
      <c r="P4890" s="99"/>
      <c r="Q4890" s="99"/>
      <c r="R4890" s="99"/>
      <c r="S4890" s="99"/>
      <c r="T4890" s="99"/>
      <c r="U4890" s="99"/>
      <c r="V4890" s="99"/>
      <c r="W4890" s="99"/>
      <c r="X4890" s="99"/>
      <c r="Y4890" s="99"/>
      <c r="Z4890" s="99"/>
      <c r="AF4890" s="326"/>
    </row>
    <row r="4891" spans="1:32" x14ac:dyDescent="0.25">
      <c r="A4891" s="86" t="s">
        <v>13247</v>
      </c>
      <c r="B4891" s="44" t="s">
        <v>17385</v>
      </c>
      <c r="C4891" s="45">
        <v>44.26</v>
      </c>
      <c r="D4891" s="45" t="s">
        <v>13565</v>
      </c>
      <c r="E4891" s="46">
        <v>47787</v>
      </c>
      <c r="F4891" s="45" t="s">
        <v>1384</v>
      </c>
      <c r="G4891" s="93"/>
      <c r="H4891" s="93"/>
      <c r="I4891" s="99"/>
      <c r="J4891" s="99"/>
      <c r="K4891" s="99"/>
      <c r="L4891" s="99"/>
      <c r="M4891" s="99"/>
      <c r="N4891" s="99"/>
      <c r="O4891" s="99"/>
      <c r="P4891" s="99"/>
      <c r="Q4891" s="99"/>
      <c r="R4891" s="99"/>
      <c r="S4891" s="99"/>
      <c r="T4891" s="99"/>
      <c r="U4891" s="99"/>
      <c r="V4891" s="99"/>
      <c r="W4891" s="99"/>
      <c r="X4891" s="99"/>
      <c r="Y4891" s="99"/>
      <c r="Z4891" s="99"/>
      <c r="AF4891" s="326"/>
    </row>
    <row r="4892" spans="1:32" x14ac:dyDescent="0.25">
      <c r="A4892" s="44" t="s">
        <v>19135</v>
      </c>
      <c r="B4892" s="44" t="s">
        <v>5639</v>
      </c>
      <c r="C4892" s="45">
        <v>26010401</v>
      </c>
      <c r="D4892" s="45" t="s">
        <v>12340</v>
      </c>
      <c r="E4892" s="45" t="s">
        <v>18836</v>
      </c>
      <c r="AF4892" s="326"/>
    </row>
    <row r="4893" spans="1:32" x14ac:dyDescent="0.25">
      <c r="A4893" s="44" t="s">
        <v>13654</v>
      </c>
      <c r="B4893" s="44" t="s">
        <v>5639</v>
      </c>
      <c r="C4893" s="45">
        <v>25010401</v>
      </c>
      <c r="D4893" s="45" t="s">
        <v>12340</v>
      </c>
      <c r="E4893" s="45" t="s">
        <v>13581</v>
      </c>
      <c r="AF4893" s="326"/>
    </row>
    <row r="4894" spans="1:32" x14ac:dyDescent="0.3">
      <c r="A4894" s="372" t="s">
        <v>3254</v>
      </c>
      <c r="B4894" s="372" t="s">
        <v>1235</v>
      </c>
      <c r="C4894" s="125" t="s">
        <v>9348</v>
      </c>
      <c r="D4894" s="32" t="s">
        <v>20621</v>
      </c>
      <c r="E4894" s="125" t="s">
        <v>9349</v>
      </c>
      <c r="F4894" s="125" t="s">
        <v>1236</v>
      </c>
      <c r="G4894" s="125" t="s">
        <v>1237</v>
      </c>
      <c r="AF4894" s="326"/>
    </row>
    <row r="4895" spans="1:32" x14ac:dyDescent="0.3">
      <c r="A4895" s="372" t="s">
        <v>3254</v>
      </c>
      <c r="B4895" s="372" t="s">
        <v>3578</v>
      </c>
      <c r="C4895" s="125" t="s">
        <v>11923</v>
      </c>
      <c r="D4895" s="32" t="s">
        <v>20621</v>
      </c>
      <c r="E4895" s="125" t="s">
        <v>2686</v>
      </c>
      <c r="F4895" s="125" t="s">
        <v>1236</v>
      </c>
      <c r="G4895" s="125" t="s">
        <v>1237</v>
      </c>
      <c r="AF4895" s="326"/>
    </row>
    <row r="4896" spans="1:32" x14ac:dyDescent="0.3">
      <c r="A4896" s="271" t="s">
        <v>18602</v>
      </c>
      <c r="B4896" s="271" t="s">
        <v>18600</v>
      </c>
      <c r="C4896" s="59" t="s">
        <v>18601</v>
      </c>
      <c r="D4896" s="32" t="s">
        <v>1250</v>
      </c>
      <c r="E4896" s="378">
        <v>47593</v>
      </c>
      <c r="F4896" s="93"/>
      <c r="G4896" s="93"/>
      <c r="H4896" s="93"/>
      <c r="I4896" s="99"/>
      <c r="J4896" s="99"/>
      <c r="K4896" s="99"/>
      <c r="L4896" s="99"/>
      <c r="M4896" s="99"/>
      <c r="N4896" s="99"/>
      <c r="O4896" s="99"/>
      <c r="P4896" s="99"/>
      <c r="Q4896" s="99"/>
      <c r="R4896" s="99"/>
      <c r="S4896" s="99"/>
      <c r="T4896" s="99"/>
      <c r="U4896" s="99"/>
      <c r="V4896" s="99"/>
      <c r="W4896" s="99"/>
      <c r="X4896" s="99"/>
      <c r="Y4896" s="99"/>
      <c r="Z4896" s="99"/>
      <c r="AF4896" s="326"/>
    </row>
    <row r="4897" spans="1:32" x14ac:dyDescent="0.3">
      <c r="A4897" s="372" t="s">
        <v>16566</v>
      </c>
      <c r="B4897" s="372" t="s">
        <v>12354</v>
      </c>
      <c r="C4897" s="125" t="s">
        <v>12187</v>
      </c>
      <c r="D4897" s="32" t="s">
        <v>20621</v>
      </c>
      <c r="E4897" s="125" t="s">
        <v>5239</v>
      </c>
      <c r="F4897" s="125" t="s">
        <v>1236</v>
      </c>
      <c r="G4897" s="125" t="s">
        <v>1237</v>
      </c>
      <c r="AF4897" s="326"/>
    </row>
    <row r="4898" spans="1:32" x14ac:dyDescent="0.25">
      <c r="A4898" s="44" t="s">
        <v>8164</v>
      </c>
      <c r="B4898" s="44" t="s">
        <v>8165</v>
      </c>
      <c r="C4898" s="45" t="s">
        <v>8166</v>
      </c>
      <c r="D4898" s="45" t="s">
        <v>10697</v>
      </c>
      <c r="E4898" s="46">
        <v>46507</v>
      </c>
      <c r="F4898" s="93"/>
      <c r="G4898" s="93"/>
      <c r="H4898" s="93"/>
      <c r="I4898" s="99"/>
      <c r="J4898" s="99"/>
      <c r="K4898" s="99"/>
      <c r="L4898" s="99"/>
      <c r="M4898" s="99"/>
      <c r="N4898" s="99"/>
      <c r="O4898" s="99"/>
      <c r="P4898" s="44"/>
      <c r="Q4898" s="99"/>
      <c r="R4898" s="99"/>
      <c r="S4898" s="99"/>
      <c r="T4898" s="99"/>
      <c r="U4898" s="99"/>
      <c r="V4898" s="99"/>
      <c r="W4898" s="99"/>
      <c r="X4898" s="99"/>
      <c r="Y4898" s="99"/>
      <c r="Z4898" s="99"/>
      <c r="AF4898" s="326"/>
    </row>
    <row r="4899" spans="1:32" x14ac:dyDescent="0.3">
      <c r="A4899" s="372" t="s">
        <v>20084</v>
      </c>
      <c r="B4899" s="372" t="s">
        <v>1214</v>
      </c>
      <c r="C4899" s="125" t="s">
        <v>18610</v>
      </c>
      <c r="D4899" s="32" t="s">
        <v>20621</v>
      </c>
      <c r="E4899" s="125" t="s">
        <v>8976</v>
      </c>
      <c r="F4899" s="125" t="s">
        <v>1237</v>
      </c>
      <c r="G4899" s="125" t="s">
        <v>1237</v>
      </c>
      <c r="AF4899" s="326"/>
    </row>
    <row r="4900" spans="1:32" x14ac:dyDescent="0.25">
      <c r="A4900" s="44" t="s">
        <v>19136</v>
      </c>
      <c r="B4900" s="44" t="s">
        <v>2433</v>
      </c>
      <c r="C4900" s="45">
        <v>250106</v>
      </c>
      <c r="D4900" s="45" t="s">
        <v>12340</v>
      </c>
      <c r="E4900" s="45" t="s">
        <v>12896</v>
      </c>
      <c r="AF4900" s="326"/>
    </row>
    <row r="4901" spans="1:32" x14ac:dyDescent="0.25">
      <c r="A4901" s="44" t="s">
        <v>19137</v>
      </c>
      <c r="B4901" s="44" t="s">
        <v>3160</v>
      </c>
      <c r="C4901" s="45">
        <v>230901</v>
      </c>
      <c r="D4901" s="45" t="s">
        <v>12340</v>
      </c>
      <c r="E4901" s="45" t="s">
        <v>8524</v>
      </c>
      <c r="AF4901" s="326"/>
    </row>
    <row r="4902" spans="1:32" x14ac:dyDescent="0.25">
      <c r="A4902" s="44" t="s">
        <v>19137</v>
      </c>
      <c r="B4902" s="44" t="s">
        <v>3298</v>
      </c>
      <c r="C4902" s="45">
        <v>23010402</v>
      </c>
      <c r="D4902" s="45" t="s">
        <v>12340</v>
      </c>
      <c r="E4902" s="45" t="s">
        <v>5640</v>
      </c>
      <c r="AF4902" s="326"/>
    </row>
    <row r="4903" spans="1:32" x14ac:dyDescent="0.25">
      <c r="A4903" s="44" t="s">
        <v>19138</v>
      </c>
      <c r="B4903" s="44" t="s">
        <v>2433</v>
      </c>
      <c r="C4903" s="45">
        <v>230105</v>
      </c>
      <c r="D4903" s="45" t="s">
        <v>12340</v>
      </c>
      <c r="E4903" s="45" t="s">
        <v>5580</v>
      </c>
      <c r="AF4903" s="326"/>
    </row>
    <row r="4904" spans="1:32" x14ac:dyDescent="0.25">
      <c r="A4904" s="44" t="s">
        <v>17020</v>
      </c>
      <c r="B4904" s="44" t="s">
        <v>2433</v>
      </c>
      <c r="C4904" s="45">
        <v>230105</v>
      </c>
      <c r="D4904" s="45" t="s">
        <v>12340</v>
      </c>
      <c r="E4904" s="45" t="s">
        <v>5580</v>
      </c>
      <c r="AF4904" s="326"/>
    </row>
    <row r="4905" spans="1:32" x14ac:dyDescent="0.3">
      <c r="A4905" s="372" t="s">
        <v>16779</v>
      </c>
      <c r="B4905" s="372" t="s">
        <v>1211</v>
      </c>
      <c r="C4905" s="125" t="s">
        <v>16878</v>
      </c>
      <c r="D4905" s="32" t="s">
        <v>20621</v>
      </c>
      <c r="E4905" s="125" t="s">
        <v>10638</v>
      </c>
      <c r="F4905" s="125" t="s">
        <v>1236</v>
      </c>
      <c r="G4905" s="125" t="s">
        <v>1237</v>
      </c>
      <c r="AF4905" s="326"/>
    </row>
    <row r="4906" spans="1:32" x14ac:dyDescent="0.25">
      <c r="A4906" s="44" t="s">
        <v>14850</v>
      </c>
      <c r="B4906" s="44" t="s">
        <v>16018</v>
      </c>
      <c r="C4906" s="45" t="s">
        <v>14851</v>
      </c>
      <c r="D4906" s="93" t="s">
        <v>3876</v>
      </c>
      <c r="E4906" s="359">
        <f>DATE(2029,1,31)</f>
        <v>47149</v>
      </c>
      <c r="F4906" s="93"/>
      <c r="G4906" s="93"/>
      <c r="H4906" s="93"/>
      <c r="I4906" s="99"/>
      <c r="J4906" s="99"/>
      <c r="K4906" s="99"/>
      <c r="L4906" s="99"/>
      <c r="M4906" s="99"/>
      <c r="N4906" s="99"/>
      <c r="O4906" s="99"/>
      <c r="P4906" s="99"/>
      <c r="Q4906" s="99"/>
      <c r="R4906" s="99"/>
      <c r="S4906" s="99"/>
      <c r="T4906" s="99"/>
      <c r="U4906" s="99"/>
      <c r="V4906" s="99"/>
      <c r="W4906" s="99"/>
      <c r="X4906" s="99"/>
      <c r="Y4906" s="99"/>
      <c r="Z4906" s="99"/>
      <c r="AF4906" s="326"/>
    </row>
    <row r="4907" spans="1:32" x14ac:dyDescent="0.3">
      <c r="A4907" s="372" t="s">
        <v>20463</v>
      </c>
      <c r="B4907" s="372" t="s">
        <v>1221</v>
      </c>
      <c r="C4907" s="125" t="s">
        <v>20613</v>
      </c>
      <c r="D4907" s="32" t="s">
        <v>20621</v>
      </c>
      <c r="E4907" s="125" t="s">
        <v>10032</v>
      </c>
      <c r="F4907" s="125" t="s">
        <v>1236</v>
      </c>
      <c r="G4907" s="125" t="s">
        <v>1237</v>
      </c>
      <c r="AF4907" s="326"/>
    </row>
    <row r="4908" spans="1:32" x14ac:dyDescent="0.25">
      <c r="A4908" s="44" t="s">
        <v>17021</v>
      </c>
      <c r="B4908" s="44" t="s">
        <v>3598</v>
      </c>
      <c r="C4908" s="45">
        <v>250303</v>
      </c>
      <c r="D4908" s="45" t="s">
        <v>12340</v>
      </c>
      <c r="E4908" s="45" t="s">
        <v>12896</v>
      </c>
      <c r="AF4908" s="326"/>
    </row>
    <row r="4909" spans="1:32" x14ac:dyDescent="0.25">
      <c r="A4909" s="44" t="s">
        <v>6955</v>
      </c>
      <c r="B4909" s="44" t="s">
        <v>5639</v>
      </c>
      <c r="C4909" s="45">
        <v>23010401</v>
      </c>
      <c r="D4909" s="45" t="s">
        <v>12340</v>
      </c>
      <c r="E4909" s="45" t="s">
        <v>5640</v>
      </c>
      <c r="AF4909" s="326"/>
    </row>
    <row r="4910" spans="1:32" x14ac:dyDescent="0.25">
      <c r="A4910" s="44" t="s">
        <v>6955</v>
      </c>
      <c r="B4910" s="44" t="s">
        <v>3298</v>
      </c>
      <c r="C4910" s="45">
        <v>23010402</v>
      </c>
      <c r="D4910" s="45" t="s">
        <v>12340</v>
      </c>
      <c r="E4910" s="45" t="s">
        <v>5640</v>
      </c>
      <c r="AF4910" s="326"/>
    </row>
    <row r="4911" spans="1:32" x14ac:dyDescent="0.25">
      <c r="A4911" s="44" t="s">
        <v>19139</v>
      </c>
      <c r="B4911" s="44" t="s">
        <v>970</v>
      </c>
      <c r="C4911" s="45">
        <v>231104</v>
      </c>
      <c r="D4911" s="45" t="s">
        <v>12340</v>
      </c>
      <c r="E4911" s="45" t="s">
        <v>9018</v>
      </c>
      <c r="AF4911" s="326"/>
    </row>
    <row r="4912" spans="1:32" x14ac:dyDescent="0.25">
      <c r="A4912" s="76" t="s">
        <v>17396</v>
      </c>
      <c r="B4912" s="44" t="s">
        <v>13108</v>
      </c>
      <c r="C4912" s="45">
        <v>7.26</v>
      </c>
      <c r="D4912" s="45" t="s">
        <v>13565</v>
      </c>
      <c r="E4912" s="46">
        <v>47787</v>
      </c>
      <c r="F4912" s="45"/>
      <c r="G4912" s="93"/>
      <c r="H4912" s="93"/>
      <c r="I4912" s="99"/>
      <c r="J4912" s="99"/>
      <c r="K4912" s="99"/>
      <c r="L4912" s="99"/>
      <c r="M4912" s="99"/>
      <c r="N4912" s="99"/>
      <c r="O4912" s="99"/>
      <c r="P4912" s="99"/>
      <c r="Q4912" s="99"/>
      <c r="R4912" s="99"/>
      <c r="S4912" s="99"/>
      <c r="T4912" s="99"/>
      <c r="U4912" s="99"/>
      <c r="V4912" s="99"/>
      <c r="W4912" s="99"/>
      <c r="X4912" s="99"/>
      <c r="Y4912" s="99"/>
      <c r="Z4912" s="99"/>
      <c r="AF4912" s="326"/>
    </row>
    <row r="4913" spans="1:32" x14ac:dyDescent="0.25">
      <c r="A4913" s="44" t="s">
        <v>20273</v>
      </c>
      <c r="B4913" s="44" t="s">
        <v>20350</v>
      </c>
      <c r="C4913" s="45" t="s">
        <v>20351</v>
      </c>
      <c r="D4913" s="32" t="s">
        <v>12570</v>
      </c>
      <c r="E4913" s="46">
        <v>46507</v>
      </c>
      <c r="AF4913" s="326"/>
    </row>
    <row r="4914" spans="1:32" x14ac:dyDescent="0.25">
      <c r="A4914" s="44" t="s">
        <v>19140</v>
      </c>
      <c r="B4914" s="44" t="s">
        <v>980</v>
      </c>
      <c r="C4914" s="45">
        <v>260103</v>
      </c>
      <c r="D4914" s="45" t="s">
        <v>12340</v>
      </c>
      <c r="E4914" s="45" t="s">
        <v>8976</v>
      </c>
      <c r="AF4914" s="326"/>
    </row>
    <row r="4915" spans="1:32" x14ac:dyDescent="0.25">
      <c r="A4915" s="44" t="s">
        <v>4677</v>
      </c>
      <c r="B4915" s="44" t="s">
        <v>7996</v>
      </c>
      <c r="C4915" s="45" t="s">
        <v>4678</v>
      </c>
      <c r="D4915" s="45" t="s">
        <v>12177</v>
      </c>
      <c r="E4915" s="45" t="s">
        <v>5471</v>
      </c>
      <c r="F4915" s="93"/>
      <c r="G4915" s="93"/>
      <c r="H4915" s="93"/>
      <c r="I4915" s="99"/>
      <c r="J4915" s="99"/>
      <c r="K4915" s="99"/>
      <c r="L4915" s="99"/>
      <c r="M4915" s="99"/>
      <c r="N4915" s="99"/>
      <c r="O4915" s="99"/>
      <c r="P4915" s="99"/>
      <c r="Q4915" s="99"/>
      <c r="R4915" s="99"/>
      <c r="S4915" s="99"/>
      <c r="T4915" s="99"/>
      <c r="U4915" s="99"/>
      <c r="V4915" s="99"/>
      <c r="W4915" s="99"/>
      <c r="X4915" s="99"/>
      <c r="Y4915" s="99"/>
      <c r="Z4915" s="99"/>
      <c r="AF4915" s="326"/>
    </row>
    <row r="4916" spans="1:32" x14ac:dyDescent="0.25">
      <c r="A4916" s="44" t="s">
        <v>4677</v>
      </c>
      <c r="B4916" s="44" t="s">
        <v>7996</v>
      </c>
      <c r="C4916" s="45" t="s">
        <v>4678</v>
      </c>
      <c r="D4916" s="45" t="s">
        <v>10697</v>
      </c>
      <c r="E4916" s="45" t="s">
        <v>5471</v>
      </c>
      <c r="F4916" s="93"/>
      <c r="G4916" s="93"/>
      <c r="H4916" s="93"/>
      <c r="I4916" s="99"/>
      <c r="J4916" s="99"/>
      <c r="K4916" s="99"/>
      <c r="L4916" s="99"/>
      <c r="M4916" s="99"/>
      <c r="N4916" s="99"/>
      <c r="O4916" s="99"/>
      <c r="P4916" s="44"/>
      <c r="Q4916" s="99"/>
      <c r="R4916" s="99"/>
      <c r="S4916" s="99"/>
      <c r="T4916" s="99"/>
      <c r="U4916" s="99"/>
      <c r="V4916" s="99"/>
      <c r="W4916" s="99"/>
      <c r="X4916" s="99"/>
      <c r="Y4916" s="99"/>
      <c r="Z4916" s="99"/>
      <c r="AF4916" s="326"/>
    </row>
    <row r="4917" spans="1:32" x14ac:dyDescent="0.25">
      <c r="A4917" s="44" t="s">
        <v>17022</v>
      </c>
      <c r="B4917" s="44" t="s">
        <v>5519</v>
      </c>
      <c r="C4917" s="45">
        <v>250302</v>
      </c>
      <c r="D4917" s="45" t="s">
        <v>12340</v>
      </c>
      <c r="E4917" s="45" t="s">
        <v>5580</v>
      </c>
      <c r="AF4917" s="326"/>
    </row>
    <row r="4918" spans="1:32" x14ac:dyDescent="0.25">
      <c r="A4918" s="44" t="s">
        <v>17023</v>
      </c>
      <c r="B4918" s="44" t="s">
        <v>3597</v>
      </c>
      <c r="C4918" s="45">
        <v>250503</v>
      </c>
      <c r="D4918" s="45" t="s">
        <v>12340</v>
      </c>
      <c r="E4918" s="45" t="s">
        <v>16904</v>
      </c>
      <c r="AF4918" s="326"/>
    </row>
    <row r="4919" spans="1:32" x14ac:dyDescent="0.25">
      <c r="A4919" s="44" t="s">
        <v>17023</v>
      </c>
      <c r="B4919" s="44" t="s">
        <v>5639</v>
      </c>
      <c r="C4919" s="45">
        <v>26010401</v>
      </c>
      <c r="D4919" s="45" t="s">
        <v>12340</v>
      </c>
      <c r="E4919" s="45" t="s">
        <v>18836</v>
      </c>
      <c r="AF4919" s="326"/>
    </row>
    <row r="4920" spans="1:32" x14ac:dyDescent="0.25">
      <c r="A4920" s="44" t="s">
        <v>9509</v>
      </c>
      <c r="B4920" s="44" t="s">
        <v>15981</v>
      </c>
      <c r="C4920" s="45" t="s">
        <v>5366</v>
      </c>
      <c r="D4920" s="93" t="s">
        <v>3876</v>
      </c>
      <c r="E4920" s="359">
        <f>DATE(2026,11,22)</f>
        <v>46348</v>
      </c>
      <c r="F4920" s="93"/>
      <c r="G4920" s="93"/>
      <c r="H4920" s="93"/>
      <c r="I4920" s="99"/>
      <c r="J4920" s="99"/>
      <c r="K4920" s="99"/>
      <c r="L4920" s="99"/>
      <c r="M4920" s="99"/>
      <c r="N4920" s="99"/>
      <c r="O4920" s="99"/>
      <c r="P4920" s="99"/>
      <c r="Q4920" s="99"/>
      <c r="R4920" s="99"/>
      <c r="S4920" s="99"/>
      <c r="T4920" s="99"/>
      <c r="U4920" s="99"/>
      <c r="V4920" s="99"/>
      <c r="W4920" s="99"/>
      <c r="X4920" s="99"/>
      <c r="Y4920" s="99"/>
      <c r="Z4920" s="99"/>
      <c r="AA4920" s="380"/>
      <c r="AF4920" s="326"/>
    </row>
    <row r="4921" spans="1:32" x14ac:dyDescent="0.25">
      <c r="A4921" s="135" t="s">
        <v>6199</v>
      </c>
      <c r="B4921" s="131" t="s">
        <v>6197</v>
      </c>
      <c r="C4921" s="96" t="s">
        <v>6198</v>
      </c>
      <c r="D4921" s="96" t="s">
        <v>1250</v>
      </c>
      <c r="E4921" s="112">
        <v>46235</v>
      </c>
      <c r="F4921" s="93"/>
      <c r="G4921" s="93"/>
      <c r="H4921" s="93"/>
      <c r="I4921" s="99"/>
      <c r="J4921" s="99"/>
      <c r="K4921" s="99"/>
      <c r="L4921" s="99"/>
      <c r="M4921" s="99"/>
      <c r="N4921" s="99"/>
      <c r="O4921" s="99"/>
      <c r="P4921" s="44"/>
      <c r="Q4921" s="99"/>
      <c r="R4921" s="99"/>
      <c r="S4921" s="99"/>
      <c r="T4921" s="99"/>
      <c r="U4921" s="99"/>
      <c r="V4921" s="99"/>
      <c r="W4921" s="99"/>
      <c r="X4921" s="99"/>
      <c r="Y4921" s="99"/>
      <c r="Z4921" s="99"/>
      <c r="AA4921" s="380"/>
      <c r="AF4921" s="326"/>
    </row>
    <row r="4922" spans="1:32" x14ac:dyDescent="0.25">
      <c r="A4922" s="44" t="s">
        <v>17807</v>
      </c>
      <c r="B4922" s="44" t="s">
        <v>20337</v>
      </c>
      <c r="C4922" s="45" t="s">
        <v>17804</v>
      </c>
      <c r="D4922" s="32" t="s">
        <v>12570</v>
      </c>
      <c r="E4922" s="46">
        <v>46387</v>
      </c>
      <c r="AF4922" s="326"/>
    </row>
    <row r="4923" spans="1:32" x14ac:dyDescent="0.25">
      <c r="A4923" s="44" t="s">
        <v>8153</v>
      </c>
      <c r="B4923" s="44" t="s">
        <v>8154</v>
      </c>
      <c r="C4923" s="45" t="s">
        <v>8155</v>
      </c>
      <c r="D4923" s="45" t="s">
        <v>12177</v>
      </c>
      <c r="E4923" s="45" t="s">
        <v>5072</v>
      </c>
      <c r="F4923" s="93"/>
      <c r="G4923" s="93"/>
      <c r="H4923" s="93"/>
      <c r="I4923" s="99"/>
      <c r="J4923" s="99"/>
      <c r="K4923" s="99"/>
      <c r="L4923" s="99"/>
      <c r="M4923" s="99"/>
      <c r="N4923" s="99"/>
      <c r="O4923" s="99"/>
      <c r="P4923" s="99"/>
      <c r="Q4923" s="99"/>
      <c r="R4923" s="99"/>
      <c r="S4923" s="99"/>
      <c r="T4923" s="99"/>
      <c r="U4923" s="99"/>
      <c r="V4923" s="99"/>
      <c r="W4923" s="99"/>
      <c r="X4923" s="99"/>
      <c r="Y4923" s="99"/>
      <c r="Z4923" s="99"/>
      <c r="AF4923" s="326"/>
    </row>
    <row r="4924" spans="1:32" x14ac:dyDescent="0.25">
      <c r="A4924" s="44" t="s">
        <v>8153</v>
      </c>
      <c r="B4924" s="44" t="s">
        <v>8154</v>
      </c>
      <c r="C4924" s="45" t="s">
        <v>8155</v>
      </c>
      <c r="D4924" s="45" t="s">
        <v>10697</v>
      </c>
      <c r="E4924" s="45" t="s">
        <v>5072</v>
      </c>
      <c r="F4924" s="93"/>
      <c r="G4924" s="93"/>
      <c r="H4924" s="93"/>
      <c r="I4924" s="99"/>
      <c r="J4924" s="99"/>
      <c r="K4924" s="99"/>
      <c r="L4924" s="99"/>
      <c r="M4924" s="99"/>
      <c r="N4924" s="99"/>
      <c r="O4924" s="99"/>
      <c r="P4924" s="44"/>
      <c r="Q4924" s="99"/>
      <c r="R4924" s="99"/>
      <c r="S4924" s="99"/>
      <c r="T4924" s="99"/>
      <c r="U4924" s="99"/>
      <c r="V4924" s="99"/>
      <c r="W4924" s="99"/>
      <c r="X4924" s="99"/>
      <c r="Y4924" s="99"/>
      <c r="Z4924" s="99"/>
      <c r="AF4924" s="326"/>
    </row>
    <row r="4925" spans="1:32" x14ac:dyDescent="0.25">
      <c r="A4925" s="44" t="s">
        <v>9510</v>
      </c>
      <c r="B4925" s="44" t="s">
        <v>16019</v>
      </c>
      <c r="C4925" s="45" t="s">
        <v>9860</v>
      </c>
      <c r="D4925" s="93" t="s">
        <v>3876</v>
      </c>
      <c r="E4925" s="359">
        <f>DATE(2028,1,15)</f>
        <v>46767</v>
      </c>
      <c r="F4925" s="93"/>
      <c r="G4925" s="93"/>
      <c r="H4925" s="93"/>
      <c r="I4925" s="99"/>
      <c r="J4925" s="99"/>
      <c r="K4925" s="99"/>
      <c r="L4925" s="99"/>
      <c r="M4925" s="99"/>
      <c r="N4925" s="99"/>
      <c r="O4925" s="99"/>
      <c r="P4925" s="99"/>
      <c r="Q4925" s="99"/>
      <c r="R4925" s="99"/>
      <c r="S4925" s="99"/>
      <c r="T4925" s="99"/>
      <c r="U4925" s="99"/>
      <c r="V4925" s="99"/>
      <c r="W4925" s="99"/>
      <c r="X4925" s="99"/>
      <c r="Y4925" s="99"/>
      <c r="Z4925" s="99"/>
      <c r="AF4925" s="326"/>
    </row>
    <row r="4926" spans="1:32" x14ac:dyDescent="0.25">
      <c r="A4926" s="44" t="s">
        <v>9511</v>
      </c>
      <c r="B4926" s="44" t="s">
        <v>16020</v>
      </c>
      <c r="C4926" s="45" t="s">
        <v>9861</v>
      </c>
      <c r="D4926" s="93" t="s">
        <v>3876</v>
      </c>
      <c r="E4926" s="359">
        <f>DATE(2027,12,28)</f>
        <v>46749</v>
      </c>
      <c r="F4926" s="93"/>
      <c r="G4926" s="93"/>
      <c r="H4926" s="93"/>
      <c r="I4926" s="99"/>
      <c r="J4926" s="99"/>
      <c r="K4926" s="99"/>
      <c r="L4926" s="99"/>
      <c r="M4926" s="99"/>
      <c r="N4926" s="99"/>
      <c r="O4926" s="99"/>
      <c r="P4926" s="99"/>
      <c r="Q4926" s="99"/>
      <c r="R4926" s="99"/>
      <c r="S4926" s="99"/>
      <c r="T4926" s="99"/>
      <c r="U4926" s="99"/>
      <c r="V4926" s="99"/>
      <c r="W4926" s="99"/>
      <c r="X4926" s="99"/>
      <c r="Y4926" s="99"/>
      <c r="Z4926" s="99"/>
      <c r="AF4926" s="326"/>
    </row>
    <row r="4927" spans="1:32" x14ac:dyDescent="0.25">
      <c r="A4927" s="44" t="s">
        <v>9511</v>
      </c>
      <c r="B4927" s="44" t="s">
        <v>15967</v>
      </c>
      <c r="C4927" s="45" t="s">
        <v>18346</v>
      </c>
      <c r="D4927" s="93" t="s">
        <v>3876</v>
      </c>
      <c r="E4927" s="359">
        <f>DATE(2029,10,27)</f>
        <v>47418</v>
      </c>
      <c r="F4927" s="93"/>
      <c r="G4927" s="93"/>
      <c r="H4927" s="93"/>
      <c r="I4927" s="99"/>
      <c r="J4927" s="99"/>
      <c r="K4927" s="99"/>
      <c r="L4927" s="99"/>
      <c r="M4927" s="99"/>
      <c r="N4927" s="99"/>
      <c r="O4927" s="99"/>
      <c r="P4927" s="99"/>
      <c r="Q4927" s="99"/>
      <c r="R4927" s="99"/>
      <c r="S4927" s="99"/>
      <c r="T4927" s="99"/>
      <c r="U4927" s="99"/>
      <c r="V4927" s="99"/>
      <c r="W4927" s="99"/>
      <c r="X4927" s="99"/>
      <c r="Y4927" s="99"/>
      <c r="Z4927" s="99"/>
      <c r="AF4927" s="326"/>
    </row>
    <row r="4928" spans="1:32" x14ac:dyDescent="0.25">
      <c r="A4928" s="44" t="s">
        <v>8904</v>
      </c>
      <c r="B4928" s="44" t="s">
        <v>20397</v>
      </c>
      <c r="C4928" s="45" t="s">
        <v>8815</v>
      </c>
      <c r="D4928" s="32" t="s">
        <v>12570</v>
      </c>
      <c r="E4928" s="46">
        <v>46418</v>
      </c>
      <c r="AF4928" s="326"/>
    </row>
    <row r="4929" spans="1:32" x14ac:dyDescent="0.25">
      <c r="A4929" s="44" t="s">
        <v>17024</v>
      </c>
      <c r="B4929" s="44" t="s">
        <v>5447</v>
      </c>
      <c r="C4929" s="45">
        <v>250802</v>
      </c>
      <c r="D4929" s="45" t="s">
        <v>12340</v>
      </c>
      <c r="E4929" s="45" t="s">
        <v>10682</v>
      </c>
      <c r="AF4929" s="326"/>
    </row>
    <row r="4930" spans="1:32" x14ac:dyDescent="0.25">
      <c r="A4930" s="44" t="s">
        <v>11426</v>
      </c>
      <c r="B4930" s="44" t="s">
        <v>3298</v>
      </c>
      <c r="C4930" s="45">
        <v>24010402</v>
      </c>
      <c r="D4930" s="45" t="s">
        <v>12340</v>
      </c>
      <c r="E4930" s="45" t="s">
        <v>10021</v>
      </c>
      <c r="AF4930" s="326"/>
    </row>
    <row r="4931" spans="1:32" x14ac:dyDescent="0.25">
      <c r="A4931" s="44" t="s">
        <v>11426</v>
      </c>
      <c r="B4931" s="44" t="s">
        <v>10020</v>
      </c>
      <c r="C4931" s="45">
        <v>24010401</v>
      </c>
      <c r="D4931" s="45" t="s">
        <v>12340</v>
      </c>
      <c r="E4931" s="45" t="s">
        <v>10021</v>
      </c>
      <c r="AF4931" s="326"/>
    </row>
    <row r="4932" spans="1:32" x14ac:dyDescent="0.25">
      <c r="A4932" s="44" t="s">
        <v>513</v>
      </c>
      <c r="B4932" s="44" t="s">
        <v>20397</v>
      </c>
      <c r="C4932" s="45" t="s">
        <v>8815</v>
      </c>
      <c r="D4932" s="32" t="s">
        <v>12570</v>
      </c>
      <c r="E4932" s="46">
        <v>46418</v>
      </c>
      <c r="AF4932" s="326"/>
    </row>
    <row r="4933" spans="1:32" x14ac:dyDescent="0.25">
      <c r="A4933" s="44" t="s">
        <v>5521</v>
      </c>
      <c r="B4933" s="44" t="s">
        <v>2433</v>
      </c>
      <c r="C4933" s="45">
        <v>220105</v>
      </c>
      <c r="D4933" s="45" t="s">
        <v>12340</v>
      </c>
      <c r="E4933" s="45" t="s">
        <v>2686</v>
      </c>
      <c r="AF4933" s="326"/>
    </row>
    <row r="4934" spans="1:32" x14ac:dyDescent="0.3">
      <c r="A4934" s="372" t="s">
        <v>1049</v>
      </c>
      <c r="B4934" s="372" t="s">
        <v>12354</v>
      </c>
      <c r="C4934" s="125" t="s">
        <v>12187</v>
      </c>
      <c r="D4934" s="32" t="s">
        <v>20621</v>
      </c>
      <c r="E4934" s="125" t="s">
        <v>5239</v>
      </c>
      <c r="F4934" s="125" t="s">
        <v>1236</v>
      </c>
      <c r="G4934" s="125" t="s">
        <v>1237</v>
      </c>
      <c r="AF4934" s="326"/>
    </row>
    <row r="4935" spans="1:32" x14ac:dyDescent="0.25">
      <c r="A4935" s="57" t="s">
        <v>1049</v>
      </c>
      <c r="B4935" s="92" t="s">
        <v>3862</v>
      </c>
      <c r="C4935" s="93" t="s">
        <v>3860</v>
      </c>
      <c r="D4935" s="93" t="s">
        <v>3861</v>
      </c>
      <c r="E4935" s="94">
        <v>46203</v>
      </c>
      <c r="F4935" s="93"/>
      <c r="G4935" s="93"/>
      <c r="H4935" s="93"/>
      <c r="I4935" s="99"/>
      <c r="J4935" s="99"/>
      <c r="K4935" s="99"/>
      <c r="L4935" s="99"/>
      <c r="M4935" s="99"/>
      <c r="N4935" s="99"/>
      <c r="O4935" s="99"/>
      <c r="P4935" s="44"/>
      <c r="Q4935" s="99"/>
      <c r="R4935" s="99"/>
      <c r="S4935" s="99"/>
      <c r="T4935" s="99"/>
      <c r="U4935" s="99"/>
      <c r="V4935" s="99"/>
      <c r="W4935" s="99"/>
      <c r="X4935" s="99"/>
      <c r="Y4935" s="99"/>
      <c r="Z4935" s="99"/>
      <c r="AA4935" s="380"/>
      <c r="AF4935" s="326"/>
    </row>
    <row r="4936" spans="1:32" x14ac:dyDescent="0.3">
      <c r="A4936" s="372" t="s">
        <v>7366</v>
      </c>
      <c r="B4936" s="372" t="s">
        <v>1221</v>
      </c>
      <c r="C4936" s="125" t="s">
        <v>20613</v>
      </c>
      <c r="D4936" s="32" t="s">
        <v>20621</v>
      </c>
      <c r="E4936" s="125" t="s">
        <v>10032</v>
      </c>
      <c r="F4936" s="125" t="s">
        <v>1236</v>
      </c>
      <c r="G4936" s="125" t="s">
        <v>1237</v>
      </c>
      <c r="AF4936" s="326"/>
    </row>
    <row r="4937" spans="1:32" x14ac:dyDescent="0.25">
      <c r="A4937" s="57" t="s">
        <v>3771</v>
      </c>
      <c r="B4937" s="92" t="s">
        <v>3862</v>
      </c>
      <c r="C4937" s="93" t="s">
        <v>3860</v>
      </c>
      <c r="D4937" s="93" t="s">
        <v>3861</v>
      </c>
      <c r="E4937" s="94">
        <v>46203</v>
      </c>
      <c r="F4937" s="93"/>
      <c r="G4937" s="93"/>
      <c r="H4937" s="93"/>
      <c r="I4937" s="99"/>
      <c r="J4937" s="99"/>
      <c r="K4937" s="99"/>
      <c r="L4937" s="99"/>
      <c r="M4937" s="99"/>
      <c r="N4937" s="99"/>
      <c r="O4937" s="99"/>
      <c r="P4937" s="44"/>
      <c r="Q4937" s="99"/>
      <c r="R4937" s="99"/>
      <c r="S4937" s="99"/>
      <c r="T4937" s="99"/>
      <c r="U4937" s="99"/>
      <c r="V4937" s="99"/>
      <c r="W4937" s="99"/>
      <c r="X4937" s="99"/>
      <c r="Y4937" s="99"/>
      <c r="Z4937" s="99"/>
      <c r="AA4937" s="380"/>
      <c r="AF4937" s="326"/>
    </row>
    <row r="4938" spans="1:32" x14ac:dyDescent="0.25">
      <c r="A4938" s="44" t="s">
        <v>9512</v>
      </c>
      <c r="B4938" s="44" t="s">
        <v>15880</v>
      </c>
      <c r="C4938" s="45" t="s">
        <v>5392</v>
      </c>
      <c r="D4938" s="93" t="s">
        <v>3876</v>
      </c>
      <c r="E4938" s="359">
        <f>DATE(2026,11,7)</f>
        <v>46333</v>
      </c>
      <c r="F4938" s="93"/>
      <c r="G4938" s="93"/>
      <c r="H4938" s="93"/>
      <c r="I4938" s="99"/>
      <c r="J4938" s="99"/>
      <c r="K4938" s="99"/>
      <c r="L4938" s="99"/>
      <c r="M4938" s="99"/>
      <c r="N4938" s="99"/>
      <c r="O4938" s="99"/>
      <c r="P4938" s="99"/>
      <c r="Q4938" s="99"/>
      <c r="R4938" s="99"/>
      <c r="S4938" s="99"/>
      <c r="T4938" s="99"/>
      <c r="U4938" s="99"/>
      <c r="V4938" s="99"/>
      <c r="W4938" s="99"/>
      <c r="X4938" s="99"/>
      <c r="Y4938" s="99"/>
      <c r="Z4938" s="99"/>
      <c r="AA4938" s="380"/>
      <c r="AF4938" s="326"/>
    </row>
    <row r="4939" spans="1:32" x14ac:dyDescent="0.25">
      <c r="A4939" s="44" t="s">
        <v>19141</v>
      </c>
      <c r="B4939" s="44" t="s">
        <v>967</v>
      </c>
      <c r="C4939" s="45">
        <v>250601</v>
      </c>
      <c r="D4939" s="45" t="s">
        <v>12340</v>
      </c>
      <c r="E4939" s="45" t="s">
        <v>16905</v>
      </c>
      <c r="AF4939" s="326"/>
    </row>
    <row r="4940" spans="1:32" x14ac:dyDescent="0.25">
      <c r="A4940" s="44" t="s">
        <v>19141</v>
      </c>
      <c r="B4940" s="44" t="s">
        <v>2433</v>
      </c>
      <c r="C4940" s="45">
        <v>250106</v>
      </c>
      <c r="D4940" s="45" t="s">
        <v>12340</v>
      </c>
      <c r="E4940" s="45" t="s">
        <v>12896</v>
      </c>
      <c r="AF4940" s="326"/>
    </row>
    <row r="4941" spans="1:32" x14ac:dyDescent="0.25">
      <c r="A4941" s="267" t="s">
        <v>5522</v>
      </c>
      <c r="B4941" s="267" t="s">
        <v>6745</v>
      </c>
      <c r="C4941" s="268">
        <v>791202103003</v>
      </c>
      <c r="D4941" s="268" t="s">
        <v>6775</v>
      </c>
      <c r="E4941" s="269" t="s">
        <v>3276</v>
      </c>
      <c r="F4941" s="93"/>
      <c r="G4941" s="93"/>
      <c r="H4941" s="93"/>
      <c r="I4941" s="99"/>
      <c r="J4941" s="99"/>
      <c r="K4941" s="99"/>
      <c r="L4941" s="99"/>
      <c r="M4941" s="99"/>
      <c r="N4941" s="99"/>
      <c r="O4941" s="99"/>
      <c r="P4941" s="44"/>
      <c r="Q4941" s="99"/>
      <c r="R4941" s="99"/>
      <c r="S4941" s="99"/>
      <c r="T4941" s="99"/>
      <c r="U4941" s="99"/>
      <c r="V4941" s="99"/>
      <c r="W4941" s="99"/>
      <c r="X4941" s="99"/>
      <c r="Y4941" s="99"/>
      <c r="Z4941" s="99"/>
      <c r="AF4941" s="326"/>
    </row>
    <row r="4942" spans="1:32" x14ac:dyDescent="0.25">
      <c r="A4942" s="44" t="s">
        <v>12259</v>
      </c>
      <c r="B4942" s="44" t="s">
        <v>5447</v>
      </c>
      <c r="C4942" s="45">
        <v>240804</v>
      </c>
      <c r="D4942" s="45" t="s">
        <v>12340</v>
      </c>
      <c r="E4942" s="45" t="s">
        <v>12234</v>
      </c>
      <c r="AF4942" s="326"/>
    </row>
    <row r="4943" spans="1:32" x14ac:dyDescent="0.25">
      <c r="A4943" s="44" t="s">
        <v>19142</v>
      </c>
      <c r="B4943" s="44" t="s">
        <v>5639</v>
      </c>
      <c r="C4943" s="45">
        <v>26010401</v>
      </c>
      <c r="D4943" s="45" t="s">
        <v>12340</v>
      </c>
      <c r="E4943" s="45" t="s">
        <v>18836</v>
      </c>
      <c r="AF4943" s="326"/>
    </row>
    <row r="4944" spans="1:32" x14ac:dyDescent="0.25">
      <c r="A4944" s="44" t="s">
        <v>18042</v>
      </c>
      <c r="B4944" s="44" t="s">
        <v>16021</v>
      </c>
      <c r="C4944" s="45" t="s">
        <v>12760</v>
      </c>
      <c r="D4944" s="93" t="s">
        <v>3876</v>
      </c>
      <c r="E4944" s="359">
        <f>DATE(2028,11,13)</f>
        <v>47070</v>
      </c>
      <c r="F4944" s="93"/>
      <c r="G4944" s="93"/>
      <c r="H4944" s="93"/>
      <c r="I4944" s="99"/>
      <c r="J4944" s="99"/>
      <c r="K4944" s="99"/>
      <c r="L4944" s="99"/>
      <c r="M4944" s="99"/>
      <c r="N4944" s="99"/>
      <c r="O4944" s="99"/>
      <c r="P4944" s="99"/>
      <c r="Q4944" s="99"/>
      <c r="R4944" s="99"/>
      <c r="S4944" s="99"/>
      <c r="T4944" s="99"/>
      <c r="U4944" s="99"/>
      <c r="V4944" s="99"/>
      <c r="W4944" s="99"/>
      <c r="X4944" s="99"/>
      <c r="Y4944" s="99"/>
      <c r="Z4944" s="99"/>
      <c r="AF4944" s="326"/>
    </row>
    <row r="4945" spans="1:32" x14ac:dyDescent="0.25">
      <c r="A4945" s="44" t="s">
        <v>697</v>
      </c>
      <c r="B4945" s="44" t="s">
        <v>210</v>
      </c>
      <c r="C4945" s="45">
        <v>241001</v>
      </c>
      <c r="D4945" s="45" t="s">
        <v>12340</v>
      </c>
      <c r="E4945" s="45" t="s">
        <v>5650</v>
      </c>
      <c r="AF4945" s="326"/>
    </row>
    <row r="4946" spans="1:32" x14ac:dyDescent="0.25">
      <c r="A4946" s="44" t="s">
        <v>2467</v>
      </c>
      <c r="B4946" s="44" t="s">
        <v>18840</v>
      </c>
      <c r="C4946" s="45">
        <v>260202</v>
      </c>
      <c r="D4946" s="45" t="s">
        <v>12340</v>
      </c>
      <c r="E4946" s="45" t="s">
        <v>10021</v>
      </c>
      <c r="AF4946" s="326"/>
    </row>
    <row r="4947" spans="1:32" x14ac:dyDescent="0.25">
      <c r="A4947" s="44" t="s">
        <v>19143</v>
      </c>
      <c r="B4947" s="44" t="s">
        <v>7117</v>
      </c>
      <c r="C4947" s="45">
        <v>260203</v>
      </c>
      <c r="D4947" s="45" t="s">
        <v>12340</v>
      </c>
      <c r="E4947" s="45" t="s">
        <v>10021</v>
      </c>
      <c r="AF4947" s="326"/>
    </row>
    <row r="4948" spans="1:32" x14ac:dyDescent="0.25">
      <c r="A4948" s="44" t="s">
        <v>13248</v>
      </c>
      <c r="B4948" s="44" t="s">
        <v>13117</v>
      </c>
      <c r="C4948" s="45">
        <v>11.24</v>
      </c>
      <c r="D4948" s="45" t="s">
        <v>13565</v>
      </c>
      <c r="E4948" s="46">
        <v>47299</v>
      </c>
      <c r="F4948" s="45"/>
      <c r="G4948" s="93"/>
      <c r="H4948" s="93"/>
      <c r="I4948" s="99"/>
      <c r="J4948" s="99"/>
      <c r="K4948" s="99"/>
      <c r="L4948" s="99"/>
      <c r="M4948" s="99"/>
      <c r="N4948" s="99"/>
      <c r="O4948" s="99"/>
      <c r="P4948" s="99"/>
      <c r="Q4948" s="99"/>
      <c r="R4948" s="99"/>
      <c r="S4948" s="99"/>
      <c r="T4948" s="99"/>
      <c r="U4948" s="99"/>
      <c r="V4948" s="99"/>
      <c r="W4948" s="99"/>
      <c r="X4948" s="99"/>
      <c r="Y4948" s="99"/>
      <c r="Z4948" s="99"/>
      <c r="AF4948" s="326"/>
    </row>
    <row r="4949" spans="1:32" x14ac:dyDescent="0.25">
      <c r="A4949" s="44" t="s">
        <v>13248</v>
      </c>
      <c r="B4949" s="44" t="s">
        <v>13144</v>
      </c>
      <c r="C4949" s="45">
        <v>17.239999999999998</v>
      </c>
      <c r="D4949" s="45" t="s">
        <v>13565</v>
      </c>
      <c r="E4949" s="46">
        <v>47299</v>
      </c>
      <c r="F4949" s="45"/>
      <c r="G4949" s="93"/>
      <c r="H4949" s="93"/>
      <c r="I4949" s="99"/>
      <c r="J4949" s="99"/>
      <c r="K4949" s="99"/>
      <c r="L4949" s="99"/>
      <c r="M4949" s="99"/>
      <c r="N4949" s="99"/>
      <c r="O4949" s="99"/>
      <c r="P4949" s="99"/>
      <c r="Q4949" s="99"/>
      <c r="R4949" s="99"/>
      <c r="S4949" s="99"/>
      <c r="T4949" s="99"/>
      <c r="U4949" s="99"/>
      <c r="V4949" s="99"/>
      <c r="W4949" s="99"/>
      <c r="X4949" s="99"/>
      <c r="Y4949" s="99"/>
      <c r="Z4949" s="99"/>
      <c r="AF4949" s="326"/>
    </row>
    <row r="4950" spans="1:32" x14ac:dyDescent="0.25">
      <c r="A4950" s="44" t="s">
        <v>17025</v>
      </c>
      <c r="B4950" s="44" t="s">
        <v>3597</v>
      </c>
      <c r="C4950" s="45">
        <v>250503</v>
      </c>
      <c r="D4950" s="45" t="s">
        <v>12340</v>
      </c>
      <c r="E4950" s="45" t="s">
        <v>16904</v>
      </c>
      <c r="AF4950" s="326"/>
    </row>
    <row r="4951" spans="1:32" x14ac:dyDescent="0.25">
      <c r="A4951" s="44" t="s">
        <v>6956</v>
      </c>
      <c r="B4951" s="44" t="s">
        <v>3598</v>
      </c>
      <c r="C4951" s="45">
        <v>230301</v>
      </c>
      <c r="D4951" s="45" t="s">
        <v>12340</v>
      </c>
      <c r="E4951" s="45" t="s">
        <v>5580</v>
      </c>
      <c r="AF4951" s="326"/>
    </row>
    <row r="4952" spans="1:32" x14ac:dyDescent="0.25">
      <c r="A4952" s="44" t="s">
        <v>2468</v>
      </c>
      <c r="B4952" s="44" t="s">
        <v>3598</v>
      </c>
      <c r="C4952" s="45">
        <v>230301</v>
      </c>
      <c r="D4952" s="45" t="s">
        <v>12340</v>
      </c>
      <c r="E4952" s="45" t="s">
        <v>5580</v>
      </c>
      <c r="AF4952" s="326"/>
    </row>
    <row r="4953" spans="1:32" x14ac:dyDescent="0.25">
      <c r="A4953" s="44" t="s">
        <v>19144</v>
      </c>
      <c r="B4953" s="44" t="s">
        <v>5460</v>
      </c>
      <c r="C4953" s="45">
        <v>251003</v>
      </c>
      <c r="D4953" s="45" t="s">
        <v>12340</v>
      </c>
      <c r="E4953" s="45" t="s">
        <v>12119</v>
      </c>
      <c r="AF4953" s="326"/>
    </row>
    <row r="4954" spans="1:32" x14ac:dyDescent="0.25">
      <c r="A4954" s="44" t="s">
        <v>19144</v>
      </c>
      <c r="B4954" s="44" t="s">
        <v>18840</v>
      </c>
      <c r="C4954" s="45">
        <v>260202</v>
      </c>
      <c r="D4954" s="45" t="s">
        <v>12340</v>
      </c>
      <c r="E4954" s="45" t="s">
        <v>10021</v>
      </c>
      <c r="AF4954" s="326"/>
    </row>
    <row r="4955" spans="1:32" x14ac:dyDescent="0.25">
      <c r="A4955" s="44" t="s">
        <v>9513</v>
      </c>
      <c r="B4955" s="44" t="s">
        <v>18043</v>
      </c>
      <c r="C4955" s="45" t="s">
        <v>18347</v>
      </c>
      <c r="D4955" s="93" t="s">
        <v>3876</v>
      </c>
      <c r="E4955" s="359">
        <f>DATE(2029,12,8)</f>
        <v>47460</v>
      </c>
      <c r="F4955" s="93"/>
      <c r="G4955" s="93"/>
      <c r="H4955" s="93"/>
      <c r="I4955" s="99"/>
      <c r="J4955" s="99"/>
      <c r="K4955" s="99"/>
      <c r="L4955" s="99"/>
      <c r="M4955" s="99"/>
      <c r="N4955" s="99"/>
      <c r="O4955" s="99"/>
      <c r="P4955" s="99"/>
      <c r="Q4955" s="99"/>
      <c r="R4955" s="99"/>
      <c r="S4955" s="99"/>
      <c r="T4955" s="99"/>
      <c r="U4955" s="99"/>
      <c r="V4955" s="99"/>
      <c r="W4955" s="99"/>
      <c r="X4955" s="99"/>
      <c r="Y4955" s="99"/>
      <c r="Z4955" s="99"/>
      <c r="AF4955" s="326"/>
    </row>
    <row r="4956" spans="1:32" x14ac:dyDescent="0.25">
      <c r="A4956" s="44" t="s">
        <v>10460</v>
      </c>
      <c r="B4956" s="44" t="s">
        <v>20364</v>
      </c>
      <c r="C4956" s="45" t="s">
        <v>10105</v>
      </c>
      <c r="D4956" s="32" t="s">
        <v>12570</v>
      </c>
      <c r="E4956" s="46">
        <v>46507</v>
      </c>
      <c r="AF4956" s="326"/>
    </row>
    <row r="4957" spans="1:32" x14ac:dyDescent="0.25">
      <c r="A4957" s="44" t="s">
        <v>13249</v>
      </c>
      <c r="B4957" s="44" t="s">
        <v>13139</v>
      </c>
      <c r="C4957" s="45">
        <v>11.23</v>
      </c>
      <c r="D4957" s="45" t="s">
        <v>13565</v>
      </c>
      <c r="E4957" s="46">
        <v>46934</v>
      </c>
      <c r="F4957" s="45"/>
      <c r="G4957" s="93"/>
      <c r="H4957" s="93"/>
      <c r="I4957" s="99"/>
      <c r="J4957" s="99"/>
      <c r="K4957" s="99"/>
      <c r="L4957" s="99"/>
      <c r="M4957" s="99"/>
      <c r="N4957" s="99"/>
      <c r="O4957" s="99"/>
      <c r="P4957" s="99"/>
      <c r="Q4957" s="99"/>
      <c r="R4957" s="99"/>
      <c r="S4957" s="99"/>
      <c r="T4957" s="99"/>
      <c r="U4957" s="99"/>
      <c r="V4957" s="99"/>
      <c r="W4957" s="99"/>
      <c r="X4957" s="99"/>
      <c r="Y4957" s="99"/>
      <c r="Z4957" s="99"/>
      <c r="AF4957" s="326"/>
    </row>
    <row r="4958" spans="1:32" x14ac:dyDescent="0.3">
      <c r="A4958" s="385" t="s">
        <v>1268</v>
      </c>
      <c r="B4958" s="385" t="s">
        <v>1339</v>
      </c>
      <c r="C4958" s="387">
        <v>24027</v>
      </c>
      <c r="D4958" s="93" t="s">
        <v>5007</v>
      </c>
      <c r="E4958" s="388">
        <v>46507</v>
      </c>
      <c r="AF4958" s="326"/>
    </row>
    <row r="4959" spans="1:32" x14ac:dyDescent="0.3">
      <c r="A4959" s="372" t="s">
        <v>2592</v>
      </c>
      <c r="B4959" s="372" t="s">
        <v>1221</v>
      </c>
      <c r="C4959" s="125" t="s">
        <v>20613</v>
      </c>
      <c r="D4959" s="32" t="s">
        <v>20621</v>
      </c>
      <c r="E4959" s="125" t="s">
        <v>10032</v>
      </c>
      <c r="F4959" s="125" t="s">
        <v>1236</v>
      </c>
      <c r="G4959" s="125" t="s">
        <v>1237</v>
      </c>
      <c r="AF4959" s="326"/>
    </row>
    <row r="4960" spans="1:32" x14ac:dyDescent="0.25">
      <c r="A4960" s="44" t="s">
        <v>19145</v>
      </c>
      <c r="B4960" s="44" t="s">
        <v>7117</v>
      </c>
      <c r="C4960" s="45">
        <v>260203</v>
      </c>
      <c r="D4960" s="45" t="s">
        <v>12340</v>
      </c>
      <c r="E4960" s="45" t="s">
        <v>10021</v>
      </c>
      <c r="AF4960" s="326"/>
    </row>
    <row r="4961" spans="1:32" x14ac:dyDescent="0.25">
      <c r="A4961" s="44" t="s">
        <v>19145</v>
      </c>
      <c r="B4961" s="44" t="s">
        <v>981</v>
      </c>
      <c r="C4961" s="45">
        <v>241202</v>
      </c>
      <c r="D4961" s="45" t="s">
        <v>12340</v>
      </c>
      <c r="E4961" s="45" t="s">
        <v>13570</v>
      </c>
      <c r="AF4961" s="326"/>
    </row>
    <row r="4962" spans="1:32" x14ac:dyDescent="0.25">
      <c r="A4962" s="44" t="s">
        <v>19145</v>
      </c>
      <c r="B4962" s="44" t="s">
        <v>9024</v>
      </c>
      <c r="C4962" s="45">
        <v>231001</v>
      </c>
      <c r="D4962" s="45" t="s">
        <v>12340</v>
      </c>
      <c r="E4962" s="45" t="s">
        <v>2628</v>
      </c>
      <c r="AF4962" s="326"/>
    </row>
    <row r="4963" spans="1:32" x14ac:dyDescent="0.25">
      <c r="A4963" s="100" t="s">
        <v>3529</v>
      </c>
      <c r="B4963" s="92" t="s">
        <v>3574</v>
      </c>
      <c r="C4963" s="93" t="s">
        <v>3575</v>
      </c>
      <c r="D4963" s="93" t="s">
        <v>1250</v>
      </c>
      <c r="E4963" s="94">
        <v>46496</v>
      </c>
      <c r="F4963" s="93"/>
      <c r="G4963" s="93"/>
      <c r="H4963" s="93"/>
      <c r="I4963" s="99"/>
      <c r="J4963" s="99"/>
      <c r="K4963" s="99"/>
      <c r="L4963" s="99"/>
      <c r="M4963" s="99"/>
      <c r="N4963" s="99"/>
      <c r="O4963" s="99"/>
      <c r="P4963" s="99"/>
      <c r="Q4963" s="99"/>
      <c r="R4963" s="99"/>
      <c r="S4963" s="99"/>
      <c r="T4963" s="99"/>
      <c r="U4963" s="99"/>
      <c r="V4963" s="99"/>
      <c r="W4963" s="99"/>
      <c r="X4963" s="99"/>
      <c r="Y4963" s="99"/>
      <c r="Z4963" s="99"/>
      <c r="AF4963" s="326"/>
    </row>
    <row r="4964" spans="1:32" x14ac:dyDescent="0.3">
      <c r="A4964" s="385" t="s">
        <v>1269</v>
      </c>
      <c r="B4964" s="385" t="s">
        <v>1339</v>
      </c>
      <c r="C4964" s="387">
        <v>24027</v>
      </c>
      <c r="D4964" s="93" t="s">
        <v>5007</v>
      </c>
      <c r="E4964" s="388">
        <v>46507</v>
      </c>
      <c r="AF4964" s="326"/>
    </row>
    <row r="4965" spans="1:32" x14ac:dyDescent="0.25">
      <c r="A4965" s="44" t="s">
        <v>1269</v>
      </c>
      <c r="B4965" s="44" t="s">
        <v>13110</v>
      </c>
      <c r="C4965" s="45">
        <v>12.24</v>
      </c>
      <c r="D4965" s="45" t="s">
        <v>13565</v>
      </c>
      <c r="E4965" s="46">
        <v>47299</v>
      </c>
      <c r="F4965" s="45"/>
      <c r="G4965" s="93"/>
      <c r="H4965" s="93"/>
      <c r="I4965" s="99"/>
      <c r="J4965" s="99"/>
      <c r="K4965" s="99"/>
      <c r="L4965" s="99"/>
      <c r="M4965" s="99"/>
      <c r="N4965" s="99"/>
      <c r="O4965" s="99"/>
      <c r="P4965" s="99"/>
      <c r="Q4965" s="99"/>
      <c r="R4965" s="99"/>
      <c r="S4965" s="99"/>
      <c r="T4965" s="99"/>
      <c r="U4965" s="99"/>
      <c r="V4965" s="99"/>
      <c r="W4965" s="99"/>
      <c r="X4965" s="99"/>
      <c r="Y4965" s="99"/>
      <c r="Z4965" s="99"/>
      <c r="AF4965" s="326"/>
    </row>
    <row r="4966" spans="1:32" x14ac:dyDescent="0.3">
      <c r="A4966" s="99" t="s">
        <v>1269</v>
      </c>
      <c r="B4966" s="92" t="s">
        <v>14451</v>
      </c>
      <c r="C4966" s="93" t="s">
        <v>14452</v>
      </c>
      <c r="D4966" s="93" t="s">
        <v>1250</v>
      </c>
      <c r="E4966" s="94">
        <v>47320</v>
      </c>
      <c r="F4966" s="93"/>
      <c r="G4966" s="93"/>
      <c r="H4966" s="93"/>
      <c r="I4966" s="99"/>
      <c r="J4966" s="99"/>
      <c r="K4966" s="99"/>
      <c r="L4966" s="99"/>
      <c r="M4966" s="99"/>
      <c r="N4966" s="99"/>
      <c r="O4966" s="99"/>
      <c r="P4966" s="99"/>
      <c r="Q4966" s="99"/>
      <c r="R4966" s="99"/>
      <c r="S4966" s="99"/>
      <c r="T4966" s="99"/>
      <c r="U4966" s="99"/>
      <c r="V4966" s="99"/>
      <c r="W4966" s="99"/>
      <c r="X4966" s="99"/>
      <c r="Y4966" s="99"/>
      <c r="Z4966" s="99"/>
      <c r="AA4966" s="380"/>
      <c r="AF4966" s="326"/>
    </row>
    <row r="4967" spans="1:32" x14ac:dyDescent="0.25">
      <c r="A4967" s="91" t="s">
        <v>10189</v>
      </c>
      <c r="B4967" s="92" t="s">
        <v>10390</v>
      </c>
      <c r="C4967" s="56" t="s">
        <v>10135</v>
      </c>
      <c r="D4967" s="146" t="s">
        <v>10389</v>
      </c>
      <c r="E4967" s="107">
        <v>45838</v>
      </c>
      <c r="F4967" s="93"/>
      <c r="G4967" s="93"/>
      <c r="H4967" s="93"/>
      <c r="I4967" s="99"/>
      <c r="J4967" s="99"/>
      <c r="K4967" s="99"/>
      <c r="L4967" s="99"/>
      <c r="M4967" s="99"/>
      <c r="N4967" s="99"/>
      <c r="O4967" s="99"/>
      <c r="P4967" s="99"/>
      <c r="Q4967" s="99"/>
      <c r="R4967" s="99"/>
      <c r="S4967" s="99"/>
      <c r="T4967" s="99"/>
      <c r="U4967" s="99"/>
      <c r="V4967" s="99"/>
      <c r="W4967" s="99"/>
      <c r="X4967" s="99"/>
      <c r="Y4967" s="99"/>
      <c r="Z4967" s="99"/>
      <c r="AF4967" s="326"/>
    </row>
    <row r="4968" spans="1:32" x14ac:dyDescent="0.25">
      <c r="A4968" s="44" t="s">
        <v>19146</v>
      </c>
      <c r="B4968" s="44" t="s">
        <v>2438</v>
      </c>
      <c r="C4968" s="45">
        <v>251001</v>
      </c>
      <c r="D4968" s="45" t="s">
        <v>12340</v>
      </c>
      <c r="E4968" s="45" t="s">
        <v>12119</v>
      </c>
      <c r="AF4968" s="326"/>
    </row>
    <row r="4969" spans="1:32" x14ac:dyDescent="0.3">
      <c r="A4969" s="372" t="s">
        <v>11973</v>
      </c>
      <c r="B4969" s="372" t="s">
        <v>4057</v>
      </c>
      <c r="C4969" s="125" t="s">
        <v>11933</v>
      </c>
      <c r="D4969" s="32" t="s">
        <v>20621</v>
      </c>
      <c r="E4969" s="125" t="s">
        <v>5311</v>
      </c>
      <c r="F4969" s="125" t="s">
        <v>1236</v>
      </c>
      <c r="G4969" s="125" t="s">
        <v>1236</v>
      </c>
      <c r="AF4969" s="326"/>
    </row>
    <row r="4970" spans="1:32" x14ac:dyDescent="0.3">
      <c r="A4970" s="372" t="s">
        <v>11974</v>
      </c>
      <c r="B4970" s="372" t="s">
        <v>1209</v>
      </c>
      <c r="C4970" s="125" t="s">
        <v>8691</v>
      </c>
      <c r="D4970" s="32" t="s">
        <v>20621</v>
      </c>
      <c r="E4970" s="125" t="s">
        <v>8524</v>
      </c>
      <c r="F4970" s="125" t="s">
        <v>1236</v>
      </c>
      <c r="G4970" s="125" t="s">
        <v>1237</v>
      </c>
      <c r="AF4970" s="326"/>
    </row>
    <row r="4971" spans="1:32" x14ac:dyDescent="0.25">
      <c r="A4971" s="44" t="s">
        <v>13655</v>
      </c>
      <c r="B4971" s="44" t="s">
        <v>3298</v>
      </c>
      <c r="C4971" s="45">
        <v>25010402</v>
      </c>
      <c r="D4971" s="45" t="s">
        <v>12340</v>
      </c>
      <c r="E4971" s="45" t="s">
        <v>13581</v>
      </c>
      <c r="AF4971" s="326"/>
    </row>
    <row r="4972" spans="1:32" x14ac:dyDescent="0.25">
      <c r="A4972" s="44" t="s">
        <v>13655</v>
      </c>
      <c r="B4972" s="44" t="s">
        <v>210</v>
      </c>
      <c r="C4972" s="45">
        <v>241001</v>
      </c>
      <c r="D4972" s="45" t="s">
        <v>12340</v>
      </c>
      <c r="E4972" s="45" t="s">
        <v>5650</v>
      </c>
      <c r="AF4972" s="326"/>
    </row>
    <row r="4973" spans="1:32" x14ac:dyDescent="0.25">
      <c r="A4973" s="44" t="s">
        <v>14679</v>
      </c>
      <c r="B4973" s="44" t="s">
        <v>13111</v>
      </c>
      <c r="C4973" s="45">
        <v>33.25</v>
      </c>
      <c r="D4973" s="45" t="s">
        <v>13565</v>
      </c>
      <c r="E4973" s="46">
        <v>47664</v>
      </c>
      <c r="F4973" s="45"/>
      <c r="G4973" s="93"/>
      <c r="H4973" s="93"/>
      <c r="I4973" s="99"/>
      <c r="J4973" s="99"/>
      <c r="K4973" s="99"/>
      <c r="L4973" s="99"/>
      <c r="M4973" s="99"/>
      <c r="N4973" s="99"/>
      <c r="O4973" s="99"/>
      <c r="P4973" s="99"/>
      <c r="Q4973" s="99"/>
      <c r="R4973" s="99"/>
      <c r="S4973" s="99"/>
      <c r="T4973" s="99"/>
      <c r="U4973" s="99"/>
      <c r="V4973" s="99"/>
      <c r="W4973" s="99"/>
      <c r="X4973" s="99"/>
      <c r="Y4973" s="99"/>
      <c r="Z4973" s="99"/>
      <c r="AF4973" s="326"/>
    </row>
    <row r="4974" spans="1:32" x14ac:dyDescent="0.25">
      <c r="A4974" s="44" t="s">
        <v>14130</v>
      </c>
      <c r="B4974" s="44" t="s">
        <v>13118</v>
      </c>
      <c r="C4974" s="45">
        <v>21.23</v>
      </c>
      <c r="D4974" s="45" t="s">
        <v>13565</v>
      </c>
      <c r="E4974" s="46">
        <v>46934</v>
      </c>
      <c r="F4974" s="45"/>
      <c r="G4974" s="93"/>
      <c r="H4974" s="93"/>
      <c r="I4974" s="99"/>
      <c r="J4974" s="99"/>
      <c r="K4974" s="99"/>
      <c r="L4974" s="99"/>
      <c r="M4974" s="99"/>
      <c r="N4974" s="99"/>
      <c r="O4974" s="99"/>
      <c r="P4974" s="99"/>
      <c r="Q4974" s="99"/>
      <c r="R4974" s="99"/>
      <c r="S4974" s="99"/>
      <c r="T4974" s="99"/>
      <c r="U4974" s="99"/>
      <c r="V4974" s="99"/>
      <c r="W4974" s="99"/>
      <c r="X4974" s="99"/>
      <c r="Y4974" s="99"/>
      <c r="Z4974" s="99"/>
      <c r="AF4974" s="326"/>
    </row>
    <row r="4975" spans="1:32" x14ac:dyDescent="0.25">
      <c r="A4975" s="44" t="s">
        <v>14130</v>
      </c>
      <c r="B4975" s="44" t="s">
        <v>20398</v>
      </c>
      <c r="C4975" s="45" t="s">
        <v>14082</v>
      </c>
      <c r="D4975" s="32" t="s">
        <v>12570</v>
      </c>
      <c r="E4975" s="46">
        <v>46418</v>
      </c>
      <c r="AF4975" s="326"/>
    </row>
    <row r="4976" spans="1:32" x14ac:dyDescent="0.25">
      <c r="A4976" s="44" t="s">
        <v>14130</v>
      </c>
      <c r="B4976" s="44" t="s">
        <v>2433</v>
      </c>
      <c r="C4976" s="45">
        <v>250106</v>
      </c>
      <c r="D4976" s="45" t="s">
        <v>12340</v>
      </c>
      <c r="E4976" s="45" t="s">
        <v>12896</v>
      </c>
      <c r="AF4976" s="326"/>
    </row>
    <row r="4977" spans="1:32" x14ac:dyDescent="0.3">
      <c r="A4977" s="372" t="s">
        <v>12395</v>
      </c>
      <c r="B4977" s="372" t="s">
        <v>12351</v>
      </c>
      <c r="C4977" s="125" t="s">
        <v>12352</v>
      </c>
      <c r="D4977" s="32" t="s">
        <v>20621</v>
      </c>
      <c r="E4977" s="125" t="s">
        <v>5075</v>
      </c>
      <c r="F4977" s="125" t="s">
        <v>1236</v>
      </c>
      <c r="G4977" s="125" t="s">
        <v>1237</v>
      </c>
      <c r="AF4977" s="326"/>
    </row>
    <row r="4978" spans="1:32" x14ac:dyDescent="0.25">
      <c r="A4978" s="44" t="s">
        <v>8299</v>
      </c>
      <c r="B4978" s="44" t="s">
        <v>8377</v>
      </c>
      <c r="C4978" s="45">
        <v>230505</v>
      </c>
      <c r="D4978" s="45" t="s">
        <v>12340</v>
      </c>
      <c r="E4978" s="45" t="s">
        <v>7651</v>
      </c>
      <c r="AF4978" s="326"/>
    </row>
    <row r="4979" spans="1:32" x14ac:dyDescent="0.25">
      <c r="A4979" s="44" t="s">
        <v>9046</v>
      </c>
      <c r="B4979" s="44" t="s">
        <v>18828</v>
      </c>
      <c r="C4979" s="45">
        <v>25010501</v>
      </c>
      <c r="D4979" s="45" t="s">
        <v>12340</v>
      </c>
      <c r="E4979" s="45" t="s">
        <v>13567</v>
      </c>
      <c r="AF4979" s="326"/>
    </row>
    <row r="4980" spans="1:32" x14ac:dyDescent="0.25">
      <c r="A4980" s="44" t="s">
        <v>9046</v>
      </c>
      <c r="B4980" s="44" t="s">
        <v>3168</v>
      </c>
      <c r="C4980" s="45">
        <v>23100202</v>
      </c>
      <c r="D4980" s="45" t="s">
        <v>12340</v>
      </c>
      <c r="E4980" s="45" t="s">
        <v>2628</v>
      </c>
      <c r="AF4980" s="326"/>
    </row>
    <row r="4981" spans="1:32" x14ac:dyDescent="0.25">
      <c r="A4981" s="44" t="s">
        <v>9046</v>
      </c>
      <c r="B4981" s="44" t="s">
        <v>5442</v>
      </c>
      <c r="C4981" s="45">
        <v>25010502</v>
      </c>
      <c r="D4981" s="45" t="s">
        <v>12340</v>
      </c>
      <c r="E4981" s="45" t="s">
        <v>13567</v>
      </c>
      <c r="AF4981" s="326"/>
    </row>
    <row r="4982" spans="1:32" x14ac:dyDescent="0.25">
      <c r="A4982" s="44" t="s">
        <v>9046</v>
      </c>
      <c r="B4982" s="44" t="s">
        <v>9032</v>
      </c>
      <c r="C4982" s="45">
        <v>23100201</v>
      </c>
      <c r="D4982" s="45" t="s">
        <v>12340</v>
      </c>
      <c r="E4982" s="45" t="s">
        <v>2628</v>
      </c>
      <c r="AF4982" s="326"/>
    </row>
    <row r="4983" spans="1:32" x14ac:dyDescent="0.25">
      <c r="A4983" s="256" t="s">
        <v>5916</v>
      </c>
      <c r="B4983" s="256" t="s">
        <v>5904</v>
      </c>
      <c r="C4983" s="53" t="s">
        <v>5917</v>
      </c>
      <c r="D4983" s="93" t="s">
        <v>5891</v>
      </c>
      <c r="E4983" s="257">
        <v>46569</v>
      </c>
      <c r="F4983" s="93"/>
      <c r="G4983" s="93"/>
      <c r="H4983" s="93"/>
      <c r="I4983" s="99"/>
      <c r="J4983" s="99"/>
      <c r="K4983" s="99"/>
      <c r="L4983" s="99"/>
      <c r="M4983" s="99"/>
      <c r="N4983" s="99"/>
      <c r="O4983" s="99"/>
      <c r="P4983" s="99"/>
      <c r="Q4983" s="99"/>
      <c r="R4983" s="99"/>
      <c r="S4983" s="99"/>
      <c r="T4983" s="99"/>
      <c r="U4983" s="99"/>
      <c r="V4983" s="99"/>
      <c r="W4983" s="99"/>
      <c r="X4983" s="99"/>
      <c r="Y4983" s="99"/>
      <c r="Z4983" s="99"/>
      <c r="AF4983" s="326"/>
    </row>
    <row r="4984" spans="1:32" x14ac:dyDescent="0.25">
      <c r="A4984" s="44" t="s">
        <v>19147</v>
      </c>
      <c r="B4984" s="44" t="s">
        <v>2433</v>
      </c>
      <c r="C4984" s="45">
        <v>250106</v>
      </c>
      <c r="D4984" s="45" t="s">
        <v>12340</v>
      </c>
      <c r="E4984" s="45" t="s">
        <v>12896</v>
      </c>
      <c r="AF4984" s="326"/>
    </row>
    <row r="4985" spans="1:32" x14ac:dyDescent="0.25">
      <c r="A4985" s="44" t="s">
        <v>3642</v>
      </c>
      <c r="B4985" s="44" t="s">
        <v>11338</v>
      </c>
      <c r="C4985" s="45">
        <v>24020201</v>
      </c>
      <c r="D4985" s="45" t="s">
        <v>12340</v>
      </c>
      <c r="E4985" s="45" t="s">
        <v>5444</v>
      </c>
      <c r="AF4985" s="326"/>
    </row>
    <row r="4986" spans="1:32" x14ac:dyDescent="0.25">
      <c r="A4986" s="44" t="s">
        <v>9514</v>
      </c>
      <c r="B4986" s="44" t="s">
        <v>16023</v>
      </c>
      <c r="C4986" s="45" t="s">
        <v>14852</v>
      </c>
      <c r="D4986" s="93" t="s">
        <v>3876</v>
      </c>
      <c r="E4986" s="359">
        <f>DATE(2029,7,10)</f>
        <v>47309</v>
      </c>
      <c r="F4986" s="93"/>
      <c r="G4986" s="93"/>
      <c r="H4986" s="93"/>
      <c r="I4986" s="99"/>
      <c r="J4986" s="99"/>
      <c r="K4986" s="99"/>
      <c r="L4986" s="99"/>
      <c r="M4986" s="99"/>
      <c r="N4986" s="99"/>
      <c r="O4986" s="99"/>
      <c r="P4986" s="99"/>
      <c r="Q4986" s="99"/>
      <c r="R4986" s="99"/>
      <c r="S4986" s="99"/>
      <c r="T4986" s="99"/>
      <c r="U4986" s="99"/>
      <c r="V4986" s="99"/>
      <c r="W4986" s="99"/>
      <c r="X4986" s="99"/>
      <c r="Y4986" s="99"/>
      <c r="Z4986" s="99"/>
      <c r="AF4986" s="326"/>
    </row>
    <row r="4987" spans="1:32" x14ac:dyDescent="0.25">
      <c r="A4987" s="44" t="s">
        <v>7513</v>
      </c>
      <c r="B4987" s="44" t="s">
        <v>2433</v>
      </c>
      <c r="C4987" s="45">
        <v>230105</v>
      </c>
      <c r="D4987" s="45" t="s">
        <v>12340</v>
      </c>
      <c r="E4987" s="45" t="s">
        <v>5580</v>
      </c>
      <c r="AF4987" s="326"/>
    </row>
    <row r="4988" spans="1:32" x14ac:dyDescent="0.25">
      <c r="A4988" s="44" t="s">
        <v>11427</v>
      </c>
      <c r="B4988" s="44" t="s">
        <v>10031</v>
      </c>
      <c r="C4988" s="45">
        <v>240101</v>
      </c>
      <c r="D4988" s="45" t="s">
        <v>12340</v>
      </c>
      <c r="E4988" s="45" t="s">
        <v>10032</v>
      </c>
      <c r="AF4988" s="326"/>
    </row>
    <row r="4989" spans="1:32" x14ac:dyDescent="0.25">
      <c r="A4989" s="44" t="s">
        <v>1677</v>
      </c>
      <c r="B4989" s="44" t="s">
        <v>10031</v>
      </c>
      <c r="C4989" s="45">
        <v>260105</v>
      </c>
      <c r="D4989" s="45" t="s">
        <v>12340</v>
      </c>
      <c r="E4989" s="45" t="s">
        <v>19008</v>
      </c>
      <c r="AF4989" s="326"/>
    </row>
    <row r="4990" spans="1:32" x14ac:dyDescent="0.25">
      <c r="A4990" s="44" t="s">
        <v>1677</v>
      </c>
      <c r="B4990" s="44" t="s">
        <v>967</v>
      </c>
      <c r="C4990" s="45">
        <v>230601</v>
      </c>
      <c r="D4990" s="45" t="s">
        <v>12340</v>
      </c>
      <c r="E4990" s="45" t="s">
        <v>8383</v>
      </c>
      <c r="AF4990" s="326"/>
    </row>
    <row r="4991" spans="1:32" x14ac:dyDescent="0.25">
      <c r="A4991" s="44" t="s">
        <v>14131</v>
      </c>
      <c r="B4991" s="44" t="s">
        <v>20398</v>
      </c>
      <c r="C4991" s="45" t="s">
        <v>14082</v>
      </c>
      <c r="D4991" s="32" t="s">
        <v>12570</v>
      </c>
      <c r="E4991" s="46">
        <v>46418</v>
      </c>
      <c r="AF4991" s="326"/>
    </row>
    <row r="4992" spans="1:32" x14ac:dyDescent="0.25">
      <c r="A4992" s="44" t="s">
        <v>19149</v>
      </c>
      <c r="B4992" s="44" t="s">
        <v>5447</v>
      </c>
      <c r="C4992" s="45">
        <v>250802</v>
      </c>
      <c r="D4992" s="45" t="s">
        <v>12340</v>
      </c>
      <c r="E4992" s="45" t="s">
        <v>10682</v>
      </c>
      <c r="AF4992" s="326"/>
    </row>
    <row r="4993" spans="1:32" x14ac:dyDescent="0.25">
      <c r="A4993" s="86" t="s">
        <v>17397</v>
      </c>
      <c r="B4993" s="44" t="s">
        <v>17386</v>
      </c>
      <c r="C4993" s="45">
        <v>8.26</v>
      </c>
      <c r="D4993" s="45" t="s">
        <v>13565</v>
      </c>
      <c r="E4993" s="46">
        <v>47787</v>
      </c>
      <c r="F4993" s="45"/>
      <c r="G4993" s="93"/>
      <c r="H4993" s="93"/>
      <c r="I4993" s="99"/>
      <c r="J4993" s="99"/>
      <c r="K4993" s="99"/>
      <c r="L4993" s="99"/>
      <c r="M4993" s="99"/>
      <c r="N4993" s="99"/>
      <c r="O4993" s="99"/>
      <c r="P4993" s="99"/>
      <c r="Q4993" s="99"/>
      <c r="R4993" s="99"/>
      <c r="S4993" s="99"/>
      <c r="T4993" s="99"/>
      <c r="U4993" s="99"/>
      <c r="V4993" s="99"/>
      <c r="W4993" s="99"/>
      <c r="X4993" s="99"/>
      <c r="Y4993" s="99"/>
      <c r="Z4993" s="99"/>
      <c r="AF4993" s="326"/>
    </row>
    <row r="4994" spans="1:32" x14ac:dyDescent="0.3">
      <c r="A4994" s="372" t="s">
        <v>20085</v>
      </c>
      <c r="B4994" s="372" t="s">
        <v>2383</v>
      </c>
      <c r="C4994" s="125" t="s">
        <v>20257</v>
      </c>
      <c r="D4994" s="32" t="s">
        <v>20621</v>
      </c>
      <c r="E4994" s="125" t="s">
        <v>8976</v>
      </c>
      <c r="F4994" s="125" t="s">
        <v>1236</v>
      </c>
      <c r="G4994" s="125" t="s">
        <v>1237</v>
      </c>
      <c r="AF4994" s="326"/>
    </row>
    <row r="4995" spans="1:32" x14ac:dyDescent="0.25">
      <c r="A4995" s="44" t="s">
        <v>14244</v>
      </c>
      <c r="B4995" s="44" t="s">
        <v>2433</v>
      </c>
      <c r="C4995" s="45">
        <v>250106</v>
      </c>
      <c r="D4995" s="45" t="s">
        <v>12340</v>
      </c>
      <c r="E4995" s="45" t="s">
        <v>12896</v>
      </c>
      <c r="AF4995" s="326"/>
    </row>
    <row r="4996" spans="1:32" x14ac:dyDescent="0.25">
      <c r="A4996" s="44" t="s">
        <v>11428</v>
      </c>
      <c r="B4996" s="44" t="s">
        <v>10031</v>
      </c>
      <c r="C4996" s="45">
        <v>240101</v>
      </c>
      <c r="D4996" s="45" t="s">
        <v>12340</v>
      </c>
      <c r="E4996" s="45" t="s">
        <v>10032</v>
      </c>
      <c r="AF4996" s="326"/>
    </row>
    <row r="4997" spans="1:32" x14ac:dyDescent="0.25">
      <c r="A4997" s="44" t="s">
        <v>12260</v>
      </c>
      <c r="B4997" s="44" t="s">
        <v>989</v>
      </c>
      <c r="C4997" s="45">
        <v>230402</v>
      </c>
      <c r="D4997" s="45" t="s">
        <v>12340</v>
      </c>
      <c r="E4997" s="45" t="s">
        <v>7925</v>
      </c>
      <c r="AF4997" s="326"/>
    </row>
    <row r="4998" spans="1:32" x14ac:dyDescent="0.25">
      <c r="A4998" s="44" t="s">
        <v>12260</v>
      </c>
      <c r="B4998" s="44" t="s">
        <v>988</v>
      </c>
      <c r="C4998" s="45">
        <v>240904</v>
      </c>
      <c r="D4998" s="45" t="s">
        <v>12340</v>
      </c>
      <c r="E4998" s="45" t="s">
        <v>5075</v>
      </c>
      <c r="AF4998" s="326"/>
    </row>
    <row r="4999" spans="1:32" x14ac:dyDescent="0.3">
      <c r="A4999" s="372" t="s">
        <v>17505</v>
      </c>
      <c r="B4999" s="372" t="s">
        <v>5059</v>
      </c>
      <c r="C4999" s="125" t="s">
        <v>17475</v>
      </c>
      <c r="D4999" s="32" t="s">
        <v>20621</v>
      </c>
      <c r="E4999" s="125" t="s">
        <v>5246</v>
      </c>
      <c r="F4999" s="125" t="s">
        <v>1236</v>
      </c>
      <c r="G4999" s="125" t="s">
        <v>1237</v>
      </c>
      <c r="AF4999" s="326"/>
    </row>
    <row r="5000" spans="1:32" x14ac:dyDescent="0.25">
      <c r="A5000" s="44" t="s">
        <v>19148</v>
      </c>
      <c r="B5000" s="44" t="s">
        <v>3158</v>
      </c>
      <c r="C5000" s="45">
        <v>230403</v>
      </c>
      <c r="D5000" s="45" t="s">
        <v>12340</v>
      </c>
      <c r="E5000" s="45" t="s">
        <v>7925</v>
      </c>
      <c r="AF5000" s="326"/>
    </row>
    <row r="5001" spans="1:32" x14ac:dyDescent="0.25">
      <c r="A5001" s="44" t="s">
        <v>19148</v>
      </c>
      <c r="B5001" s="44" t="s">
        <v>18852</v>
      </c>
      <c r="C5001" s="45">
        <v>260205</v>
      </c>
      <c r="D5001" s="45" t="s">
        <v>12340</v>
      </c>
      <c r="E5001" s="45" t="s">
        <v>10021</v>
      </c>
      <c r="AF5001" s="326"/>
    </row>
    <row r="5002" spans="1:32" x14ac:dyDescent="0.25">
      <c r="A5002" s="44" t="s">
        <v>15581</v>
      </c>
      <c r="B5002" s="44" t="s">
        <v>14482</v>
      </c>
      <c r="C5002" s="45" t="s">
        <v>14483</v>
      </c>
      <c r="D5002" s="46" t="s">
        <v>13037</v>
      </c>
      <c r="E5002" s="46">
        <v>46527</v>
      </c>
      <c r="AF5002" s="326"/>
    </row>
    <row r="5003" spans="1:32" x14ac:dyDescent="0.25">
      <c r="A5003" s="44" t="s">
        <v>7514</v>
      </c>
      <c r="B5003" s="44" t="s">
        <v>2433</v>
      </c>
      <c r="C5003" s="45">
        <v>230105</v>
      </c>
      <c r="D5003" s="45" t="s">
        <v>12340</v>
      </c>
      <c r="E5003" s="45" t="s">
        <v>5580</v>
      </c>
      <c r="AF5003" s="326"/>
    </row>
    <row r="5004" spans="1:32" x14ac:dyDescent="0.25">
      <c r="A5004" s="44" t="s">
        <v>11429</v>
      </c>
      <c r="B5004" s="44" t="s">
        <v>986</v>
      </c>
      <c r="C5004" s="45">
        <v>240303</v>
      </c>
      <c r="D5004" s="45" t="s">
        <v>12340</v>
      </c>
      <c r="E5004" s="45" t="s">
        <v>2686</v>
      </c>
      <c r="AF5004" s="326"/>
    </row>
    <row r="5005" spans="1:32" x14ac:dyDescent="0.25">
      <c r="A5005" s="44" t="s">
        <v>11429</v>
      </c>
      <c r="B5005" s="44" t="s">
        <v>2433</v>
      </c>
      <c r="C5005" s="45">
        <v>230105</v>
      </c>
      <c r="D5005" s="45" t="s">
        <v>12340</v>
      </c>
      <c r="E5005" s="45" t="s">
        <v>5580</v>
      </c>
      <c r="AF5005" s="326"/>
    </row>
    <row r="5006" spans="1:32" x14ac:dyDescent="0.25">
      <c r="A5006" s="44" t="s">
        <v>11429</v>
      </c>
      <c r="B5006" s="44" t="s">
        <v>3160</v>
      </c>
      <c r="C5006" s="45">
        <v>230901</v>
      </c>
      <c r="D5006" s="45" t="s">
        <v>12340</v>
      </c>
      <c r="E5006" s="45" t="s">
        <v>8524</v>
      </c>
      <c r="AF5006" s="326"/>
    </row>
    <row r="5007" spans="1:32" x14ac:dyDescent="0.25">
      <c r="A5007" s="44" t="s">
        <v>13250</v>
      </c>
      <c r="B5007" s="44" t="s">
        <v>13111</v>
      </c>
      <c r="C5007" s="45">
        <v>33.24</v>
      </c>
      <c r="D5007" s="45" t="s">
        <v>13565</v>
      </c>
      <c r="E5007" s="46">
        <v>47299</v>
      </c>
      <c r="F5007" s="45"/>
      <c r="G5007" s="93"/>
      <c r="H5007" s="93"/>
      <c r="I5007" s="99"/>
      <c r="J5007" s="99"/>
      <c r="K5007" s="99"/>
      <c r="L5007" s="99"/>
      <c r="M5007" s="99"/>
      <c r="N5007" s="99"/>
      <c r="O5007" s="99"/>
      <c r="P5007" s="99"/>
      <c r="Q5007" s="99"/>
      <c r="R5007" s="99"/>
      <c r="S5007" s="99"/>
      <c r="T5007" s="99"/>
      <c r="U5007" s="99"/>
      <c r="V5007" s="99"/>
      <c r="W5007" s="99"/>
      <c r="X5007" s="99"/>
      <c r="Y5007" s="99"/>
      <c r="Z5007" s="99"/>
      <c r="AF5007" s="326"/>
    </row>
    <row r="5008" spans="1:32" x14ac:dyDescent="0.25">
      <c r="A5008" s="44" t="s">
        <v>17928</v>
      </c>
      <c r="B5008" s="44" t="s">
        <v>20373</v>
      </c>
      <c r="C5008" s="45" t="s">
        <v>20374</v>
      </c>
      <c r="D5008" s="32" t="s">
        <v>12570</v>
      </c>
      <c r="E5008" s="46">
        <v>46507</v>
      </c>
      <c r="AF5008" s="326"/>
    </row>
    <row r="5009" spans="1:32" x14ac:dyDescent="0.25">
      <c r="A5009" s="44" t="s">
        <v>17928</v>
      </c>
      <c r="B5009" s="44" t="s">
        <v>20398</v>
      </c>
      <c r="C5009" s="45" t="s">
        <v>17917</v>
      </c>
      <c r="D5009" s="32" t="s">
        <v>12570</v>
      </c>
      <c r="E5009" s="46">
        <v>46418</v>
      </c>
      <c r="AF5009" s="326"/>
    </row>
    <row r="5010" spans="1:32" x14ac:dyDescent="0.25">
      <c r="A5010" s="44" t="s">
        <v>6957</v>
      </c>
      <c r="B5010" s="44" t="s">
        <v>2433</v>
      </c>
      <c r="C5010" s="45">
        <v>230105</v>
      </c>
      <c r="D5010" s="45" t="s">
        <v>12340</v>
      </c>
      <c r="E5010" s="45" t="s">
        <v>5580</v>
      </c>
      <c r="AF5010" s="326"/>
    </row>
    <row r="5011" spans="1:32" x14ac:dyDescent="0.3">
      <c r="A5011" s="372" t="s">
        <v>20464</v>
      </c>
      <c r="B5011" s="372" t="s">
        <v>1213</v>
      </c>
      <c r="C5011" s="125" t="s">
        <v>20615</v>
      </c>
      <c r="D5011" s="32" t="s">
        <v>20621</v>
      </c>
      <c r="E5011" s="125" t="s">
        <v>10032</v>
      </c>
      <c r="F5011" s="125" t="s">
        <v>1237</v>
      </c>
      <c r="G5011" s="125" t="s">
        <v>1236</v>
      </c>
      <c r="AF5011" s="326"/>
    </row>
    <row r="5012" spans="1:32" x14ac:dyDescent="0.25">
      <c r="A5012" s="44" t="s">
        <v>5780</v>
      </c>
      <c r="B5012" s="44" t="s">
        <v>20332</v>
      </c>
      <c r="C5012" s="45" t="s">
        <v>5777</v>
      </c>
      <c r="D5012" s="32" t="s">
        <v>12570</v>
      </c>
      <c r="E5012" s="46">
        <v>46599</v>
      </c>
      <c r="AF5012" s="326"/>
    </row>
    <row r="5013" spans="1:32" x14ac:dyDescent="0.25">
      <c r="A5013" s="44" t="s">
        <v>19150</v>
      </c>
      <c r="B5013" s="44" t="s">
        <v>3298</v>
      </c>
      <c r="C5013" s="45">
        <v>26010402</v>
      </c>
      <c r="D5013" s="45" t="s">
        <v>12340</v>
      </c>
      <c r="E5013" s="45" t="s">
        <v>18836</v>
      </c>
      <c r="AF5013" s="326"/>
    </row>
    <row r="5014" spans="1:32" x14ac:dyDescent="0.25">
      <c r="A5014" s="44" t="s">
        <v>19151</v>
      </c>
      <c r="B5014" s="44" t="s">
        <v>5639</v>
      </c>
      <c r="C5014" s="45">
        <v>26010401</v>
      </c>
      <c r="D5014" s="45" t="s">
        <v>12340</v>
      </c>
      <c r="E5014" s="45" t="s">
        <v>18836</v>
      </c>
      <c r="AF5014" s="326"/>
    </row>
    <row r="5015" spans="1:32" x14ac:dyDescent="0.3">
      <c r="A5015" s="372" t="s">
        <v>16780</v>
      </c>
      <c r="B5015" s="372" t="s">
        <v>5069</v>
      </c>
      <c r="C5015" s="125" t="s">
        <v>16882</v>
      </c>
      <c r="D5015" s="32" t="s">
        <v>20621</v>
      </c>
      <c r="E5015" s="125" t="s">
        <v>10638</v>
      </c>
      <c r="F5015" s="125" t="s">
        <v>1236</v>
      </c>
      <c r="G5015" s="125" t="s">
        <v>1237</v>
      </c>
      <c r="AF5015" s="326"/>
    </row>
    <row r="5016" spans="1:32" x14ac:dyDescent="0.25">
      <c r="A5016" s="44" t="s">
        <v>9012</v>
      </c>
      <c r="B5016" s="44" t="s">
        <v>4840</v>
      </c>
      <c r="C5016" s="45" t="s">
        <v>9013</v>
      </c>
      <c r="D5016" s="45" t="s">
        <v>12177</v>
      </c>
      <c r="E5016" s="45" t="s">
        <v>2628</v>
      </c>
      <c r="F5016" s="93"/>
      <c r="G5016" s="93"/>
      <c r="H5016" s="93"/>
      <c r="I5016" s="99"/>
      <c r="J5016" s="99"/>
      <c r="K5016" s="99"/>
      <c r="L5016" s="99"/>
      <c r="M5016" s="99"/>
      <c r="N5016" s="99"/>
      <c r="O5016" s="99"/>
      <c r="P5016" s="99"/>
      <c r="Q5016" s="99"/>
      <c r="R5016" s="99"/>
      <c r="S5016" s="99"/>
      <c r="T5016" s="99"/>
      <c r="U5016" s="99"/>
      <c r="V5016" s="99"/>
      <c r="W5016" s="99"/>
      <c r="X5016" s="99"/>
      <c r="Y5016" s="99"/>
      <c r="Z5016" s="99"/>
      <c r="AF5016" s="326"/>
    </row>
    <row r="5017" spans="1:32" x14ac:dyDescent="0.25">
      <c r="A5017" s="44" t="s">
        <v>9012</v>
      </c>
      <c r="B5017" s="44" t="s">
        <v>4840</v>
      </c>
      <c r="C5017" s="45" t="s">
        <v>9013</v>
      </c>
      <c r="D5017" s="93" t="s">
        <v>18817</v>
      </c>
      <c r="E5017" s="45" t="s">
        <v>2628</v>
      </c>
      <c r="F5017" s="379"/>
      <c r="G5017" s="379"/>
      <c r="H5017" s="379"/>
      <c r="I5017" s="380"/>
      <c r="J5017" s="380"/>
      <c r="K5017" s="380"/>
      <c r="L5017" s="380"/>
      <c r="M5017" s="380"/>
      <c r="N5017" s="380"/>
      <c r="O5017" s="380"/>
      <c r="P5017" s="380"/>
      <c r="Q5017" s="380"/>
      <c r="R5017" s="380"/>
      <c r="S5017" s="380"/>
      <c r="T5017" s="380"/>
      <c r="U5017" s="380"/>
      <c r="V5017" s="380"/>
      <c r="W5017" s="380"/>
      <c r="X5017" s="380"/>
      <c r="Y5017" s="380"/>
      <c r="Z5017" s="380"/>
      <c r="AA5017" s="380"/>
      <c r="AF5017" s="326"/>
    </row>
    <row r="5018" spans="1:32" x14ac:dyDescent="0.25">
      <c r="A5018" s="44" t="s">
        <v>9012</v>
      </c>
      <c r="B5018" s="44" t="s">
        <v>4840</v>
      </c>
      <c r="C5018" s="45" t="s">
        <v>9013</v>
      </c>
      <c r="D5018" s="45" t="s">
        <v>10697</v>
      </c>
      <c r="E5018" s="45" t="s">
        <v>2628</v>
      </c>
      <c r="F5018" s="93"/>
      <c r="G5018" s="93"/>
      <c r="H5018" s="93"/>
      <c r="I5018" s="99"/>
      <c r="J5018" s="99"/>
      <c r="K5018" s="99"/>
      <c r="L5018" s="99"/>
      <c r="M5018" s="99"/>
      <c r="N5018" s="99"/>
      <c r="O5018" s="99"/>
      <c r="P5018" s="99"/>
      <c r="Q5018" s="99"/>
      <c r="R5018" s="99"/>
      <c r="S5018" s="99"/>
      <c r="T5018" s="99"/>
      <c r="U5018" s="99"/>
      <c r="V5018" s="99"/>
      <c r="W5018" s="99"/>
      <c r="X5018" s="99"/>
      <c r="Y5018" s="99"/>
      <c r="Z5018" s="99"/>
      <c r="AF5018" s="326"/>
    </row>
    <row r="5019" spans="1:32" x14ac:dyDescent="0.3">
      <c r="A5019" s="372" t="s">
        <v>17506</v>
      </c>
      <c r="B5019" s="372" t="s">
        <v>5061</v>
      </c>
      <c r="C5019" s="125" t="s">
        <v>17483</v>
      </c>
      <c r="D5019" s="32" t="s">
        <v>20621</v>
      </c>
      <c r="E5019" s="125" t="s">
        <v>5246</v>
      </c>
      <c r="F5019" s="125" t="s">
        <v>1236</v>
      </c>
      <c r="G5019" s="125" t="s">
        <v>1237</v>
      </c>
      <c r="AF5019" s="326"/>
    </row>
    <row r="5020" spans="1:32" x14ac:dyDescent="0.25">
      <c r="A5020" s="44" t="s">
        <v>13251</v>
      </c>
      <c r="B5020" s="44" t="s">
        <v>13107</v>
      </c>
      <c r="C5020" s="45">
        <v>9.23</v>
      </c>
      <c r="D5020" s="45" t="s">
        <v>13565</v>
      </c>
      <c r="E5020" s="46">
        <v>46934</v>
      </c>
      <c r="F5020" s="45"/>
      <c r="G5020" s="93"/>
      <c r="H5020" s="93"/>
      <c r="I5020" s="99"/>
      <c r="J5020" s="99"/>
      <c r="K5020" s="99"/>
      <c r="L5020" s="99"/>
      <c r="M5020" s="99"/>
      <c r="N5020" s="99"/>
      <c r="O5020" s="99"/>
      <c r="P5020" s="99"/>
      <c r="Q5020" s="99"/>
      <c r="R5020" s="99"/>
      <c r="S5020" s="99"/>
      <c r="T5020" s="99"/>
      <c r="U5020" s="99"/>
      <c r="V5020" s="99"/>
      <c r="W5020" s="99"/>
      <c r="X5020" s="99"/>
      <c r="Y5020" s="99"/>
      <c r="Z5020" s="99"/>
      <c r="AF5020" s="326"/>
    </row>
    <row r="5021" spans="1:32" x14ac:dyDescent="0.25">
      <c r="A5021" s="44" t="s">
        <v>13251</v>
      </c>
      <c r="B5021" s="44" t="s">
        <v>13110</v>
      </c>
      <c r="C5021" s="45">
        <v>12.23</v>
      </c>
      <c r="D5021" s="45" t="s">
        <v>13565</v>
      </c>
      <c r="E5021" s="46">
        <v>46934</v>
      </c>
      <c r="F5021" s="45"/>
      <c r="G5021" s="93"/>
      <c r="H5021" s="93"/>
      <c r="I5021" s="99"/>
      <c r="J5021" s="99"/>
      <c r="K5021" s="99"/>
      <c r="L5021" s="99"/>
      <c r="M5021" s="99"/>
      <c r="N5021" s="99"/>
      <c r="O5021" s="99"/>
      <c r="P5021" s="99"/>
      <c r="Q5021" s="99"/>
      <c r="R5021" s="99"/>
      <c r="S5021" s="99"/>
      <c r="T5021" s="99"/>
      <c r="U5021" s="99"/>
      <c r="V5021" s="99"/>
      <c r="W5021" s="99"/>
      <c r="X5021" s="99"/>
      <c r="Y5021" s="99"/>
      <c r="Z5021" s="99"/>
      <c r="AF5021" s="326"/>
    </row>
    <row r="5022" spans="1:32" x14ac:dyDescent="0.25">
      <c r="A5022" s="44" t="s">
        <v>1050</v>
      </c>
      <c r="B5022" s="44" t="s">
        <v>15582</v>
      </c>
      <c r="C5022" s="45" t="s">
        <v>15583</v>
      </c>
      <c r="D5022" s="46" t="s">
        <v>13037</v>
      </c>
      <c r="E5022" s="46">
        <v>46340</v>
      </c>
      <c r="AF5022" s="326"/>
    </row>
    <row r="5023" spans="1:32" x14ac:dyDescent="0.25">
      <c r="A5023" s="44" t="s">
        <v>1050</v>
      </c>
      <c r="B5023" s="44" t="s">
        <v>15582</v>
      </c>
      <c r="C5023" s="45" t="s">
        <v>15583</v>
      </c>
      <c r="D5023" s="46" t="s">
        <v>13037</v>
      </c>
      <c r="E5023" s="46">
        <v>46340</v>
      </c>
      <c r="AF5023" s="326"/>
    </row>
    <row r="5024" spans="1:32" x14ac:dyDescent="0.25">
      <c r="A5024" s="44" t="s">
        <v>1050</v>
      </c>
      <c r="B5024" s="44" t="s">
        <v>16024</v>
      </c>
      <c r="C5024" s="45" t="s">
        <v>5367</v>
      </c>
      <c r="D5024" s="93" t="s">
        <v>3876</v>
      </c>
      <c r="E5024" s="359">
        <f>DATE(2027,4,18)</f>
        <v>46495</v>
      </c>
      <c r="F5024" s="93"/>
      <c r="G5024" s="93"/>
      <c r="H5024" s="93"/>
      <c r="I5024" s="99"/>
      <c r="J5024" s="99"/>
      <c r="K5024" s="99"/>
      <c r="L5024" s="99"/>
      <c r="M5024" s="99"/>
      <c r="N5024" s="99"/>
      <c r="O5024" s="99"/>
      <c r="P5024" s="99"/>
      <c r="Q5024" s="99"/>
      <c r="R5024" s="99"/>
      <c r="S5024" s="99"/>
      <c r="T5024" s="99"/>
      <c r="U5024" s="99"/>
      <c r="V5024" s="99"/>
      <c r="W5024" s="99"/>
      <c r="X5024" s="99"/>
      <c r="Y5024" s="99"/>
      <c r="Z5024" s="99"/>
      <c r="AF5024" s="326"/>
    </row>
    <row r="5025" spans="1:32" x14ac:dyDescent="0.25">
      <c r="A5025" s="44" t="s">
        <v>19152</v>
      </c>
      <c r="B5025" s="44" t="s">
        <v>11306</v>
      </c>
      <c r="C5025" s="45">
        <v>240502</v>
      </c>
      <c r="D5025" s="45" t="s">
        <v>12340</v>
      </c>
      <c r="E5025" s="45" t="s">
        <v>5468</v>
      </c>
      <c r="AF5025" s="326"/>
    </row>
    <row r="5026" spans="1:32" x14ac:dyDescent="0.3">
      <c r="A5026" s="99" t="s">
        <v>11866</v>
      </c>
      <c r="B5026" s="92" t="s">
        <v>11875</v>
      </c>
      <c r="C5026" s="93" t="s">
        <v>11882</v>
      </c>
      <c r="D5026" s="93" t="s">
        <v>1443</v>
      </c>
      <c r="E5026" s="94">
        <v>46389</v>
      </c>
      <c r="F5026" s="93"/>
      <c r="G5026" s="93"/>
      <c r="H5026" s="93"/>
      <c r="I5026" s="99"/>
      <c r="J5026" s="99"/>
      <c r="K5026" s="99"/>
      <c r="L5026" s="99"/>
      <c r="M5026" s="99"/>
      <c r="N5026" s="99"/>
      <c r="O5026" s="99"/>
      <c r="P5026" s="99"/>
      <c r="Q5026" s="99"/>
      <c r="R5026" s="99"/>
      <c r="S5026" s="99"/>
      <c r="T5026" s="99"/>
      <c r="U5026" s="99"/>
      <c r="V5026" s="99"/>
      <c r="W5026" s="99"/>
      <c r="X5026" s="99"/>
      <c r="Y5026" s="99"/>
      <c r="Z5026" s="99"/>
      <c r="AF5026" s="326"/>
    </row>
    <row r="5027" spans="1:32" x14ac:dyDescent="0.25">
      <c r="A5027" s="44" t="s">
        <v>10190</v>
      </c>
      <c r="B5027" s="92" t="s">
        <v>10390</v>
      </c>
      <c r="C5027" s="56" t="s">
        <v>10124</v>
      </c>
      <c r="D5027" s="146" t="s">
        <v>10389</v>
      </c>
      <c r="E5027" s="107">
        <v>45838</v>
      </c>
      <c r="F5027" s="93"/>
      <c r="G5027" s="93"/>
      <c r="H5027" s="93"/>
      <c r="I5027" s="99"/>
      <c r="J5027" s="99"/>
      <c r="K5027" s="99"/>
      <c r="L5027" s="99"/>
      <c r="M5027" s="99"/>
      <c r="N5027" s="99"/>
      <c r="O5027" s="99"/>
      <c r="P5027" s="99"/>
      <c r="Q5027" s="99"/>
      <c r="R5027" s="99"/>
      <c r="S5027" s="99"/>
      <c r="T5027" s="99"/>
      <c r="U5027" s="99"/>
      <c r="V5027" s="99"/>
      <c r="W5027" s="99"/>
      <c r="X5027" s="99"/>
      <c r="Y5027" s="99"/>
      <c r="Z5027" s="99"/>
      <c r="AF5027" s="326"/>
    </row>
    <row r="5028" spans="1:32" x14ac:dyDescent="0.3">
      <c r="A5028" s="372" t="s">
        <v>9368</v>
      </c>
      <c r="B5028" s="372" t="s">
        <v>9352</v>
      </c>
      <c r="C5028" s="125" t="s">
        <v>9353</v>
      </c>
      <c r="D5028" s="32" t="s">
        <v>20621</v>
      </c>
      <c r="E5028" s="125" t="s">
        <v>8524</v>
      </c>
      <c r="F5028" s="125" t="s">
        <v>1236</v>
      </c>
      <c r="G5028" s="125" t="s">
        <v>1237</v>
      </c>
      <c r="AF5028" s="326"/>
    </row>
    <row r="5029" spans="1:32" x14ac:dyDescent="0.25">
      <c r="A5029" s="44" t="s">
        <v>18666</v>
      </c>
      <c r="B5029" s="44" t="s">
        <v>4378</v>
      </c>
      <c r="C5029" s="45" t="s">
        <v>18748</v>
      </c>
      <c r="D5029" s="93" t="s">
        <v>18817</v>
      </c>
      <c r="E5029" s="45" t="s">
        <v>5253</v>
      </c>
      <c r="F5029" s="379"/>
      <c r="G5029" s="379"/>
      <c r="H5029" s="379"/>
      <c r="I5029" s="380"/>
      <c r="J5029" s="380"/>
      <c r="K5029" s="380"/>
      <c r="L5029" s="380"/>
      <c r="M5029" s="380"/>
      <c r="N5029" s="380"/>
      <c r="O5029" s="380"/>
      <c r="P5029" s="380"/>
      <c r="Q5029" s="380"/>
      <c r="R5029" s="380"/>
      <c r="S5029" s="380"/>
      <c r="T5029" s="380"/>
      <c r="U5029" s="380"/>
      <c r="V5029" s="380"/>
      <c r="W5029" s="380"/>
      <c r="X5029" s="380"/>
      <c r="Y5029" s="380"/>
      <c r="Z5029" s="380"/>
      <c r="AA5029" s="380"/>
      <c r="AF5029" s="326"/>
    </row>
    <row r="5030" spans="1:32" x14ac:dyDescent="0.3">
      <c r="A5030" s="99" t="s">
        <v>11894</v>
      </c>
      <c r="B5030" s="92" t="s">
        <v>11896</v>
      </c>
      <c r="C5030" s="93" t="s">
        <v>8265</v>
      </c>
      <c r="D5030" s="93" t="s">
        <v>1443</v>
      </c>
      <c r="E5030" s="94">
        <v>47269</v>
      </c>
      <c r="F5030" s="93"/>
      <c r="G5030" s="93"/>
      <c r="H5030" s="93"/>
      <c r="I5030" s="99"/>
      <c r="J5030" s="99"/>
      <c r="K5030" s="99"/>
      <c r="L5030" s="99"/>
      <c r="M5030" s="99"/>
      <c r="N5030" s="99"/>
      <c r="O5030" s="99"/>
      <c r="P5030" s="99"/>
      <c r="Q5030" s="99"/>
      <c r="R5030" s="99"/>
      <c r="S5030" s="99"/>
      <c r="T5030" s="99"/>
      <c r="U5030" s="99"/>
      <c r="V5030" s="99"/>
      <c r="W5030" s="99"/>
      <c r="X5030" s="99"/>
      <c r="Y5030" s="99"/>
      <c r="Z5030" s="99"/>
      <c r="AF5030" s="326"/>
    </row>
    <row r="5031" spans="1:32" x14ac:dyDescent="0.25">
      <c r="A5031" s="108" t="s">
        <v>1996</v>
      </c>
      <c r="B5031" s="114" t="s">
        <v>1997</v>
      </c>
      <c r="C5031" s="106" t="s">
        <v>8265</v>
      </c>
      <c r="D5031" s="93" t="s">
        <v>1443</v>
      </c>
      <c r="E5031" s="109">
        <v>46904</v>
      </c>
      <c r="F5031" s="93"/>
      <c r="G5031" s="93"/>
      <c r="H5031" s="93"/>
      <c r="I5031" s="99"/>
      <c r="J5031" s="99"/>
      <c r="K5031" s="99"/>
      <c r="L5031" s="99"/>
      <c r="M5031" s="99"/>
      <c r="N5031" s="99"/>
      <c r="O5031" s="99"/>
      <c r="P5031" s="99"/>
      <c r="Q5031" s="99"/>
      <c r="R5031" s="99"/>
      <c r="S5031" s="99"/>
      <c r="T5031" s="99"/>
      <c r="U5031" s="99"/>
      <c r="V5031" s="99"/>
      <c r="W5031" s="99"/>
      <c r="X5031" s="99"/>
      <c r="Y5031" s="99"/>
      <c r="Z5031" s="99"/>
      <c r="AF5031" s="326"/>
    </row>
    <row r="5032" spans="1:32" x14ac:dyDescent="0.25">
      <c r="A5032" s="44" t="s">
        <v>5151</v>
      </c>
      <c r="B5032" s="44" t="s">
        <v>1959</v>
      </c>
      <c r="C5032" s="45" t="s">
        <v>5152</v>
      </c>
      <c r="D5032" s="46" t="s">
        <v>13037</v>
      </c>
      <c r="E5032" s="46">
        <v>46285</v>
      </c>
      <c r="AF5032" s="326"/>
    </row>
    <row r="5033" spans="1:32" x14ac:dyDescent="0.25">
      <c r="A5033" s="44" t="s">
        <v>77</v>
      </c>
      <c r="B5033" s="44" t="s">
        <v>1967</v>
      </c>
      <c r="C5033" s="45" t="s">
        <v>7883</v>
      </c>
      <c r="D5033" s="46" t="s">
        <v>13037</v>
      </c>
      <c r="E5033" s="46">
        <v>46249</v>
      </c>
      <c r="AF5033" s="326"/>
    </row>
    <row r="5034" spans="1:32" x14ac:dyDescent="0.25">
      <c r="A5034" s="44" t="s">
        <v>77</v>
      </c>
      <c r="B5034" s="44" t="s">
        <v>1967</v>
      </c>
      <c r="C5034" s="45" t="s">
        <v>7883</v>
      </c>
      <c r="D5034" s="46" t="s">
        <v>13037</v>
      </c>
      <c r="E5034" s="46">
        <v>46249</v>
      </c>
      <c r="AF5034" s="326"/>
    </row>
    <row r="5035" spans="1:32" x14ac:dyDescent="0.25">
      <c r="A5035" s="44" t="s">
        <v>77</v>
      </c>
      <c r="B5035" s="44" t="s">
        <v>1967</v>
      </c>
      <c r="C5035" s="45" t="s">
        <v>17665</v>
      </c>
      <c r="D5035" s="46" t="s">
        <v>13037</v>
      </c>
      <c r="E5035" s="46">
        <v>46274</v>
      </c>
      <c r="AF5035" s="326"/>
    </row>
    <row r="5036" spans="1:32" x14ac:dyDescent="0.25">
      <c r="A5036" s="44" t="s">
        <v>427</v>
      </c>
      <c r="B5036" s="44" t="s">
        <v>20368</v>
      </c>
      <c r="C5036" s="45" t="s">
        <v>5829</v>
      </c>
      <c r="D5036" s="32" t="s">
        <v>12570</v>
      </c>
      <c r="E5036" s="46">
        <v>46507</v>
      </c>
      <c r="AF5036" s="326"/>
    </row>
    <row r="5037" spans="1:32" x14ac:dyDescent="0.25">
      <c r="A5037" s="44" t="s">
        <v>14245</v>
      </c>
      <c r="B5037" s="44" t="s">
        <v>1733</v>
      </c>
      <c r="C5037" s="45">
        <v>250101</v>
      </c>
      <c r="D5037" s="45" t="s">
        <v>12340</v>
      </c>
      <c r="E5037" s="45" t="s">
        <v>13567</v>
      </c>
      <c r="AF5037" s="326"/>
    </row>
    <row r="5038" spans="1:32" x14ac:dyDescent="0.25">
      <c r="A5038" s="76" t="s">
        <v>17398</v>
      </c>
      <c r="B5038" s="44" t="s">
        <v>13124</v>
      </c>
      <c r="C5038" s="45">
        <v>4.26</v>
      </c>
      <c r="D5038" s="45" t="s">
        <v>13565</v>
      </c>
      <c r="E5038" s="46">
        <v>47787</v>
      </c>
      <c r="F5038" s="45" t="s">
        <v>1384</v>
      </c>
      <c r="G5038" s="93"/>
      <c r="H5038" s="93"/>
      <c r="I5038" s="99"/>
      <c r="J5038" s="99"/>
      <c r="K5038" s="99"/>
      <c r="L5038" s="99"/>
      <c r="M5038" s="99"/>
      <c r="N5038" s="99"/>
      <c r="O5038" s="99"/>
      <c r="P5038" s="99"/>
      <c r="Q5038" s="99"/>
      <c r="R5038" s="99"/>
      <c r="S5038" s="99"/>
      <c r="T5038" s="99"/>
      <c r="U5038" s="99"/>
      <c r="V5038" s="99"/>
      <c r="W5038" s="99"/>
      <c r="X5038" s="99"/>
      <c r="Y5038" s="99"/>
      <c r="Z5038" s="99"/>
      <c r="AF5038" s="326"/>
    </row>
    <row r="5039" spans="1:32" x14ac:dyDescent="0.25">
      <c r="A5039" s="44" t="s">
        <v>7515</v>
      </c>
      <c r="B5039" s="44" t="s">
        <v>2433</v>
      </c>
      <c r="C5039" s="45">
        <v>230105</v>
      </c>
      <c r="D5039" s="45" t="s">
        <v>12340</v>
      </c>
      <c r="E5039" s="45" t="s">
        <v>5580</v>
      </c>
      <c r="AF5039" s="326"/>
    </row>
    <row r="5040" spans="1:32" x14ac:dyDescent="0.25">
      <c r="A5040" s="44" t="s">
        <v>7515</v>
      </c>
      <c r="B5040" s="44" t="s">
        <v>3157</v>
      </c>
      <c r="C5040" s="45">
        <v>230305</v>
      </c>
      <c r="D5040" s="45" t="s">
        <v>12340</v>
      </c>
      <c r="E5040" s="45" t="s">
        <v>3276</v>
      </c>
      <c r="AF5040" s="326"/>
    </row>
    <row r="5041" spans="1:32" x14ac:dyDescent="0.3">
      <c r="A5041" s="372" t="s">
        <v>20465</v>
      </c>
      <c r="B5041" s="372" t="s">
        <v>7465</v>
      </c>
      <c r="C5041" s="125" t="s">
        <v>20614</v>
      </c>
      <c r="D5041" s="32" t="s">
        <v>20621</v>
      </c>
      <c r="E5041" s="125" t="s">
        <v>10032</v>
      </c>
      <c r="F5041" s="125" t="s">
        <v>1236</v>
      </c>
      <c r="G5041" s="125" t="s">
        <v>1237</v>
      </c>
      <c r="AF5041" s="326"/>
    </row>
    <row r="5042" spans="1:32" x14ac:dyDescent="0.25">
      <c r="A5042" s="44" t="s">
        <v>13656</v>
      </c>
      <c r="B5042" s="44" t="s">
        <v>13657</v>
      </c>
      <c r="C5042" s="45">
        <v>250103</v>
      </c>
      <c r="D5042" s="45" t="s">
        <v>12340</v>
      </c>
      <c r="E5042" s="45" t="s">
        <v>13567</v>
      </c>
      <c r="AF5042" s="326"/>
    </row>
    <row r="5043" spans="1:32" ht="22.8" x14ac:dyDescent="0.3">
      <c r="A5043" s="385" t="s">
        <v>4918</v>
      </c>
      <c r="B5043" s="385" t="s">
        <v>1353</v>
      </c>
      <c r="C5043" s="387" t="s">
        <v>4993</v>
      </c>
      <c r="D5043" s="93" t="s">
        <v>5007</v>
      </c>
      <c r="E5043" s="389" t="s">
        <v>10500</v>
      </c>
      <c r="AF5043" s="326"/>
    </row>
    <row r="5044" spans="1:32" x14ac:dyDescent="0.3">
      <c r="A5044" s="372" t="s">
        <v>1051</v>
      </c>
      <c r="B5044" s="372" t="s">
        <v>1209</v>
      </c>
      <c r="C5044" s="125" t="s">
        <v>8691</v>
      </c>
      <c r="D5044" s="32" t="s">
        <v>20621</v>
      </c>
      <c r="E5044" s="125" t="s">
        <v>8524</v>
      </c>
      <c r="F5044" s="125" t="s">
        <v>1236</v>
      </c>
      <c r="G5044" s="125" t="s">
        <v>1236</v>
      </c>
      <c r="AF5044" s="326"/>
    </row>
    <row r="5045" spans="1:32" x14ac:dyDescent="0.3">
      <c r="A5045" s="372" t="s">
        <v>1051</v>
      </c>
      <c r="B5045" s="372" t="s">
        <v>1201</v>
      </c>
      <c r="C5045" s="125" t="s">
        <v>11031</v>
      </c>
      <c r="D5045" s="32" t="s">
        <v>20621</v>
      </c>
      <c r="E5045" s="125" t="s">
        <v>5452</v>
      </c>
      <c r="F5045" s="125" t="s">
        <v>1236</v>
      </c>
      <c r="G5045" s="125" t="s">
        <v>1236</v>
      </c>
      <c r="AF5045" s="326"/>
    </row>
    <row r="5046" spans="1:32" x14ac:dyDescent="0.25">
      <c r="A5046" s="44" t="s">
        <v>1051</v>
      </c>
      <c r="B5046" s="44" t="s">
        <v>4362</v>
      </c>
      <c r="C5046" s="45" t="s">
        <v>4323</v>
      </c>
      <c r="D5046" s="45" t="s">
        <v>12177</v>
      </c>
      <c r="E5046" s="45" t="s">
        <v>5073</v>
      </c>
      <c r="F5046" s="93"/>
      <c r="G5046" s="93"/>
      <c r="H5046" s="93"/>
      <c r="I5046" s="99"/>
      <c r="J5046" s="99"/>
      <c r="K5046" s="99"/>
      <c r="L5046" s="99"/>
      <c r="M5046" s="99"/>
      <c r="N5046" s="99"/>
      <c r="O5046" s="99"/>
      <c r="P5046" s="99"/>
      <c r="Q5046" s="99"/>
      <c r="R5046" s="99"/>
      <c r="S5046" s="99"/>
      <c r="T5046" s="99"/>
      <c r="U5046" s="99"/>
      <c r="V5046" s="99"/>
      <c r="W5046" s="99"/>
      <c r="X5046" s="99"/>
      <c r="Y5046" s="99"/>
      <c r="Z5046" s="99"/>
      <c r="AF5046" s="326"/>
    </row>
    <row r="5047" spans="1:32" x14ac:dyDescent="0.25">
      <c r="A5047" s="44" t="s">
        <v>1051</v>
      </c>
      <c r="B5047" s="44" t="s">
        <v>15118</v>
      </c>
      <c r="C5047" s="45" t="s">
        <v>15119</v>
      </c>
      <c r="D5047" s="45" t="s">
        <v>12177</v>
      </c>
      <c r="E5047" s="45" t="s">
        <v>7228</v>
      </c>
      <c r="F5047" s="93"/>
      <c r="G5047" s="93"/>
      <c r="H5047" s="93"/>
      <c r="I5047" s="99"/>
      <c r="J5047" s="99"/>
      <c r="K5047" s="99"/>
      <c r="L5047" s="99"/>
      <c r="M5047" s="99"/>
      <c r="N5047" s="99"/>
      <c r="O5047" s="99"/>
      <c r="P5047" s="99"/>
      <c r="Q5047" s="99"/>
      <c r="R5047" s="99"/>
      <c r="S5047" s="99"/>
      <c r="T5047" s="99"/>
      <c r="U5047" s="99"/>
      <c r="V5047" s="99"/>
      <c r="W5047" s="99"/>
      <c r="X5047" s="99"/>
      <c r="Y5047" s="99"/>
      <c r="Z5047" s="99"/>
      <c r="AF5047" s="326"/>
    </row>
    <row r="5048" spans="1:32" x14ac:dyDescent="0.25">
      <c r="A5048" s="44" t="s">
        <v>1051</v>
      </c>
      <c r="B5048" s="44" t="s">
        <v>15118</v>
      </c>
      <c r="C5048" s="45" t="s">
        <v>15119</v>
      </c>
      <c r="D5048" s="93" t="s">
        <v>18817</v>
      </c>
      <c r="E5048" s="45" t="s">
        <v>7228</v>
      </c>
      <c r="F5048" s="379"/>
      <c r="G5048" s="379"/>
      <c r="H5048" s="379"/>
      <c r="I5048" s="380"/>
      <c r="J5048" s="380"/>
      <c r="K5048" s="380"/>
      <c r="L5048" s="380"/>
      <c r="M5048" s="380"/>
      <c r="N5048" s="380"/>
      <c r="O5048" s="380"/>
      <c r="P5048" s="380"/>
      <c r="Q5048" s="380"/>
      <c r="R5048" s="380"/>
      <c r="S5048" s="380"/>
      <c r="T5048" s="380"/>
      <c r="U5048" s="380"/>
      <c r="V5048" s="380"/>
      <c r="W5048" s="380"/>
      <c r="X5048" s="380"/>
      <c r="Y5048" s="380"/>
      <c r="Z5048" s="380"/>
      <c r="AA5048" s="380"/>
      <c r="AF5048" s="326"/>
    </row>
    <row r="5049" spans="1:32" x14ac:dyDescent="0.25">
      <c r="A5049" s="44" t="s">
        <v>1051</v>
      </c>
      <c r="B5049" s="44" t="s">
        <v>15975</v>
      </c>
      <c r="C5049" s="45" t="s">
        <v>14853</v>
      </c>
      <c r="D5049" s="93" t="s">
        <v>3876</v>
      </c>
      <c r="E5049" s="359">
        <f>DATE(2028,11,1)</f>
        <v>47058</v>
      </c>
      <c r="F5049" s="93"/>
      <c r="G5049" s="93"/>
      <c r="H5049" s="93"/>
      <c r="I5049" s="99"/>
      <c r="J5049" s="99"/>
      <c r="K5049" s="99"/>
      <c r="L5049" s="99"/>
      <c r="M5049" s="99"/>
      <c r="N5049" s="99"/>
      <c r="O5049" s="99"/>
      <c r="P5049" s="99"/>
      <c r="Q5049" s="99"/>
      <c r="R5049" s="99"/>
      <c r="S5049" s="99"/>
      <c r="T5049" s="99"/>
      <c r="U5049" s="99"/>
      <c r="V5049" s="99"/>
      <c r="W5049" s="99"/>
      <c r="X5049" s="99"/>
      <c r="Y5049" s="99"/>
      <c r="Z5049" s="99"/>
      <c r="AF5049" s="326"/>
    </row>
    <row r="5050" spans="1:32" x14ac:dyDescent="0.25">
      <c r="A5050" s="44" t="s">
        <v>1051</v>
      </c>
      <c r="B5050" s="44" t="s">
        <v>4362</v>
      </c>
      <c r="C5050" s="45" t="s">
        <v>4323</v>
      </c>
      <c r="D5050" s="45" t="s">
        <v>10697</v>
      </c>
      <c r="E5050" s="45" t="s">
        <v>5073</v>
      </c>
      <c r="F5050" s="93"/>
      <c r="G5050" s="93"/>
      <c r="H5050" s="93"/>
      <c r="I5050" s="99"/>
      <c r="J5050" s="99"/>
      <c r="K5050" s="99"/>
      <c r="L5050" s="99"/>
      <c r="M5050" s="99"/>
      <c r="N5050" s="99"/>
      <c r="O5050" s="99"/>
      <c r="P5050" s="99"/>
      <c r="Q5050" s="99"/>
      <c r="R5050" s="99"/>
      <c r="S5050" s="99"/>
      <c r="T5050" s="99"/>
      <c r="U5050" s="99"/>
      <c r="V5050" s="99"/>
      <c r="W5050" s="99"/>
      <c r="X5050" s="99"/>
      <c r="Y5050" s="99"/>
      <c r="Z5050" s="99"/>
      <c r="AF5050" s="326"/>
    </row>
    <row r="5051" spans="1:32" x14ac:dyDescent="0.25">
      <c r="A5051" s="44" t="s">
        <v>13658</v>
      </c>
      <c r="B5051" s="44" t="s">
        <v>5442</v>
      </c>
      <c r="C5051" s="45">
        <v>25010502</v>
      </c>
      <c r="D5051" s="45" t="s">
        <v>12340</v>
      </c>
      <c r="E5051" s="45" t="s">
        <v>13567</v>
      </c>
      <c r="AF5051" s="326"/>
    </row>
    <row r="5052" spans="1:32" x14ac:dyDescent="0.25">
      <c r="A5052" s="44" t="s">
        <v>13658</v>
      </c>
      <c r="B5052" s="44" t="s">
        <v>18828</v>
      </c>
      <c r="C5052" s="45">
        <v>25010501</v>
      </c>
      <c r="D5052" s="45" t="s">
        <v>12340</v>
      </c>
      <c r="E5052" s="45" t="s">
        <v>13567</v>
      </c>
      <c r="AF5052" s="326"/>
    </row>
    <row r="5053" spans="1:32" x14ac:dyDescent="0.25">
      <c r="A5053" s="44" t="s">
        <v>13658</v>
      </c>
      <c r="B5053" s="44" t="s">
        <v>966</v>
      </c>
      <c r="C5053" s="45">
        <v>22010702</v>
      </c>
      <c r="D5053" s="45" t="s">
        <v>12340</v>
      </c>
      <c r="E5053" s="45" t="s">
        <v>5444</v>
      </c>
      <c r="AF5053" s="326"/>
    </row>
    <row r="5054" spans="1:32" x14ac:dyDescent="0.25">
      <c r="A5054" s="44" t="s">
        <v>13658</v>
      </c>
      <c r="B5054" s="44" t="s">
        <v>5443</v>
      </c>
      <c r="C5054" s="45">
        <v>22010701</v>
      </c>
      <c r="D5054" s="45" t="s">
        <v>12340</v>
      </c>
      <c r="E5054" s="45" t="s">
        <v>5444</v>
      </c>
      <c r="AF5054" s="326"/>
    </row>
    <row r="5055" spans="1:32" x14ac:dyDescent="0.3">
      <c r="A5055" s="372" t="s">
        <v>7367</v>
      </c>
      <c r="B5055" s="372" t="s">
        <v>2384</v>
      </c>
      <c r="C5055" s="125" t="s">
        <v>20259</v>
      </c>
      <c r="D5055" s="32" t="s">
        <v>20621</v>
      </c>
      <c r="E5055" s="125" t="s">
        <v>8976</v>
      </c>
      <c r="F5055" s="125" t="s">
        <v>1237</v>
      </c>
      <c r="G5055" s="125" t="s">
        <v>1237</v>
      </c>
      <c r="AF5055" s="326"/>
    </row>
    <row r="5056" spans="1:32" x14ac:dyDescent="0.25">
      <c r="A5056" s="44" t="s">
        <v>1678</v>
      </c>
      <c r="B5056" s="44" t="s">
        <v>8373</v>
      </c>
      <c r="C5056" s="45">
        <v>230603</v>
      </c>
      <c r="D5056" s="45" t="s">
        <v>12340</v>
      </c>
      <c r="E5056" s="45" t="s">
        <v>4471</v>
      </c>
      <c r="AF5056" s="326"/>
    </row>
    <row r="5057" spans="1:32" x14ac:dyDescent="0.25">
      <c r="A5057" s="44" t="s">
        <v>1678</v>
      </c>
      <c r="B5057" s="44" t="s">
        <v>3598</v>
      </c>
      <c r="C5057" s="45">
        <v>230301</v>
      </c>
      <c r="D5057" s="45" t="s">
        <v>12340</v>
      </c>
      <c r="E5057" s="45" t="s">
        <v>5580</v>
      </c>
      <c r="AF5057" s="326"/>
    </row>
    <row r="5058" spans="1:32" x14ac:dyDescent="0.25">
      <c r="A5058" s="44" t="s">
        <v>1678</v>
      </c>
      <c r="B5058" s="44" t="s">
        <v>2433</v>
      </c>
      <c r="C5058" s="45">
        <v>230105</v>
      </c>
      <c r="D5058" s="45" t="s">
        <v>12340</v>
      </c>
      <c r="E5058" s="45" t="s">
        <v>5580</v>
      </c>
      <c r="AF5058" s="326"/>
    </row>
    <row r="5059" spans="1:32" x14ac:dyDescent="0.25">
      <c r="A5059" s="44" t="s">
        <v>12761</v>
      </c>
      <c r="B5059" s="44" t="s">
        <v>16025</v>
      </c>
      <c r="C5059" s="45" t="s">
        <v>12762</v>
      </c>
      <c r="D5059" s="93" t="s">
        <v>3876</v>
      </c>
      <c r="E5059" s="359">
        <f>DATE(2028,7,9)</f>
        <v>46943</v>
      </c>
      <c r="F5059" s="93"/>
      <c r="G5059" s="93"/>
      <c r="H5059" s="93"/>
      <c r="I5059" s="99"/>
      <c r="J5059" s="99"/>
      <c r="K5059" s="99"/>
      <c r="L5059" s="99"/>
      <c r="M5059" s="99"/>
      <c r="N5059" s="99"/>
      <c r="O5059" s="99"/>
      <c r="P5059" s="99"/>
      <c r="Q5059" s="99"/>
      <c r="R5059" s="99"/>
      <c r="S5059" s="99"/>
      <c r="T5059" s="99"/>
      <c r="U5059" s="99"/>
      <c r="V5059" s="99"/>
      <c r="W5059" s="99"/>
      <c r="X5059" s="99"/>
      <c r="Y5059" s="99"/>
      <c r="Z5059" s="99"/>
      <c r="AF5059" s="326"/>
    </row>
    <row r="5060" spans="1:32" x14ac:dyDescent="0.25">
      <c r="A5060" s="44" t="s">
        <v>11430</v>
      </c>
      <c r="B5060" s="44" t="s">
        <v>10031</v>
      </c>
      <c r="C5060" s="45">
        <v>240101</v>
      </c>
      <c r="D5060" s="45" t="s">
        <v>12340</v>
      </c>
      <c r="E5060" s="45" t="s">
        <v>10032</v>
      </c>
      <c r="AF5060" s="326"/>
    </row>
    <row r="5061" spans="1:32" ht="14.4" x14ac:dyDescent="0.3">
      <c r="A5061" s="385" t="s">
        <v>1555</v>
      </c>
      <c r="B5061" s="385" t="s">
        <v>4970</v>
      </c>
      <c r="C5061" s="387" t="s">
        <v>4981</v>
      </c>
      <c r="D5061" s="93" t="s">
        <v>5007</v>
      </c>
      <c r="E5061" s="389" t="s">
        <v>10500</v>
      </c>
      <c r="AF5061" s="326"/>
    </row>
    <row r="5062" spans="1:32" x14ac:dyDescent="0.25">
      <c r="A5062" s="44" t="s">
        <v>1555</v>
      </c>
      <c r="B5062" s="44" t="s">
        <v>5258</v>
      </c>
      <c r="C5062" s="45" t="s">
        <v>5259</v>
      </c>
      <c r="D5062" s="93" t="s">
        <v>18817</v>
      </c>
      <c r="E5062" s="45" t="s">
        <v>5444</v>
      </c>
      <c r="F5062" s="379"/>
      <c r="G5062" s="379"/>
      <c r="H5062" s="379"/>
      <c r="I5062" s="380"/>
      <c r="J5062" s="380"/>
      <c r="K5062" s="380"/>
      <c r="L5062" s="380"/>
      <c r="M5062" s="380"/>
      <c r="N5062" s="380"/>
      <c r="O5062" s="380"/>
      <c r="P5062" s="380"/>
      <c r="Q5062" s="380"/>
      <c r="R5062" s="380"/>
      <c r="S5062" s="380"/>
      <c r="T5062" s="380"/>
      <c r="U5062" s="380"/>
      <c r="V5062" s="380"/>
      <c r="W5062" s="380"/>
      <c r="X5062" s="380"/>
      <c r="Y5062" s="380"/>
      <c r="Z5062" s="380"/>
      <c r="AA5062" s="380"/>
      <c r="AF5062" s="326"/>
    </row>
    <row r="5063" spans="1:32" x14ac:dyDescent="0.3">
      <c r="A5063" s="92" t="s">
        <v>1555</v>
      </c>
      <c r="B5063" s="92" t="s">
        <v>14007</v>
      </c>
      <c r="C5063" s="349" t="s">
        <v>4981</v>
      </c>
      <c r="D5063" s="349" t="s">
        <v>14041</v>
      </c>
      <c r="E5063" s="351">
        <v>46752</v>
      </c>
      <c r="F5063" s="93"/>
      <c r="G5063" s="93"/>
      <c r="H5063" s="93"/>
      <c r="I5063" s="99"/>
      <c r="J5063" s="99"/>
      <c r="K5063" s="99"/>
      <c r="L5063" s="99"/>
      <c r="M5063" s="99"/>
      <c r="N5063" s="99"/>
      <c r="O5063" s="99"/>
      <c r="P5063" s="99"/>
      <c r="Q5063" s="99"/>
      <c r="R5063" s="99"/>
      <c r="S5063" s="99"/>
      <c r="T5063" s="99"/>
      <c r="U5063" s="99"/>
      <c r="V5063" s="99"/>
      <c r="W5063" s="99"/>
      <c r="X5063" s="99"/>
      <c r="Y5063" s="99"/>
      <c r="Z5063" s="99"/>
      <c r="AF5063" s="326"/>
    </row>
    <row r="5064" spans="1:32" x14ac:dyDescent="0.25">
      <c r="A5064" s="44" t="s">
        <v>1555</v>
      </c>
      <c r="B5064" s="44" t="s">
        <v>16026</v>
      </c>
      <c r="C5064" s="45" t="s">
        <v>8269</v>
      </c>
      <c r="D5064" s="93" t="s">
        <v>3876</v>
      </c>
      <c r="E5064" s="359">
        <f>DATE(2027,5,25)</f>
        <v>46532</v>
      </c>
      <c r="F5064" s="93"/>
      <c r="G5064" s="93"/>
      <c r="H5064" s="93"/>
      <c r="I5064" s="99"/>
      <c r="J5064" s="99"/>
      <c r="K5064" s="99"/>
      <c r="L5064" s="99"/>
      <c r="M5064" s="99"/>
      <c r="N5064" s="99"/>
      <c r="O5064" s="99"/>
      <c r="P5064" s="99"/>
      <c r="Q5064" s="99"/>
      <c r="R5064" s="99"/>
      <c r="S5064" s="99"/>
      <c r="T5064" s="99"/>
      <c r="U5064" s="99"/>
      <c r="V5064" s="99"/>
      <c r="W5064" s="99"/>
      <c r="X5064" s="99"/>
      <c r="Y5064" s="99"/>
      <c r="Z5064" s="99"/>
      <c r="AF5064" s="326"/>
    </row>
    <row r="5065" spans="1:32" x14ac:dyDescent="0.25">
      <c r="A5065" s="44" t="s">
        <v>1555</v>
      </c>
      <c r="B5065" s="44" t="s">
        <v>5258</v>
      </c>
      <c r="C5065" s="45" t="s">
        <v>5259</v>
      </c>
      <c r="D5065" s="45" t="s">
        <v>10697</v>
      </c>
      <c r="E5065" s="45" t="s">
        <v>5245</v>
      </c>
      <c r="F5065" s="93"/>
      <c r="G5065" s="93"/>
      <c r="H5065" s="93"/>
      <c r="I5065" s="99"/>
      <c r="J5065" s="99"/>
      <c r="K5065" s="99"/>
      <c r="L5065" s="99"/>
      <c r="M5065" s="99"/>
      <c r="N5065" s="99"/>
      <c r="O5065" s="99"/>
      <c r="P5065" s="99"/>
      <c r="Q5065" s="99"/>
      <c r="R5065" s="99"/>
      <c r="S5065" s="99"/>
      <c r="T5065" s="99"/>
      <c r="U5065" s="99"/>
      <c r="V5065" s="99"/>
      <c r="W5065" s="99"/>
      <c r="X5065" s="99"/>
      <c r="Y5065" s="99"/>
      <c r="Z5065" s="99"/>
      <c r="AA5065" s="380"/>
      <c r="AF5065" s="326"/>
    </row>
    <row r="5066" spans="1:32" x14ac:dyDescent="0.25">
      <c r="A5066" s="44" t="s">
        <v>2469</v>
      </c>
      <c r="B5066" s="44" t="s">
        <v>2267</v>
      </c>
      <c r="C5066" s="45">
        <v>25090101</v>
      </c>
      <c r="D5066" s="45" t="s">
        <v>12340</v>
      </c>
      <c r="E5066" s="45" t="s">
        <v>5246</v>
      </c>
      <c r="AF5066" s="326"/>
    </row>
    <row r="5067" spans="1:32" x14ac:dyDescent="0.25">
      <c r="A5067" s="44" t="s">
        <v>2469</v>
      </c>
      <c r="B5067" s="44" t="s">
        <v>3161</v>
      </c>
      <c r="C5067" s="45">
        <v>25090102</v>
      </c>
      <c r="D5067" s="45" t="s">
        <v>12340</v>
      </c>
      <c r="E5067" s="45" t="s">
        <v>5246</v>
      </c>
      <c r="AF5067" s="326"/>
    </row>
    <row r="5068" spans="1:32" x14ac:dyDescent="0.3">
      <c r="A5068" s="372" t="s">
        <v>16567</v>
      </c>
      <c r="B5068" s="372" t="s">
        <v>14350</v>
      </c>
      <c r="C5068" s="125" t="s">
        <v>14351</v>
      </c>
      <c r="D5068" s="32" t="s">
        <v>20621</v>
      </c>
      <c r="E5068" s="125" t="s">
        <v>13567</v>
      </c>
      <c r="F5068" s="125" t="s">
        <v>1236</v>
      </c>
      <c r="G5068" s="125" t="s">
        <v>1237</v>
      </c>
      <c r="AF5068" s="326"/>
    </row>
    <row r="5069" spans="1:32" x14ac:dyDescent="0.3">
      <c r="A5069" s="372" t="s">
        <v>16567</v>
      </c>
      <c r="B5069" s="372" t="s">
        <v>5063</v>
      </c>
      <c r="C5069" s="125" t="s">
        <v>16877</v>
      </c>
      <c r="D5069" s="32" t="s">
        <v>20621</v>
      </c>
      <c r="E5069" s="125" t="s">
        <v>10638</v>
      </c>
      <c r="F5069" s="125" t="s">
        <v>1236</v>
      </c>
      <c r="G5069" s="125" t="s">
        <v>1237</v>
      </c>
      <c r="AF5069" s="326"/>
    </row>
    <row r="5070" spans="1:32" x14ac:dyDescent="0.25">
      <c r="A5070" s="44" t="s">
        <v>7336</v>
      </c>
      <c r="B5070" s="44" t="s">
        <v>20364</v>
      </c>
      <c r="C5070" s="45" t="s">
        <v>7329</v>
      </c>
      <c r="D5070" s="32" t="s">
        <v>12570</v>
      </c>
      <c r="E5070" s="46">
        <v>46507</v>
      </c>
      <c r="AF5070" s="326"/>
    </row>
    <row r="5071" spans="1:32" x14ac:dyDescent="0.25">
      <c r="A5071" s="44" t="s">
        <v>12613</v>
      </c>
      <c r="B5071" s="44" t="s">
        <v>20343</v>
      </c>
      <c r="C5071" s="45" t="s">
        <v>12601</v>
      </c>
      <c r="D5071" s="32" t="s">
        <v>12570</v>
      </c>
      <c r="E5071" s="46">
        <v>46387</v>
      </c>
      <c r="AF5071" s="326"/>
    </row>
    <row r="5072" spans="1:32" x14ac:dyDescent="0.3">
      <c r="A5072" s="372" t="s">
        <v>20466</v>
      </c>
      <c r="B5072" s="372" t="s">
        <v>7464</v>
      </c>
      <c r="C5072" s="125" t="s">
        <v>20618</v>
      </c>
      <c r="D5072" s="32" t="s">
        <v>20621</v>
      </c>
      <c r="E5072" s="125" t="s">
        <v>10032</v>
      </c>
      <c r="F5072" s="125" t="s">
        <v>1236</v>
      </c>
      <c r="G5072" s="125" t="s">
        <v>1237</v>
      </c>
      <c r="AF5072" s="326"/>
    </row>
    <row r="5073" spans="1:32" x14ac:dyDescent="0.25">
      <c r="A5073" s="44" t="s">
        <v>5523</v>
      </c>
      <c r="B5073" s="44" t="s">
        <v>3597</v>
      </c>
      <c r="C5073" s="45">
        <v>250503</v>
      </c>
      <c r="D5073" s="45" t="s">
        <v>12340</v>
      </c>
      <c r="E5073" s="45" t="s">
        <v>16904</v>
      </c>
      <c r="AF5073" s="326"/>
    </row>
    <row r="5074" spans="1:32" x14ac:dyDescent="0.25">
      <c r="A5074" s="44" t="s">
        <v>5523</v>
      </c>
      <c r="B5074" s="44" t="s">
        <v>974</v>
      </c>
      <c r="C5074" s="45">
        <v>220104</v>
      </c>
      <c r="D5074" s="45" t="s">
        <v>12340</v>
      </c>
      <c r="E5074" s="45" t="s">
        <v>5452</v>
      </c>
      <c r="AF5074" s="326"/>
    </row>
    <row r="5075" spans="1:32" x14ac:dyDescent="0.3">
      <c r="A5075" s="99" t="s">
        <v>10927</v>
      </c>
      <c r="B5075" s="92" t="s">
        <v>10930</v>
      </c>
      <c r="C5075" s="93" t="s">
        <v>10931</v>
      </c>
      <c r="D5075" s="93" t="s">
        <v>1250</v>
      </c>
      <c r="E5075" s="94">
        <v>46225</v>
      </c>
      <c r="F5075" s="93"/>
      <c r="G5075" s="93"/>
      <c r="H5075" s="93"/>
      <c r="I5075" s="99"/>
      <c r="J5075" s="99"/>
      <c r="K5075" s="99"/>
      <c r="L5075" s="99"/>
      <c r="M5075" s="99"/>
      <c r="N5075" s="99"/>
      <c r="O5075" s="99"/>
      <c r="P5075" s="99"/>
      <c r="Q5075" s="99"/>
      <c r="R5075" s="99"/>
      <c r="S5075" s="99"/>
      <c r="T5075" s="99"/>
      <c r="U5075" s="99"/>
      <c r="V5075" s="99"/>
      <c r="W5075" s="99"/>
      <c r="X5075" s="99"/>
      <c r="Y5075" s="99"/>
      <c r="Z5075" s="99"/>
      <c r="AA5075" s="380"/>
      <c r="AF5075" s="326"/>
    </row>
    <row r="5076" spans="1:32" x14ac:dyDescent="0.3">
      <c r="A5076" s="372" t="s">
        <v>4232</v>
      </c>
      <c r="B5076" s="372" t="s">
        <v>12349</v>
      </c>
      <c r="C5076" s="125" t="s">
        <v>12350</v>
      </c>
      <c r="D5076" s="32" t="s">
        <v>20621</v>
      </c>
      <c r="E5076" s="125" t="s">
        <v>5075</v>
      </c>
      <c r="F5076" s="125" t="s">
        <v>1236</v>
      </c>
      <c r="G5076" s="125" t="s">
        <v>1237</v>
      </c>
      <c r="AF5076" s="326"/>
    </row>
    <row r="5077" spans="1:32" x14ac:dyDescent="0.25">
      <c r="A5077" s="44" t="s">
        <v>8839</v>
      </c>
      <c r="B5077" s="44" t="s">
        <v>20344</v>
      </c>
      <c r="C5077" s="45" t="s">
        <v>8813</v>
      </c>
      <c r="D5077" s="32" t="s">
        <v>12570</v>
      </c>
      <c r="E5077" s="46">
        <v>46387</v>
      </c>
      <c r="AF5077" s="326"/>
    </row>
    <row r="5078" spans="1:32" x14ac:dyDescent="0.25">
      <c r="A5078" s="44" t="s">
        <v>13659</v>
      </c>
      <c r="B5078" s="44" t="s">
        <v>16907</v>
      </c>
      <c r="C5078" s="45">
        <v>25050401</v>
      </c>
      <c r="D5078" s="45" t="s">
        <v>12340</v>
      </c>
      <c r="E5078" s="45" t="s">
        <v>7651</v>
      </c>
      <c r="AF5078" s="326"/>
    </row>
    <row r="5079" spans="1:32" x14ac:dyDescent="0.25">
      <c r="A5079" s="44" t="s">
        <v>13659</v>
      </c>
      <c r="B5079" s="44" t="s">
        <v>210</v>
      </c>
      <c r="C5079" s="45">
        <v>241001</v>
      </c>
      <c r="D5079" s="45" t="s">
        <v>12340</v>
      </c>
      <c r="E5079" s="45" t="s">
        <v>5650</v>
      </c>
      <c r="AF5079" s="326"/>
    </row>
    <row r="5080" spans="1:32" x14ac:dyDescent="0.25">
      <c r="A5080" s="44" t="s">
        <v>13659</v>
      </c>
      <c r="B5080" s="44" t="s">
        <v>3298</v>
      </c>
      <c r="C5080" s="45">
        <v>23010402</v>
      </c>
      <c r="D5080" s="45" t="s">
        <v>12340</v>
      </c>
      <c r="E5080" s="45" t="s">
        <v>5640</v>
      </c>
      <c r="AF5080" s="326"/>
    </row>
    <row r="5081" spans="1:32" x14ac:dyDescent="0.25">
      <c r="A5081" s="44" t="s">
        <v>13659</v>
      </c>
      <c r="B5081" s="44" t="s">
        <v>5639</v>
      </c>
      <c r="C5081" s="45">
        <v>23010401</v>
      </c>
      <c r="D5081" s="45" t="s">
        <v>12340</v>
      </c>
      <c r="E5081" s="45" t="s">
        <v>5640</v>
      </c>
      <c r="AF5081" s="326"/>
    </row>
    <row r="5082" spans="1:32" x14ac:dyDescent="0.3">
      <c r="A5082" s="372" t="s">
        <v>20467</v>
      </c>
      <c r="B5082" s="372" t="s">
        <v>1221</v>
      </c>
      <c r="C5082" s="125" t="s">
        <v>20613</v>
      </c>
      <c r="D5082" s="32" t="s">
        <v>20621</v>
      </c>
      <c r="E5082" s="125" t="s">
        <v>10032</v>
      </c>
      <c r="F5082" s="125" t="s">
        <v>1236</v>
      </c>
      <c r="G5082" s="125" t="s">
        <v>1237</v>
      </c>
      <c r="AF5082" s="326"/>
    </row>
    <row r="5083" spans="1:32" x14ac:dyDescent="0.25">
      <c r="A5083" s="44" t="s">
        <v>13660</v>
      </c>
      <c r="B5083" s="44" t="s">
        <v>210</v>
      </c>
      <c r="C5083" s="45">
        <v>241001</v>
      </c>
      <c r="D5083" s="45" t="s">
        <v>12340</v>
      </c>
      <c r="E5083" s="45" t="s">
        <v>5650</v>
      </c>
      <c r="AF5083" s="326"/>
    </row>
    <row r="5084" spans="1:32" x14ac:dyDescent="0.3">
      <c r="A5084" s="99" t="s">
        <v>16746</v>
      </c>
      <c r="B5084" s="92" t="s">
        <v>16744</v>
      </c>
      <c r="C5084" s="93" t="s">
        <v>16745</v>
      </c>
      <c r="D5084" s="93" t="s">
        <v>1250</v>
      </c>
      <c r="E5084" s="94">
        <v>46316</v>
      </c>
      <c r="F5084" s="93"/>
      <c r="G5084" s="93"/>
      <c r="H5084" s="93"/>
      <c r="I5084" s="99"/>
      <c r="J5084" s="99"/>
      <c r="K5084" s="99"/>
      <c r="L5084" s="99"/>
      <c r="M5084" s="99"/>
      <c r="N5084" s="99"/>
      <c r="O5084" s="99"/>
      <c r="P5084" s="99"/>
      <c r="Q5084" s="99"/>
      <c r="R5084" s="99"/>
      <c r="S5084" s="99"/>
      <c r="T5084" s="99"/>
      <c r="U5084" s="99"/>
      <c r="V5084" s="99"/>
      <c r="W5084" s="99"/>
      <c r="X5084" s="99"/>
      <c r="Y5084" s="99"/>
      <c r="Z5084" s="99"/>
      <c r="AA5084" s="380"/>
      <c r="AF5084" s="326"/>
    </row>
    <row r="5085" spans="1:32" x14ac:dyDescent="0.25">
      <c r="A5085" s="44" t="s">
        <v>2584</v>
      </c>
      <c r="B5085" s="44" t="s">
        <v>1216</v>
      </c>
      <c r="C5085" s="56" t="s">
        <v>2830</v>
      </c>
      <c r="D5085" s="56" t="s">
        <v>1808</v>
      </c>
      <c r="E5085" s="69">
        <v>45925</v>
      </c>
      <c r="F5085" s="93"/>
      <c r="G5085" s="93"/>
      <c r="H5085" s="93"/>
      <c r="I5085" s="99"/>
      <c r="J5085" s="99"/>
      <c r="K5085" s="99"/>
      <c r="L5085" s="99"/>
      <c r="M5085" s="99"/>
      <c r="N5085" s="99"/>
      <c r="O5085" s="99"/>
      <c r="P5085" s="99"/>
      <c r="Q5085" s="99"/>
      <c r="R5085" s="99"/>
      <c r="S5085" s="99"/>
      <c r="T5085" s="99"/>
      <c r="U5085" s="99"/>
      <c r="V5085" s="99"/>
      <c r="W5085" s="99"/>
      <c r="X5085" s="99"/>
      <c r="Y5085" s="99"/>
      <c r="Z5085" s="99"/>
      <c r="AF5085" s="326"/>
    </row>
    <row r="5086" spans="1:32" x14ac:dyDescent="0.25">
      <c r="A5086" s="102" t="s">
        <v>15226</v>
      </c>
      <c r="B5086" s="92" t="s">
        <v>15227</v>
      </c>
      <c r="C5086" s="93" t="s">
        <v>15228</v>
      </c>
      <c r="D5086" s="93" t="s">
        <v>1250</v>
      </c>
      <c r="E5086" s="94">
        <v>46225</v>
      </c>
      <c r="F5086" s="93"/>
      <c r="G5086" s="93"/>
      <c r="H5086" s="93"/>
      <c r="I5086" s="99"/>
      <c r="J5086" s="99"/>
      <c r="K5086" s="99"/>
      <c r="L5086" s="99"/>
      <c r="M5086" s="99"/>
      <c r="N5086" s="99"/>
      <c r="O5086" s="99"/>
      <c r="P5086" s="99"/>
      <c r="Q5086" s="99"/>
      <c r="R5086" s="99"/>
      <c r="S5086" s="99"/>
      <c r="T5086" s="99"/>
      <c r="U5086" s="99"/>
      <c r="V5086" s="99"/>
      <c r="W5086" s="99"/>
      <c r="X5086" s="99"/>
      <c r="Y5086" s="99"/>
      <c r="Z5086" s="99"/>
      <c r="AA5086" s="380"/>
      <c r="AF5086" s="326"/>
    </row>
    <row r="5087" spans="1:32" x14ac:dyDescent="0.3">
      <c r="A5087" s="135" t="s">
        <v>1248</v>
      </c>
      <c r="B5087" s="135" t="s">
        <v>6168</v>
      </c>
      <c r="C5087" s="96" t="s">
        <v>10922</v>
      </c>
      <c r="D5087" s="94" t="s">
        <v>1250</v>
      </c>
      <c r="E5087" s="112">
        <v>46559</v>
      </c>
      <c r="F5087" s="93"/>
      <c r="G5087" s="93"/>
      <c r="H5087" s="93"/>
      <c r="I5087" s="99"/>
      <c r="J5087" s="99"/>
      <c r="K5087" s="99"/>
      <c r="L5087" s="99"/>
      <c r="M5087" s="99"/>
      <c r="N5087" s="99"/>
      <c r="O5087" s="99"/>
      <c r="P5087" s="99"/>
      <c r="Q5087" s="99"/>
      <c r="R5087" s="99"/>
      <c r="S5087" s="99"/>
      <c r="T5087" s="99"/>
      <c r="U5087" s="99"/>
      <c r="V5087" s="99"/>
      <c r="W5087" s="99"/>
      <c r="X5087" s="99"/>
      <c r="Y5087" s="99"/>
      <c r="Z5087" s="99"/>
      <c r="AF5087" s="326"/>
    </row>
    <row r="5088" spans="1:32" x14ac:dyDescent="0.25">
      <c r="A5088" s="44" t="s">
        <v>19153</v>
      </c>
      <c r="B5088" s="44" t="s">
        <v>5639</v>
      </c>
      <c r="C5088" s="45">
        <v>26010401</v>
      </c>
      <c r="D5088" s="45" t="s">
        <v>12340</v>
      </c>
      <c r="E5088" s="45" t="s">
        <v>18836</v>
      </c>
      <c r="AF5088" s="326"/>
    </row>
    <row r="5089" spans="1:32" x14ac:dyDescent="0.25">
      <c r="A5089" s="44" t="s">
        <v>19153</v>
      </c>
      <c r="B5089" s="44" t="s">
        <v>3298</v>
      </c>
      <c r="C5089" s="45">
        <v>26010402</v>
      </c>
      <c r="D5089" s="45" t="s">
        <v>12340</v>
      </c>
      <c r="E5089" s="45" t="s">
        <v>18836</v>
      </c>
      <c r="AF5089" s="326"/>
    </row>
    <row r="5090" spans="1:32" x14ac:dyDescent="0.25">
      <c r="A5090" s="100" t="s">
        <v>3530</v>
      </c>
      <c r="B5090" s="92" t="s">
        <v>3574</v>
      </c>
      <c r="C5090" s="93" t="s">
        <v>3575</v>
      </c>
      <c r="D5090" s="93" t="s">
        <v>1250</v>
      </c>
      <c r="E5090" s="94">
        <v>46496</v>
      </c>
      <c r="F5090" s="93"/>
      <c r="G5090" s="93"/>
      <c r="H5090" s="93"/>
      <c r="I5090" s="99"/>
      <c r="J5090" s="99"/>
      <c r="K5090" s="99"/>
      <c r="L5090" s="99"/>
      <c r="M5090" s="99"/>
      <c r="N5090" s="99"/>
      <c r="O5090" s="99"/>
      <c r="P5090" s="99"/>
      <c r="Q5090" s="99"/>
      <c r="R5090" s="99"/>
      <c r="S5090" s="99"/>
      <c r="T5090" s="99"/>
      <c r="U5090" s="99"/>
      <c r="V5090" s="99"/>
      <c r="W5090" s="99"/>
      <c r="X5090" s="99"/>
      <c r="Y5090" s="99"/>
      <c r="Z5090" s="99"/>
      <c r="AF5090" s="326"/>
    </row>
    <row r="5091" spans="1:32" x14ac:dyDescent="0.25">
      <c r="A5091" s="102" t="s">
        <v>3530</v>
      </c>
      <c r="B5091" s="92" t="s">
        <v>3574</v>
      </c>
      <c r="C5091" s="93" t="s">
        <v>13105</v>
      </c>
      <c r="D5091" s="93" t="s">
        <v>1250</v>
      </c>
      <c r="E5091" s="94">
        <v>46496</v>
      </c>
      <c r="F5091" s="93"/>
      <c r="G5091" s="93"/>
      <c r="H5091" s="93"/>
      <c r="I5091" s="99"/>
      <c r="J5091" s="99"/>
      <c r="K5091" s="99"/>
      <c r="L5091" s="99"/>
      <c r="M5091" s="99"/>
      <c r="N5091" s="99"/>
      <c r="O5091" s="99"/>
      <c r="P5091" s="99"/>
      <c r="Q5091" s="99"/>
      <c r="R5091" s="99"/>
      <c r="S5091" s="99"/>
      <c r="T5091" s="99"/>
      <c r="U5091" s="99"/>
      <c r="V5091" s="99"/>
      <c r="W5091" s="99"/>
      <c r="X5091" s="99"/>
      <c r="Y5091" s="99"/>
      <c r="Z5091" s="99"/>
      <c r="AF5091" s="326"/>
    </row>
    <row r="5092" spans="1:32" x14ac:dyDescent="0.3">
      <c r="A5092" s="372" t="s">
        <v>13898</v>
      </c>
      <c r="B5092" s="372" t="s">
        <v>16724</v>
      </c>
      <c r="C5092" s="125" t="s">
        <v>14353</v>
      </c>
      <c r="D5092" s="32" t="s">
        <v>20621</v>
      </c>
      <c r="E5092" s="125" t="s">
        <v>13567</v>
      </c>
      <c r="F5092" s="125" t="s">
        <v>1236</v>
      </c>
      <c r="G5092" s="125" t="s">
        <v>1237</v>
      </c>
      <c r="AF5092" s="326"/>
    </row>
    <row r="5093" spans="1:32" x14ac:dyDescent="0.25">
      <c r="A5093" s="44" t="s">
        <v>10520</v>
      </c>
      <c r="B5093" s="44" t="s">
        <v>16027</v>
      </c>
      <c r="C5093" s="45" t="s">
        <v>10575</v>
      </c>
      <c r="D5093" s="93" t="s">
        <v>3876</v>
      </c>
      <c r="E5093" s="359">
        <f>DATE(2028,3,27)</f>
        <v>46839</v>
      </c>
      <c r="F5093" s="93"/>
      <c r="G5093" s="93"/>
      <c r="H5093" s="93"/>
      <c r="I5093" s="99"/>
      <c r="J5093" s="99"/>
      <c r="K5093" s="99"/>
      <c r="L5093" s="99"/>
      <c r="M5093" s="99"/>
      <c r="N5093" s="99"/>
      <c r="O5093" s="99"/>
      <c r="P5093" s="99"/>
      <c r="Q5093" s="99"/>
      <c r="R5093" s="99"/>
      <c r="S5093" s="99"/>
      <c r="T5093" s="99"/>
      <c r="U5093" s="99"/>
      <c r="V5093" s="99"/>
      <c r="W5093" s="99"/>
      <c r="X5093" s="99"/>
      <c r="Y5093" s="99"/>
      <c r="Z5093" s="99"/>
      <c r="AF5093" s="326"/>
    </row>
    <row r="5094" spans="1:32" x14ac:dyDescent="0.25">
      <c r="A5094" s="44" t="s">
        <v>10520</v>
      </c>
      <c r="B5094" s="44" t="s">
        <v>16028</v>
      </c>
      <c r="C5094" s="45" t="s">
        <v>10576</v>
      </c>
      <c r="D5094" s="93" t="s">
        <v>3876</v>
      </c>
      <c r="E5094" s="359">
        <f>DATE(2028,3,29)</f>
        <v>46841</v>
      </c>
      <c r="F5094" s="93"/>
      <c r="G5094" s="93"/>
      <c r="H5094" s="93"/>
      <c r="I5094" s="99"/>
      <c r="J5094" s="99"/>
      <c r="K5094" s="99"/>
      <c r="L5094" s="99"/>
      <c r="M5094" s="99"/>
      <c r="N5094" s="99"/>
      <c r="O5094" s="99"/>
      <c r="P5094" s="99"/>
      <c r="Q5094" s="99"/>
      <c r="R5094" s="99"/>
      <c r="S5094" s="99"/>
      <c r="T5094" s="99"/>
      <c r="U5094" s="99"/>
      <c r="V5094" s="99"/>
      <c r="W5094" s="99"/>
      <c r="X5094" s="99"/>
      <c r="Y5094" s="99"/>
      <c r="Z5094" s="99"/>
      <c r="AF5094" s="326"/>
    </row>
    <row r="5095" spans="1:32" x14ac:dyDescent="0.25">
      <c r="A5095" s="44" t="s">
        <v>3292</v>
      </c>
      <c r="B5095" s="44" t="s">
        <v>10018</v>
      </c>
      <c r="C5095" s="45">
        <v>240102</v>
      </c>
      <c r="D5095" s="45" t="s">
        <v>12340</v>
      </c>
      <c r="E5095" s="45" t="s">
        <v>5452</v>
      </c>
      <c r="AF5095" s="326"/>
    </row>
    <row r="5096" spans="1:32" x14ac:dyDescent="0.25">
      <c r="A5096" s="44" t="s">
        <v>3292</v>
      </c>
      <c r="B5096" s="44" t="s">
        <v>2433</v>
      </c>
      <c r="C5096" s="45">
        <v>250106</v>
      </c>
      <c r="D5096" s="45" t="s">
        <v>12340</v>
      </c>
      <c r="E5096" s="45" t="s">
        <v>12896</v>
      </c>
      <c r="AF5096" s="326"/>
    </row>
    <row r="5097" spans="1:32" x14ac:dyDescent="0.25">
      <c r="A5097" s="44" t="s">
        <v>3292</v>
      </c>
      <c r="B5097" s="44" t="s">
        <v>1733</v>
      </c>
      <c r="C5097" s="45">
        <v>250101</v>
      </c>
      <c r="D5097" s="45" t="s">
        <v>12340</v>
      </c>
      <c r="E5097" s="45" t="s">
        <v>13567</v>
      </c>
      <c r="AF5097" s="326"/>
    </row>
    <row r="5098" spans="1:32" x14ac:dyDescent="0.3">
      <c r="A5098" s="372" t="s">
        <v>7368</v>
      </c>
      <c r="B5098" s="372" t="s">
        <v>2792</v>
      </c>
      <c r="C5098" s="125" t="s">
        <v>8404</v>
      </c>
      <c r="D5098" s="32" t="s">
        <v>20621</v>
      </c>
      <c r="E5098" s="125" t="s">
        <v>4471</v>
      </c>
      <c r="F5098" s="125" t="s">
        <v>1236</v>
      </c>
      <c r="G5098" s="125" t="s">
        <v>1237</v>
      </c>
      <c r="AF5098" s="326"/>
    </row>
    <row r="5099" spans="1:32" x14ac:dyDescent="0.3">
      <c r="A5099" s="372" t="s">
        <v>7368</v>
      </c>
      <c r="B5099" s="372" t="s">
        <v>1214</v>
      </c>
      <c r="C5099" s="125" t="s">
        <v>18610</v>
      </c>
      <c r="D5099" s="32" t="s">
        <v>20621</v>
      </c>
      <c r="E5099" s="125" t="s">
        <v>8976</v>
      </c>
      <c r="F5099" s="125" t="s">
        <v>1236</v>
      </c>
      <c r="G5099" s="125" t="s">
        <v>1237</v>
      </c>
      <c r="AF5099" s="326"/>
    </row>
    <row r="5100" spans="1:32" x14ac:dyDescent="0.25">
      <c r="A5100" s="44" t="s">
        <v>7368</v>
      </c>
      <c r="B5100" s="44" t="s">
        <v>13123</v>
      </c>
      <c r="C5100" s="45">
        <v>10.23</v>
      </c>
      <c r="D5100" s="45" t="s">
        <v>13565</v>
      </c>
      <c r="E5100" s="46">
        <v>46934</v>
      </c>
      <c r="F5100" s="45"/>
      <c r="G5100" s="93"/>
      <c r="H5100" s="93"/>
      <c r="I5100" s="99"/>
      <c r="J5100" s="99"/>
      <c r="K5100" s="99"/>
      <c r="L5100" s="99"/>
      <c r="M5100" s="99"/>
      <c r="N5100" s="99"/>
      <c r="O5100" s="99"/>
      <c r="P5100" s="99"/>
      <c r="Q5100" s="99"/>
      <c r="R5100" s="99"/>
      <c r="S5100" s="99"/>
      <c r="T5100" s="99"/>
      <c r="U5100" s="99"/>
      <c r="V5100" s="99"/>
      <c r="W5100" s="99"/>
      <c r="X5100" s="99"/>
      <c r="Y5100" s="99"/>
      <c r="Z5100" s="99"/>
      <c r="AF5100" s="326"/>
    </row>
    <row r="5101" spans="1:32" x14ac:dyDescent="0.25">
      <c r="A5101" s="44" t="s">
        <v>7368</v>
      </c>
      <c r="B5101" s="44" t="s">
        <v>13146</v>
      </c>
      <c r="C5101" s="45">
        <v>18.23</v>
      </c>
      <c r="D5101" s="45" t="s">
        <v>13565</v>
      </c>
      <c r="E5101" s="46">
        <v>46934</v>
      </c>
      <c r="F5101" s="45"/>
      <c r="G5101" s="93"/>
      <c r="H5101" s="93"/>
      <c r="I5101" s="99"/>
      <c r="J5101" s="99"/>
      <c r="K5101" s="99"/>
      <c r="L5101" s="99"/>
      <c r="M5101" s="99"/>
      <c r="N5101" s="99"/>
      <c r="O5101" s="99"/>
      <c r="P5101" s="99"/>
      <c r="Q5101" s="99"/>
      <c r="R5101" s="99"/>
      <c r="S5101" s="99"/>
      <c r="T5101" s="99"/>
      <c r="U5101" s="99"/>
      <c r="V5101" s="99"/>
      <c r="W5101" s="99"/>
      <c r="X5101" s="99"/>
      <c r="Y5101" s="99"/>
      <c r="Z5101" s="99"/>
      <c r="AF5101" s="326"/>
    </row>
    <row r="5102" spans="1:32" x14ac:dyDescent="0.25">
      <c r="A5102" s="44" t="s">
        <v>7368</v>
      </c>
      <c r="B5102" s="44" t="s">
        <v>13118</v>
      </c>
      <c r="C5102" s="45">
        <v>21.24</v>
      </c>
      <c r="D5102" s="45" t="s">
        <v>13565</v>
      </c>
      <c r="E5102" s="46">
        <v>47299</v>
      </c>
      <c r="F5102" s="45"/>
      <c r="G5102" s="93"/>
      <c r="H5102" s="93"/>
      <c r="I5102" s="99"/>
      <c r="J5102" s="99"/>
      <c r="K5102" s="99"/>
      <c r="L5102" s="99"/>
      <c r="M5102" s="99"/>
      <c r="N5102" s="99"/>
      <c r="O5102" s="99"/>
      <c r="P5102" s="99"/>
      <c r="Q5102" s="99"/>
      <c r="R5102" s="99"/>
      <c r="S5102" s="99"/>
      <c r="T5102" s="99"/>
      <c r="U5102" s="99"/>
      <c r="V5102" s="99"/>
      <c r="W5102" s="99"/>
      <c r="X5102" s="99"/>
      <c r="Y5102" s="99"/>
      <c r="Z5102" s="99"/>
      <c r="AF5102" s="326"/>
    </row>
    <row r="5103" spans="1:32" x14ac:dyDescent="0.25">
      <c r="A5103" s="44" t="s">
        <v>7368</v>
      </c>
      <c r="B5103" s="44" t="s">
        <v>13119</v>
      </c>
      <c r="C5103" s="45">
        <v>22.23</v>
      </c>
      <c r="D5103" s="45" t="s">
        <v>13565</v>
      </c>
      <c r="E5103" s="46">
        <v>46934</v>
      </c>
      <c r="F5103" s="45"/>
      <c r="G5103" s="93"/>
      <c r="H5103" s="93"/>
      <c r="I5103" s="99"/>
      <c r="J5103" s="99"/>
      <c r="K5103" s="99"/>
      <c r="L5103" s="99"/>
      <c r="M5103" s="99"/>
      <c r="N5103" s="99"/>
      <c r="O5103" s="99"/>
      <c r="P5103" s="99"/>
      <c r="Q5103" s="99"/>
      <c r="R5103" s="99"/>
      <c r="S5103" s="99"/>
      <c r="T5103" s="99"/>
      <c r="U5103" s="99"/>
      <c r="V5103" s="99"/>
      <c r="W5103" s="99"/>
      <c r="X5103" s="99"/>
      <c r="Y5103" s="99"/>
      <c r="Z5103" s="99"/>
      <c r="AF5103" s="326"/>
    </row>
    <row r="5104" spans="1:32" x14ac:dyDescent="0.25">
      <c r="A5104" s="44" t="s">
        <v>7368</v>
      </c>
      <c r="B5104" s="44" t="s">
        <v>13252</v>
      </c>
      <c r="C5104" s="45">
        <v>34.24</v>
      </c>
      <c r="D5104" s="45" t="s">
        <v>13565</v>
      </c>
      <c r="E5104" s="46">
        <v>47299</v>
      </c>
      <c r="F5104" s="45"/>
      <c r="G5104" s="93"/>
      <c r="H5104" s="93"/>
      <c r="I5104" s="99"/>
      <c r="J5104" s="99"/>
      <c r="K5104" s="99"/>
      <c r="L5104" s="99"/>
      <c r="M5104" s="99"/>
      <c r="N5104" s="99"/>
      <c r="O5104" s="99"/>
      <c r="P5104" s="99"/>
      <c r="Q5104" s="99"/>
      <c r="R5104" s="99"/>
      <c r="S5104" s="99"/>
      <c r="T5104" s="99"/>
      <c r="U5104" s="99"/>
      <c r="V5104" s="99"/>
      <c r="W5104" s="99"/>
      <c r="X5104" s="99"/>
      <c r="Y5104" s="99"/>
      <c r="Z5104" s="99"/>
      <c r="AF5104" s="326"/>
    </row>
    <row r="5105" spans="1:32" x14ac:dyDescent="0.25">
      <c r="A5105" s="44" t="s">
        <v>7368</v>
      </c>
      <c r="B5105" s="44" t="s">
        <v>13129</v>
      </c>
      <c r="C5105" s="45">
        <v>36.24</v>
      </c>
      <c r="D5105" s="45" t="s">
        <v>13565</v>
      </c>
      <c r="E5105" s="46">
        <v>46934</v>
      </c>
      <c r="F5105" s="45"/>
      <c r="G5105" s="93"/>
      <c r="H5105" s="93"/>
      <c r="I5105" s="99"/>
      <c r="J5105" s="99"/>
      <c r="K5105" s="99"/>
      <c r="L5105" s="99"/>
      <c r="M5105" s="99"/>
      <c r="N5105" s="99"/>
      <c r="O5105" s="99"/>
      <c r="P5105" s="99"/>
      <c r="Q5105" s="99"/>
      <c r="R5105" s="99"/>
      <c r="S5105" s="99"/>
      <c r="T5105" s="99"/>
      <c r="U5105" s="99"/>
      <c r="V5105" s="99"/>
      <c r="W5105" s="99"/>
      <c r="X5105" s="99"/>
      <c r="Y5105" s="99"/>
      <c r="Z5105" s="99"/>
      <c r="AF5105" s="326"/>
    </row>
    <row r="5106" spans="1:32" x14ac:dyDescent="0.25">
      <c r="A5106" s="44" t="s">
        <v>7368</v>
      </c>
      <c r="B5106" s="44" t="s">
        <v>13166</v>
      </c>
      <c r="C5106" s="45">
        <v>38.24</v>
      </c>
      <c r="D5106" s="45" t="s">
        <v>13565</v>
      </c>
      <c r="E5106" s="46">
        <v>47299</v>
      </c>
      <c r="F5106" s="45"/>
      <c r="G5106" s="93"/>
      <c r="H5106" s="93"/>
      <c r="I5106" s="99"/>
      <c r="J5106" s="99"/>
      <c r="K5106" s="99"/>
      <c r="L5106" s="99"/>
      <c r="M5106" s="99"/>
      <c r="N5106" s="99"/>
      <c r="O5106" s="99"/>
      <c r="P5106" s="99"/>
      <c r="Q5106" s="99"/>
      <c r="R5106" s="99"/>
      <c r="S5106" s="99"/>
      <c r="T5106" s="99"/>
      <c r="U5106" s="99"/>
      <c r="V5106" s="99"/>
      <c r="W5106" s="99"/>
      <c r="X5106" s="99"/>
      <c r="Y5106" s="99"/>
      <c r="Z5106" s="99"/>
      <c r="AF5106" s="326"/>
    </row>
    <row r="5107" spans="1:32" x14ac:dyDescent="0.3">
      <c r="A5107" s="372" t="s">
        <v>17507</v>
      </c>
      <c r="B5107" s="372" t="s">
        <v>5067</v>
      </c>
      <c r="C5107" s="125" t="s">
        <v>17482</v>
      </c>
      <c r="D5107" s="32" t="s">
        <v>20621</v>
      </c>
      <c r="E5107" s="125" t="s">
        <v>5246</v>
      </c>
      <c r="F5107" s="125" t="s">
        <v>1236</v>
      </c>
      <c r="G5107" s="125" t="s">
        <v>1237</v>
      </c>
      <c r="AF5107" s="326"/>
    </row>
    <row r="5108" spans="1:32" x14ac:dyDescent="0.3">
      <c r="A5108" s="372" t="s">
        <v>2934</v>
      </c>
      <c r="B5108" s="372" t="s">
        <v>1660</v>
      </c>
      <c r="C5108" s="125" t="s">
        <v>14425</v>
      </c>
      <c r="D5108" s="32" t="s">
        <v>20621</v>
      </c>
      <c r="E5108" s="125" t="s">
        <v>12895</v>
      </c>
      <c r="F5108" s="125" t="s">
        <v>1236</v>
      </c>
      <c r="G5108" s="125" t="s">
        <v>1237</v>
      </c>
      <c r="AF5108" s="326"/>
    </row>
    <row r="5109" spans="1:32" x14ac:dyDescent="0.25">
      <c r="A5109" s="44" t="s">
        <v>13253</v>
      </c>
      <c r="B5109" s="44" t="s">
        <v>14657</v>
      </c>
      <c r="C5109" s="45">
        <v>35.25</v>
      </c>
      <c r="D5109" s="45" t="s">
        <v>13565</v>
      </c>
      <c r="E5109" s="46">
        <v>47664</v>
      </c>
      <c r="F5109" s="45"/>
      <c r="G5109" s="93"/>
      <c r="H5109" s="93"/>
      <c r="I5109" s="99"/>
      <c r="J5109" s="99"/>
      <c r="K5109" s="99"/>
      <c r="L5109" s="99"/>
      <c r="M5109" s="99"/>
      <c r="N5109" s="99"/>
      <c r="O5109" s="99"/>
      <c r="P5109" s="99"/>
      <c r="Q5109" s="99"/>
      <c r="R5109" s="99"/>
      <c r="S5109" s="99"/>
      <c r="T5109" s="99"/>
      <c r="U5109" s="99"/>
      <c r="V5109" s="99"/>
      <c r="W5109" s="99"/>
      <c r="X5109" s="99"/>
      <c r="Y5109" s="99"/>
      <c r="Z5109" s="99"/>
      <c r="AF5109" s="326"/>
    </row>
    <row r="5110" spans="1:32" x14ac:dyDescent="0.3">
      <c r="A5110" s="99" t="s">
        <v>7877</v>
      </c>
      <c r="B5110" s="92" t="s">
        <v>6150</v>
      </c>
      <c r="C5110" s="93" t="s">
        <v>7754</v>
      </c>
      <c r="D5110" s="93" t="s">
        <v>1250</v>
      </c>
      <c r="E5110" s="94">
        <v>46220</v>
      </c>
      <c r="F5110" s="93"/>
      <c r="G5110" s="93"/>
      <c r="H5110" s="93"/>
      <c r="I5110" s="99"/>
      <c r="J5110" s="99"/>
      <c r="K5110" s="99"/>
      <c r="L5110" s="99"/>
      <c r="M5110" s="99"/>
      <c r="N5110" s="99"/>
      <c r="O5110" s="99"/>
      <c r="P5110" s="99"/>
      <c r="Q5110" s="99"/>
      <c r="R5110" s="99"/>
      <c r="S5110" s="99"/>
      <c r="T5110" s="99"/>
      <c r="U5110" s="99"/>
      <c r="V5110" s="99"/>
      <c r="W5110" s="99"/>
      <c r="X5110" s="99"/>
      <c r="Y5110" s="99"/>
      <c r="Z5110" s="99"/>
      <c r="AA5110" s="380"/>
      <c r="AF5110" s="326"/>
    </row>
    <row r="5111" spans="1:32" x14ac:dyDescent="0.25">
      <c r="A5111" s="44" t="s">
        <v>15172</v>
      </c>
      <c r="B5111" s="44" t="s">
        <v>10655</v>
      </c>
      <c r="C5111" s="45" t="s">
        <v>15173</v>
      </c>
      <c r="D5111" s="45" t="s">
        <v>12177</v>
      </c>
      <c r="E5111" s="45" t="s">
        <v>10657</v>
      </c>
      <c r="F5111" s="93"/>
      <c r="G5111" s="93"/>
      <c r="H5111" s="93"/>
      <c r="I5111" s="99"/>
      <c r="J5111" s="99"/>
      <c r="K5111" s="99"/>
      <c r="L5111" s="99"/>
      <c r="M5111" s="99"/>
      <c r="N5111" s="99"/>
      <c r="O5111" s="99"/>
      <c r="P5111" s="99"/>
      <c r="Q5111" s="99"/>
      <c r="R5111" s="99"/>
      <c r="S5111" s="99"/>
      <c r="T5111" s="99"/>
      <c r="U5111" s="99"/>
      <c r="V5111" s="99"/>
      <c r="W5111" s="99"/>
      <c r="X5111" s="99"/>
      <c r="Y5111" s="99"/>
      <c r="Z5111" s="99"/>
      <c r="AF5111" s="326"/>
    </row>
    <row r="5112" spans="1:32" x14ac:dyDescent="0.25">
      <c r="A5112" s="44" t="s">
        <v>698</v>
      </c>
      <c r="B5112" s="44" t="s">
        <v>5639</v>
      </c>
      <c r="C5112" s="45">
        <v>26010401</v>
      </c>
      <c r="D5112" s="45" t="s">
        <v>12340</v>
      </c>
      <c r="E5112" s="45" t="s">
        <v>18836</v>
      </c>
      <c r="AF5112" s="326"/>
    </row>
    <row r="5113" spans="1:32" x14ac:dyDescent="0.25">
      <c r="A5113" s="44" t="s">
        <v>698</v>
      </c>
      <c r="B5113" s="44" t="s">
        <v>3298</v>
      </c>
      <c r="C5113" s="45">
        <v>26010402</v>
      </c>
      <c r="D5113" s="45" t="s">
        <v>12340</v>
      </c>
      <c r="E5113" s="45" t="s">
        <v>18836</v>
      </c>
      <c r="AF5113" s="326"/>
    </row>
    <row r="5114" spans="1:32" x14ac:dyDescent="0.25">
      <c r="A5114" s="44" t="s">
        <v>9515</v>
      </c>
      <c r="B5114" s="44" t="s">
        <v>16029</v>
      </c>
      <c r="C5114" s="45" t="s">
        <v>9862</v>
      </c>
      <c r="D5114" s="93" t="s">
        <v>3876</v>
      </c>
      <c r="E5114" s="359">
        <f>DATE(2027,10,6)</f>
        <v>46666</v>
      </c>
      <c r="F5114" s="93"/>
      <c r="G5114" s="93"/>
      <c r="H5114" s="93"/>
      <c r="I5114" s="99"/>
      <c r="J5114" s="99"/>
      <c r="K5114" s="99"/>
      <c r="L5114" s="99"/>
      <c r="M5114" s="99"/>
      <c r="N5114" s="99"/>
      <c r="O5114" s="99"/>
      <c r="P5114" s="99"/>
      <c r="Q5114" s="99"/>
      <c r="R5114" s="99"/>
      <c r="S5114" s="99"/>
      <c r="T5114" s="99"/>
      <c r="U5114" s="99"/>
      <c r="V5114" s="99"/>
      <c r="W5114" s="99"/>
      <c r="X5114" s="99"/>
      <c r="Y5114" s="99"/>
      <c r="Z5114" s="99"/>
      <c r="AF5114" s="326"/>
    </row>
    <row r="5115" spans="1:32" x14ac:dyDescent="0.25">
      <c r="A5115" s="44" t="s">
        <v>501</v>
      </c>
      <c r="B5115" s="44" t="s">
        <v>20335</v>
      </c>
      <c r="C5115" s="45" t="s">
        <v>10492</v>
      </c>
      <c r="D5115" s="32" t="s">
        <v>12570</v>
      </c>
      <c r="E5115" s="46">
        <v>46538</v>
      </c>
      <c r="AF5115" s="326"/>
    </row>
    <row r="5116" spans="1:32" x14ac:dyDescent="0.3">
      <c r="A5116" s="385" t="s">
        <v>2237</v>
      </c>
      <c r="B5116" s="385" t="s">
        <v>1339</v>
      </c>
      <c r="C5116" s="387">
        <v>24027</v>
      </c>
      <c r="D5116" s="93" t="s">
        <v>5007</v>
      </c>
      <c r="E5116" s="388">
        <v>46507</v>
      </c>
      <c r="AF5116" s="326"/>
    </row>
    <row r="5117" spans="1:32" x14ac:dyDescent="0.25">
      <c r="A5117" s="100" t="s">
        <v>3555</v>
      </c>
      <c r="B5117" s="92" t="s">
        <v>3574</v>
      </c>
      <c r="C5117" s="93" t="s">
        <v>3575</v>
      </c>
      <c r="D5117" s="93" t="s">
        <v>1250</v>
      </c>
      <c r="E5117" s="94">
        <v>46496</v>
      </c>
      <c r="F5117" s="93"/>
      <c r="G5117" s="93"/>
      <c r="H5117" s="93"/>
      <c r="I5117" s="99"/>
      <c r="J5117" s="99"/>
      <c r="K5117" s="99"/>
      <c r="L5117" s="99"/>
      <c r="M5117" s="99"/>
      <c r="N5117" s="99"/>
      <c r="O5117" s="99"/>
      <c r="P5117" s="99"/>
      <c r="Q5117" s="99"/>
      <c r="R5117" s="99"/>
      <c r="S5117" s="99"/>
      <c r="T5117" s="99"/>
      <c r="U5117" s="99"/>
      <c r="V5117" s="99"/>
      <c r="W5117" s="99"/>
      <c r="X5117" s="99"/>
      <c r="Y5117" s="99"/>
      <c r="Z5117" s="99"/>
      <c r="AF5117" s="326"/>
    </row>
    <row r="5118" spans="1:32" x14ac:dyDescent="0.25">
      <c r="A5118" s="44" t="s">
        <v>9516</v>
      </c>
      <c r="B5118" s="44" t="s">
        <v>16030</v>
      </c>
      <c r="C5118" s="45" t="s">
        <v>9863</v>
      </c>
      <c r="D5118" s="93" t="s">
        <v>3876</v>
      </c>
      <c r="E5118" s="359">
        <f>DATE(2027,11,6)</f>
        <v>46697</v>
      </c>
      <c r="F5118" s="93"/>
      <c r="G5118" s="93"/>
      <c r="H5118" s="93"/>
      <c r="I5118" s="99"/>
      <c r="J5118" s="99"/>
      <c r="K5118" s="99"/>
      <c r="L5118" s="99"/>
      <c r="M5118" s="99"/>
      <c r="N5118" s="99"/>
      <c r="O5118" s="99"/>
      <c r="P5118" s="99"/>
      <c r="Q5118" s="99"/>
      <c r="R5118" s="99"/>
      <c r="S5118" s="99"/>
      <c r="T5118" s="99"/>
      <c r="U5118" s="99"/>
      <c r="V5118" s="99"/>
      <c r="W5118" s="99"/>
      <c r="X5118" s="99"/>
      <c r="Y5118" s="99"/>
      <c r="Z5118" s="99"/>
      <c r="AF5118" s="326"/>
    </row>
    <row r="5119" spans="1:32" x14ac:dyDescent="0.25">
      <c r="A5119" s="44" t="s">
        <v>11431</v>
      </c>
      <c r="B5119" s="44" t="s">
        <v>11304</v>
      </c>
      <c r="C5119" s="45">
        <v>240403</v>
      </c>
      <c r="D5119" s="45" t="s">
        <v>12340</v>
      </c>
      <c r="E5119" s="45" t="s">
        <v>5311</v>
      </c>
      <c r="AF5119" s="326"/>
    </row>
    <row r="5120" spans="1:32" x14ac:dyDescent="0.25">
      <c r="A5120" s="44" t="s">
        <v>10521</v>
      </c>
      <c r="B5120" s="44" t="s">
        <v>16031</v>
      </c>
      <c r="C5120" s="45" t="s">
        <v>10577</v>
      </c>
      <c r="D5120" s="93" t="s">
        <v>3876</v>
      </c>
      <c r="E5120" s="359">
        <f>DATE(2028,4,4)</f>
        <v>46847</v>
      </c>
      <c r="F5120" s="93"/>
      <c r="G5120" s="93"/>
      <c r="H5120" s="93"/>
      <c r="I5120" s="99"/>
      <c r="J5120" s="99"/>
      <c r="K5120" s="99"/>
      <c r="L5120" s="99"/>
      <c r="M5120" s="99"/>
      <c r="N5120" s="99"/>
      <c r="O5120" s="99"/>
      <c r="P5120" s="99"/>
      <c r="Q5120" s="99"/>
      <c r="R5120" s="99"/>
      <c r="S5120" s="99"/>
      <c r="T5120" s="99"/>
      <c r="U5120" s="99"/>
      <c r="V5120" s="99"/>
      <c r="W5120" s="99"/>
      <c r="X5120" s="99"/>
      <c r="Y5120" s="99"/>
      <c r="Z5120" s="99"/>
      <c r="AF5120" s="326"/>
    </row>
    <row r="5121" spans="1:32" x14ac:dyDescent="0.25">
      <c r="A5121" s="44" t="s">
        <v>10191</v>
      </c>
      <c r="B5121" s="92" t="s">
        <v>10390</v>
      </c>
      <c r="C5121" s="371" t="s">
        <v>10122</v>
      </c>
      <c r="D5121" s="146" t="s">
        <v>10389</v>
      </c>
      <c r="E5121" s="107">
        <v>45838</v>
      </c>
      <c r="F5121" s="93"/>
      <c r="G5121" s="93"/>
      <c r="H5121" s="93"/>
      <c r="I5121" s="99"/>
      <c r="J5121" s="99"/>
      <c r="K5121" s="99"/>
      <c r="L5121" s="99"/>
      <c r="M5121" s="99"/>
      <c r="N5121" s="99"/>
      <c r="O5121" s="99"/>
      <c r="P5121" s="99"/>
      <c r="Q5121" s="99"/>
      <c r="R5121" s="99"/>
      <c r="S5121" s="99"/>
      <c r="T5121" s="99"/>
      <c r="U5121" s="99"/>
      <c r="V5121" s="99"/>
      <c r="W5121" s="99"/>
      <c r="X5121" s="99"/>
      <c r="Y5121" s="99"/>
      <c r="Z5121" s="99"/>
      <c r="AF5121" s="326"/>
    </row>
    <row r="5122" spans="1:32" x14ac:dyDescent="0.3">
      <c r="A5122" s="372" t="s">
        <v>17508</v>
      </c>
      <c r="B5122" s="372" t="s">
        <v>5061</v>
      </c>
      <c r="C5122" s="125" t="s">
        <v>17483</v>
      </c>
      <c r="D5122" s="32" t="s">
        <v>20621</v>
      </c>
      <c r="E5122" s="125" t="s">
        <v>5246</v>
      </c>
      <c r="F5122" s="125" t="s">
        <v>1236</v>
      </c>
      <c r="G5122" s="125" t="s">
        <v>1237</v>
      </c>
      <c r="AF5122" s="326"/>
    </row>
    <row r="5123" spans="1:32" x14ac:dyDescent="0.25">
      <c r="A5123" s="44" t="s">
        <v>7516</v>
      </c>
      <c r="B5123" s="44" t="s">
        <v>152</v>
      </c>
      <c r="C5123" s="45" t="s">
        <v>8114</v>
      </c>
      <c r="D5123" s="45" t="s">
        <v>12177</v>
      </c>
      <c r="E5123" s="45" t="s">
        <v>4375</v>
      </c>
      <c r="F5123" s="93"/>
      <c r="G5123" s="93"/>
      <c r="H5123" s="93"/>
      <c r="I5123" s="99"/>
      <c r="J5123" s="99"/>
      <c r="K5123" s="99"/>
      <c r="L5123" s="99"/>
      <c r="M5123" s="99"/>
      <c r="N5123" s="99"/>
      <c r="O5123" s="99"/>
      <c r="P5123" s="99"/>
      <c r="Q5123" s="99"/>
      <c r="R5123" s="99"/>
      <c r="S5123" s="99"/>
      <c r="T5123" s="99"/>
      <c r="U5123" s="99"/>
      <c r="V5123" s="99"/>
      <c r="W5123" s="99"/>
      <c r="X5123" s="99"/>
      <c r="Y5123" s="99"/>
      <c r="Z5123" s="99"/>
      <c r="AF5123" s="326"/>
    </row>
    <row r="5124" spans="1:32" x14ac:dyDescent="0.25">
      <c r="A5124" s="44" t="s">
        <v>7516</v>
      </c>
      <c r="B5124" s="44" t="s">
        <v>152</v>
      </c>
      <c r="C5124" s="45" t="s">
        <v>8114</v>
      </c>
      <c r="D5124" s="93" t="s">
        <v>18817</v>
      </c>
      <c r="E5124" s="45" t="s">
        <v>4375</v>
      </c>
      <c r="F5124" s="379"/>
      <c r="G5124" s="379"/>
      <c r="H5124" s="379"/>
      <c r="I5124" s="380"/>
      <c r="J5124" s="380"/>
      <c r="K5124" s="380"/>
      <c r="L5124" s="380"/>
      <c r="M5124" s="380"/>
      <c r="N5124" s="380"/>
      <c r="O5124" s="380"/>
      <c r="P5124" s="380"/>
      <c r="Q5124" s="380"/>
      <c r="R5124" s="380"/>
      <c r="S5124" s="380"/>
      <c r="T5124" s="380"/>
      <c r="U5124" s="380"/>
      <c r="V5124" s="380"/>
      <c r="W5124" s="380"/>
      <c r="X5124" s="380"/>
      <c r="Y5124" s="380"/>
      <c r="Z5124" s="380"/>
      <c r="AA5124" s="380"/>
      <c r="AF5124" s="326"/>
    </row>
    <row r="5125" spans="1:32" x14ac:dyDescent="0.25">
      <c r="A5125" s="44" t="s">
        <v>7516</v>
      </c>
      <c r="B5125" s="44" t="s">
        <v>3598</v>
      </c>
      <c r="C5125" s="45">
        <v>230301</v>
      </c>
      <c r="D5125" s="45" t="s">
        <v>12340</v>
      </c>
      <c r="E5125" s="45" t="s">
        <v>5580</v>
      </c>
      <c r="AF5125" s="326"/>
    </row>
    <row r="5126" spans="1:32" x14ac:dyDescent="0.25">
      <c r="A5126" s="44" t="s">
        <v>7516</v>
      </c>
      <c r="B5126" s="44" t="s">
        <v>152</v>
      </c>
      <c r="C5126" s="45" t="s">
        <v>8114</v>
      </c>
      <c r="D5126" s="45" t="s">
        <v>10697</v>
      </c>
      <c r="E5126" s="46">
        <v>46295</v>
      </c>
      <c r="F5126" s="93"/>
      <c r="G5126" s="93"/>
      <c r="H5126" s="93"/>
      <c r="I5126" s="99"/>
      <c r="J5126" s="99"/>
      <c r="K5126" s="99"/>
      <c r="L5126" s="99"/>
      <c r="M5126" s="99"/>
      <c r="N5126" s="99"/>
      <c r="O5126" s="99"/>
      <c r="P5126" s="99"/>
      <c r="Q5126" s="99"/>
      <c r="R5126" s="99"/>
      <c r="S5126" s="99"/>
      <c r="T5126" s="99"/>
      <c r="U5126" s="99"/>
      <c r="V5126" s="99"/>
      <c r="W5126" s="99"/>
      <c r="X5126" s="99"/>
      <c r="Y5126" s="99"/>
      <c r="Z5126" s="99"/>
      <c r="AF5126" s="326"/>
    </row>
    <row r="5127" spans="1:32" x14ac:dyDescent="0.25">
      <c r="A5127" s="44" t="s">
        <v>9517</v>
      </c>
      <c r="B5127" s="44" t="s">
        <v>16032</v>
      </c>
      <c r="C5127" s="45" t="s">
        <v>9864</v>
      </c>
      <c r="D5127" s="93" t="s">
        <v>3876</v>
      </c>
      <c r="E5127" s="359">
        <f>DATE(2027,12,29)</f>
        <v>46750</v>
      </c>
      <c r="F5127" s="93"/>
      <c r="G5127" s="93"/>
      <c r="H5127" s="93"/>
      <c r="I5127" s="99"/>
      <c r="J5127" s="99"/>
      <c r="K5127" s="99"/>
      <c r="L5127" s="99"/>
      <c r="M5127" s="99"/>
      <c r="N5127" s="99"/>
      <c r="O5127" s="99"/>
      <c r="P5127" s="99"/>
      <c r="Q5127" s="99"/>
      <c r="R5127" s="99"/>
      <c r="S5127" s="99"/>
      <c r="T5127" s="99"/>
      <c r="U5127" s="99"/>
      <c r="V5127" s="99"/>
      <c r="W5127" s="99"/>
      <c r="X5127" s="99"/>
      <c r="Y5127" s="99"/>
      <c r="Z5127" s="99"/>
      <c r="AF5127" s="326"/>
    </row>
    <row r="5128" spans="1:32" x14ac:dyDescent="0.25">
      <c r="A5128" s="44" t="s">
        <v>11432</v>
      </c>
      <c r="B5128" s="44" t="s">
        <v>18874</v>
      </c>
      <c r="C5128" s="45">
        <v>24060301</v>
      </c>
      <c r="D5128" s="45" t="s">
        <v>12340</v>
      </c>
      <c r="E5128" s="45" t="s">
        <v>5235</v>
      </c>
      <c r="AF5128" s="326"/>
    </row>
    <row r="5129" spans="1:32" x14ac:dyDescent="0.25">
      <c r="A5129" s="44" t="s">
        <v>14680</v>
      </c>
      <c r="B5129" s="44" t="s">
        <v>13111</v>
      </c>
      <c r="C5129" s="45">
        <v>33.25</v>
      </c>
      <c r="D5129" s="45" t="s">
        <v>13565</v>
      </c>
      <c r="E5129" s="46">
        <v>47664</v>
      </c>
      <c r="F5129" s="45"/>
      <c r="G5129" s="93"/>
      <c r="H5129" s="93"/>
      <c r="I5129" s="99"/>
      <c r="J5129" s="99"/>
      <c r="K5129" s="99"/>
      <c r="L5129" s="99"/>
      <c r="M5129" s="99"/>
      <c r="N5129" s="99"/>
      <c r="O5129" s="99"/>
      <c r="P5129" s="99"/>
      <c r="Q5129" s="99"/>
      <c r="R5129" s="99"/>
      <c r="S5129" s="99"/>
      <c r="T5129" s="99"/>
      <c r="U5129" s="99"/>
      <c r="V5129" s="99"/>
      <c r="W5129" s="99"/>
      <c r="X5129" s="99"/>
      <c r="Y5129" s="99"/>
      <c r="Z5129" s="99"/>
      <c r="AF5129" s="326"/>
    </row>
    <row r="5130" spans="1:32" x14ac:dyDescent="0.25">
      <c r="A5130" s="44" t="s">
        <v>19154</v>
      </c>
      <c r="B5130" s="44" t="s">
        <v>2433</v>
      </c>
      <c r="C5130" s="45">
        <v>230105</v>
      </c>
      <c r="D5130" s="45" t="s">
        <v>12340</v>
      </c>
      <c r="E5130" s="45" t="s">
        <v>5580</v>
      </c>
      <c r="AF5130" s="326"/>
    </row>
    <row r="5131" spans="1:32" x14ac:dyDescent="0.3">
      <c r="A5131" s="372" t="s">
        <v>11433</v>
      </c>
      <c r="B5131" s="372" t="s">
        <v>16874</v>
      </c>
      <c r="C5131" s="125" t="s">
        <v>13872</v>
      </c>
      <c r="D5131" s="32" t="s">
        <v>20621</v>
      </c>
      <c r="E5131" s="125" t="s">
        <v>5650</v>
      </c>
      <c r="F5131" s="125" t="s">
        <v>1236</v>
      </c>
      <c r="G5131" s="125" t="s">
        <v>1237</v>
      </c>
      <c r="AF5131" s="326"/>
    </row>
    <row r="5132" spans="1:32" x14ac:dyDescent="0.3">
      <c r="A5132" s="372" t="s">
        <v>11433</v>
      </c>
      <c r="B5132" s="372" t="s">
        <v>13870</v>
      </c>
      <c r="C5132" s="125" t="s">
        <v>13871</v>
      </c>
      <c r="D5132" s="32" t="s">
        <v>20621</v>
      </c>
      <c r="E5132" s="125" t="s">
        <v>5650</v>
      </c>
      <c r="F5132" s="125" t="s">
        <v>1236</v>
      </c>
      <c r="G5132" s="125" t="s">
        <v>1237</v>
      </c>
      <c r="AF5132" s="326"/>
    </row>
    <row r="5133" spans="1:32" x14ac:dyDescent="0.25">
      <c r="A5133" s="44" t="s">
        <v>11433</v>
      </c>
      <c r="B5133" s="44" t="s">
        <v>10031</v>
      </c>
      <c r="C5133" s="45">
        <v>240101</v>
      </c>
      <c r="D5133" s="45" t="s">
        <v>12340</v>
      </c>
      <c r="E5133" s="45" t="s">
        <v>10032</v>
      </c>
      <c r="AF5133" s="326"/>
    </row>
    <row r="5134" spans="1:32" x14ac:dyDescent="0.3">
      <c r="A5134" s="372" t="s">
        <v>5524</v>
      </c>
      <c r="B5134" s="372" t="s">
        <v>13870</v>
      </c>
      <c r="C5134" s="125" t="s">
        <v>13871</v>
      </c>
      <c r="D5134" s="32" t="s">
        <v>20621</v>
      </c>
      <c r="E5134" s="125" t="s">
        <v>5650</v>
      </c>
      <c r="F5134" s="125" t="s">
        <v>1237</v>
      </c>
      <c r="G5134" s="125" t="s">
        <v>1237</v>
      </c>
      <c r="AF5134" s="326"/>
    </row>
    <row r="5135" spans="1:32" x14ac:dyDescent="0.25">
      <c r="A5135" s="44" t="s">
        <v>5524</v>
      </c>
      <c r="B5135" s="44" t="s">
        <v>3160</v>
      </c>
      <c r="C5135" s="45">
        <v>230901</v>
      </c>
      <c r="D5135" s="45" t="s">
        <v>12340</v>
      </c>
      <c r="E5135" s="45" t="s">
        <v>8524</v>
      </c>
      <c r="AF5135" s="326"/>
    </row>
    <row r="5136" spans="1:32" x14ac:dyDescent="0.3">
      <c r="A5136" s="57" t="s">
        <v>4100</v>
      </c>
      <c r="B5136" s="58" t="s">
        <v>4104</v>
      </c>
      <c r="C5136" s="62">
        <v>23022</v>
      </c>
      <c r="D5136" s="93" t="s">
        <v>5007</v>
      </c>
      <c r="E5136" s="60">
        <v>46265</v>
      </c>
      <c r="F5136" s="379"/>
      <c r="G5136" s="379"/>
      <c r="H5136" s="379"/>
      <c r="I5136" s="380"/>
      <c r="J5136" s="380"/>
      <c r="K5136" s="380"/>
      <c r="L5136" s="380"/>
      <c r="M5136" s="380"/>
      <c r="N5136" s="380"/>
      <c r="O5136" s="380"/>
      <c r="P5136" s="380"/>
      <c r="Q5136" s="380"/>
      <c r="R5136" s="380"/>
      <c r="S5136" s="380"/>
      <c r="T5136" s="380"/>
      <c r="U5136" s="380"/>
      <c r="V5136" s="380"/>
      <c r="W5136" s="380"/>
      <c r="X5136" s="380"/>
      <c r="Y5136" s="380"/>
      <c r="Z5136" s="380"/>
      <c r="AA5136" s="380"/>
      <c r="AF5136" s="326"/>
    </row>
    <row r="5137" spans="1:32" x14ac:dyDescent="0.25">
      <c r="A5137" s="44" t="s">
        <v>699</v>
      </c>
      <c r="B5137" s="44" t="s">
        <v>2433</v>
      </c>
      <c r="C5137" s="45">
        <v>230105</v>
      </c>
      <c r="D5137" s="45" t="s">
        <v>12340</v>
      </c>
      <c r="E5137" s="45" t="s">
        <v>5580</v>
      </c>
      <c r="AF5137" s="326"/>
    </row>
    <row r="5138" spans="1:32" x14ac:dyDescent="0.25">
      <c r="A5138" s="44" t="s">
        <v>699</v>
      </c>
      <c r="B5138" s="44" t="s">
        <v>3160</v>
      </c>
      <c r="C5138" s="45">
        <v>230901</v>
      </c>
      <c r="D5138" s="45" t="s">
        <v>12340</v>
      </c>
      <c r="E5138" s="45" t="s">
        <v>8524</v>
      </c>
      <c r="AF5138" s="326"/>
    </row>
    <row r="5139" spans="1:32" x14ac:dyDescent="0.25">
      <c r="A5139" s="86" t="s">
        <v>13254</v>
      </c>
      <c r="B5139" s="44" t="s">
        <v>17386</v>
      </c>
      <c r="C5139" s="45">
        <v>8.26</v>
      </c>
      <c r="D5139" s="45" t="s">
        <v>13565</v>
      </c>
      <c r="E5139" s="46">
        <v>47787</v>
      </c>
      <c r="F5139" s="45"/>
      <c r="G5139" s="93"/>
      <c r="H5139" s="93"/>
      <c r="I5139" s="99"/>
      <c r="J5139" s="99"/>
      <c r="K5139" s="99"/>
      <c r="L5139" s="99"/>
      <c r="M5139" s="99"/>
      <c r="N5139" s="99"/>
      <c r="O5139" s="99"/>
      <c r="P5139" s="99"/>
      <c r="Q5139" s="99"/>
      <c r="R5139" s="99"/>
      <c r="S5139" s="99"/>
      <c r="T5139" s="99"/>
      <c r="U5139" s="99"/>
      <c r="V5139" s="99"/>
      <c r="W5139" s="99"/>
      <c r="X5139" s="99"/>
      <c r="Y5139" s="99"/>
      <c r="Z5139" s="99"/>
      <c r="AF5139" s="326"/>
    </row>
    <row r="5140" spans="1:32" x14ac:dyDescent="0.25">
      <c r="A5140" s="44" t="s">
        <v>13254</v>
      </c>
      <c r="B5140" s="44" t="s">
        <v>13113</v>
      </c>
      <c r="C5140" s="45">
        <v>28.24</v>
      </c>
      <c r="D5140" s="45" t="s">
        <v>13565</v>
      </c>
      <c r="E5140" s="46">
        <v>47299</v>
      </c>
      <c r="F5140" s="45"/>
      <c r="G5140" s="93"/>
      <c r="H5140" s="93"/>
      <c r="I5140" s="99"/>
      <c r="J5140" s="99"/>
      <c r="K5140" s="99"/>
      <c r="L5140" s="99"/>
      <c r="M5140" s="99"/>
      <c r="N5140" s="99"/>
      <c r="O5140" s="99"/>
      <c r="P5140" s="99"/>
      <c r="Q5140" s="99"/>
      <c r="R5140" s="99"/>
      <c r="S5140" s="99"/>
      <c r="T5140" s="99"/>
      <c r="U5140" s="99"/>
      <c r="V5140" s="99"/>
      <c r="W5140" s="99"/>
      <c r="X5140" s="99"/>
      <c r="Y5140" s="99"/>
      <c r="Z5140" s="99"/>
      <c r="AF5140" s="326"/>
    </row>
    <row r="5141" spans="1:32" x14ac:dyDescent="0.3">
      <c r="A5141" s="372" t="s">
        <v>1052</v>
      </c>
      <c r="B5141" s="372" t="s">
        <v>1208</v>
      </c>
      <c r="C5141" s="125" t="s">
        <v>11149</v>
      </c>
      <c r="D5141" s="32" t="s">
        <v>20621</v>
      </c>
      <c r="E5141" s="125" t="s">
        <v>2686</v>
      </c>
      <c r="F5141" s="125" t="s">
        <v>1236</v>
      </c>
      <c r="G5141" s="125" t="s">
        <v>1237</v>
      </c>
      <c r="AF5141" s="326"/>
    </row>
    <row r="5142" spans="1:32" x14ac:dyDescent="0.25">
      <c r="A5142" s="44" t="s">
        <v>1052</v>
      </c>
      <c r="B5142" s="44" t="s">
        <v>13127</v>
      </c>
      <c r="C5142" s="45">
        <v>13.25</v>
      </c>
      <c r="D5142" s="45" t="s">
        <v>13565</v>
      </c>
      <c r="E5142" s="46">
        <v>47664</v>
      </c>
      <c r="F5142" s="45"/>
      <c r="G5142" s="93"/>
      <c r="H5142" s="93"/>
      <c r="I5142" s="99"/>
      <c r="J5142" s="99"/>
      <c r="K5142" s="99"/>
      <c r="L5142" s="99"/>
      <c r="M5142" s="99"/>
      <c r="N5142" s="99"/>
      <c r="O5142" s="99"/>
      <c r="P5142" s="99"/>
      <c r="Q5142" s="99"/>
      <c r="R5142" s="99"/>
      <c r="S5142" s="99"/>
      <c r="T5142" s="99"/>
      <c r="U5142" s="99"/>
      <c r="V5142" s="99"/>
      <c r="W5142" s="99"/>
      <c r="X5142" s="99"/>
      <c r="Y5142" s="99"/>
      <c r="Z5142" s="99"/>
      <c r="AF5142" s="326"/>
    </row>
    <row r="5143" spans="1:32" x14ac:dyDescent="0.25">
      <c r="A5143" s="44" t="s">
        <v>1052</v>
      </c>
      <c r="B5143" s="44" t="s">
        <v>13118</v>
      </c>
      <c r="C5143" s="45">
        <v>21.24</v>
      </c>
      <c r="D5143" s="45" t="s">
        <v>13565</v>
      </c>
      <c r="E5143" s="46">
        <v>47299</v>
      </c>
      <c r="F5143" s="45"/>
      <c r="G5143" s="93"/>
      <c r="H5143" s="93"/>
      <c r="I5143" s="99"/>
      <c r="J5143" s="99"/>
      <c r="K5143" s="99"/>
      <c r="L5143" s="99"/>
      <c r="M5143" s="99"/>
      <c r="N5143" s="99"/>
      <c r="O5143" s="99"/>
      <c r="P5143" s="99"/>
      <c r="Q5143" s="99"/>
      <c r="R5143" s="99"/>
      <c r="S5143" s="99"/>
      <c r="T5143" s="99"/>
      <c r="U5143" s="99"/>
      <c r="V5143" s="99"/>
      <c r="W5143" s="99"/>
      <c r="X5143" s="99"/>
      <c r="Y5143" s="99"/>
      <c r="Z5143" s="99"/>
      <c r="AF5143" s="326"/>
    </row>
    <row r="5144" spans="1:32" x14ac:dyDescent="0.25">
      <c r="A5144" s="44" t="s">
        <v>14681</v>
      </c>
      <c r="B5144" s="44" t="s">
        <v>13127</v>
      </c>
      <c r="C5144" s="45">
        <v>13.25</v>
      </c>
      <c r="D5144" s="45" t="s">
        <v>13565</v>
      </c>
      <c r="E5144" s="46">
        <v>47664</v>
      </c>
      <c r="F5144" s="45"/>
      <c r="G5144" s="93"/>
      <c r="H5144" s="93"/>
      <c r="I5144" s="99"/>
      <c r="J5144" s="99"/>
      <c r="K5144" s="99"/>
      <c r="L5144" s="99"/>
      <c r="M5144" s="99"/>
      <c r="N5144" s="99"/>
      <c r="O5144" s="99"/>
      <c r="P5144" s="99"/>
      <c r="Q5144" s="99"/>
      <c r="R5144" s="99"/>
      <c r="S5144" s="99"/>
      <c r="T5144" s="99"/>
      <c r="U5144" s="99"/>
      <c r="V5144" s="99"/>
      <c r="W5144" s="99"/>
      <c r="X5144" s="99"/>
      <c r="Y5144" s="99"/>
      <c r="Z5144" s="99"/>
      <c r="AF5144" s="326"/>
    </row>
    <row r="5145" spans="1:32" x14ac:dyDescent="0.25">
      <c r="A5145" s="44" t="s">
        <v>14681</v>
      </c>
      <c r="B5145" s="44" t="s">
        <v>5447</v>
      </c>
      <c r="C5145" s="45">
        <v>250802</v>
      </c>
      <c r="D5145" s="45" t="s">
        <v>12340</v>
      </c>
      <c r="E5145" s="45" t="s">
        <v>10682</v>
      </c>
      <c r="AF5145" s="326"/>
    </row>
    <row r="5146" spans="1:32" x14ac:dyDescent="0.25">
      <c r="A5146" s="368" t="s">
        <v>15263</v>
      </c>
      <c r="B5146" s="256" t="s">
        <v>15248</v>
      </c>
      <c r="C5146" s="53" t="s">
        <v>15374</v>
      </c>
      <c r="D5146" s="93" t="s">
        <v>5891</v>
      </c>
      <c r="E5146" s="257">
        <v>47615</v>
      </c>
      <c r="F5146" s="93"/>
      <c r="G5146" s="93"/>
      <c r="H5146" s="93"/>
      <c r="I5146" s="99"/>
      <c r="J5146" s="99"/>
      <c r="K5146" s="99"/>
      <c r="L5146" s="99"/>
      <c r="M5146" s="99"/>
      <c r="N5146" s="99"/>
      <c r="O5146" s="99"/>
      <c r="P5146" s="99"/>
      <c r="Q5146" s="99"/>
      <c r="R5146" s="99"/>
      <c r="S5146" s="99"/>
      <c r="T5146" s="99"/>
      <c r="U5146" s="99"/>
      <c r="V5146" s="99"/>
      <c r="W5146" s="99"/>
      <c r="X5146" s="99"/>
      <c r="Y5146" s="99"/>
      <c r="Z5146" s="99"/>
      <c r="AF5146" s="326"/>
    </row>
    <row r="5147" spans="1:32" x14ac:dyDescent="0.25">
      <c r="A5147" s="44" t="s">
        <v>12154</v>
      </c>
      <c r="B5147" s="44" t="s">
        <v>12149</v>
      </c>
      <c r="C5147" s="45" t="s">
        <v>12155</v>
      </c>
      <c r="D5147" s="45" t="s">
        <v>12177</v>
      </c>
      <c r="E5147" s="45" t="s">
        <v>5311</v>
      </c>
      <c r="F5147" s="93"/>
      <c r="G5147" s="93"/>
      <c r="H5147" s="93"/>
      <c r="I5147" s="99"/>
      <c r="J5147" s="99"/>
      <c r="K5147" s="99"/>
      <c r="L5147" s="99"/>
      <c r="M5147" s="99"/>
      <c r="N5147" s="99"/>
      <c r="O5147" s="99"/>
      <c r="P5147" s="99"/>
      <c r="Q5147" s="99"/>
      <c r="R5147" s="99"/>
      <c r="S5147" s="99"/>
      <c r="T5147" s="99"/>
      <c r="U5147" s="99"/>
      <c r="V5147" s="99"/>
      <c r="W5147" s="99"/>
      <c r="X5147" s="99"/>
      <c r="Y5147" s="99"/>
      <c r="Z5147" s="99"/>
      <c r="AF5147" s="326"/>
    </row>
    <row r="5148" spans="1:32" x14ac:dyDescent="0.25">
      <c r="A5148" s="44" t="s">
        <v>12154</v>
      </c>
      <c r="B5148" s="44" t="s">
        <v>12149</v>
      </c>
      <c r="C5148" s="45" t="s">
        <v>12155</v>
      </c>
      <c r="D5148" s="93" t="s">
        <v>18817</v>
      </c>
      <c r="E5148" s="45" t="s">
        <v>5311</v>
      </c>
      <c r="F5148" s="379"/>
      <c r="G5148" s="379"/>
      <c r="H5148" s="379"/>
      <c r="I5148" s="380"/>
      <c r="J5148" s="380"/>
      <c r="K5148" s="380"/>
      <c r="L5148" s="380"/>
      <c r="M5148" s="380"/>
      <c r="N5148" s="380"/>
      <c r="O5148" s="380"/>
      <c r="P5148" s="380"/>
      <c r="Q5148" s="380"/>
      <c r="R5148" s="380"/>
      <c r="S5148" s="380"/>
      <c r="T5148" s="380"/>
      <c r="U5148" s="380"/>
      <c r="V5148" s="380"/>
      <c r="W5148" s="380"/>
      <c r="X5148" s="380"/>
      <c r="Y5148" s="380"/>
      <c r="Z5148" s="380"/>
      <c r="AA5148" s="380"/>
      <c r="AF5148" s="326"/>
    </row>
    <row r="5149" spans="1:32" x14ac:dyDescent="0.25">
      <c r="A5149" s="44" t="s">
        <v>11434</v>
      </c>
      <c r="B5149" s="44" t="s">
        <v>11304</v>
      </c>
      <c r="C5149" s="45">
        <v>240403</v>
      </c>
      <c r="D5149" s="45" t="s">
        <v>12340</v>
      </c>
      <c r="E5149" s="45" t="s">
        <v>5311</v>
      </c>
      <c r="AF5149" s="326"/>
    </row>
    <row r="5150" spans="1:32" x14ac:dyDescent="0.3">
      <c r="A5150" s="372" t="s">
        <v>20468</v>
      </c>
      <c r="B5150" s="372" t="s">
        <v>1217</v>
      </c>
      <c r="C5150" s="125" t="s">
        <v>20617</v>
      </c>
      <c r="D5150" s="32" t="s">
        <v>20621</v>
      </c>
      <c r="E5150" s="125" t="s">
        <v>10032</v>
      </c>
      <c r="F5150" s="125" t="s">
        <v>1237</v>
      </c>
      <c r="G5150" s="125" t="s">
        <v>1237</v>
      </c>
      <c r="AF5150" s="326"/>
    </row>
    <row r="5151" spans="1:32" x14ac:dyDescent="0.25">
      <c r="A5151" s="44" t="s">
        <v>19155</v>
      </c>
      <c r="B5151" s="44" t="s">
        <v>18840</v>
      </c>
      <c r="C5151" s="45">
        <v>260202</v>
      </c>
      <c r="D5151" s="45" t="s">
        <v>12340</v>
      </c>
      <c r="E5151" s="45" t="s">
        <v>10021</v>
      </c>
      <c r="AF5151" s="326"/>
    </row>
    <row r="5152" spans="1:32" x14ac:dyDescent="0.25">
      <c r="A5152" s="44" t="s">
        <v>8674</v>
      </c>
      <c r="B5152" s="44" t="s">
        <v>20399</v>
      </c>
      <c r="C5152" s="45" t="s">
        <v>8672</v>
      </c>
      <c r="D5152" s="32" t="s">
        <v>12570</v>
      </c>
      <c r="E5152" s="46">
        <v>46295</v>
      </c>
      <c r="AF5152" s="326"/>
    </row>
    <row r="5153" spans="1:32" x14ac:dyDescent="0.25">
      <c r="A5153" s="44" t="s">
        <v>2214</v>
      </c>
      <c r="B5153" s="44" t="s">
        <v>10016</v>
      </c>
      <c r="C5153" s="45">
        <v>240103</v>
      </c>
      <c r="D5153" s="45" t="s">
        <v>12340</v>
      </c>
      <c r="E5153" s="45" t="s">
        <v>5452</v>
      </c>
      <c r="AF5153" s="326"/>
    </row>
    <row r="5154" spans="1:32" x14ac:dyDescent="0.25">
      <c r="A5154" s="44" t="s">
        <v>2215</v>
      </c>
      <c r="B5154" s="44" t="s">
        <v>2433</v>
      </c>
      <c r="C5154" s="45">
        <v>230105</v>
      </c>
      <c r="D5154" s="45" t="s">
        <v>12340</v>
      </c>
      <c r="E5154" s="45" t="s">
        <v>5580</v>
      </c>
      <c r="AF5154" s="326"/>
    </row>
    <row r="5155" spans="1:32" x14ac:dyDescent="0.25">
      <c r="A5155" s="44" t="s">
        <v>125</v>
      </c>
      <c r="B5155" s="44" t="s">
        <v>1938</v>
      </c>
      <c r="C5155" s="45" t="s">
        <v>5089</v>
      </c>
      <c r="D5155" s="46" t="s">
        <v>13037</v>
      </c>
      <c r="E5155" s="46">
        <v>46250</v>
      </c>
      <c r="AF5155" s="326"/>
    </row>
    <row r="5156" spans="1:32" x14ac:dyDescent="0.25">
      <c r="A5156" s="44" t="s">
        <v>12213</v>
      </c>
      <c r="B5156" s="44" t="s">
        <v>20343</v>
      </c>
      <c r="C5156" s="45" t="s">
        <v>12601</v>
      </c>
      <c r="D5156" s="32" t="s">
        <v>12570</v>
      </c>
      <c r="E5156" s="46">
        <v>46387</v>
      </c>
      <c r="AF5156" s="326"/>
    </row>
    <row r="5157" spans="1:32" x14ac:dyDescent="0.25">
      <c r="A5157" s="102" t="s">
        <v>12213</v>
      </c>
      <c r="B5157" s="92" t="s">
        <v>12217</v>
      </c>
      <c r="C5157" s="93" t="s">
        <v>12221</v>
      </c>
      <c r="D5157" s="93" t="s">
        <v>1250</v>
      </c>
      <c r="E5157" s="94">
        <v>46317</v>
      </c>
      <c r="F5157" s="93"/>
      <c r="G5157" s="93"/>
      <c r="H5157" s="93"/>
      <c r="I5157" s="99"/>
      <c r="J5157" s="99"/>
      <c r="K5157" s="99"/>
      <c r="L5157" s="99"/>
      <c r="M5157" s="99"/>
      <c r="N5157" s="99"/>
      <c r="O5157" s="99"/>
      <c r="P5157" s="99"/>
      <c r="Q5157" s="99"/>
      <c r="R5157" s="99"/>
      <c r="S5157" s="99"/>
      <c r="T5157" s="99"/>
      <c r="U5157" s="99"/>
      <c r="V5157" s="99"/>
      <c r="W5157" s="99"/>
      <c r="X5157" s="99"/>
      <c r="Y5157" s="99"/>
      <c r="Z5157" s="99"/>
      <c r="AA5157" s="380"/>
      <c r="AF5157" s="326"/>
    </row>
    <row r="5158" spans="1:32" x14ac:dyDescent="0.25">
      <c r="A5158" s="44" t="s">
        <v>528</v>
      </c>
      <c r="B5158" s="44" t="s">
        <v>20347</v>
      </c>
      <c r="C5158" s="45" t="s">
        <v>11832</v>
      </c>
      <c r="D5158" s="32" t="s">
        <v>12570</v>
      </c>
      <c r="E5158" s="46">
        <v>46295</v>
      </c>
      <c r="AF5158" s="326"/>
    </row>
    <row r="5159" spans="1:32" x14ac:dyDescent="0.25">
      <c r="A5159" s="44" t="s">
        <v>7517</v>
      </c>
      <c r="B5159" s="44" t="s">
        <v>3598</v>
      </c>
      <c r="C5159" s="45">
        <v>230301</v>
      </c>
      <c r="D5159" s="45" t="s">
        <v>12340</v>
      </c>
      <c r="E5159" s="45" t="s">
        <v>5580</v>
      </c>
      <c r="AF5159" s="326"/>
    </row>
    <row r="5160" spans="1:32" x14ac:dyDescent="0.25">
      <c r="A5160" s="44" t="s">
        <v>3293</v>
      </c>
      <c r="B5160" s="44" t="s">
        <v>3275</v>
      </c>
      <c r="C5160" s="45">
        <v>210101</v>
      </c>
      <c r="D5160" s="45" t="s">
        <v>12340</v>
      </c>
      <c r="E5160" s="45" t="s">
        <v>3276</v>
      </c>
      <c r="AF5160" s="326"/>
    </row>
    <row r="5161" spans="1:32" x14ac:dyDescent="0.25">
      <c r="A5161" s="44" t="s">
        <v>8115</v>
      </c>
      <c r="B5161" s="44" t="s">
        <v>152</v>
      </c>
      <c r="C5161" s="45" t="s">
        <v>5200</v>
      </c>
      <c r="D5161" s="45" t="s">
        <v>12177</v>
      </c>
      <c r="E5161" s="45" t="s">
        <v>4375</v>
      </c>
      <c r="F5161" s="93"/>
      <c r="G5161" s="93"/>
      <c r="H5161" s="93"/>
      <c r="I5161" s="99"/>
      <c r="J5161" s="99"/>
      <c r="K5161" s="99"/>
      <c r="L5161" s="99"/>
      <c r="M5161" s="99"/>
      <c r="N5161" s="99"/>
      <c r="O5161" s="99"/>
      <c r="P5161" s="99"/>
      <c r="Q5161" s="99"/>
      <c r="R5161" s="99"/>
      <c r="S5161" s="99"/>
      <c r="T5161" s="99"/>
      <c r="U5161" s="99"/>
      <c r="V5161" s="99"/>
      <c r="W5161" s="99"/>
      <c r="X5161" s="99"/>
      <c r="Y5161" s="99"/>
      <c r="Z5161" s="99"/>
      <c r="AF5161" s="326"/>
    </row>
    <row r="5162" spans="1:32" x14ac:dyDescent="0.25">
      <c r="A5162" s="44" t="s">
        <v>8115</v>
      </c>
      <c r="B5162" s="44" t="s">
        <v>152</v>
      </c>
      <c r="C5162" s="45" t="s">
        <v>5200</v>
      </c>
      <c r="D5162" s="93" t="s">
        <v>18817</v>
      </c>
      <c r="E5162" s="45" t="s">
        <v>4375</v>
      </c>
      <c r="F5162" s="379"/>
      <c r="G5162" s="379"/>
      <c r="H5162" s="379"/>
      <c r="I5162" s="380"/>
      <c r="J5162" s="380"/>
      <c r="K5162" s="380"/>
      <c r="L5162" s="380"/>
      <c r="M5162" s="380"/>
      <c r="N5162" s="380"/>
      <c r="O5162" s="380"/>
      <c r="P5162" s="380"/>
      <c r="Q5162" s="380"/>
      <c r="R5162" s="380"/>
      <c r="S5162" s="380"/>
      <c r="T5162" s="380"/>
      <c r="U5162" s="380"/>
      <c r="V5162" s="380"/>
      <c r="W5162" s="380"/>
      <c r="X5162" s="380"/>
      <c r="Y5162" s="380"/>
      <c r="Z5162" s="380"/>
      <c r="AA5162" s="380"/>
      <c r="AF5162" s="326"/>
    </row>
    <row r="5163" spans="1:32" x14ac:dyDescent="0.25">
      <c r="A5163" s="44" t="s">
        <v>8115</v>
      </c>
      <c r="B5163" s="44" t="s">
        <v>152</v>
      </c>
      <c r="C5163" s="45" t="s">
        <v>5200</v>
      </c>
      <c r="D5163" s="45" t="s">
        <v>10697</v>
      </c>
      <c r="E5163" s="46">
        <v>46295</v>
      </c>
      <c r="F5163" s="93"/>
      <c r="G5163" s="93"/>
      <c r="H5163" s="93"/>
      <c r="I5163" s="99"/>
      <c r="J5163" s="99"/>
      <c r="K5163" s="99"/>
      <c r="L5163" s="99"/>
      <c r="M5163" s="99"/>
      <c r="N5163" s="99"/>
      <c r="O5163" s="99"/>
      <c r="P5163" s="99"/>
      <c r="Q5163" s="99"/>
      <c r="R5163" s="99"/>
      <c r="S5163" s="99"/>
      <c r="T5163" s="99"/>
      <c r="U5163" s="99"/>
      <c r="V5163" s="99"/>
      <c r="W5163" s="99"/>
      <c r="X5163" s="99"/>
      <c r="Y5163" s="99"/>
      <c r="Z5163" s="99"/>
      <c r="AF5163" s="326"/>
    </row>
    <row r="5164" spans="1:32" x14ac:dyDescent="0.25">
      <c r="A5164" s="44" t="s">
        <v>18044</v>
      </c>
      <c r="B5164" s="44" t="s">
        <v>18045</v>
      </c>
      <c r="C5164" s="45" t="s">
        <v>18348</v>
      </c>
      <c r="D5164" s="93" t="s">
        <v>3876</v>
      </c>
      <c r="E5164" s="359">
        <f>DATE(2029,11,13)</f>
        <v>47435</v>
      </c>
      <c r="F5164" s="93"/>
      <c r="G5164" s="93"/>
      <c r="H5164" s="93"/>
      <c r="I5164" s="99"/>
      <c r="J5164" s="99"/>
      <c r="K5164" s="99"/>
      <c r="L5164" s="99"/>
      <c r="M5164" s="99"/>
      <c r="N5164" s="99"/>
      <c r="O5164" s="99"/>
      <c r="P5164" s="99"/>
      <c r="Q5164" s="99"/>
      <c r="R5164" s="99"/>
      <c r="S5164" s="99"/>
      <c r="T5164" s="99"/>
      <c r="U5164" s="99"/>
      <c r="V5164" s="99"/>
      <c r="W5164" s="99"/>
      <c r="X5164" s="99"/>
      <c r="Y5164" s="99"/>
      <c r="Z5164" s="99"/>
      <c r="AF5164" s="326"/>
    </row>
    <row r="5165" spans="1:32" x14ac:dyDescent="0.25">
      <c r="A5165" s="44" t="s">
        <v>3643</v>
      </c>
      <c r="B5165" s="44" t="s">
        <v>3275</v>
      </c>
      <c r="C5165" s="45">
        <v>210101</v>
      </c>
      <c r="D5165" s="45" t="s">
        <v>12340</v>
      </c>
      <c r="E5165" s="45" t="s">
        <v>3276</v>
      </c>
      <c r="AF5165" s="326"/>
    </row>
    <row r="5166" spans="1:32" x14ac:dyDescent="0.25">
      <c r="A5166" s="44" t="s">
        <v>19156</v>
      </c>
      <c r="B5166" s="44" t="s">
        <v>991</v>
      </c>
      <c r="C5166" s="45">
        <v>260303</v>
      </c>
      <c r="D5166" s="45" t="s">
        <v>12340</v>
      </c>
      <c r="E5166" s="45" t="s">
        <v>10032</v>
      </c>
      <c r="AF5166" s="326"/>
    </row>
    <row r="5167" spans="1:32" x14ac:dyDescent="0.25">
      <c r="A5167" s="44" t="s">
        <v>19156</v>
      </c>
      <c r="B5167" s="44" t="s">
        <v>973</v>
      </c>
      <c r="C5167" s="45">
        <v>260101</v>
      </c>
      <c r="D5167" s="45" t="s">
        <v>12340</v>
      </c>
      <c r="E5167" s="45" t="s">
        <v>8976</v>
      </c>
      <c r="AF5167" s="326"/>
    </row>
    <row r="5168" spans="1:32" x14ac:dyDescent="0.25">
      <c r="A5168" s="44" t="s">
        <v>3072</v>
      </c>
      <c r="B5168" s="44" t="s">
        <v>11295</v>
      </c>
      <c r="C5168" s="45">
        <v>240507</v>
      </c>
      <c r="D5168" s="45" t="s">
        <v>12340</v>
      </c>
      <c r="E5168" s="45" t="s">
        <v>5468</v>
      </c>
      <c r="AF5168" s="326"/>
    </row>
    <row r="5169" spans="1:32" x14ac:dyDescent="0.25">
      <c r="A5169" s="44" t="s">
        <v>3072</v>
      </c>
      <c r="B5169" s="44" t="s">
        <v>967</v>
      </c>
      <c r="C5169" s="45">
        <v>250601</v>
      </c>
      <c r="D5169" s="45" t="s">
        <v>12340</v>
      </c>
      <c r="E5169" s="45" t="s">
        <v>16905</v>
      </c>
      <c r="AF5169" s="326"/>
    </row>
    <row r="5170" spans="1:32" x14ac:dyDescent="0.25">
      <c r="A5170" s="44" t="s">
        <v>19157</v>
      </c>
      <c r="B5170" s="44" t="s">
        <v>5639</v>
      </c>
      <c r="C5170" s="45">
        <v>26010401</v>
      </c>
      <c r="D5170" s="45" t="s">
        <v>12340</v>
      </c>
      <c r="E5170" s="45" t="s">
        <v>18836</v>
      </c>
      <c r="AF5170" s="326"/>
    </row>
    <row r="5171" spans="1:32" x14ac:dyDescent="0.25">
      <c r="A5171" s="44" t="s">
        <v>19157</v>
      </c>
      <c r="B5171" s="44" t="s">
        <v>3298</v>
      </c>
      <c r="C5171" s="45">
        <v>26010402</v>
      </c>
      <c r="D5171" s="45" t="s">
        <v>12340</v>
      </c>
      <c r="E5171" s="45" t="s">
        <v>18836</v>
      </c>
      <c r="AF5171" s="326"/>
    </row>
    <row r="5172" spans="1:32" x14ac:dyDescent="0.25">
      <c r="A5172" s="44" t="s">
        <v>414</v>
      </c>
      <c r="B5172" s="44" t="s">
        <v>20390</v>
      </c>
      <c r="C5172" s="45" t="s">
        <v>4143</v>
      </c>
      <c r="D5172" s="32" t="s">
        <v>12570</v>
      </c>
      <c r="E5172" s="46">
        <v>46265</v>
      </c>
      <c r="AF5172" s="326"/>
    </row>
    <row r="5173" spans="1:32" x14ac:dyDescent="0.25">
      <c r="A5173" s="99" t="s">
        <v>2793</v>
      </c>
      <c r="B5173" s="111" t="s">
        <v>1216</v>
      </c>
      <c r="C5173" s="56" t="s">
        <v>2854</v>
      </c>
      <c r="D5173" s="146" t="s">
        <v>2279</v>
      </c>
      <c r="E5173" s="69">
        <v>45227</v>
      </c>
      <c r="F5173" s="93"/>
      <c r="G5173" s="93"/>
      <c r="H5173" s="93"/>
      <c r="I5173" s="99"/>
      <c r="J5173" s="99"/>
      <c r="K5173" s="99"/>
      <c r="L5173" s="99"/>
      <c r="M5173" s="99"/>
      <c r="N5173" s="99"/>
      <c r="O5173" s="99"/>
      <c r="P5173" s="99"/>
      <c r="Q5173" s="99"/>
      <c r="R5173" s="99"/>
      <c r="S5173" s="99"/>
      <c r="T5173" s="99"/>
      <c r="U5173" s="99"/>
      <c r="V5173" s="99"/>
      <c r="W5173" s="99"/>
      <c r="X5173" s="99"/>
      <c r="Y5173" s="99"/>
      <c r="Z5173" s="99"/>
      <c r="AF5173" s="326"/>
    </row>
    <row r="5174" spans="1:32" x14ac:dyDescent="0.25">
      <c r="A5174" s="44" t="s">
        <v>593</v>
      </c>
      <c r="B5174" s="44" t="s">
        <v>20387</v>
      </c>
      <c r="C5174" s="45" t="s">
        <v>5847</v>
      </c>
      <c r="D5174" s="32" t="s">
        <v>12570</v>
      </c>
      <c r="E5174" s="46">
        <v>46265</v>
      </c>
      <c r="AF5174" s="326"/>
    </row>
    <row r="5175" spans="1:32" x14ac:dyDescent="0.25">
      <c r="A5175" s="44" t="s">
        <v>700</v>
      </c>
      <c r="B5175" s="44" t="s">
        <v>3298</v>
      </c>
      <c r="C5175" s="45">
        <v>23010402</v>
      </c>
      <c r="D5175" s="45" t="s">
        <v>12340</v>
      </c>
      <c r="E5175" s="45" t="s">
        <v>5640</v>
      </c>
      <c r="AF5175" s="326"/>
    </row>
    <row r="5176" spans="1:32" x14ac:dyDescent="0.25">
      <c r="A5176" s="44" t="s">
        <v>216</v>
      </c>
      <c r="B5176" s="44" t="s">
        <v>152</v>
      </c>
      <c r="C5176" s="45" t="s">
        <v>5201</v>
      </c>
      <c r="D5176" s="45" t="s">
        <v>12177</v>
      </c>
      <c r="E5176" s="45" t="s">
        <v>4375</v>
      </c>
      <c r="F5176" s="93"/>
      <c r="G5176" s="93"/>
      <c r="H5176" s="93"/>
      <c r="I5176" s="99"/>
      <c r="J5176" s="99"/>
      <c r="K5176" s="99"/>
      <c r="L5176" s="99"/>
      <c r="M5176" s="99"/>
      <c r="N5176" s="99"/>
      <c r="O5176" s="99"/>
      <c r="P5176" s="99"/>
      <c r="Q5176" s="99"/>
      <c r="R5176" s="99"/>
      <c r="S5176" s="99"/>
      <c r="T5176" s="99"/>
      <c r="U5176" s="99"/>
      <c r="V5176" s="99"/>
      <c r="W5176" s="99"/>
      <c r="X5176" s="99"/>
      <c r="Y5176" s="99"/>
      <c r="Z5176" s="99"/>
      <c r="AF5176" s="326"/>
    </row>
    <row r="5177" spans="1:32" x14ac:dyDescent="0.25">
      <c r="A5177" s="44" t="s">
        <v>216</v>
      </c>
      <c r="B5177" s="44" t="s">
        <v>152</v>
      </c>
      <c r="C5177" s="45" t="s">
        <v>5201</v>
      </c>
      <c r="D5177" s="93" t="s">
        <v>18817</v>
      </c>
      <c r="E5177" s="45" t="s">
        <v>4375</v>
      </c>
      <c r="F5177" s="379"/>
      <c r="G5177" s="379"/>
      <c r="H5177" s="379"/>
      <c r="I5177" s="380"/>
      <c r="J5177" s="380"/>
      <c r="K5177" s="380"/>
      <c r="L5177" s="380"/>
      <c r="M5177" s="380"/>
      <c r="N5177" s="380"/>
      <c r="O5177" s="380"/>
      <c r="P5177" s="380"/>
      <c r="Q5177" s="380"/>
      <c r="R5177" s="380"/>
      <c r="S5177" s="380"/>
      <c r="T5177" s="380"/>
      <c r="U5177" s="380"/>
      <c r="V5177" s="380"/>
      <c r="W5177" s="380"/>
      <c r="X5177" s="380"/>
      <c r="Y5177" s="380"/>
      <c r="Z5177" s="380"/>
      <c r="AA5177" s="380"/>
      <c r="AF5177" s="326"/>
    </row>
    <row r="5178" spans="1:32" x14ac:dyDescent="0.25">
      <c r="A5178" s="44" t="s">
        <v>216</v>
      </c>
      <c r="B5178" s="44" t="s">
        <v>152</v>
      </c>
      <c r="C5178" s="45" t="s">
        <v>5201</v>
      </c>
      <c r="D5178" s="45" t="s">
        <v>10697</v>
      </c>
      <c r="E5178" s="46">
        <v>46295</v>
      </c>
      <c r="F5178" s="93"/>
      <c r="G5178" s="93"/>
      <c r="H5178" s="93"/>
      <c r="I5178" s="99"/>
      <c r="J5178" s="99"/>
      <c r="K5178" s="99"/>
      <c r="L5178" s="99"/>
      <c r="M5178" s="99"/>
      <c r="N5178" s="99"/>
      <c r="O5178" s="99"/>
      <c r="P5178" s="99"/>
      <c r="Q5178" s="99"/>
      <c r="R5178" s="99"/>
      <c r="S5178" s="99"/>
      <c r="T5178" s="99"/>
      <c r="U5178" s="99"/>
      <c r="V5178" s="99"/>
      <c r="W5178" s="99"/>
      <c r="X5178" s="99"/>
      <c r="Y5178" s="99"/>
      <c r="Z5178" s="99"/>
      <c r="AF5178" s="326"/>
    </row>
    <row r="5179" spans="1:32" x14ac:dyDescent="0.3">
      <c r="A5179" s="135" t="s">
        <v>6219</v>
      </c>
      <c r="B5179" s="131" t="s">
        <v>1251</v>
      </c>
      <c r="C5179" s="96" t="s">
        <v>6208</v>
      </c>
      <c r="D5179" s="96" t="s">
        <v>1250</v>
      </c>
      <c r="E5179" s="94">
        <v>46228</v>
      </c>
      <c r="F5179" s="93"/>
      <c r="G5179" s="93"/>
      <c r="H5179" s="93"/>
      <c r="I5179" s="99"/>
      <c r="J5179" s="99"/>
      <c r="K5179" s="99"/>
      <c r="L5179" s="99"/>
      <c r="M5179" s="99"/>
      <c r="N5179" s="99"/>
      <c r="O5179" s="99"/>
      <c r="P5179" s="99"/>
      <c r="Q5179" s="99"/>
      <c r="R5179" s="99"/>
      <c r="S5179" s="99"/>
      <c r="T5179" s="99"/>
      <c r="U5179" s="99"/>
      <c r="V5179" s="99"/>
      <c r="W5179" s="99"/>
      <c r="X5179" s="99"/>
      <c r="Y5179" s="99"/>
      <c r="Z5179" s="99"/>
      <c r="AA5179" s="380"/>
      <c r="AF5179" s="326"/>
    </row>
    <row r="5180" spans="1:32" x14ac:dyDescent="0.3">
      <c r="A5180" s="99" t="s">
        <v>16749</v>
      </c>
      <c r="B5180" s="92" t="s">
        <v>16748</v>
      </c>
      <c r="C5180" s="93" t="s">
        <v>16747</v>
      </c>
      <c r="D5180" s="93" t="s">
        <v>1250</v>
      </c>
      <c r="E5180" s="94">
        <v>46239</v>
      </c>
      <c r="F5180" s="93"/>
      <c r="G5180" s="93"/>
      <c r="H5180" s="93"/>
      <c r="I5180" s="99"/>
      <c r="J5180" s="99"/>
      <c r="K5180" s="99"/>
      <c r="L5180" s="99"/>
      <c r="M5180" s="99"/>
      <c r="N5180" s="99"/>
      <c r="O5180" s="99"/>
      <c r="P5180" s="99"/>
      <c r="Q5180" s="99"/>
      <c r="R5180" s="99"/>
      <c r="S5180" s="99"/>
      <c r="T5180" s="99"/>
      <c r="U5180" s="99"/>
      <c r="V5180" s="99"/>
      <c r="W5180" s="99"/>
      <c r="X5180" s="99"/>
      <c r="Y5180" s="99"/>
      <c r="Z5180" s="99"/>
      <c r="AA5180" s="380"/>
      <c r="AF5180" s="326"/>
    </row>
    <row r="5181" spans="1:32" x14ac:dyDescent="0.25">
      <c r="A5181" s="44" t="s">
        <v>16749</v>
      </c>
      <c r="B5181" s="44" t="s">
        <v>980</v>
      </c>
      <c r="C5181" s="45">
        <v>260103</v>
      </c>
      <c r="D5181" s="45" t="s">
        <v>12340</v>
      </c>
      <c r="E5181" s="45" t="s">
        <v>8976</v>
      </c>
      <c r="AF5181" s="326"/>
    </row>
    <row r="5182" spans="1:32" x14ac:dyDescent="0.25">
      <c r="A5182" s="44" t="s">
        <v>701</v>
      </c>
      <c r="B5182" s="44" t="s">
        <v>18895</v>
      </c>
      <c r="C5182" s="45">
        <v>24070201</v>
      </c>
      <c r="D5182" s="45" t="s">
        <v>12340</v>
      </c>
      <c r="E5182" s="45" t="s">
        <v>7992</v>
      </c>
      <c r="AF5182" s="326"/>
    </row>
    <row r="5183" spans="1:32" x14ac:dyDescent="0.3">
      <c r="A5183" s="57" t="s">
        <v>3772</v>
      </c>
      <c r="B5183" s="92" t="s">
        <v>3862</v>
      </c>
      <c r="C5183" s="93" t="s">
        <v>3860</v>
      </c>
      <c r="D5183" s="93" t="s">
        <v>3861</v>
      </c>
      <c r="E5183" s="94">
        <v>46203</v>
      </c>
      <c r="F5183" s="93"/>
      <c r="G5183" s="93"/>
      <c r="H5183" s="93"/>
      <c r="I5183" s="99"/>
      <c r="J5183" s="99"/>
      <c r="K5183" s="99"/>
      <c r="L5183" s="99"/>
      <c r="M5183" s="99"/>
      <c r="N5183" s="99"/>
      <c r="O5183" s="99"/>
      <c r="P5183" s="99"/>
      <c r="Q5183" s="99"/>
      <c r="R5183" s="99"/>
      <c r="S5183" s="99"/>
      <c r="T5183" s="99"/>
      <c r="U5183" s="99"/>
      <c r="V5183" s="99"/>
      <c r="W5183" s="99"/>
      <c r="X5183" s="99"/>
      <c r="Y5183" s="99"/>
      <c r="Z5183" s="99"/>
      <c r="AA5183" s="380"/>
      <c r="AF5183" s="326"/>
    </row>
    <row r="5184" spans="1:32" x14ac:dyDescent="0.3">
      <c r="A5184" s="372" t="s">
        <v>1053</v>
      </c>
      <c r="B5184" s="372" t="s">
        <v>12354</v>
      </c>
      <c r="C5184" s="125" t="s">
        <v>12187</v>
      </c>
      <c r="D5184" s="32" t="s">
        <v>20621</v>
      </c>
      <c r="E5184" s="125" t="s">
        <v>5239</v>
      </c>
      <c r="F5184" s="125" t="s">
        <v>1236</v>
      </c>
      <c r="G5184" s="125" t="s">
        <v>1237</v>
      </c>
      <c r="AF5184" s="326"/>
    </row>
    <row r="5185" spans="1:32" x14ac:dyDescent="0.25">
      <c r="A5185" s="44" t="s">
        <v>14682</v>
      </c>
      <c r="B5185" s="44" t="s">
        <v>13127</v>
      </c>
      <c r="C5185" s="45">
        <v>13.25</v>
      </c>
      <c r="D5185" s="45" t="s">
        <v>13565</v>
      </c>
      <c r="E5185" s="46">
        <v>47664</v>
      </c>
      <c r="F5185" s="45"/>
      <c r="G5185" s="93"/>
      <c r="H5185" s="93"/>
      <c r="I5185" s="99"/>
      <c r="J5185" s="99"/>
      <c r="K5185" s="99"/>
      <c r="L5185" s="99"/>
      <c r="M5185" s="99"/>
      <c r="N5185" s="99"/>
      <c r="O5185" s="99"/>
      <c r="P5185" s="99"/>
      <c r="Q5185" s="99"/>
      <c r="R5185" s="99"/>
      <c r="S5185" s="99"/>
      <c r="T5185" s="99"/>
      <c r="U5185" s="99"/>
      <c r="V5185" s="99"/>
      <c r="W5185" s="99"/>
      <c r="X5185" s="99"/>
      <c r="Y5185" s="99"/>
      <c r="Z5185" s="99"/>
      <c r="AF5185" s="326"/>
    </row>
    <row r="5186" spans="1:32" x14ac:dyDescent="0.25">
      <c r="A5186" s="44" t="s">
        <v>13661</v>
      </c>
      <c r="B5186" s="44" t="s">
        <v>5639</v>
      </c>
      <c r="C5186" s="45">
        <v>25010401</v>
      </c>
      <c r="D5186" s="45" t="s">
        <v>12340</v>
      </c>
      <c r="E5186" s="45" t="s">
        <v>13581</v>
      </c>
      <c r="AF5186" s="326"/>
    </row>
    <row r="5187" spans="1:32" x14ac:dyDescent="0.25">
      <c r="A5187" s="44" t="s">
        <v>13661</v>
      </c>
      <c r="B5187" s="44" t="s">
        <v>3298</v>
      </c>
      <c r="C5187" s="45">
        <v>25010402</v>
      </c>
      <c r="D5187" s="45" t="s">
        <v>12340</v>
      </c>
      <c r="E5187" s="45" t="s">
        <v>13581</v>
      </c>
      <c r="AF5187" s="326"/>
    </row>
    <row r="5188" spans="1:32" x14ac:dyDescent="0.25">
      <c r="A5188" s="44" t="s">
        <v>13661</v>
      </c>
      <c r="B5188" s="44" t="s">
        <v>5442</v>
      </c>
      <c r="C5188" s="45">
        <v>25010502</v>
      </c>
      <c r="D5188" s="45" t="s">
        <v>12340</v>
      </c>
      <c r="E5188" s="45" t="s">
        <v>13567</v>
      </c>
      <c r="AF5188" s="326"/>
    </row>
    <row r="5189" spans="1:32" x14ac:dyDescent="0.25">
      <c r="A5189" s="44" t="s">
        <v>13661</v>
      </c>
      <c r="B5189" s="44" t="s">
        <v>18828</v>
      </c>
      <c r="C5189" s="45">
        <v>25010501</v>
      </c>
      <c r="D5189" s="45" t="s">
        <v>12340</v>
      </c>
      <c r="E5189" s="45" t="s">
        <v>13567</v>
      </c>
      <c r="AF5189" s="326"/>
    </row>
    <row r="5190" spans="1:32" x14ac:dyDescent="0.25">
      <c r="A5190" s="44" t="s">
        <v>15155</v>
      </c>
      <c r="B5190" s="44" t="s">
        <v>15131</v>
      </c>
      <c r="C5190" s="45" t="s">
        <v>15156</v>
      </c>
      <c r="D5190" s="45" t="s">
        <v>12177</v>
      </c>
      <c r="E5190" s="45" t="s">
        <v>5650</v>
      </c>
      <c r="F5190" s="93"/>
      <c r="G5190" s="93"/>
      <c r="H5190" s="93"/>
      <c r="I5190" s="99"/>
      <c r="J5190" s="99"/>
      <c r="K5190" s="99"/>
      <c r="L5190" s="99"/>
      <c r="M5190" s="99"/>
      <c r="N5190" s="99"/>
      <c r="O5190" s="99"/>
      <c r="P5190" s="99"/>
      <c r="Q5190" s="99"/>
      <c r="R5190" s="99"/>
      <c r="S5190" s="99"/>
      <c r="T5190" s="99"/>
      <c r="U5190" s="99"/>
      <c r="V5190" s="99"/>
      <c r="W5190" s="99"/>
      <c r="X5190" s="99"/>
      <c r="Y5190" s="99"/>
      <c r="Z5190" s="99"/>
      <c r="AF5190" s="326"/>
    </row>
    <row r="5191" spans="1:32" x14ac:dyDescent="0.25">
      <c r="A5191" s="44" t="s">
        <v>15155</v>
      </c>
      <c r="B5191" s="44" t="s">
        <v>15131</v>
      </c>
      <c r="C5191" s="45" t="s">
        <v>15156</v>
      </c>
      <c r="D5191" s="93" t="s">
        <v>18817</v>
      </c>
      <c r="E5191" s="45" t="s">
        <v>5650</v>
      </c>
      <c r="F5191" s="379"/>
      <c r="G5191" s="379"/>
      <c r="H5191" s="379"/>
      <c r="I5191" s="380"/>
      <c r="J5191" s="380"/>
      <c r="K5191" s="380"/>
      <c r="L5191" s="380"/>
      <c r="M5191" s="380"/>
      <c r="N5191" s="380"/>
      <c r="O5191" s="380"/>
      <c r="P5191" s="380"/>
      <c r="Q5191" s="380"/>
      <c r="R5191" s="380"/>
      <c r="S5191" s="380"/>
      <c r="T5191" s="380"/>
      <c r="U5191" s="380"/>
      <c r="V5191" s="380"/>
      <c r="W5191" s="380"/>
      <c r="X5191" s="380"/>
      <c r="Y5191" s="380"/>
      <c r="Z5191" s="380"/>
      <c r="AA5191" s="380"/>
      <c r="AF5191" s="326"/>
    </row>
    <row r="5192" spans="1:32" x14ac:dyDescent="0.25">
      <c r="A5192" s="44" t="s">
        <v>8499</v>
      </c>
      <c r="B5192" s="44" t="s">
        <v>8465</v>
      </c>
      <c r="C5192" s="45">
        <v>230804</v>
      </c>
      <c r="D5192" s="45" t="s">
        <v>12340</v>
      </c>
      <c r="E5192" s="45" t="s">
        <v>4380</v>
      </c>
      <c r="AF5192" s="326"/>
    </row>
    <row r="5193" spans="1:32" x14ac:dyDescent="0.25">
      <c r="A5193" s="44" t="s">
        <v>8499</v>
      </c>
      <c r="B5193" s="44" t="s">
        <v>977</v>
      </c>
      <c r="C5193" s="45">
        <v>230805</v>
      </c>
      <c r="D5193" s="45" t="s">
        <v>12340</v>
      </c>
      <c r="E5193" s="45" t="s">
        <v>4380</v>
      </c>
      <c r="AF5193" s="326"/>
    </row>
    <row r="5194" spans="1:32" x14ac:dyDescent="0.25">
      <c r="A5194" s="44" t="s">
        <v>8499</v>
      </c>
      <c r="B5194" s="44" t="s">
        <v>5447</v>
      </c>
      <c r="C5194" s="45">
        <v>230807</v>
      </c>
      <c r="D5194" s="45" t="s">
        <v>12340</v>
      </c>
      <c r="E5194" s="45" t="s">
        <v>8966</v>
      </c>
      <c r="AF5194" s="326"/>
    </row>
    <row r="5195" spans="1:32" x14ac:dyDescent="0.25">
      <c r="A5195" s="44" t="s">
        <v>17026</v>
      </c>
      <c r="B5195" s="44" t="s">
        <v>16912</v>
      </c>
      <c r="C5195" s="45">
        <v>25050101</v>
      </c>
      <c r="D5195" s="45" t="s">
        <v>12340</v>
      </c>
      <c r="E5195" s="45" t="s">
        <v>7651</v>
      </c>
      <c r="AF5195" s="326"/>
    </row>
    <row r="5196" spans="1:32" x14ac:dyDescent="0.25">
      <c r="A5196" s="44" t="s">
        <v>17026</v>
      </c>
      <c r="B5196" s="44" t="s">
        <v>3597</v>
      </c>
      <c r="C5196" s="45">
        <v>250503</v>
      </c>
      <c r="D5196" s="45" t="s">
        <v>12340</v>
      </c>
      <c r="E5196" s="45" t="s">
        <v>16904</v>
      </c>
      <c r="AF5196" s="326"/>
    </row>
    <row r="5197" spans="1:32" x14ac:dyDescent="0.25">
      <c r="A5197" s="44" t="s">
        <v>3382</v>
      </c>
      <c r="B5197" s="44" t="s">
        <v>20353</v>
      </c>
      <c r="C5197" s="45" t="s">
        <v>20354</v>
      </c>
      <c r="D5197" s="32" t="s">
        <v>12570</v>
      </c>
      <c r="E5197" s="46">
        <v>46507</v>
      </c>
      <c r="AF5197" s="326"/>
    </row>
    <row r="5198" spans="1:32" x14ac:dyDescent="0.25">
      <c r="A5198" s="44" t="s">
        <v>8300</v>
      </c>
      <c r="B5198" s="44" t="s">
        <v>978</v>
      </c>
      <c r="C5198" s="45">
        <v>230703</v>
      </c>
      <c r="D5198" s="45" t="s">
        <v>12340</v>
      </c>
      <c r="E5198" s="45" t="s">
        <v>4375</v>
      </c>
      <c r="AF5198" s="326"/>
    </row>
    <row r="5199" spans="1:32" x14ac:dyDescent="0.25">
      <c r="A5199" s="44" t="s">
        <v>8300</v>
      </c>
      <c r="B5199" s="44" t="s">
        <v>967</v>
      </c>
      <c r="C5199" s="45">
        <v>230601</v>
      </c>
      <c r="D5199" s="45" t="s">
        <v>12340</v>
      </c>
      <c r="E5199" s="45" t="s">
        <v>8383</v>
      </c>
      <c r="AF5199" s="326"/>
    </row>
    <row r="5200" spans="1:32" x14ac:dyDescent="0.25">
      <c r="A5200" s="44" t="s">
        <v>8300</v>
      </c>
      <c r="B5200" s="44" t="s">
        <v>7650</v>
      </c>
      <c r="C5200" s="45">
        <v>230504</v>
      </c>
      <c r="D5200" s="45" t="s">
        <v>12340</v>
      </c>
      <c r="E5200" s="45" t="s">
        <v>7651</v>
      </c>
      <c r="AF5200" s="326"/>
    </row>
    <row r="5201" spans="1:32" x14ac:dyDescent="0.25">
      <c r="A5201" s="44" t="s">
        <v>8675</v>
      </c>
      <c r="B5201" s="44" t="s">
        <v>20399</v>
      </c>
      <c r="C5201" s="45" t="s">
        <v>8672</v>
      </c>
      <c r="D5201" s="32" t="s">
        <v>12570</v>
      </c>
      <c r="E5201" s="46">
        <v>46295</v>
      </c>
      <c r="AF5201" s="326"/>
    </row>
    <row r="5202" spans="1:32" x14ac:dyDescent="0.25">
      <c r="A5202" s="44" t="s">
        <v>17027</v>
      </c>
      <c r="B5202" s="44" t="s">
        <v>2433</v>
      </c>
      <c r="C5202" s="45">
        <v>250106</v>
      </c>
      <c r="D5202" s="45" t="s">
        <v>12340</v>
      </c>
      <c r="E5202" s="45" t="s">
        <v>12896</v>
      </c>
      <c r="AF5202" s="326"/>
    </row>
    <row r="5203" spans="1:32" x14ac:dyDescent="0.25">
      <c r="A5203" s="44" t="s">
        <v>17027</v>
      </c>
      <c r="B5203" s="44" t="s">
        <v>1733</v>
      </c>
      <c r="C5203" s="45">
        <v>250101</v>
      </c>
      <c r="D5203" s="45" t="s">
        <v>12340</v>
      </c>
      <c r="E5203" s="45" t="s">
        <v>13567</v>
      </c>
      <c r="AF5203" s="326"/>
    </row>
    <row r="5204" spans="1:32" x14ac:dyDescent="0.25">
      <c r="A5204" s="44" t="s">
        <v>17027</v>
      </c>
      <c r="B5204" s="44" t="s">
        <v>985</v>
      </c>
      <c r="C5204" s="45">
        <v>241201</v>
      </c>
      <c r="D5204" s="45" t="s">
        <v>12340</v>
      </c>
      <c r="E5204" s="45" t="s">
        <v>13570</v>
      </c>
      <c r="AF5204" s="326"/>
    </row>
    <row r="5205" spans="1:32" x14ac:dyDescent="0.25">
      <c r="A5205" s="44" t="s">
        <v>17027</v>
      </c>
      <c r="B5205" s="44" t="s">
        <v>965</v>
      </c>
      <c r="C5205" s="45">
        <v>220303</v>
      </c>
      <c r="D5205" s="45" t="s">
        <v>12340</v>
      </c>
      <c r="E5205" s="45" t="s">
        <v>2686</v>
      </c>
      <c r="AF5205" s="326"/>
    </row>
    <row r="5206" spans="1:32" x14ac:dyDescent="0.3">
      <c r="A5206" s="372" t="s">
        <v>12396</v>
      </c>
      <c r="B5206" s="372" t="s">
        <v>1232</v>
      </c>
      <c r="C5206" s="125" t="s">
        <v>12397</v>
      </c>
      <c r="D5206" s="32" t="s">
        <v>20621</v>
      </c>
      <c r="E5206" s="125" t="s">
        <v>5075</v>
      </c>
      <c r="F5206" s="125" t="s">
        <v>1236</v>
      </c>
      <c r="G5206" s="125" t="s">
        <v>1237</v>
      </c>
      <c r="AF5206" s="326"/>
    </row>
    <row r="5207" spans="1:32" x14ac:dyDescent="0.25">
      <c r="A5207" s="121" t="s">
        <v>1054</v>
      </c>
      <c r="B5207" s="122" t="s">
        <v>1639</v>
      </c>
      <c r="C5207" s="146">
        <v>1580</v>
      </c>
      <c r="D5207" s="146" t="s">
        <v>3861</v>
      </c>
      <c r="E5207" s="107">
        <v>45269</v>
      </c>
      <c r="F5207" s="93"/>
      <c r="G5207" s="93"/>
      <c r="H5207" s="93"/>
      <c r="I5207" s="99"/>
      <c r="J5207" s="99"/>
      <c r="K5207" s="99"/>
      <c r="L5207" s="99"/>
      <c r="M5207" s="99"/>
      <c r="N5207" s="99"/>
      <c r="O5207" s="99"/>
      <c r="P5207" s="99"/>
      <c r="Q5207" s="99"/>
      <c r="R5207" s="99"/>
      <c r="S5207" s="99"/>
      <c r="T5207" s="99"/>
      <c r="U5207" s="99"/>
      <c r="V5207" s="99"/>
      <c r="W5207" s="99"/>
      <c r="X5207" s="99"/>
      <c r="Y5207" s="99"/>
      <c r="Z5207" s="99"/>
      <c r="AF5207" s="326"/>
    </row>
    <row r="5208" spans="1:32" x14ac:dyDescent="0.3">
      <c r="A5208" s="135" t="s">
        <v>2997</v>
      </c>
      <c r="B5208" s="131" t="s">
        <v>6315</v>
      </c>
      <c r="C5208" s="96" t="s">
        <v>6316</v>
      </c>
      <c r="D5208" s="96" t="s">
        <v>1250</v>
      </c>
      <c r="E5208" s="112">
        <v>46235</v>
      </c>
      <c r="F5208" s="93"/>
      <c r="G5208" s="93"/>
      <c r="H5208" s="93"/>
      <c r="I5208" s="99"/>
      <c r="J5208" s="99"/>
      <c r="K5208" s="99"/>
      <c r="L5208" s="99"/>
      <c r="M5208" s="99"/>
      <c r="N5208" s="99"/>
      <c r="O5208" s="99"/>
      <c r="P5208" s="99"/>
      <c r="Q5208" s="99"/>
      <c r="R5208" s="99"/>
      <c r="S5208" s="99"/>
      <c r="T5208" s="99"/>
      <c r="U5208" s="99"/>
      <c r="V5208" s="99"/>
      <c r="W5208" s="99"/>
      <c r="X5208" s="99"/>
      <c r="Y5208" s="99"/>
      <c r="Z5208" s="99"/>
      <c r="AA5208" s="380"/>
      <c r="AF5208" s="326"/>
    </row>
    <row r="5209" spans="1:32" x14ac:dyDescent="0.3">
      <c r="A5209" s="99" t="s">
        <v>2997</v>
      </c>
      <c r="B5209" s="92" t="s">
        <v>1251</v>
      </c>
      <c r="C5209" s="93" t="s">
        <v>7879</v>
      </c>
      <c r="D5209" s="93" t="s">
        <v>1250</v>
      </c>
      <c r="E5209" s="94">
        <v>46228</v>
      </c>
      <c r="F5209" s="93"/>
      <c r="G5209" s="93"/>
      <c r="H5209" s="93"/>
      <c r="I5209" s="99"/>
      <c r="J5209" s="99"/>
      <c r="K5209" s="99"/>
      <c r="L5209" s="99"/>
      <c r="M5209" s="99"/>
      <c r="N5209" s="99"/>
      <c r="O5209" s="99"/>
      <c r="P5209" s="99"/>
      <c r="Q5209" s="99"/>
      <c r="R5209" s="99"/>
      <c r="S5209" s="99"/>
      <c r="T5209" s="99"/>
      <c r="U5209" s="99"/>
      <c r="V5209" s="99"/>
      <c r="W5209" s="99"/>
      <c r="X5209" s="99"/>
      <c r="Y5209" s="99"/>
      <c r="Z5209" s="99"/>
      <c r="AA5209" s="380"/>
      <c r="AF5209" s="326"/>
    </row>
    <row r="5210" spans="1:32" x14ac:dyDescent="0.25">
      <c r="A5210" s="44" t="s">
        <v>10192</v>
      </c>
      <c r="B5210" s="92" t="s">
        <v>10390</v>
      </c>
      <c r="C5210" s="56" t="s">
        <v>10132</v>
      </c>
      <c r="D5210" s="146" t="s">
        <v>10389</v>
      </c>
      <c r="E5210" s="107">
        <v>45838</v>
      </c>
      <c r="F5210" s="93"/>
      <c r="G5210" s="93"/>
      <c r="H5210" s="93"/>
      <c r="I5210" s="99"/>
      <c r="J5210" s="99"/>
      <c r="K5210" s="99"/>
      <c r="L5210" s="99"/>
      <c r="M5210" s="99"/>
      <c r="N5210" s="99"/>
      <c r="O5210" s="99"/>
      <c r="P5210" s="99"/>
      <c r="Q5210" s="99"/>
      <c r="R5210" s="99"/>
      <c r="S5210" s="99"/>
      <c r="T5210" s="99"/>
      <c r="U5210" s="99"/>
      <c r="V5210" s="99"/>
      <c r="W5210" s="99"/>
      <c r="X5210" s="99"/>
      <c r="Y5210" s="99"/>
      <c r="Z5210" s="99"/>
      <c r="AF5210" s="326"/>
    </row>
    <row r="5211" spans="1:32" x14ac:dyDescent="0.25">
      <c r="A5211" s="44" t="s">
        <v>2470</v>
      </c>
      <c r="B5211" s="44" t="s">
        <v>3598</v>
      </c>
      <c r="C5211" s="45">
        <v>230301</v>
      </c>
      <c r="D5211" s="45" t="s">
        <v>12340</v>
      </c>
      <c r="E5211" s="45" t="s">
        <v>5580</v>
      </c>
      <c r="AF5211" s="326"/>
    </row>
    <row r="5212" spans="1:32" x14ac:dyDescent="0.25">
      <c r="A5212" s="44" t="s">
        <v>4402</v>
      </c>
      <c r="B5212" s="44" t="s">
        <v>4385</v>
      </c>
      <c r="C5212" s="45" t="s">
        <v>4403</v>
      </c>
      <c r="D5212" s="45" t="s">
        <v>12177</v>
      </c>
      <c r="E5212" s="45" t="s">
        <v>4404</v>
      </c>
      <c r="F5212" s="93"/>
      <c r="G5212" s="93"/>
      <c r="H5212" s="93"/>
      <c r="I5212" s="99"/>
      <c r="J5212" s="99"/>
      <c r="K5212" s="99"/>
      <c r="L5212" s="99"/>
      <c r="M5212" s="99"/>
      <c r="N5212" s="99"/>
      <c r="O5212" s="99"/>
      <c r="P5212" s="99"/>
      <c r="Q5212" s="99"/>
      <c r="R5212" s="99"/>
      <c r="S5212" s="99"/>
      <c r="T5212" s="99"/>
      <c r="U5212" s="99"/>
      <c r="V5212" s="99"/>
      <c r="W5212" s="99"/>
      <c r="X5212" s="99"/>
      <c r="Y5212" s="99"/>
      <c r="Z5212" s="99"/>
      <c r="AF5212" s="326"/>
    </row>
    <row r="5213" spans="1:32" x14ac:dyDescent="0.25">
      <c r="A5213" s="44" t="s">
        <v>4402</v>
      </c>
      <c r="B5213" s="44" t="s">
        <v>4385</v>
      </c>
      <c r="C5213" s="45" t="s">
        <v>4403</v>
      </c>
      <c r="D5213" s="93" t="s">
        <v>18817</v>
      </c>
      <c r="E5213" s="45" t="s">
        <v>4404</v>
      </c>
      <c r="F5213" s="379"/>
      <c r="G5213" s="379"/>
      <c r="H5213" s="379"/>
      <c r="I5213" s="380"/>
      <c r="J5213" s="380"/>
      <c r="K5213" s="380"/>
      <c r="L5213" s="380"/>
      <c r="M5213" s="380"/>
      <c r="N5213" s="380"/>
      <c r="O5213" s="380"/>
      <c r="P5213" s="380"/>
      <c r="Q5213" s="380"/>
      <c r="R5213" s="380"/>
      <c r="S5213" s="380"/>
      <c r="T5213" s="380"/>
      <c r="U5213" s="380"/>
      <c r="V5213" s="380"/>
      <c r="W5213" s="380"/>
      <c r="X5213" s="380"/>
      <c r="Y5213" s="380"/>
      <c r="Z5213" s="380"/>
      <c r="AA5213" s="380"/>
      <c r="AF5213" s="326"/>
    </row>
    <row r="5214" spans="1:32" x14ac:dyDescent="0.25">
      <c r="A5214" s="44" t="s">
        <v>4402</v>
      </c>
      <c r="B5214" s="44" t="s">
        <v>4385</v>
      </c>
      <c r="C5214" s="45" t="s">
        <v>4403</v>
      </c>
      <c r="D5214" s="45" t="s">
        <v>10697</v>
      </c>
      <c r="E5214" s="45" t="s">
        <v>4404</v>
      </c>
      <c r="F5214" s="93"/>
      <c r="G5214" s="93"/>
      <c r="H5214" s="93"/>
      <c r="I5214" s="99"/>
      <c r="J5214" s="99"/>
      <c r="K5214" s="99"/>
      <c r="L5214" s="99"/>
      <c r="M5214" s="99"/>
      <c r="N5214" s="99"/>
      <c r="O5214" s="99"/>
      <c r="P5214" s="99"/>
      <c r="Q5214" s="99"/>
      <c r="R5214" s="99"/>
      <c r="S5214" s="99"/>
      <c r="T5214" s="99"/>
      <c r="U5214" s="99"/>
      <c r="V5214" s="99"/>
      <c r="W5214" s="99"/>
      <c r="X5214" s="99"/>
      <c r="Y5214" s="99"/>
      <c r="Z5214" s="99"/>
      <c r="AF5214" s="326"/>
    </row>
    <row r="5215" spans="1:32" x14ac:dyDescent="0.25">
      <c r="A5215" s="44" t="s">
        <v>17028</v>
      </c>
      <c r="B5215" s="44" t="s">
        <v>18865</v>
      </c>
      <c r="C5215" s="45">
        <v>25020101</v>
      </c>
      <c r="D5215" s="45" t="s">
        <v>12340</v>
      </c>
      <c r="E5215" s="45" t="s">
        <v>10021</v>
      </c>
      <c r="AF5215" s="326"/>
    </row>
    <row r="5216" spans="1:32" x14ac:dyDescent="0.25">
      <c r="A5216" s="44" t="s">
        <v>17028</v>
      </c>
      <c r="B5216" s="44" t="s">
        <v>210</v>
      </c>
      <c r="C5216" s="45">
        <v>241001</v>
      </c>
      <c r="D5216" s="45" t="s">
        <v>12340</v>
      </c>
      <c r="E5216" s="45" t="s">
        <v>5650</v>
      </c>
      <c r="AF5216" s="326"/>
    </row>
    <row r="5217" spans="1:32" x14ac:dyDescent="0.25">
      <c r="A5217" s="44" t="s">
        <v>17028</v>
      </c>
      <c r="B5217" s="44" t="s">
        <v>16907</v>
      </c>
      <c r="C5217" s="45">
        <v>25050401</v>
      </c>
      <c r="D5217" s="45" t="s">
        <v>12340</v>
      </c>
      <c r="E5217" s="45" t="s">
        <v>7651</v>
      </c>
      <c r="AF5217" s="326"/>
    </row>
    <row r="5218" spans="1:32" x14ac:dyDescent="0.25">
      <c r="A5218" s="44" t="s">
        <v>17028</v>
      </c>
      <c r="B5218" s="44" t="s">
        <v>11372</v>
      </c>
      <c r="C5218" s="45">
        <v>240704</v>
      </c>
      <c r="D5218" s="45" t="s">
        <v>12340</v>
      </c>
      <c r="E5218" s="45" t="s">
        <v>5452</v>
      </c>
      <c r="AF5218" s="326"/>
    </row>
    <row r="5219" spans="1:32" x14ac:dyDescent="0.25">
      <c r="A5219" s="44" t="s">
        <v>17028</v>
      </c>
      <c r="B5219" s="44" t="s">
        <v>3164</v>
      </c>
      <c r="C5219" s="45">
        <v>25020102</v>
      </c>
      <c r="D5219" s="45" t="s">
        <v>12340</v>
      </c>
      <c r="E5219" s="45" t="s">
        <v>10021</v>
      </c>
      <c r="AF5219" s="326"/>
    </row>
    <row r="5220" spans="1:32" x14ac:dyDescent="0.25">
      <c r="A5220" s="44" t="s">
        <v>7518</v>
      </c>
      <c r="B5220" s="44" t="s">
        <v>2433</v>
      </c>
      <c r="C5220" s="45">
        <v>230105</v>
      </c>
      <c r="D5220" s="45" t="s">
        <v>12340</v>
      </c>
      <c r="E5220" s="45" t="s">
        <v>5580</v>
      </c>
      <c r="AF5220" s="326"/>
    </row>
    <row r="5221" spans="1:32" x14ac:dyDescent="0.25">
      <c r="A5221" s="44" t="s">
        <v>18046</v>
      </c>
      <c r="B5221" s="44" t="s">
        <v>15948</v>
      </c>
      <c r="C5221" s="45" t="s">
        <v>18349</v>
      </c>
      <c r="D5221" s="93" t="s">
        <v>3876</v>
      </c>
      <c r="E5221" s="359">
        <f>DATE(2029,9,18)</f>
        <v>47379</v>
      </c>
      <c r="F5221" s="93"/>
      <c r="G5221" s="93"/>
      <c r="H5221" s="93"/>
      <c r="I5221" s="99"/>
      <c r="J5221" s="99"/>
      <c r="K5221" s="99"/>
      <c r="L5221" s="99"/>
      <c r="M5221" s="99"/>
      <c r="N5221" s="99"/>
      <c r="O5221" s="99"/>
      <c r="P5221" s="99"/>
      <c r="Q5221" s="99"/>
      <c r="R5221" s="99"/>
      <c r="S5221" s="99"/>
      <c r="T5221" s="99"/>
      <c r="U5221" s="99"/>
      <c r="V5221" s="99"/>
      <c r="W5221" s="99"/>
      <c r="X5221" s="99"/>
      <c r="Y5221" s="99"/>
      <c r="Z5221" s="99"/>
      <c r="AF5221" s="326"/>
    </row>
    <row r="5222" spans="1:32" x14ac:dyDescent="0.25">
      <c r="A5222" s="44" t="s">
        <v>18046</v>
      </c>
      <c r="B5222" s="44" t="s">
        <v>18047</v>
      </c>
      <c r="C5222" s="45" t="s">
        <v>18350</v>
      </c>
      <c r="D5222" s="93" t="s">
        <v>3876</v>
      </c>
      <c r="E5222" s="359">
        <f>DATE(2029,8,11)</f>
        <v>47341</v>
      </c>
      <c r="F5222" s="93"/>
      <c r="G5222" s="93"/>
      <c r="H5222" s="93"/>
      <c r="I5222" s="99"/>
      <c r="J5222" s="99"/>
      <c r="K5222" s="99"/>
      <c r="L5222" s="99"/>
      <c r="M5222" s="99"/>
      <c r="N5222" s="99"/>
      <c r="O5222" s="99"/>
      <c r="P5222" s="99"/>
      <c r="Q5222" s="99"/>
      <c r="R5222" s="99"/>
      <c r="S5222" s="99"/>
      <c r="T5222" s="99"/>
      <c r="U5222" s="99"/>
      <c r="V5222" s="99"/>
      <c r="W5222" s="99"/>
      <c r="X5222" s="99"/>
      <c r="Y5222" s="99"/>
      <c r="Z5222" s="99"/>
      <c r="AF5222" s="326"/>
    </row>
    <row r="5223" spans="1:32" x14ac:dyDescent="0.25">
      <c r="A5223" s="44" t="s">
        <v>11840</v>
      </c>
      <c r="B5223" s="44" t="s">
        <v>20392</v>
      </c>
      <c r="C5223" s="45" t="s">
        <v>11841</v>
      </c>
      <c r="D5223" s="32" t="s">
        <v>12570</v>
      </c>
      <c r="E5223" s="46">
        <v>46265</v>
      </c>
      <c r="AF5223" s="326"/>
    </row>
    <row r="5224" spans="1:32" x14ac:dyDescent="0.3">
      <c r="A5224" s="372" t="s">
        <v>12398</v>
      </c>
      <c r="B5224" s="372" t="s">
        <v>12349</v>
      </c>
      <c r="C5224" s="125" t="s">
        <v>12350</v>
      </c>
      <c r="D5224" s="32" t="s">
        <v>20621</v>
      </c>
      <c r="E5224" s="125" t="s">
        <v>5075</v>
      </c>
      <c r="F5224" s="125" t="s">
        <v>1237</v>
      </c>
      <c r="G5224" s="125" t="s">
        <v>1237</v>
      </c>
      <c r="AF5224" s="326"/>
    </row>
    <row r="5225" spans="1:32" x14ac:dyDescent="0.25">
      <c r="A5225" s="44" t="s">
        <v>19158</v>
      </c>
      <c r="B5225" s="44" t="s">
        <v>18840</v>
      </c>
      <c r="C5225" s="45">
        <v>260202</v>
      </c>
      <c r="D5225" s="45" t="s">
        <v>12340</v>
      </c>
      <c r="E5225" s="45" t="s">
        <v>10021</v>
      </c>
      <c r="AF5225" s="326"/>
    </row>
    <row r="5226" spans="1:32" x14ac:dyDescent="0.25">
      <c r="A5226" s="44" t="s">
        <v>10193</v>
      </c>
      <c r="B5226" s="92" t="s">
        <v>10390</v>
      </c>
      <c r="C5226" s="371" t="s">
        <v>10122</v>
      </c>
      <c r="D5226" s="146" t="s">
        <v>10389</v>
      </c>
      <c r="E5226" s="107">
        <v>45838</v>
      </c>
      <c r="F5226" s="93"/>
      <c r="G5226" s="93"/>
      <c r="H5226" s="93"/>
      <c r="I5226" s="99"/>
      <c r="J5226" s="99"/>
      <c r="K5226" s="99"/>
      <c r="L5226" s="99"/>
      <c r="M5226" s="99"/>
      <c r="N5226" s="99"/>
      <c r="O5226" s="99"/>
      <c r="P5226" s="99"/>
      <c r="Q5226" s="99"/>
      <c r="R5226" s="99"/>
      <c r="S5226" s="99"/>
      <c r="T5226" s="99"/>
      <c r="U5226" s="99"/>
      <c r="V5226" s="99"/>
      <c r="W5226" s="99"/>
      <c r="X5226" s="99"/>
      <c r="Y5226" s="99"/>
      <c r="Z5226" s="99"/>
      <c r="AF5226" s="326"/>
    </row>
    <row r="5227" spans="1:32" x14ac:dyDescent="0.25">
      <c r="A5227" s="44" t="s">
        <v>3073</v>
      </c>
      <c r="B5227" s="44" t="s">
        <v>3169</v>
      </c>
      <c r="C5227" s="45">
        <v>230502</v>
      </c>
      <c r="D5227" s="45" t="s">
        <v>12340</v>
      </c>
      <c r="E5227" s="45" t="s">
        <v>8252</v>
      </c>
      <c r="AF5227" s="326"/>
    </row>
    <row r="5228" spans="1:32" x14ac:dyDescent="0.3">
      <c r="A5228" s="372" t="s">
        <v>20086</v>
      </c>
      <c r="B5228" s="372" t="s">
        <v>1231</v>
      </c>
      <c r="C5228" s="125" t="s">
        <v>8396</v>
      </c>
      <c r="D5228" s="32" t="s">
        <v>20621</v>
      </c>
      <c r="E5228" s="125" t="s">
        <v>4471</v>
      </c>
      <c r="F5228" s="125" t="s">
        <v>1236</v>
      </c>
      <c r="G5228" s="125" t="s">
        <v>1236</v>
      </c>
      <c r="AF5228" s="326"/>
    </row>
    <row r="5229" spans="1:32" x14ac:dyDescent="0.3">
      <c r="A5229" s="372" t="s">
        <v>20086</v>
      </c>
      <c r="B5229" s="372" t="s">
        <v>12351</v>
      </c>
      <c r="C5229" s="125" t="s">
        <v>12352</v>
      </c>
      <c r="D5229" s="32" t="s">
        <v>20621</v>
      </c>
      <c r="E5229" s="125" t="s">
        <v>5075</v>
      </c>
      <c r="F5229" s="125" t="s">
        <v>1236</v>
      </c>
      <c r="G5229" s="125" t="s">
        <v>1236</v>
      </c>
      <c r="AF5229" s="326"/>
    </row>
    <row r="5230" spans="1:32" x14ac:dyDescent="0.3">
      <c r="A5230" s="372" t="s">
        <v>20086</v>
      </c>
      <c r="B5230" s="372" t="s">
        <v>1225</v>
      </c>
      <c r="C5230" s="125" t="s">
        <v>20256</v>
      </c>
      <c r="D5230" s="32" t="s">
        <v>20621</v>
      </c>
      <c r="E5230" s="125" t="s">
        <v>8976</v>
      </c>
      <c r="F5230" s="125" t="s">
        <v>1236</v>
      </c>
      <c r="G5230" s="125" t="s">
        <v>1236</v>
      </c>
      <c r="AF5230" s="326"/>
    </row>
    <row r="5231" spans="1:32" x14ac:dyDescent="0.3">
      <c r="A5231" s="372" t="s">
        <v>16568</v>
      </c>
      <c r="B5231" s="372" t="s">
        <v>1660</v>
      </c>
      <c r="C5231" s="125" t="s">
        <v>14425</v>
      </c>
      <c r="D5231" s="32" t="s">
        <v>20621</v>
      </c>
      <c r="E5231" s="125" t="s">
        <v>12895</v>
      </c>
      <c r="F5231" s="125" t="s">
        <v>1236</v>
      </c>
      <c r="G5231" s="125" t="s">
        <v>1237</v>
      </c>
      <c r="AF5231" s="326"/>
    </row>
    <row r="5232" spans="1:32" x14ac:dyDescent="0.25">
      <c r="A5232" s="44" t="s">
        <v>1679</v>
      </c>
      <c r="B5232" s="44" t="s">
        <v>3275</v>
      </c>
      <c r="C5232" s="45">
        <v>210101</v>
      </c>
      <c r="D5232" s="45" t="s">
        <v>12340</v>
      </c>
      <c r="E5232" s="45" t="s">
        <v>3276</v>
      </c>
      <c r="AF5232" s="326"/>
    </row>
    <row r="5233" spans="1:32" x14ac:dyDescent="0.25">
      <c r="A5233" s="44" t="s">
        <v>9518</v>
      </c>
      <c r="B5233" s="44" t="s">
        <v>16033</v>
      </c>
      <c r="C5233" s="45" t="s">
        <v>9865</v>
      </c>
      <c r="D5233" s="93" t="s">
        <v>3876</v>
      </c>
      <c r="E5233" s="359">
        <f>DATE(2027,12,29)</f>
        <v>46750</v>
      </c>
      <c r="F5233" s="93"/>
      <c r="G5233" s="93"/>
      <c r="H5233" s="93"/>
      <c r="I5233" s="99"/>
      <c r="J5233" s="99"/>
      <c r="K5233" s="99"/>
      <c r="L5233" s="99"/>
      <c r="M5233" s="99"/>
      <c r="N5233" s="99"/>
      <c r="O5233" s="99"/>
      <c r="P5233" s="99"/>
      <c r="Q5233" s="99"/>
      <c r="R5233" s="99"/>
      <c r="S5233" s="99"/>
      <c r="T5233" s="99"/>
      <c r="U5233" s="99"/>
      <c r="V5233" s="99"/>
      <c r="W5233" s="99"/>
      <c r="X5233" s="99"/>
      <c r="Y5233" s="99"/>
      <c r="Z5233" s="99"/>
      <c r="AF5233" s="326"/>
    </row>
    <row r="5234" spans="1:32" x14ac:dyDescent="0.25">
      <c r="A5234" s="44" t="s">
        <v>4680</v>
      </c>
      <c r="B5234" s="44" t="s">
        <v>4681</v>
      </c>
      <c r="C5234" s="45" t="s">
        <v>4682</v>
      </c>
      <c r="D5234" s="45" t="s">
        <v>12177</v>
      </c>
      <c r="E5234" s="45" t="s">
        <v>8252</v>
      </c>
      <c r="F5234" s="93"/>
      <c r="G5234" s="93"/>
      <c r="H5234" s="93"/>
      <c r="I5234" s="99"/>
      <c r="J5234" s="99"/>
      <c r="K5234" s="99"/>
      <c r="L5234" s="99"/>
      <c r="M5234" s="99"/>
      <c r="N5234" s="99"/>
      <c r="O5234" s="99"/>
      <c r="P5234" s="99"/>
      <c r="Q5234" s="99"/>
      <c r="R5234" s="99"/>
      <c r="S5234" s="99"/>
      <c r="T5234" s="99"/>
      <c r="U5234" s="99"/>
      <c r="V5234" s="99"/>
      <c r="W5234" s="99"/>
      <c r="X5234" s="99"/>
      <c r="Y5234" s="99"/>
      <c r="Z5234" s="99"/>
      <c r="AF5234" s="326"/>
    </row>
    <row r="5235" spans="1:32" x14ac:dyDescent="0.25">
      <c r="A5235" s="44" t="s">
        <v>4680</v>
      </c>
      <c r="B5235" s="44" t="s">
        <v>4681</v>
      </c>
      <c r="C5235" s="45" t="s">
        <v>4682</v>
      </c>
      <c r="D5235" s="93" t="s">
        <v>18817</v>
      </c>
      <c r="E5235" s="45" t="s">
        <v>8252</v>
      </c>
      <c r="F5235" s="379"/>
      <c r="G5235" s="379"/>
      <c r="H5235" s="379"/>
      <c r="I5235" s="380"/>
      <c r="J5235" s="380"/>
      <c r="K5235" s="380"/>
      <c r="L5235" s="380"/>
      <c r="M5235" s="380"/>
      <c r="N5235" s="380"/>
      <c r="O5235" s="380"/>
      <c r="P5235" s="380"/>
      <c r="Q5235" s="380"/>
      <c r="R5235" s="380"/>
      <c r="S5235" s="380"/>
      <c r="T5235" s="380"/>
      <c r="U5235" s="380"/>
      <c r="V5235" s="380"/>
      <c r="W5235" s="380"/>
      <c r="X5235" s="380"/>
      <c r="Y5235" s="380"/>
      <c r="Z5235" s="380"/>
      <c r="AA5235" s="380"/>
      <c r="AF5235" s="326"/>
    </row>
    <row r="5236" spans="1:32" x14ac:dyDescent="0.25">
      <c r="A5236" s="44" t="s">
        <v>4680</v>
      </c>
      <c r="B5236" s="44" t="s">
        <v>18697</v>
      </c>
      <c r="C5236" s="45" t="s">
        <v>18801</v>
      </c>
      <c r="D5236" s="93" t="s">
        <v>18817</v>
      </c>
      <c r="E5236" s="45" t="s">
        <v>18724</v>
      </c>
      <c r="F5236" s="379"/>
      <c r="G5236" s="379"/>
      <c r="H5236" s="379"/>
      <c r="I5236" s="380"/>
      <c r="J5236" s="380"/>
      <c r="K5236" s="380"/>
      <c r="L5236" s="380"/>
      <c r="M5236" s="380"/>
      <c r="N5236" s="380"/>
      <c r="O5236" s="380"/>
      <c r="P5236" s="380"/>
      <c r="Q5236" s="380"/>
      <c r="R5236" s="380"/>
      <c r="S5236" s="380"/>
      <c r="T5236" s="380"/>
      <c r="U5236" s="380"/>
      <c r="V5236" s="380"/>
      <c r="W5236" s="380"/>
      <c r="X5236" s="380"/>
      <c r="Y5236" s="380"/>
      <c r="Z5236" s="380"/>
      <c r="AA5236" s="380"/>
      <c r="AF5236" s="326"/>
    </row>
    <row r="5237" spans="1:32" x14ac:dyDescent="0.25">
      <c r="A5237" s="44" t="s">
        <v>19159</v>
      </c>
      <c r="B5237" s="44" t="s">
        <v>7650</v>
      </c>
      <c r="C5237" s="45">
        <v>230504</v>
      </c>
      <c r="D5237" s="45" t="s">
        <v>12340</v>
      </c>
      <c r="E5237" s="45" t="s">
        <v>7651</v>
      </c>
      <c r="AF5237" s="326"/>
    </row>
    <row r="5238" spans="1:32" x14ac:dyDescent="0.25">
      <c r="A5238" s="44" t="s">
        <v>4680</v>
      </c>
      <c r="B5238" s="44" t="s">
        <v>4681</v>
      </c>
      <c r="C5238" s="45" t="s">
        <v>4682</v>
      </c>
      <c r="D5238" s="45" t="s">
        <v>10697</v>
      </c>
      <c r="E5238" s="46">
        <v>46234</v>
      </c>
      <c r="F5238" s="93"/>
      <c r="G5238" s="93"/>
      <c r="H5238" s="93"/>
      <c r="I5238" s="99"/>
      <c r="J5238" s="99"/>
      <c r="K5238" s="99"/>
      <c r="L5238" s="99"/>
      <c r="M5238" s="99"/>
      <c r="N5238" s="99"/>
      <c r="O5238" s="99"/>
      <c r="P5238" s="99"/>
      <c r="Q5238" s="99"/>
      <c r="R5238" s="99"/>
      <c r="S5238" s="99"/>
      <c r="T5238" s="99"/>
      <c r="U5238" s="99"/>
      <c r="V5238" s="99"/>
      <c r="W5238" s="99"/>
      <c r="X5238" s="99"/>
      <c r="Y5238" s="99"/>
      <c r="Z5238" s="99"/>
      <c r="AF5238" s="326"/>
    </row>
    <row r="5239" spans="1:32" x14ac:dyDescent="0.25">
      <c r="A5239" s="44" t="s">
        <v>9519</v>
      </c>
      <c r="B5239" s="44" t="s">
        <v>16034</v>
      </c>
      <c r="C5239" s="45" t="s">
        <v>16035</v>
      </c>
      <c r="D5239" s="93" t="s">
        <v>3876</v>
      </c>
      <c r="E5239" s="359">
        <f>DATE(2029,7,17)</f>
        <v>47316</v>
      </c>
      <c r="F5239" s="93"/>
      <c r="G5239" s="93"/>
      <c r="H5239" s="93"/>
      <c r="I5239" s="99"/>
      <c r="J5239" s="99"/>
      <c r="K5239" s="99"/>
      <c r="L5239" s="99"/>
      <c r="M5239" s="99"/>
      <c r="N5239" s="99"/>
      <c r="O5239" s="99"/>
      <c r="P5239" s="99"/>
      <c r="Q5239" s="99"/>
      <c r="R5239" s="99"/>
      <c r="S5239" s="99"/>
      <c r="T5239" s="99"/>
      <c r="U5239" s="99"/>
      <c r="V5239" s="99"/>
      <c r="W5239" s="99"/>
      <c r="X5239" s="99"/>
      <c r="Y5239" s="99"/>
      <c r="Z5239" s="99"/>
      <c r="AF5239" s="326"/>
    </row>
    <row r="5240" spans="1:32" x14ac:dyDescent="0.25">
      <c r="A5240" s="44" t="s">
        <v>611</v>
      </c>
      <c r="B5240" s="44" t="s">
        <v>20397</v>
      </c>
      <c r="C5240" s="45" t="s">
        <v>8815</v>
      </c>
      <c r="D5240" s="32" t="s">
        <v>12570</v>
      </c>
      <c r="E5240" s="46">
        <v>46418</v>
      </c>
      <c r="AF5240" s="326"/>
    </row>
    <row r="5241" spans="1:32" x14ac:dyDescent="0.25">
      <c r="A5241" s="44" t="s">
        <v>703</v>
      </c>
      <c r="B5241" s="44" t="s">
        <v>11304</v>
      </c>
      <c r="C5241" s="45">
        <v>240403</v>
      </c>
      <c r="D5241" s="45" t="s">
        <v>12340</v>
      </c>
      <c r="E5241" s="45" t="s">
        <v>5311</v>
      </c>
      <c r="AF5241" s="326"/>
    </row>
    <row r="5242" spans="1:32" x14ac:dyDescent="0.25">
      <c r="A5242" s="256" t="s">
        <v>5918</v>
      </c>
      <c r="B5242" s="256" t="s">
        <v>5919</v>
      </c>
      <c r="C5242" s="53" t="s">
        <v>5920</v>
      </c>
      <c r="D5242" s="93" t="s">
        <v>5891</v>
      </c>
      <c r="E5242" s="257">
        <v>46454</v>
      </c>
      <c r="F5242" s="93"/>
      <c r="G5242" s="93"/>
      <c r="H5242" s="93"/>
      <c r="I5242" s="99"/>
      <c r="J5242" s="99"/>
      <c r="K5242" s="99"/>
      <c r="L5242" s="99"/>
      <c r="M5242" s="99"/>
      <c r="N5242" s="99"/>
      <c r="O5242" s="99"/>
      <c r="P5242" s="99"/>
      <c r="Q5242" s="99"/>
      <c r="R5242" s="99"/>
      <c r="S5242" s="99"/>
      <c r="T5242" s="99"/>
      <c r="U5242" s="99"/>
      <c r="V5242" s="99"/>
      <c r="W5242" s="99"/>
      <c r="X5242" s="99"/>
      <c r="Y5242" s="99"/>
      <c r="Z5242" s="99"/>
      <c r="AF5242" s="326"/>
    </row>
    <row r="5243" spans="1:32" x14ac:dyDescent="0.25">
      <c r="A5243" s="44" t="s">
        <v>2412</v>
      </c>
      <c r="B5243" s="44" t="s">
        <v>16911</v>
      </c>
      <c r="C5243" s="45">
        <v>250902</v>
      </c>
      <c r="D5243" s="45" t="s">
        <v>12340</v>
      </c>
      <c r="E5243" s="45" t="s">
        <v>5246</v>
      </c>
      <c r="AF5243" s="326"/>
    </row>
    <row r="5244" spans="1:32" x14ac:dyDescent="0.25">
      <c r="A5244" s="44" t="s">
        <v>2412</v>
      </c>
      <c r="B5244" s="44" t="s">
        <v>980</v>
      </c>
      <c r="C5244" s="45">
        <v>260103</v>
      </c>
      <c r="D5244" s="45" t="s">
        <v>12340</v>
      </c>
      <c r="E5244" s="45" t="s">
        <v>8976</v>
      </c>
      <c r="AF5244" s="326"/>
    </row>
    <row r="5245" spans="1:32" x14ac:dyDescent="0.3">
      <c r="A5245" s="372" t="s">
        <v>20087</v>
      </c>
      <c r="B5245" s="372" t="s">
        <v>12351</v>
      </c>
      <c r="C5245" s="125" t="s">
        <v>12352</v>
      </c>
      <c r="D5245" s="32" t="s">
        <v>20621</v>
      </c>
      <c r="E5245" s="125" t="s">
        <v>5075</v>
      </c>
      <c r="F5245" s="125" t="s">
        <v>1236</v>
      </c>
      <c r="G5245" s="125" t="s">
        <v>1237</v>
      </c>
      <c r="AF5245" s="326"/>
    </row>
    <row r="5246" spans="1:32" x14ac:dyDescent="0.3">
      <c r="A5246" s="372" t="s">
        <v>20087</v>
      </c>
      <c r="B5246" s="372" t="s">
        <v>7356</v>
      </c>
      <c r="C5246" s="125" t="s">
        <v>20261</v>
      </c>
      <c r="D5246" s="32" t="s">
        <v>20621</v>
      </c>
      <c r="E5246" s="125" t="s">
        <v>8976</v>
      </c>
      <c r="F5246" s="125" t="s">
        <v>1236</v>
      </c>
      <c r="G5246" s="125" t="s">
        <v>1237</v>
      </c>
      <c r="AF5246" s="326"/>
    </row>
    <row r="5247" spans="1:32" x14ac:dyDescent="0.3">
      <c r="A5247" s="372" t="s">
        <v>9369</v>
      </c>
      <c r="B5247" s="372" t="s">
        <v>1209</v>
      </c>
      <c r="C5247" s="125" t="s">
        <v>8691</v>
      </c>
      <c r="D5247" s="32" t="s">
        <v>20621</v>
      </c>
      <c r="E5247" s="125" t="s">
        <v>8524</v>
      </c>
      <c r="F5247" s="125" t="s">
        <v>1236</v>
      </c>
      <c r="G5247" s="125" t="s">
        <v>1237</v>
      </c>
      <c r="AF5247" s="326"/>
    </row>
    <row r="5248" spans="1:32" x14ac:dyDescent="0.3">
      <c r="A5248" s="372" t="s">
        <v>11975</v>
      </c>
      <c r="B5248" s="372" t="s">
        <v>1224</v>
      </c>
      <c r="C5248" s="125" t="s">
        <v>11961</v>
      </c>
      <c r="D5248" s="32" t="s">
        <v>20621</v>
      </c>
      <c r="E5248" s="125" t="s">
        <v>2686</v>
      </c>
      <c r="F5248" s="125" t="s">
        <v>1236</v>
      </c>
      <c r="G5248" s="125" t="s">
        <v>1236</v>
      </c>
      <c r="AF5248" s="326"/>
    </row>
    <row r="5249" spans="1:32" x14ac:dyDescent="0.25">
      <c r="A5249" s="44" t="s">
        <v>12261</v>
      </c>
      <c r="B5249" s="44" t="s">
        <v>992</v>
      </c>
      <c r="C5249" s="45">
        <v>240802</v>
      </c>
      <c r="D5249" s="45" t="s">
        <v>12340</v>
      </c>
      <c r="E5249" s="45" t="s">
        <v>5239</v>
      </c>
      <c r="AF5249" s="326"/>
    </row>
    <row r="5250" spans="1:32" x14ac:dyDescent="0.25">
      <c r="A5250" s="44" t="s">
        <v>11435</v>
      </c>
      <c r="B5250" s="44" t="s">
        <v>3298</v>
      </c>
      <c r="C5250" s="45">
        <v>24010402</v>
      </c>
      <c r="D5250" s="45" t="s">
        <v>12340</v>
      </c>
      <c r="E5250" s="45" t="s">
        <v>10021</v>
      </c>
      <c r="AF5250" s="326"/>
    </row>
    <row r="5251" spans="1:32" x14ac:dyDescent="0.3">
      <c r="A5251" s="372" t="s">
        <v>11976</v>
      </c>
      <c r="B5251" s="372" t="s">
        <v>4231</v>
      </c>
      <c r="C5251" s="125" t="s">
        <v>11929</v>
      </c>
      <c r="D5251" s="32" t="s">
        <v>20621</v>
      </c>
      <c r="E5251" s="125" t="s">
        <v>7992</v>
      </c>
      <c r="F5251" s="125" t="s">
        <v>1236</v>
      </c>
      <c r="G5251" s="125" t="s">
        <v>1237</v>
      </c>
      <c r="AF5251" s="326"/>
    </row>
    <row r="5252" spans="1:32" x14ac:dyDescent="0.25">
      <c r="A5252" s="44" t="s">
        <v>9520</v>
      </c>
      <c r="B5252" s="44" t="s">
        <v>15887</v>
      </c>
      <c r="C5252" s="45" t="s">
        <v>7135</v>
      </c>
      <c r="D5252" s="93" t="s">
        <v>3876</v>
      </c>
      <c r="E5252" s="359">
        <f>DATE(2027,3,24)</f>
        <v>46470</v>
      </c>
      <c r="F5252" s="93"/>
      <c r="G5252" s="93"/>
      <c r="H5252" s="93"/>
      <c r="I5252" s="99"/>
      <c r="J5252" s="99"/>
      <c r="K5252" s="99"/>
      <c r="L5252" s="99"/>
      <c r="M5252" s="99"/>
      <c r="N5252" s="99"/>
      <c r="O5252" s="99"/>
      <c r="P5252" s="99"/>
      <c r="Q5252" s="99"/>
      <c r="R5252" s="99"/>
      <c r="S5252" s="99"/>
      <c r="T5252" s="99"/>
      <c r="U5252" s="99"/>
      <c r="V5252" s="99"/>
      <c r="W5252" s="99"/>
      <c r="X5252" s="99"/>
      <c r="Y5252" s="99"/>
      <c r="Z5252" s="99"/>
      <c r="AF5252" s="326"/>
    </row>
    <row r="5253" spans="1:32" x14ac:dyDescent="0.3">
      <c r="A5253" s="372" t="s">
        <v>20088</v>
      </c>
      <c r="B5253" s="372" t="s">
        <v>2383</v>
      </c>
      <c r="C5253" s="125" t="s">
        <v>20257</v>
      </c>
      <c r="D5253" s="32" t="s">
        <v>20621</v>
      </c>
      <c r="E5253" s="125" t="s">
        <v>8976</v>
      </c>
      <c r="F5253" s="125" t="s">
        <v>1236</v>
      </c>
      <c r="G5253" s="125" t="s">
        <v>1237</v>
      </c>
      <c r="AF5253" s="326"/>
    </row>
    <row r="5254" spans="1:32" x14ac:dyDescent="0.3">
      <c r="A5254" s="372" t="s">
        <v>20469</v>
      </c>
      <c r="B5254" s="372" t="s">
        <v>7465</v>
      </c>
      <c r="C5254" s="125" t="s">
        <v>20614</v>
      </c>
      <c r="D5254" s="32" t="s">
        <v>20621</v>
      </c>
      <c r="E5254" s="125" t="s">
        <v>10032</v>
      </c>
      <c r="F5254" s="125" t="s">
        <v>1236</v>
      </c>
      <c r="G5254" s="125" t="s">
        <v>1237</v>
      </c>
      <c r="AF5254" s="326"/>
    </row>
    <row r="5255" spans="1:32" x14ac:dyDescent="0.25">
      <c r="A5255" s="44" t="s">
        <v>1413</v>
      </c>
      <c r="B5255" s="44" t="s">
        <v>15889</v>
      </c>
      <c r="C5255" s="45" t="s">
        <v>9866</v>
      </c>
      <c r="D5255" s="93" t="s">
        <v>3876</v>
      </c>
      <c r="E5255" s="359">
        <f>DATE(2027,10,11)</f>
        <v>46671</v>
      </c>
      <c r="F5255" s="93"/>
      <c r="G5255" s="93"/>
      <c r="H5255" s="93"/>
      <c r="I5255" s="99"/>
      <c r="J5255" s="99"/>
      <c r="K5255" s="99"/>
      <c r="L5255" s="99"/>
      <c r="M5255" s="99"/>
      <c r="N5255" s="99"/>
      <c r="O5255" s="99"/>
      <c r="P5255" s="99"/>
      <c r="Q5255" s="99"/>
      <c r="R5255" s="99"/>
      <c r="S5255" s="99"/>
      <c r="T5255" s="99"/>
      <c r="U5255" s="99"/>
      <c r="V5255" s="99"/>
      <c r="W5255" s="99"/>
      <c r="X5255" s="99"/>
      <c r="Y5255" s="99"/>
      <c r="Z5255" s="99"/>
      <c r="AF5255" s="326"/>
    </row>
    <row r="5256" spans="1:32" x14ac:dyDescent="0.25">
      <c r="A5256" s="44" t="s">
        <v>1413</v>
      </c>
      <c r="B5256" s="44" t="s">
        <v>15957</v>
      </c>
      <c r="C5256" s="45" t="s">
        <v>14854</v>
      </c>
      <c r="D5256" s="93" t="s">
        <v>3876</v>
      </c>
      <c r="E5256" s="359">
        <f>DATE(2029,1,31)</f>
        <v>47149</v>
      </c>
      <c r="F5256" s="93"/>
      <c r="G5256" s="93"/>
      <c r="H5256" s="93"/>
      <c r="I5256" s="99"/>
      <c r="J5256" s="99"/>
      <c r="K5256" s="99"/>
      <c r="L5256" s="99"/>
      <c r="M5256" s="99"/>
      <c r="N5256" s="99"/>
      <c r="O5256" s="99"/>
      <c r="P5256" s="99"/>
      <c r="Q5256" s="99"/>
      <c r="R5256" s="99"/>
      <c r="S5256" s="99"/>
      <c r="T5256" s="99"/>
      <c r="U5256" s="99"/>
      <c r="V5256" s="99"/>
      <c r="W5256" s="99"/>
      <c r="X5256" s="99"/>
      <c r="Y5256" s="99"/>
      <c r="Z5256" s="99"/>
      <c r="AF5256" s="326"/>
    </row>
    <row r="5257" spans="1:32" x14ac:dyDescent="0.25">
      <c r="A5257" s="44" t="s">
        <v>5525</v>
      </c>
      <c r="B5257" s="44" t="s">
        <v>2433</v>
      </c>
      <c r="C5257" s="45">
        <v>220105</v>
      </c>
      <c r="D5257" s="45" t="s">
        <v>12340</v>
      </c>
      <c r="E5257" s="45" t="s">
        <v>2686</v>
      </c>
      <c r="AF5257" s="326"/>
    </row>
    <row r="5258" spans="1:32" x14ac:dyDescent="0.25">
      <c r="A5258" s="44" t="s">
        <v>19160</v>
      </c>
      <c r="B5258" s="44" t="s">
        <v>19161</v>
      </c>
      <c r="C5258" s="45">
        <v>240902</v>
      </c>
      <c r="D5258" s="45" t="s">
        <v>12340</v>
      </c>
      <c r="E5258" s="45" t="s">
        <v>5075</v>
      </c>
      <c r="AF5258" s="326"/>
    </row>
    <row r="5259" spans="1:32" x14ac:dyDescent="0.3">
      <c r="A5259" s="372" t="s">
        <v>20089</v>
      </c>
      <c r="B5259" s="372" t="s">
        <v>1214</v>
      </c>
      <c r="C5259" s="125" t="s">
        <v>18610</v>
      </c>
      <c r="D5259" s="32" t="s">
        <v>20621</v>
      </c>
      <c r="E5259" s="125" t="s">
        <v>8976</v>
      </c>
      <c r="F5259" s="125" t="s">
        <v>1236</v>
      </c>
      <c r="G5259" s="125" t="s">
        <v>1237</v>
      </c>
      <c r="AF5259" s="326"/>
    </row>
    <row r="5260" spans="1:32" x14ac:dyDescent="0.3">
      <c r="A5260" s="372" t="s">
        <v>7369</v>
      </c>
      <c r="B5260" s="372" t="s">
        <v>1214</v>
      </c>
      <c r="C5260" s="125" t="s">
        <v>18610</v>
      </c>
      <c r="D5260" s="32" t="s">
        <v>20621</v>
      </c>
      <c r="E5260" s="125" t="s">
        <v>8976</v>
      </c>
      <c r="F5260" s="125" t="s">
        <v>1236</v>
      </c>
      <c r="G5260" s="125" t="s">
        <v>1237</v>
      </c>
      <c r="AF5260" s="326"/>
    </row>
    <row r="5261" spans="1:32" x14ac:dyDescent="0.25">
      <c r="A5261" s="44" t="s">
        <v>5855</v>
      </c>
      <c r="B5261" s="44" t="s">
        <v>20393</v>
      </c>
      <c r="C5261" s="45" t="s">
        <v>5854</v>
      </c>
      <c r="D5261" s="32" t="s">
        <v>12570</v>
      </c>
      <c r="E5261" s="46">
        <v>46446</v>
      </c>
      <c r="AF5261" s="326"/>
    </row>
    <row r="5262" spans="1:32" x14ac:dyDescent="0.25">
      <c r="A5262" s="44" t="s">
        <v>5855</v>
      </c>
      <c r="B5262" s="44" t="s">
        <v>2433</v>
      </c>
      <c r="C5262" s="45">
        <v>230105</v>
      </c>
      <c r="D5262" s="45" t="s">
        <v>12340</v>
      </c>
      <c r="E5262" s="45" t="s">
        <v>5580</v>
      </c>
      <c r="AF5262" s="326"/>
    </row>
    <row r="5263" spans="1:32" x14ac:dyDescent="0.25">
      <c r="A5263" s="44" t="s">
        <v>12763</v>
      </c>
      <c r="B5263" s="44" t="s">
        <v>16036</v>
      </c>
      <c r="C5263" s="45" t="s">
        <v>12764</v>
      </c>
      <c r="D5263" s="93" t="s">
        <v>3876</v>
      </c>
      <c r="E5263" s="359">
        <f>DATE(2028,7,15)</f>
        <v>46949</v>
      </c>
      <c r="F5263" s="93"/>
      <c r="G5263" s="93"/>
      <c r="H5263" s="93"/>
      <c r="I5263" s="99"/>
      <c r="J5263" s="99"/>
      <c r="K5263" s="99"/>
      <c r="L5263" s="99"/>
      <c r="M5263" s="99"/>
      <c r="N5263" s="99"/>
      <c r="O5263" s="99"/>
      <c r="P5263" s="99"/>
      <c r="Q5263" s="99"/>
      <c r="R5263" s="99"/>
      <c r="S5263" s="99"/>
      <c r="T5263" s="99"/>
      <c r="U5263" s="99"/>
      <c r="V5263" s="99"/>
      <c r="W5263" s="99"/>
      <c r="X5263" s="99"/>
      <c r="Y5263" s="99"/>
      <c r="Z5263" s="99"/>
      <c r="AF5263" s="326"/>
    </row>
    <row r="5264" spans="1:32" x14ac:dyDescent="0.3">
      <c r="A5264" s="372" t="s">
        <v>14361</v>
      </c>
      <c r="B5264" s="372" t="s">
        <v>14348</v>
      </c>
      <c r="C5264" s="125" t="s">
        <v>14349</v>
      </c>
      <c r="D5264" s="32" t="s">
        <v>20621</v>
      </c>
      <c r="E5264" s="125" t="s">
        <v>13567</v>
      </c>
      <c r="F5264" s="125" t="s">
        <v>1236</v>
      </c>
      <c r="G5264" s="125" t="s">
        <v>1237</v>
      </c>
      <c r="AF5264" s="326"/>
    </row>
    <row r="5265" spans="1:32" x14ac:dyDescent="0.25">
      <c r="A5265" s="44" t="s">
        <v>12262</v>
      </c>
      <c r="B5265" s="44" t="s">
        <v>972</v>
      </c>
      <c r="C5265" s="45">
        <v>240803</v>
      </c>
      <c r="D5265" s="45" t="s">
        <v>12340</v>
      </c>
      <c r="E5265" s="45" t="s">
        <v>5239</v>
      </c>
      <c r="AF5265" s="326"/>
    </row>
    <row r="5266" spans="1:32" x14ac:dyDescent="0.25">
      <c r="A5266" s="44" t="s">
        <v>12262</v>
      </c>
      <c r="B5266" s="44" t="s">
        <v>3598</v>
      </c>
      <c r="C5266" s="45">
        <v>240301</v>
      </c>
      <c r="D5266" s="45" t="s">
        <v>12340</v>
      </c>
      <c r="E5266" s="45" t="s">
        <v>10032</v>
      </c>
      <c r="AF5266" s="326"/>
    </row>
    <row r="5267" spans="1:32" x14ac:dyDescent="0.3">
      <c r="A5267" s="372" t="s">
        <v>20090</v>
      </c>
      <c r="B5267" s="372" t="s">
        <v>2383</v>
      </c>
      <c r="C5267" s="125" t="s">
        <v>20257</v>
      </c>
      <c r="D5267" s="32" t="s">
        <v>20621</v>
      </c>
      <c r="E5267" s="125" t="s">
        <v>8976</v>
      </c>
      <c r="F5267" s="125" t="s">
        <v>1236</v>
      </c>
      <c r="G5267" s="125" t="s">
        <v>1237</v>
      </c>
      <c r="AF5267" s="326"/>
    </row>
    <row r="5268" spans="1:32" x14ac:dyDescent="0.25">
      <c r="A5268" s="57" t="s">
        <v>3075</v>
      </c>
      <c r="B5268" s="92" t="s">
        <v>3862</v>
      </c>
      <c r="C5268" s="93" t="s">
        <v>3860</v>
      </c>
      <c r="D5268" s="93" t="s">
        <v>3861</v>
      </c>
      <c r="E5268" s="94">
        <v>46203</v>
      </c>
      <c r="F5268" s="93"/>
      <c r="G5268" s="93"/>
      <c r="H5268" s="93"/>
      <c r="I5268" s="99"/>
      <c r="J5268" s="99"/>
      <c r="K5268" s="99"/>
      <c r="L5268" s="99"/>
      <c r="M5268" s="99"/>
      <c r="N5268" s="99"/>
      <c r="O5268" s="99"/>
      <c r="P5268" s="256"/>
      <c r="Q5268" s="99"/>
      <c r="R5268" s="99"/>
      <c r="S5268" s="99"/>
      <c r="T5268" s="99"/>
      <c r="U5268" s="99"/>
      <c r="V5268" s="99"/>
      <c r="W5268" s="99"/>
      <c r="X5268" s="99"/>
      <c r="Y5268" s="99"/>
      <c r="Z5268" s="99"/>
      <c r="AA5268" s="380"/>
      <c r="AF5268" s="326"/>
    </row>
    <row r="5269" spans="1:32" x14ac:dyDescent="0.25">
      <c r="A5269" s="44" t="s">
        <v>3075</v>
      </c>
      <c r="B5269" s="44" t="s">
        <v>2433</v>
      </c>
      <c r="C5269" s="45">
        <v>230105</v>
      </c>
      <c r="D5269" s="45" t="s">
        <v>12340</v>
      </c>
      <c r="E5269" s="45" t="s">
        <v>5580</v>
      </c>
      <c r="AF5269" s="326"/>
    </row>
    <row r="5270" spans="1:32" x14ac:dyDescent="0.25">
      <c r="A5270" s="76" t="s">
        <v>17399</v>
      </c>
      <c r="B5270" s="44" t="s">
        <v>17385</v>
      </c>
      <c r="C5270" s="45">
        <v>44.26</v>
      </c>
      <c r="D5270" s="45" t="s">
        <v>13565</v>
      </c>
      <c r="E5270" s="46">
        <v>47787</v>
      </c>
      <c r="F5270" s="45" t="s">
        <v>1384</v>
      </c>
      <c r="G5270" s="93"/>
      <c r="H5270" s="93"/>
      <c r="I5270" s="99"/>
      <c r="J5270" s="99"/>
      <c r="K5270" s="99"/>
      <c r="L5270" s="99"/>
      <c r="M5270" s="99"/>
      <c r="N5270" s="99"/>
      <c r="O5270" s="99"/>
      <c r="P5270" s="99"/>
      <c r="Q5270" s="99"/>
      <c r="R5270" s="99"/>
      <c r="S5270" s="99"/>
      <c r="T5270" s="99"/>
      <c r="U5270" s="99"/>
      <c r="V5270" s="99"/>
      <c r="W5270" s="99"/>
      <c r="X5270" s="99"/>
      <c r="Y5270" s="99"/>
      <c r="Z5270" s="99"/>
      <c r="AF5270" s="326"/>
    </row>
    <row r="5271" spans="1:32" x14ac:dyDescent="0.25">
      <c r="A5271" s="44" t="s">
        <v>15584</v>
      </c>
      <c r="B5271" s="44" t="s">
        <v>4105</v>
      </c>
      <c r="C5271" s="45" t="s">
        <v>15585</v>
      </c>
      <c r="D5271" s="46" t="s">
        <v>13037</v>
      </c>
      <c r="E5271" s="46">
        <v>46218</v>
      </c>
      <c r="AF5271" s="326"/>
    </row>
    <row r="5272" spans="1:32" x14ac:dyDescent="0.25">
      <c r="A5272" s="44" t="s">
        <v>17029</v>
      </c>
      <c r="B5272" s="44" t="s">
        <v>5447</v>
      </c>
      <c r="C5272" s="45">
        <v>250802</v>
      </c>
      <c r="D5272" s="45" t="s">
        <v>12340</v>
      </c>
      <c r="E5272" s="45" t="s">
        <v>10682</v>
      </c>
      <c r="AF5272" s="326"/>
    </row>
    <row r="5273" spans="1:32" x14ac:dyDescent="0.3">
      <c r="A5273" s="372" t="s">
        <v>11977</v>
      </c>
      <c r="B5273" s="372" t="s">
        <v>1224</v>
      </c>
      <c r="C5273" s="125" t="s">
        <v>11961</v>
      </c>
      <c r="D5273" s="32" t="s">
        <v>20621</v>
      </c>
      <c r="E5273" s="125" t="s">
        <v>2686</v>
      </c>
      <c r="F5273" s="125" t="s">
        <v>1236</v>
      </c>
      <c r="G5273" s="125" t="s">
        <v>1236</v>
      </c>
      <c r="AF5273" s="326"/>
    </row>
    <row r="5274" spans="1:32" x14ac:dyDescent="0.25">
      <c r="A5274" s="44" t="s">
        <v>15586</v>
      </c>
      <c r="B5274" s="44" t="s">
        <v>6798</v>
      </c>
      <c r="C5274" s="45" t="s">
        <v>15587</v>
      </c>
      <c r="D5274" s="46" t="s">
        <v>13037</v>
      </c>
      <c r="E5274" s="46">
        <v>46568</v>
      </c>
      <c r="AF5274" s="326"/>
    </row>
    <row r="5275" spans="1:32" x14ac:dyDescent="0.25">
      <c r="A5275" s="44" t="s">
        <v>19162</v>
      </c>
      <c r="B5275" s="44" t="s">
        <v>990</v>
      </c>
      <c r="C5275" s="45">
        <v>260102</v>
      </c>
      <c r="D5275" s="45" t="s">
        <v>12340</v>
      </c>
      <c r="E5275" s="45" t="s">
        <v>8976</v>
      </c>
      <c r="AF5275" s="326"/>
    </row>
    <row r="5276" spans="1:32" x14ac:dyDescent="0.25">
      <c r="A5276" s="44" t="s">
        <v>19162</v>
      </c>
      <c r="B5276" s="44" t="s">
        <v>980</v>
      </c>
      <c r="C5276" s="45">
        <v>260103</v>
      </c>
      <c r="D5276" s="45" t="s">
        <v>12340</v>
      </c>
      <c r="E5276" s="45" t="s">
        <v>8976</v>
      </c>
      <c r="AF5276" s="326"/>
    </row>
    <row r="5277" spans="1:32" x14ac:dyDescent="0.25">
      <c r="A5277" s="44" t="s">
        <v>19162</v>
      </c>
      <c r="B5277" s="44" t="s">
        <v>5639</v>
      </c>
      <c r="C5277" s="45">
        <v>26010401</v>
      </c>
      <c r="D5277" s="45" t="s">
        <v>12340</v>
      </c>
      <c r="E5277" s="45" t="s">
        <v>18836</v>
      </c>
      <c r="AF5277" s="326"/>
    </row>
    <row r="5278" spans="1:32" x14ac:dyDescent="0.25">
      <c r="A5278" s="44" t="s">
        <v>19162</v>
      </c>
      <c r="B5278" s="44" t="s">
        <v>3298</v>
      </c>
      <c r="C5278" s="45">
        <v>26010402</v>
      </c>
      <c r="D5278" s="45" t="s">
        <v>12340</v>
      </c>
      <c r="E5278" s="45" t="s">
        <v>18836</v>
      </c>
      <c r="AF5278" s="326"/>
    </row>
    <row r="5279" spans="1:32" x14ac:dyDescent="0.25">
      <c r="A5279" s="57" t="s">
        <v>704</v>
      </c>
      <c r="B5279" s="92" t="s">
        <v>3862</v>
      </c>
      <c r="C5279" s="93" t="s">
        <v>3860</v>
      </c>
      <c r="D5279" s="93" t="s">
        <v>3861</v>
      </c>
      <c r="E5279" s="94">
        <v>46203</v>
      </c>
      <c r="F5279" s="93"/>
      <c r="G5279" s="93"/>
      <c r="H5279" s="93"/>
      <c r="I5279" s="99"/>
      <c r="J5279" s="99"/>
      <c r="K5279" s="99"/>
      <c r="L5279" s="99"/>
      <c r="M5279" s="99"/>
      <c r="N5279" s="99"/>
      <c r="O5279" s="99"/>
      <c r="P5279" s="256"/>
      <c r="Q5279" s="99"/>
      <c r="R5279" s="99"/>
      <c r="S5279" s="99"/>
      <c r="T5279" s="99"/>
      <c r="U5279" s="99"/>
      <c r="V5279" s="99"/>
      <c r="W5279" s="99"/>
      <c r="X5279" s="99"/>
      <c r="Y5279" s="99"/>
      <c r="Z5279" s="99"/>
      <c r="AA5279" s="380"/>
      <c r="AF5279" s="326"/>
    </row>
    <row r="5280" spans="1:32" x14ac:dyDescent="0.25">
      <c r="A5280" s="44" t="s">
        <v>704</v>
      </c>
      <c r="B5280" s="44" t="s">
        <v>13126</v>
      </c>
      <c r="C5280" s="45">
        <v>14.24</v>
      </c>
      <c r="D5280" s="45" t="s">
        <v>13565</v>
      </c>
      <c r="E5280" s="46">
        <v>47299</v>
      </c>
      <c r="F5280" s="45"/>
      <c r="G5280" s="93"/>
      <c r="H5280" s="93"/>
      <c r="I5280" s="99"/>
      <c r="J5280" s="99"/>
      <c r="K5280" s="99"/>
      <c r="L5280" s="99"/>
      <c r="M5280" s="99"/>
      <c r="N5280" s="99"/>
      <c r="O5280" s="99"/>
      <c r="P5280" s="99"/>
      <c r="Q5280" s="99"/>
      <c r="R5280" s="99"/>
      <c r="S5280" s="99"/>
      <c r="T5280" s="99"/>
      <c r="U5280" s="99"/>
      <c r="V5280" s="99"/>
      <c r="W5280" s="99"/>
      <c r="X5280" s="99"/>
      <c r="Y5280" s="99"/>
      <c r="Z5280" s="99"/>
      <c r="AF5280" s="326"/>
    </row>
    <row r="5281" spans="1:32" x14ac:dyDescent="0.25">
      <c r="A5281" s="44" t="s">
        <v>704</v>
      </c>
      <c r="B5281" s="44" t="s">
        <v>20344</v>
      </c>
      <c r="C5281" s="45" t="s">
        <v>8813</v>
      </c>
      <c r="D5281" s="32" t="s">
        <v>12570</v>
      </c>
      <c r="E5281" s="46">
        <v>46387</v>
      </c>
      <c r="AF5281" s="326"/>
    </row>
    <row r="5282" spans="1:32" x14ac:dyDescent="0.25">
      <c r="A5282" s="44" t="s">
        <v>704</v>
      </c>
      <c r="B5282" s="44" t="s">
        <v>3156</v>
      </c>
      <c r="C5282" s="45">
        <v>230904</v>
      </c>
      <c r="D5282" s="45" t="s">
        <v>12340</v>
      </c>
      <c r="E5282" s="45" t="s">
        <v>8524</v>
      </c>
      <c r="AF5282" s="326"/>
    </row>
    <row r="5283" spans="1:32" x14ac:dyDescent="0.3">
      <c r="A5283" s="372" t="s">
        <v>20470</v>
      </c>
      <c r="B5283" s="372" t="s">
        <v>1206</v>
      </c>
      <c r="C5283" s="125" t="s">
        <v>20612</v>
      </c>
      <c r="D5283" s="32" t="s">
        <v>20621</v>
      </c>
      <c r="E5283" s="125" t="s">
        <v>10032</v>
      </c>
      <c r="F5283" s="125" t="s">
        <v>1236</v>
      </c>
      <c r="G5283" s="125" t="s">
        <v>1237</v>
      </c>
      <c r="AF5283" s="326"/>
    </row>
    <row r="5284" spans="1:32" x14ac:dyDescent="0.25">
      <c r="A5284" s="44" t="s">
        <v>17030</v>
      </c>
      <c r="B5284" s="44" t="s">
        <v>2433</v>
      </c>
      <c r="C5284" s="45">
        <v>250106</v>
      </c>
      <c r="D5284" s="45" t="s">
        <v>12340</v>
      </c>
      <c r="E5284" s="45" t="s">
        <v>12896</v>
      </c>
      <c r="AF5284" s="326"/>
    </row>
    <row r="5285" spans="1:32" x14ac:dyDescent="0.25">
      <c r="A5285" s="44" t="s">
        <v>6958</v>
      </c>
      <c r="B5285" s="44" t="s">
        <v>3298</v>
      </c>
      <c r="C5285" s="45">
        <v>23010402</v>
      </c>
      <c r="D5285" s="45" t="s">
        <v>12340</v>
      </c>
      <c r="E5285" s="45" t="s">
        <v>5640</v>
      </c>
      <c r="AF5285" s="326"/>
    </row>
    <row r="5286" spans="1:32" x14ac:dyDescent="0.25">
      <c r="A5286" s="102" t="s">
        <v>705</v>
      </c>
      <c r="B5286" s="92" t="s">
        <v>14075</v>
      </c>
      <c r="C5286" s="93" t="s">
        <v>14076</v>
      </c>
      <c r="D5286" s="93" t="s">
        <v>1250</v>
      </c>
      <c r="E5286" s="94">
        <v>47223</v>
      </c>
      <c r="F5286" s="93"/>
      <c r="G5286" s="93"/>
      <c r="H5286" s="93"/>
      <c r="I5286" s="99"/>
      <c r="J5286" s="99"/>
      <c r="K5286" s="99"/>
      <c r="L5286" s="99"/>
      <c r="M5286" s="99"/>
      <c r="N5286" s="99"/>
      <c r="O5286" s="99"/>
      <c r="P5286" s="99"/>
      <c r="Q5286" s="99"/>
      <c r="R5286" s="99"/>
      <c r="S5286" s="99"/>
      <c r="T5286" s="99"/>
      <c r="U5286" s="99"/>
      <c r="V5286" s="99"/>
      <c r="W5286" s="99"/>
      <c r="X5286" s="99"/>
      <c r="Y5286" s="99"/>
      <c r="Z5286" s="99"/>
      <c r="AF5286" s="326"/>
    </row>
    <row r="5287" spans="1:32" x14ac:dyDescent="0.25">
      <c r="A5287" s="135" t="s">
        <v>705</v>
      </c>
      <c r="B5287" s="131" t="s">
        <v>6179</v>
      </c>
      <c r="C5287" s="96" t="s">
        <v>6180</v>
      </c>
      <c r="D5287" s="96" t="s">
        <v>1250</v>
      </c>
      <c r="E5287" s="112">
        <v>46341</v>
      </c>
      <c r="F5287" s="93"/>
      <c r="G5287" s="93"/>
      <c r="H5287" s="93"/>
      <c r="I5287" s="99"/>
      <c r="J5287" s="99"/>
      <c r="K5287" s="99"/>
      <c r="L5287" s="99"/>
      <c r="M5287" s="99"/>
      <c r="N5287" s="99"/>
      <c r="O5287" s="99"/>
      <c r="P5287" s="256"/>
      <c r="Q5287" s="99"/>
      <c r="R5287" s="99"/>
      <c r="S5287" s="99"/>
      <c r="T5287" s="99"/>
      <c r="U5287" s="99"/>
      <c r="V5287" s="99"/>
      <c r="W5287" s="99"/>
      <c r="X5287" s="99"/>
      <c r="Y5287" s="99"/>
      <c r="Z5287" s="99"/>
      <c r="AA5287" s="380"/>
      <c r="AB5287" s="31"/>
      <c r="AF5287" s="326"/>
    </row>
    <row r="5288" spans="1:32" x14ac:dyDescent="0.3">
      <c r="A5288" s="372" t="s">
        <v>11978</v>
      </c>
      <c r="B5288" s="372" t="s">
        <v>1208</v>
      </c>
      <c r="C5288" s="125" t="s">
        <v>11149</v>
      </c>
      <c r="D5288" s="32" t="s">
        <v>20621</v>
      </c>
      <c r="E5288" s="125" t="s">
        <v>2686</v>
      </c>
      <c r="F5288" s="125" t="s">
        <v>1236</v>
      </c>
      <c r="G5288" s="125" t="s">
        <v>1237</v>
      </c>
      <c r="AF5288" s="326"/>
    </row>
    <row r="5289" spans="1:32" x14ac:dyDescent="0.25">
      <c r="A5289" s="44" t="s">
        <v>11978</v>
      </c>
      <c r="B5289" s="44" t="s">
        <v>210</v>
      </c>
      <c r="C5289" s="45">
        <v>241001</v>
      </c>
      <c r="D5289" s="45" t="s">
        <v>12340</v>
      </c>
      <c r="E5289" s="45" t="s">
        <v>5650</v>
      </c>
      <c r="AF5289" s="326"/>
    </row>
    <row r="5290" spans="1:32" x14ac:dyDescent="0.25">
      <c r="A5290" s="44" t="s">
        <v>11978</v>
      </c>
      <c r="B5290" s="44" t="s">
        <v>10031</v>
      </c>
      <c r="C5290" s="45">
        <v>240101</v>
      </c>
      <c r="D5290" s="45" t="s">
        <v>12340</v>
      </c>
      <c r="E5290" s="45" t="s">
        <v>10032</v>
      </c>
      <c r="AF5290" s="326"/>
    </row>
    <row r="5291" spans="1:32" x14ac:dyDescent="0.25">
      <c r="A5291" s="44" t="s">
        <v>11978</v>
      </c>
      <c r="B5291" s="44" t="s">
        <v>3160</v>
      </c>
      <c r="C5291" s="45">
        <v>230901</v>
      </c>
      <c r="D5291" s="45" t="s">
        <v>12340</v>
      </c>
      <c r="E5291" s="45" t="s">
        <v>8524</v>
      </c>
      <c r="AF5291" s="326"/>
    </row>
    <row r="5292" spans="1:32" x14ac:dyDescent="0.25">
      <c r="A5292" s="44" t="s">
        <v>7519</v>
      </c>
      <c r="B5292" s="44" t="s">
        <v>2433</v>
      </c>
      <c r="C5292" s="45">
        <v>230105</v>
      </c>
      <c r="D5292" s="45" t="s">
        <v>12340</v>
      </c>
      <c r="E5292" s="45" t="s">
        <v>5580</v>
      </c>
      <c r="AF5292" s="326"/>
    </row>
    <row r="5293" spans="1:32" x14ac:dyDescent="0.25">
      <c r="A5293" s="44" t="s">
        <v>10194</v>
      </c>
      <c r="B5293" s="92" t="s">
        <v>10390</v>
      </c>
      <c r="C5293" s="371" t="s">
        <v>10122</v>
      </c>
      <c r="D5293" s="146" t="s">
        <v>10389</v>
      </c>
      <c r="E5293" s="107">
        <v>45838</v>
      </c>
      <c r="F5293" s="93"/>
      <c r="G5293" s="93"/>
      <c r="H5293" s="93"/>
      <c r="I5293" s="99"/>
      <c r="J5293" s="99"/>
      <c r="K5293" s="99"/>
      <c r="L5293" s="99"/>
      <c r="M5293" s="99"/>
      <c r="N5293" s="99"/>
      <c r="O5293" s="99"/>
      <c r="P5293" s="256"/>
      <c r="Q5293" s="99"/>
      <c r="R5293" s="99"/>
      <c r="S5293" s="99"/>
      <c r="T5293" s="99"/>
      <c r="U5293" s="99"/>
      <c r="V5293" s="99"/>
      <c r="W5293" s="99"/>
      <c r="X5293" s="99"/>
      <c r="Y5293" s="99"/>
      <c r="Z5293" s="99"/>
      <c r="AF5293" s="326"/>
    </row>
    <row r="5294" spans="1:32" x14ac:dyDescent="0.3">
      <c r="A5294" s="372" t="s">
        <v>1055</v>
      </c>
      <c r="B5294" s="372" t="s">
        <v>8693</v>
      </c>
      <c r="C5294" s="125" t="s">
        <v>8694</v>
      </c>
      <c r="D5294" s="32" t="s">
        <v>20621</v>
      </c>
      <c r="E5294" s="125" t="s">
        <v>8524</v>
      </c>
      <c r="F5294" s="125" t="s">
        <v>1236</v>
      </c>
      <c r="G5294" s="125" t="s">
        <v>1237</v>
      </c>
      <c r="AF5294" s="326"/>
    </row>
    <row r="5295" spans="1:32" x14ac:dyDescent="0.25">
      <c r="A5295" s="99" t="s">
        <v>2858</v>
      </c>
      <c r="B5295" s="111" t="s">
        <v>1216</v>
      </c>
      <c r="C5295" s="56" t="s">
        <v>2854</v>
      </c>
      <c r="D5295" s="146" t="s">
        <v>2279</v>
      </c>
      <c r="E5295" s="69">
        <v>45227</v>
      </c>
      <c r="F5295" s="93"/>
      <c r="G5295" s="93"/>
      <c r="H5295" s="93"/>
      <c r="I5295" s="99"/>
      <c r="J5295" s="99"/>
      <c r="K5295" s="99"/>
      <c r="L5295" s="99"/>
      <c r="M5295" s="99"/>
      <c r="N5295" s="99"/>
      <c r="O5295" s="99"/>
      <c r="P5295" s="256"/>
      <c r="Q5295" s="99"/>
      <c r="R5295" s="99"/>
      <c r="S5295" s="99"/>
      <c r="T5295" s="99"/>
      <c r="U5295" s="99"/>
      <c r="V5295" s="99"/>
      <c r="W5295" s="99"/>
      <c r="X5295" s="99"/>
      <c r="Y5295" s="99"/>
      <c r="Z5295" s="99"/>
      <c r="AF5295" s="326"/>
    </row>
    <row r="5296" spans="1:32" x14ac:dyDescent="0.25">
      <c r="A5296" s="44" t="s">
        <v>2858</v>
      </c>
      <c r="B5296" s="44" t="s">
        <v>11296</v>
      </c>
      <c r="C5296" s="45">
        <v>240402</v>
      </c>
      <c r="D5296" s="45" t="s">
        <v>12340</v>
      </c>
      <c r="E5296" s="45" t="s">
        <v>5311</v>
      </c>
      <c r="AF5296" s="326"/>
    </row>
    <row r="5297" spans="1:32" x14ac:dyDescent="0.25">
      <c r="A5297" s="44" t="s">
        <v>2858</v>
      </c>
      <c r="B5297" s="44" t="s">
        <v>11313</v>
      </c>
      <c r="C5297" s="45">
        <v>240302</v>
      </c>
      <c r="D5297" s="45" t="s">
        <v>12340</v>
      </c>
      <c r="E5297" s="45" t="s">
        <v>2686</v>
      </c>
      <c r="AF5297" s="326"/>
    </row>
    <row r="5298" spans="1:32" x14ac:dyDescent="0.25">
      <c r="A5298" s="57" t="s">
        <v>3773</v>
      </c>
      <c r="B5298" s="92" t="s">
        <v>3862</v>
      </c>
      <c r="C5298" s="93" t="s">
        <v>3860</v>
      </c>
      <c r="D5298" s="93" t="s">
        <v>3861</v>
      </c>
      <c r="E5298" s="94">
        <v>46203</v>
      </c>
      <c r="F5298" s="93"/>
      <c r="G5298" s="93"/>
      <c r="H5298" s="93"/>
      <c r="I5298" s="99"/>
      <c r="J5298" s="99"/>
      <c r="K5298" s="99"/>
      <c r="L5298" s="99"/>
      <c r="M5298" s="99"/>
      <c r="N5298" s="99"/>
      <c r="O5298" s="99"/>
      <c r="P5298" s="256"/>
      <c r="Q5298" s="99"/>
      <c r="R5298" s="99"/>
      <c r="S5298" s="99"/>
      <c r="T5298" s="99"/>
      <c r="U5298" s="99"/>
      <c r="V5298" s="99"/>
      <c r="W5298" s="99"/>
      <c r="X5298" s="99"/>
      <c r="Y5298" s="99"/>
      <c r="Z5298" s="99"/>
      <c r="AA5298" s="380"/>
      <c r="AB5298" s="31"/>
      <c r="AF5298" s="326"/>
    </row>
    <row r="5299" spans="1:32" x14ac:dyDescent="0.25">
      <c r="A5299" s="44" t="s">
        <v>217</v>
      </c>
      <c r="B5299" s="44" t="s">
        <v>3275</v>
      </c>
      <c r="C5299" s="45" t="s">
        <v>7964</v>
      </c>
      <c r="D5299" s="45" t="s">
        <v>12177</v>
      </c>
      <c r="E5299" s="45" t="s">
        <v>8524</v>
      </c>
      <c r="F5299" s="93"/>
      <c r="G5299" s="93"/>
      <c r="H5299" s="93"/>
      <c r="I5299" s="99"/>
      <c r="J5299" s="99"/>
      <c r="K5299" s="99"/>
      <c r="L5299" s="99"/>
      <c r="M5299" s="99"/>
      <c r="N5299" s="99"/>
      <c r="O5299" s="99"/>
      <c r="P5299" s="99"/>
      <c r="Q5299" s="99"/>
      <c r="R5299" s="99"/>
      <c r="S5299" s="99"/>
      <c r="T5299" s="99"/>
      <c r="U5299" s="99"/>
      <c r="V5299" s="99"/>
      <c r="W5299" s="99"/>
      <c r="X5299" s="99"/>
      <c r="Y5299" s="99"/>
      <c r="Z5299" s="99"/>
      <c r="AF5299" s="326"/>
    </row>
    <row r="5300" spans="1:32" x14ac:dyDescent="0.25">
      <c r="A5300" s="44" t="s">
        <v>217</v>
      </c>
      <c r="B5300" s="44" t="s">
        <v>3275</v>
      </c>
      <c r="C5300" s="45" t="s">
        <v>7964</v>
      </c>
      <c r="D5300" s="93" t="s">
        <v>18817</v>
      </c>
      <c r="E5300" s="45" t="s">
        <v>8524</v>
      </c>
      <c r="F5300" s="379"/>
      <c r="G5300" s="379"/>
      <c r="H5300" s="379"/>
      <c r="I5300" s="380"/>
      <c r="J5300" s="380"/>
      <c r="K5300" s="380"/>
      <c r="L5300" s="380"/>
      <c r="M5300" s="380"/>
      <c r="N5300" s="380"/>
      <c r="O5300" s="380"/>
      <c r="P5300" s="380"/>
      <c r="Q5300" s="380"/>
      <c r="R5300" s="380"/>
      <c r="S5300" s="380"/>
      <c r="T5300" s="380"/>
      <c r="U5300" s="380"/>
      <c r="V5300" s="380"/>
      <c r="W5300" s="380"/>
      <c r="X5300" s="380"/>
      <c r="Y5300" s="380"/>
      <c r="Z5300" s="380"/>
      <c r="AA5300" s="380"/>
      <c r="AB5300" s="31"/>
      <c r="AF5300" s="326"/>
    </row>
    <row r="5301" spans="1:32" x14ac:dyDescent="0.25">
      <c r="A5301" s="44" t="s">
        <v>217</v>
      </c>
      <c r="B5301" s="44" t="s">
        <v>3275</v>
      </c>
      <c r="C5301" s="45" t="s">
        <v>7964</v>
      </c>
      <c r="D5301" s="45" t="s">
        <v>10697</v>
      </c>
      <c r="E5301" s="45" t="s">
        <v>5072</v>
      </c>
      <c r="F5301" s="93"/>
      <c r="G5301" s="93"/>
      <c r="H5301" s="93"/>
      <c r="I5301" s="99"/>
      <c r="J5301" s="99"/>
      <c r="K5301" s="99"/>
      <c r="L5301" s="99"/>
      <c r="M5301" s="99"/>
      <c r="N5301" s="99"/>
      <c r="O5301" s="99"/>
      <c r="P5301" s="256"/>
      <c r="Q5301" s="99"/>
      <c r="R5301" s="99"/>
      <c r="S5301" s="99"/>
      <c r="T5301" s="99"/>
      <c r="U5301" s="99"/>
      <c r="V5301" s="99"/>
      <c r="W5301" s="99"/>
      <c r="X5301" s="99"/>
      <c r="Y5301" s="99"/>
      <c r="Z5301" s="99"/>
      <c r="AF5301" s="326"/>
    </row>
    <row r="5302" spans="1:32" x14ac:dyDescent="0.25">
      <c r="A5302" s="44" t="s">
        <v>217</v>
      </c>
      <c r="B5302" s="44" t="s">
        <v>238</v>
      </c>
      <c r="C5302" s="45" t="s">
        <v>7965</v>
      </c>
      <c r="D5302" s="45" t="s">
        <v>10697</v>
      </c>
      <c r="E5302" s="45" t="s">
        <v>5072</v>
      </c>
      <c r="F5302" s="93"/>
      <c r="G5302" s="93"/>
      <c r="H5302" s="93"/>
      <c r="I5302" s="99"/>
      <c r="J5302" s="99"/>
      <c r="K5302" s="99"/>
      <c r="L5302" s="99"/>
      <c r="M5302" s="99"/>
      <c r="N5302" s="99"/>
      <c r="O5302" s="99"/>
      <c r="P5302" s="256"/>
      <c r="Q5302" s="99"/>
      <c r="R5302" s="99"/>
      <c r="S5302" s="99"/>
      <c r="T5302" s="99"/>
      <c r="U5302" s="99"/>
      <c r="V5302" s="99"/>
      <c r="W5302" s="99"/>
      <c r="X5302" s="99"/>
      <c r="Y5302" s="99"/>
      <c r="Z5302" s="99"/>
      <c r="AF5302" s="326"/>
    </row>
    <row r="5303" spans="1:32" x14ac:dyDescent="0.25">
      <c r="A5303" s="44" t="s">
        <v>19163</v>
      </c>
      <c r="B5303" s="44" t="s">
        <v>980</v>
      </c>
      <c r="C5303" s="45">
        <v>260103</v>
      </c>
      <c r="D5303" s="45" t="s">
        <v>12340</v>
      </c>
      <c r="E5303" s="45" t="s">
        <v>8976</v>
      </c>
      <c r="AF5303" s="326"/>
    </row>
    <row r="5304" spans="1:32" x14ac:dyDescent="0.25">
      <c r="A5304" s="44" t="s">
        <v>19163</v>
      </c>
      <c r="B5304" s="44" t="s">
        <v>5460</v>
      </c>
      <c r="C5304" s="45">
        <v>251003</v>
      </c>
      <c r="D5304" s="45" t="s">
        <v>12340</v>
      </c>
      <c r="E5304" s="45" t="s">
        <v>12119</v>
      </c>
      <c r="AF5304" s="326"/>
    </row>
    <row r="5305" spans="1:32" x14ac:dyDescent="0.25">
      <c r="A5305" s="99" t="s">
        <v>11867</v>
      </c>
      <c r="B5305" s="92" t="s">
        <v>11875</v>
      </c>
      <c r="C5305" s="93" t="s">
        <v>11883</v>
      </c>
      <c r="D5305" s="93" t="s">
        <v>1443</v>
      </c>
      <c r="E5305" s="94">
        <v>46389</v>
      </c>
      <c r="F5305" s="93"/>
      <c r="G5305" s="93"/>
      <c r="H5305" s="93"/>
      <c r="I5305" s="99"/>
      <c r="J5305" s="99"/>
      <c r="K5305" s="99"/>
      <c r="L5305" s="99"/>
      <c r="M5305" s="99"/>
      <c r="N5305" s="99"/>
      <c r="O5305" s="99"/>
      <c r="P5305" s="256"/>
      <c r="Q5305" s="99"/>
      <c r="R5305" s="99"/>
      <c r="S5305" s="99"/>
      <c r="T5305" s="99"/>
      <c r="U5305" s="99"/>
      <c r="V5305" s="99"/>
      <c r="W5305" s="99"/>
      <c r="X5305" s="99"/>
      <c r="Y5305" s="99"/>
      <c r="Z5305" s="99"/>
      <c r="AF5305" s="326"/>
    </row>
    <row r="5306" spans="1:32" x14ac:dyDescent="0.25">
      <c r="A5306" s="44" t="s">
        <v>8137</v>
      </c>
      <c r="B5306" s="44" t="s">
        <v>281</v>
      </c>
      <c r="C5306" s="45" t="s">
        <v>8138</v>
      </c>
      <c r="D5306" s="45" t="s">
        <v>12177</v>
      </c>
      <c r="E5306" s="45" t="s">
        <v>12899</v>
      </c>
      <c r="F5306" s="93"/>
      <c r="G5306" s="93"/>
      <c r="H5306" s="93"/>
      <c r="I5306" s="99"/>
      <c r="J5306" s="99"/>
      <c r="K5306" s="99"/>
      <c r="L5306" s="99"/>
      <c r="M5306" s="99"/>
      <c r="N5306" s="99"/>
      <c r="O5306" s="99"/>
      <c r="P5306" s="99"/>
      <c r="Q5306" s="99"/>
      <c r="R5306" s="99"/>
      <c r="S5306" s="99"/>
      <c r="T5306" s="99"/>
      <c r="U5306" s="99"/>
      <c r="V5306" s="99"/>
      <c r="W5306" s="99"/>
      <c r="X5306" s="99"/>
      <c r="Y5306" s="99"/>
      <c r="Z5306" s="99"/>
      <c r="AF5306" s="326"/>
    </row>
    <row r="5307" spans="1:32" x14ac:dyDescent="0.25">
      <c r="A5307" s="44" t="s">
        <v>8137</v>
      </c>
      <c r="B5307" s="44" t="s">
        <v>10650</v>
      </c>
      <c r="C5307" s="45" t="s">
        <v>10686</v>
      </c>
      <c r="D5307" s="45" t="s">
        <v>12177</v>
      </c>
      <c r="E5307" s="45" t="s">
        <v>10687</v>
      </c>
      <c r="F5307" s="93"/>
      <c r="G5307" s="93"/>
      <c r="H5307" s="93"/>
      <c r="I5307" s="99"/>
      <c r="J5307" s="99"/>
      <c r="K5307" s="99"/>
      <c r="L5307" s="99"/>
      <c r="M5307" s="99"/>
      <c r="N5307" s="99"/>
      <c r="O5307" s="99"/>
      <c r="P5307" s="99"/>
      <c r="Q5307" s="99"/>
      <c r="R5307" s="99"/>
      <c r="S5307" s="99"/>
      <c r="T5307" s="99"/>
      <c r="U5307" s="99"/>
      <c r="V5307" s="99"/>
      <c r="W5307" s="99"/>
      <c r="X5307" s="99"/>
      <c r="Y5307" s="99"/>
      <c r="Z5307" s="99"/>
      <c r="AF5307" s="326"/>
    </row>
    <row r="5308" spans="1:32" x14ac:dyDescent="0.25">
      <c r="A5308" s="44" t="s">
        <v>8137</v>
      </c>
      <c r="B5308" s="44" t="s">
        <v>281</v>
      </c>
      <c r="C5308" s="45" t="s">
        <v>8138</v>
      </c>
      <c r="D5308" s="93" t="s">
        <v>18817</v>
      </c>
      <c r="E5308" s="45" t="s">
        <v>12899</v>
      </c>
      <c r="F5308" s="379"/>
      <c r="G5308" s="379"/>
      <c r="H5308" s="379"/>
      <c r="I5308" s="380"/>
      <c r="J5308" s="380"/>
      <c r="K5308" s="380"/>
      <c r="L5308" s="380"/>
      <c r="M5308" s="380"/>
      <c r="N5308" s="380"/>
      <c r="O5308" s="380"/>
      <c r="P5308" s="380"/>
      <c r="Q5308" s="380"/>
      <c r="R5308" s="380"/>
      <c r="S5308" s="380"/>
      <c r="T5308" s="380"/>
      <c r="U5308" s="380"/>
      <c r="V5308" s="380"/>
      <c r="W5308" s="380"/>
      <c r="X5308" s="380"/>
      <c r="Y5308" s="380"/>
      <c r="Z5308" s="380"/>
      <c r="AA5308" s="380"/>
      <c r="AB5308" s="31"/>
      <c r="AF5308" s="326"/>
    </row>
    <row r="5309" spans="1:32" x14ac:dyDescent="0.25">
      <c r="A5309" s="44" t="s">
        <v>8137</v>
      </c>
      <c r="B5309" s="44" t="s">
        <v>10650</v>
      </c>
      <c r="C5309" s="45" t="s">
        <v>10686</v>
      </c>
      <c r="D5309" s="93" t="s">
        <v>18817</v>
      </c>
      <c r="E5309" s="45" t="s">
        <v>10687</v>
      </c>
      <c r="F5309" s="379"/>
      <c r="G5309" s="379"/>
      <c r="H5309" s="379"/>
      <c r="I5309" s="380"/>
      <c r="J5309" s="380"/>
      <c r="K5309" s="380"/>
      <c r="L5309" s="380"/>
      <c r="M5309" s="380"/>
      <c r="N5309" s="380"/>
      <c r="O5309" s="380"/>
      <c r="P5309" s="380"/>
      <c r="Q5309" s="380"/>
      <c r="R5309" s="380"/>
      <c r="S5309" s="380"/>
      <c r="T5309" s="380"/>
      <c r="U5309" s="380"/>
      <c r="V5309" s="380"/>
      <c r="W5309" s="380"/>
      <c r="X5309" s="380"/>
      <c r="Y5309" s="380"/>
      <c r="Z5309" s="380"/>
      <c r="AA5309" s="380"/>
      <c r="AB5309" s="31"/>
      <c r="AF5309" s="326"/>
    </row>
    <row r="5310" spans="1:32" x14ac:dyDescent="0.25">
      <c r="A5310" s="44" t="s">
        <v>8137</v>
      </c>
      <c r="B5310" s="44" t="s">
        <v>281</v>
      </c>
      <c r="C5310" s="45" t="s">
        <v>8138</v>
      </c>
      <c r="D5310" s="45" t="s">
        <v>10697</v>
      </c>
      <c r="E5310" s="45" t="s">
        <v>5072</v>
      </c>
      <c r="F5310" s="93"/>
      <c r="G5310" s="93"/>
      <c r="H5310" s="93"/>
      <c r="I5310" s="99"/>
      <c r="J5310" s="99"/>
      <c r="K5310" s="99"/>
      <c r="L5310" s="99"/>
      <c r="M5310" s="99"/>
      <c r="N5310" s="99"/>
      <c r="O5310" s="99"/>
      <c r="P5310" s="256"/>
      <c r="Q5310" s="99"/>
      <c r="R5310" s="99"/>
      <c r="S5310" s="99"/>
      <c r="T5310" s="99"/>
      <c r="U5310" s="99"/>
      <c r="V5310" s="99"/>
      <c r="W5310" s="99"/>
      <c r="X5310" s="99"/>
      <c r="Y5310" s="99"/>
      <c r="Z5310" s="99"/>
      <c r="AF5310" s="326"/>
    </row>
    <row r="5311" spans="1:32" x14ac:dyDescent="0.25">
      <c r="A5311" s="44" t="s">
        <v>8137</v>
      </c>
      <c r="B5311" s="44" t="s">
        <v>10650</v>
      </c>
      <c r="C5311" s="45" t="s">
        <v>10686</v>
      </c>
      <c r="D5311" s="45" t="s">
        <v>10697</v>
      </c>
      <c r="E5311" s="45" t="s">
        <v>10687</v>
      </c>
      <c r="F5311" s="93"/>
      <c r="G5311" s="93"/>
      <c r="H5311" s="93"/>
      <c r="I5311" s="99"/>
      <c r="J5311" s="99"/>
      <c r="K5311" s="99"/>
      <c r="L5311" s="99"/>
      <c r="M5311" s="99"/>
      <c r="N5311" s="99"/>
      <c r="O5311" s="99"/>
      <c r="P5311" s="256"/>
      <c r="Q5311" s="99"/>
      <c r="R5311" s="99"/>
      <c r="S5311" s="99"/>
      <c r="T5311" s="99"/>
      <c r="U5311" s="99"/>
      <c r="V5311" s="99"/>
      <c r="W5311" s="99"/>
      <c r="X5311" s="99"/>
      <c r="Y5311" s="99"/>
      <c r="Z5311" s="99"/>
      <c r="AF5311" s="326"/>
    </row>
    <row r="5312" spans="1:32" x14ac:dyDescent="0.25">
      <c r="A5312" s="44" t="s">
        <v>14578</v>
      </c>
      <c r="B5312" s="44" t="s">
        <v>20365</v>
      </c>
      <c r="C5312" s="45" t="s">
        <v>14574</v>
      </c>
      <c r="D5312" s="32" t="s">
        <v>12570</v>
      </c>
      <c r="E5312" s="46">
        <v>46507</v>
      </c>
      <c r="AF5312" s="326"/>
    </row>
    <row r="5313" spans="1:32" x14ac:dyDescent="0.25">
      <c r="A5313" s="44" t="s">
        <v>5136</v>
      </c>
      <c r="B5313" s="44" t="s">
        <v>159</v>
      </c>
      <c r="C5313" s="45" t="s">
        <v>5137</v>
      </c>
      <c r="D5313" s="46" t="s">
        <v>13037</v>
      </c>
      <c r="E5313" s="46">
        <v>46159</v>
      </c>
      <c r="AF5313" s="326"/>
    </row>
    <row r="5314" spans="1:32" x14ac:dyDescent="0.25">
      <c r="A5314" s="44" t="s">
        <v>5136</v>
      </c>
      <c r="B5314" s="44" t="s">
        <v>164</v>
      </c>
      <c r="C5314" s="45" t="s">
        <v>7703</v>
      </c>
      <c r="D5314" s="46" t="s">
        <v>13037</v>
      </c>
      <c r="E5314" s="46">
        <v>46214</v>
      </c>
      <c r="AF5314" s="326"/>
    </row>
    <row r="5315" spans="1:32" x14ac:dyDescent="0.25">
      <c r="A5315" s="44" t="s">
        <v>5136</v>
      </c>
      <c r="B5315" s="44" t="s">
        <v>164</v>
      </c>
      <c r="C5315" s="45" t="s">
        <v>17666</v>
      </c>
      <c r="D5315" s="46" t="s">
        <v>13037</v>
      </c>
      <c r="E5315" s="46">
        <v>46274</v>
      </c>
      <c r="AF5315" s="326"/>
    </row>
    <row r="5316" spans="1:32" x14ac:dyDescent="0.3">
      <c r="A5316" s="372" t="s">
        <v>20091</v>
      </c>
      <c r="B5316" s="372" t="s">
        <v>1214</v>
      </c>
      <c r="C5316" s="125" t="s">
        <v>18610</v>
      </c>
      <c r="D5316" s="32" t="s">
        <v>20621</v>
      </c>
      <c r="E5316" s="125" t="s">
        <v>8976</v>
      </c>
      <c r="F5316" s="125" t="s">
        <v>1236</v>
      </c>
      <c r="G5316" s="125" t="s">
        <v>1237</v>
      </c>
      <c r="AF5316" s="326"/>
    </row>
    <row r="5317" spans="1:32" x14ac:dyDescent="0.25">
      <c r="A5317" s="44" t="s">
        <v>14246</v>
      </c>
      <c r="B5317" s="44" t="s">
        <v>5639</v>
      </c>
      <c r="C5317" s="45">
        <v>25010401</v>
      </c>
      <c r="D5317" s="45" t="s">
        <v>12340</v>
      </c>
      <c r="E5317" s="45" t="s">
        <v>13581</v>
      </c>
      <c r="AF5317" s="326"/>
    </row>
    <row r="5318" spans="1:32" x14ac:dyDescent="0.25">
      <c r="A5318" s="44" t="s">
        <v>14246</v>
      </c>
      <c r="B5318" s="44" t="s">
        <v>3298</v>
      </c>
      <c r="C5318" s="45">
        <v>25010402</v>
      </c>
      <c r="D5318" s="45" t="s">
        <v>12340</v>
      </c>
      <c r="E5318" s="45" t="s">
        <v>13581</v>
      </c>
      <c r="AF5318" s="326"/>
    </row>
    <row r="5319" spans="1:32" x14ac:dyDescent="0.25">
      <c r="A5319" s="44" t="s">
        <v>13255</v>
      </c>
      <c r="B5319" s="44" t="s">
        <v>13162</v>
      </c>
      <c r="C5319" s="45">
        <v>29.24</v>
      </c>
      <c r="D5319" s="45" t="s">
        <v>13565</v>
      </c>
      <c r="E5319" s="46">
        <v>47299</v>
      </c>
      <c r="F5319" s="45"/>
      <c r="G5319" s="93"/>
      <c r="H5319" s="93"/>
      <c r="I5319" s="99"/>
      <c r="J5319" s="99"/>
      <c r="K5319" s="99"/>
      <c r="L5319" s="99"/>
      <c r="M5319" s="99"/>
      <c r="N5319" s="99"/>
      <c r="O5319" s="99"/>
      <c r="P5319" s="99"/>
      <c r="Q5319" s="99"/>
      <c r="R5319" s="99"/>
      <c r="S5319" s="99"/>
      <c r="T5319" s="99"/>
      <c r="U5319" s="99"/>
      <c r="V5319" s="99"/>
      <c r="W5319" s="99"/>
      <c r="X5319" s="99"/>
      <c r="Y5319" s="99"/>
      <c r="Z5319" s="99"/>
      <c r="AF5319" s="326"/>
    </row>
    <row r="5320" spans="1:32" x14ac:dyDescent="0.25">
      <c r="A5320" s="44" t="s">
        <v>14247</v>
      </c>
      <c r="B5320" s="44" t="s">
        <v>18828</v>
      </c>
      <c r="C5320" s="45">
        <v>25010501</v>
      </c>
      <c r="D5320" s="45" t="s">
        <v>12340</v>
      </c>
      <c r="E5320" s="45" t="s">
        <v>13567</v>
      </c>
      <c r="AF5320" s="326"/>
    </row>
    <row r="5321" spans="1:32" x14ac:dyDescent="0.25">
      <c r="A5321" s="44" t="s">
        <v>8301</v>
      </c>
      <c r="B5321" s="44" t="s">
        <v>2433</v>
      </c>
      <c r="C5321" s="45">
        <v>230105</v>
      </c>
      <c r="D5321" s="45" t="s">
        <v>12340</v>
      </c>
      <c r="E5321" s="45" t="s">
        <v>5580</v>
      </c>
      <c r="AF5321" s="326"/>
    </row>
    <row r="5322" spans="1:32" x14ac:dyDescent="0.25">
      <c r="A5322" s="256" t="s">
        <v>5921</v>
      </c>
      <c r="B5322" s="256" t="s">
        <v>5893</v>
      </c>
      <c r="C5322" s="53" t="s">
        <v>5922</v>
      </c>
      <c r="D5322" s="93" t="s">
        <v>5891</v>
      </c>
      <c r="E5322" s="257">
        <v>46525</v>
      </c>
      <c r="F5322" s="93"/>
      <c r="G5322" s="93"/>
      <c r="H5322" s="93"/>
      <c r="I5322" s="99"/>
      <c r="J5322" s="99"/>
      <c r="K5322" s="99"/>
      <c r="L5322" s="99"/>
      <c r="M5322" s="99"/>
      <c r="N5322" s="99"/>
      <c r="O5322" s="99"/>
      <c r="P5322" s="99"/>
      <c r="Q5322" s="99"/>
      <c r="R5322" s="99"/>
      <c r="S5322" s="99"/>
      <c r="T5322" s="99"/>
      <c r="U5322" s="99"/>
      <c r="V5322" s="99"/>
      <c r="W5322" s="99"/>
      <c r="X5322" s="99"/>
      <c r="Y5322" s="99"/>
      <c r="Z5322" s="99"/>
      <c r="AF5322" s="326"/>
    </row>
    <row r="5323" spans="1:32" x14ac:dyDescent="0.25">
      <c r="A5323" s="91" t="s">
        <v>18545</v>
      </c>
      <c r="B5323" s="385" t="s">
        <v>18577</v>
      </c>
      <c r="C5323" s="387">
        <v>2515</v>
      </c>
      <c r="D5323" s="93" t="s">
        <v>5007</v>
      </c>
      <c r="E5323" s="388">
        <v>46418</v>
      </c>
      <c r="AF5323" s="326"/>
    </row>
    <row r="5324" spans="1:32" x14ac:dyDescent="0.25">
      <c r="A5324" s="44" t="s">
        <v>19164</v>
      </c>
      <c r="B5324" s="44" t="s">
        <v>978</v>
      </c>
      <c r="C5324" s="45">
        <v>230703</v>
      </c>
      <c r="D5324" s="45" t="s">
        <v>12340</v>
      </c>
      <c r="E5324" s="45" t="s">
        <v>4375</v>
      </c>
      <c r="AF5324" s="326"/>
    </row>
    <row r="5325" spans="1:32" x14ac:dyDescent="0.25">
      <c r="A5325" s="44" t="s">
        <v>8884</v>
      </c>
      <c r="B5325" s="44" t="s">
        <v>20357</v>
      </c>
      <c r="C5325" s="45" t="s">
        <v>8814</v>
      </c>
      <c r="D5325" s="32" t="s">
        <v>12570</v>
      </c>
      <c r="E5325" s="46">
        <v>46477</v>
      </c>
      <c r="AF5325" s="326"/>
    </row>
    <row r="5326" spans="1:32" x14ac:dyDescent="0.25">
      <c r="A5326" s="44" t="s">
        <v>3076</v>
      </c>
      <c r="B5326" s="44" t="s">
        <v>2433</v>
      </c>
      <c r="C5326" s="45">
        <v>220105</v>
      </c>
      <c r="D5326" s="45" t="s">
        <v>12340</v>
      </c>
      <c r="E5326" s="45" t="s">
        <v>2686</v>
      </c>
      <c r="AF5326" s="326"/>
    </row>
    <row r="5327" spans="1:32" x14ac:dyDescent="0.25">
      <c r="A5327" s="44" t="s">
        <v>3076</v>
      </c>
      <c r="B5327" s="44" t="s">
        <v>3160</v>
      </c>
      <c r="C5327" s="45">
        <v>230901</v>
      </c>
      <c r="D5327" s="45" t="s">
        <v>12340</v>
      </c>
      <c r="E5327" s="45" t="s">
        <v>8524</v>
      </c>
      <c r="AF5327" s="326"/>
    </row>
    <row r="5328" spans="1:32" x14ac:dyDescent="0.25">
      <c r="A5328" s="44" t="s">
        <v>3076</v>
      </c>
      <c r="B5328" s="44" t="s">
        <v>986</v>
      </c>
      <c r="C5328" s="45">
        <v>240303</v>
      </c>
      <c r="D5328" s="45" t="s">
        <v>12340</v>
      </c>
      <c r="E5328" s="45" t="s">
        <v>2686</v>
      </c>
      <c r="AF5328" s="326"/>
    </row>
    <row r="5329" spans="1:32" x14ac:dyDescent="0.25">
      <c r="A5329" s="44" t="s">
        <v>218</v>
      </c>
      <c r="B5329" s="44" t="s">
        <v>152</v>
      </c>
      <c r="C5329" s="45" t="s">
        <v>8116</v>
      </c>
      <c r="D5329" s="45" t="s">
        <v>12177</v>
      </c>
      <c r="E5329" s="45" t="s">
        <v>4375</v>
      </c>
      <c r="F5329" s="93"/>
      <c r="G5329" s="93"/>
      <c r="H5329" s="93"/>
      <c r="I5329" s="99"/>
      <c r="J5329" s="99"/>
      <c r="K5329" s="99"/>
      <c r="L5329" s="99"/>
      <c r="M5329" s="99"/>
      <c r="N5329" s="99"/>
      <c r="O5329" s="99"/>
      <c r="P5329" s="99"/>
      <c r="Q5329" s="99"/>
      <c r="R5329" s="99"/>
      <c r="S5329" s="99"/>
      <c r="T5329" s="99"/>
      <c r="U5329" s="99"/>
      <c r="V5329" s="99"/>
      <c r="W5329" s="99"/>
      <c r="X5329" s="99"/>
      <c r="Y5329" s="99"/>
      <c r="Z5329" s="99"/>
      <c r="AF5329" s="326"/>
    </row>
    <row r="5330" spans="1:32" x14ac:dyDescent="0.25">
      <c r="A5330" s="44" t="s">
        <v>218</v>
      </c>
      <c r="B5330" s="44" t="s">
        <v>152</v>
      </c>
      <c r="C5330" s="45" t="s">
        <v>8116</v>
      </c>
      <c r="D5330" s="93" t="s">
        <v>18817</v>
      </c>
      <c r="E5330" s="45" t="s">
        <v>4375</v>
      </c>
      <c r="F5330" s="379"/>
      <c r="G5330" s="379"/>
      <c r="H5330" s="379"/>
      <c r="I5330" s="380"/>
      <c r="J5330" s="380"/>
      <c r="K5330" s="380"/>
      <c r="L5330" s="380"/>
      <c r="M5330" s="380"/>
      <c r="N5330" s="380"/>
      <c r="O5330" s="380"/>
      <c r="P5330" s="380"/>
      <c r="Q5330" s="380"/>
      <c r="R5330" s="380"/>
      <c r="S5330" s="380"/>
      <c r="T5330" s="380"/>
      <c r="U5330" s="380"/>
      <c r="V5330" s="380"/>
      <c r="W5330" s="380"/>
      <c r="X5330" s="380"/>
      <c r="Y5330" s="380"/>
      <c r="Z5330" s="380"/>
      <c r="AA5330" s="380"/>
      <c r="AF5330" s="326"/>
    </row>
    <row r="5331" spans="1:32" x14ac:dyDescent="0.25">
      <c r="A5331" s="44" t="s">
        <v>218</v>
      </c>
      <c r="B5331" s="44" t="s">
        <v>152</v>
      </c>
      <c r="C5331" s="45" t="s">
        <v>8116</v>
      </c>
      <c r="D5331" s="45" t="s">
        <v>10697</v>
      </c>
      <c r="E5331" s="46">
        <v>46295</v>
      </c>
      <c r="F5331" s="93"/>
      <c r="G5331" s="93"/>
      <c r="H5331" s="93"/>
      <c r="I5331" s="99"/>
      <c r="J5331" s="99"/>
      <c r="K5331" s="99"/>
      <c r="L5331" s="99"/>
      <c r="M5331" s="99"/>
      <c r="N5331" s="99"/>
      <c r="O5331" s="99"/>
      <c r="P5331" s="256"/>
      <c r="Q5331" s="99"/>
      <c r="R5331" s="99"/>
      <c r="S5331" s="99"/>
      <c r="T5331" s="99"/>
      <c r="U5331" s="99"/>
      <c r="V5331" s="99"/>
      <c r="W5331" s="99"/>
      <c r="X5331" s="99"/>
      <c r="Y5331" s="99"/>
      <c r="Z5331" s="99"/>
      <c r="AF5331" s="326"/>
    </row>
    <row r="5332" spans="1:32" x14ac:dyDescent="0.25">
      <c r="A5332" s="44" t="s">
        <v>2471</v>
      </c>
      <c r="B5332" s="44" t="s">
        <v>3598</v>
      </c>
      <c r="C5332" s="45">
        <v>230301</v>
      </c>
      <c r="D5332" s="45" t="s">
        <v>12340</v>
      </c>
      <c r="E5332" s="45" t="s">
        <v>5580</v>
      </c>
      <c r="AF5332" s="326"/>
    </row>
    <row r="5333" spans="1:32" x14ac:dyDescent="0.25">
      <c r="A5333" s="44" t="s">
        <v>2471</v>
      </c>
      <c r="B5333" s="44" t="s">
        <v>3156</v>
      </c>
      <c r="C5333" s="45">
        <v>230904</v>
      </c>
      <c r="D5333" s="45" t="s">
        <v>12340</v>
      </c>
      <c r="E5333" s="45" t="s">
        <v>8524</v>
      </c>
      <c r="AF5333" s="326"/>
    </row>
    <row r="5334" spans="1:32" x14ac:dyDescent="0.3">
      <c r="A5334" s="372" t="s">
        <v>13899</v>
      </c>
      <c r="B5334" s="372" t="s">
        <v>12348</v>
      </c>
      <c r="C5334" s="125" t="s">
        <v>12188</v>
      </c>
      <c r="D5334" s="32" t="s">
        <v>20621</v>
      </c>
      <c r="E5334" s="125" t="s">
        <v>5239</v>
      </c>
      <c r="F5334" s="125" t="s">
        <v>1236</v>
      </c>
      <c r="G5334" s="125" t="s">
        <v>1237</v>
      </c>
      <c r="AF5334" s="326"/>
    </row>
    <row r="5335" spans="1:32" x14ac:dyDescent="0.3">
      <c r="A5335" s="372" t="s">
        <v>13899</v>
      </c>
      <c r="B5335" s="372" t="s">
        <v>12190</v>
      </c>
      <c r="C5335" s="125" t="s">
        <v>12191</v>
      </c>
      <c r="D5335" s="32" t="s">
        <v>20621</v>
      </c>
      <c r="E5335" s="125" t="s">
        <v>5239</v>
      </c>
      <c r="F5335" s="125" t="s">
        <v>1236</v>
      </c>
      <c r="G5335" s="125" t="s">
        <v>1237</v>
      </c>
      <c r="AF5335" s="326"/>
    </row>
    <row r="5336" spans="1:32" x14ac:dyDescent="0.3">
      <c r="A5336" s="372" t="s">
        <v>13899</v>
      </c>
      <c r="B5336" s="372" t="s">
        <v>1210</v>
      </c>
      <c r="C5336" s="125" t="s">
        <v>12344</v>
      </c>
      <c r="D5336" s="32" t="s">
        <v>20621</v>
      </c>
      <c r="E5336" s="125" t="s">
        <v>5075</v>
      </c>
      <c r="F5336" s="125" t="s">
        <v>1236</v>
      </c>
      <c r="G5336" s="125" t="s">
        <v>1237</v>
      </c>
      <c r="AF5336" s="326"/>
    </row>
    <row r="5337" spans="1:32" x14ac:dyDescent="0.3">
      <c r="A5337" s="372" t="s">
        <v>13899</v>
      </c>
      <c r="B5337" s="372" t="s">
        <v>1204</v>
      </c>
      <c r="C5337" s="125" t="s">
        <v>14352</v>
      </c>
      <c r="D5337" s="32" t="s">
        <v>20621</v>
      </c>
      <c r="E5337" s="125" t="s">
        <v>13567</v>
      </c>
      <c r="F5337" s="125" t="s">
        <v>1236</v>
      </c>
      <c r="G5337" s="125" t="s">
        <v>1237</v>
      </c>
      <c r="AF5337" s="326"/>
    </row>
    <row r="5338" spans="1:32" x14ac:dyDescent="0.25">
      <c r="A5338" s="67" t="s">
        <v>7404</v>
      </c>
      <c r="B5338" s="256" t="s">
        <v>7398</v>
      </c>
      <c r="C5338" s="53" t="s">
        <v>7429</v>
      </c>
      <c r="D5338" s="93" t="s">
        <v>5891</v>
      </c>
      <c r="E5338" s="257">
        <v>46824</v>
      </c>
      <c r="F5338" s="93"/>
      <c r="G5338" s="93"/>
      <c r="H5338" s="93"/>
      <c r="I5338" s="99"/>
      <c r="J5338" s="99"/>
      <c r="K5338" s="99"/>
      <c r="L5338" s="99"/>
      <c r="M5338" s="99"/>
      <c r="N5338" s="99"/>
      <c r="O5338" s="99"/>
      <c r="P5338" s="99"/>
      <c r="Q5338" s="99"/>
      <c r="R5338" s="99"/>
      <c r="S5338" s="99"/>
      <c r="T5338" s="99"/>
      <c r="U5338" s="99"/>
      <c r="V5338" s="99"/>
      <c r="W5338" s="99"/>
      <c r="X5338" s="99"/>
      <c r="Y5338" s="99"/>
      <c r="Z5338" s="99"/>
      <c r="AF5338" s="326"/>
    </row>
    <row r="5339" spans="1:32" x14ac:dyDescent="0.25">
      <c r="A5339" s="108" t="s">
        <v>2058</v>
      </c>
      <c r="B5339" s="108" t="s">
        <v>5077</v>
      </c>
      <c r="C5339" s="106" t="s">
        <v>5076</v>
      </c>
      <c r="D5339" s="93" t="s">
        <v>1443</v>
      </c>
      <c r="E5339" s="109">
        <v>46674</v>
      </c>
      <c r="F5339" s="93"/>
      <c r="G5339" s="93"/>
      <c r="H5339" s="93"/>
      <c r="I5339" s="99"/>
      <c r="J5339" s="99"/>
      <c r="K5339" s="99"/>
      <c r="L5339" s="99"/>
      <c r="M5339" s="99"/>
      <c r="N5339" s="99"/>
      <c r="O5339" s="99"/>
      <c r="P5339" s="256"/>
      <c r="Q5339" s="99"/>
      <c r="R5339" s="99"/>
      <c r="S5339" s="99"/>
      <c r="T5339" s="99"/>
      <c r="U5339" s="99"/>
      <c r="V5339" s="99"/>
      <c r="W5339" s="99"/>
      <c r="X5339" s="99"/>
      <c r="Y5339" s="99"/>
      <c r="Z5339" s="99"/>
      <c r="AF5339" s="326"/>
    </row>
    <row r="5340" spans="1:32" x14ac:dyDescent="0.25">
      <c r="A5340" s="57" t="s">
        <v>1056</v>
      </c>
      <c r="B5340" s="92" t="s">
        <v>2449</v>
      </c>
      <c r="C5340" s="93" t="s">
        <v>3860</v>
      </c>
      <c r="D5340" s="93" t="s">
        <v>3861</v>
      </c>
      <c r="E5340" s="94">
        <v>46203</v>
      </c>
      <c r="F5340" s="93"/>
      <c r="G5340" s="93"/>
      <c r="H5340" s="93"/>
      <c r="I5340" s="99"/>
      <c r="J5340" s="99"/>
      <c r="K5340" s="99"/>
      <c r="L5340" s="99"/>
      <c r="M5340" s="99"/>
      <c r="N5340" s="99"/>
      <c r="O5340" s="99"/>
      <c r="P5340" s="256"/>
      <c r="Q5340" s="99"/>
      <c r="R5340" s="99"/>
      <c r="S5340" s="99"/>
      <c r="T5340" s="99"/>
      <c r="U5340" s="99"/>
      <c r="V5340" s="99"/>
      <c r="W5340" s="99"/>
      <c r="X5340" s="99"/>
      <c r="Y5340" s="99"/>
      <c r="Z5340" s="99"/>
      <c r="AA5340" s="380"/>
      <c r="AF5340" s="326"/>
    </row>
    <row r="5341" spans="1:32" x14ac:dyDescent="0.25">
      <c r="A5341" s="44" t="s">
        <v>13256</v>
      </c>
      <c r="B5341" s="44" t="s">
        <v>13127</v>
      </c>
      <c r="C5341" s="45">
        <v>13.24</v>
      </c>
      <c r="D5341" s="45" t="s">
        <v>13565</v>
      </c>
      <c r="E5341" s="46">
        <v>47299</v>
      </c>
      <c r="F5341" s="45"/>
      <c r="G5341" s="93"/>
      <c r="H5341" s="93"/>
      <c r="I5341" s="99"/>
      <c r="J5341" s="99"/>
      <c r="K5341" s="99"/>
      <c r="L5341" s="99"/>
      <c r="M5341" s="99"/>
      <c r="N5341" s="99"/>
      <c r="O5341" s="99"/>
      <c r="P5341" s="99"/>
      <c r="Q5341" s="99"/>
      <c r="R5341" s="99"/>
      <c r="S5341" s="99"/>
      <c r="T5341" s="99"/>
      <c r="U5341" s="99"/>
      <c r="V5341" s="99"/>
      <c r="W5341" s="99"/>
      <c r="X5341" s="99"/>
      <c r="Y5341" s="99"/>
      <c r="Z5341" s="99"/>
      <c r="AF5341" s="326"/>
    </row>
    <row r="5342" spans="1:32" x14ac:dyDescent="0.25">
      <c r="A5342" s="44" t="s">
        <v>13256</v>
      </c>
      <c r="B5342" s="44" t="s">
        <v>13196</v>
      </c>
      <c r="C5342" s="45">
        <v>15.23</v>
      </c>
      <c r="D5342" s="45" t="s">
        <v>13565</v>
      </c>
      <c r="E5342" s="46">
        <v>46934</v>
      </c>
      <c r="F5342" s="45"/>
      <c r="G5342" s="93"/>
      <c r="H5342" s="93"/>
      <c r="I5342" s="99"/>
      <c r="J5342" s="99"/>
      <c r="K5342" s="99"/>
      <c r="L5342" s="99"/>
      <c r="M5342" s="99"/>
      <c r="N5342" s="99"/>
      <c r="O5342" s="99"/>
      <c r="P5342" s="99"/>
      <c r="Q5342" s="99"/>
      <c r="R5342" s="99"/>
      <c r="S5342" s="99"/>
      <c r="T5342" s="99"/>
      <c r="U5342" s="99"/>
      <c r="V5342" s="99"/>
      <c r="W5342" s="99"/>
      <c r="X5342" s="99"/>
      <c r="Y5342" s="99"/>
      <c r="Z5342" s="99"/>
      <c r="AF5342" s="326"/>
    </row>
    <row r="5343" spans="1:32" x14ac:dyDescent="0.25">
      <c r="A5343" s="44" t="s">
        <v>13256</v>
      </c>
      <c r="B5343" s="44" t="s">
        <v>13197</v>
      </c>
      <c r="C5343" s="45">
        <v>16.23</v>
      </c>
      <c r="D5343" s="45" t="s">
        <v>13565</v>
      </c>
      <c r="E5343" s="46">
        <v>46934</v>
      </c>
      <c r="F5343" s="45"/>
      <c r="G5343" s="93"/>
      <c r="H5343" s="93"/>
      <c r="I5343" s="99"/>
      <c r="J5343" s="99"/>
      <c r="K5343" s="99"/>
      <c r="L5343" s="99"/>
      <c r="M5343" s="99"/>
      <c r="N5343" s="99"/>
      <c r="O5343" s="99"/>
      <c r="P5343" s="99"/>
      <c r="Q5343" s="99"/>
      <c r="R5343" s="99"/>
      <c r="S5343" s="99"/>
      <c r="T5343" s="99"/>
      <c r="U5343" s="99"/>
      <c r="V5343" s="99"/>
      <c r="W5343" s="99"/>
      <c r="X5343" s="99"/>
      <c r="Y5343" s="99"/>
      <c r="Z5343" s="99"/>
      <c r="AF5343" s="326"/>
    </row>
    <row r="5344" spans="1:32" x14ac:dyDescent="0.25">
      <c r="A5344" s="44" t="s">
        <v>13256</v>
      </c>
      <c r="B5344" s="44" t="s">
        <v>13113</v>
      </c>
      <c r="C5344" s="45">
        <v>28.24</v>
      </c>
      <c r="D5344" s="45" t="s">
        <v>13565</v>
      </c>
      <c r="E5344" s="46">
        <v>47299</v>
      </c>
      <c r="F5344" s="45"/>
      <c r="G5344" s="93"/>
      <c r="H5344" s="93"/>
      <c r="I5344" s="99"/>
      <c r="J5344" s="99"/>
      <c r="K5344" s="99"/>
      <c r="L5344" s="99"/>
      <c r="M5344" s="99"/>
      <c r="N5344" s="99"/>
      <c r="O5344" s="99"/>
      <c r="P5344" s="99"/>
      <c r="Q5344" s="99"/>
      <c r="R5344" s="99"/>
      <c r="S5344" s="99"/>
      <c r="T5344" s="99"/>
      <c r="U5344" s="99"/>
      <c r="V5344" s="99"/>
      <c r="W5344" s="99"/>
      <c r="X5344" s="99"/>
      <c r="Y5344" s="99"/>
      <c r="Z5344" s="99"/>
      <c r="AF5344" s="326"/>
    </row>
    <row r="5345" spans="1:32" x14ac:dyDescent="0.25">
      <c r="A5345" s="44" t="s">
        <v>9521</v>
      </c>
      <c r="B5345" s="44" t="s">
        <v>1233</v>
      </c>
      <c r="C5345" s="45" t="s">
        <v>10578</v>
      </c>
      <c r="D5345" s="93" t="s">
        <v>3876</v>
      </c>
      <c r="E5345" s="359">
        <f>DATE(2028,2,28)</f>
        <v>46811</v>
      </c>
      <c r="F5345" s="93"/>
      <c r="G5345" s="93"/>
      <c r="H5345" s="93"/>
      <c r="I5345" s="99"/>
      <c r="J5345" s="99"/>
      <c r="K5345" s="99"/>
      <c r="L5345" s="99"/>
      <c r="M5345" s="99"/>
      <c r="N5345" s="99"/>
      <c r="O5345" s="99"/>
      <c r="P5345" s="99"/>
      <c r="Q5345" s="99"/>
      <c r="R5345" s="99"/>
      <c r="S5345" s="99"/>
      <c r="T5345" s="99"/>
      <c r="U5345" s="99"/>
      <c r="V5345" s="99"/>
      <c r="W5345" s="99"/>
      <c r="X5345" s="99"/>
      <c r="Y5345" s="99"/>
      <c r="Z5345" s="99"/>
      <c r="AF5345" s="326"/>
    </row>
    <row r="5346" spans="1:32" x14ac:dyDescent="0.25">
      <c r="A5346" s="44" t="s">
        <v>706</v>
      </c>
      <c r="B5346" s="44" t="s">
        <v>8500</v>
      </c>
      <c r="C5346" s="45">
        <v>23080102</v>
      </c>
      <c r="D5346" s="45" t="s">
        <v>12340</v>
      </c>
      <c r="E5346" s="45" t="s">
        <v>4380</v>
      </c>
      <c r="AF5346" s="326"/>
    </row>
    <row r="5347" spans="1:32" x14ac:dyDescent="0.25">
      <c r="A5347" s="44" t="s">
        <v>706</v>
      </c>
      <c r="B5347" s="44" t="s">
        <v>8468</v>
      </c>
      <c r="C5347" s="45">
        <v>23080101</v>
      </c>
      <c r="D5347" s="45" t="s">
        <v>12340</v>
      </c>
      <c r="E5347" s="45" t="s">
        <v>4380</v>
      </c>
      <c r="AF5347" s="326"/>
    </row>
    <row r="5348" spans="1:32" x14ac:dyDescent="0.25">
      <c r="A5348" s="44" t="s">
        <v>706</v>
      </c>
      <c r="B5348" s="44" t="s">
        <v>8378</v>
      </c>
      <c r="C5348" s="45">
        <v>23060201</v>
      </c>
      <c r="D5348" s="45" t="s">
        <v>12340</v>
      </c>
      <c r="E5348" s="45" t="s">
        <v>4471</v>
      </c>
      <c r="AF5348" s="326"/>
    </row>
    <row r="5349" spans="1:32" x14ac:dyDescent="0.25">
      <c r="A5349" s="44" t="s">
        <v>706</v>
      </c>
      <c r="B5349" s="44" t="s">
        <v>3298</v>
      </c>
      <c r="C5349" s="45">
        <v>23010402</v>
      </c>
      <c r="D5349" s="45" t="s">
        <v>12340</v>
      </c>
      <c r="E5349" s="45" t="s">
        <v>5640</v>
      </c>
      <c r="AF5349" s="326"/>
    </row>
    <row r="5350" spans="1:32" x14ac:dyDescent="0.25">
      <c r="A5350" s="44" t="s">
        <v>706</v>
      </c>
      <c r="B5350" s="44" t="s">
        <v>5639</v>
      </c>
      <c r="C5350" s="45">
        <v>23010401</v>
      </c>
      <c r="D5350" s="45" t="s">
        <v>12340</v>
      </c>
      <c r="E5350" s="45" t="s">
        <v>5640</v>
      </c>
      <c r="AF5350" s="326"/>
    </row>
    <row r="5351" spans="1:32" x14ac:dyDescent="0.3">
      <c r="A5351" s="372" t="s">
        <v>2935</v>
      </c>
      <c r="B5351" s="372" t="s">
        <v>1660</v>
      </c>
      <c r="C5351" s="125" t="s">
        <v>14425</v>
      </c>
      <c r="D5351" s="32" t="s">
        <v>20621</v>
      </c>
      <c r="E5351" s="125" t="s">
        <v>12895</v>
      </c>
      <c r="F5351" s="125" t="s">
        <v>1236</v>
      </c>
      <c r="G5351" s="125" t="s">
        <v>1237</v>
      </c>
      <c r="AF5351" s="326"/>
    </row>
    <row r="5352" spans="1:32" x14ac:dyDescent="0.25">
      <c r="A5352" s="44" t="s">
        <v>2935</v>
      </c>
      <c r="B5352" s="44" t="s">
        <v>13205</v>
      </c>
      <c r="C5352" s="45">
        <v>35.229999999999997</v>
      </c>
      <c r="D5352" s="45" t="s">
        <v>13565</v>
      </c>
      <c r="E5352" s="46">
        <v>46934</v>
      </c>
      <c r="F5352" s="45"/>
      <c r="G5352" s="93"/>
      <c r="H5352" s="93"/>
      <c r="I5352" s="99"/>
      <c r="J5352" s="99"/>
      <c r="K5352" s="99"/>
      <c r="L5352" s="99"/>
      <c r="M5352" s="99"/>
      <c r="N5352" s="99"/>
      <c r="O5352" s="99"/>
      <c r="P5352" s="99"/>
      <c r="Q5352" s="99"/>
      <c r="R5352" s="99"/>
      <c r="S5352" s="99"/>
      <c r="T5352" s="99"/>
      <c r="U5352" s="99"/>
      <c r="V5352" s="99"/>
      <c r="W5352" s="99"/>
      <c r="X5352" s="99"/>
      <c r="Y5352" s="99"/>
      <c r="Z5352" s="99"/>
      <c r="AF5352" s="326"/>
    </row>
    <row r="5353" spans="1:32" x14ac:dyDescent="0.25">
      <c r="A5353" s="44" t="s">
        <v>2935</v>
      </c>
      <c r="B5353" s="44" t="s">
        <v>9024</v>
      </c>
      <c r="C5353" s="45">
        <v>231001</v>
      </c>
      <c r="D5353" s="45" t="s">
        <v>12340</v>
      </c>
      <c r="E5353" s="45" t="s">
        <v>2628</v>
      </c>
      <c r="AF5353" s="326"/>
    </row>
    <row r="5354" spans="1:32" x14ac:dyDescent="0.25">
      <c r="A5354" s="44" t="s">
        <v>6220</v>
      </c>
      <c r="B5354" s="92" t="s">
        <v>10390</v>
      </c>
      <c r="C5354" s="56" t="s">
        <v>10120</v>
      </c>
      <c r="D5354" s="146" t="s">
        <v>10389</v>
      </c>
      <c r="E5354" s="107">
        <v>45838</v>
      </c>
      <c r="F5354" s="93"/>
      <c r="G5354" s="93"/>
      <c r="H5354" s="93"/>
      <c r="I5354" s="99"/>
      <c r="J5354" s="99"/>
      <c r="K5354" s="99"/>
      <c r="L5354" s="99"/>
      <c r="M5354" s="99"/>
      <c r="N5354" s="99"/>
      <c r="O5354" s="99"/>
      <c r="P5354" s="256"/>
      <c r="Q5354" s="99"/>
      <c r="R5354" s="99"/>
      <c r="S5354" s="99"/>
      <c r="T5354" s="99"/>
      <c r="U5354" s="99"/>
      <c r="V5354" s="99"/>
      <c r="W5354" s="99"/>
      <c r="X5354" s="99"/>
      <c r="Y5354" s="99"/>
      <c r="Z5354" s="99"/>
      <c r="AF5354" s="326"/>
    </row>
    <row r="5355" spans="1:32" x14ac:dyDescent="0.25">
      <c r="A5355" s="99" t="s">
        <v>6220</v>
      </c>
      <c r="B5355" s="99" t="s">
        <v>6685</v>
      </c>
      <c r="C5355" s="93" t="s">
        <v>6693</v>
      </c>
      <c r="D5355" s="93" t="s">
        <v>1250</v>
      </c>
      <c r="E5355" s="94">
        <v>46439</v>
      </c>
      <c r="F5355" s="93"/>
      <c r="G5355" s="93"/>
      <c r="H5355" s="93" t="s">
        <v>1857</v>
      </c>
      <c r="I5355" s="99"/>
      <c r="J5355" s="99"/>
      <c r="K5355" s="99"/>
      <c r="L5355" s="99"/>
      <c r="M5355" s="99"/>
      <c r="N5355" s="99"/>
      <c r="O5355" s="99"/>
      <c r="P5355" s="256"/>
      <c r="Q5355" s="99"/>
      <c r="R5355" s="99"/>
      <c r="S5355" s="99"/>
      <c r="T5355" s="99"/>
      <c r="U5355" s="99"/>
      <c r="V5355" s="99"/>
      <c r="W5355" s="99"/>
      <c r="X5355" s="99"/>
      <c r="Y5355" s="99"/>
      <c r="Z5355" s="99"/>
      <c r="AF5355" s="326"/>
    </row>
    <row r="5356" spans="1:32" x14ac:dyDescent="0.25">
      <c r="A5356" s="135" t="s">
        <v>6220</v>
      </c>
      <c r="B5356" s="131" t="s">
        <v>1251</v>
      </c>
      <c r="C5356" s="96" t="s">
        <v>6208</v>
      </c>
      <c r="D5356" s="96" t="s">
        <v>1250</v>
      </c>
      <c r="E5356" s="94">
        <v>46228</v>
      </c>
      <c r="F5356" s="93"/>
      <c r="G5356" s="93"/>
      <c r="H5356" s="93"/>
      <c r="I5356" s="99"/>
      <c r="J5356" s="99"/>
      <c r="K5356" s="99"/>
      <c r="L5356" s="99"/>
      <c r="M5356" s="99"/>
      <c r="N5356" s="99"/>
      <c r="O5356" s="99"/>
      <c r="P5356" s="256"/>
      <c r="Q5356" s="99"/>
      <c r="R5356" s="99"/>
      <c r="S5356" s="99"/>
      <c r="T5356" s="99"/>
      <c r="U5356" s="99"/>
      <c r="V5356" s="99"/>
      <c r="W5356" s="99"/>
      <c r="X5356" s="99"/>
      <c r="Y5356" s="99"/>
      <c r="Z5356" s="99"/>
      <c r="AA5356" s="380"/>
      <c r="AF5356" s="326"/>
    </row>
    <row r="5357" spans="1:32" x14ac:dyDescent="0.25">
      <c r="A5357" s="135" t="s">
        <v>6220</v>
      </c>
      <c r="B5357" s="131" t="s">
        <v>6205</v>
      </c>
      <c r="C5357" s="96" t="s">
        <v>6206</v>
      </c>
      <c r="D5357" s="96" t="s">
        <v>1250</v>
      </c>
      <c r="E5357" s="94">
        <v>46234</v>
      </c>
      <c r="F5357" s="93"/>
      <c r="G5357" s="93"/>
      <c r="H5357" s="93"/>
      <c r="I5357" s="99"/>
      <c r="J5357" s="99"/>
      <c r="K5357" s="99"/>
      <c r="L5357" s="99"/>
      <c r="M5357" s="99"/>
      <c r="N5357" s="99"/>
      <c r="O5357" s="99"/>
      <c r="P5357" s="256"/>
      <c r="Q5357" s="99"/>
      <c r="R5357" s="99"/>
      <c r="S5357" s="99"/>
      <c r="T5357" s="99"/>
      <c r="U5357" s="99"/>
      <c r="V5357" s="99"/>
      <c r="W5357" s="99"/>
      <c r="X5357" s="99"/>
      <c r="Y5357" s="99"/>
      <c r="Z5357" s="99"/>
      <c r="AA5357" s="380"/>
      <c r="AF5357" s="326"/>
    </row>
    <row r="5358" spans="1:32" x14ac:dyDescent="0.25">
      <c r="A5358" s="102" t="s">
        <v>6220</v>
      </c>
      <c r="B5358" s="92" t="s">
        <v>15227</v>
      </c>
      <c r="C5358" s="93" t="s">
        <v>15228</v>
      </c>
      <c r="D5358" s="93" t="s">
        <v>1250</v>
      </c>
      <c r="E5358" s="94">
        <v>46225</v>
      </c>
      <c r="F5358" s="93"/>
      <c r="G5358" s="93"/>
      <c r="H5358" s="93"/>
      <c r="I5358" s="99"/>
      <c r="J5358" s="99"/>
      <c r="K5358" s="99"/>
      <c r="L5358" s="99"/>
      <c r="M5358" s="99"/>
      <c r="N5358" s="99"/>
      <c r="O5358" s="99"/>
      <c r="P5358" s="99"/>
      <c r="Q5358" s="99"/>
      <c r="R5358" s="99"/>
      <c r="S5358" s="99"/>
      <c r="T5358" s="99"/>
      <c r="U5358" s="99"/>
      <c r="V5358" s="99"/>
      <c r="W5358" s="99"/>
      <c r="X5358" s="99"/>
      <c r="Y5358" s="99"/>
      <c r="Z5358" s="99"/>
      <c r="AA5358" s="380"/>
      <c r="AF5358" s="326"/>
    </row>
    <row r="5359" spans="1:32" x14ac:dyDescent="0.25">
      <c r="A5359" s="44" t="s">
        <v>12614</v>
      </c>
      <c r="B5359" s="44" t="s">
        <v>20343</v>
      </c>
      <c r="C5359" s="45" t="s">
        <v>12601</v>
      </c>
      <c r="D5359" s="32" t="s">
        <v>12570</v>
      </c>
      <c r="E5359" s="46">
        <v>46387</v>
      </c>
      <c r="AF5359" s="326"/>
    </row>
    <row r="5360" spans="1:32" x14ac:dyDescent="0.25">
      <c r="A5360" s="44" t="s">
        <v>13662</v>
      </c>
      <c r="B5360" s="44" t="s">
        <v>210</v>
      </c>
      <c r="C5360" s="45">
        <v>241001</v>
      </c>
      <c r="D5360" s="45" t="s">
        <v>12340</v>
      </c>
      <c r="E5360" s="45" t="s">
        <v>5650</v>
      </c>
      <c r="AF5360" s="326"/>
    </row>
    <row r="5361" spans="1:32" x14ac:dyDescent="0.25">
      <c r="A5361" s="44" t="s">
        <v>19165</v>
      </c>
      <c r="B5361" s="44" t="s">
        <v>3298</v>
      </c>
      <c r="C5361" s="45">
        <v>26010402</v>
      </c>
      <c r="D5361" s="45" t="s">
        <v>12340</v>
      </c>
      <c r="E5361" s="45" t="s">
        <v>18836</v>
      </c>
      <c r="AF5361" s="326"/>
    </row>
    <row r="5362" spans="1:32" x14ac:dyDescent="0.25">
      <c r="A5362" s="44" t="s">
        <v>10195</v>
      </c>
      <c r="B5362" s="92" t="s">
        <v>10390</v>
      </c>
      <c r="C5362" s="371" t="s">
        <v>10122</v>
      </c>
      <c r="D5362" s="146" t="s">
        <v>10389</v>
      </c>
      <c r="E5362" s="107">
        <v>45838</v>
      </c>
      <c r="F5362" s="93"/>
      <c r="G5362" s="93"/>
      <c r="H5362" s="93"/>
      <c r="I5362" s="99"/>
      <c r="J5362" s="99"/>
      <c r="K5362" s="99"/>
      <c r="L5362" s="99"/>
      <c r="M5362" s="99"/>
      <c r="N5362" s="99"/>
      <c r="O5362" s="99"/>
      <c r="P5362" s="256"/>
      <c r="Q5362" s="99"/>
      <c r="R5362" s="99"/>
      <c r="S5362" s="99"/>
      <c r="T5362" s="99"/>
      <c r="U5362" s="99"/>
      <c r="V5362" s="99"/>
      <c r="W5362" s="99"/>
      <c r="X5362" s="99"/>
      <c r="Y5362" s="99"/>
      <c r="Z5362" s="99"/>
      <c r="AF5362" s="326"/>
    </row>
    <row r="5363" spans="1:32" x14ac:dyDescent="0.25">
      <c r="A5363" s="99" t="s">
        <v>2859</v>
      </c>
      <c r="B5363" s="111" t="s">
        <v>1216</v>
      </c>
      <c r="C5363" s="56" t="s">
        <v>2854</v>
      </c>
      <c r="D5363" s="146" t="s">
        <v>2279</v>
      </c>
      <c r="E5363" s="69">
        <v>45227</v>
      </c>
      <c r="F5363" s="93"/>
      <c r="G5363" s="93"/>
      <c r="H5363" s="93"/>
      <c r="I5363" s="99"/>
      <c r="J5363" s="99"/>
      <c r="K5363" s="99"/>
      <c r="L5363" s="99"/>
      <c r="M5363" s="99"/>
      <c r="N5363" s="99"/>
      <c r="O5363" s="99"/>
      <c r="P5363" s="256"/>
      <c r="Q5363" s="99"/>
      <c r="R5363" s="99"/>
      <c r="S5363" s="99"/>
      <c r="T5363" s="99"/>
      <c r="U5363" s="99"/>
      <c r="V5363" s="99"/>
      <c r="W5363" s="99"/>
      <c r="X5363" s="99"/>
      <c r="Y5363" s="99"/>
      <c r="Z5363" s="99"/>
      <c r="AF5363" s="326"/>
    </row>
    <row r="5364" spans="1:32" x14ac:dyDescent="0.3">
      <c r="A5364" s="372" t="s">
        <v>8405</v>
      </c>
      <c r="B5364" s="372" t="s">
        <v>2787</v>
      </c>
      <c r="C5364" s="125" t="s">
        <v>8393</v>
      </c>
      <c r="D5364" s="32" t="s">
        <v>20621</v>
      </c>
      <c r="E5364" s="125" t="s">
        <v>4471</v>
      </c>
      <c r="F5364" s="125" t="s">
        <v>1236</v>
      </c>
      <c r="G5364" s="125" t="s">
        <v>1237</v>
      </c>
      <c r="AF5364" s="326"/>
    </row>
    <row r="5365" spans="1:32" x14ac:dyDescent="0.25">
      <c r="A5365" s="44" t="s">
        <v>8405</v>
      </c>
      <c r="B5365" s="44" t="s">
        <v>2787</v>
      </c>
      <c r="C5365" s="45" t="s">
        <v>11078</v>
      </c>
      <c r="D5365" s="45" t="s">
        <v>11079</v>
      </c>
      <c r="E5365" s="46">
        <v>47042</v>
      </c>
      <c r="F5365" s="45"/>
      <c r="G5365" s="45"/>
      <c r="H5365" s="93" t="s">
        <v>1857</v>
      </c>
      <c r="I5365" s="99"/>
      <c r="J5365" s="99"/>
      <c r="K5365" s="99"/>
      <c r="L5365" s="99"/>
      <c r="M5365" s="99"/>
      <c r="N5365" s="99"/>
      <c r="O5365" s="99"/>
      <c r="P5365" s="256"/>
      <c r="Q5365" s="99"/>
      <c r="R5365" s="99"/>
      <c r="S5365" s="99"/>
      <c r="T5365" s="99"/>
      <c r="U5365" s="99"/>
      <c r="V5365" s="99"/>
      <c r="W5365" s="99"/>
      <c r="X5365" s="99"/>
      <c r="Y5365" s="99"/>
      <c r="Z5365" s="99"/>
      <c r="AF5365" s="326"/>
    </row>
    <row r="5366" spans="1:32" x14ac:dyDescent="0.25">
      <c r="A5366" s="44" t="s">
        <v>12696</v>
      </c>
      <c r="B5366" s="44" t="s">
        <v>1956</v>
      </c>
      <c r="C5366" s="45" t="s">
        <v>12697</v>
      </c>
      <c r="D5366" s="46" t="s">
        <v>13037</v>
      </c>
      <c r="E5366" s="46">
        <v>46282</v>
      </c>
      <c r="AF5366" s="326"/>
    </row>
    <row r="5367" spans="1:32" x14ac:dyDescent="0.25">
      <c r="A5367" s="44" t="s">
        <v>12696</v>
      </c>
      <c r="B5367" s="44" t="s">
        <v>1956</v>
      </c>
      <c r="C5367" s="45" t="s">
        <v>12697</v>
      </c>
      <c r="D5367" s="46" t="s">
        <v>13037</v>
      </c>
      <c r="E5367" s="46">
        <v>46282</v>
      </c>
      <c r="AF5367" s="326"/>
    </row>
    <row r="5368" spans="1:32" x14ac:dyDescent="0.25">
      <c r="A5368" s="44" t="s">
        <v>12696</v>
      </c>
      <c r="B5368" s="44" t="s">
        <v>1956</v>
      </c>
      <c r="C5368" s="45" t="s">
        <v>17667</v>
      </c>
      <c r="D5368" s="46" t="s">
        <v>13037</v>
      </c>
      <c r="E5368" s="46">
        <v>46274</v>
      </c>
      <c r="AF5368" s="326"/>
    </row>
    <row r="5369" spans="1:32" x14ac:dyDescent="0.3">
      <c r="A5369" s="372" t="s">
        <v>16781</v>
      </c>
      <c r="B5369" s="372" t="s">
        <v>5064</v>
      </c>
      <c r="C5369" s="125" t="s">
        <v>16873</v>
      </c>
      <c r="D5369" s="32" t="s">
        <v>20621</v>
      </c>
      <c r="E5369" s="125" t="s">
        <v>10638</v>
      </c>
      <c r="F5369" s="125" t="s">
        <v>1236</v>
      </c>
      <c r="G5369" s="125" t="s">
        <v>1237</v>
      </c>
      <c r="AF5369" s="326"/>
    </row>
    <row r="5370" spans="1:32" x14ac:dyDescent="0.25">
      <c r="A5370" s="44" t="s">
        <v>18048</v>
      </c>
      <c r="B5370" s="44" t="s">
        <v>18049</v>
      </c>
      <c r="C5370" s="45" t="s">
        <v>18351</v>
      </c>
      <c r="D5370" s="93" t="s">
        <v>3876</v>
      </c>
      <c r="E5370" s="359">
        <f>DATE(2029,12,16)</f>
        <v>47468</v>
      </c>
      <c r="F5370" s="93"/>
      <c r="G5370" s="93"/>
      <c r="H5370" s="93"/>
      <c r="I5370" s="99"/>
      <c r="J5370" s="99"/>
      <c r="K5370" s="99"/>
      <c r="L5370" s="99"/>
      <c r="M5370" s="99"/>
      <c r="N5370" s="99"/>
      <c r="O5370" s="99"/>
      <c r="P5370" s="99"/>
      <c r="Q5370" s="99"/>
      <c r="R5370" s="99"/>
      <c r="S5370" s="99"/>
      <c r="T5370" s="99"/>
      <c r="U5370" s="99"/>
      <c r="V5370" s="99"/>
      <c r="W5370" s="99"/>
      <c r="X5370" s="99"/>
      <c r="Y5370" s="99"/>
      <c r="Z5370" s="99"/>
      <c r="AF5370" s="326"/>
    </row>
    <row r="5371" spans="1:32" x14ac:dyDescent="0.25">
      <c r="A5371" s="44" t="s">
        <v>18048</v>
      </c>
      <c r="B5371" s="44" t="s">
        <v>18050</v>
      </c>
      <c r="C5371" s="45" t="s">
        <v>18352</v>
      </c>
      <c r="D5371" s="93" t="s">
        <v>3876</v>
      </c>
      <c r="E5371" s="359">
        <f>DATE(2029,12,8)</f>
        <v>47460</v>
      </c>
      <c r="F5371" s="93"/>
      <c r="G5371" s="93"/>
      <c r="H5371" s="93"/>
      <c r="I5371" s="99"/>
      <c r="J5371" s="99"/>
      <c r="K5371" s="99"/>
      <c r="L5371" s="99"/>
      <c r="M5371" s="99"/>
      <c r="N5371" s="99"/>
      <c r="O5371" s="99"/>
      <c r="P5371" s="99"/>
      <c r="Q5371" s="99"/>
      <c r="R5371" s="99"/>
      <c r="S5371" s="99"/>
      <c r="T5371" s="99"/>
      <c r="U5371" s="99"/>
      <c r="V5371" s="99"/>
      <c r="W5371" s="99"/>
      <c r="X5371" s="99"/>
      <c r="Y5371" s="99"/>
      <c r="Z5371" s="99"/>
      <c r="AF5371" s="326"/>
    </row>
    <row r="5372" spans="1:32" x14ac:dyDescent="0.25">
      <c r="A5372" s="44" t="s">
        <v>19166</v>
      </c>
      <c r="B5372" s="44" t="s">
        <v>978</v>
      </c>
      <c r="C5372" s="45">
        <v>230703</v>
      </c>
      <c r="D5372" s="45" t="s">
        <v>12340</v>
      </c>
      <c r="E5372" s="45" t="s">
        <v>4375</v>
      </c>
      <c r="AF5372" s="326"/>
    </row>
    <row r="5373" spans="1:32" x14ac:dyDescent="0.3">
      <c r="A5373" s="372" t="s">
        <v>20471</v>
      </c>
      <c r="B5373" s="372" t="s">
        <v>1221</v>
      </c>
      <c r="C5373" s="125" t="s">
        <v>20613</v>
      </c>
      <c r="D5373" s="32" t="s">
        <v>20621</v>
      </c>
      <c r="E5373" s="125" t="s">
        <v>10032</v>
      </c>
      <c r="F5373" s="125" t="s">
        <v>1236</v>
      </c>
      <c r="G5373" s="125" t="s">
        <v>1237</v>
      </c>
      <c r="AF5373" s="326"/>
    </row>
    <row r="5374" spans="1:32" x14ac:dyDescent="0.25">
      <c r="A5374" s="44" t="s">
        <v>13663</v>
      </c>
      <c r="B5374" s="44" t="s">
        <v>210</v>
      </c>
      <c r="C5374" s="45">
        <v>241001</v>
      </c>
      <c r="D5374" s="45" t="s">
        <v>12340</v>
      </c>
      <c r="E5374" s="45" t="s">
        <v>5650</v>
      </c>
      <c r="AF5374" s="326"/>
    </row>
    <row r="5375" spans="1:32" x14ac:dyDescent="0.25">
      <c r="A5375" s="44" t="s">
        <v>143</v>
      </c>
      <c r="B5375" s="44" t="s">
        <v>5167</v>
      </c>
      <c r="C5375" s="45" t="s">
        <v>5098</v>
      </c>
      <c r="D5375" s="46" t="s">
        <v>13037</v>
      </c>
      <c r="E5375" s="46">
        <v>46342</v>
      </c>
      <c r="AF5375" s="326"/>
    </row>
    <row r="5376" spans="1:32" x14ac:dyDescent="0.25">
      <c r="A5376" s="44" t="s">
        <v>143</v>
      </c>
      <c r="B5376" s="44" t="s">
        <v>5167</v>
      </c>
      <c r="C5376" s="45" t="s">
        <v>5098</v>
      </c>
      <c r="D5376" s="46" t="s">
        <v>13037</v>
      </c>
      <c r="E5376" s="46">
        <v>46342</v>
      </c>
      <c r="AF5376" s="326"/>
    </row>
    <row r="5377" spans="1:32" x14ac:dyDescent="0.25">
      <c r="A5377" s="44" t="s">
        <v>20293</v>
      </c>
      <c r="B5377" s="44" t="s">
        <v>20365</v>
      </c>
      <c r="C5377" s="45" t="s">
        <v>20366</v>
      </c>
      <c r="D5377" s="32" t="s">
        <v>12570</v>
      </c>
      <c r="E5377" s="46">
        <v>46507</v>
      </c>
      <c r="AF5377" s="326"/>
    </row>
    <row r="5378" spans="1:32" x14ac:dyDescent="0.25">
      <c r="A5378" s="44" t="s">
        <v>549</v>
      </c>
      <c r="B5378" s="44" t="s">
        <v>20368</v>
      </c>
      <c r="C5378" s="45" t="s">
        <v>5829</v>
      </c>
      <c r="D5378" s="32" t="s">
        <v>12570</v>
      </c>
      <c r="E5378" s="46">
        <v>46507</v>
      </c>
      <c r="AF5378" s="326"/>
    </row>
    <row r="5379" spans="1:32" x14ac:dyDescent="0.25">
      <c r="A5379" s="44" t="s">
        <v>568</v>
      </c>
      <c r="B5379" s="44" t="s">
        <v>20368</v>
      </c>
      <c r="C5379" s="45" t="s">
        <v>5829</v>
      </c>
      <c r="D5379" s="32" t="s">
        <v>12570</v>
      </c>
      <c r="E5379" s="46">
        <v>46507</v>
      </c>
      <c r="AF5379" s="326"/>
    </row>
    <row r="5380" spans="1:32" x14ac:dyDescent="0.25">
      <c r="A5380" s="44" t="s">
        <v>1927</v>
      </c>
      <c r="B5380" s="44" t="s">
        <v>20368</v>
      </c>
      <c r="C5380" s="45" t="s">
        <v>5829</v>
      </c>
      <c r="D5380" s="32" t="s">
        <v>12570</v>
      </c>
      <c r="E5380" s="46">
        <v>46507</v>
      </c>
      <c r="AF5380" s="326"/>
    </row>
    <row r="5381" spans="1:32" x14ac:dyDescent="0.25">
      <c r="A5381" s="44" t="s">
        <v>14100</v>
      </c>
      <c r="B5381" s="44" t="s">
        <v>20356</v>
      </c>
      <c r="C5381" s="45" t="s">
        <v>14093</v>
      </c>
      <c r="D5381" s="32" t="s">
        <v>12570</v>
      </c>
      <c r="E5381" s="46">
        <v>46477</v>
      </c>
      <c r="AF5381" s="326"/>
    </row>
    <row r="5382" spans="1:32" x14ac:dyDescent="0.25">
      <c r="A5382" s="44" t="s">
        <v>11436</v>
      </c>
      <c r="B5382" s="44" t="s">
        <v>10020</v>
      </c>
      <c r="C5382" s="45">
        <v>24010401</v>
      </c>
      <c r="D5382" s="45" t="s">
        <v>12340</v>
      </c>
      <c r="E5382" s="45" t="s">
        <v>10021</v>
      </c>
      <c r="AF5382" s="326"/>
    </row>
    <row r="5383" spans="1:32" x14ac:dyDescent="0.3">
      <c r="A5383" s="372" t="s">
        <v>20092</v>
      </c>
      <c r="B5383" s="372" t="s">
        <v>7356</v>
      </c>
      <c r="C5383" s="125" t="s">
        <v>20261</v>
      </c>
      <c r="D5383" s="32" t="s">
        <v>20621</v>
      </c>
      <c r="E5383" s="125" t="s">
        <v>8976</v>
      </c>
      <c r="F5383" s="125" t="s">
        <v>1236</v>
      </c>
      <c r="G5383" s="125" t="s">
        <v>1237</v>
      </c>
      <c r="AF5383" s="326"/>
    </row>
    <row r="5384" spans="1:32" x14ac:dyDescent="0.25">
      <c r="A5384" s="44" t="s">
        <v>10646</v>
      </c>
      <c r="B5384" s="44" t="s">
        <v>7973</v>
      </c>
      <c r="C5384" s="45" t="s">
        <v>8176</v>
      </c>
      <c r="D5384" s="45" t="s">
        <v>10697</v>
      </c>
      <c r="E5384" s="45" t="s">
        <v>5245</v>
      </c>
      <c r="F5384" s="93"/>
      <c r="G5384" s="93"/>
      <c r="H5384" s="93"/>
      <c r="I5384" s="99"/>
      <c r="J5384" s="99"/>
      <c r="K5384" s="99"/>
      <c r="L5384" s="99"/>
      <c r="M5384" s="99"/>
      <c r="N5384" s="99"/>
      <c r="O5384" s="99"/>
      <c r="P5384" s="256"/>
      <c r="Q5384" s="99"/>
      <c r="R5384" s="99"/>
      <c r="S5384" s="99"/>
      <c r="T5384" s="99"/>
      <c r="U5384" s="99"/>
      <c r="V5384" s="99"/>
      <c r="W5384" s="99"/>
      <c r="X5384" s="99"/>
      <c r="Y5384" s="99"/>
      <c r="Z5384" s="99"/>
      <c r="AA5384" s="380"/>
      <c r="AF5384" s="326"/>
    </row>
    <row r="5385" spans="1:32" x14ac:dyDescent="0.25">
      <c r="A5385" s="44" t="s">
        <v>17668</v>
      </c>
      <c r="B5385" s="44" t="s">
        <v>5193</v>
      </c>
      <c r="C5385" s="45" t="s">
        <v>5195</v>
      </c>
      <c r="D5385" s="46" t="s">
        <v>13037</v>
      </c>
      <c r="E5385" s="46">
        <v>46524</v>
      </c>
      <c r="AF5385" s="326"/>
    </row>
    <row r="5386" spans="1:32" x14ac:dyDescent="0.25">
      <c r="A5386" s="44" t="s">
        <v>6959</v>
      </c>
      <c r="B5386" s="44" t="s">
        <v>5639</v>
      </c>
      <c r="C5386" s="45">
        <v>23010401</v>
      </c>
      <c r="D5386" s="45" t="s">
        <v>12340</v>
      </c>
      <c r="E5386" s="45" t="s">
        <v>5640</v>
      </c>
      <c r="AF5386" s="326"/>
    </row>
    <row r="5387" spans="1:32" x14ac:dyDescent="0.25">
      <c r="A5387" s="44" t="s">
        <v>6959</v>
      </c>
      <c r="B5387" s="44" t="s">
        <v>3298</v>
      </c>
      <c r="C5387" s="45">
        <v>23010402</v>
      </c>
      <c r="D5387" s="45" t="s">
        <v>12340</v>
      </c>
      <c r="E5387" s="45" t="s">
        <v>5640</v>
      </c>
      <c r="AF5387" s="326"/>
    </row>
    <row r="5388" spans="1:32" x14ac:dyDescent="0.25">
      <c r="A5388" s="44" t="s">
        <v>6959</v>
      </c>
      <c r="B5388" s="44" t="s">
        <v>4036</v>
      </c>
      <c r="C5388" s="45">
        <v>24060401</v>
      </c>
      <c r="D5388" s="45" t="s">
        <v>12340</v>
      </c>
      <c r="E5388" s="45" t="s">
        <v>5235</v>
      </c>
      <c r="AF5388" s="326"/>
    </row>
    <row r="5389" spans="1:32" x14ac:dyDescent="0.25">
      <c r="A5389" s="44" t="s">
        <v>6959</v>
      </c>
      <c r="B5389" s="44" t="s">
        <v>968</v>
      </c>
      <c r="C5389" s="45">
        <v>24060402</v>
      </c>
      <c r="D5389" s="45" t="s">
        <v>12340</v>
      </c>
      <c r="E5389" s="45" t="s">
        <v>5235</v>
      </c>
      <c r="AF5389" s="326"/>
    </row>
    <row r="5390" spans="1:32" x14ac:dyDescent="0.25">
      <c r="A5390" s="44" t="s">
        <v>13257</v>
      </c>
      <c r="B5390" s="44" t="s">
        <v>13124</v>
      </c>
      <c r="C5390" s="45">
        <v>4.25</v>
      </c>
      <c r="D5390" s="45" t="s">
        <v>13565</v>
      </c>
      <c r="E5390" s="46">
        <v>47422</v>
      </c>
      <c r="F5390" s="45" t="s">
        <v>1384</v>
      </c>
      <c r="G5390" s="93"/>
      <c r="H5390" s="93"/>
      <c r="I5390" s="99"/>
      <c r="J5390" s="99"/>
      <c r="K5390" s="99"/>
      <c r="L5390" s="99"/>
      <c r="M5390" s="99"/>
      <c r="N5390" s="99"/>
      <c r="O5390" s="99"/>
      <c r="P5390" s="99"/>
      <c r="Q5390" s="99"/>
      <c r="R5390" s="99"/>
      <c r="S5390" s="99"/>
      <c r="T5390" s="99"/>
      <c r="U5390" s="99"/>
      <c r="V5390" s="99"/>
      <c r="W5390" s="99"/>
      <c r="X5390" s="99"/>
      <c r="Y5390" s="99"/>
      <c r="Z5390" s="99"/>
      <c r="AF5390" s="326"/>
    </row>
    <row r="5391" spans="1:32" x14ac:dyDescent="0.25">
      <c r="A5391" s="44" t="s">
        <v>11196</v>
      </c>
      <c r="B5391" s="44" t="s">
        <v>159</v>
      </c>
      <c r="C5391" s="45" t="s">
        <v>11197</v>
      </c>
      <c r="D5391" s="46" t="s">
        <v>13037</v>
      </c>
      <c r="E5391" s="46">
        <v>46493</v>
      </c>
      <c r="AF5391" s="326"/>
    </row>
    <row r="5392" spans="1:32" x14ac:dyDescent="0.25">
      <c r="A5392" s="44" t="s">
        <v>11196</v>
      </c>
      <c r="B5392" s="44" t="s">
        <v>1948</v>
      </c>
      <c r="C5392" s="45" t="s">
        <v>15588</v>
      </c>
      <c r="D5392" s="46" t="s">
        <v>13037</v>
      </c>
      <c r="E5392" s="46">
        <v>46254</v>
      </c>
      <c r="AF5392" s="326"/>
    </row>
    <row r="5393" spans="1:32" x14ac:dyDescent="0.25">
      <c r="A5393" s="44" t="s">
        <v>8113</v>
      </c>
      <c r="B5393" s="44" t="s">
        <v>233</v>
      </c>
      <c r="C5393" s="45" t="s">
        <v>4684</v>
      </c>
      <c r="D5393" s="45" t="s">
        <v>12177</v>
      </c>
      <c r="E5393" s="45" t="s">
        <v>8252</v>
      </c>
      <c r="F5393" s="93"/>
      <c r="G5393" s="93"/>
      <c r="H5393" s="93"/>
      <c r="I5393" s="99"/>
      <c r="J5393" s="99"/>
      <c r="K5393" s="99"/>
      <c r="L5393" s="99"/>
      <c r="M5393" s="99"/>
      <c r="N5393" s="99"/>
      <c r="O5393" s="99"/>
      <c r="P5393" s="99"/>
      <c r="Q5393" s="99"/>
      <c r="R5393" s="99"/>
      <c r="S5393" s="99"/>
      <c r="T5393" s="99"/>
      <c r="U5393" s="99"/>
      <c r="V5393" s="99"/>
      <c r="W5393" s="99"/>
      <c r="X5393" s="99"/>
      <c r="Y5393" s="99"/>
      <c r="Z5393" s="99"/>
      <c r="AF5393" s="326"/>
    </row>
    <row r="5394" spans="1:32" x14ac:dyDescent="0.25">
      <c r="A5394" s="44" t="s">
        <v>8113</v>
      </c>
      <c r="B5394" s="44" t="s">
        <v>233</v>
      </c>
      <c r="C5394" s="45" t="s">
        <v>4684</v>
      </c>
      <c r="D5394" s="93" t="s">
        <v>18817</v>
      </c>
      <c r="E5394" s="45" t="s">
        <v>8252</v>
      </c>
      <c r="F5394" s="379"/>
      <c r="G5394" s="379"/>
      <c r="H5394" s="379"/>
      <c r="I5394" s="380"/>
      <c r="J5394" s="380"/>
      <c r="K5394" s="380"/>
      <c r="L5394" s="380"/>
      <c r="M5394" s="380"/>
      <c r="N5394" s="380"/>
      <c r="O5394" s="380"/>
      <c r="P5394" s="380"/>
      <c r="Q5394" s="380"/>
      <c r="R5394" s="380"/>
      <c r="S5394" s="380"/>
      <c r="T5394" s="380"/>
      <c r="U5394" s="380"/>
      <c r="V5394" s="380"/>
      <c r="W5394" s="380"/>
      <c r="X5394" s="380"/>
      <c r="Y5394" s="380"/>
      <c r="Z5394" s="380"/>
      <c r="AA5394" s="380"/>
      <c r="AF5394" s="326"/>
    </row>
    <row r="5395" spans="1:32" x14ac:dyDescent="0.25">
      <c r="A5395" s="44" t="s">
        <v>8113</v>
      </c>
      <c r="B5395" s="44" t="s">
        <v>233</v>
      </c>
      <c r="C5395" s="45" t="s">
        <v>4684</v>
      </c>
      <c r="D5395" s="45" t="s">
        <v>10697</v>
      </c>
      <c r="E5395" s="45" t="s">
        <v>5450</v>
      </c>
      <c r="F5395" s="93"/>
      <c r="G5395" s="93"/>
      <c r="H5395" s="93"/>
      <c r="I5395" s="99"/>
      <c r="J5395" s="99"/>
      <c r="K5395" s="99"/>
      <c r="L5395" s="99"/>
      <c r="M5395" s="99"/>
      <c r="N5395" s="99"/>
      <c r="O5395" s="99"/>
      <c r="P5395" s="256"/>
      <c r="Q5395" s="99"/>
      <c r="R5395" s="99"/>
      <c r="S5395" s="99"/>
      <c r="T5395" s="99"/>
      <c r="U5395" s="99"/>
      <c r="V5395" s="99"/>
      <c r="W5395" s="99"/>
      <c r="X5395" s="99"/>
      <c r="Y5395" s="99"/>
      <c r="Z5395" s="99"/>
      <c r="AF5395" s="326"/>
    </row>
    <row r="5396" spans="1:32" x14ac:dyDescent="0.25">
      <c r="A5396" s="44" t="s">
        <v>12615</v>
      </c>
      <c r="B5396" s="44" t="s">
        <v>20343</v>
      </c>
      <c r="C5396" s="45" t="s">
        <v>12601</v>
      </c>
      <c r="D5396" s="32" t="s">
        <v>12570</v>
      </c>
      <c r="E5396" s="46">
        <v>46387</v>
      </c>
      <c r="AF5396" s="326"/>
    </row>
    <row r="5397" spans="1:32" x14ac:dyDescent="0.25">
      <c r="A5397" s="44" t="s">
        <v>17031</v>
      </c>
      <c r="B5397" s="44" t="s">
        <v>3598</v>
      </c>
      <c r="C5397" s="45">
        <v>230301</v>
      </c>
      <c r="D5397" s="45" t="s">
        <v>12340</v>
      </c>
      <c r="E5397" s="45" t="s">
        <v>5580</v>
      </c>
      <c r="AF5397" s="326"/>
    </row>
    <row r="5398" spans="1:32" x14ac:dyDescent="0.3">
      <c r="A5398" s="372" t="s">
        <v>11979</v>
      </c>
      <c r="B5398" s="372" t="s">
        <v>1207</v>
      </c>
      <c r="C5398" s="125" t="s">
        <v>11906</v>
      </c>
      <c r="D5398" s="32" t="s">
        <v>20621</v>
      </c>
      <c r="E5398" s="125" t="s">
        <v>7992</v>
      </c>
      <c r="F5398" s="125" t="s">
        <v>1236</v>
      </c>
      <c r="G5398" s="125" t="s">
        <v>1237</v>
      </c>
      <c r="AF5398" s="326"/>
    </row>
    <row r="5399" spans="1:32" x14ac:dyDescent="0.25">
      <c r="A5399" s="44" t="s">
        <v>13258</v>
      </c>
      <c r="B5399" s="44" t="s">
        <v>13107</v>
      </c>
      <c r="C5399" s="45">
        <v>9.23</v>
      </c>
      <c r="D5399" s="45" t="s">
        <v>13565</v>
      </c>
      <c r="E5399" s="46">
        <v>46934</v>
      </c>
      <c r="F5399" s="45"/>
      <c r="G5399" s="93"/>
      <c r="H5399" s="93"/>
      <c r="I5399" s="99"/>
      <c r="J5399" s="99"/>
      <c r="K5399" s="99"/>
      <c r="L5399" s="99"/>
      <c r="M5399" s="99"/>
      <c r="N5399" s="99"/>
      <c r="O5399" s="99"/>
      <c r="P5399" s="99"/>
      <c r="Q5399" s="99"/>
      <c r="R5399" s="99"/>
      <c r="S5399" s="99"/>
      <c r="T5399" s="99"/>
      <c r="U5399" s="99"/>
      <c r="V5399" s="99"/>
      <c r="W5399" s="99"/>
      <c r="X5399" s="99"/>
      <c r="Y5399" s="99"/>
      <c r="Z5399" s="99"/>
      <c r="AF5399" s="326"/>
    </row>
    <row r="5400" spans="1:32" x14ac:dyDescent="0.25">
      <c r="A5400" s="44" t="s">
        <v>13258</v>
      </c>
      <c r="B5400" s="44" t="s">
        <v>13123</v>
      </c>
      <c r="C5400" s="45">
        <v>10.23</v>
      </c>
      <c r="D5400" s="45" t="s">
        <v>13565</v>
      </c>
      <c r="E5400" s="46">
        <v>46934</v>
      </c>
      <c r="F5400" s="45"/>
      <c r="G5400" s="93"/>
      <c r="H5400" s="93"/>
      <c r="I5400" s="99"/>
      <c r="J5400" s="99"/>
      <c r="K5400" s="99"/>
      <c r="L5400" s="99"/>
      <c r="M5400" s="99"/>
      <c r="N5400" s="99"/>
      <c r="O5400" s="99"/>
      <c r="P5400" s="99"/>
      <c r="Q5400" s="99"/>
      <c r="R5400" s="99"/>
      <c r="S5400" s="99"/>
      <c r="T5400" s="99"/>
      <c r="U5400" s="99"/>
      <c r="V5400" s="99"/>
      <c r="W5400" s="99"/>
      <c r="X5400" s="99"/>
      <c r="Y5400" s="99"/>
      <c r="Z5400" s="99"/>
      <c r="AF5400" s="326"/>
    </row>
    <row r="5401" spans="1:32" x14ac:dyDescent="0.25">
      <c r="A5401" s="44" t="s">
        <v>13258</v>
      </c>
      <c r="B5401" s="44" t="s">
        <v>13110</v>
      </c>
      <c r="C5401" s="45">
        <v>12.23</v>
      </c>
      <c r="D5401" s="45" t="s">
        <v>13565</v>
      </c>
      <c r="E5401" s="46">
        <v>46934</v>
      </c>
      <c r="F5401" s="45"/>
      <c r="G5401" s="93"/>
      <c r="H5401" s="93"/>
      <c r="I5401" s="99"/>
      <c r="J5401" s="99"/>
      <c r="K5401" s="99"/>
      <c r="L5401" s="99"/>
      <c r="M5401" s="99"/>
      <c r="N5401" s="99"/>
      <c r="O5401" s="99"/>
      <c r="P5401" s="99"/>
      <c r="Q5401" s="99"/>
      <c r="R5401" s="99"/>
      <c r="S5401" s="99"/>
      <c r="T5401" s="99"/>
      <c r="U5401" s="99"/>
      <c r="V5401" s="99"/>
      <c r="W5401" s="99"/>
      <c r="X5401" s="99"/>
      <c r="Y5401" s="99"/>
      <c r="Z5401" s="99"/>
      <c r="AF5401" s="326"/>
    </row>
    <row r="5402" spans="1:32" x14ac:dyDescent="0.25">
      <c r="A5402" s="44" t="s">
        <v>14683</v>
      </c>
      <c r="B5402" s="44" t="s">
        <v>13127</v>
      </c>
      <c r="C5402" s="45">
        <v>13.25</v>
      </c>
      <c r="D5402" s="45" t="s">
        <v>13565</v>
      </c>
      <c r="E5402" s="46">
        <v>47664</v>
      </c>
      <c r="F5402" s="45" t="s">
        <v>1384</v>
      </c>
      <c r="G5402" s="93"/>
      <c r="H5402" s="93"/>
      <c r="I5402" s="99"/>
      <c r="J5402" s="99"/>
      <c r="K5402" s="99"/>
      <c r="L5402" s="99"/>
      <c r="M5402" s="99"/>
      <c r="N5402" s="99"/>
      <c r="O5402" s="99"/>
      <c r="P5402" s="99"/>
      <c r="Q5402" s="99"/>
      <c r="R5402" s="99"/>
      <c r="S5402" s="99"/>
      <c r="T5402" s="99"/>
      <c r="U5402" s="99"/>
      <c r="V5402" s="99"/>
      <c r="W5402" s="99"/>
      <c r="X5402" s="99"/>
      <c r="Y5402" s="99"/>
      <c r="Z5402" s="99"/>
      <c r="AF5402" s="326"/>
    </row>
    <row r="5403" spans="1:32" x14ac:dyDescent="0.25">
      <c r="A5403" s="44" t="s">
        <v>14683</v>
      </c>
      <c r="B5403" s="44" t="s">
        <v>13145</v>
      </c>
      <c r="C5403" s="45">
        <v>20.25</v>
      </c>
      <c r="D5403" s="45" t="s">
        <v>13565</v>
      </c>
      <c r="E5403" s="46">
        <v>47664</v>
      </c>
      <c r="F5403" s="45" t="s">
        <v>1384</v>
      </c>
      <c r="G5403" s="93"/>
      <c r="H5403" s="93"/>
      <c r="I5403" s="99"/>
      <c r="J5403" s="99"/>
      <c r="K5403" s="99"/>
      <c r="L5403" s="99"/>
      <c r="M5403" s="99"/>
      <c r="N5403" s="99"/>
      <c r="O5403" s="99"/>
      <c r="P5403" s="99"/>
      <c r="Q5403" s="99"/>
      <c r="R5403" s="99"/>
      <c r="S5403" s="99"/>
      <c r="T5403" s="99"/>
      <c r="U5403" s="99"/>
      <c r="V5403" s="99"/>
      <c r="W5403" s="99"/>
      <c r="X5403" s="99"/>
      <c r="Y5403" s="99"/>
      <c r="Z5403" s="99"/>
      <c r="AF5403" s="326"/>
    </row>
    <row r="5404" spans="1:32" x14ac:dyDescent="0.25">
      <c r="A5404" s="44" t="s">
        <v>19167</v>
      </c>
      <c r="B5404" s="44" t="s">
        <v>2433</v>
      </c>
      <c r="C5404" s="45">
        <v>230105</v>
      </c>
      <c r="D5404" s="45" t="s">
        <v>12340</v>
      </c>
      <c r="E5404" s="45" t="s">
        <v>5580</v>
      </c>
      <c r="AF5404" s="326"/>
    </row>
    <row r="5405" spans="1:32" x14ac:dyDescent="0.25">
      <c r="A5405" s="44" t="s">
        <v>19168</v>
      </c>
      <c r="B5405" s="44" t="s">
        <v>2433</v>
      </c>
      <c r="C5405" s="45">
        <v>230105</v>
      </c>
      <c r="D5405" s="45" t="s">
        <v>12340</v>
      </c>
      <c r="E5405" s="45" t="s">
        <v>5580</v>
      </c>
      <c r="AF5405" s="326"/>
    </row>
    <row r="5406" spans="1:32" x14ac:dyDescent="0.25">
      <c r="A5406" s="44" t="s">
        <v>19168</v>
      </c>
      <c r="B5406" s="44" t="s">
        <v>967</v>
      </c>
      <c r="C5406" s="45">
        <v>230601</v>
      </c>
      <c r="D5406" s="45" t="s">
        <v>12340</v>
      </c>
      <c r="E5406" s="45" t="s">
        <v>8383</v>
      </c>
      <c r="AF5406" s="326"/>
    </row>
    <row r="5407" spans="1:32" x14ac:dyDescent="0.25">
      <c r="A5407" s="44" t="s">
        <v>8501</v>
      </c>
      <c r="B5407" s="44" t="s">
        <v>967</v>
      </c>
      <c r="C5407" s="45">
        <v>230601</v>
      </c>
      <c r="D5407" s="45" t="s">
        <v>12340</v>
      </c>
      <c r="E5407" s="45" t="s">
        <v>8383</v>
      </c>
      <c r="AF5407" s="326"/>
    </row>
    <row r="5408" spans="1:32" x14ac:dyDescent="0.25">
      <c r="A5408" s="44" t="s">
        <v>14855</v>
      </c>
      <c r="B5408" s="44" t="s">
        <v>16037</v>
      </c>
      <c r="C5408" s="45" t="s">
        <v>14856</v>
      </c>
      <c r="D5408" s="93" t="s">
        <v>3876</v>
      </c>
      <c r="E5408" s="359">
        <f>DATE(2029,1,31)</f>
        <v>47149</v>
      </c>
      <c r="F5408" s="93"/>
      <c r="G5408" s="93"/>
      <c r="H5408" s="93"/>
      <c r="I5408" s="99"/>
      <c r="J5408" s="99"/>
      <c r="K5408" s="99"/>
      <c r="L5408" s="99"/>
      <c r="M5408" s="99"/>
      <c r="N5408" s="99"/>
      <c r="O5408" s="99"/>
      <c r="P5408" s="99"/>
      <c r="Q5408" s="99"/>
      <c r="R5408" s="99"/>
      <c r="S5408" s="99"/>
      <c r="T5408" s="99"/>
      <c r="U5408" s="99"/>
      <c r="V5408" s="99"/>
      <c r="W5408" s="99"/>
      <c r="X5408" s="99"/>
      <c r="Y5408" s="99"/>
      <c r="Z5408" s="99"/>
      <c r="AF5408" s="326"/>
    </row>
    <row r="5409" spans="1:32" x14ac:dyDescent="0.3">
      <c r="A5409" s="372" t="s">
        <v>20472</v>
      </c>
      <c r="B5409" s="372" t="s">
        <v>7465</v>
      </c>
      <c r="C5409" s="125" t="s">
        <v>20614</v>
      </c>
      <c r="D5409" s="32" t="s">
        <v>20621</v>
      </c>
      <c r="E5409" s="125" t="s">
        <v>10032</v>
      </c>
      <c r="F5409" s="125" t="s">
        <v>1236</v>
      </c>
      <c r="G5409" s="125" t="s">
        <v>1237</v>
      </c>
      <c r="AF5409" s="326"/>
    </row>
    <row r="5410" spans="1:32" x14ac:dyDescent="0.25">
      <c r="A5410" s="44" t="s">
        <v>17032</v>
      </c>
      <c r="B5410" s="44" t="s">
        <v>3597</v>
      </c>
      <c r="C5410" s="45">
        <v>250503</v>
      </c>
      <c r="D5410" s="45" t="s">
        <v>12340</v>
      </c>
      <c r="E5410" s="45" t="s">
        <v>16904</v>
      </c>
      <c r="AF5410" s="326"/>
    </row>
    <row r="5411" spans="1:32" x14ac:dyDescent="0.3">
      <c r="A5411" s="57" t="s">
        <v>11287</v>
      </c>
      <c r="B5411" s="58" t="s">
        <v>4104</v>
      </c>
      <c r="C5411" s="62">
        <v>23022</v>
      </c>
      <c r="D5411" s="93" t="s">
        <v>5007</v>
      </c>
      <c r="E5411" s="60">
        <v>46265</v>
      </c>
      <c r="F5411" s="379"/>
      <c r="G5411" s="379"/>
      <c r="H5411" s="379"/>
      <c r="I5411" s="380"/>
      <c r="J5411" s="380"/>
      <c r="K5411" s="380"/>
      <c r="L5411" s="380"/>
      <c r="M5411" s="380"/>
      <c r="N5411" s="380"/>
      <c r="O5411" s="380"/>
      <c r="P5411" s="380"/>
      <c r="Q5411" s="380"/>
      <c r="R5411" s="380"/>
      <c r="S5411" s="380"/>
      <c r="T5411" s="380"/>
      <c r="U5411" s="380"/>
      <c r="V5411" s="380"/>
      <c r="W5411" s="380"/>
      <c r="X5411" s="380"/>
      <c r="Y5411" s="380"/>
      <c r="Z5411" s="380"/>
      <c r="AA5411" s="380"/>
      <c r="AF5411" s="326"/>
    </row>
    <row r="5412" spans="1:32" x14ac:dyDescent="0.3">
      <c r="A5412" s="57" t="s">
        <v>11287</v>
      </c>
      <c r="B5412" s="57" t="s">
        <v>1346</v>
      </c>
      <c r="C5412" s="62">
        <v>2502</v>
      </c>
      <c r="D5412" s="93" t="s">
        <v>5007</v>
      </c>
      <c r="E5412" s="60">
        <v>46326</v>
      </c>
      <c r="F5412" s="379"/>
      <c r="G5412" s="379"/>
      <c r="H5412" s="379"/>
      <c r="I5412" s="380"/>
      <c r="J5412" s="380"/>
      <c r="K5412" s="380"/>
      <c r="L5412" s="380"/>
      <c r="M5412" s="380"/>
      <c r="N5412" s="380"/>
      <c r="O5412" s="380"/>
      <c r="P5412" s="380"/>
      <c r="Q5412" s="380"/>
      <c r="R5412" s="380"/>
      <c r="S5412" s="380"/>
      <c r="T5412" s="380"/>
      <c r="U5412" s="380"/>
      <c r="V5412" s="380"/>
      <c r="W5412" s="380"/>
      <c r="X5412" s="380"/>
      <c r="Y5412" s="380"/>
      <c r="Z5412" s="380"/>
      <c r="AA5412" s="380"/>
      <c r="AF5412" s="326"/>
    </row>
    <row r="5413" spans="1:32" x14ac:dyDescent="0.3">
      <c r="A5413" s="57" t="s">
        <v>11287</v>
      </c>
      <c r="B5413" s="57" t="s">
        <v>1348</v>
      </c>
      <c r="C5413" s="62">
        <v>2511</v>
      </c>
      <c r="D5413" s="93" t="s">
        <v>5007</v>
      </c>
      <c r="E5413" s="60">
        <v>46326</v>
      </c>
      <c r="F5413" s="379"/>
      <c r="G5413" s="379"/>
      <c r="H5413" s="379"/>
      <c r="I5413" s="380"/>
      <c r="J5413" s="380"/>
      <c r="K5413" s="380"/>
      <c r="L5413" s="380"/>
      <c r="M5413" s="380"/>
      <c r="N5413" s="380"/>
      <c r="O5413" s="380"/>
      <c r="P5413" s="380"/>
      <c r="Q5413" s="380"/>
      <c r="R5413" s="380"/>
      <c r="S5413" s="380"/>
      <c r="T5413" s="380"/>
      <c r="U5413" s="380"/>
      <c r="V5413" s="380"/>
      <c r="W5413" s="380"/>
      <c r="X5413" s="380"/>
      <c r="Y5413" s="380"/>
      <c r="Z5413" s="380"/>
      <c r="AA5413" s="380"/>
      <c r="AF5413" s="326"/>
    </row>
    <row r="5414" spans="1:32" x14ac:dyDescent="0.3">
      <c r="A5414" s="372" t="s">
        <v>12399</v>
      </c>
      <c r="B5414" s="372" t="s">
        <v>1229</v>
      </c>
      <c r="C5414" s="125" t="s">
        <v>8403</v>
      </c>
      <c r="D5414" s="32" t="s">
        <v>20621</v>
      </c>
      <c r="E5414" s="125" t="s">
        <v>4471</v>
      </c>
      <c r="F5414" s="125" t="s">
        <v>1237</v>
      </c>
      <c r="G5414" s="125" t="s">
        <v>1237</v>
      </c>
      <c r="AF5414" s="326"/>
    </row>
    <row r="5415" spans="1:32" x14ac:dyDescent="0.3">
      <c r="A5415" s="372" t="s">
        <v>12399</v>
      </c>
      <c r="B5415" s="372" t="s">
        <v>1210</v>
      </c>
      <c r="C5415" s="125" t="s">
        <v>12344</v>
      </c>
      <c r="D5415" s="32" t="s">
        <v>20621</v>
      </c>
      <c r="E5415" s="125" t="s">
        <v>5075</v>
      </c>
      <c r="F5415" s="125" t="s">
        <v>1237</v>
      </c>
      <c r="G5415" s="125" t="s">
        <v>1237</v>
      </c>
      <c r="AF5415" s="326"/>
    </row>
    <row r="5416" spans="1:32" x14ac:dyDescent="0.3">
      <c r="A5416" s="57" t="s">
        <v>15153</v>
      </c>
      <c r="B5416" s="58" t="s">
        <v>4104</v>
      </c>
      <c r="C5416" s="62" t="s">
        <v>18580</v>
      </c>
      <c r="D5416" s="93" t="s">
        <v>5007</v>
      </c>
      <c r="E5416" s="60">
        <v>46265</v>
      </c>
      <c r="F5416" s="379"/>
      <c r="G5416" s="379"/>
      <c r="H5416" s="379"/>
      <c r="I5416" s="380"/>
      <c r="J5416" s="380"/>
      <c r="K5416" s="380"/>
      <c r="L5416" s="380"/>
      <c r="M5416" s="380"/>
      <c r="N5416" s="380"/>
      <c r="O5416" s="380"/>
      <c r="P5416" s="380"/>
      <c r="Q5416" s="380"/>
      <c r="R5416" s="380"/>
      <c r="S5416" s="380"/>
      <c r="T5416" s="380"/>
      <c r="U5416" s="380"/>
      <c r="V5416" s="380"/>
      <c r="W5416" s="380"/>
      <c r="X5416" s="380"/>
      <c r="Y5416" s="380"/>
      <c r="Z5416" s="380"/>
      <c r="AA5416" s="380"/>
      <c r="AF5416" s="326"/>
    </row>
    <row r="5417" spans="1:32" x14ac:dyDescent="0.25">
      <c r="A5417" s="44" t="s">
        <v>15153</v>
      </c>
      <c r="B5417" s="44" t="s">
        <v>15134</v>
      </c>
      <c r="C5417" s="45" t="s">
        <v>15154</v>
      </c>
      <c r="D5417" s="45" t="s">
        <v>12177</v>
      </c>
      <c r="E5417" s="45" t="s">
        <v>12896</v>
      </c>
      <c r="F5417" s="93"/>
      <c r="G5417" s="93"/>
      <c r="H5417" s="93"/>
      <c r="I5417" s="99"/>
      <c r="J5417" s="99"/>
      <c r="K5417" s="99"/>
      <c r="L5417" s="99"/>
      <c r="M5417" s="99"/>
      <c r="N5417" s="99"/>
      <c r="O5417" s="99"/>
      <c r="P5417" s="99"/>
      <c r="Q5417" s="99"/>
      <c r="R5417" s="99"/>
      <c r="S5417" s="99"/>
      <c r="T5417" s="99"/>
      <c r="U5417" s="99"/>
      <c r="V5417" s="99"/>
      <c r="W5417" s="99"/>
      <c r="X5417" s="99"/>
      <c r="Y5417" s="99"/>
      <c r="Z5417" s="99"/>
      <c r="AF5417" s="326"/>
    </row>
    <row r="5418" spans="1:32" x14ac:dyDescent="0.25">
      <c r="A5418" s="44" t="s">
        <v>15153</v>
      </c>
      <c r="B5418" s="44" t="s">
        <v>15134</v>
      </c>
      <c r="C5418" s="45" t="s">
        <v>15154</v>
      </c>
      <c r="D5418" s="93" t="s">
        <v>18817</v>
      </c>
      <c r="E5418" s="45" t="s">
        <v>12896</v>
      </c>
      <c r="F5418" s="379"/>
      <c r="G5418" s="379"/>
      <c r="H5418" s="379"/>
      <c r="I5418" s="380"/>
      <c r="J5418" s="380"/>
      <c r="K5418" s="380"/>
      <c r="L5418" s="380"/>
      <c r="M5418" s="380"/>
      <c r="N5418" s="380"/>
      <c r="O5418" s="380"/>
      <c r="P5418" s="380"/>
      <c r="Q5418" s="380"/>
      <c r="R5418" s="380"/>
      <c r="S5418" s="380"/>
      <c r="T5418" s="380"/>
      <c r="U5418" s="380"/>
      <c r="V5418" s="380"/>
      <c r="W5418" s="380"/>
      <c r="X5418" s="380"/>
      <c r="Y5418" s="380"/>
      <c r="Z5418" s="380"/>
      <c r="AA5418" s="380"/>
      <c r="AF5418" s="326"/>
    </row>
    <row r="5419" spans="1:32" x14ac:dyDescent="0.25">
      <c r="A5419" s="44" t="s">
        <v>6960</v>
      </c>
      <c r="B5419" s="44" t="s">
        <v>3298</v>
      </c>
      <c r="C5419" s="45">
        <v>23010402</v>
      </c>
      <c r="D5419" s="45" t="s">
        <v>12340</v>
      </c>
      <c r="E5419" s="45" t="s">
        <v>5640</v>
      </c>
      <c r="AF5419" s="326"/>
    </row>
    <row r="5420" spans="1:32" x14ac:dyDescent="0.3">
      <c r="A5420" s="372" t="s">
        <v>20093</v>
      </c>
      <c r="B5420" s="372" t="s">
        <v>7356</v>
      </c>
      <c r="C5420" s="125" t="s">
        <v>20261</v>
      </c>
      <c r="D5420" s="32" t="s">
        <v>20621</v>
      </c>
      <c r="E5420" s="125" t="s">
        <v>8976</v>
      </c>
      <c r="F5420" s="125" t="s">
        <v>1236</v>
      </c>
      <c r="G5420" s="125" t="s">
        <v>1237</v>
      </c>
      <c r="AF5420" s="326"/>
    </row>
    <row r="5421" spans="1:32" x14ac:dyDescent="0.25">
      <c r="A5421" s="44" t="s">
        <v>8302</v>
      </c>
      <c r="B5421" s="44" t="s">
        <v>8378</v>
      </c>
      <c r="C5421" s="45">
        <v>23060201</v>
      </c>
      <c r="D5421" s="45" t="s">
        <v>12340</v>
      </c>
      <c r="E5421" s="45" t="s">
        <v>4471</v>
      </c>
      <c r="AF5421" s="326"/>
    </row>
    <row r="5422" spans="1:32" x14ac:dyDescent="0.3">
      <c r="A5422" s="271" t="s">
        <v>18603</v>
      </c>
      <c r="B5422" s="271" t="s">
        <v>18600</v>
      </c>
      <c r="C5422" s="59" t="s">
        <v>18601</v>
      </c>
      <c r="D5422" s="32" t="s">
        <v>1250</v>
      </c>
      <c r="E5422" s="378">
        <v>47593</v>
      </c>
      <c r="F5422" s="93"/>
      <c r="G5422" s="93"/>
      <c r="H5422" s="93"/>
      <c r="I5422" s="99"/>
      <c r="J5422" s="99"/>
      <c r="K5422" s="99"/>
      <c r="L5422" s="99"/>
      <c r="M5422" s="99"/>
      <c r="N5422" s="99"/>
      <c r="O5422" s="99"/>
      <c r="P5422" s="99"/>
      <c r="Q5422" s="99"/>
      <c r="R5422" s="99"/>
      <c r="S5422" s="99"/>
      <c r="T5422" s="99"/>
      <c r="U5422" s="99"/>
      <c r="V5422" s="99"/>
      <c r="W5422" s="99"/>
      <c r="X5422" s="99"/>
      <c r="Y5422" s="99"/>
      <c r="Z5422" s="99"/>
      <c r="AF5422" s="326"/>
    </row>
    <row r="5423" spans="1:32" x14ac:dyDescent="0.25">
      <c r="A5423" s="44" t="s">
        <v>7520</v>
      </c>
      <c r="B5423" s="44" t="s">
        <v>5639</v>
      </c>
      <c r="C5423" s="45">
        <v>23010401</v>
      </c>
      <c r="D5423" s="45" t="s">
        <v>12340</v>
      </c>
      <c r="E5423" s="45" t="s">
        <v>5640</v>
      </c>
      <c r="AF5423" s="326"/>
    </row>
    <row r="5424" spans="1:32" x14ac:dyDescent="0.25">
      <c r="A5424" s="44" t="s">
        <v>10196</v>
      </c>
      <c r="B5424" s="92" t="s">
        <v>10390</v>
      </c>
      <c r="C5424" s="56" t="s">
        <v>10129</v>
      </c>
      <c r="D5424" s="146" t="s">
        <v>10389</v>
      </c>
      <c r="E5424" s="107">
        <v>45838</v>
      </c>
      <c r="F5424" s="93"/>
      <c r="G5424" s="93"/>
      <c r="H5424" s="93"/>
      <c r="I5424" s="99"/>
      <c r="J5424" s="99"/>
      <c r="K5424" s="99"/>
      <c r="L5424" s="99"/>
      <c r="M5424" s="99"/>
      <c r="N5424" s="99"/>
      <c r="O5424" s="99"/>
      <c r="P5424" s="256"/>
      <c r="Q5424" s="99"/>
      <c r="R5424" s="99"/>
      <c r="S5424" s="99"/>
      <c r="T5424" s="99"/>
      <c r="U5424" s="99"/>
      <c r="V5424" s="99"/>
      <c r="W5424" s="99"/>
      <c r="X5424" s="99"/>
      <c r="Y5424" s="99"/>
      <c r="Z5424" s="99"/>
      <c r="AF5424" s="326"/>
    </row>
    <row r="5425" spans="1:32" x14ac:dyDescent="0.25">
      <c r="A5425" s="100" t="s">
        <v>2586</v>
      </c>
      <c r="B5425" s="92" t="s">
        <v>3574</v>
      </c>
      <c r="C5425" s="93" t="s">
        <v>3575</v>
      </c>
      <c r="D5425" s="93" t="s">
        <v>1250</v>
      </c>
      <c r="E5425" s="94">
        <v>46496</v>
      </c>
      <c r="F5425" s="93"/>
      <c r="G5425" s="93"/>
      <c r="H5425" s="93"/>
      <c r="I5425" s="99"/>
      <c r="J5425" s="99"/>
      <c r="K5425" s="99"/>
      <c r="L5425" s="99"/>
      <c r="M5425" s="99"/>
      <c r="N5425" s="99"/>
      <c r="O5425" s="99"/>
      <c r="P5425" s="256"/>
      <c r="Q5425" s="99"/>
      <c r="R5425" s="99"/>
      <c r="S5425" s="99"/>
      <c r="T5425" s="99"/>
      <c r="U5425" s="99"/>
      <c r="V5425" s="99"/>
      <c r="W5425" s="99"/>
      <c r="X5425" s="99"/>
      <c r="Y5425" s="99"/>
      <c r="Z5425" s="99"/>
      <c r="AF5425" s="326"/>
    </row>
    <row r="5426" spans="1:32" x14ac:dyDescent="0.25">
      <c r="A5426" s="99" t="s">
        <v>2614</v>
      </c>
      <c r="B5426" s="92" t="s">
        <v>1383</v>
      </c>
      <c r="C5426" s="93" t="s">
        <v>10919</v>
      </c>
      <c r="D5426" s="93" t="s">
        <v>1250</v>
      </c>
      <c r="E5426" s="94">
        <v>46225</v>
      </c>
      <c r="F5426" s="93" t="s">
        <v>1385</v>
      </c>
      <c r="G5426" s="93"/>
      <c r="H5426" s="93" t="s">
        <v>1384</v>
      </c>
      <c r="I5426" s="99"/>
      <c r="J5426" s="99"/>
      <c r="K5426" s="99"/>
      <c r="L5426" s="99"/>
      <c r="M5426" s="99"/>
      <c r="N5426" s="99"/>
      <c r="O5426" s="99"/>
      <c r="P5426" s="256"/>
      <c r="Q5426" s="99"/>
      <c r="R5426" s="99"/>
      <c r="S5426" s="99"/>
      <c r="T5426" s="99"/>
      <c r="U5426" s="99"/>
      <c r="V5426" s="99"/>
      <c r="W5426" s="99"/>
      <c r="X5426" s="99"/>
      <c r="Y5426" s="99"/>
      <c r="Z5426" s="99"/>
      <c r="AA5426" s="380"/>
      <c r="AF5426" s="326"/>
    </row>
    <row r="5427" spans="1:32" x14ac:dyDescent="0.25">
      <c r="A5427" s="44" t="s">
        <v>11437</v>
      </c>
      <c r="B5427" s="44" t="s">
        <v>11297</v>
      </c>
      <c r="C5427" s="45">
        <v>240501</v>
      </c>
      <c r="D5427" s="45" t="s">
        <v>12340</v>
      </c>
      <c r="E5427" s="45" t="s">
        <v>11298</v>
      </c>
      <c r="AF5427" s="326"/>
    </row>
    <row r="5428" spans="1:32" x14ac:dyDescent="0.25">
      <c r="A5428" s="44" t="s">
        <v>13664</v>
      </c>
      <c r="B5428" s="44" t="s">
        <v>5639</v>
      </c>
      <c r="C5428" s="45">
        <v>25010401</v>
      </c>
      <c r="D5428" s="45" t="s">
        <v>12340</v>
      </c>
      <c r="E5428" s="45" t="s">
        <v>13581</v>
      </c>
      <c r="AF5428" s="326"/>
    </row>
    <row r="5429" spans="1:32" x14ac:dyDescent="0.25">
      <c r="A5429" s="267" t="s">
        <v>6746</v>
      </c>
      <c r="B5429" s="267" t="s">
        <v>6747</v>
      </c>
      <c r="C5429" s="268">
        <v>791202303001</v>
      </c>
      <c r="D5429" s="268" t="s">
        <v>6775</v>
      </c>
      <c r="E5429" s="269">
        <v>47634</v>
      </c>
      <c r="F5429" s="93"/>
      <c r="G5429" s="93"/>
      <c r="H5429" s="93"/>
      <c r="I5429" s="99"/>
      <c r="J5429" s="99"/>
      <c r="K5429" s="99"/>
      <c r="L5429" s="99"/>
      <c r="M5429" s="99"/>
      <c r="N5429" s="99"/>
      <c r="O5429" s="99"/>
      <c r="P5429" s="256"/>
      <c r="Q5429" s="99"/>
      <c r="R5429" s="99"/>
      <c r="S5429" s="99"/>
      <c r="T5429" s="99"/>
      <c r="U5429" s="99"/>
      <c r="V5429" s="99"/>
      <c r="W5429" s="99"/>
      <c r="X5429" s="99"/>
      <c r="Y5429" s="99"/>
      <c r="Z5429" s="99"/>
      <c r="AF5429" s="326"/>
    </row>
    <row r="5430" spans="1:32" x14ac:dyDescent="0.25">
      <c r="A5430" s="267" t="s">
        <v>6746</v>
      </c>
      <c r="B5430" s="267" t="s">
        <v>9304</v>
      </c>
      <c r="C5430" s="268">
        <v>791202303001</v>
      </c>
      <c r="D5430" s="268" t="s">
        <v>6775</v>
      </c>
      <c r="E5430" s="269" t="s">
        <v>3276</v>
      </c>
      <c r="F5430" s="93"/>
      <c r="G5430" s="93"/>
      <c r="H5430" s="93"/>
      <c r="I5430" s="99"/>
      <c r="J5430" s="99"/>
      <c r="K5430" s="99"/>
      <c r="L5430" s="99"/>
      <c r="M5430" s="99"/>
      <c r="N5430" s="99"/>
      <c r="O5430" s="99"/>
      <c r="P5430" s="256"/>
      <c r="Q5430" s="99"/>
      <c r="R5430" s="99"/>
      <c r="S5430" s="99"/>
      <c r="T5430" s="99"/>
      <c r="U5430" s="99"/>
      <c r="V5430" s="99"/>
      <c r="W5430" s="99"/>
      <c r="X5430" s="99"/>
      <c r="Y5430" s="99"/>
      <c r="Z5430" s="99"/>
      <c r="AF5430" s="326"/>
    </row>
    <row r="5431" spans="1:32" x14ac:dyDescent="0.25">
      <c r="A5431" s="135" t="s">
        <v>6085</v>
      </c>
      <c r="B5431" s="131" t="s">
        <v>6086</v>
      </c>
      <c r="C5431" s="146" t="s">
        <v>8462</v>
      </c>
      <c r="D5431" s="146" t="s">
        <v>2227</v>
      </c>
      <c r="E5431" s="107">
        <v>45450</v>
      </c>
      <c r="F5431" s="93"/>
      <c r="G5431" s="93"/>
      <c r="H5431" s="93"/>
      <c r="I5431" s="99"/>
      <c r="J5431" s="99"/>
      <c r="K5431" s="99"/>
      <c r="L5431" s="99"/>
      <c r="M5431" s="99"/>
      <c r="N5431" s="99"/>
      <c r="O5431" s="99"/>
      <c r="P5431" s="256"/>
      <c r="Q5431" s="99"/>
      <c r="R5431" s="99"/>
      <c r="S5431" s="99"/>
      <c r="T5431" s="99"/>
      <c r="U5431" s="99"/>
      <c r="V5431" s="99"/>
      <c r="W5431" s="99"/>
      <c r="X5431" s="99"/>
      <c r="Y5431" s="99"/>
      <c r="Z5431" s="99"/>
      <c r="AF5431" s="326"/>
    </row>
    <row r="5432" spans="1:32" x14ac:dyDescent="0.25">
      <c r="A5432" s="44" t="s">
        <v>11438</v>
      </c>
      <c r="B5432" s="44" t="s">
        <v>3159</v>
      </c>
      <c r="C5432" s="45">
        <v>230903</v>
      </c>
      <c r="D5432" s="45" t="s">
        <v>12340</v>
      </c>
      <c r="E5432" s="45" t="s">
        <v>8524</v>
      </c>
      <c r="AF5432" s="326"/>
    </row>
    <row r="5433" spans="1:32" x14ac:dyDescent="0.25">
      <c r="A5433" s="99" t="s">
        <v>12201</v>
      </c>
      <c r="B5433" s="92" t="s">
        <v>12207</v>
      </c>
      <c r="C5433" s="93" t="s">
        <v>12206</v>
      </c>
      <c r="D5433" s="93" t="s">
        <v>1250</v>
      </c>
      <c r="E5433" s="94">
        <v>46317</v>
      </c>
      <c r="F5433" s="93"/>
      <c r="G5433" s="93"/>
      <c r="H5433" s="93"/>
      <c r="I5433" s="99"/>
      <c r="J5433" s="99"/>
      <c r="K5433" s="99"/>
      <c r="L5433" s="99"/>
      <c r="M5433" s="99"/>
      <c r="N5433" s="99"/>
      <c r="O5433" s="99"/>
      <c r="P5433" s="256"/>
      <c r="Q5433" s="99"/>
      <c r="R5433" s="99"/>
      <c r="S5433" s="99"/>
      <c r="T5433" s="99"/>
      <c r="U5433" s="99"/>
      <c r="V5433" s="99"/>
      <c r="W5433" s="99"/>
      <c r="X5433" s="99"/>
      <c r="Y5433" s="99"/>
      <c r="Z5433" s="99"/>
      <c r="AA5433" s="380"/>
      <c r="AF5433" s="326"/>
    </row>
    <row r="5434" spans="1:32" x14ac:dyDescent="0.25">
      <c r="A5434" s="44" t="s">
        <v>10197</v>
      </c>
      <c r="B5434" s="92" t="s">
        <v>10390</v>
      </c>
      <c r="C5434" s="56" t="s">
        <v>10120</v>
      </c>
      <c r="D5434" s="146" t="s">
        <v>10389</v>
      </c>
      <c r="E5434" s="107">
        <v>45838</v>
      </c>
      <c r="F5434" s="93"/>
      <c r="G5434" s="93"/>
      <c r="H5434" s="93"/>
      <c r="I5434" s="99"/>
      <c r="J5434" s="99"/>
      <c r="K5434" s="99"/>
      <c r="L5434" s="99"/>
      <c r="M5434" s="99"/>
      <c r="N5434" s="99"/>
      <c r="O5434" s="99"/>
      <c r="P5434" s="256"/>
      <c r="Q5434" s="99"/>
      <c r="R5434" s="99"/>
      <c r="S5434" s="99"/>
      <c r="T5434" s="99"/>
      <c r="U5434" s="99"/>
      <c r="V5434" s="99"/>
      <c r="W5434" s="99"/>
      <c r="X5434" s="99"/>
      <c r="Y5434" s="99"/>
      <c r="Z5434" s="99"/>
      <c r="AF5434" s="326"/>
    </row>
    <row r="5435" spans="1:32" x14ac:dyDescent="0.25">
      <c r="A5435" s="44" t="s">
        <v>3077</v>
      </c>
      <c r="B5435" s="44" t="s">
        <v>15865</v>
      </c>
      <c r="C5435" s="45" t="s">
        <v>9867</v>
      </c>
      <c r="D5435" s="93" t="s">
        <v>3876</v>
      </c>
      <c r="E5435" s="359">
        <f>DATE(2028,2,27)</f>
        <v>46810</v>
      </c>
      <c r="F5435" s="93"/>
      <c r="G5435" s="93"/>
      <c r="H5435" s="93"/>
      <c r="I5435" s="99"/>
      <c r="J5435" s="99"/>
      <c r="K5435" s="99"/>
      <c r="L5435" s="99"/>
      <c r="M5435" s="99"/>
      <c r="N5435" s="99"/>
      <c r="O5435" s="99"/>
      <c r="P5435" s="99"/>
      <c r="Q5435" s="99"/>
      <c r="R5435" s="99"/>
      <c r="S5435" s="99"/>
      <c r="T5435" s="99"/>
      <c r="U5435" s="99"/>
      <c r="V5435" s="99"/>
      <c r="W5435" s="99"/>
      <c r="X5435" s="99"/>
      <c r="Y5435" s="99"/>
      <c r="Z5435" s="99"/>
      <c r="AF5435" s="326"/>
    </row>
    <row r="5436" spans="1:32" x14ac:dyDescent="0.25">
      <c r="A5436" s="44" t="s">
        <v>3077</v>
      </c>
      <c r="B5436" s="44" t="s">
        <v>3275</v>
      </c>
      <c r="C5436" s="45">
        <v>210101</v>
      </c>
      <c r="D5436" s="45" t="s">
        <v>12340</v>
      </c>
      <c r="E5436" s="45" t="s">
        <v>3276</v>
      </c>
      <c r="AF5436" s="326"/>
    </row>
    <row r="5437" spans="1:32" x14ac:dyDescent="0.25">
      <c r="A5437" s="44" t="s">
        <v>5832</v>
      </c>
      <c r="B5437" s="44" t="s">
        <v>20368</v>
      </c>
      <c r="C5437" s="45" t="s">
        <v>5829</v>
      </c>
      <c r="D5437" s="32" t="s">
        <v>12570</v>
      </c>
      <c r="E5437" s="46">
        <v>46507</v>
      </c>
      <c r="AF5437" s="326"/>
    </row>
    <row r="5438" spans="1:32" x14ac:dyDescent="0.3">
      <c r="A5438" s="372" t="s">
        <v>3294</v>
      </c>
      <c r="B5438" s="372" t="s">
        <v>12349</v>
      </c>
      <c r="C5438" s="125" t="s">
        <v>12350</v>
      </c>
      <c r="D5438" s="32" t="s">
        <v>20621</v>
      </c>
      <c r="E5438" s="125" t="s">
        <v>5075</v>
      </c>
      <c r="F5438" s="125" t="s">
        <v>1236</v>
      </c>
      <c r="G5438" s="125" t="s">
        <v>1237</v>
      </c>
      <c r="AF5438" s="326"/>
    </row>
    <row r="5439" spans="1:32" x14ac:dyDescent="0.3">
      <c r="A5439" s="372" t="s">
        <v>3294</v>
      </c>
      <c r="B5439" s="372" t="s">
        <v>12351</v>
      </c>
      <c r="C5439" s="125" t="s">
        <v>12352</v>
      </c>
      <c r="D5439" s="32" t="s">
        <v>20621</v>
      </c>
      <c r="E5439" s="125" t="s">
        <v>5075</v>
      </c>
      <c r="F5439" s="125" t="s">
        <v>1236</v>
      </c>
      <c r="G5439" s="125" t="s">
        <v>1237</v>
      </c>
      <c r="AF5439" s="326"/>
    </row>
    <row r="5440" spans="1:32" x14ac:dyDescent="0.25">
      <c r="A5440" s="44" t="s">
        <v>3294</v>
      </c>
      <c r="B5440" s="44" t="s">
        <v>1944</v>
      </c>
      <c r="C5440" s="45" t="s">
        <v>17669</v>
      </c>
      <c r="D5440" s="46" t="s">
        <v>13037</v>
      </c>
      <c r="E5440" s="46">
        <v>46274</v>
      </c>
      <c r="AF5440" s="326"/>
    </row>
    <row r="5441" spans="1:32" x14ac:dyDescent="0.25">
      <c r="A5441" s="44" t="s">
        <v>3294</v>
      </c>
      <c r="B5441" s="44" t="s">
        <v>11297</v>
      </c>
      <c r="C5441" s="45">
        <v>240501</v>
      </c>
      <c r="D5441" s="45" t="s">
        <v>12340</v>
      </c>
      <c r="E5441" s="45" t="s">
        <v>11298</v>
      </c>
      <c r="AF5441" s="326"/>
    </row>
    <row r="5442" spans="1:32" x14ac:dyDescent="0.25">
      <c r="A5442" s="256" t="s">
        <v>15264</v>
      </c>
      <c r="B5442" s="256" t="s">
        <v>15247</v>
      </c>
      <c r="C5442" s="53" t="s">
        <v>12552</v>
      </c>
      <c r="D5442" s="93" t="s">
        <v>5891</v>
      </c>
      <c r="E5442" s="257">
        <v>47502</v>
      </c>
      <c r="F5442" s="93"/>
      <c r="G5442" s="93"/>
      <c r="H5442" s="93"/>
      <c r="I5442" s="99"/>
      <c r="J5442" s="99"/>
      <c r="K5442" s="99"/>
      <c r="L5442" s="99"/>
      <c r="M5442" s="99"/>
      <c r="N5442" s="99"/>
      <c r="O5442" s="99"/>
      <c r="P5442" s="99"/>
      <c r="Q5442" s="99"/>
      <c r="R5442" s="99"/>
      <c r="S5442" s="99"/>
      <c r="T5442" s="99"/>
      <c r="U5442" s="99"/>
      <c r="V5442" s="99"/>
      <c r="W5442" s="99"/>
      <c r="X5442" s="99"/>
      <c r="Y5442" s="99"/>
      <c r="Z5442" s="99"/>
      <c r="AF5442" s="326"/>
    </row>
    <row r="5443" spans="1:32" x14ac:dyDescent="0.25">
      <c r="A5443" s="256" t="s">
        <v>5923</v>
      </c>
      <c r="B5443" s="256" t="s">
        <v>5924</v>
      </c>
      <c r="C5443" s="53" t="s">
        <v>12553</v>
      </c>
      <c r="D5443" s="93" t="s">
        <v>5891</v>
      </c>
      <c r="E5443" s="257">
        <v>47447</v>
      </c>
      <c r="F5443" s="93"/>
      <c r="G5443" s="93"/>
      <c r="H5443" s="93"/>
      <c r="I5443" s="99"/>
      <c r="J5443" s="99"/>
      <c r="K5443" s="99"/>
      <c r="L5443" s="99"/>
      <c r="M5443" s="99"/>
      <c r="N5443" s="99"/>
      <c r="O5443" s="99"/>
      <c r="P5443" s="99"/>
      <c r="Q5443" s="99"/>
      <c r="R5443" s="99"/>
      <c r="S5443" s="99"/>
      <c r="T5443" s="99"/>
      <c r="U5443" s="99"/>
      <c r="V5443" s="99"/>
      <c r="W5443" s="99"/>
      <c r="X5443" s="99"/>
      <c r="Y5443" s="99"/>
      <c r="Z5443" s="99"/>
      <c r="AF5443" s="326"/>
    </row>
    <row r="5444" spans="1:32" x14ac:dyDescent="0.3">
      <c r="A5444" s="372" t="s">
        <v>14362</v>
      </c>
      <c r="B5444" s="372" t="s">
        <v>1660</v>
      </c>
      <c r="C5444" s="125" t="s">
        <v>14425</v>
      </c>
      <c r="D5444" s="32" t="s">
        <v>20621</v>
      </c>
      <c r="E5444" s="125" t="s">
        <v>12895</v>
      </c>
      <c r="F5444" s="125" t="s">
        <v>1237</v>
      </c>
      <c r="G5444" s="125" t="s">
        <v>1237</v>
      </c>
      <c r="AF5444" s="326"/>
    </row>
    <row r="5445" spans="1:32" x14ac:dyDescent="0.25">
      <c r="A5445" s="44" t="s">
        <v>17033</v>
      </c>
      <c r="B5445" s="44" t="s">
        <v>2433</v>
      </c>
      <c r="C5445" s="45">
        <v>250106</v>
      </c>
      <c r="D5445" s="45" t="s">
        <v>12340</v>
      </c>
      <c r="E5445" s="45" t="s">
        <v>12896</v>
      </c>
      <c r="AF5445" s="326"/>
    </row>
    <row r="5446" spans="1:32" x14ac:dyDescent="0.25">
      <c r="A5446" s="44" t="s">
        <v>8303</v>
      </c>
      <c r="B5446" s="44" t="s">
        <v>969</v>
      </c>
      <c r="C5446" s="45">
        <v>23060202</v>
      </c>
      <c r="D5446" s="45" t="s">
        <v>12340</v>
      </c>
      <c r="E5446" s="45" t="s">
        <v>4471</v>
      </c>
      <c r="AF5446" s="326"/>
    </row>
    <row r="5447" spans="1:32" x14ac:dyDescent="0.25">
      <c r="A5447" s="44" t="s">
        <v>8303</v>
      </c>
      <c r="B5447" s="44" t="s">
        <v>8378</v>
      </c>
      <c r="C5447" s="45">
        <v>23060201</v>
      </c>
      <c r="D5447" s="45" t="s">
        <v>12340</v>
      </c>
      <c r="E5447" s="45" t="s">
        <v>4471</v>
      </c>
      <c r="AF5447" s="326"/>
    </row>
    <row r="5448" spans="1:32" x14ac:dyDescent="0.25">
      <c r="A5448" s="44" t="s">
        <v>14684</v>
      </c>
      <c r="B5448" s="44" t="s">
        <v>13107</v>
      </c>
      <c r="C5448" s="45">
        <v>9.25</v>
      </c>
      <c r="D5448" s="45" t="s">
        <v>13565</v>
      </c>
      <c r="E5448" s="46">
        <v>47664</v>
      </c>
      <c r="F5448" s="45"/>
      <c r="G5448" s="93"/>
      <c r="H5448" s="93"/>
      <c r="I5448" s="99"/>
      <c r="J5448" s="99"/>
      <c r="K5448" s="99"/>
      <c r="L5448" s="99"/>
      <c r="M5448" s="99"/>
      <c r="N5448" s="99"/>
      <c r="O5448" s="99"/>
      <c r="P5448" s="99"/>
      <c r="Q5448" s="99"/>
      <c r="R5448" s="99"/>
      <c r="S5448" s="99"/>
      <c r="T5448" s="99"/>
      <c r="U5448" s="99"/>
      <c r="V5448" s="99"/>
      <c r="W5448" s="99"/>
      <c r="X5448" s="99"/>
      <c r="Y5448" s="99"/>
      <c r="Z5448" s="99"/>
      <c r="AF5448" s="326"/>
    </row>
    <row r="5449" spans="1:32" x14ac:dyDescent="0.3">
      <c r="A5449" s="372" t="s">
        <v>14476</v>
      </c>
      <c r="B5449" s="372" t="s">
        <v>1660</v>
      </c>
      <c r="C5449" s="125" t="s">
        <v>14425</v>
      </c>
      <c r="D5449" s="32" t="s">
        <v>20621</v>
      </c>
      <c r="E5449" s="125" t="s">
        <v>12895</v>
      </c>
      <c r="F5449" s="125" t="s">
        <v>1236</v>
      </c>
      <c r="G5449" s="125" t="s">
        <v>1237</v>
      </c>
      <c r="AF5449" s="326"/>
    </row>
    <row r="5450" spans="1:32" x14ac:dyDescent="0.3">
      <c r="A5450" s="372" t="s">
        <v>14476</v>
      </c>
      <c r="B5450" s="372" t="s">
        <v>5064</v>
      </c>
      <c r="C5450" s="125" t="s">
        <v>16873</v>
      </c>
      <c r="D5450" s="32" t="s">
        <v>20621</v>
      </c>
      <c r="E5450" s="125" t="s">
        <v>10638</v>
      </c>
      <c r="F5450" s="125" t="s">
        <v>1236</v>
      </c>
      <c r="G5450" s="125" t="s">
        <v>1237</v>
      </c>
      <c r="AF5450" s="326"/>
    </row>
    <row r="5451" spans="1:32" x14ac:dyDescent="0.25">
      <c r="A5451" s="44" t="s">
        <v>14476</v>
      </c>
      <c r="B5451" s="44" t="s">
        <v>3757</v>
      </c>
      <c r="C5451" s="45" t="s">
        <v>14477</v>
      </c>
      <c r="D5451" s="46" t="s">
        <v>13037</v>
      </c>
      <c r="E5451" s="46">
        <v>46162</v>
      </c>
      <c r="AF5451" s="326"/>
    </row>
    <row r="5452" spans="1:32" x14ac:dyDescent="0.25">
      <c r="A5452" s="44" t="s">
        <v>18051</v>
      </c>
      <c r="B5452" s="44" t="s">
        <v>18052</v>
      </c>
      <c r="C5452" s="45" t="s">
        <v>18353</v>
      </c>
      <c r="D5452" s="93" t="s">
        <v>3876</v>
      </c>
      <c r="E5452" s="359">
        <f>DATE(2030,1,5)</f>
        <v>47488</v>
      </c>
      <c r="F5452" s="93"/>
      <c r="G5452" s="93"/>
      <c r="H5452" s="93"/>
      <c r="I5452" s="99"/>
      <c r="J5452" s="99"/>
      <c r="K5452" s="99"/>
      <c r="L5452" s="99"/>
      <c r="M5452" s="99"/>
      <c r="N5452" s="99"/>
      <c r="O5452" s="99"/>
      <c r="P5452" s="99"/>
      <c r="Q5452" s="99"/>
      <c r="R5452" s="99"/>
      <c r="S5452" s="99"/>
      <c r="T5452" s="99"/>
      <c r="U5452" s="99"/>
      <c r="V5452" s="99"/>
      <c r="W5452" s="99"/>
      <c r="X5452" s="99"/>
      <c r="Y5452" s="99"/>
      <c r="Z5452" s="99"/>
      <c r="AF5452" s="326"/>
    </row>
    <row r="5453" spans="1:32" x14ac:dyDescent="0.3">
      <c r="A5453" s="372" t="s">
        <v>3078</v>
      </c>
      <c r="B5453" s="372" t="s">
        <v>1215</v>
      </c>
      <c r="C5453" s="125" t="s">
        <v>20616</v>
      </c>
      <c r="D5453" s="32" t="s">
        <v>20621</v>
      </c>
      <c r="E5453" s="125" t="s">
        <v>10032</v>
      </c>
      <c r="F5453" s="125" t="s">
        <v>1236</v>
      </c>
      <c r="G5453" s="125" t="s">
        <v>1237</v>
      </c>
      <c r="AF5453" s="326"/>
    </row>
    <row r="5454" spans="1:32" x14ac:dyDescent="0.25">
      <c r="A5454" s="44" t="s">
        <v>3078</v>
      </c>
      <c r="B5454" s="44" t="s">
        <v>3598</v>
      </c>
      <c r="C5454" s="45">
        <v>230301</v>
      </c>
      <c r="D5454" s="45" t="s">
        <v>12340</v>
      </c>
      <c r="E5454" s="45" t="s">
        <v>5580</v>
      </c>
      <c r="AF5454" s="326"/>
    </row>
    <row r="5455" spans="1:32" x14ac:dyDescent="0.25">
      <c r="A5455" s="44" t="s">
        <v>3078</v>
      </c>
      <c r="B5455" s="44" t="s">
        <v>8465</v>
      </c>
      <c r="C5455" s="45">
        <v>230804</v>
      </c>
      <c r="D5455" s="45" t="s">
        <v>12340</v>
      </c>
      <c r="E5455" s="45" t="s">
        <v>4380</v>
      </c>
      <c r="AF5455" s="326"/>
    </row>
    <row r="5456" spans="1:32" x14ac:dyDescent="0.25">
      <c r="A5456" s="44" t="s">
        <v>3078</v>
      </c>
      <c r="B5456" s="44" t="s">
        <v>10018</v>
      </c>
      <c r="C5456" s="45">
        <v>240102</v>
      </c>
      <c r="D5456" s="45" t="s">
        <v>12340</v>
      </c>
      <c r="E5456" s="45" t="s">
        <v>5452</v>
      </c>
      <c r="AF5456" s="326"/>
    </row>
    <row r="5457" spans="1:32" x14ac:dyDescent="0.25">
      <c r="A5457" s="44" t="s">
        <v>10198</v>
      </c>
      <c r="B5457" s="92" t="s">
        <v>10390</v>
      </c>
      <c r="C5457" s="56" t="s">
        <v>10120</v>
      </c>
      <c r="D5457" s="146" t="s">
        <v>10389</v>
      </c>
      <c r="E5457" s="107">
        <v>45838</v>
      </c>
      <c r="F5457" s="93"/>
      <c r="G5457" s="93"/>
      <c r="H5457" s="93"/>
      <c r="I5457" s="99"/>
      <c r="J5457" s="99"/>
      <c r="K5457" s="99"/>
      <c r="L5457" s="99"/>
      <c r="M5457" s="99"/>
      <c r="N5457" s="99"/>
      <c r="O5457" s="99"/>
      <c r="P5457" s="256"/>
      <c r="Q5457" s="99"/>
      <c r="R5457" s="99"/>
      <c r="S5457" s="99"/>
      <c r="T5457" s="99"/>
      <c r="U5457" s="99"/>
      <c r="V5457" s="99"/>
      <c r="W5457" s="99"/>
      <c r="X5457" s="99"/>
      <c r="Y5457" s="99"/>
      <c r="Z5457" s="99"/>
      <c r="AF5457" s="326"/>
    </row>
    <row r="5458" spans="1:32" x14ac:dyDescent="0.25">
      <c r="A5458" s="44" t="s">
        <v>5526</v>
      </c>
      <c r="B5458" s="44" t="s">
        <v>18840</v>
      </c>
      <c r="C5458" s="45">
        <v>260202</v>
      </c>
      <c r="D5458" s="45" t="s">
        <v>12340</v>
      </c>
      <c r="E5458" s="45" t="s">
        <v>10021</v>
      </c>
      <c r="AF5458" s="326"/>
    </row>
    <row r="5459" spans="1:32" x14ac:dyDescent="0.25">
      <c r="A5459" s="44" t="s">
        <v>5526</v>
      </c>
      <c r="B5459" s="44" t="s">
        <v>983</v>
      </c>
      <c r="C5459" s="45">
        <v>241102</v>
      </c>
      <c r="D5459" s="45" t="s">
        <v>12340</v>
      </c>
      <c r="E5459" s="45" t="s">
        <v>5650</v>
      </c>
      <c r="AF5459" s="326"/>
    </row>
    <row r="5460" spans="1:32" x14ac:dyDescent="0.25">
      <c r="A5460" s="44" t="s">
        <v>5526</v>
      </c>
      <c r="B5460" s="44" t="s">
        <v>2433</v>
      </c>
      <c r="C5460" s="45">
        <v>230105</v>
      </c>
      <c r="D5460" s="45" t="s">
        <v>12340</v>
      </c>
      <c r="E5460" s="45" t="s">
        <v>5580</v>
      </c>
      <c r="AF5460" s="326"/>
    </row>
    <row r="5461" spans="1:32" x14ac:dyDescent="0.25">
      <c r="A5461" s="44" t="s">
        <v>5526</v>
      </c>
      <c r="B5461" s="44" t="s">
        <v>1733</v>
      </c>
      <c r="C5461" s="45">
        <v>250101</v>
      </c>
      <c r="D5461" s="45" t="s">
        <v>12340</v>
      </c>
      <c r="E5461" s="45" t="s">
        <v>13567</v>
      </c>
      <c r="AF5461" s="326"/>
    </row>
    <row r="5462" spans="1:32" x14ac:dyDescent="0.25">
      <c r="A5462" s="44" t="s">
        <v>8656</v>
      </c>
      <c r="B5462" s="44" t="s">
        <v>20341</v>
      </c>
      <c r="C5462" s="45" t="s">
        <v>8654</v>
      </c>
      <c r="D5462" s="32" t="s">
        <v>12570</v>
      </c>
      <c r="E5462" s="46">
        <v>46326</v>
      </c>
      <c r="AF5462" s="326"/>
    </row>
    <row r="5463" spans="1:32" x14ac:dyDescent="0.25">
      <c r="A5463" s="267" t="s">
        <v>6748</v>
      </c>
      <c r="B5463" s="267" t="s">
        <v>6749</v>
      </c>
      <c r="C5463" s="268">
        <v>791202103006</v>
      </c>
      <c r="D5463" s="268" t="s">
        <v>6775</v>
      </c>
      <c r="E5463" s="269" t="s">
        <v>3276</v>
      </c>
      <c r="F5463" s="93"/>
      <c r="G5463" s="93"/>
      <c r="H5463" s="93"/>
      <c r="I5463" s="99"/>
      <c r="J5463" s="99"/>
      <c r="K5463" s="99"/>
      <c r="L5463" s="99"/>
      <c r="M5463" s="99"/>
      <c r="N5463" s="99"/>
      <c r="O5463" s="99"/>
      <c r="P5463" s="256"/>
      <c r="Q5463" s="99"/>
      <c r="R5463" s="99"/>
      <c r="S5463" s="99"/>
      <c r="T5463" s="99"/>
      <c r="U5463" s="99"/>
      <c r="V5463" s="99"/>
      <c r="W5463" s="99"/>
      <c r="X5463" s="99"/>
      <c r="Y5463" s="99"/>
      <c r="Z5463" s="99"/>
      <c r="AF5463" s="326"/>
    </row>
    <row r="5464" spans="1:32" x14ac:dyDescent="0.25">
      <c r="A5464" s="44" t="s">
        <v>10199</v>
      </c>
      <c r="B5464" s="92" t="s">
        <v>10390</v>
      </c>
      <c r="C5464" s="371" t="s">
        <v>10122</v>
      </c>
      <c r="D5464" s="146" t="s">
        <v>10389</v>
      </c>
      <c r="E5464" s="107">
        <v>45838</v>
      </c>
      <c r="F5464" s="93"/>
      <c r="G5464" s="93"/>
      <c r="H5464" s="93"/>
      <c r="I5464" s="99"/>
      <c r="J5464" s="99"/>
      <c r="K5464" s="99"/>
      <c r="L5464" s="99"/>
      <c r="M5464" s="99"/>
      <c r="N5464" s="99"/>
      <c r="O5464" s="99"/>
      <c r="P5464" s="256"/>
      <c r="Q5464" s="99"/>
      <c r="R5464" s="99"/>
      <c r="S5464" s="99"/>
      <c r="T5464" s="99"/>
      <c r="U5464" s="99"/>
      <c r="V5464" s="99"/>
      <c r="W5464" s="99"/>
      <c r="X5464" s="99"/>
      <c r="Y5464" s="99"/>
      <c r="Z5464" s="99"/>
      <c r="AF5464" s="326"/>
    </row>
    <row r="5465" spans="1:32" x14ac:dyDescent="0.25">
      <c r="A5465" s="44" t="s">
        <v>11439</v>
      </c>
      <c r="B5465" s="44" t="s">
        <v>10020</v>
      </c>
      <c r="C5465" s="45">
        <v>24010401</v>
      </c>
      <c r="D5465" s="45" t="s">
        <v>12340</v>
      </c>
      <c r="E5465" s="45" t="s">
        <v>10021</v>
      </c>
      <c r="AF5465" s="326"/>
    </row>
    <row r="5466" spans="1:32" x14ac:dyDescent="0.25">
      <c r="A5466" s="44" t="s">
        <v>11439</v>
      </c>
      <c r="B5466" s="44" t="s">
        <v>3298</v>
      </c>
      <c r="C5466" s="45">
        <v>24010402</v>
      </c>
      <c r="D5466" s="45" t="s">
        <v>12340</v>
      </c>
      <c r="E5466" s="45" t="s">
        <v>10021</v>
      </c>
      <c r="AF5466" s="326"/>
    </row>
    <row r="5467" spans="1:32" x14ac:dyDescent="0.25">
      <c r="A5467" s="99" t="s">
        <v>6102</v>
      </c>
      <c r="B5467" s="92" t="s">
        <v>6150</v>
      </c>
      <c r="C5467" s="93" t="s">
        <v>6151</v>
      </c>
      <c r="D5467" s="93" t="s">
        <v>1250</v>
      </c>
      <c r="E5467" s="94">
        <v>46961</v>
      </c>
      <c r="F5467" s="93"/>
      <c r="G5467" s="93"/>
      <c r="H5467" s="93"/>
      <c r="I5467" s="99"/>
      <c r="J5467" s="99"/>
      <c r="K5467" s="99"/>
      <c r="L5467" s="99"/>
      <c r="M5467" s="99"/>
      <c r="N5467" s="99"/>
      <c r="O5467" s="99"/>
      <c r="P5467" s="256"/>
      <c r="Q5467" s="99"/>
      <c r="R5467" s="99"/>
      <c r="S5467" s="99"/>
      <c r="T5467" s="99"/>
      <c r="U5467" s="99"/>
      <c r="V5467" s="99"/>
      <c r="W5467" s="99"/>
      <c r="X5467" s="99"/>
      <c r="Y5467" s="99"/>
      <c r="Z5467" s="99"/>
      <c r="AF5467" s="326"/>
    </row>
    <row r="5468" spans="1:32" x14ac:dyDescent="0.25">
      <c r="A5468" s="44" t="s">
        <v>707</v>
      </c>
      <c r="B5468" s="44" t="s">
        <v>210</v>
      </c>
      <c r="C5468" s="45">
        <v>241001</v>
      </c>
      <c r="D5468" s="45" t="s">
        <v>12340</v>
      </c>
      <c r="E5468" s="45" t="s">
        <v>5650</v>
      </c>
      <c r="AF5468" s="326"/>
    </row>
    <row r="5469" spans="1:32" x14ac:dyDescent="0.25">
      <c r="A5469" s="44" t="s">
        <v>9522</v>
      </c>
      <c r="B5469" s="44" t="s">
        <v>15893</v>
      </c>
      <c r="C5469" s="45" t="s">
        <v>14857</v>
      </c>
      <c r="D5469" s="93" t="s">
        <v>3876</v>
      </c>
      <c r="E5469" s="359">
        <f>DATE(2029,5,15)</f>
        <v>47253</v>
      </c>
      <c r="F5469" s="93"/>
      <c r="G5469" s="93"/>
      <c r="H5469" s="93"/>
      <c r="I5469" s="99"/>
      <c r="J5469" s="99"/>
      <c r="K5469" s="99"/>
      <c r="L5469" s="99"/>
      <c r="M5469" s="99"/>
      <c r="N5469" s="99"/>
      <c r="O5469" s="99"/>
      <c r="P5469" s="99"/>
      <c r="Q5469" s="99"/>
      <c r="R5469" s="99"/>
      <c r="S5469" s="99"/>
      <c r="T5469" s="99"/>
      <c r="U5469" s="99"/>
      <c r="V5469" s="99"/>
      <c r="W5469" s="99"/>
      <c r="X5469" s="99"/>
      <c r="Y5469" s="99"/>
      <c r="Z5469" s="99"/>
      <c r="AF5469" s="326"/>
    </row>
    <row r="5470" spans="1:32" x14ac:dyDescent="0.25">
      <c r="A5470" s="44" t="s">
        <v>9522</v>
      </c>
      <c r="B5470" s="44" t="s">
        <v>15893</v>
      </c>
      <c r="C5470" s="45" t="s">
        <v>4214</v>
      </c>
      <c r="D5470" s="93" t="s">
        <v>3876</v>
      </c>
      <c r="E5470" s="359">
        <f>DATE(2026,8,9)</f>
        <v>46243</v>
      </c>
      <c r="F5470" s="93"/>
      <c r="G5470" s="93"/>
      <c r="H5470" s="93"/>
      <c r="I5470" s="99"/>
      <c r="J5470" s="99"/>
      <c r="K5470" s="99"/>
      <c r="L5470" s="99"/>
      <c r="M5470" s="99"/>
      <c r="N5470" s="99"/>
      <c r="O5470" s="99"/>
      <c r="P5470" s="99"/>
      <c r="Q5470" s="99"/>
      <c r="R5470" s="99"/>
      <c r="S5470" s="99"/>
      <c r="T5470" s="99"/>
      <c r="U5470" s="99"/>
      <c r="V5470" s="99"/>
      <c r="W5470" s="99"/>
      <c r="X5470" s="99"/>
      <c r="Y5470" s="99"/>
      <c r="Z5470" s="99"/>
      <c r="AA5470" s="380"/>
      <c r="AF5470" s="326"/>
    </row>
    <row r="5471" spans="1:32" x14ac:dyDescent="0.3">
      <c r="A5471" s="372" t="s">
        <v>20473</v>
      </c>
      <c r="B5471" s="372" t="s">
        <v>7465</v>
      </c>
      <c r="C5471" s="125" t="s">
        <v>20614</v>
      </c>
      <c r="D5471" s="32" t="s">
        <v>20621</v>
      </c>
      <c r="E5471" s="125" t="s">
        <v>10032</v>
      </c>
      <c r="F5471" s="125" t="s">
        <v>1236</v>
      </c>
      <c r="G5471" s="125" t="s">
        <v>1237</v>
      </c>
      <c r="AF5471" s="326"/>
    </row>
    <row r="5472" spans="1:32" x14ac:dyDescent="0.25">
      <c r="A5472" s="44" t="s">
        <v>17034</v>
      </c>
      <c r="B5472" s="44" t="s">
        <v>5639</v>
      </c>
      <c r="C5472" s="45">
        <v>23010401</v>
      </c>
      <c r="D5472" s="45" t="s">
        <v>12340</v>
      </c>
      <c r="E5472" s="45" t="s">
        <v>5640</v>
      </c>
      <c r="AF5472" s="326"/>
    </row>
    <row r="5473" spans="1:32" x14ac:dyDescent="0.25">
      <c r="A5473" s="44" t="s">
        <v>17034</v>
      </c>
      <c r="B5473" s="44" t="s">
        <v>3298</v>
      </c>
      <c r="C5473" s="45">
        <v>23010402</v>
      </c>
      <c r="D5473" s="45" t="s">
        <v>12340</v>
      </c>
      <c r="E5473" s="45" t="s">
        <v>5640</v>
      </c>
      <c r="AF5473" s="326"/>
    </row>
    <row r="5474" spans="1:32" x14ac:dyDescent="0.25">
      <c r="A5474" s="44" t="s">
        <v>17034</v>
      </c>
      <c r="B5474" s="44" t="s">
        <v>16911</v>
      </c>
      <c r="C5474" s="45">
        <v>250902</v>
      </c>
      <c r="D5474" s="45" t="s">
        <v>12340</v>
      </c>
      <c r="E5474" s="45" t="s">
        <v>5246</v>
      </c>
      <c r="AF5474" s="326"/>
    </row>
    <row r="5475" spans="1:32" x14ac:dyDescent="0.3">
      <c r="A5475" s="385" t="s">
        <v>1272</v>
      </c>
      <c r="B5475" s="385" t="s">
        <v>1339</v>
      </c>
      <c r="C5475" s="387">
        <v>24027</v>
      </c>
      <c r="D5475" s="93" t="s">
        <v>5007</v>
      </c>
      <c r="E5475" s="388">
        <v>46507</v>
      </c>
      <c r="AF5475" s="326"/>
    </row>
    <row r="5476" spans="1:32" x14ac:dyDescent="0.3">
      <c r="A5476" s="372" t="s">
        <v>12400</v>
      </c>
      <c r="B5476" s="372" t="s">
        <v>12354</v>
      </c>
      <c r="C5476" s="125" t="s">
        <v>12187</v>
      </c>
      <c r="D5476" s="32" t="s">
        <v>20621</v>
      </c>
      <c r="E5476" s="125" t="s">
        <v>5239</v>
      </c>
      <c r="F5476" s="125" t="s">
        <v>1236</v>
      </c>
      <c r="G5476" s="125" t="s">
        <v>1237</v>
      </c>
      <c r="AF5476" s="326"/>
    </row>
    <row r="5477" spans="1:32" x14ac:dyDescent="0.25">
      <c r="A5477" s="44" t="s">
        <v>9047</v>
      </c>
      <c r="B5477" s="44" t="s">
        <v>9019</v>
      </c>
      <c r="C5477" s="45">
        <v>23110102</v>
      </c>
      <c r="D5477" s="45" t="s">
        <v>12340</v>
      </c>
      <c r="E5477" s="45" t="s">
        <v>9018</v>
      </c>
      <c r="AF5477" s="326"/>
    </row>
    <row r="5478" spans="1:32" x14ac:dyDescent="0.25">
      <c r="A5478" s="44" t="s">
        <v>9047</v>
      </c>
      <c r="B5478" s="44" t="s">
        <v>18845</v>
      </c>
      <c r="C5478" s="45">
        <v>23110101</v>
      </c>
      <c r="D5478" s="45" t="s">
        <v>12340</v>
      </c>
      <c r="E5478" s="45" t="s">
        <v>9018</v>
      </c>
      <c r="AF5478" s="326"/>
    </row>
    <row r="5479" spans="1:32" x14ac:dyDescent="0.25">
      <c r="A5479" s="44" t="s">
        <v>2216</v>
      </c>
      <c r="B5479" s="44" t="s">
        <v>3160</v>
      </c>
      <c r="C5479" s="45">
        <v>230901</v>
      </c>
      <c r="D5479" s="45" t="s">
        <v>12340</v>
      </c>
      <c r="E5479" s="45" t="s">
        <v>8524</v>
      </c>
      <c r="AF5479" s="326"/>
    </row>
    <row r="5480" spans="1:32" x14ac:dyDescent="0.25">
      <c r="A5480" s="44" t="s">
        <v>2216</v>
      </c>
      <c r="B5480" s="44" t="s">
        <v>2433</v>
      </c>
      <c r="C5480" s="45">
        <v>230105</v>
      </c>
      <c r="D5480" s="45" t="s">
        <v>12340</v>
      </c>
      <c r="E5480" s="45" t="s">
        <v>5580</v>
      </c>
      <c r="AF5480" s="326"/>
    </row>
    <row r="5481" spans="1:32" x14ac:dyDescent="0.25">
      <c r="A5481" s="100" t="s">
        <v>3556</v>
      </c>
      <c r="B5481" s="92" t="s">
        <v>3574</v>
      </c>
      <c r="C5481" s="93" t="s">
        <v>3575</v>
      </c>
      <c r="D5481" s="93" t="s">
        <v>1250</v>
      </c>
      <c r="E5481" s="94">
        <v>46496</v>
      </c>
      <c r="F5481" s="93"/>
      <c r="G5481" s="93"/>
      <c r="H5481" s="93"/>
      <c r="I5481" s="99"/>
      <c r="J5481" s="99"/>
      <c r="K5481" s="99"/>
      <c r="L5481" s="99"/>
      <c r="M5481" s="99"/>
      <c r="N5481" s="99"/>
      <c r="O5481" s="99"/>
      <c r="P5481" s="256"/>
      <c r="Q5481" s="99"/>
      <c r="R5481" s="99"/>
      <c r="S5481" s="99"/>
      <c r="T5481" s="99"/>
      <c r="U5481" s="99"/>
      <c r="V5481" s="99"/>
      <c r="W5481" s="99"/>
      <c r="X5481" s="99"/>
      <c r="Y5481" s="99"/>
      <c r="Z5481" s="99"/>
      <c r="AF5481" s="326"/>
    </row>
    <row r="5482" spans="1:32" x14ac:dyDescent="0.25">
      <c r="A5482" s="44" t="s">
        <v>13259</v>
      </c>
      <c r="B5482" s="44" t="s">
        <v>13107</v>
      </c>
      <c r="C5482" s="45">
        <v>9.24</v>
      </c>
      <c r="D5482" s="45" t="s">
        <v>13565</v>
      </c>
      <c r="E5482" s="46">
        <v>47299</v>
      </c>
      <c r="F5482" s="45"/>
      <c r="G5482" s="93"/>
      <c r="H5482" s="93"/>
      <c r="I5482" s="99"/>
      <c r="J5482" s="99"/>
      <c r="K5482" s="99"/>
      <c r="L5482" s="99"/>
      <c r="M5482" s="99"/>
      <c r="N5482" s="99"/>
      <c r="O5482" s="99"/>
      <c r="P5482" s="99"/>
      <c r="Q5482" s="99"/>
      <c r="R5482" s="99"/>
      <c r="S5482" s="99"/>
      <c r="T5482" s="99"/>
      <c r="U5482" s="99"/>
      <c r="V5482" s="99"/>
      <c r="W5482" s="99"/>
      <c r="X5482" s="99"/>
      <c r="Y5482" s="99"/>
      <c r="Z5482" s="99"/>
      <c r="AF5482" s="326"/>
    </row>
    <row r="5483" spans="1:32" x14ac:dyDescent="0.25">
      <c r="A5483" s="44" t="s">
        <v>13259</v>
      </c>
      <c r="B5483" s="44" t="s">
        <v>13186</v>
      </c>
      <c r="C5483" s="45">
        <v>10.24</v>
      </c>
      <c r="D5483" s="45" t="s">
        <v>13565</v>
      </c>
      <c r="E5483" s="46">
        <v>47299</v>
      </c>
      <c r="F5483" s="45"/>
      <c r="G5483" s="93"/>
      <c r="H5483" s="93"/>
      <c r="I5483" s="99"/>
      <c r="J5483" s="99"/>
      <c r="K5483" s="99"/>
      <c r="L5483" s="99"/>
      <c r="M5483" s="99"/>
      <c r="N5483" s="99"/>
      <c r="O5483" s="99"/>
      <c r="P5483" s="99"/>
      <c r="Q5483" s="99"/>
      <c r="R5483" s="99"/>
      <c r="S5483" s="99"/>
      <c r="T5483" s="99"/>
      <c r="U5483" s="99"/>
      <c r="V5483" s="99"/>
      <c r="W5483" s="99"/>
      <c r="X5483" s="99"/>
      <c r="Y5483" s="99"/>
      <c r="Z5483" s="99"/>
      <c r="AF5483" s="326"/>
    </row>
    <row r="5484" spans="1:32" x14ac:dyDescent="0.25">
      <c r="A5484" s="44" t="s">
        <v>10410</v>
      </c>
      <c r="B5484" s="44" t="s">
        <v>20342</v>
      </c>
      <c r="C5484" s="45" t="s">
        <v>10493</v>
      </c>
      <c r="D5484" s="32" t="s">
        <v>12570</v>
      </c>
      <c r="E5484" s="46">
        <v>46387</v>
      </c>
      <c r="AF5484" s="326"/>
    </row>
    <row r="5485" spans="1:32" x14ac:dyDescent="0.25">
      <c r="A5485" s="44" t="s">
        <v>12263</v>
      </c>
      <c r="B5485" s="44" t="s">
        <v>5447</v>
      </c>
      <c r="C5485" s="45">
        <v>240804</v>
      </c>
      <c r="D5485" s="45" t="s">
        <v>12340</v>
      </c>
      <c r="E5485" s="45" t="s">
        <v>12234</v>
      </c>
      <c r="AF5485" s="326"/>
    </row>
    <row r="5486" spans="1:32" x14ac:dyDescent="0.3">
      <c r="A5486" s="57" t="s">
        <v>13260</v>
      </c>
      <c r="B5486" s="57" t="s">
        <v>2254</v>
      </c>
      <c r="C5486" s="62">
        <v>24030</v>
      </c>
      <c r="D5486" s="93" t="s">
        <v>5007</v>
      </c>
      <c r="E5486" s="60">
        <v>46326</v>
      </c>
      <c r="F5486" s="379"/>
      <c r="G5486" s="379"/>
      <c r="H5486" s="379"/>
      <c r="I5486" s="380"/>
      <c r="J5486" s="380"/>
      <c r="K5486" s="380"/>
      <c r="L5486" s="380"/>
      <c r="M5486" s="380"/>
      <c r="N5486" s="380"/>
      <c r="O5486" s="380"/>
      <c r="P5486" s="380"/>
      <c r="Q5486" s="380"/>
      <c r="R5486" s="380"/>
      <c r="S5486" s="380"/>
      <c r="T5486" s="380"/>
      <c r="U5486" s="380"/>
      <c r="V5486" s="380"/>
      <c r="W5486" s="380"/>
      <c r="X5486" s="380"/>
      <c r="Y5486" s="380"/>
      <c r="Z5486" s="380"/>
      <c r="AA5486" s="380"/>
      <c r="AF5486" s="326"/>
    </row>
    <row r="5487" spans="1:32" x14ac:dyDescent="0.25">
      <c r="A5487" s="44" t="s">
        <v>13260</v>
      </c>
      <c r="B5487" s="44" t="s">
        <v>13127</v>
      </c>
      <c r="C5487" s="45">
        <v>13.24</v>
      </c>
      <c r="D5487" s="45" t="s">
        <v>13565</v>
      </c>
      <c r="E5487" s="46">
        <v>47299</v>
      </c>
      <c r="F5487" s="45"/>
      <c r="G5487" s="93"/>
      <c r="H5487" s="93"/>
      <c r="I5487" s="99"/>
      <c r="J5487" s="99"/>
      <c r="K5487" s="99"/>
      <c r="L5487" s="99"/>
      <c r="M5487" s="99"/>
      <c r="N5487" s="99"/>
      <c r="O5487" s="99"/>
      <c r="P5487" s="99"/>
      <c r="Q5487" s="99"/>
      <c r="R5487" s="99"/>
      <c r="S5487" s="99"/>
      <c r="T5487" s="99"/>
      <c r="U5487" s="99"/>
      <c r="V5487" s="99"/>
      <c r="W5487" s="99"/>
      <c r="X5487" s="99"/>
      <c r="Y5487" s="99"/>
      <c r="Z5487" s="99"/>
      <c r="AF5487" s="326"/>
    </row>
    <row r="5488" spans="1:32" x14ac:dyDescent="0.25">
      <c r="A5488" s="57" t="s">
        <v>3774</v>
      </c>
      <c r="B5488" s="92" t="s">
        <v>3862</v>
      </c>
      <c r="C5488" s="93" t="s">
        <v>3860</v>
      </c>
      <c r="D5488" s="93" t="s">
        <v>3861</v>
      </c>
      <c r="E5488" s="94">
        <v>46203</v>
      </c>
      <c r="F5488" s="93"/>
      <c r="G5488" s="93"/>
      <c r="H5488" s="93"/>
      <c r="I5488" s="99"/>
      <c r="J5488" s="99"/>
      <c r="K5488" s="99"/>
      <c r="L5488" s="99"/>
      <c r="M5488" s="99"/>
      <c r="N5488" s="99"/>
      <c r="O5488" s="99"/>
      <c r="P5488" s="256"/>
      <c r="Q5488" s="99"/>
      <c r="R5488" s="99"/>
      <c r="S5488" s="99"/>
      <c r="T5488" s="99"/>
      <c r="U5488" s="99"/>
      <c r="V5488" s="99"/>
      <c r="W5488" s="99"/>
      <c r="X5488" s="99"/>
      <c r="Y5488" s="99"/>
      <c r="Z5488" s="99"/>
      <c r="AA5488" s="380"/>
      <c r="AF5488" s="326"/>
    </row>
    <row r="5489" spans="1:32" x14ac:dyDescent="0.25">
      <c r="A5489" s="44" t="s">
        <v>6961</v>
      </c>
      <c r="B5489" s="44" t="s">
        <v>5447</v>
      </c>
      <c r="C5489" s="45">
        <v>250802</v>
      </c>
      <c r="D5489" s="45" t="s">
        <v>12340</v>
      </c>
      <c r="E5489" s="45" t="s">
        <v>10682</v>
      </c>
      <c r="AF5489" s="326"/>
    </row>
    <row r="5490" spans="1:32" x14ac:dyDescent="0.25">
      <c r="A5490" s="44" t="s">
        <v>19169</v>
      </c>
      <c r="B5490" s="44" t="s">
        <v>5447</v>
      </c>
      <c r="C5490" s="45">
        <v>250802</v>
      </c>
      <c r="D5490" s="45" t="s">
        <v>12340</v>
      </c>
      <c r="E5490" s="45" t="s">
        <v>10682</v>
      </c>
      <c r="AF5490" s="326"/>
    </row>
    <row r="5491" spans="1:32" x14ac:dyDescent="0.25">
      <c r="A5491" s="44" t="s">
        <v>10200</v>
      </c>
      <c r="B5491" s="92" t="s">
        <v>10390</v>
      </c>
      <c r="C5491" s="56" t="s">
        <v>10132</v>
      </c>
      <c r="D5491" s="146" t="s">
        <v>10389</v>
      </c>
      <c r="E5491" s="107">
        <v>45838</v>
      </c>
      <c r="F5491" s="93"/>
      <c r="G5491" s="93"/>
      <c r="H5491" s="93"/>
      <c r="I5491" s="99"/>
      <c r="J5491" s="99"/>
      <c r="K5491" s="99"/>
      <c r="L5491" s="99"/>
      <c r="M5491" s="99"/>
      <c r="N5491" s="99"/>
      <c r="O5491" s="99"/>
      <c r="P5491" s="256"/>
      <c r="Q5491" s="99"/>
      <c r="R5491" s="99"/>
      <c r="S5491" s="99"/>
      <c r="T5491" s="99"/>
      <c r="U5491" s="99"/>
      <c r="V5491" s="99"/>
      <c r="W5491" s="99"/>
      <c r="X5491" s="99"/>
      <c r="Y5491" s="99"/>
      <c r="Z5491" s="99"/>
      <c r="AF5491" s="326"/>
    </row>
    <row r="5492" spans="1:32" x14ac:dyDescent="0.25">
      <c r="A5492" s="44" t="s">
        <v>10200</v>
      </c>
      <c r="B5492" s="44" t="s">
        <v>2433</v>
      </c>
      <c r="C5492" s="45">
        <v>230105</v>
      </c>
      <c r="D5492" s="45" t="s">
        <v>12340</v>
      </c>
      <c r="E5492" s="45" t="s">
        <v>5580</v>
      </c>
      <c r="AF5492" s="326"/>
    </row>
    <row r="5493" spans="1:32" x14ac:dyDescent="0.25">
      <c r="A5493" s="44" t="s">
        <v>10200</v>
      </c>
      <c r="B5493" s="44" t="s">
        <v>11299</v>
      </c>
      <c r="C5493" s="45">
        <v>24020301</v>
      </c>
      <c r="D5493" s="45" t="s">
        <v>12340</v>
      </c>
      <c r="E5493" s="45" t="s">
        <v>5444</v>
      </c>
      <c r="AF5493" s="326"/>
    </row>
    <row r="5494" spans="1:32" x14ac:dyDescent="0.25">
      <c r="A5494" s="44" t="s">
        <v>10200</v>
      </c>
      <c r="B5494" s="44" t="s">
        <v>3299</v>
      </c>
      <c r="C5494" s="45">
        <v>24020302</v>
      </c>
      <c r="D5494" s="45" t="s">
        <v>12340</v>
      </c>
      <c r="E5494" s="45" t="s">
        <v>5444</v>
      </c>
      <c r="AF5494" s="326"/>
    </row>
    <row r="5495" spans="1:32" x14ac:dyDescent="0.25">
      <c r="A5495" s="44" t="s">
        <v>10200</v>
      </c>
      <c r="B5495" s="44" t="s">
        <v>986</v>
      </c>
      <c r="C5495" s="45">
        <v>240303</v>
      </c>
      <c r="D5495" s="45" t="s">
        <v>12340</v>
      </c>
      <c r="E5495" s="45" t="s">
        <v>2686</v>
      </c>
      <c r="AF5495" s="326"/>
    </row>
    <row r="5496" spans="1:32" x14ac:dyDescent="0.25">
      <c r="A5496" s="44" t="s">
        <v>10200</v>
      </c>
      <c r="B5496" s="44" t="s">
        <v>1733</v>
      </c>
      <c r="C5496" s="45">
        <v>250101</v>
      </c>
      <c r="D5496" s="45" t="s">
        <v>12340</v>
      </c>
      <c r="E5496" s="45" t="s">
        <v>13567</v>
      </c>
      <c r="AF5496" s="326"/>
    </row>
    <row r="5497" spans="1:32" x14ac:dyDescent="0.25">
      <c r="A5497" s="44" t="s">
        <v>10200</v>
      </c>
      <c r="B5497" s="44" t="s">
        <v>973</v>
      </c>
      <c r="C5497" s="45">
        <v>260101</v>
      </c>
      <c r="D5497" s="45" t="s">
        <v>12340</v>
      </c>
      <c r="E5497" s="45" t="s">
        <v>8976</v>
      </c>
      <c r="AF5497" s="326"/>
    </row>
    <row r="5498" spans="1:32" x14ac:dyDescent="0.25">
      <c r="A5498" s="44" t="s">
        <v>10200</v>
      </c>
      <c r="B5498" s="44" t="s">
        <v>18840</v>
      </c>
      <c r="C5498" s="45">
        <v>260202</v>
      </c>
      <c r="D5498" s="45" t="s">
        <v>12340</v>
      </c>
      <c r="E5498" s="45" t="s">
        <v>10021</v>
      </c>
      <c r="AF5498" s="326"/>
    </row>
    <row r="5499" spans="1:32" x14ac:dyDescent="0.25">
      <c r="A5499" s="44" t="s">
        <v>15589</v>
      </c>
      <c r="B5499" s="44" t="s">
        <v>2610</v>
      </c>
      <c r="C5499" s="45" t="s">
        <v>15590</v>
      </c>
      <c r="D5499" s="46" t="s">
        <v>13037</v>
      </c>
      <c r="E5499" s="46">
        <v>46162</v>
      </c>
      <c r="AF5499" s="326"/>
    </row>
    <row r="5500" spans="1:32" x14ac:dyDescent="0.3">
      <c r="A5500" s="372" t="s">
        <v>12401</v>
      </c>
      <c r="B5500" s="372" t="s">
        <v>1200</v>
      </c>
      <c r="C5500" s="125" t="s">
        <v>12346</v>
      </c>
      <c r="D5500" s="32" t="s">
        <v>20621</v>
      </c>
      <c r="E5500" s="125" t="s">
        <v>5075</v>
      </c>
      <c r="F5500" s="125" t="s">
        <v>1236</v>
      </c>
      <c r="G5500" s="125" t="s">
        <v>1237</v>
      </c>
      <c r="AF5500" s="326"/>
    </row>
    <row r="5501" spans="1:32" x14ac:dyDescent="0.25">
      <c r="A5501" s="44" t="s">
        <v>24</v>
      </c>
      <c r="B5501" s="44" t="s">
        <v>1948</v>
      </c>
      <c r="C5501" s="45" t="s">
        <v>11198</v>
      </c>
      <c r="D5501" s="46" t="s">
        <v>13037</v>
      </c>
      <c r="E5501" s="46">
        <v>46254</v>
      </c>
      <c r="AF5501" s="326"/>
    </row>
    <row r="5502" spans="1:32" x14ac:dyDescent="0.25">
      <c r="A5502" s="44" t="s">
        <v>24</v>
      </c>
      <c r="B5502" s="44" t="s">
        <v>1948</v>
      </c>
      <c r="C5502" s="45" t="s">
        <v>11198</v>
      </c>
      <c r="D5502" s="46" t="s">
        <v>13037</v>
      </c>
      <c r="E5502" s="46">
        <v>46254</v>
      </c>
      <c r="AF5502" s="326"/>
    </row>
    <row r="5503" spans="1:32" x14ac:dyDescent="0.25">
      <c r="A5503" s="44" t="s">
        <v>24</v>
      </c>
      <c r="B5503" s="44" t="s">
        <v>1956</v>
      </c>
      <c r="C5503" s="45" t="s">
        <v>15591</v>
      </c>
      <c r="D5503" s="46" t="s">
        <v>13037</v>
      </c>
      <c r="E5503" s="46">
        <v>46282</v>
      </c>
      <c r="AF5503" s="326"/>
    </row>
    <row r="5504" spans="1:32" x14ac:dyDescent="0.25">
      <c r="A5504" s="44" t="s">
        <v>24</v>
      </c>
      <c r="B5504" s="44" t="s">
        <v>1956</v>
      </c>
      <c r="C5504" s="45" t="s">
        <v>15591</v>
      </c>
      <c r="D5504" s="46" t="s">
        <v>13037</v>
      </c>
      <c r="E5504" s="46">
        <v>46282</v>
      </c>
      <c r="AF5504" s="326"/>
    </row>
    <row r="5505" spans="1:32" x14ac:dyDescent="0.25">
      <c r="A5505" s="44" t="s">
        <v>9523</v>
      </c>
      <c r="B5505" s="44" t="s">
        <v>16038</v>
      </c>
      <c r="C5505" s="45" t="s">
        <v>9868</v>
      </c>
      <c r="D5505" s="93" t="s">
        <v>3876</v>
      </c>
      <c r="E5505" s="359">
        <f>DATE(2027,12,15)</f>
        <v>46736</v>
      </c>
      <c r="F5505" s="93"/>
      <c r="G5505" s="93"/>
      <c r="H5505" s="93"/>
      <c r="I5505" s="99"/>
      <c r="J5505" s="99"/>
      <c r="K5505" s="99"/>
      <c r="L5505" s="99"/>
      <c r="M5505" s="99"/>
      <c r="N5505" s="99"/>
      <c r="O5505" s="99"/>
      <c r="P5505" s="99"/>
      <c r="Q5505" s="99"/>
      <c r="R5505" s="99"/>
      <c r="S5505" s="99"/>
      <c r="T5505" s="99"/>
      <c r="U5505" s="99"/>
      <c r="V5505" s="99"/>
      <c r="W5505" s="99"/>
      <c r="X5505" s="99"/>
      <c r="Y5505" s="99"/>
      <c r="Z5505" s="99"/>
      <c r="AF5505" s="326"/>
    </row>
    <row r="5506" spans="1:32" x14ac:dyDescent="0.25">
      <c r="A5506" s="44" t="s">
        <v>708</v>
      </c>
      <c r="B5506" s="44" t="s">
        <v>2433</v>
      </c>
      <c r="C5506" s="45">
        <v>220105</v>
      </c>
      <c r="D5506" s="45" t="s">
        <v>12340</v>
      </c>
      <c r="E5506" s="45" t="s">
        <v>2686</v>
      </c>
      <c r="AF5506" s="326"/>
    </row>
    <row r="5507" spans="1:32" x14ac:dyDescent="0.25">
      <c r="A5507" s="44" t="s">
        <v>1680</v>
      </c>
      <c r="B5507" s="44" t="s">
        <v>2433</v>
      </c>
      <c r="C5507" s="45">
        <v>230105</v>
      </c>
      <c r="D5507" s="45" t="s">
        <v>12340</v>
      </c>
      <c r="E5507" s="45" t="s">
        <v>5580</v>
      </c>
      <c r="AF5507" s="326"/>
    </row>
    <row r="5508" spans="1:32" x14ac:dyDescent="0.25">
      <c r="A5508" s="44" t="s">
        <v>1680</v>
      </c>
      <c r="B5508" s="44" t="s">
        <v>967</v>
      </c>
      <c r="C5508" s="45">
        <v>230601</v>
      </c>
      <c r="D5508" s="45" t="s">
        <v>12340</v>
      </c>
      <c r="E5508" s="45" t="s">
        <v>8383</v>
      </c>
      <c r="AF5508" s="326"/>
    </row>
    <row r="5509" spans="1:32" x14ac:dyDescent="0.25">
      <c r="A5509" s="44" t="s">
        <v>17400</v>
      </c>
      <c r="B5509" s="44" t="s">
        <v>13107</v>
      </c>
      <c r="C5509" s="45">
        <v>9.25</v>
      </c>
      <c r="D5509" s="45" t="s">
        <v>13565</v>
      </c>
      <c r="E5509" s="46">
        <v>47664</v>
      </c>
      <c r="F5509" s="45"/>
      <c r="G5509" s="93"/>
      <c r="H5509" s="93"/>
      <c r="I5509" s="99"/>
      <c r="J5509" s="99"/>
      <c r="K5509" s="99"/>
      <c r="L5509" s="99"/>
      <c r="M5509" s="99"/>
      <c r="N5509" s="99"/>
      <c r="O5509" s="99"/>
      <c r="P5509" s="99"/>
      <c r="Q5509" s="99"/>
      <c r="R5509" s="99"/>
      <c r="S5509" s="99"/>
      <c r="T5509" s="99"/>
      <c r="U5509" s="99"/>
      <c r="V5509" s="99"/>
      <c r="W5509" s="99"/>
      <c r="X5509" s="99"/>
      <c r="Y5509" s="99"/>
      <c r="Z5509" s="99"/>
      <c r="AF5509" s="326"/>
    </row>
    <row r="5510" spans="1:32" x14ac:dyDescent="0.25">
      <c r="A5510" s="44" t="s">
        <v>17400</v>
      </c>
      <c r="B5510" s="44" t="s">
        <v>13186</v>
      </c>
      <c r="C5510" s="45">
        <v>10.25</v>
      </c>
      <c r="D5510" s="45" t="s">
        <v>13565</v>
      </c>
      <c r="E5510" s="46">
        <v>47664</v>
      </c>
      <c r="F5510" s="45"/>
      <c r="G5510" s="93"/>
      <c r="H5510" s="93"/>
      <c r="I5510" s="99"/>
      <c r="J5510" s="99"/>
      <c r="K5510" s="99"/>
      <c r="L5510" s="99"/>
      <c r="M5510" s="99"/>
      <c r="N5510" s="99"/>
      <c r="O5510" s="99"/>
      <c r="P5510" s="99"/>
      <c r="Q5510" s="99"/>
      <c r="R5510" s="99"/>
      <c r="S5510" s="99"/>
      <c r="T5510" s="99"/>
      <c r="U5510" s="99"/>
      <c r="V5510" s="99"/>
      <c r="W5510" s="99"/>
      <c r="X5510" s="99"/>
      <c r="Y5510" s="99"/>
      <c r="Z5510" s="99"/>
      <c r="AF5510" s="326"/>
    </row>
    <row r="5511" spans="1:32" x14ac:dyDescent="0.25">
      <c r="A5511" s="44" t="s">
        <v>17400</v>
      </c>
      <c r="B5511" s="44" t="s">
        <v>14657</v>
      </c>
      <c r="C5511" s="45">
        <v>35.25</v>
      </c>
      <c r="D5511" s="45" t="s">
        <v>13565</v>
      </c>
      <c r="E5511" s="46">
        <v>47664</v>
      </c>
      <c r="F5511" s="45"/>
      <c r="G5511" s="93"/>
      <c r="H5511" s="93"/>
      <c r="I5511" s="99"/>
      <c r="J5511" s="99"/>
      <c r="K5511" s="99"/>
      <c r="L5511" s="99"/>
      <c r="M5511" s="99"/>
      <c r="N5511" s="99"/>
      <c r="O5511" s="99"/>
      <c r="P5511" s="99"/>
      <c r="Q5511" s="99"/>
      <c r="R5511" s="99"/>
      <c r="S5511" s="99"/>
      <c r="T5511" s="99"/>
      <c r="U5511" s="99"/>
      <c r="V5511" s="99"/>
      <c r="W5511" s="99"/>
      <c r="X5511" s="99"/>
      <c r="Y5511" s="99"/>
      <c r="Z5511" s="99"/>
      <c r="AF5511" s="326"/>
    </row>
    <row r="5512" spans="1:32" x14ac:dyDescent="0.25">
      <c r="A5512" s="44" t="s">
        <v>14685</v>
      </c>
      <c r="B5512" s="44" t="s">
        <v>13118</v>
      </c>
      <c r="C5512" s="45">
        <v>21.25</v>
      </c>
      <c r="D5512" s="45" t="s">
        <v>13565</v>
      </c>
      <c r="E5512" s="46">
        <v>47664</v>
      </c>
      <c r="F5512" s="45"/>
      <c r="G5512" s="93"/>
      <c r="H5512" s="93"/>
      <c r="I5512" s="99"/>
      <c r="J5512" s="99"/>
      <c r="K5512" s="99"/>
      <c r="L5512" s="99"/>
      <c r="M5512" s="99"/>
      <c r="N5512" s="99"/>
      <c r="O5512" s="99"/>
      <c r="P5512" s="99"/>
      <c r="Q5512" s="99"/>
      <c r="R5512" s="99"/>
      <c r="S5512" s="99"/>
      <c r="T5512" s="99"/>
      <c r="U5512" s="99"/>
      <c r="V5512" s="99"/>
      <c r="W5512" s="99"/>
      <c r="X5512" s="99"/>
      <c r="Y5512" s="99"/>
      <c r="Z5512" s="99"/>
      <c r="AF5512" s="326"/>
    </row>
    <row r="5513" spans="1:32" x14ac:dyDescent="0.25">
      <c r="A5513" s="44" t="s">
        <v>14685</v>
      </c>
      <c r="B5513" s="44" t="s">
        <v>14635</v>
      </c>
      <c r="C5513" s="45">
        <v>28.25</v>
      </c>
      <c r="D5513" s="45" t="s">
        <v>13565</v>
      </c>
      <c r="E5513" s="46">
        <v>47664</v>
      </c>
      <c r="F5513" s="45" t="s">
        <v>1384</v>
      </c>
      <c r="G5513" s="93"/>
      <c r="H5513" s="93"/>
      <c r="I5513" s="99"/>
      <c r="J5513" s="99"/>
      <c r="K5513" s="99"/>
      <c r="L5513" s="99"/>
      <c r="M5513" s="99"/>
      <c r="N5513" s="99"/>
      <c r="O5513" s="99"/>
      <c r="P5513" s="99"/>
      <c r="Q5513" s="99"/>
      <c r="R5513" s="99"/>
      <c r="S5513" s="99"/>
      <c r="T5513" s="99"/>
      <c r="U5513" s="99"/>
      <c r="V5513" s="99"/>
      <c r="W5513" s="99"/>
      <c r="X5513" s="99"/>
      <c r="Y5513" s="99"/>
      <c r="Z5513" s="99"/>
      <c r="AF5513" s="326"/>
    </row>
    <row r="5514" spans="1:32" x14ac:dyDescent="0.25">
      <c r="A5514" s="44" t="s">
        <v>19170</v>
      </c>
      <c r="B5514" s="44" t="s">
        <v>7650</v>
      </c>
      <c r="C5514" s="45">
        <v>230504</v>
      </c>
      <c r="D5514" s="45" t="s">
        <v>12340</v>
      </c>
      <c r="E5514" s="45" t="s">
        <v>7651</v>
      </c>
      <c r="AF5514" s="326"/>
    </row>
    <row r="5515" spans="1:32" x14ac:dyDescent="0.25">
      <c r="A5515" s="44" t="s">
        <v>19170</v>
      </c>
      <c r="B5515" s="44" t="s">
        <v>2433</v>
      </c>
      <c r="C5515" s="45">
        <v>230105</v>
      </c>
      <c r="D5515" s="45" t="s">
        <v>12340</v>
      </c>
      <c r="E5515" s="45" t="s">
        <v>5580</v>
      </c>
      <c r="AF5515" s="326"/>
    </row>
    <row r="5516" spans="1:32" x14ac:dyDescent="0.25">
      <c r="A5516" s="44" t="s">
        <v>2217</v>
      </c>
      <c r="B5516" s="44" t="s">
        <v>3160</v>
      </c>
      <c r="C5516" s="45">
        <v>230901</v>
      </c>
      <c r="D5516" s="45" t="s">
        <v>12340</v>
      </c>
      <c r="E5516" s="45" t="s">
        <v>8524</v>
      </c>
      <c r="AF5516" s="326"/>
    </row>
    <row r="5517" spans="1:32" x14ac:dyDescent="0.25">
      <c r="A5517" s="44" t="s">
        <v>2217</v>
      </c>
      <c r="B5517" s="44" t="s">
        <v>2433</v>
      </c>
      <c r="C5517" s="45">
        <v>230105</v>
      </c>
      <c r="D5517" s="45" t="s">
        <v>12340</v>
      </c>
      <c r="E5517" s="45" t="s">
        <v>5580</v>
      </c>
      <c r="AF5517" s="326"/>
    </row>
    <row r="5518" spans="1:32" x14ac:dyDescent="0.25">
      <c r="A5518" s="102" t="s">
        <v>3420</v>
      </c>
      <c r="B5518" s="92" t="s">
        <v>14075</v>
      </c>
      <c r="C5518" s="93" t="s">
        <v>14076</v>
      </c>
      <c r="D5518" s="93" t="s">
        <v>1250</v>
      </c>
      <c r="E5518" s="94">
        <v>47223</v>
      </c>
      <c r="F5518" s="93"/>
      <c r="G5518" s="93"/>
      <c r="H5518" s="93"/>
      <c r="I5518" s="99"/>
      <c r="J5518" s="99"/>
      <c r="K5518" s="99"/>
      <c r="L5518" s="99"/>
      <c r="M5518" s="99"/>
      <c r="N5518" s="99"/>
      <c r="O5518" s="99"/>
      <c r="P5518" s="99"/>
      <c r="Q5518" s="99"/>
      <c r="R5518" s="99"/>
      <c r="S5518" s="99"/>
      <c r="T5518" s="99"/>
      <c r="U5518" s="99"/>
      <c r="V5518" s="99"/>
      <c r="W5518" s="99"/>
      <c r="X5518" s="99"/>
      <c r="Y5518" s="99"/>
      <c r="Z5518" s="99"/>
      <c r="AF5518" s="326"/>
    </row>
    <row r="5519" spans="1:32" x14ac:dyDescent="0.3">
      <c r="A5519" s="135" t="s">
        <v>3420</v>
      </c>
      <c r="B5519" s="131" t="s">
        <v>6179</v>
      </c>
      <c r="C5519" s="96" t="s">
        <v>6180</v>
      </c>
      <c r="D5519" s="96" t="s">
        <v>1250</v>
      </c>
      <c r="E5519" s="112">
        <v>46341</v>
      </c>
      <c r="F5519" s="93"/>
      <c r="G5519" s="93"/>
      <c r="H5519" s="93"/>
      <c r="I5519" s="99"/>
      <c r="J5519" s="99"/>
      <c r="K5519" s="99"/>
      <c r="L5519" s="99"/>
      <c r="M5519" s="99"/>
      <c r="N5519" s="99"/>
      <c r="O5519" s="99"/>
      <c r="P5519" s="99"/>
      <c r="Q5519" s="99"/>
      <c r="R5519" s="99"/>
      <c r="S5519" s="99"/>
      <c r="T5519" s="99"/>
      <c r="U5519" s="99"/>
      <c r="V5519" s="99"/>
      <c r="W5519" s="99"/>
      <c r="X5519" s="99"/>
      <c r="Y5519" s="99"/>
      <c r="Z5519" s="99"/>
      <c r="AA5519" s="380"/>
      <c r="AF5519" s="326"/>
    </row>
    <row r="5520" spans="1:32" x14ac:dyDescent="0.3">
      <c r="A5520" s="372" t="s">
        <v>3583</v>
      </c>
      <c r="B5520" s="372" t="s">
        <v>1208</v>
      </c>
      <c r="C5520" s="125" t="s">
        <v>11149</v>
      </c>
      <c r="D5520" s="32" t="s">
        <v>20621</v>
      </c>
      <c r="E5520" s="125" t="s">
        <v>2686</v>
      </c>
      <c r="F5520" s="125" t="s">
        <v>1237</v>
      </c>
      <c r="G5520" s="125" t="s">
        <v>1237</v>
      </c>
      <c r="AF5520" s="326"/>
    </row>
    <row r="5521" spans="1:32" x14ac:dyDescent="0.3">
      <c r="A5521" s="372" t="s">
        <v>3583</v>
      </c>
      <c r="B5521" s="372" t="s">
        <v>13870</v>
      </c>
      <c r="C5521" s="125" t="s">
        <v>13871</v>
      </c>
      <c r="D5521" s="32" t="s">
        <v>20621</v>
      </c>
      <c r="E5521" s="125" t="s">
        <v>5650</v>
      </c>
      <c r="F5521" s="125" t="s">
        <v>1237</v>
      </c>
      <c r="G5521" s="125" t="s">
        <v>1237</v>
      </c>
      <c r="AF5521" s="326"/>
    </row>
    <row r="5522" spans="1:32" x14ac:dyDescent="0.3">
      <c r="A5522" s="372" t="s">
        <v>3583</v>
      </c>
      <c r="B5522" s="372" t="s">
        <v>5063</v>
      </c>
      <c r="C5522" s="125" t="s">
        <v>16877</v>
      </c>
      <c r="D5522" s="32" t="s">
        <v>20621</v>
      </c>
      <c r="E5522" s="125" t="s">
        <v>10638</v>
      </c>
      <c r="F5522" s="125" t="s">
        <v>1237</v>
      </c>
      <c r="G5522" s="125" t="s">
        <v>1237</v>
      </c>
      <c r="AF5522" s="326"/>
    </row>
    <row r="5523" spans="1:32" x14ac:dyDescent="0.25">
      <c r="A5523" s="44" t="s">
        <v>8502</v>
      </c>
      <c r="B5523" s="44" t="s">
        <v>5447</v>
      </c>
      <c r="C5523" s="45">
        <v>230807</v>
      </c>
      <c r="D5523" s="45" t="s">
        <v>12340</v>
      </c>
      <c r="E5523" s="45" t="s">
        <v>8966</v>
      </c>
      <c r="AF5523" s="326"/>
    </row>
    <row r="5524" spans="1:32" x14ac:dyDescent="0.25">
      <c r="A5524" s="44" t="s">
        <v>5527</v>
      </c>
      <c r="B5524" s="44" t="s">
        <v>8163</v>
      </c>
      <c r="C5524" s="45" t="s">
        <v>8167</v>
      </c>
      <c r="D5524" s="45" t="s">
        <v>12177</v>
      </c>
      <c r="E5524" s="45" t="s">
        <v>8524</v>
      </c>
      <c r="F5524" s="93"/>
      <c r="G5524" s="93"/>
      <c r="H5524" s="93"/>
      <c r="I5524" s="99"/>
      <c r="J5524" s="99"/>
      <c r="K5524" s="99"/>
      <c r="L5524" s="99"/>
      <c r="M5524" s="99"/>
      <c r="N5524" s="99"/>
      <c r="O5524" s="99"/>
      <c r="P5524" s="99"/>
      <c r="Q5524" s="99"/>
      <c r="R5524" s="99"/>
      <c r="S5524" s="99"/>
      <c r="T5524" s="99"/>
      <c r="U5524" s="99"/>
      <c r="V5524" s="99"/>
      <c r="W5524" s="99"/>
      <c r="X5524" s="99"/>
      <c r="Y5524" s="99"/>
      <c r="Z5524" s="99"/>
      <c r="AF5524" s="326"/>
    </row>
    <row r="5525" spans="1:32" x14ac:dyDescent="0.25">
      <c r="A5525" s="44" t="s">
        <v>5527</v>
      </c>
      <c r="B5525" s="44" t="s">
        <v>8163</v>
      </c>
      <c r="C5525" s="45" t="s">
        <v>8167</v>
      </c>
      <c r="D5525" s="93" t="s">
        <v>18817</v>
      </c>
      <c r="E5525" s="45" t="s">
        <v>8524</v>
      </c>
      <c r="F5525" s="379"/>
      <c r="G5525" s="379"/>
      <c r="H5525" s="379"/>
      <c r="I5525" s="380"/>
      <c r="J5525" s="380"/>
      <c r="K5525" s="380"/>
      <c r="L5525" s="380"/>
      <c r="M5525" s="380"/>
      <c r="N5525" s="380"/>
      <c r="O5525" s="380"/>
      <c r="P5525" s="380"/>
      <c r="Q5525" s="380"/>
      <c r="R5525" s="380"/>
      <c r="S5525" s="380"/>
      <c r="T5525" s="380"/>
      <c r="U5525" s="380"/>
      <c r="V5525" s="380"/>
      <c r="W5525" s="380"/>
      <c r="X5525" s="380"/>
      <c r="Y5525" s="380"/>
      <c r="Z5525" s="380"/>
      <c r="AA5525" s="380"/>
      <c r="AF5525" s="326"/>
    </row>
    <row r="5526" spans="1:32" x14ac:dyDescent="0.25">
      <c r="A5526" s="44" t="s">
        <v>5527</v>
      </c>
      <c r="B5526" s="44" t="s">
        <v>3160</v>
      </c>
      <c r="C5526" s="45">
        <v>230901</v>
      </c>
      <c r="D5526" s="45" t="s">
        <v>12340</v>
      </c>
      <c r="E5526" s="45" t="s">
        <v>8524</v>
      </c>
      <c r="AF5526" s="326"/>
    </row>
    <row r="5527" spans="1:32" x14ac:dyDescent="0.25">
      <c r="A5527" s="44" t="s">
        <v>5527</v>
      </c>
      <c r="B5527" s="44" t="s">
        <v>3161</v>
      </c>
      <c r="C5527" s="45">
        <v>25090102</v>
      </c>
      <c r="D5527" s="45" t="s">
        <v>12340</v>
      </c>
      <c r="E5527" s="45" t="s">
        <v>5246</v>
      </c>
      <c r="AF5527" s="326"/>
    </row>
    <row r="5528" spans="1:32" x14ac:dyDescent="0.25">
      <c r="A5528" s="44" t="s">
        <v>5527</v>
      </c>
      <c r="B5528" s="44" t="s">
        <v>2267</v>
      </c>
      <c r="C5528" s="45">
        <v>25090101</v>
      </c>
      <c r="D5528" s="45" t="s">
        <v>12340</v>
      </c>
      <c r="E5528" s="45" t="s">
        <v>5246</v>
      </c>
      <c r="AF5528" s="326"/>
    </row>
    <row r="5529" spans="1:32" x14ac:dyDescent="0.25">
      <c r="A5529" s="44" t="s">
        <v>5527</v>
      </c>
      <c r="B5529" s="44" t="s">
        <v>8163</v>
      </c>
      <c r="C5529" s="45" t="s">
        <v>8167</v>
      </c>
      <c r="D5529" s="45" t="s">
        <v>10697</v>
      </c>
      <c r="E5529" s="45" t="s">
        <v>5072</v>
      </c>
      <c r="F5529" s="93"/>
      <c r="G5529" s="93"/>
      <c r="H5529" s="93"/>
      <c r="I5529" s="99"/>
      <c r="J5529" s="99"/>
      <c r="K5529" s="99"/>
      <c r="L5529" s="99"/>
      <c r="M5529" s="99"/>
      <c r="N5529" s="99"/>
      <c r="O5529" s="99"/>
      <c r="P5529" s="99"/>
      <c r="Q5529" s="99"/>
      <c r="R5529" s="99"/>
      <c r="S5529" s="99"/>
      <c r="T5529" s="99"/>
      <c r="U5529" s="99"/>
      <c r="V5529" s="99"/>
      <c r="W5529" s="99"/>
      <c r="X5529" s="99"/>
      <c r="Y5529" s="99"/>
      <c r="Z5529" s="99"/>
      <c r="AF5529" s="326"/>
    </row>
    <row r="5530" spans="1:32" x14ac:dyDescent="0.25">
      <c r="A5530" s="44" t="s">
        <v>5528</v>
      </c>
      <c r="B5530" s="44" t="s">
        <v>3160</v>
      </c>
      <c r="C5530" s="45">
        <v>230901</v>
      </c>
      <c r="D5530" s="45" t="s">
        <v>12340</v>
      </c>
      <c r="E5530" s="45" t="s">
        <v>8524</v>
      </c>
      <c r="AF5530" s="326"/>
    </row>
    <row r="5531" spans="1:32" x14ac:dyDescent="0.3">
      <c r="A5531" s="92" t="s">
        <v>11110</v>
      </c>
      <c r="B5531" s="92" t="s">
        <v>11136</v>
      </c>
      <c r="C5531" s="93" t="s">
        <v>11137</v>
      </c>
      <c r="D5531" s="93" t="s">
        <v>1250</v>
      </c>
      <c r="E5531" s="94">
        <v>46281</v>
      </c>
      <c r="F5531" s="93"/>
      <c r="G5531" s="93"/>
      <c r="H5531" s="93" t="s">
        <v>1236</v>
      </c>
      <c r="I5531" s="99"/>
      <c r="J5531" s="99"/>
      <c r="K5531" s="99"/>
      <c r="L5531" s="99"/>
      <c r="M5531" s="99"/>
      <c r="N5531" s="99"/>
      <c r="O5531" s="99"/>
      <c r="P5531" s="99"/>
      <c r="Q5531" s="99"/>
      <c r="R5531" s="99"/>
      <c r="S5531" s="99"/>
      <c r="T5531" s="99"/>
      <c r="U5531" s="99"/>
      <c r="V5531" s="99"/>
      <c r="W5531" s="99"/>
      <c r="X5531" s="99"/>
      <c r="Y5531" s="99"/>
      <c r="Z5531" s="99"/>
      <c r="AA5531" s="380"/>
      <c r="AF5531" s="326"/>
    </row>
    <row r="5532" spans="1:32" x14ac:dyDescent="0.25">
      <c r="A5532" s="44" t="s">
        <v>11440</v>
      </c>
      <c r="B5532" s="44" t="s">
        <v>975</v>
      </c>
      <c r="C5532" s="45">
        <v>240701</v>
      </c>
      <c r="D5532" s="45" t="s">
        <v>12340</v>
      </c>
      <c r="E5532" s="45" t="s">
        <v>7992</v>
      </c>
      <c r="AF5532" s="326"/>
    </row>
    <row r="5533" spans="1:32" x14ac:dyDescent="0.25">
      <c r="A5533" s="44" t="s">
        <v>19171</v>
      </c>
      <c r="B5533" s="44" t="s">
        <v>3275</v>
      </c>
      <c r="C5533" s="45">
        <v>210101</v>
      </c>
      <c r="D5533" s="45" t="s">
        <v>12340</v>
      </c>
      <c r="E5533" s="45" t="s">
        <v>3276</v>
      </c>
      <c r="AF5533" s="326"/>
    </row>
    <row r="5534" spans="1:32" x14ac:dyDescent="0.25">
      <c r="A5534" s="44" t="s">
        <v>19172</v>
      </c>
      <c r="B5534" s="44" t="s">
        <v>5460</v>
      </c>
      <c r="C5534" s="45">
        <v>251003</v>
      </c>
      <c r="D5534" s="45" t="s">
        <v>12340</v>
      </c>
      <c r="E5534" s="45" t="s">
        <v>12119</v>
      </c>
      <c r="AF5534" s="326"/>
    </row>
    <row r="5535" spans="1:32" x14ac:dyDescent="0.25">
      <c r="A5535" s="44" t="s">
        <v>18053</v>
      </c>
      <c r="B5535" s="44" t="s">
        <v>18054</v>
      </c>
      <c r="C5535" s="45" t="s">
        <v>18354</v>
      </c>
      <c r="D5535" s="93" t="s">
        <v>3876</v>
      </c>
      <c r="E5535" s="359">
        <f>DATE(2029,7,17)</f>
        <v>47316</v>
      </c>
      <c r="F5535" s="93"/>
      <c r="G5535" s="93"/>
      <c r="H5535" s="93"/>
      <c r="I5535" s="99"/>
      <c r="J5535" s="99"/>
      <c r="K5535" s="99"/>
      <c r="L5535" s="99"/>
      <c r="M5535" s="99"/>
      <c r="N5535" s="99"/>
      <c r="O5535" s="99"/>
      <c r="P5535" s="99"/>
      <c r="Q5535" s="99"/>
      <c r="R5535" s="99"/>
      <c r="S5535" s="99"/>
      <c r="T5535" s="99"/>
      <c r="U5535" s="99"/>
      <c r="V5535" s="99"/>
      <c r="W5535" s="99"/>
      <c r="X5535" s="99"/>
      <c r="Y5535" s="99"/>
      <c r="Z5535" s="99"/>
      <c r="AF5535" s="326"/>
    </row>
    <row r="5536" spans="1:32" x14ac:dyDescent="0.25">
      <c r="A5536" s="44" t="s">
        <v>3079</v>
      </c>
      <c r="B5536" s="44" t="s">
        <v>2433</v>
      </c>
      <c r="C5536" s="45">
        <v>230105</v>
      </c>
      <c r="D5536" s="45" t="s">
        <v>12340</v>
      </c>
      <c r="E5536" s="45" t="s">
        <v>5580</v>
      </c>
      <c r="AF5536" s="326"/>
    </row>
    <row r="5537" spans="1:32" x14ac:dyDescent="0.25">
      <c r="A5537" s="44" t="s">
        <v>6812</v>
      </c>
      <c r="B5537" s="44" t="s">
        <v>10714</v>
      </c>
      <c r="C5537" s="45" t="s">
        <v>11199</v>
      </c>
      <c r="D5537" s="46" t="s">
        <v>13037</v>
      </c>
      <c r="E5537" s="46">
        <v>46231</v>
      </c>
      <c r="AF5537" s="326"/>
    </row>
    <row r="5538" spans="1:32" x14ac:dyDescent="0.25">
      <c r="A5538" s="44" t="s">
        <v>6812</v>
      </c>
      <c r="B5538" s="44" t="s">
        <v>10714</v>
      </c>
      <c r="C5538" s="45" t="s">
        <v>11199</v>
      </c>
      <c r="D5538" s="46" t="s">
        <v>13037</v>
      </c>
      <c r="E5538" s="46">
        <v>46231</v>
      </c>
      <c r="AF5538" s="326"/>
    </row>
    <row r="5539" spans="1:32" x14ac:dyDescent="0.25">
      <c r="A5539" s="44" t="s">
        <v>11441</v>
      </c>
      <c r="B5539" s="44" t="s">
        <v>11304</v>
      </c>
      <c r="C5539" s="45">
        <v>240403</v>
      </c>
      <c r="D5539" s="45" t="s">
        <v>12340</v>
      </c>
      <c r="E5539" s="45" t="s">
        <v>5311</v>
      </c>
      <c r="AF5539" s="326"/>
    </row>
    <row r="5540" spans="1:32" x14ac:dyDescent="0.25">
      <c r="A5540" s="44" t="s">
        <v>16039</v>
      </c>
      <c r="B5540" s="44" t="s">
        <v>16040</v>
      </c>
      <c r="C5540" s="45" t="s">
        <v>16041</v>
      </c>
      <c r="D5540" s="93" t="s">
        <v>3876</v>
      </c>
      <c r="E5540" s="359">
        <f>DATE(2029,7,22)</f>
        <v>47321</v>
      </c>
      <c r="F5540" s="93"/>
      <c r="G5540" s="93"/>
      <c r="H5540" s="93"/>
      <c r="I5540" s="99"/>
      <c r="J5540" s="99"/>
      <c r="K5540" s="99"/>
      <c r="L5540" s="99"/>
      <c r="M5540" s="99"/>
      <c r="N5540" s="99"/>
      <c r="O5540" s="99"/>
      <c r="P5540" s="99"/>
      <c r="Q5540" s="99"/>
      <c r="R5540" s="99"/>
      <c r="S5540" s="99"/>
      <c r="T5540" s="99"/>
      <c r="U5540" s="99"/>
      <c r="V5540" s="99"/>
      <c r="W5540" s="99"/>
      <c r="X5540" s="99"/>
      <c r="Y5540" s="99"/>
      <c r="Z5540" s="99"/>
      <c r="AF5540" s="326"/>
    </row>
    <row r="5541" spans="1:32" x14ac:dyDescent="0.25">
      <c r="A5541" s="102" t="s">
        <v>12215</v>
      </c>
      <c r="B5541" s="92" t="s">
        <v>12217</v>
      </c>
      <c r="C5541" s="93" t="s">
        <v>12221</v>
      </c>
      <c r="D5541" s="93" t="s">
        <v>1250</v>
      </c>
      <c r="E5541" s="94">
        <v>46317</v>
      </c>
      <c r="F5541" s="93"/>
      <c r="G5541" s="93"/>
      <c r="H5541" s="93"/>
      <c r="I5541" s="99"/>
      <c r="J5541" s="99"/>
      <c r="K5541" s="99"/>
      <c r="L5541" s="99"/>
      <c r="M5541" s="99"/>
      <c r="N5541" s="99"/>
      <c r="O5541" s="99"/>
      <c r="P5541" s="99"/>
      <c r="Q5541" s="99"/>
      <c r="R5541" s="99"/>
      <c r="S5541" s="99"/>
      <c r="T5541" s="99"/>
      <c r="U5541" s="99"/>
      <c r="V5541" s="99"/>
      <c r="W5541" s="99"/>
      <c r="X5541" s="99"/>
      <c r="Y5541" s="99"/>
      <c r="Z5541" s="99"/>
      <c r="AA5541" s="380"/>
      <c r="AF5541" s="326"/>
    </row>
    <row r="5542" spans="1:32" x14ac:dyDescent="0.25">
      <c r="A5542" s="44" t="s">
        <v>19173</v>
      </c>
      <c r="B5542" s="44" t="s">
        <v>3298</v>
      </c>
      <c r="C5542" s="45">
        <v>26010402</v>
      </c>
      <c r="D5542" s="45" t="s">
        <v>12340</v>
      </c>
      <c r="E5542" s="45" t="s">
        <v>18836</v>
      </c>
      <c r="AF5542" s="326"/>
    </row>
    <row r="5543" spans="1:32" x14ac:dyDescent="0.25">
      <c r="A5543" s="44" t="s">
        <v>19173</v>
      </c>
      <c r="B5543" s="44" t="s">
        <v>5639</v>
      </c>
      <c r="C5543" s="45">
        <v>26010401</v>
      </c>
      <c r="D5543" s="45" t="s">
        <v>12340</v>
      </c>
      <c r="E5543" s="45" t="s">
        <v>18836</v>
      </c>
      <c r="AF5543" s="326"/>
    </row>
    <row r="5544" spans="1:32" x14ac:dyDescent="0.25">
      <c r="A5544" s="44" t="s">
        <v>2411</v>
      </c>
      <c r="B5544" s="44" t="s">
        <v>980</v>
      </c>
      <c r="C5544" s="45">
        <v>260103</v>
      </c>
      <c r="D5544" s="45" t="s">
        <v>12340</v>
      </c>
      <c r="E5544" s="45" t="s">
        <v>8976</v>
      </c>
      <c r="AF5544" s="326"/>
    </row>
    <row r="5545" spans="1:32" x14ac:dyDescent="0.25">
      <c r="A5545" s="44" t="s">
        <v>2411</v>
      </c>
      <c r="B5545" s="44" t="s">
        <v>990</v>
      </c>
      <c r="C5545" s="45">
        <v>260102</v>
      </c>
      <c r="D5545" s="45" t="s">
        <v>12340</v>
      </c>
      <c r="E5545" s="45" t="s">
        <v>8976</v>
      </c>
      <c r="AF5545" s="326"/>
    </row>
    <row r="5546" spans="1:32" x14ac:dyDescent="0.3">
      <c r="A5546" s="135" t="s">
        <v>6221</v>
      </c>
      <c r="B5546" s="131" t="s">
        <v>1251</v>
      </c>
      <c r="C5546" s="96" t="s">
        <v>6208</v>
      </c>
      <c r="D5546" s="96" t="s">
        <v>1250</v>
      </c>
      <c r="E5546" s="94">
        <v>46228</v>
      </c>
      <c r="F5546" s="93"/>
      <c r="G5546" s="93"/>
      <c r="H5546" s="93"/>
      <c r="I5546" s="99"/>
      <c r="J5546" s="99"/>
      <c r="K5546" s="99"/>
      <c r="L5546" s="99"/>
      <c r="M5546" s="99"/>
      <c r="N5546" s="99"/>
      <c r="O5546" s="99"/>
      <c r="P5546" s="99"/>
      <c r="Q5546" s="99"/>
      <c r="R5546" s="99"/>
      <c r="S5546" s="99"/>
      <c r="T5546" s="99"/>
      <c r="U5546" s="99"/>
      <c r="V5546" s="99"/>
      <c r="W5546" s="99"/>
      <c r="X5546" s="99"/>
      <c r="Y5546" s="99"/>
      <c r="Z5546" s="99"/>
      <c r="AA5546" s="380"/>
      <c r="AF5546" s="326"/>
    </row>
    <row r="5547" spans="1:32" x14ac:dyDescent="0.25">
      <c r="A5547" s="44" t="s">
        <v>1556</v>
      </c>
      <c r="B5547" s="44" t="s">
        <v>5279</v>
      </c>
      <c r="C5547" s="45" t="s">
        <v>5280</v>
      </c>
      <c r="D5547" s="45" t="s">
        <v>12177</v>
      </c>
      <c r="E5547" s="45" t="s">
        <v>2628</v>
      </c>
      <c r="F5547" s="93"/>
      <c r="G5547" s="93"/>
      <c r="H5547" s="93"/>
      <c r="I5547" s="99"/>
      <c r="J5547" s="99"/>
      <c r="K5547" s="99"/>
      <c r="L5547" s="99"/>
      <c r="M5547" s="99"/>
      <c r="N5547" s="99"/>
      <c r="O5547" s="99"/>
      <c r="P5547" s="99"/>
      <c r="Q5547" s="99"/>
      <c r="R5547" s="99"/>
      <c r="S5547" s="99"/>
      <c r="T5547" s="99"/>
      <c r="U5547" s="99"/>
      <c r="V5547" s="99"/>
      <c r="W5547" s="99"/>
      <c r="X5547" s="99"/>
      <c r="Y5547" s="99"/>
      <c r="Z5547" s="99"/>
      <c r="AF5547" s="326"/>
    </row>
    <row r="5548" spans="1:32" x14ac:dyDescent="0.25">
      <c r="A5548" s="44" t="s">
        <v>1556</v>
      </c>
      <c r="B5548" s="44" t="s">
        <v>5279</v>
      </c>
      <c r="C5548" s="45" t="s">
        <v>5280</v>
      </c>
      <c r="D5548" s="93" t="s">
        <v>18817</v>
      </c>
      <c r="E5548" s="45" t="s">
        <v>2628</v>
      </c>
      <c r="F5548" s="379"/>
      <c r="G5548" s="379"/>
      <c r="H5548" s="379"/>
      <c r="I5548" s="380"/>
      <c r="J5548" s="380"/>
      <c r="K5548" s="380"/>
      <c r="L5548" s="380"/>
      <c r="M5548" s="380"/>
      <c r="N5548" s="380"/>
      <c r="O5548" s="380"/>
      <c r="P5548" s="380"/>
      <c r="Q5548" s="380"/>
      <c r="R5548" s="380"/>
      <c r="S5548" s="380"/>
      <c r="T5548" s="380"/>
      <c r="U5548" s="380"/>
      <c r="V5548" s="380"/>
      <c r="W5548" s="380"/>
      <c r="X5548" s="380"/>
      <c r="Y5548" s="380"/>
      <c r="Z5548" s="380"/>
      <c r="AA5548" s="380"/>
      <c r="AF5548" s="326"/>
    </row>
    <row r="5549" spans="1:32" x14ac:dyDescent="0.25">
      <c r="A5549" s="44" t="s">
        <v>1556</v>
      </c>
      <c r="B5549" s="44" t="s">
        <v>5279</v>
      </c>
      <c r="C5549" s="45" t="s">
        <v>5280</v>
      </c>
      <c r="D5549" s="45" t="s">
        <v>10697</v>
      </c>
      <c r="E5549" s="45" t="s">
        <v>4354</v>
      </c>
      <c r="F5549" s="93"/>
      <c r="G5549" s="93"/>
      <c r="H5549" s="93"/>
      <c r="I5549" s="99"/>
      <c r="J5549" s="99"/>
      <c r="K5549" s="99"/>
      <c r="L5549" s="99"/>
      <c r="M5549" s="99"/>
      <c r="N5549" s="99"/>
      <c r="O5549" s="99"/>
      <c r="P5549" s="99"/>
      <c r="Q5549" s="99"/>
      <c r="R5549" s="99"/>
      <c r="S5549" s="99"/>
      <c r="T5549" s="99"/>
      <c r="U5549" s="99"/>
      <c r="V5549" s="99"/>
      <c r="W5549" s="99"/>
      <c r="X5549" s="99"/>
      <c r="Y5549" s="99"/>
      <c r="Z5549" s="99"/>
      <c r="AF5549" s="326"/>
    </row>
    <row r="5550" spans="1:32" x14ac:dyDescent="0.25">
      <c r="A5550" s="44" t="s">
        <v>9006</v>
      </c>
      <c r="B5550" s="44" t="s">
        <v>8999</v>
      </c>
      <c r="C5550" s="45" t="s">
        <v>9007</v>
      </c>
      <c r="D5550" s="45" t="s">
        <v>12177</v>
      </c>
      <c r="E5550" s="45" t="s">
        <v>9001</v>
      </c>
      <c r="F5550" s="93"/>
      <c r="G5550" s="93"/>
      <c r="H5550" s="93"/>
      <c r="I5550" s="99"/>
      <c r="J5550" s="99"/>
      <c r="K5550" s="99"/>
      <c r="L5550" s="99"/>
      <c r="M5550" s="99"/>
      <c r="N5550" s="99"/>
      <c r="O5550" s="99"/>
      <c r="P5550" s="99"/>
      <c r="Q5550" s="99"/>
      <c r="R5550" s="99"/>
      <c r="S5550" s="99"/>
      <c r="T5550" s="99"/>
      <c r="U5550" s="99"/>
      <c r="V5550" s="99"/>
      <c r="W5550" s="99"/>
      <c r="X5550" s="99"/>
      <c r="Y5550" s="99"/>
      <c r="Z5550" s="99"/>
      <c r="AF5550" s="326"/>
    </row>
    <row r="5551" spans="1:32" x14ac:dyDescent="0.25">
      <c r="A5551" s="44" t="s">
        <v>9006</v>
      </c>
      <c r="B5551" s="44" t="s">
        <v>8999</v>
      </c>
      <c r="C5551" s="45" t="s">
        <v>9007</v>
      </c>
      <c r="D5551" s="93" t="s">
        <v>18817</v>
      </c>
      <c r="E5551" s="45" t="s">
        <v>9001</v>
      </c>
      <c r="F5551" s="379"/>
      <c r="G5551" s="379"/>
      <c r="H5551" s="379"/>
      <c r="I5551" s="380"/>
      <c r="J5551" s="380"/>
      <c r="K5551" s="380"/>
      <c r="L5551" s="380"/>
      <c r="M5551" s="380"/>
      <c r="N5551" s="380"/>
      <c r="O5551" s="380"/>
      <c r="P5551" s="380"/>
      <c r="Q5551" s="380"/>
      <c r="R5551" s="380"/>
      <c r="S5551" s="380"/>
      <c r="T5551" s="380"/>
      <c r="U5551" s="380"/>
      <c r="V5551" s="380"/>
      <c r="W5551" s="380"/>
      <c r="X5551" s="380"/>
      <c r="Y5551" s="380"/>
      <c r="Z5551" s="380"/>
      <c r="AA5551" s="380"/>
      <c r="AF5551" s="326"/>
    </row>
    <row r="5552" spans="1:32" x14ac:dyDescent="0.25">
      <c r="A5552" s="44" t="s">
        <v>9006</v>
      </c>
      <c r="B5552" s="44" t="s">
        <v>8999</v>
      </c>
      <c r="C5552" s="45" t="s">
        <v>9007</v>
      </c>
      <c r="D5552" s="45" t="s">
        <v>10697</v>
      </c>
      <c r="E5552" s="45" t="s">
        <v>9001</v>
      </c>
      <c r="F5552" s="93"/>
      <c r="G5552" s="93"/>
      <c r="H5552" s="93"/>
      <c r="I5552" s="99"/>
      <c r="J5552" s="99"/>
      <c r="K5552" s="99"/>
      <c r="L5552" s="99"/>
      <c r="M5552" s="99"/>
      <c r="N5552" s="99"/>
      <c r="O5552" s="99"/>
      <c r="P5552" s="99"/>
      <c r="Q5552" s="99"/>
      <c r="R5552" s="99"/>
      <c r="S5552" s="99"/>
      <c r="T5552" s="99"/>
      <c r="U5552" s="99"/>
      <c r="V5552" s="99"/>
      <c r="W5552" s="99"/>
      <c r="X5552" s="99"/>
      <c r="Y5552" s="99"/>
      <c r="Z5552" s="99"/>
      <c r="AF5552" s="326"/>
    </row>
    <row r="5553" spans="1:32" x14ac:dyDescent="0.25">
      <c r="A5553" s="44" t="s">
        <v>1649</v>
      </c>
      <c r="B5553" s="44" t="s">
        <v>153</v>
      </c>
      <c r="C5553" s="45" t="s">
        <v>7660</v>
      </c>
      <c r="D5553" s="46" t="s">
        <v>13037</v>
      </c>
      <c r="E5553" s="46">
        <v>46158</v>
      </c>
      <c r="AF5553" s="326"/>
    </row>
    <row r="5554" spans="1:32" x14ac:dyDescent="0.25">
      <c r="A5554" s="44" t="s">
        <v>1649</v>
      </c>
      <c r="B5554" s="44" t="s">
        <v>153</v>
      </c>
      <c r="C5554" s="45" t="s">
        <v>7660</v>
      </c>
      <c r="D5554" s="46" t="s">
        <v>13037</v>
      </c>
      <c r="E5554" s="46">
        <v>46158</v>
      </c>
      <c r="AF5554" s="326"/>
    </row>
    <row r="5555" spans="1:32" x14ac:dyDescent="0.25">
      <c r="A5555" s="44" t="s">
        <v>10028</v>
      </c>
      <c r="B5555" s="44" t="s">
        <v>10018</v>
      </c>
      <c r="C5555" s="45">
        <v>240102</v>
      </c>
      <c r="D5555" s="45" t="s">
        <v>12340</v>
      </c>
      <c r="E5555" s="45" t="s">
        <v>5452</v>
      </c>
      <c r="AF5555" s="326"/>
    </row>
    <row r="5556" spans="1:32" x14ac:dyDescent="0.25">
      <c r="A5556" s="44" t="s">
        <v>10028</v>
      </c>
      <c r="B5556" s="44" t="s">
        <v>2212</v>
      </c>
      <c r="C5556" s="45">
        <v>250702</v>
      </c>
      <c r="D5556" s="45" t="s">
        <v>12340</v>
      </c>
      <c r="E5556" s="45" t="s">
        <v>10638</v>
      </c>
      <c r="AF5556" s="326"/>
    </row>
    <row r="5557" spans="1:32" x14ac:dyDescent="0.3">
      <c r="A5557" s="99" t="s">
        <v>16509</v>
      </c>
      <c r="B5557" s="92" t="s">
        <v>16522</v>
      </c>
      <c r="C5557" s="93" t="s">
        <v>16523</v>
      </c>
      <c r="D5557" s="93" t="s">
        <v>11085</v>
      </c>
      <c r="E5557" s="94">
        <v>47361</v>
      </c>
      <c r="F5557" s="93"/>
      <c r="G5557" s="93"/>
      <c r="H5557" s="93"/>
      <c r="I5557" s="99"/>
      <c r="J5557" s="99"/>
      <c r="K5557" s="99"/>
      <c r="L5557" s="99"/>
      <c r="M5557" s="99"/>
      <c r="N5557" s="99"/>
      <c r="O5557" s="99"/>
      <c r="P5557" s="99"/>
      <c r="Q5557" s="99"/>
      <c r="R5557" s="99"/>
      <c r="S5557" s="99"/>
      <c r="T5557" s="99"/>
      <c r="U5557" s="99"/>
      <c r="V5557" s="99"/>
      <c r="W5557" s="99"/>
      <c r="X5557" s="99"/>
      <c r="Y5557" s="99"/>
      <c r="Z5557" s="99"/>
      <c r="AF5557" s="326"/>
    </row>
    <row r="5558" spans="1:32" x14ac:dyDescent="0.3">
      <c r="A5558" s="99" t="s">
        <v>8444</v>
      </c>
      <c r="B5558" s="92" t="s">
        <v>3574</v>
      </c>
      <c r="C5558" s="93" t="s">
        <v>8458</v>
      </c>
      <c r="D5558" s="93" t="s">
        <v>1250</v>
      </c>
      <c r="E5558" s="94">
        <v>46496</v>
      </c>
      <c r="F5558" s="93"/>
      <c r="G5558" s="93"/>
      <c r="H5558" s="93"/>
      <c r="I5558" s="99"/>
      <c r="J5558" s="99"/>
      <c r="K5558" s="99"/>
      <c r="L5558" s="99"/>
      <c r="M5558" s="99"/>
      <c r="N5558" s="99"/>
      <c r="O5558" s="99"/>
      <c r="P5558" s="99"/>
      <c r="Q5558" s="99"/>
      <c r="R5558" s="99"/>
      <c r="S5558" s="99"/>
      <c r="T5558" s="99"/>
      <c r="U5558" s="99"/>
      <c r="V5558" s="99"/>
      <c r="W5558" s="99"/>
      <c r="X5558" s="99"/>
      <c r="Y5558" s="99"/>
      <c r="Z5558" s="99"/>
      <c r="AF5558" s="326"/>
    </row>
    <row r="5559" spans="1:32" x14ac:dyDescent="0.25">
      <c r="A5559" s="44" t="s">
        <v>19174</v>
      </c>
      <c r="B5559" s="44" t="s">
        <v>5639</v>
      </c>
      <c r="C5559" s="45">
        <v>26010401</v>
      </c>
      <c r="D5559" s="45" t="s">
        <v>12340</v>
      </c>
      <c r="E5559" s="45" t="s">
        <v>18836</v>
      </c>
      <c r="AF5559" s="326"/>
    </row>
    <row r="5560" spans="1:32" x14ac:dyDescent="0.25">
      <c r="A5560" s="44" t="s">
        <v>14686</v>
      </c>
      <c r="B5560" s="44" t="s">
        <v>13126</v>
      </c>
      <c r="C5560" s="45">
        <v>14.25</v>
      </c>
      <c r="D5560" s="45" t="s">
        <v>13565</v>
      </c>
      <c r="E5560" s="46">
        <v>47664</v>
      </c>
      <c r="F5560" s="45"/>
      <c r="G5560" s="93"/>
      <c r="H5560" s="93"/>
      <c r="I5560" s="99"/>
      <c r="J5560" s="99"/>
      <c r="K5560" s="99"/>
      <c r="L5560" s="99"/>
      <c r="M5560" s="99"/>
      <c r="N5560" s="99"/>
      <c r="O5560" s="99"/>
      <c r="P5560" s="99"/>
      <c r="Q5560" s="99"/>
      <c r="R5560" s="99"/>
      <c r="S5560" s="99"/>
      <c r="T5560" s="99"/>
      <c r="U5560" s="99"/>
      <c r="V5560" s="99"/>
      <c r="W5560" s="99"/>
      <c r="X5560" s="99"/>
      <c r="Y5560" s="99"/>
      <c r="Z5560" s="99"/>
      <c r="AF5560" s="326"/>
    </row>
    <row r="5561" spans="1:32" x14ac:dyDescent="0.25">
      <c r="A5561" s="267" t="s">
        <v>9316</v>
      </c>
      <c r="B5561" s="267" t="s">
        <v>9307</v>
      </c>
      <c r="C5561" s="268">
        <v>791202303002</v>
      </c>
      <c r="D5561" s="268" t="s">
        <v>6775</v>
      </c>
      <c r="E5561" s="269" t="s">
        <v>3276</v>
      </c>
      <c r="F5561" s="93"/>
      <c r="G5561" s="93"/>
      <c r="H5561" s="93"/>
      <c r="I5561" s="99"/>
      <c r="J5561" s="99"/>
      <c r="K5561" s="99"/>
      <c r="L5561" s="99"/>
      <c r="M5561" s="99"/>
      <c r="N5561" s="99"/>
      <c r="O5561" s="99"/>
      <c r="P5561" s="99"/>
      <c r="Q5561" s="99"/>
      <c r="R5561" s="99"/>
      <c r="S5561" s="99"/>
      <c r="T5561" s="99"/>
      <c r="U5561" s="99"/>
      <c r="V5561" s="99"/>
      <c r="W5561" s="99"/>
      <c r="X5561" s="99"/>
      <c r="Y5561" s="99"/>
      <c r="Z5561" s="99"/>
      <c r="AF5561" s="326"/>
    </row>
    <row r="5562" spans="1:32" x14ac:dyDescent="0.25">
      <c r="A5562" s="44" t="s">
        <v>13261</v>
      </c>
      <c r="B5562" s="44" t="s">
        <v>13119</v>
      </c>
      <c r="C5562" s="45">
        <v>22.23</v>
      </c>
      <c r="D5562" s="45" t="s">
        <v>13565</v>
      </c>
      <c r="E5562" s="46">
        <v>46934</v>
      </c>
      <c r="F5562" s="45"/>
      <c r="G5562" s="93"/>
      <c r="H5562" s="93"/>
      <c r="I5562" s="99"/>
      <c r="J5562" s="99"/>
      <c r="K5562" s="99"/>
      <c r="L5562" s="99"/>
      <c r="M5562" s="99"/>
      <c r="N5562" s="99"/>
      <c r="O5562" s="99"/>
      <c r="P5562" s="99"/>
      <c r="Q5562" s="99"/>
      <c r="R5562" s="99"/>
      <c r="S5562" s="99"/>
      <c r="T5562" s="99"/>
      <c r="U5562" s="99"/>
      <c r="V5562" s="99"/>
      <c r="W5562" s="99"/>
      <c r="X5562" s="99"/>
      <c r="Y5562" s="99"/>
      <c r="Z5562" s="99"/>
      <c r="AF5562" s="326"/>
    </row>
    <row r="5563" spans="1:32" x14ac:dyDescent="0.3">
      <c r="A5563" s="92" t="s">
        <v>14013</v>
      </c>
      <c r="B5563" s="92" t="s">
        <v>14014</v>
      </c>
      <c r="C5563" s="349" t="s">
        <v>4995</v>
      </c>
      <c r="D5563" s="349" t="s">
        <v>14041</v>
      </c>
      <c r="E5563" s="351">
        <v>46752</v>
      </c>
      <c r="F5563" s="93"/>
      <c r="G5563" s="93"/>
      <c r="H5563" s="93"/>
      <c r="I5563" s="99"/>
      <c r="J5563" s="99"/>
      <c r="K5563" s="99"/>
      <c r="L5563" s="99"/>
      <c r="M5563" s="99"/>
      <c r="N5563" s="99"/>
      <c r="O5563" s="99"/>
      <c r="P5563" s="99"/>
      <c r="Q5563" s="99"/>
      <c r="R5563" s="99"/>
      <c r="S5563" s="99"/>
      <c r="T5563" s="99"/>
      <c r="U5563" s="99"/>
      <c r="V5563" s="99"/>
      <c r="W5563" s="99"/>
      <c r="X5563" s="99"/>
      <c r="Y5563" s="99"/>
      <c r="Z5563" s="99"/>
      <c r="AF5563" s="326"/>
    </row>
    <row r="5564" spans="1:32" ht="14.4" x14ac:dyDescent="0.3">
      <c r="A5564" s="385" t="s">
        <v>93</v>
      </c>
      <c r="B5564" s="385" t="s">
        <v>1362</v>
      </c>
      <c r="C5564" s="387" t="s">
        <v>4995</v>
      </c>
      <c r="D5564" s="93" t="s">
        <v>5007</v>
      </c>
      <c r="E5564" s="389" t="s">
        <v>10500</v>
      </c>
      <c r="AF5564" s="326"/>
    </row>
    <row r="5565" spans="1:32" x14ac:dyDescent="0.25">
      <c r="A5565" s="44" t="s">
        <v>93</v>
      </c>
      <c r="B5565" s="44" t="s">
        <v>13126</v>
      </c>
      <c r="C5565" s="45">
        <v>14.25</v>
      </c>
      <c r="D5565" s="45" t="s">
        <v>13565</v>
      </c>
      <c r="E5565" s="46">
        <v>47664</v>
      </c>
      <c r="F5565" s="45"/>
      <c r="G5565" s="93"/>
      <c r="H5565" s="93"/>
      <c r="I5565" s="99"/>
      <c r="J5565" s="99"/>
      <c r="K5565" s="99"/>
      <c r="L5565" s="99"/>
      <c r="M5565" s="99"/>
      <c r="N5565" s="99"/>
      <c r="O5565" s="99"/>
      <c r="P5565" s="99"/>
      <c r="Q5565" s="99"/>
      <c r="R5565" s="99"/>
      <c r="S5565" s="99"/>
      <c r="T5565" s="99"/>
      <c r="U5565" s="99"/>
      <c r="V5565" s="99"/>
      <c r="W5565" s="99"/>
      <c r="X5565" s="99"/>
      <c r="Y5565" s="99"/>
      <c r="Z5565" s="99"/>
      <c r="AF5565" s="326"/>
    </row>
    <row r="5566" spans="1:32" x14ac:dyDescent="0.25">
      <c r="A5566" s="44" t="s">
        <v>93</v>
      </c>
      <c r="B5566" s="44" t="s">
        <v>13135</v>
      </c>
      <c r="C5566" s="45">
        <v>15.24</v>
      </c>
      <c r="D5566" s="45" t="s">
        <v>13565</v>
      </c>
      <c r="E5566" s="46">
        <v>47299</v>
      </c>
      <c r="F5566" s="45"/>
      <c r="G5566" s="93"/>
      <c r="H5566" s="93"/>
      <c r="I5566" s="99"/>
      <c r="J5566" s="99"/>
      <c r="K5566" s="99"/>
      <c r="L5566" s="99"/>
      <c r="M5566" s="99"/>
      <c r="N5566" s="99"/>
      <c r="O5566" s="99"/>
      <c r="P5566" s="99"/>
      <c r="Q5566" s="99"/>
      <c r="R5566" s="99"/>
      <c r="S5566" s="99"/>
      <c r="T5566" s="99"/>
      <c r="U5566" s="99"/>
      <c r="V5566" s="99"/>
      <c r="W5566" s="99"/>
      <c r="X5566" s="99"/>
      <c r="Y5566" s="99"/>
      <c r="Z5566" s="99"/>
      <c r="AF5566" s="326"/>
    </row>
    <row r="5567" spans="1:32" x14ac:dyDescent="0.25">
      <c r="A5567" s="44" t="s">
        <v>93</v>
      </c>
      <c r="B5567" s="44" t="s">
        <v>13137</v>
      </c>
      <c r="C5567" s="45">
        <v>16.239999999999998</v>
      </c>
      <c r="D5567" s="45" t="s">
        <v>13565</v>
      </c>
      <c r="E5567" s="46">
        <v>47299</v>
      </c>
      <c r="F5567" s="45"/>
      <c r="G5567" s="93"/>
      <c r="H5567" s="93"/>
      <c r="I5567" s="99"/>
      <c r="J5567" s="99"/>
      <c r="K5567" s="99"/>
      <c r="L5567" s="99"/>
      <c r="M5567" s="99"/>
      <c r="N5567" s="99"/>
      <c r="O5567" s="99"/>
      <c r="P5567" s="99"/>
      <c r="Q5567" s="99"/>
      <c r="R5567" s="99"/>
      <c r="S5567" s="99"/>
      <c r="T5567" s="99"/>
      <c r="U5567" s="99"/>
      <c r="V5567" s="99"/>
      <c r="W5567" s="99"/>
      <c r="X5567" s="99"/>
      <c r="Y5567" s="99"/>
      <c r="Z5567" s="99"/>
      <c r="AF5567" s="326"/>
    </row>
    <row r="5568" spans="1:32" x14ac:dyDescent="0.25">
      <c r="A5568" s="44" t="s">
        <v>93</v>
      </c>
      <c r="B5568" s="44" t="s">
        <v>3757</v>
      </c>
      <c r="C5568" s="45" t="s">
        <v>14478</v>
      </c>
      <c r="D5568" s="46" t="s">
        <v>13037</v>
      </c>
      <c r="E5568" s="46">
        <v>46162</v>
      </c>
      <c r="AF5568" s="326"/>
    </row>
    <row r="5569" spans="1:32" x14ac:dyDescent="0.25">
      <c r="A5569" s="44" t="s">
        <v>93</v>
      </c>
      <c r="B5569" s="44" t="s">
        <v>3757</v>
      </c>
      <c r="C5569" s="45" t="s">
        <v>14478</v>
      </c>
      <c r="D5569" s="46" t="s">
        <v>13037</v>
      </c>
      <c r="E5569" s="46">
        <v>46162</v>
      </c>
      <c r="AF5569" s="326"/>
    </row>
    <row r="5570" spans="1:32" x14ac:dyDescent="0.3">
      <c r="A5570" s="135" t="s">
        <v>93</v>
      </c>
      <c r="B5570" s="131" t="s">
        <v>6186</v>
      </c>
      <c r="C5570" s="93" t="s">
        <v>6187</v>
      </c>
      <c r="D5570" s="93" t="s">
        <v>1250</v>
      </c>
      <c r="E5570" s="94">
        <v>46341</v>
      </c>
      <c r="F5570" s="93"/>
      <c r="G5570" s="93"/>
      <c r="H5570" s="93"/>
      <c r="I5570" s="99"/>
      <c r="J5570" s="99"/>
      <c r="K5570" s="99"/>
      <c r="L5570" s="99"/>
      <c r="M5570" s="99"/>
      <c r="N5570" s="99"/>
      <c r="O5570" s="99"/>
      <c r="P5570" s="99"/>
      <c r="Q5570" s="99"/>
      <c r="R5570" s="99"/>
      <c r="S5570" s="99"/>
      <c r="T5570" s="99"/>
      <c r="U5570" s="99"/>
      <c r="V5570" s="99"/>
      <c r="W5570" s="99"/>
      <c r="X5570" s="99"/>
      <c r="Y5570" s="99"/>
      <c r="Z5570" s="99"/>
      <c r="AA5570" s="380"/>
      <c r="AF5570" s="326"/>
    </row>
    <row r="5571" spans="1:32" x14ac:dyDescent="0.25">
      <c r="A5571" s="44" t="s">
        <v>93</v>
      </c>
      <c r="B5571" s="44" t="s">
        <v>203</v>
      </c>
      <c r="C5571" s="45" t="s">
        <v>7916</v>
      </c>
      <c r="D5571" s="93" t="s">
        <v>18817</v>
      </c>
      <c r="E5571" s="45" t="s">
        <v>5444</v>
      </c>
      <c r="F5571" s="379"/>
      <c r="G5571" s="379"/>
      <c r="H5571" s="379"/>
      <c r="I5571" s="380"/>
      <c r="J5571" s="380"/>
      <c r="K5571" s="380"/>
      <c r="L5571" s="380"/>
      <c r="M5571" s="380"/>
      <c r="N5571" s="380"/>
      <c r="O5571" s="380"/>
      <c r="P5571" s="380"/>
      <c r="Q5571" s="380"/>
      <c r="R5571" s="380"/>
      <c r="S5571" s="380"/>
      <c r="T5571" s="380"/>
      <c r="U5571" s="380"/>
      <c r="V5571" s="380"/>
      <c r="W5571" s="380"/>
      <c r="X5571" s="380"/>
      <c r="Y5571" s="380"/>
      <c r="Z5571" s="380"/>
      <c r="AA5571" s="380"/>
      <c r="AF5571" s="326"/>
    </row>
    <row r="5572" spans="1:32" x14ac:dyDescent="0.25">
      <c r="A5572" s="44" t="s">
        <v>93</v>
      </c>
      <c r="B5572" s="44" t="s">
        <v>11296</v>
      </c>
      <c r="C5572" s="45">
        <v>240402</v>
      </c>
      <c r="D5572" s="45" t="s">
        <v>12340</v>
      </c>
      <c r="E5572" s="45" t="s">
        <v>5311</v>
      </c>
      <c r="AF5572" s="326"/>
    </row>
    <row r="5573" spans="1:32" x14ac:dyDescent="0.25">
      <c r="A5573" s="44" t="s">
        <v>93</v>
      </c>
      <c r="B5573" s="44" t="s">
        <v>965</v>
      </c>
      <c r="C5573" s="45">
        <v>220303</v>
      </c>
      <c r="D5573" s="45" t="s">
        <v>12340</v>
      </c>
      <c r="E5573" s="45" t="s">
        <v>2686</v>
      </c>
      <c r="AF5573" s="326"/>
    </row>
    <row r="5574" spans="1:32" x14ac:dyDescent="0.25">
      <c r="A5574" s="44" t="s">
        <v>93</v>
      </c>
      <c r="B5574" s="44" t="s">
        <v>5447</v>
      </c>
      <c r="C5574" s="45">
        <v>240804</v>
      </c>
      <c r="D5574" s="45" t="s">
        <v>12340</v>
      </c>
      <c r="E5574" s="45" t="s">
        <v>12234</v>
      </c>
      <c r="AF5574" s="326"/>
    </row>
    <row r="5575" spans="1:32" x14ac:dyDescent="0.25">
      <c r="A5575" s="44" t="s">
        <v>93</v>
      </c>
      <c r="B5575" s="44" t="s">
        <v>203</v>
      </c>
      <c r="C5575" s="45" t="s">
        <v>7916</v>
      </c>
      <c r="D5575" s="45" t="s">
        <v>10697</v>
      </c>
      <c r="E5575" s="45" t="s">
        <v>7121</v>
      </c>
      <c r="F5575" s="93"/>
      <c r="G5575" s="93"/>
      <c r="H5575" s="93"/>
      <c r="I5575" s="99"/>
      <c r="J5575" s="99"/>
      <c r="K5575" s="99"/>
      <c r="L5575" s="99"/>
      <c r="M5575" s="99"/>
      <c r="N5575" s="99"/>
      <c r="O5575" s="99"/>
      <c r="P5575" s="99"/>
      <c r="Q5575" s="99"/>
      <c r="R5575" s="99"/>
      <c r="S5575" s="99"/>
      <c r="T5575" s="99"/>
      <c r="U5575" s="99"/>
      <c r="V5575" s="99"/>
      <c r="W5575" s="99"/>
      <c r="X5575" s="99"/>
      <c r="Y5575" s="99"/>
      <c r="Z5575" s="99"/>
      <c r="AA5575" s="380"/>
      <c r="AF5575" s="326"/>
    </row>
    <row r="5576" spans="1:32" x14ac:dyDescent="0.25">
      <c r="A5576" s="44" t="s">
        <v>3424</v>
      </c>
      <c r="B5576" s="44" t="s">
        <v>20343</v>
      </c>
      <c r="C5576" s="45" t="s">
        <v>12601</v>
      </c>
      <c r="D5576" s="32" t="s">
        <v>12570</v>
      </c>
      <c r="E5576" s="46">
        <v>46387</v>
      </c>
      <c r="AF5576" s="326"/>
    </row>
    <row r="5577" spans="1:32" x14ac:dyDescent="0.25">
      <c r="A5577" s="44" t="s">
        <v>3424</v>
      </c>
      <c r="B5577" s="44" t="s">
        <v>20353</v>
      </c>
      <c r="C5577" s="45" t="s">
        <v>20354</v>
      </c>
      <c r="D5577" s="32" t="s">
        <v>12570</v>
      </c>
      <c r="E5577" s="46">
        <v>46507</v>
      </c>
      <c r="AF5577" s="326"/>
    </row>
    <row r="5578" spans="1:32" x14ac:dyDescent="0.25">
      <c r="A5578" s="102" t="s">
        <v>3424</v>
      </c>
      <c r="B5578" s="92" t="s">
        <v>12227</v>
      </c>
      <c r="C5578" s="93" t="s">
        <v>12228</v>
      </c>
      <c r="D5578" s="93" t="s">
        <v>1250</v>
      </c>
      <c r="E5578" s="94">
        <v>46317</v>
      </c>
      <c r="F5578" s="93"/>
      <c r="G5578" s="93"/>
      <c r="H5578" s="93"/>
      <c r="I5578" s="99"/>
      <c r="J5578" s="99"/>
      <c r="K5578" s="99"/>
      <c r="L5578" s="99"/>
      <c r="M5578" s="99"/>
      <c r="N5578" s="99"/>
      <c r="O5578" s="99"/>
      <c r="P5578" s="99"/>
      <c r="Q5578" s="99"/>
      <c r="R5578" s="99"/>
      <c r="S5578" s="99"/>
      <c r="T5578" s="99"/>
      <c r="U5578" s="99"/>
      <c r="V5578" s="99"/>
      <c r="W5578" s="99"/>
      <c r="X5578" s="99"/>
      <c r="Y5578" s="99"/>
      <c r="Z5578" s="99"/>
      <c r="AA5578" s="380"/>
      <c r="AF5578" s="326"/>
    </row>
    <row r="5579" spans="1:32" x14ac:dyDescent="0.3">
      <c r="A5579" s="372" t="s">
        <v>20094</v>
      </c>
      <c r="B5579" s="372" t="s">
        <v>2384</v>
      </c>
      <c r="C5579" s="125" t="s">
        <v>20259</v>
      </c>
      <c r="D5579" s="32" t="s">
        <v>20621</v>
      </c>
      <c r="E5579" s="125" t="s">
        <v>8976</v>
      </c>
      <c r="F5579" s="125" t="s">
        <v>1236</v>
      </c>
      <c r="G5579" s="125" t="s">
        <v>1237</v>
      </c>
      <c r="AF5579" s="326"/>
    </row>
    <row r="5580" spans="1:32" x14ac:dyDescent="0.25">
      <c r="A5580" s="44" t="s">
        <v>8172</v>
      </c>
      <c r="B5580" s="44" t="s">
        <v>10018</v>
      </c>
      <c r="C5580" s="45">
        <v>240102</v>
      </c>
      <c r="D5580" s="45" t="s">
        <v>12340</v>
      </c>
      <c r="E5580" s="45" t="s">
        <v>5452</v>
      </c>
      <c r="AF5580" s="326"/>
    </row>
    <row r="5581" spans="1:32" x14ac:dyDescent="0.25">
      <c r="A5581" s="44" t="s">
        <v>8172</v>
      </c>
      <c r="B5581" s="44" t="s">
        <v>13571</v>
      </c>
      <c r="C5581" s="45">
        <v>241101</v>
      </c>
      <c r="D5581" s="45" t="s">
        <v>12340</v>
      </c>
      <c r="E5581" s="45" t="s">
        <v>5650</v>
      </c>
      <c r="AF5581" s="326"/>
    </row>
    <row r="5582" spans="1:32" x14ac:dyDescent="0.3">
      <c r="A5582" s="99" t="s">
        <v>8445</v>
      </c>
      <c r="B5582" s="92" t="s">
        <v>3574</v>
      </c>
      <c r="C5582" s="93" t="s">
        <v>8458</v>
      </c>
      <c r="D5582" s="93" t="s">
        <v>1250</v>
      </c>
      <c r="E5582" s="94">
        <v>46496</v>
      </c>
      <c r="F5582" s="93"/>
      <c r="G5582" s="93"/>
      <c r="H5582" s="93"/>
      <c r="I5582" s="99"/>
      <c r="J5582" s="99"/>
      <c r="K5582" s="99"/>
      <c r="L5582" s="99"/>
      <c r="M5582" s="99"/>
      <c r="N5582" s="99"/>
      <c r="O5582" s="99"/>
      <c r="P5582" s="99"/>
      <c r="Q5582" s="99"/>
      <c r="R5582" s="99"/>
      <c r="S5582" s="99"/>
      <c r="T5582" s="99"/>
      <c r="U5582" s="99"/>
      <c r="V5582" s="99"/>
      <c r="W5582" s="99"/>
      <c r="X5582" s="99"/>
      <c r="Y5582" s="99"/>
      <c r="Z5582" s="99"/>
      <c r="AF5582" s="326"/>
    </row>
    <row r="5583" spans="1:32" x14ac:dyDescent="0.25">
      <c r="A5583" s="91" t="s">
        <v>150</v>
      </c>
      <c r="B5583" s="92" t="s">
        <v>10390</v>
      </c>
      <c r="C5583" s="56" t="s">
        <v>10135</v>
      </c>
      <c r="D5583" s="146" t="s">
        <v>10389</v>
      </c>
      <c r="E5583" s="107">
        <v>45838</v>
      </c>
      <c r="F5583" s="93"/>
      <c r="G5583" s="93"/>
      <c r="H5583" s="93"/>
      <c r="I5583" s="99"/>
      <c r="J5583" s="99"/>
      <c r="K5583" s="99"/>
      <c r="L5583" s="99"/>
      <c r="M5583" s="99"/>
      <c r="N5583" s="99"/>
      <c r="O5583" s="99"/>
      <c r="P5583" s="99"/>
      <c r="Q5583" s="99"/>
      <c r="R5583" s="99"/>
      <c r="S5583" s="99"/>
      <c r="T5583" s="99"/>
      <c r="U5583" s="99"/>
      <c r="V5583" s="99"/>
      <c r="W5583" s="99"/>
      <c r="X5583" s="99"/>
      <c r="Y5583" s="99"/>
      <c r="Z5583" s="99"/>
      <c r="AF5583" s="326"/>
    </row>
    <row r="5584" spans="1:32" x14ac:dyDescent="0.25">
      <c r="A5584" s="44" t="s">
        <v>150</v>
      </c>
      <c r="B5584" s="44" t="s">
        <v>13107</v>
      </c>
      <c r="C5584" s="45">
        <v>9.23</v>
      </c>
      <c r="D5584" s="45" t="s">
        <v>13565</v>
      </c>
      <c r="E5584" s="46">
        <v>46934</v>
      </c>
      <c r="F5584" s="45"/>
      <c r="G5584" s="93"/>
      <c r="H5584" s="93"/>
      <c r="I5584" s="99"/>
      <c r="J5584" s="99"/>
      <c r="K5584" s="99"/>
      <c r="L5584" s="99"/>
      <c r="M5584" s="99"/>
      <c r="N5584" s="99"/>
      <c r="O5584" s="99"/>
      <c r="P5584" s="99"/>
      <c r="Q5584" s="99"/>
      <c r="R5584" s="99"/>
      <c r="S5584" s="99"/>
      <c r="T5584" s="99"/>
      <c r="U5584" s="99"/>
      <c r="V5584" s="99"/>
      <c r="W5584" s="99"/>
      <c r="X5584" s="99"/>
      <c r="Y5584" s="99"/>
      <c r="Z5584" s="99"/>
      <c r="AF5584" s="326"/>
    </row>
    <row r="5585" spans="1:32" x14ac:dyDescent="0.25">
      <c r="A5585" s="44" t="s">
        <v>150</v>
      </c>
      <c r="B5585" s="44" t="s">
        <v>13240</v>
      </c>
      <c r="C5585" s="45">
        <v>34.229999999999997</v>
      </c>
      <c r="D5585" s="45" t="s">
        <v>13565</v>
      </c>
      <c r="E5585" s="46">
        <v>46934</v>
      </c>
      <c r="F5585" s="45"/>
      <c r="G5585" s="93"/>
      <c r="H5585" s="93"/>
      <c r="I5585" s="99"/>
      <c r="J5585" s="99"/>
      <c r="K5585" s="99"/>
      <c r="L5585" s="99"/>
      <c r="M5585" s="99"/>
      <c r="N5585" s="99"/>
      <c r="O5585" s="99"/>
      <c r="P5585" s="99"/>
      <c r="Q5585" s="99"/>
      <c r="R5585" s="99"/>
      <c r="S5585" s="99"/>
      <c r="T5585" s="99"/>
      <c r="U5585" s="99"/>
      <c r="V5585" s="99"/>
      <c r="W5585" s="99"/>
      <c r="X5585" s="99"/>
      <c r="Y5585" s="99"/>
      <c r="Z5585" s="99"/>
      <c r="AF5585" s="326"/>
    </row>
    <row r="5586" spans="1:32" x14ac:dyDescent="0.25">
      <c r="A5586" s="44" t="s">
        <v>150</v>
      </c>
      <c r="B5586" s="44" t="s">
        <v>20398</v>
      </c>
      <c r="C5586" s="45" t="s">
        <v>14082</v>
      </c>
      <c r="D5586" s="32" t="s">
        <v>12570</v>
      </c>
      <c r="E5586" s="46">
        <v>46418</v>
      </c>
      <c r="AF5586" s="326"/>
    </row>
    <row r="5587" spans="1:32" x14ac:dyDescent="0.25">
      <c r="A5587" s="91" t="s">
        <v>150</v>
      </c>
      <c r="B5587" s="92" t="s">
        <v>3574</v>
      </c>
      <c r="C5587" s="93" t="s">
        <v>8458</v>
      </c>
      <c r="D5587" s="93" t="s">
        <v>1250</v>
      </c>
      <c r="E5587" s="94">
        <v>46496</v>
      </c>
      <c r="F5587" s="93"/>
      <c r="G5587" s="93"/>
      <c r="H5587" s="93"/>
      <c r="I5587" s="99"/>
      <c r="J5587" s="99"/>
      <c r="K5587" s="99"/>
      <c r="L5587" s="99"/>
      <c r="M5587" s="99"/>
      <c r="N5587" s="99"/>
      <c r="O5587" s="99"/>
      <c r="P5587" s="99"/>
      <c r="Q5587" s="99"/>
      <c r="R5587" s="99"/>
      <c r="S5587" s="99"/>
      <c r="T5587" s="99"/>
      <c r="U5587" s="99"/>
      <c r="V5587" s="99"/>
      <c r="W5587" s="99"/>
      <c r="X5587" s="99"/>
      <c r="Y5587" s="99"/>
      <c r="Z5587" s="99"/>
      <c r="AF5587" s="326"/>
    </row>
    <row r="5588" spans="1:32" x14ac:dyDescent="0.25">
      <c r="A5588" s="44" t="s">
        <v>19175</v>
      </c>
      <c r="B5588" s="44" t="s">
        <v>2433</v>
      </c>
      <c r="C5588" s="45">
        <v>250106</v>
      </c>
      <c r="D5588" s="45" t="s">
        <v>12340</v>
      </c>
      <c r="E5588" s="45" t="s">
        <v>12896</v>
      </c>
      <c r="AF5588" s="326"/>
    </row>
    <row r="5589" spans="1:32" x14ac:dyDescent="0.3">
      <c r="A5589" s="57" t="s">
        <v>11111</v>
      </c>
      <c r="B5589" s="57" t="s">
        <v>2254</v>
      </c>
      <c r="C5589" s="62">
        <v>24030</v>
      </c>
      <c r="D5589" s="93" t="s">
        <v>5007</v>
      </c>
      <c r="E5589" s="60">
        <v>46326</v>
      </c>
      <c r="F5589" s="379"/>
      <c r="G5589" s="379"/>
      <c r="H5589" s="379"/>
      <c r="I5589" s="380"/>
      <c r="J5589" s="380"/>
      <c r="K5589" s="380"/>
      <c r="L5589" s="380"/>
      <c r="M5589" s="380"/>
      <c r="N5589" s="380"/>
      <c r="O5589" s="380"/>
      <c r="P5589" s="380"/>
      <c r="Q5589" s="380"/>
      <c r="R5589" s="380"/>
      <c r="S5589" s="380"/>
      <c r="T5589" s="380"/>
      <c r="U5589" s="380"/>
      <c r="V5589" s="380"/>
      <c r="W5589" s="380"/>
      <c r="X5589" s="380"/>
      <c r="Y5589" s="380"/>
      <c r="Z5589" s="380"/>
      <c r="AA5589" s="380"/>
      <c r="AF5589" s="326"/>
    </row>
    <row r="5590" spans="1:32" x14ac:dyDescent="0.3">
      <c r="A5590" s="92" t="s">
        <v>11111</v>
      </c>
      <c r="B5590" s="92" t="s">
        <v>11136</v>
      </c>
      <c r="C5590" s="93" t="s">
        <v>11137</v>
      </c>
      <c r="D5590" s="93" t="s">
        <v>1250</v>
      </c>
      <c r="E5590" s="94">
        <v>46281</v>
      </c>
      <c r="F5590" s="93"/>
      <c r="G5590" s="93"/>
      <c r="H5590" s="93" t="s">
        <v>1236</v>
      </c>
      <c r="I5590" s="99"/>
      <c r="J5590" s="99"/>
      <c r="K5590" s="99"/>
      <c r="L5590" s="99"/>
      <c r="M5590" s="99"/>
      <c r="N5590" s="99"/>
      <c r="O5590" s="99"/>
      <c r="P5590" s="99"/>
      <c r="Q5590" s="99"/>
      <c r="R5590" s="99"/>
      <c r="S5590" s="99"/>
      <c r="T5590" s="99"/>
      <c r="U5590" s="99"/>
      <c r="V5590" s="99"/>
      <c r="W5590" s="99"/>
      <c r="X5590" s="99"/>
      <c r="Y5590" s="99"/>
      <c r="Z5590" s="99"/>
      <c r="AA5590" s="380"/>
      <c r="AF5590" s="326"/>
    </row>
    <row r="5591" spans="1:32" x14ac:dyDescent="0.25">
      <c r="A5591" s="44" t="s">
        <v>5529</v>
      </c>
      <c r="B5591" s="44" t="s">
        <v>5447</v>
      </c>
      <c r="C5591" s="45">
        <v>220802</v>
      </c>
      <c r="D5591" s="45" t="s">
        <v>12340</v>
      </c>
      <c r="E5591" s="45" t="s">
        <v>5239</v>
      </c>
      <c r="AF5591" s="326"/>
    </row>
    <row r="5592" spans="1:32" x14ac:dyDescent="0.25">
      <c r="A5592" s="44" t="s">
        <v>12646</v>
      </c>
      <c r="B5592" s="44" t="s">
        <v>20344</v>
      </c>
      <c r="C5592" s="45" t="s">
        <v>8813</v>
      </c>
      <c r="D5592" s="32" t="s">
        <v>12570</v>
      </c>
      <c r="E5592" s="46">
        <v>46387</v>
      </c>
      <c r="AF5592" s="326"/>
    </row>
    <row r="5593" spans="1:32" x14ac:dyDescent="0.25">
      <c r="A5593" s="44" t="s">
        <v>2472</v>
      </c>
      <c r="B5593" s="44" t="s">
        <v>2433</v>
      </c>
      <c r="C5593" s="45">
        <v>230105</v>
      </c>
      <c r="D5593" s="45" t="s">
        <v>12340</v>
      </c>
      <c r="E5593" s="45" t="s">
        <v>5580</v>
      </c>
      <c r="AF5593" s="326"/>
    </row>
    <row r="5594" spans="1:32" x14ac:dyDescent="0.25">
      <c r="A5594" s="44" t="s">
        <v>2472</v>
      </c>
      <c r="B5594" s="44" t="s">
        <v>986</v>
      </c>
      <c r="C5594" s="45">
        <v>240303</v>
      </c>
      <c r="D5594" s="45" t="s">
        <v>12340</v>
      </c>
      <c r="E5594" s="45" t="s">
        <v>2686</v>
      </c>
      <c r="AF5594" s="326"/>
    </row>
    <row r="5595" spans="1:32" x14ac:dyDescent="0.25">
      <c r="A5595" s="44" t="s">
        <v>2472</v>
      </c>
      <c r="B5595" s="44" t="s">
        <v>5460</v>
      </c>
      <c r="C5595" s="45">
        <v>251003</v>
      </c>
      <c r="D5595" s="45" t="s">
        <v>12340</v>
      </c>
      <c r="E5595" s="45" t="s">
        <v>12119</v>
      </c>
      <c r="AF5595" s="326"/>
    </row>
    <row r="5596" spans="1:32" x14ac:dyDescent="0.25">
      <c r="A5596" s="44" t="s">
        <v>2472</v>
      </c>
      <c r="B5596" s="44" t="s">
        <v>18840</v>
      </c>
      <c r="C5596" s="45">
        <v>260202</v>
      </c>
      <c r="D5596" s="45" t="s">
        <v>12340</v>
      </c>
      <c r="E5596" s="45" t="s">
        <v>10021</v>
      </c>
      <c r="AF5596" s="326"/>
    </row>
    <row r="5597" spans="1:32" x14ac:dyDescent="0.25">
      <c r="A5597" s="44" t="s">
        <v>14687</v>
      </c>
      <c r="B5597" s="44" t="s">
        <v>13127</v>
      </c>
      <c r="C5597" s="45">
        <v>13.25</v>
      </c>
      <c r="D5597" s="45" t="s">
        <v>13565</v>
      </c>
      <c r="E5597" s="46">
        <v>47664</v>
      </c>
      <c r="F5597" s="45"/>
      <c r="G5597" s="93"/>
      <c r="H5597" s="93"/>
      <c r="I5597" s="99"/>
      <c r="J5597" s="99"/>
      <c r="K5597" s="99"/>
      <c r="L5597" s="99"/>
      <c r="M5597" s="99"/>
      <c r="N5597" s="99"/>
      <c r="O5597" s="99"/>
      <c r="P5597" s="99"/>
      <c r="Q5597" s="99"/>
      <c r="R5597" s="99"/>
      <c r="S5597" s="99"/>
      <c r="T5597" s="99"/>
      <c r="U5597" s="99"/>
      <c r="V5597" s="99"/>
      <c r="W5597" s="99"/>
      <c r="X5597" s="99"/>
      <c r="Y5597" s="99"/>
      <c r="Z5597" s="99"/>
      <c r="AF5597" s="326"/>
    </row>
    <row r="5598" spans="1:32" x14ac:dyDescent="0.25">
      <c r="A5598" s="44" t="s">
        <v>14687</v>
      </c>
      <c r="B5598" s="44" t="s">
        <v>13145</v>
      </c>
      <c r="C5598" s="45">
        <v>20.25</v>
      </c>
      <c r="D5598" s="45" t="s">
        <v>13565</v>
      </c>
      <c r="E5598" s="46">
        <v>47664</v>
      </c>
      <c r="F5598" s="45"/>
      <c r="G5598" s="93"/>
      <c r="H5598" s="93"/>
      <c r="I5598" s="99"/>
      <c r="J5598" s="99"/>
      <c r="K5598" s="99"/>
      <c r="L5598" s="99"/>
      <c r="M5598" s="99"/>
      <c r="N5598" s="99"/>
      <c r="O5598" s="99"/>
      <c r="P5598" s="99"/>
      <c r="Q5598" s="99"/>
      <c r="R5598" s="99"/>
      <c r="S5598" s="99"/>
      <c r="T5598" s="99"/>
      <c r="U5598" s="99"/>
      <c r="V5598" s="99"/>
      <c r="W5598" s="99"/>
      <c r="X5598" s="99"/>
      <c r="Y5598" s="99"/>
      <c r="Z5598" s="99"/>
      <c r="AF5598" s="326"/>
    </row>
    <row r="5599" spans="1:32" x14ac:dyDescent="0.25">
      <c r="A5599" s="44" t="s">
        <v>19176</v>
      </c>
      <c r="B5599" s="44" t="s">
        <v>8373</v>
      </c>
      <c r="C5599" s="45">
        <v>230603</v>
      </c>
      <c r="D5599" s="45" t="s">
        <v>12340</v>
      </c>
      <c r="E5599" s="45" t="s">
        <v>4471</v>
      </c>
      <c r="AF5599" s="326"/>
    </row>
    <row r="5600" spans="1:32" x14ac:dyDescent="0.25">
      <c r="A5600" s="44" t="s">
        <v>5881</v>
      </c>
      <c r="B5600" s="44" t="s">
        <v>20400</v>
      </c>
      <c r="C5600" s="45" t="s">
        <v>5878</v>
      </c>
      <c r="D5600" s="32" t="s">
        <v>12570</v>
      </c>
      <c r="E5600" s="46">
        <v>46295</v>
      </c>
      <c r="AF5600" s="326"/>
    </row>
    <row r="5601" spans="1:32" x14ac:dyDescent="0.3">
      <c r="A5601" s="372" t="s">
        <v>11980</v>
      </c>
      <c r="B5601" s="372" t="s">
        <v>1224</v>
      </c>
      <c r="C5601" s="125" t="s">
        <v>11961</v>
      </c>
      <c r="D5601" s="32" t="s">
        <v>20621</v>
      </c>
      <c r="E5601" s="125" t="s">
        <v>2686</v>
      </c>
      <c r="F5601" s="125" t="s">
        <v>1237</v>
      </c>
      <c r="G5601" s="125" t="s">
        <v>1236</v>
      </c>
      <c r="AF5601" s="326"/>
    </row>
    <row r="5602" spans="1:32" x14ac:dyDescent="0.25">
      <c r="A5602" s="44" t="s">
        <v>13665</v>
      </c>
      <c r="B5602" s="44" t="s">
        <v>981</v>
      </c>
      <c r="C5602" s="45">
        <v>241202</v>
      </c>
      <c r="D5602" s="45" t="s">
        <v>12340</v>
      </c>
      <c r="E5602" s="45" t="s">
        <v>13570</v>
      </c>
      <c r="AF5602" s="326"/>
    </row>
    <row r="5603" spans="1:32" x14ac:dyDescent="0.25">
      <c r="A5603" s="44" t="s">
        <v>17466</v>
      </c>
      <c r="B5603" s="44" t="s">
        <v>20388</v>
      </c>
      <c r="C5603" s="45" t="s">
        <v>17463</v>
      </c>
      <c r="D5603" s="32" t="s">
        <v>12570</v>
      </c>
      <c r="E5603" s="46">
        <v>46265</v>
      </c>
      <c r="AF5603" s="326"/>
    </row>
    <row r="5604" spans="1:32" x14ac:dyDescent="0.25">
      <c r="A5604" s="44" t="s">
        <v>14248</v>
      </c>
      <c r="B5604" s="44" t="s">
        <v>3298</v>
      </c>
      <c r="C5604" s="45">
        <v>25010402</v>
      </c>
      <c r="D5604" s="45" t="s">
        <v>12340</v>
      </c>
      <c r="E5604" s="45" t="s">
        <v>13581</v>
      </c>
      <c r="AF5604" s="326"/>
    </row>
    <row r="5605" spans="1:32" x14ac:dyDescent="0.3">
      <c r="A5605" s="372" t="s">
        <v>1653</v>
      </c>
      <c r="B5605" s="372" t="s">
        <v>1660</v>
      </c>
      <c r="C5605" s="125" t="s">
        <v>14425</v>
      </c>
      <c r="D5605" s="32" t="s">
        <v>20621</v>
      </c>
      <c r="E5605" s="125" t="s">
        <v>12895</v>
      </c>
      <c r="F5605" s="125" t="s">
        <v>1236</v>
      </c>
      <c r="G5605" s="125" t="s">
        <v>1237</v>
      </c>
      <c r="AF5605" s="326"/>
    </row>
    <row r="5606" spans="1:32" x14ac:dyDescent="0.25">
      <c r="A5606" s="44" t="s">
        <v>18055</v>
      </c>
      <c r="B5606" s="44" t="s">
        <v>18056</v>
      </c>
      <c r="C5606" s="45" t="s">
        <v>18355</v>
      </c>
      <c r="D5606" s="93" t="s">
        <v>3876</v>
      </c>
      <c r="E5606" s="359">
        <f>DATE(2029,9,18)</f>
        <v>47379</v>
      </c>
      <c r="F5606" s="93"/>
      <c r="G5606" s="93"/>
      <c r="H5606" s="93"/>
      <c r="I5606" s="99"/>
      <c r="J5606" s="99"/>
      <c r="K5606" s="99"/>
      <c r="L5606" s="99"/>
      <c r="M5606" s="99"/>
      <c r="N5606" s="99"/>
      <c r="O5606" s="99"/>
      <c r="P5606" s="99"/>
      <c r="Q5606" s="99"/>
      <c r="R5606" s="99"/>
      <c r="S5606" s="99"/>
      <c r="T5606" s="99"/>
      <c r="U5606" s="99"/>
      <c r="V5606" s="99"/>
      <c r="W5606" s="99"/>
      <c r="X5606" s="99"/>
      <c r="Y5606" s="99"/>
      <c r="Z5606" s="99"/>
      <c r="AF5606" s="326"/>
    </row>
    <row r="5607" spans="1:32" x14ac:dyDescent="0.25">
      <c r="A5607" s="44" t="s">
        <v>17035</v>
      </c>
      <c r="B5607" s="44" t="s">
        <v>16916</v>
      </c>
      <c r="C5607" s="45">
        <v>25080301</v>
      </c>
      <c r="D5607" s="45" t="s">
        <v>12340</v>
      </c>
      <c r="E5607" s="45" t="s">
        <v>8966</v>
      </c>
      <c r="AF5607" s="326"/>
    </row>
    <row r="5608" spans="1:32" x14ac:dyDescent="0.25">
      <c r="A5608" s="44" t="s">
        <v>9524</v>
      </c>
      <c r="B5608" s="44" t="s">
        <v>16042</v>
      </c>
      <c r="C5608" s="45" t="s">
        <v>4466</v>
      </c>
      <c r="D5608" s="93" t="s">
        <v>3876</v>
      </c>
      <c r="E5608" s="359">
        <f>DATE(2026,12,27)</f>
        <v>46383</v>
      </c>
      <c r="F5608" s="93"/>
      <c r="G5608" s="93"/>
      <c r="H5608" s="93"/>
      <c r="I5608" s="99"/>
      <c r="J5608" s="99"/>
      <c r="K5608" s="99"/>
      <c r="L5608" s="99"/>
      <c r="M5608" s="99"/>
      <c r="N5608" s="99"/>
      <c r="O5608" s="99"/>
      <c r="P5608" s="99"/>
      <c r="Q5608" s="99"/>
      <c r="R5608" s="99"/>
      <c r="S5608" s="99"/>
      <c r="T5608" s="99"/>
      <c r="U5608" s="99"/>
      <c r="V5608" s="99"/>
      <c r="W5608" s="99"/>
      <c r="X5608" s="99"/>
      <c r="Y5608" s="99"/>
      <c r="Z5608" s="99"/>
      <c r="AA5608" s="380"/>
      <c r="AF5608" s="326"/>
    </row>
    <row r="5609" spans="1:32" x14ac:dyDescent="0.25">
      <c r="A5609" s="44" t="s">
        <v>13666</v>
      </c>
      <c r="B5609" s="44" t="s">
        <v>210</v>
      </c>
      <c r="C5609" s="45">
        <v>241001</v>
      </c>
      <c r="D5609" s="45" t="s">
        <v>12340</v>
      </c>
      <c r="E5609" s="45" t="s">
        <v>5650</v>
      </c>
      <c r="AF5609" s="326"/>
    </row>
    <row r="5610" spans="1:32" x14ac:dyDescent="0.25">
      <c r="A5610" s="44" t="s">
        <v>10522</v>
      </c>
      <c r="B5610" s="44" t="s">
        <v>15984</v>
      </c>
      <c r="C5610" s="45" t="s">
        <v>10579</v>
      </c>
      <c r="D5610" s="93" t="s">
        <v>3876</v>
      </c>
      <c r="E5610" s="359">
        <f>DATE(2028,2,27)</f>
        <v>46810</v>
      </c>
      <c r="F5610" s="93"/>
      <c r="G5610" s="93"/>
      <c r="H5610" s="93"/>
      <c r="I5610" s="99"/>
      <c r="J5610" s="99"/>
      <c r="K5610" s="99"/>
      <c r="L5610" s="99"/>
      <c r="M5610" s="99"/>
      <c r="N5610" s="99"/>
      <c r="O5610" s="99"/>
      <c r="P5610" s="99"/>
      <c r="Q5610" s="99"/>
      <c r="R5610" s="99"/>
      <c r="S5610" s="99"/>
      <c r="T5610" s="99"/>
      <c r="U5610" s="99"/>
      <c r="V5610" s="99"/>
      <c r="W5610" s="99"/>
      <c r="X5610" s="99"/>
      <c r="Y5610" s="99"/>
      <c r="Z5610" s="99"/>
      <c r="AF5610" s="326"/>
    </row>
    <row r="5611" spans="1:32" x14ac:dyDescent="0.25">
      <c r="A5611" s="44" t="s">
        <v>14249</v>
      </c>
      <c r="B5611" s="44" t="s">
        <v>3298</v>
      </c>
      <c r="C5611" s="45">
        <v>25010402</v>
      </c>
      <c r="D5611" s="45" t="s">
        <v>12340</v>
      </c>
      <c r="E5611" s="45" t="s">
        <v>13581</v>
      </c>
      <c r="AF5611" s="326"/>
    </row>
    <row r="5612" spans="1:32" x14ac:dyDescent="0.25">
      <c r="A5612" s="44" t="s">
        <v>14249</v>
      </c>
      <c r="B5612" s="44" t="s">
        <v>5639</v>
      </c>
      <c r="C5612" s="45">
        <v>25010401</v>
      </c>
      <c r="D5612" s="45" t="s">
        <v>12340</v>
      </c>
      <c r="E5612" s="45" t="s">
        <v>13581</v>
      </c>
      <c r="AF5612" s="326"/>
    </row>
    <row r="5613" spans="1:32" x14ac:dyDescent="0.25">
      <c r="A5613" s="44" t="s">
        <v>2473</v>
      </c>
      <c r="B5613" s="44" t="s">
        <v>7652</v>
      </c>
      <c r="C5613" s="45">
        <v>230304</v>
      </c>
      <c r="D5613" s="45" t="s">
        <v>12340</v>
      </c>
      <c r="E5613" s="45" t="s">
        <v>3276</v>
      </c>
      <c r="AF5613" s="326"/>
    </row>
    <row r="5614" spans="1:32" x14ac:dyDescent="0.25">
      <c r="A5614" s="44" t="s">
        <v>19177</v>
      </c>
      <c r="B5614" s="44" t="s">
        <v>3159</v>
      </c>
      <c r="C5614" s="45">
        <v>230903</v>
      </c>
      <c r="D5614" s="45" t="s">
        <v>12340</v>
      </c>
      <c r="E5614" s="45" t="s">
        <v>8524</v>
      </c>
      <c r="AF5614" s="326"/>
    </row>
    <row r="5615" spans="1:32" x14ac:dyDescent="0.25">
      <c r="A5615" s="44" t="s">
        <v>19178</v>
      </c>
      <c r="B5615" s="44" t="s">
        <v>4036</v>
      </c>
      <c r="C5615" s="45">
        <v>24060401</v>
      </c>
      <c r="D5615" s="45" t="s">
        <v>12340</v>
      </c>
      <c r="E5615" s="45" t="s">
        <v>5235</v>
      </c>
      <c r="AF5615" s="326"/>
    </row>
    <row r="5616" spans="1:32" x14ac:dyDescent="0.25">
      <c r="A5616" s="44" t="s">
        <v>19178</v>
      </c>
      <c r="B5616" s="44" t="s">
        <v>968</v>
      </c>
      <c r="C5616" s="45">
        <v>24060402</v>
      </c>
      <c r="D5616" s="45" t="s">
        <v>12340</v>
      </c>
      <c r="E5616" s="45" t="s">
        <v>5235</v>
      </c>
      <c r="AF5616" s="326"/>
    </row>
    <row r="5617" spans="1:32" x14ac:dyDescent="0.25">
      <c r="A5617" s="44" t="s">
        <v>5530</v>
      </c>
      <c r="B5617" s="44" t="s">
        <v>966</v>
      </c>
      <c r="C5617" s="45">
        <v>22010702</v>
      </c>
      <c r="D5617" s="45" t="s">
        <v>12340</v>
      </c>
      <c r="E5617" s="45" t="s">
        <v>5444</v>
      </c>
      <c r="AF5617" s="326"/>
    </row>
    <row r="5618" spans="1:32" x14ac:dyDescent="0.25">
      <c r="A5618" s="44" t="s">
        <v>5531</v>
      </c>
      <c r="B5618" s="44" t="s">
        <v>3597</v>
      </c>
      <c r="C5618" s="45">
        <v>220605</v>
      </c>
      <c r="D5618" s="45" t="s">
        <v>12340</v>
      </c>
      <c r="E5618" s="45" t="s">
        <v>5468</v>
      </c>
      <c r="AF5618" s="326"/>
    </row>
    <row r="5619" spans="1:32" x14ac:dyDescent="0.25">
      <c r="A5619" s="44" t="s">
        <v>13262</v>
      </c>
      <c r="B5619" s="44" t="s">
        <v>13137</v>
      </c>
      <c r="C5619" s="45">
        <v>16.239999999999998</v>
      </c>
      <c r="D5619" s="45" t="s">
        <v>13565</v>
      </c>
      <c r="E5619" s="46">
        <v>47299</v>
      </c>
      <c r="F5619" s="45"/>
      <c r="G5619" s="93"/>
      <c r="H5619" s="93"/>
      <c r="I5619" s="99"/>
      <c r="J5619" s="99"/>
      <c r="K5619" s="99"/>
      <c r="L5619" s="99"/>
      <c r="M5619" s="99"/>
      <c r="N5619" s="99"/>
      <c r="O5619" s="99"/>
      <c r="P5619" s="99"/>
      <c r="Q5619" s="99"/>
      <c r="R5619" s="99"/>
      <c r="S5619" s="99"/>
      <c r="T5619" s="99"/>
      <c r="U5619" s="99"/>
      <c r="V5619" s="99"/>
      <c r="W5619" s="99"/>
      <c r="X5619" s="99"/>
      <c r="Y5619" s="99"/>
      <c r="Z5619" s="99"/>
      <c r="AF5619" s="326"/>
    </row>
    <row r="5620" spans="1:32" x14ac:dyDescent="0.25">
      <c r="A5620" s="44" t="s">
        <v>3644</v>
      </c>
      <c r="B5620" s="44" t="s">
        <v>3598</v>
      </c>
      <c r="C5620" s="45">
        <v>230301</v>
      </c>
      <c r="D5620" s="45" t="s">
        <v>12340</v>
      </c>
      <c r="E5620" s="45" t="s">
        <v>5580</v>
      </c>
      <c r="AF5620" s="326"/>
    </row>
    <row r="5621" spans="1:32" x14ac:dyDescent="0.3">
      <c r="A5621" s="372" t="s">
        <v>11981</v>
      </c>
      <c r="B5621" s="372" t="s">
        <v>1207</v>
      </c>
      <c r="C5621" s="125" t="s">
        <v>11906</v>
      </c>
      <c r="D5621" s="32" t="s">
        <v>20621</v>
      </c>
      <c r="E5621" s="125" t="s">
        <v>7992</v>
      </c>
      <c r="F5621" s="125" t="s">
        <v>1236</v>
      </c>
      <c r="G5621" s="125" t="s">
        <v>1237</v>
      </c>
      <c r="AF5621" s="326"/>
    </row>
    <row r="5622" spans="1:32" x14ac:dyDescent="0.25">
      <c r="A5622" s="44" t="s">
        <v>19179</v>
      </c>
      <c r="B5622" s="44" t="s">
        <v>9019</v>
      </c>
      <c r="C5622" s="45">
        <v>23110102</v>
      </c>
      <c r="D5622" s="45" t="s">
        <v>12340</v>
      </c>
      <c r="E5622" s="45" t="s">
        <v>9018</v>
      </c>
      <c r="AF5622" s="326"/>
    </row>
    <row r="5623" spans="1:32" x14ac:dyDescent="0.25">
      <c r="A5623" s="44" t="s">
        <v>19179</v>
      </c>
      <c r="B5623" s="44" t="s">
        <v>18845</v>
      </c>
      <c r="C5623" s="45">
        <v>23110101</v>
      </c>
      <c r="D5623" s="45" t="s">
        <v>12340</v>
      </c>
      <c r="E5623" s="45" t="s">
        <v>9018</v>
      </c>
      <c r="AF5623" s="326"/>
    </row>
    <row r="5624" spans="1:32" x14ac:dyDescent="0.25">
      <c r="A5624" s="76" t="s">
        <v>17401</v>
      </c>
      <c r="B5624" s="44" t="s">
        <v>13160</v>
      </c>
      <c r="C5624" s="45">
        <v>6.26</v>
      </c>
      <c r="D5624" s="45" t="s">
        <v>13565</v>
      </c>
      <c r="E5624" s="46">
        <v>47787</v>
      </c>
      <c r="F5624" s="45"/>
      <c r="G5624" s="93"/>
      <c r="H5624" s="93"/>
      <c r="I5624" s="99"/>
      <c r="J5624" s="99"/>
      <c r="K5624" s="99"/>
      <c r="L5624" s="99"/>
      <c r="M5624" s="99"/>
      <c r="N5624" s="99"/>
      <c r="O5624" s="99"/>
      <c r="P5624" s="99"/>
      <c r="Q5624" s="99"/>
      <c r="R5624" s="99"/>
      <c r="S5624" s="99"/>
      <c r="T5624" s="99"/>
      <c r="U5624" s="99"/>
      <c r="V5624" s="99"/>
      <c r="W5624" s="99"/>
      <c r="X5624" s="99"/>
      <c r="Y5624" s="99"/>
      <c r="Z5624" s="99"/>
      <c r="AF5624" s="326"/>
    </row>
    <row r="5625" spans="1:32" x14ac:dyDescent="0.25">
      <c r="A5625" s="44" t="s">
        <v>19180</v>
      </c>
      <c r="B5625" s="44" t="s">
        <v>3598</v>
      </c>
      <c r="C5625" s="45">
        <v>240301</v>
      </c>
      <c r="D5625" s="45" t="s">
        <v>12340</v>
      </c>
      <c r="E5625" s="45" t="s">
        <v>10032</v>
      </c>
      <c r="AF5625" s="326"/>
    </row>
    <row r="5626" spans="1:32" x14ac:dyDescent="0.25">
      <c r="A5626" s="44" t="s">
        <v>5532</v>
      </c>
      <c r="B5626" s="44" t="s">
        <v>966</v>
      </c>
      <c r="C5626" s="45">
        <v>22010702</v>
      </c>
      <c r="D5626" s="45" t="s">
        <v>12340</v>
      </c>
      <c r="E5626" s="45" t="s">
        <v>5444</v>
      </c>
      <c r="AF5626" s="326"/>
    </row>
    <row r="5627" spans="1:32" x14ac:dyDescent="0.25">
      <c r="A5627" s="44" t="s">
        <v>9525</v>
      </c>
      <c r="B5627" s="44" t="s">
        <v>16043</v>
      </c>
      <c r="C5627" s="45" t="s">
        <v>9869</v>
      </c>
      <c r="D5627" s="93" t="s">
        <v>3876</v>
      </c>
      <c r="E5627" s="359">
        <f>DATE(2027,8,9)</f>
        <v>46608</v>
      </c>
      <c r="F5627" s="93"/>
      <c r="G5627" s="93"/>
      <c r="H5627" s="93"/>
      <c r="I5627" s="99"/>
      <c r="J5627" s="99"/>
      <c r="K5627" s="99"/>
      <c r="L5627" s="99"/>
      <c r="M5627" s="99"/>
      <c r="N5627" s="99"/>
      <c r="O5627" s="99"/>
      <c r="P5627" s="99"/>
      <c r="Q5627" s="99"/>
      <c r="R5627" s="99"/>
      <c r="S5627" s="99"/>
      <c r="T5627" s="99"/>
      <c r="U5627" s="99"/>
      <c r="V5627" s="99"/>
      <c r="W5627" s="99"/>
      <c r="X5627" s="99"/>
      <c r="Y5627" s="99"/>
      <c r="Z5627" s="99"/>
      <c r="AF5627" s="326"/>
    </row>
    <row r="5628" spans="1:32" x14ac:dyDescent="0.25">
      <c r="A5628" s="44" t="s">
        <v>2363</v>
      </c>
      <c r="B5628" s="44" t="s">
        <v>154</v>
      </c>
      <c r="C5628" s="45" t="s">
        <v>6814</v>
      </c>
      <c r="D5628" s="46" t="s">
        <v>13037</v>
      </c>
      <c r="E5628" s="46">
        <v>46441</v>
      </c>
      <c r="AF5628" s="326"/>
    </row>
    <row r="5629" spans="1:32" x14ac:dyDescent="0.25">
      <c r="A5629" s="44" t="s">
        <v>2363</v>
      </c>
      <c r="B5629" s="44" t="s">
        <v>154</v>
      </c>
      <c r="C5629" s="45" t="s">
        <v>6814</v>
      </c>
      <c r="D5629" s="46" t="s">
        <v>13037</v>
      </c>
      <c r="E5629" s="46">
        <v>46441</v>
      </c>
      <c r="AF5629" s="326"/>
    </row>
    <row r="5630" spans="1:32" x14ac:dyDescent="0.25">
      <c r="A5630" s="44" t="s">
        <v>2363</v>
      </c>
      <c r="B5630" s="44" t="s">
        <v>154</v>
      </c>
      <c r="C5630" s="45" t="s">
        <v>15592</v>
      </c>
      <c r="D5630" s="46" t="s">
        <v>13037</v>
      </c>
      <c r="E5630" s="46">
        <v>46218</v>
      </c>
      <c r="AF5630" s="326"/>
    </row>
    <row r="5631" spans="1:32" x14ac:dyDescent="0.25">
      <c r="A5631" s="44" t="s">
        <v>4685</v>
      </c>
      <c r="B5631" s="44" t="s">
        <v>4686</v>
      </c>
      <c r="C5631" s="45" t="s">
        <v>4687</v>
      </c>
      <c r="D5631" s="45" t="s">
        <v>12177</v>
      </c>
      <c r="E5631" s="45" t="s">
        <v>4354</v>
      </c>
      <c r="F5631" s="93"/>
      <c r="G5631" s="93"/>
      <c r="H5631" s="93"/>
      <c r="I5631" s="99"/>
      <c r="J5631" s="99"/>
      <c r="K5631" s="99"/>
      <c r="L5631" s="99"/>
      <c r="M5631" s="99"/>
      <c r="N5631" s="99"/>
      <c r="O5631" s="99"/>
      <c r="P5631" s="99"/>
      <c r="Q5631" s="99"/>
      <c r="R5631" s="99"/>
      <c r="S5631" s="99"/>
      <c r="T5631" s="99"/>
      <c r="U5631" s="99"/>
      <c r="V5631" s="99"/>
      <c r="W5631" s="99"/>
      <c r="X5631" s="99"/>
      <c r="Y5631" s="99"/>
      <c r="Z5631" s="99"/>
      <c r="AF5631" s="326"/>
    </row>
    <row r="5632" spans="1:32" x14ac:dyDescent="0.3">
      <c r="A5632" s="99" t="s">
        <v>6129</v>
      </c>
      <c r="B5632" s="92" t="s">
        <v>6150</v>
      </c>
      <c r="C5632" s="93" t="s">
        <v>6151</v>
      </c>
      <c r="D5632" s="93" t="s">
        <v>1250</v>
      </c>
      <c r="E5632" s="94">
        <v>46961</v>
      </c>
      <c r="F5632" s="93"/>
      <c r="G5632" s="93"/>
      <c r="H5632" s="93"/>
      <c r="I5632" s="99"/>
      <c r="J5632" s="99"/>
      <c r="K5632" s="99"/>
      <c r="L5632" s="99"/>
      <c r="M5632" s="99"/>
      <c r="N5632" s="99"/>
      <c r="O5632" s="99"/>
      <c r="P5632" s="99"/>
      <c r="Q5632" s="99"/>
      <c r="R5632" s="99"/>
      <c r="S5632" s="99"/>
      <c r="T5632" s="99"/>
      <c r="U5632" s="99"/>
      <c r="V5632" s="99"/>
      <c r="W5632" s="99"/>
      <c r="X5632" s="99"/>
      <c r="Y5632" s="99"/>
      <c r="Z5632" s="99"/>
      <c r="AF5632" s="326"/>
    </row>
    <row r="5633" spans="1:32" x14ac:dyDescent="0.25">
      <c r="A5633" s="44" t="s">
        <v>14688</v>
      </c>
      <c r="B5633" s="44" t="s">
        <v>13107</v>
      </c>
      <c r="C5633" s="45">
        <v>9.23</v>
      </c>
      <c r="D5633" s="45" t="s">
        <v>13565</v>
      </c>
      <c r="E5633" s="46">
        <v>46934</v>
      </c>
      <c r="F5633" s="45"/>
      <c r="G5633" s="93"/>
      <c r="H5633" s="93"/>
      <c r="I5633" s="99"/>
      <c r="J5633" s="99"/>
      <c r="K5633" s="99"/>
      <c r="L5633" s="99"/>
      <c r="M5633" s="99"/>
      <c r="N5633" s="99"/>
      <c r="O5633" s="99"/>
      <c r="P5633" s="99"/>
      <c r="Q5633" s="99"/>
      <c r="R5633" s="99"/>
      <c r="S5633" s="99"/>
      <c r="T5633" s="99"/>
      <c r="U5633" s="99"/>
      <c r="V5633" s="99"/>
      <c r="W5633" s="99"/>
      <c r="X5633" s="99"/>
      <c r="Y5633" s="99"/>
      <c r="Z5633" s="99"/>
      <c r="AF5633" s="326"/>
    </row>
    <row r="5634" spans="1:32" x14ac:dyDescent="0.25">
      <c r="A5634" s="100" t="s">
        <v>3557</v>
      </c>
      <c r="B5634" s="92" t="s">
        <v>3574</v>
      </c>
      <c r="C5634" s="93" t="s">
        <v>3575</v>
      </c>
      <c r="D5634" s="93" t="s">
        <v>1250</v>
      </c>
      <c r="E5634" s="94">
        <v>46496</v>
      </c>
      <c r="F5634" s="93"/>
      <c r="G5634" s="93"/>
      <c r="H5634" s="93"/>
      <c r="I5634" s="99"/>
      <c r="J5634" s="99"/>
      <c r="K5634" s="99"/>
      <c r="L5634" s="99"/>
      <c r="M5634" s="99"/>
      <c r="N5634" s="99"/>
      <c r="O5634" s="99"/>
      <c r="P5634" s="99"/>
      <c r="Q5634" s="99"/>
      <c r="R5634" s="99"/>
      <c r="S5634" s="99"/>
      <c r="T5634" s="99"/>
      <c r="U5634" s="99"/>
      <c r="V5634" s="99"/>
      <c r="W5634" s="99"/>
      <c r="X5634" s="99"/>
      <c r="Y5634" s="99"/>
      <c r="Z5634" s="99"/>
      <c r="AF5634" s="326"/>
    </row>
    <row r="5635" spans="1:32" x14ac:dyDescent="0.3">
      <c r="A5635" s="372" t="s">
        <v>20474</v>
      </c>
      <c r="B5635" s="372" t="s">
        <v>1215</v>
      </c>
      <c r="C5635" s="125" t="s">
        <v>20616</v>
      </c>
      <c r="D5635" s="32" t="s">
        <v>20621</v>
      </c>
      <c r="E5635" s="125" t="s">
        <v>10032</v>
      </c>
      <c r="F5635" s="125" t="s">
        <v>1236</v>
      </c>
      <c r="G5635" s="125" t="s">
        <v>1237</v>
      </c>
      <c r="AF5635" s="326"/>
    </row>
    <row r="5636" spans="1:32" x14ac:dyDescent="0.25">
      <c r="A5636" s="44" t="s">
        <v>11442</v>
      </c>
      <c r="B5636" s="44" t="s">
        <v>968</v>
      </c>
      <c r="C5636" s="45">
        <v>24060402</v>
      </c>
      <c r="D5636" s="45" t="s">
        <v>12340</v>
      </c>
      <c r="E5636" s="45" t="s">
        <v>5235</v>
      </c>
      <c r="AF5636" s="326"/>
    </row>
    <row r="5637" spans="1:32" x14ac:dyDescent="0.25">
      <c r="A5637" s="44" t="s">
        <v>11442</v>
      </c>
      <c r="B5637" s="44" t="s">
        <v>4036</v>
      </c>
      <c r="C5637" s="45">
        <v>24060401</v>
      </c>
      <c r="D5637" s="45" t="s">
        <v>12340</v>
      </c>
      <c r="E5637" s="45" t="s">
        <v>5235</v>
      </c>
      <c r="AF5637" s="326"/>
    </row>
    <row r="5638" spans="1:32" x14ac:dyDescent="0.25">
      <c r="A5638" s="44" t="s">
        <v>584</v>
      </c>
      <c r="B5638" s="44" t="s">
        <v>20390</v>
      </c>
      <c r="C5638" s="45" t="s">
        <v>4143</v>
      </c>
      <c r="D5638" s="32" t="s">
        <v>12570</v>
      </c>
      <c r="E5638" s="46">
        <v>46265</v>
      </c>
      <c r="AF5638" s="326"/>
    </row>
    <row r="5639" spans="1:32" x14ac:dyDescent="0.3">
      <c r="A5639" s="372" t="s">
        <v>12402</v>
      </c>
      <c r="B5639" s="372" t="s">
        <v>12354</v>
      </c>
      <c r="C5639" s="125" t="s">
        <v>12187</v>
      </c>
      <c r="D5639" s="32" t="s">
        <v>20621</v>
      </c>
      <c r="E5639" s="125" t="s">
        <v>5239</v>
      </c>
      <c r="F5639" s="125" t="s">
        <v>1237</v>
      </c>
      <c r="G5639" s="125" t="s">
        <v>1237</v>
      </c>
      <c r="AF5639" s="326"/>
    </row>
    <row r="5640" spans="1:32" x14ac:dyDescent="0.25">
      <c r="A5640" s="44" t="s">
        <v>13667</v>
      </c>
      <c r="B5640" s="44" t="s">
        <v>18828</v>
      </c>
      <c r="C5640" s="45">
        <v>25010501</v>
      </c>
      <c r="D5640" s="45" t="s">
        <v>12340</v>
      </c>
      <c r="E5640" s="45" t="s">
        <v>13567</v>
      </c>
      <c r="AF5640" s="326"/>
    </row>
    <row r="5641" spans="1:32" x14ac:dyDescent="0.25">
      <c r="A5641" s="44" t="s">
        <v>11443</v>
      </c>
      <c r="B5641" s="44" t="s">
        <v>10031</v>
      </c>
      <c r="C5641" s="45">
        <v>240101</v>
      </c>
      <c r="D5641" s="45" t="s">
        <v>12340</v>
      </c>
      <c r="E5641" s="45" t="s">
        <v>10032</v>
      </c>
      <c r="AF5641" s="326"/>
    </row>
    <row r="5642" spans="1:32" x14ac:dyDescent="0.25">
      <c r="A5642" s="44" t="s">
        <v>11443</v>
      </c>
      <c r="B5642" s="44" t="s">
        <v>986</v>
      </c>
      <c r="C5642" s="45">
        <v>240303</v>
      </c>
      <c r="D5642" s="45" t="s">
        <v>12340</v>
      </c>
      <c r="E5642" s="45" t="s">
        <v>2686</v>
      </c>
      <c r="AF5642" s="326"/>
    </row>
    <row r="5643" spans="1:32" x14ac:dyDescent="0.25">
      <c r="A5643" s="44" t="s">
        <v>11443</v>
      </c>
      <c r="B5643" s="44" t="s">
        <v>11331</v>
      </c>
      <c r="C5643" s="45">
        <v>24050301</v>
      </c>
      <c r="D5643" s="45" t="s">
        <v>12340</v>
      </c>
      <c r="E5643" s="45" t="s">
        <v>5468</v>
      </c>
      <c r="AF5643" s="326"/>
    </row>
    <row r="5644" spans="1:32" x14ac:dyDescent="0.25">
      <c r="A5644" s="44" t="s">
        <v>11443</v>
      </c>
      <c r="B5644" s="44" t="s">
        <v>987</v>
      </c>
      <c r="C5644" s="45">
        <v>240602</v>
      </c>
      <c r="D5644" s="45" t="s">
        <v>12340</v>
      </c>
      <c r="E5644" s="45" t="s">
        <v>5235</v>
      </c>
      <c r="AF5644" s="326"/>
    </row>
    <row r="5645" spans="1:32" x14ac:dyDescent="0.25">
      <c r="A5645" s="44" t="s">
        <v>17036</v>
      </c>
      <c r="B5645" s="44" t="s">
        <v>16912</v>
      </c>
      <c r="C5645" s="45">
        <v>25050101</v>
      </c>
      <c r="D5645" s="45" t="s">
        <v>12340</v>
      </c>
      <c r="E5645" s="45" t="s">
        <v>7651</v>
      </c>
      <c r="AF5645" s="326"/>
    </row>
    <row r="5646" spans="1:32" x14ac:dyDescent="0.25">
      <c r="A5646" s="44" t="s">
        <v>17036</v>
      </c>
      <c r="B5646" s="44" t="s">
        <v>3298</v>
      </c>
      <c r="C5646" s="45">
        <v>25010402</v>
      </c>
      <c r="D5646" s="45" t="s">
        <v>12340</v>
      </c>
      <c r="E5646" s="45" t="s">
        <v>13581</v>
      </c>
      <c r="AF5646" s="326"/>
    </row>
    <row r="5647" spans="1:32" x14ac:dyDescent="0.25">
      <c r="A5647" s="44" t="s">
        <v>17036</v>
      </c>
      <c r="B5647" s="44" t="s">
        <v>5639</v>
      </c>
      <c r="C5647" s="45">
        <v>25010401</v>
      </c>
      <c r="D5647" s="45" t="s">
        <v>12340</v>
      </c>
      <c r="E5647" s="45" t="s">
        <v>13581</v>
      </c>
      <c r="AF5647" s="326"/>
    </row>
    <row r="5648" spans="1:32" x14ac:dyDescent="0.25">
      <c r="A5648" s="44" t="s">
        <v>17036</v>
      </c>
      <c r="B5648" s="44" t="s">
        <v>16913</v>
      </c>
      <c r="C5648" s="45">
        <v>25050102</v>
      </c>
      <c r="D5648" s="45" t="s">
        <v>12340</v>
      </c>
      <c r="E5648" s="45" t="s">
        <v>7651</v>
      </c>
      <c r="AF5648" s="326"/>
    </row>
    <row r="5649" spans="1:32" x14ac:dyDescent="0.3">
      <c r="A5649" s="372" t="s">
        <v>16782</v>
      </c>
      <c r="B5649" s="372" t="s">
        <v>1211</v>
      </c>
      <c r="C5649" s="125" t="s">
        <v>16878</v>
      </c>
      <c r="D5649" s="32" t="s">
        <v>20621</v>
      </c>
      <c r="E5649" s="125" t="s">
        <v>10638</v>
      </c>
      <c r="F5649" s="125" t="s">
        <v>1236</v>
      </c>
      <c r="G5649" s="125" t="s">
        <v>1237</v>
      </c>
      <c r="AF5649" s="326"/>
    </row>
    <row r="5650" spans="1:32" x14ac:dyDescent="0.25">
      <c r="A5650" s="44" t="s">
        <v>19181</v>
      </c>
      <c r="B5650" s="44" t="s">
        <v>2433</v>
      </c>
      <c r="C5650" s="45">
        <v>250106</v>
      </c>
      <c r="D5650" s="45" t="s">
        <v>12340</v>
      </c>
      <c r="E5650" s="45" t="s">
        <v>12896</v>
      </c>
      <c r="AF5650" s="326"/>
    </row>
    <row r="5651" spans="1:32" x14ac:dyDescent="0.25">
      <c r="A5651" s="44" t="s">
        <v>15060</v>
      </c>
      <c r="B5651" s="44" t="s">
        <v>1632</v>
      </c>
      <c r="C5651" s="45" t="s">
        <v>2632</v>
      </c>
      <c r="D5651" s="45" t="s">
        <v>12177</v>
      </c>
      <c r="E5651" s="45" t="s">
        <v>5246</v>
      </c>
      <c r="F5651" s="93"/>
      <c r="G5651" s="93"/>
      <c r="H5651" s="93"/>
      <c r="I5651" s="99"/>
      <c r="J5651" s="99"/>
      <c r="K5651" s="99"/>
      <c r="L5651" s="99"/>
      <c r="M5651" s="99"/>
      <c r="N5651" s="99"/>
      <c r="O5651" s="99"/>
      <c r="P5651" s="99"/>
      <c r="Q5651" s="99"/>
      <c r="R5651" s="99"/>
      <c r="S5651" s="99"/>
      <c r="T5651" s="99"/>
      <c r="U5651" s="99"/>
      <c r="V5651" s="99"/>
      <c r="W5651" s="99"/>
      <c r="X5651" s="99"/>
      <c r="Y5651" s="99"/>
      <c r="Z5651" s="99"/>
      <c r="AF5651" s="326"/>
    </row>
    <row r="5652" spans="1:32" x14ac:dyDescent="0.25">
      <c r="A5652" s="44" t="s">
        <v>15060</v>
      </c>
      <c r="B5652" s="44" t="s">
        <v>2301</v>
      </c>
      <c r="C5652" s="45" t="s">
        <v>15102</v>
      </c>
      <c r="D5652" s="45" t="s">
        <v>12177</v>
      </c>
      <c r="E5652" s="45" t="s">
        <v>7228</v>
      </c>
      <c r="F5652" s="93"/>
      <c r="G5652" s="93"/>
      <c r="H5652" s="93"/>
      <c r="I5652" s="99"/>
      <c r="J5652" s="99"/>
      <c r="K5652" s="99"/>
      <c r="L5652" s="99"/>
      <c r="M5652" s="99"/>
      <c r="N5652" s="99"/>
      <c r="O5652" s="99"/>
      <c r="P5652" s="99"/>
      <c r="Q5652" s="99"/>
      <c r="R5652" s="99"/>
      <c r="S5652" s="99"/>
      <c r="T5652" s="99"/>
      <c r="U5652" s="99"/>
      <c r="V5652" s="99"/>
      <c r="W5652" s="99"/>
      <c r="X5652" s="99"/>
      <c r="Y5652" s="99"/>
      <c r="Z5652" s="99"/>
      <c r="AF5652" s="326"/>
    </row>
    <row r="5653" spans="1:32" x14ac:dyDescent="0.25">
      <c r="A5653" s="44" t="s">
        <v>15060</v>
      </c>
      <c r="B5653" s="44" t="s">
        <v>1632</v>
      </c>
      <c r="C5653" s="45" t="s">
        <v>15123</v>
      </c>
      <c r="D5653" s="45" t="s">
        <v>12177</v>
      </c>
      <c r="E5653" s="45" t="s">
        <v>7228</v>
      </c>
      <c r="F5653" s="93"/>
      <c r="G5653" s="93"/>
      <c r="H5653" s="93"/>
      <c r="I5653" s="99"/>
      <c r="J5653" s="99"/>
      <c r="K5653" s="99"/>
      <c r="L5653" s="99"/>
      <c r="M5653" s="99"/>
      <c r="N5653" s="99"/>
      <c r="O5653" s="99"/>
      <c r="P5653" s="99"/>
      <c r="Q5653" s="99"/>
      <c r="R5653" s="99"/>
      <c r="S5653" s="99"/>
      <c r="T5653" s="99"/>
      <c r="U5653" s="99"/>
      <c r="V5653" s="99"/>
      <c r="W5653" s="99"/>
      <c r="X5653" s="99"/>
      <c r="Y5653" s="99"/>
      <c r="Z5653" s="99"/>
      <c r="AF5653" s="326"/>
    </row>
    <row r="5654" spans="1:32" x14ac:dyDescent="0.25">
      <c r="A5654" s="44" t="s">
        <v>15060</v>
      </c>
      <c r="B5654" s="44" t="s">
        <v>199</v>
      </c>
      <c r="C5654" s="45" t="s">
        <v>7654</v>
      </c>
      <c r="D5654" s="93" t="s">
        <v>18817</v>
      </c>
      <c r="E5654" s="45" t="s">
        <v>5444</v>
      </c>
      <c r="F5654" s="379"/>
      <c r="G5654" s="379"/>
      <c r="H5654" s="379"/>
      <c r="I5654" s="380"/>
      <c r="J5654" s="380"/>
      <c r="K5654" s="380"/>
      <c r="L5654" s="380"/>
      <c r="M5654" s="380"/>
      <c r="N5654" s="380"/>
      <c r="O5654" s="380"/>
      <c r="P5654" s="380"/>
      <c r="Q5654" s="380"/>
      <c r="R5654" s="380"/>
      <c r="S5654" s="380"/>
      <c r="T5654" s="380"/>
      <c r="U5654" s="380"/>
      <c r="V5654" s="380"/>
      <c r="W5654" s="380"/>
      <c r="X5654" s="380"/>
      <c r="Y5654" s="380"/>
      <c r="Z5654" s="380"/>
      <c r="AA5654" s="380"/>
      <c r="AF5654" s="326"/>
    </row>
    <row r="5655" spans="1:32" x14ac:dyDescent="0.25">
      <c r="A5655" s="44" t="s">
        <v>15060</v>
      </c>
      <c r="B5655" s="44" t="s">
        <v>1632</v>
      </c>
      <c r="C5655" s="45" t="s">
        <v>2632</v>
      </c>
      <c r="D5655" s="93" t="s">
        <v>18817</v>
      </c>
      <c r="E5655" s="45" t="s">
        <v>5246</v>
      </c>
      <c r="F5655" s="379"/>
      <c r="G5655" s="379"/>
      <c r="H5655" s="379"/>
      <c r="I5655" s="380"/>
      <c r="J5655" s="380"/>
      <c r="K5655" s="380"/>
      <c r="L5655" s="380"/>
      <c r="M5655" s="380"/>
      <c r="N5655" s="380"/>
      <c r="O5655" s="380"/>
      <c r="P5655" s="380"/>
      <c r="Q5655" s="380"/>
      <c r="R5655" s="380"/>
      <c r="S5655" s="380"/>
      <c r="T5655" s="380"/>
      <c r="U5655" s="380"/>
      <c r="V5655" s="380"/>
      <c r="W5655" s="380"/>
      <c r="X5655" s="380"/>
      <c r="Y5655" s="380"/>
      <c r="Z5655" s="380"/>
      <c r="AA5655" s="380"/>
      <c r="AF5655" s="326"/>
    </row>
    <row r="5656" spans="1:32" x14ac:dyDescent="0.25">
      <c r="A5656" s="44" t="s">
        <v>15060</v>
      </c>
      <c r="B5656" s="44" t="s">
        <v>2301</v>
      </c>
      <c r="C5656" s="45" t="s">
        <v>15102</v>
      </c>
      <c r="D5656" s="93" t="s">
        <v>18817</v>
      </c>
      <c r="E5656" s="45" t="s">
        <v>7228</v>
      </c>
      <c r="F5656" s="379"/>
      <c r="G5656" s="379"/>
      <c r="H5656" s="379"/>
      <c r="I5656" s="380"/>
      <c r="J5656" s="380"/>
      <c r="K5656" s="380"/>
      <c r="L5656" s="380"/>
      <c r="M5656" s="380"/>
      <c r="N5656" s="380"/>
      <c r="O5656" s="380"/>
      <c r="P5656" s="380"/>
      <c r="Q5656" s="380"/>
      <c r="R5656" s="380"/>
      <c r="S5656" s="380"/>
      <c r="T5656" s="380"/>
      <c r="U5656" s="380"/>
      <c r="V5656" s="380"/>
      <c r="W5656" s="380"/>
      <c r="X5656" s="380"/>
      <c r="Y5656" s="380"/>
      <c r="Z5656" s="380"/>
      <c r="AA5656" s="380"/>
      <c r="AF5656" s="326"/>
    </row>
    <row r="5657" spans="1:32" x14ac:dyDescent="0.25">
      <c r="A5657" s="44" t="s">
        <v>15060</v>
      </c>
      <c r="B5657" s="44" t="s">
        <v>1632</v>
      </c>
      <c r="C5657" s="45" t="s">
        <v>15123</v>
      </c>
      <c r="D5657" s="93" t="s">
        <v>18817</v>
      </c>
      <c r="E5657" s="45" t="s">
        <v>7228</v>
      </c>
      <c r="F5657" s="379"/>
      <c r="G5657" s="379"/>
      <c r="H5657" s="379"/>
      <c r="I5657" s="380"/>
      <c r="J5657" s="380"/>
      <c r="K5657" s="380"/>
      <c r="L5657" s="380"/>
      <c r="M5657" s="380"/>
      <c r="N5657" s="380"/>
      <c r="O5657" s="380"/>
      <c r="P5657" s="380"/>
      <c r="Q5657" s="380"/>
      <c r="R5657" s="380"/>
      <c r="S5657" s="380"/>
      <c r="T5657" s="380"/>
      <c r="U5657" s="380"/>
      <c r="V5657" s="380"/>
      <c r="W5657" s="380"/>
      <c r="X5657" s="380"/>
      <c r="Y5657" s="380"/>
      <c r="Z5657" s="380"/>
      <c r="AA5657" s="380"/>
      <c r="AF5657" s="326"/>
    </row>
    <row r="5658" spans="1:32" x14ac:dyDescent="0.25">
      <c r="A5658" s="44" t="s">
        <v>2819</v>
      </c>
      <c r="B5658" s="44" t="s">
        <v>3275</v>
      </c>
      <c r="C5658" s="45">
        <v>210101</v>
      </c>
      <c r="D5658" s="45" t="s">
        <v>12340</v>
      </c>
      <c r="E5658" s="45" t="s">
        <v>3276</v>
      </c>
      <c r="AF5658" s="326"/>
    </row>
    <row r="5659" spans="1:32" x14ac:dyDescent="0.25">
      <c r="A5659" s="44" t="s">
        <v>8503</v>
      </c>
      <c r="B5659" s="44" t="s">
        <v>2433</v>
      </c>
      <c r="C5659" s="45">
        <v>230105</v>
      </c>
      <c r="D5659" s="45" t="s">
        <v>12340</v>
      </c>
      <c r="E5659" s="45" t="s">
        <v>5580</v>
      </c>
      <c r="AF5659" s="326"/>
    </row>
    <row r="5660" spans="1:32" x14ac:dyDescent="0.25">
      <c r="A5660" s="44" t="s">
        <v>8503</v>
      </c>
      <c r="B5660" s="44" t="s">
        <v>7653</v>
      </c>
      <c r="C5660" s="45">
        <v>230302</v>
      </c>
      <c r="D5660" s="45" t="s">
        <v>12340</v>
      </c>
      <c r="E5660" s="45" t="s">
        <v>3276</v>
      </c>
      <c r="AF5660" s="326"/>
    </row>
    <row r="5661" spans="1:32" x14ac:dyDescent="0.25">
      <c r="A5661" s="44" t="s">
        <v>8503</v>
      </c>
      <c r="B5661" s="44" t="s">
        <v>967</v>
      </c>
      <c r="C5661" s="45">
        <v>230601</v>
      </c>
      <c r="D5661" s="45" t="s">
        <v>12340</v>
      </c>
      <c r="E5661" s="45" t="s">
        <v>8383</v>
      </c>
      <c r="AF5661" s="326"/>
    </row>
    <row r="5662" spans="1:32" x14ac:dyDescent="0.3">
      <c r="A5662" s="271" t="s">
        <v>10844</v>
      </c>
      <c r="B5662" s="271" t="s">
        <v>1251</v>
      </c>
      <c r="C5662" s="59" t="s">
        <v>10924</v>
      </c>
      <c r="D5662" s="93" t="s">
        <v>1250</v>
      </c>
      <c r="E5662" s="94">
        <v>46228</v>
      </c>
      <c r="F5662" s="93"/>
      <c r="G5662" s="93"/>
      <c r="H5662" s="93"/>
      <c r="I5662" s="99"/>
      <c r="J5662" s="99"/>
      <c r="K5662" s="99"/>
      <c r="L5662" s="99"/>
      <c r="M5662" s="99"/>
      <c r="N5662" s="99"/>
      <c r="O5662" s="99"/>
      <c r="P5662" s="99"/>
      <c r="Q5662" s="99"/>
      <c r="R5662" s="99"/>
      <c r="S5662" s="99"/>
      <c r="T5662" s="99"/>
      <c r="U5662" s="99"/>
      <c r="V5662" s="99"/>
      <c r="W5662" s="99"/>
      <c r="X5662" s="99"/>
      <c r="Y5662" s="99"/>
      <c r="Z5662" s="99"/>
      <c r="AA5662" s="380"/>
      <c r="AF5662" s="326"/>
    </row>
    <row r="5663" spans="1:32" x14ac:dyDescent="0.25">
      <c r="A5663" s="44" t="s">
        <v>11444</v>
      </c>
      <c r="B5663" s="44" t="s">
        <v>3298</v>
      </c>
      <c r="C5663" s="45">
        <v>24010402</v>
      </c>
      <c r="D5663" s="45" t="s">
        <v>12340</v>
      </c>
      <c r="E5663" s="45" t="s">
        <v>10021</v>
      </c>
      <c r="AF5663" s="326"/>
    </row>
    <row r="5664" spans="1:32" x14ac:dyDescent="0.25">
      <c r="A5664" s="44" t="s">
        <v>20294</v>
      </c>
      <c r="B5664" s="44" t="s">
        <v>20365</v>
      </c>
      <c r="C5664" s="45" t="s">
        <v>20366</v>
      </c>
      <c r="D5664" s="32" t="s">
        <v>12570</v>
      </c>
      <c r="E5664" s="46">
        <v>46507</v>
      </c>
      <c r="AF5664" s="326"/>
    </row>
    <row r="5665" spans="1:32" x14ac:dyDescent="0.25">
      <c r="A5665" s="44" t="s">
        <v>19182</v>
      </c>
      <c r="B5665" s="44" t="s">
        <v>980</v>
      </c>
      <c r="C5665" s="45">
        <v>260103</v>
      </c>
      <c r="D5665" s="45" t="s">
        <v>12340</v>
      </c>
      <c r="E5665" s="45" t="s">
        <v>8976</v>
      </c>
      <c r="AF5665" s="326"/>
    </row>
    <row r="5666" spans="1:32" x14ac:dyDescent="0.25">
      <c r="A5666" s="44" t="s">
        <v>11445</v>
      </c>
      <c r="B5666" s="44" t="s">
        <v>10020</v>
      </c>
      <c r="C5666" s="45">
        <v>24010401</v>
      </c>
      <c r="D5666" s="45" t="s">
        <v>12340</v>
      </c>
      <c r="E5666" s="45" t="s">
        <v>10021</v>
      </c>
      <c r="AF5666" s="326"/>
    </row>
    <row r="5667" spans="1:32" x14ac:dyDescent="0.3">
      <c r="A5667" s="57" t="s">
        <v>3775</v>
      </c>
      <c r="B5667" s="92" t="s">
        <v>3862</v>
      </c>
      <c r="C5667" s="93" t="s">
        <v>3860</v>
      </c>
      <c r="D5667" s="93" t="s">
        <v>3861</v>
      </c>
      <c r="E5667" s="94">
        <v>46203</v>
      </c>
      <c r="F5667" s="93"/>
      <c r="G5667" s="93"/>
      <c r="H5667" s="93"/>
      <c r="I5667" s="99"/>
      <c r="J5667" s="99"/>
      <c r="K5667" s="99"/>
      <c r="L5667" s="99"/>
      <c r="M5667" s="99"/>
      <c r="N5667" s="99"/>
      <c r="O5667" s="99"/>
      <c r="P5667" s="99"/>
      <c r="Q5667" s="99"/>
      <c r="R5667" s="99"/>
      <c r="S5667" s="99"/>
      <c r="T5667" s="99"/>
      <c r="U5667" s="99"/>
      <c r="V5667" s="99"/>
      <c r="W5667" s="99"/>
      <c r="X5667" s="99"/>
      <c r="Y5667" s="99"/>
      <c r="Z5667" s="99"/>
      <c r="AA5667" s="380"/>
      <c r="AF5667" s="326"/>
    </row>
    <row r="5668" spans="1:32" x14ac:dyDescent="0.3">
      <c r="A5668" s="99" t="s">
        <v>2160</v>
      </c>
      <c r="B5668" s="92" t="s">
        <v>1202</v>
      </c>
      <c r="C5668" s="146" t="s">
        <v>2161</v>
      </c>
      <c r="D5668" s="146" t="s">
        <v>1813</v>
      </c>
      <c r="E5668" s="107">
        <v>44985</v>
      </c>
      <c r="F5668" s="93"/>
      <c r="G5668" s="93" t="s">
        <v>1237</v>
      </c>
      <c r="H5668" s="93" t="s">
        <v>1237</v>
      </c>
      <c r="I5668" s="99"/>
      <c r="J5668" s="99"/>
      <c r="K5668" s="99"/>
      <c r="L5668" s="99"/>
      <c r="M5668" s="99"/>
      <c r="N5668" s="99"/>
      <c r="O5668" s="99"/>
      <c r="P5668" s="99"/>
      <c r="Q5668" s="99"/>
      <c r="R5668" s="99"/>
      <c r="S5668" s="99"/>
      <c r="T5668" s="99"/>
      <c r="U5668" s="99"/>
      <c r="V5668" s="99"/>
      <c r="W5668" s="99"/>
      <c r="X5668" s="99"/>
      <c r="Y5668" s="99"/>
      <c r="Z5668" s="99"/>
      <c r="AF5668" s="326"/>
    </row>
    <row r="5669" spans="1:32" x14ac:dyDescent="0.25">
      <c r="A5669" s="44" t="s">
        <v>1681</v>
      </c>
      <c r="B5669" s="44" t="s">
        <v>7119</v>
      </c>
      <c r="C5669" s="45">
        <v>26020102</v>
      </c>
      <c r="D5669" s="45" t="s">
        <v>12340</v>
      </c>
      <c r="E5669" s="45" t="s">
        <v>10021</v>
      </c>
      <c r="AF5669" s="326"/>
    </row>
    <row r="5670" spans="1:32" x14ac:dyDescent="0.25">
      <c r="A5670" s="44" t="s">
        <v>1681</v>
      </c>
      <c r="B5670" s="44" t="s">
        <v>3298</v>
      </c>
      <c r="C5670" s="45">
        <v>26010402</v>
      </c>
      <c r="D5670" s="45" t="s">
        <v>12340</v>
      </c>
      <c r="E5670" s="45" t="s">
        <v>18836</v>
      </c>
      <c r="AF5670" s="326"/>
    </row>
    <row r="5671" spans="1:32" x14ac:dyDescent="0.25">
      <c r="A5671" s="44" t="s">
        <v>1681</v>
      </c>
      <c r="B5671" s="44" t="s">
        <v>5639</v>
      </c>
      <c r="C5671" s="45">
        <v>26010401</v>
      </c>
      <c r="D5671" s="45" t="s">
        <v>12340</v>
      </c>
      <c r="E5671" s="45" t="s">
        <v>18836</v>
      </c>
      <c r="AF5671" s="326"/>
    </row>
    <row r="5672" spans="1:32" x14ac:dyDescent="0.25">
      <c r="A5672" s="44" t="s">
        <v>1681</v>
      </c>
      <c r="B5672" s="44" t="s">
        <v>18842</v>
      </c>
      <c r="C5672" s="45">
        <v>26020101</v>
      </c>
      <c r="D5672" s="45" t="s">
        <v>12340</v>
      </c>
      <c r="E5672" s="45" t="s">
        <v>10021</v>
      </c>
      <c r="AF5672" s="326"/>
    </row>
    <row r="5673" spans="1:32" x14ac:dyDescent="0.3">
      <c r="A5673" s="372" t="s">
        <v>3584</v>
      </c>
      <c r="B5673" s="372" t="s">
        <v>3578</v>
      </c>
      <c r="C5673" s="125" t="s">
        <v>11923</v>
      </c>
      <c r="D5673" s="32" t="s">
        <v>20621</v>
      </c>
      <c r="E5673" s="125" t="s">
        <v>2686</v>
      </c>
      <c r="F5673" s="125" t="s">
        <v>1237</v>
      </c>
      <c r="G5673" s="125" t="s">
        <v>1237</v>
      </c>
      <c r="AF5673" s="326"/>
    </row>
    <row r="5674" spans="1:32" x14ac:dyDescent="0.25">
      <c r="A5674" s="44" t="s">
        <v>19183</v>
      </c>
      <c r="B5674" s="44" t="s">
        <v>2433</v>
      </c>
      <c r="C5674" s="45">
        <v>250106</v>
      </c>
      <c r="D5674" s="45" t="s">
        <v>12340</v>
      </c>
      <c r="E5674" s="45" t="s">
        <v>12896</v>
      </c>
      <c r="AF5674" s="326"/>
    </row>
    <row r="5675" spans="1:32" x14ac:dyDescent="0.25">
      <c r="A5675" s="44" t="s">
        <v>1057</v>
      </c>
      <c r="B5675" s="44" t="s">
        <v>20347</v>
      </c>
      <c r="C5675" s="45" t="s">
        <v>11832</v>
      </c>
      <c r="D5675" s="32" t="s">
        <v>12570</v>
      </c>
      <c r="E5675" s="46">
        <v>46295</v>
      </c>
      <c r="AF5675" s="326"/>
    </row>
    <row r="5676" spans="1:32" x14ac:dyDescent="0.25">
      <c r="A5676" s="44" t="s">
        <v>7521</v>
      </c>
      <c r="B5676" s="44" t="s">
        <v>2433</v>
      </c>
      <c r="C5676" s="45">
        <v>230105</v>
      </c>
      <c r="D5676" s="45" t="s">
        <v>12340</v>
      </c>
      <c r="E5676" s="45" t="s">
        <v>5580</v>
      </c>
      <c r="AF5676" s="326"/>
    </row>
    <row r="5677" spans="1:32" x14ac:dyDescent="0.25">
      <c r="A5677" s="44" t="s">
        <v>13981</v>
      </c>
      <c r="B5677" s="44" t="s">
        <v>163</v>
      </c>
      <c r="C5677" s="45" t="s">
        <v>6853</v>
      </c>
      <c r="D5677" s="46" t="s">
        <v>13037</v>
      </c>
      <c r="E5677" s="46">
        <v>46441</v>
      </c>
      <c r="AF5677" s="326"/>
    </row>
    <row r="5678" spans="1:32" x14ac:dyDescent="0.25">
      <c r="A5678" s="44" t="s">
        <v>7522</v>
      </c>
      <c r="B5678" s="44" t="s">
        <v>2433</v>
      </c>
      <c r="C5678" s="45">
        <v>230105</v>
      </c>
      <c r="D5678" s="45" t="s">
        <v>12340</v>
      </c>
      <c r="E5678" s="45" t="s">
        <v>5580</v>
      </c>
      <c r="AF5678" s="326"/>
    </row>
    <row r="5679" spans="1:32" x14ac:dyDescent="0.25">
      <c r="A5679" s="44" t="s">
        <v>17929</v>
      </c>
      <c r="B5679" s="44" t="s">
        <v>20398</v>
      </c>
      <c r="C5679" s="45" t="s">
        <v>17917</v>
      </c>
      <c r="D5679" s="32" t="s">
        <v>12570</v>
      </c>
      <c r="E5679" s="46">
        <v>46418</v>
      </c>
      <c r="AF5679" s="326"/>
    </row>
    <row r="5680" spans="1:32" x14ac:dyDescent="0.25">
      <c r="A5680" s="44" t="s">
        <v>5533</v>
      </c>
      <c r="B5680" s="44" t="s">
        <v>2433</v>
      </c>
      <c r="C5680" s="45">
        <v>220105</v>
      </c>
      <c r="D5680" s="45" t="s">
        <v>12340</v>
      </c>
      <c r="E5680" s="45" t="s">
        <v>2686</v>
      </c>
      <c r="AF5680" s="326"/>
    </row>
    <row r="5681" spans="1:32" x14ac:dyDescent="0.3">
      <c r="A5681" s="372" t="s">
        <v>709</v>
      </c>
      <c r="B5681" s="372" t="s">
        <v>1222</v>
      </c>
      <c r="C5681" s="125" t="s">
        <v>8704</v>
      </c>
      <c r="D5681" s="32" t="s">
        <v>20621</v>
      </c>
      <c r="E5681" s="125" t="s">
        <v>8524</v>
      </c>
      <c r="F5681" s="125" t="s">
        <v>1236</v>
      </c>
      <c r="G5681" s="125" t="s">
        <v>1237</v>
      </c>
      <c r="AF5681" s="326"/>
    </row>
    <row r="5682" spans="1:32" x14ac:dyDescent="0.25">
      <c r="A5682" s="44" t="s">
        <v>709</v>
      </c>
      <c r="B5682" s="44" t="s">
        <v>2433</v>
      </c>
      <c r="C5682" s="45">
        <v>230105</v>
      </c>
      <c r="D5682" s="45" t="s">
        <v>12340</v>
      </c>
      <c r="E5682" s="45" t="s">
        <v>5580</v>
      </c>
      <c r="AF5682" s="326"/>
    </row>
    <row r="5683" spans="1:32" x14ac:dyDescent="0.25">
      <c r="A5683" s="44" t="s">
        <v>7902</v>
      </c>
      <c r="B5683" s="44" t="s">
        <v>20387</v>
      </c>
      <c r="C5683" s="45" t="s">
        <v>7901</v>
      </c>
      <c r="D5683" s="32" t="s">
        <v>12570</v>
      </c>
      <c r="E5683" s="46">
        <v>46265</v>
      </c>
      <c r="AF5683" s="326"/>
    </row>
    <row r="5684" spans="1:32" x14ac:dyDescent="0.25">
      <c r="A5684" s="44" t="s">
        <v>13668</v>
      </c>
      <c r="B5684" s="44" t="s">
        <v>210</v>
      </c>
      <c r="C5684" s="45">
        <v>241001</v>
      </c>
      <c r="D5684" s="45" t="s">
        <v>12340</v>
      </c>
      <c r="E5684" s="45" t="s">
        <v>5650</v>
      </c>
      <c r="AF5684" s="326"/>
    </row>
    <row r="5685" spans="1:32" x14ac:dyDescent="0.25">
      <c r="A5685" s="44" t="s">
        <v>13668</v>
      </c>
      <c r="B5685" s="44" t="s">
        <v>3171</v>
      </c>
      <c r="C5685" s="45">
        <v>24120302</v>
      </c>
      <c r="D5685" s="45" t="s">
        <v>12340</v>
      </c>
      <c r="E5685" s="45" t="s">
        <v>18908</v>
      </c>
      <c r="AF5685" s="326"/>
    </row>
    <row r="5686" spans="1:32" x14ac:dyDescent="0.3">
      <c r="A5686" s="372" t="s">
        <v>9370</v>
      </c>
      <c r="B5686" s="372" t="s">
        <v>3249</v>
      </c>
      <c r="C5686" s="125" t="s">
        <v>11935</v>
      </c>
      <c r="D5686" s="32" t="s">
        <v>20621</v>
      </c>
      <c r="E5686" s="125" t="s">
        <v>5452</v>
      </c>
      <c r="F5686" s="125" t="s">
        <v>1236</v>
      </c>
      <c r="G5686" s="125" t="s">
        <v>1236</v>
      </c>
      <c r="AF5686" s="326"/>
    </row>
    <row r="5687" spans="1:32" x14ac:dyDescent="0.25">
      <c r="A5687" s="44" t="s">
        <v>11446</v>
      </c>
      <c r="B5687" s="44" t="s">
        <v>11338</v>
      </c>
      <c r="C5687" s="45">
        <v>24020201</v>
      </c>
      <c r="D5687" s="45" t="s">
        <v>12340</v>
      </c>
      <c r="E5687" s="45" t="s">
        <v>5444</v>
      </c>
      <c r="AF5687" s="326"/>
    </row>
    <row r="5688" spans="1:32" x14ac:dyDescent="0.25">
      <c r="A5688" s="44" t="s">
        <v>11446</v>
      </c>
      <c r="B5688" s="44" t="s">
        <v>3167</v>
      </c>
      <c r="C5688" s="45">
        <v>24020202</v>
      </c>
      <c r="D5688" s="45" t="s">
        <v>12340</v>
      </c>
      <c r="E5688" s="45" t="s">
        <v>5444</v>
      </c>
      <c r="AF5688" s="326"/>
    </row>
    <row r="5689" spans="1:32" x14ac:dyDescent="0.25">
      <c r="A5689" s="44" t="s">
        <v>8227</v>
      </c>
      <c r="B5689" s="44" t="s">
        <v>4874</v>
      </c>
      <c r="C5689" s="45" t="s">
        <v>8228</v>
      </c>
      <c r="D5689" s="45" t="s">
        <v>10697</v>
      </c>
      <c r="E5689" s="45" t="s">
        <v>7121</v>
      </c>
      <c r="F5689" s="93"/>
      <c r="G5689" s="93"/>
      <c r="H5689" s="93"/>
      <c r="I5689" s="99"/>
      <c r="J5689" s="99"/>
      <c r="K5689" s="99"/>
      <c r="L5689" s="99"/>
      <c r="M5689" s="99"/>
      <c r="N5689" s="99"/>
      <c r="O5689" s="99"/>
      <c r="P5689" s="99"/>
      <c r="Q5689" s="99"/>
      <c r="R5689" s="99"/>
      <c r="S5689" s="99"/>
      <c r="T5689" s="99"/>
      <c r="U5689" s="99"/>
      <c r="V5689" s="99"/>
      <c r="W5689" s="99"/>
      <c r="X5689" s="99"/>
      <c r="Y5689" s="99"/>
      <c r="Z5689" s="99"/>
      <c r="AA5689" s="380"/>
      <c r="AF5689" s="326"/>
    </row>
    <row r="5690" spans="1:32" x14ac:dyDescent="0.25">
      <c r="A5690" s="44" t="s">
        <v>12977</v>
      </c>
      <c r="B5690" s="44" t="s">
        <v>18988</v>
      </c>
      <c r="C5690" s="45">
        <v>240901</v>
      </c>
      <c r="D5690" s="45" t="s">
        <v>12340</v>
      </c>
      <c r="E5690" s="45" t="s">
        <v>5075</v>
      </c>
      <c r="AF5690" s="326"/>
    </row>
    <row r="5691" spans="1:32" x14ac:dyDescent="0.25">
      <c r="A5691" s="44" t="s">
        <v>9048</v>
      </c>
      <c r="B5691" s="44" t="s">
        <v>3170</v>
      </c>
      <c r="C5691" s="45">
        <v>230802</v>
      </c>
      <c r="D5691" s="45" t="s">
        <v>12340</v>
      </c>
      <c r="E5691" s="45" t="s">
        <v>4380</v>
      </c>
      <c r="AF5691" s="326"/>
    </row>
    <row r="5692" spans="1:32" x14ac:dyDescent="0.3">
      <c r="A5692" s="372" t="s">
        <v>423</v>
      </c>
      <c r="B5692" s="372" t="s">
        <v>8716</v>
      </c>
      <c r="C5692" s="125" t="s">
        <v>8717</v>
      </c>
      <c r="D5692" s="32" t="s">
        <v>20621</v>
      </c>
      <c r="E5692" s="125" t="s">
        <v>8524</v>
      </c>
      <c r="F5692" s="125" t="s">
        <v>1236</v>
      </c>
      <c r="G5692" s="125" t="s">
        <v>1237</v>
      </c>
      <c r="AF5692" s="326"/>
    </row>
    <row r="5693" spans="1:32" x14ac:dyDescent="0.3">
      <c r="A5693" s="372" t="s">
        <v>17509</v>
      </c>
      <c r="B5693" s="372" t="s">
        <v>5061</v>
      </c>
      <c r="C5693" s="125" t="s">
        <v>17483</v>
      </c>
      <c r="D5693" s="32" t="s">
        <v>20621</v>
      </c>
      <c r="E5693" s="125" t="s">
        <v>5246</v>
      </c>
      <c r="F5693" s="125" t="s">
        <v>1236</v>
      </c>
      <c r="G5693" s="125" t="s">
        <v>1236</v>
      </c>
      <c r="AF5693" s="326"/>
    </row>
    <row r="5694" spans="1:32" x14ac:dyDescent="0.3">
      <c r="A5694" s="372" t="s">
        <v>17510</v>
      </c>
      <c r="B5694" s="372" t="s">
        <v>5061</v>
      </c>
      <c r="C5694" s="125" t="s">
        <v>17483</v>
      </c>
      <c r="D5694" s="32" t="s">
        <v>20621</v>
      </c>
      <c r="E5694" s="125" t="s">
        <v>5246</v>
      </c>
      <c r="F5694" s="125" t="s">
        <v>1236</v>
      </c>
      <c r="G5694" s="125" t="s">
        <v>1236</v>
      </c>
      <c r="AF5694" s="326"/>
    </row>
    <row r="5695" spans="1:32" x14ac:dyDescent="0.25">
      <c r="A5695" s="44" t="s">
        <v>18057</v>
      </c>
      <c r="B5695" s="44" t="s">
        <v>18058</v>
      </c>
      <c r="C5695" s="45" t="s">
        <v>18356</v>
      </c>
      <c r="D5695" s="93" t="s">
        <v>3876</v>
      </c>
      <c r="E5695" s="359">
        <f>DATE(2029,12,17)</f>
        <v>47469</v>
      </c>
      <c r="F5695" s="93"/>
      <c r="G5695" s="93"/>
      <c r="H5695" s="93"/>
      <c r="I5695" s="99"/>
      <c r="J5695" s="99"/>
      <c r="K5695" s="99"/>
      <c r="L5695" s="99"/>
      <c r="M5695" s="99"/>
      <c r="N5695" s="99"/>
      <c r="O5695" s="99"/>
      <c r="P5695" s="99"/>
      <c r="Q5695" s="99"/>
      <c r="R5695" s="99"/>
      <c r="S5695" s="99"/>
      <c r="T5695" s="99"/>
      <c r="U5695" s="99"/>
      <c r="V5695" s="99"/>
      <c r="W5695" s="99"/>
      <c r="X5695" s="99"/>
      <c r="Y5695" s="99"/>
      <c r="Z5695" s="99"/>
      <c r="AF5695" s="326"/>
    </row>
    <row r="5696" spans="1:32" x14ac:dyDescent="0.25">
      <c r="A5696" s="44" t="s">
        <v>14689</v>
      </c>
      <c r="B5696" s="44" t="s">
        <v>13135</v>
      </c>
      <c r="C5696" s="45">
        <v>15.25</v>
      </c>
      <c r="D5696" s="45" t="s">
        <v>13565</v>
      </c>
      <c r="E5696" s="46">
        <v>47664</v>
      </c>
      <c r="F5696" s="45"/>
      <c r="G5696" s="93"/>
      <c r="H5696" s="93"/>
      <c r="I5696" s="99"/>
      <c r="J5696" s="99"/>
      <c r="K5696" s="99"/>
      <c r="L5696" s="99"/>
      <c r="M5696" s="99"/>
      <c r="N5696" s="99"/>
      <c r="O5696" s="99"/>
      <c r="P5696" s="99"/>
      <c r="Q5696" s="99"/>
      <c r="R5696" s="99"/>
      <c r="S5696" s="99"/>
      <c r="T5696" s="99"/>
      <c r="U5696" s="99"/>
      <c r="V5696" s="99"/>
      <c r="W5696" s="99"/>
      <c r="X5696" s="99"/>
      <c r="Y5696" s="99"/>
      <c r="Z5696" s="99"/>
      <c r="AF5696" s="326"/>
    </row>
    <row r="5697" spans="1:32" x14ac:dyDescent="0.25">
      <c r="A5697" s="44" t="s">
        <v>14689</v>
      </c>
      <c r="B5697" s="44" t="s">
        <v>14670</v>
      </c>
      <c r="C5697" s="45">
        <v>16.25</v>
      </c>
      <c r="D5697" s="45" t="s">
        <v>13565</v>
      </c>
      <c r="E5697" s="46">
        <v>47664</v>
      </c>
      <c r="F5697" s="45"/>
      <c r="G5697" s="93"/>
      <c r="H5697" s="93"/>
      <c r="I5697" s="99"/>
      <c r="J5697" s="99"/>
      <c r="K5697" s="99"/>
      <c r="L5697" s="99"/>
      <c r="M5697" s="99"/>
      <c r="N5697" s="99"/>
      <c r="O5697" s="99"/>
      <c r="P5697" s="99"/>
      <c r="Q5697" s="99"/>
      <c r="R5697" s="99"/>
      <c r="S5697" s="99"/>
      <c r="T5697" s="99"/>
      <c r="U5697" s="99"/>
      <c r="V5697" s="99"/>
      <c r="W5697" s="99"/>
      <c r="X5697" s="99"/>
      <c r="Y5697" s="99"/>
      <c r="Z5697" s="99"/>
      <c r="AF5697" s="326"/>
    </row>
    <row r="5698" spans="1:32" x14ac:dyDescent="0.25">
      <c r="A5698" s="76" t="s">
        <v>6063</v>
      </c>
      <c r="B5698" s="76" t="s">
        <v>4220</v>
      </c>
      <c r="C5698" s="56" t="s">
        <v>3890</v>
      </c>
      <c r="D5698" s="56" t="s">
        <v>1788</v>
      </c>
      <c r="E5698" s="69">
        <v>45016</v>
      </c>
      <c r="F5698" s="93"/>
      <c r="G5698" s="93"/>
      <c r="H5698" s="93"/>
      <c r="I5698" s="99"/>
      <c r="J5698" s="99"/>
      <c r="K5698" s="99"/>
      <c r="L5698" s="99"/>
      <c r="M5698" s="99"/>
      <c r="N5698" s="99"/>
      <c r="O5698" s="99"/>
      <c r="P5698" s="99"/>
      <c r="Q5698" s="99"/>
      <c r="R5698" s="99"/>
      <c r="S5698" s="99"/>
      <c r="T5698" s="99"/>
      <c r="U5698" s="99"/>
      <c r="V5698" s="99"/>
      <c r="W5698" s="99"/>
      <c r="X5698" s="99"/>
      <c r="Y5698" s="99"/>
      <c r="Z5698" s="99"/>
      <c r="AF5698" s="326"/>
    </row>
    <row r="5699" spans="1:32" x14ac:dyDescent="0.25">
      <c r="A5699" s="44" t="s">
        <v>13669</v>
      </c>
      <c r="B5699" s="44" t="s">
        <v>13657</v>
      </c>
      <c r="C5699" s="45">
        <v>250103</v>
      </c>
      <c r="D5699" s="45" t="s">
        <v>12340</v>
      </c>
      <c r="E5699" s="45" t="s">
        <v>13567</v>
      </c>
      <c r="AF5699" s="326"/>
    </row>
    <row r="5700" spans="1:32" x14ac:dyDescent="0.25">
      <c r="A5700" s="44" t="s">
        <v>1964</v>
      </c>
      <c r="B5700" s="44" t="s">
        <v>1965</v>
      </c>
      <c r="C5700" s="45" t="s">
        <v>5155</v>
      </c>
      <c r="D5700" s="46" t="s">
        <v>13037</v>
      </c>
      <c r="E5700" s="46">
        <v>46234</v>
      </c>
      <c r="AF5700" s="326"/>
    </row>
    <row r="5701" spans="1:32" x14ac:dyDescent="0.25">
      <c r="A5701" s="44" t="s">
        <v>1964</v>
      </c>
      <c r="B5701" s="44" t="s">
        <v>1965</v>
      </c>
      <c r="C5701" s="45" t="s">
        <v>5155</v>
      </c>
      <c r="D5701" s="46" t="s">
        <v>13037</v>
      </c>
      <c r="E5701" s="46">
        <v>46234</v>
      </c>
      <c r="AF5701" s="326"/>
    </row>
    <row r="5702" spans="1:32" x14ac:dyDescent="0.25">
      <c r="A5702" s="44" t="s">
        <v>1964</v>
      </c>
      <c r="B5702" s="44" t="s">
        <v>1965</v>
      </c>
      <c r="C5702" s="45" t="s">
        <v>5155</v>
      </c>
      <c r="D5702" s="46" t="s">
        <v>13037</v>
      </c>
      <c r="E5702" s="46">
        <v>46234</v>
      </c>
      <c r="AF5702" s="326"/>
    </row>
    <row r="5703" spans="1:32" x14ac:dyDescent="0.25">
      <c r="A5703" s="44" t="s">
        <v>1964</v>
      </c>
      <c r="B5703" s="44" t="s">
        <v>1965</v>
      </c>
      <c r="C5703" s="45" t="s">
        <v>5155</v>
      </c>
      <c r="D5703" s="46" t="s">
        <v>13037</v>
      </c>
      <c r="E5703" s="46">
        <v>46234</v>
      </c>
      <c r="AF5703" s="326"/>
    </row>
    <row r="5704" spans="1:32" x14ac:dyDescent="0.25">
      <c r="A5704" s="44" t="s">
        <v>17670</v>
      </c>
      <c r="B5704" s="44" t="s">
        <v>2610</v>
      </c>
      <c r="C5704" s="45" t="s">
        <v>15593</v>
      </c>
      <c r="D5704" s="46" t="s">
        <v>13037</v>
      </c>
      <c r="E5704" s="46">
        <v>46162</v>
      </c>
      <c r="AF5704" s="326"/>
    </row>
    <row r="5705" spans="1:32" x14ac:dyDescent="0.3">
      <c r="A5705" s="92" t="s">
        <v>14027</v>
      </c>
      <c r="B5705" s="92" t="s">
        <v>1356</v>
      </c>
      <c r="C5705" s="349" t="s">
        <v>4996</v>
      </c>
      <c r="D5705" s="349" t="s">
        <v>14041</v>
      </c>
      <c r="E5705" s="351">
        <v>47118</v>
      </c>
      <c r="F5705" s="93"/>
      <c r="G5705" s="93"/>
      <c r="H5705" s="93"/>
      <c r="I5705" s="99"/>
      <c r="J5705" s="99"/>
      <c r="K5705" s="99"/>
      <c r="L5705" s="99"/>
      <c r="M5705" s="99"/>
      <c r="N5705" s="99"/>
      <c r="O5705" s="99"/>
      <c r="P5705" s="99"/>
      <c r="Q5705" s="99"/>
      <c r="R5705" s="99"/>
      <c r="S5705" s="99"/>
      <c r="T5705" s="99"/>
      <c r="U5705" s="99"/>
      <c r="V5705" s="99"/>
      <c r="W5705" s="99"/>
      <c r="X5705" s="99"/>
      <c r="Y5705" s="99"/>
      <c r="Z5705" s="99"/>
      <c r="AF5705" s="326"/>
    </row>
    <row r="5706" spans="1:32" x14ac:dyDescent="0.25">
      <c r="A5706" s="44" t="s">
        <v>15594</v>
      </c>
      <c r="B5706" s="44" t="s">
        <v>6798</v>
      </c>
      <c r="C5706" s="45" t="s">
        <v>15595</v>
      </c>
      <c r="D5706" s="46" t="s">
        <v>13037</v>
      </c>
      <c r="E5706" s="46">
        <v>46568</v>
      </c>
      <c r="AF5706" s="326"/>
    </row>
    <row r="5707" spans="1:32" x14ac:dyDescent="0.25">
      <c r="A5707" s="44" t="s">
        <v>19184</v>
      </c>
      <c r="B5707" s="44" t="s">
        <v>8380</v>
      </c>
      <c r="C5707" s="45">
        <v>230404</v>
      </c>
      <c r="D5707" s="45" t="s">
        <v>12340</v>
      </c>
      <c r="E5707" s="45" t="s">
        <v>7925</v>
      </c>
      <c r="AF5707" s="326"/>
    </row>
    <row r="5708" spans="1:32" x14ac:dyDescent="0.25">
      <c r="A5708" s="44" t="s">
        <v>19184</v>
      </c>
      <c r="B5708" s="44" t="s">
        <v>3170</v>
      </c>
      <c r="C5708" s="45">
        <v>230802</v>
      </c>
      <c r="D5708" s="45" t="s">
        <v>12340</v>
      </c>
      <c r="E5708" s="45" t="s">
        <v>4380</v>
      </c>
      <c r="AF5708" s="326"/>
    </row>
    <row r="5709" spans="1:32" x14ac:dyDescent="0.25">
      <c r="A5709" s="44" t="s">
        <v>17037</v>
      </c>
      <c r="B5709" s="44" t="s">
        <v>16907</v>
      </c>
      <c r="C5709" s="45">
        <v>25050401</v>
      </c>
      <c r="D5709" s="45" t="s">
        <v>12340</v>
      </c>
      <c r="E5709" s="45" t="s">
        <v>7651</v>
      </c>
      <c r="AF5709" s="326"/>
    </row>
    <row r="5710" spans="1:32" x14ac:dyDescent="0.3">
      <c r="A5710" s="372" t="s">
        <v>16569</v>
      </c>
      <c r="B5710" s="372" t="s">
        <v>8720</v>
      </c>
      <c r="C5710" s="125" t="s">
        <v>8721</v>
      </c>
      <c r="D5710" s="32" t="s">
        <v>20621</v>
      </c>
      <c r="E5710" s="125" t="s">
        <v>8524</v>
      </c>
      <c r="F5710" s="125" t="s">
        <v>1236</v>
      </c>
      <c r="G5710" s="125" t="s">
        <v>1237</v>
      </c>
      <c r="AF5710" s="326"/>
    </row>
    <row r="5711" spans="1:32" x14ac:dyDescent="0.3">
      <c r="A5711" s="372" t="s">
        <v>20475</v>
      </c>
      <c r="B5711" s="372" t="s">
        <v>1215</v>
      </c>
      <c r="C5711" s="125" t="s">
        <v>20616</v>
      </c>
      <c r="D5711" s="32" t="s">
        <v>20621</v>
      </c>
      <c r="E5711" s="125" t="s">
        <v>10032</v>
      </c>
      <c r="F5711" s="125" t="s">
        <v>1236</v>
      </c>
      <c r="G5711" s="125" t="s">
        <v>1237</v>
      </c>
      <c r="AF5711" s="326"/>
    </row>
    <row r="5712" spans="1:32" x14ac:dyDescent="0.3">
      <c r="A5712" s="372" t="s">
        <v>20475</v>
      </c>
      <c r="B5712" s="372" t="s">
        <v>1221</v>
      </c>
      <c r="C5712" s="125" t="s">
        <v>20613</v>
      </c>
      <c r="D5712" s="32" t="s">
        <v>20621</v>
      </c>
      <c r="E5712" s="125" t="s">
        <v>10032</v>
      </c>
      <c r="F5712" s="125" t="s">
        <v>1236</v>
      </c>
      <c r="G5712" s="125" t="s">
        <v>1237</v>
      </c>
      <c r="AF5712" s="326"/>
    </row>
    <row r="5713" spans="1:32" x14ac:dyDescent="0.25">
      <c r="A5713" s="44" t="s">
        <v>19185</v>
      </c>
      <c r="B5713" s="44" t="s">
        <v>5639</v>
      </c>
      <c r="C5713" s="45">
        <v>26010401</v>
      </c>
      <c r="D5713" s="45" t="s">
        <v>12340</v>
      </c>
      <c r="E5713" s="45" t="s">
        <v>18836</v>
      </c>
      <c r="AF5713" s="326"/>
    </row>
    <row r="5714" spans="1:32" x14ac:dyDescent="0.25">
      <c r="A5714" s="44" t="s">
        <v>19185</v>
      </c>
      <c r="B5714" s="44" t="s">
        <v>3298</v>
      </c>
      <c r="C5714" s="45">
        <v>26010402</v>
      </c>
      <c r="D5714" s="45" t="s">
        <v>12340</v>
      </c>
      <c r="E5714" s="45" t="s">
        <v>18836</v>
      </c>
      <c r="AF5714" s="326"/>
    </row>
    <row r="5715" spans="1:32" x14ac:dyDescent="0.25">
      <c r="A5715" s="44" t="s">
        <v>527</v>
      </c>
      <c r="B5715" s="44" t="s">
        <v>20364</v>
      </c>
      <c r="C5715" s="45" t="s">
        <v>10105</v>
      </c>
      <c r="D5715" s="32" t="s">
        <v>12570</v>
      </c>
      <c r="E5715" s="46">
        <v>46507</v>
      </c>
      <c r="AF5715" s="326"/>
    </row>
    <row r="5716" spans="1:32" x14ac:dyDescent="0.25">
      <c r="A5716" s="44" t="s">
        <v>17038</v>
      </c>
      <c r="B5716" s="44" t="s">
        <v>967</v>
      </c>
      <c r="C5716" s="45">
        <v>250601</v>
      </c>
      <c r="D5716" s="45" t="s">
        <v>12340</v>
      </c>
      <c r="E5716" s="45" t="s">
        <v>16905</v>
      </c>
      <c r="AF5716" s="326"/>
    </row>
    <row r="5717" spans="1:32" x14ac:dyDescent="0.3">
      <c r="A5717" s="372" t="s">
        <v>17511</v>
      </c>
      <c r="B5717" s="372" t="s">
        <v>5061</v>
      </c>
      <c r="C5717" s="125" t="s">
        <v>17483</v>
      </c>
      <c r="D5717" s="32" t="s">
        <v>20621</v>
      </c>
      <c r="E5717" s="125" t="s">
        <v>5246</v>
      </c>
      <c r="F5717" s="125" t="s">
        <v>1236</v>
      </c>
      <c r="G5717" s="125" t="s">
        <v>1237</v>
      </c>
      <c r="AF5717" s="326"/>
    </row>
    <row r="5718" spans="1:32" x14ac:dyDescent="0.3">
      <c r="A5718" s="372" t="s">
        <v>17511</v>
      </c>
      <c r="B5718" s="372" t="s">
        <v>7465</v>
      </c>
      <c r="C5718" s="125" t="s">
        <v>20614</v>
      </c>
      <c r="D5718" s="32" t="s">
        <v>20621</v>
      </c>
      <c r="E5718" s="125" t="s">
        <v>10032</v>
      </c>
      <c r="F5718" s="125" t="s">
        <v>1236</v>
      </c>
      <c r="G5718" s="125" t="s">
        <v>1237</v>
      </c>
      <c r="AF5718" s="326"/>
    </row>
    <row r="5719" spans="1:32" x14ac:dyDescent="0.25">
      <c r="A5719" s="44" t="s">
        <v>10029</v>
      </c>
      <c r="B5719" s="44" t="s">
        <v>11299</v>
      </c>
      <c r="C5719" s="45">
        <v>24020301</v>
      </c>
      <c r="D5719" s="45" t="s">
        <v>12340</v>
      </c>
      <c r="E5719" s="45" t="s">
        <v>5444</v>
      </c>
      <c r="AF5719" s="326"/>
    </row>
    <row r="5720" spans="1:32" x14ac:dyDescent="0.25">
      <c r="A5720" s="44" t="s">
        <v>10029</v>
      </c>
      <c r="B5720" s="44" t="s">
        <v>10018</v>
      </c>
      <c r="C5720" s="45">
        <v>240102</v>
      </c>
      <c r="D5720" s="45" t="s">
        <v>12340</v>
      </c>
      <c r="E5720" s="45" t="s">
        <v>5452</v>
      </c>
      <c r="AF5720" s="326"/>
    </row>
    <row r="5721" spans="1:32" x14ac:dyDescent="0.25">
      <c r="A5721" s="44" t="s">
        <v>2474</v>
      </c>
      <c r="B5721" s="44" t="s">
        <v>18840</v>
      </c>
      <c r="C5721" s="45">
        <v>260202</v>
      </c>
      <c r="D5721" s="45" t="s">
        <v>12340</v>
      </c>
      <c r="E5721" s="45" t="s">
        <v>10021</v>
      </c>
      <c r="AF5721" s="326"/>
    </row>
    <row r="5722" spans="1:32" x14ac:dyDescent="0.25">
      <c r="A5722" s="44" t="s">
        <v>5281</v>
      </c>
      <c r="B5722" s="44" t="s">
        <v>4419</v>
      </c>
      <c r="C5722" s="45" t="s">
        <v>5282</v>
      </c>
      <c r="D5722" s="45" t="s">
        <v>12177</v>
      </c>
      <c r="E5722" s="45" t="s">
        <v>4471</v>
      </c>
      <c r="F5722" s="93"/>
      <c r="G5722" s="93"/>
      <c r="H5722" s="93"/>
      <c r="I5722" s="99"/>
      <c r="J5722" s="99"/>
      <c r="K5722" s="99"/>
      <c r="L5722" s="99"/>
      <c r="M5722" s="99"/>
      <c r="N5722" s="99"/>
      <c r="O5722" s="99"/>
      <c r="P5722" s="99"/>
      <c r="Q5722" s="99"/>
      <c r="R5722" s="99"/>
      <c r="S5722" s="99"/>
      <c r="T5722" s="99"/>
      <c r="U5722" s="99"/>
      <c r="V5722" s="99"/>
      <c r="W5722" s="99"/>
      <c r="X5722" s="99"/>
      <c r="Y5722" s="99"/>
      <c r="Z5722" s="99"/>
      <c r="AF5722" s="326"/>
    </row>
    <row r="5723" spans="1:32" x14ac:dyDescent="0.25">
      <c r="A5723" s="44" t="s">
        <v>5281</v>
      </c>
      <c r="B5723" s="44" t="s">
        <v>4419</v>
      </c>
      <c r="C5723" s="45" t="s">
        <v>5282</v>
      </c>
      <c r="D5723" s="93" t="s">
        <v>18817</v>
      </c>
      <c r="E5723" s="45" t="s">
        <v>18715</v>
      </c>
      <c r="F5723" s="379"/>
      <c r="G5723" s="379"/>
      <c r="H5723" s="379"/>
      <c r="I5723" s="380"/>
      <c r="J5723" s="380"/>
      <c r="K5723" s="380"/>
      <c r="L5723" s="380"/>
      <c r="M5723" s="380"/>
      <c r="N5723" s="380"/>
      <c r="O5723" s="380"/>
      <c r="P5723" s="380"/>
      <c r="Q5723" s="380"/>
      <c r="R5723" s="380"/>
      <c r="S5723" s="380"/>
      <c r="T5723" s="380"/>
      <c r="U5723" s="380"/>
      <c r="V5723" s="380"/>
      <c r="W5723" s="380"/>
      <c r="X5723" s="380"/>
      <c r="Y5723" s="380"/>
      <c r="Z5723" s="380"/>
      <c r="AA5723" s="380"/>
      <c r="AF5723" s="326"/>
    </row>
    <row r="5724" spans="1:32" x14ac:dyDescent="0.25">
      <c r="A5724" s="44" t="s">
        <v>5281</v>
      </c>
      <c r="B5724" s="44" t="s">
        <v>4419</v>
      </c>
      <c r="C5724" s="45" t="s">
        <v>5282</v>
      </c>
      <c r="D5724" s="45" t="s">
        <v>10697</v>
      </c>
      <c r="E5724" s="45" t="s">
        <v>4471</v>
      </c>
      <c r="F5724" s="93"/>
      <c r="G5724" s="93"/>
      <c r="H5724" s="93"/>
      <c r="I5724" s="99"/>
      <c r="J5724" s="99"/>
      <c r="K5724" s="99"/>
      <c r="L5724" s="99"/>
      <c r="M5724" s="99"/>
      <c r="N5724" s="99"/>
      <c r="O5724" s="99"/>
      <c r="P5724" s="99"/>
      <c r="Q5724" s="99"/>
      <c r="R5724" s="99"/>
      <c r="S5724" s="99"/>
      <c r="T5724" s="99"/>
      <c r="U5724" s="99"/>
      <c r="V5724" s="99"/>
      <c r="W5724" s="99"/>
      <c r="X5724" s="99"/>
      <c r="Y5724" s="99"/>
      <c r="Z5724" s="99"/>
      <c r="AF5724" s="326"/>
    </row>
    <row r="5725" spans="1:32" x14ac:dyDescent="0.25">
      <c r="A5725" s="44" t="s">
        <v>18059</v>
      </c>
      <c r="B5725" s="44" t="s">
        <v>18060</v>
      </c>
      <c r="C5725" s="45" t="s">
        <v>18357</v>
      </c>
      <c r="D5725" s="93" t="s">
        <v>3876</v>
      </c>
      <c r="E5725" s="359">
        <f>DATE(2030,2,13)</f>
        <v>47527</v>
      </c>
      <c r="F5725" s="93"/>
      <c r="G5725" s="93"/>
      <c r="H5725" s="93"/>
      <c r="I5725" s="99"/>
      <c r="J5725" s="99"/>
      <c r="K5725" s="99"/>
      <c r="L5725" s="99"/>
      <c r="M5725" s="99"/>
      <c r="N5725" s="99"/>
      <c r="O5725" s="99"/>
      <c r="P5725" s="99"/>
      <c r="Q5725" s="99"/>
      <c r="R5725" s="99"/>
      <c r="S5725" s="99"/>
      <c r="T5725" s="99"/>
      <c r="U5725" s="99"/>
      <c r="V5725" s="99"/>
      <c r="W5725" s="99"/>
      <c r="X5725" s="99"/>
      <c r="Y5725" s="99"/>
      <c r="Z5725" s="99"/>
      <c r="AF5725" s="326"/>
    </row>
    <row r="5726" spans="1:32" x14ac:dyDescent="0.25">
      <c r="A5726" s="44" t="s">
        <v>3080</v>
      </c>
      <c r="B5726" s="44" t="s">
        <v>3298</v>
      </c>
      <c r="C5726" s="45">
        <v>23010402</v>
      </c>
      <c r="D5726" s="45" t="s">
        <v>12340</v>
      </c>
      <c r="E5726" s="45" t="s">
        <v>5640</v>
      </c>
      <c r="AF5726" s="326"/>
    </row>
    <row r="5727" spans="1:32" x14ac:dyDescent="0.3">
      <c r="A5727" s="372" t="s">
        <v>20095</v>
      </c>
      <c r="B5727" s="372" t="s">
        <v>2383</v>
      </c>
      <c r="C5727" s="125" t="s">
        <v>20257</v>
      </c>
      <c r="D5727" s="32" t="s">
        <v>20621</v>
      </c>
      <c r="E5727" s="125" t="s">
        <v>8976</v>
      </c>
      <c r="F5727" s="125" t="s">
        <v>1236</v>
      </c>
      <c r="G5727" s="125" t="s">
        <v>1237</v>
      </c>
      <c r="AF5727" s="326"/>
    </row>
    <row r="5728" spans="1:32" x14ac:dyDescent="0.25">
      <c r="A5728" s="44" t="s">
        <v>19186</v>
      </c>
      <c r="B5728" s="44" t="s">
        <v>970</v>
      </c>
      <c r="C5728" s="45">
        <v>231104</v>
      </c>
      <c r="D5728" s="45" t="s">
        <v>12340</v>
      </c>
      <c r="E5728" s="45" t="s">
        <v>9018</v>
      </c>
      <c r="AF5728" s="326"/>
    </row>
    <row r="5729" spans="1:32" x14ac:dyDescent="0.25">
      <c r="A5729" s="44" t="s">
        <v>5534</v>
      </c>
      <c r="B5729" s="44" t="s">
        <v>967</v>
      </c>
      <c r="C5729" s="45">
        <v>220601</v>
      </c>
      <c r="D5729" s="45" t="s">
        <v>12340</v>
      </c>
      <c r="E5729" s="45" t="s">
        <v>5235</v>
      </c>
      <c r="AF5729" s="326"/>
    </row>
    <row r="5730" spans="1:32" x14ac:dyDescent="0.25">
      <c r="A5730" s="44" t="s">
        <v>19187</v>
      </c>
      <c r="B5730" s="44" t="s">
        <v>8377</v>
      </c>
      <c r="C5730" s="45">
        <v>230505</v>
      </c>
      <c r="D5730" s="45" t="s">
        <v>12340</v>
      </c>
      <c r="E5730" s="45" t="s">
        <v>7651</v>
      </c>
      <c r="AF5730" s="326"/>
    </row>
    <row r="5731" spans="1:32" x14ac:dyDescent="0.25">
      <c r="A5731" s="44" t="s">
        <v>17039</v>
      </c>
      <c r="B5731" s="44" t="s">
        <v>5490</v>
      </c>
      <c r="C5731" s="45">
        <v>250603</v>
      </c>
      <c r="D5731" s="45" t="s">
        <v>12340</v>
      </c>
      <c r="E5731" s="45" t="s">
        <v>8383</v>
      </c>
      <c r="AF5731" s="326"/>
    </row>
    <row r="5732" spans="1:32" x14ac:dyDescent="0.25">
      <c r="A5732" s="44" t="s">
        <v>3081</v>
      </c>
      <c r="B5732" s="44" t="s">
        <v>10018</v>
      </c>
      <c r="C5732" s="45">
        <v>240102</v>
      </c>
      <c r="D5732" s="45" t="s">
        <v>12340</v>
      </c>
      <c r="E5732" s="45" t="s">
        <v>5452</v>
      </c>
      <c r="AF5732" s="326"/>
    </row>
    <row r="5733" spans="1:32" x14ac:dyDescent="0.25">
      <c r="A5733" s="44" t="s">
        <v>3081</v>
      </c>
      <c r="B5733" s="44" t="s">
        <v>8465</v>
      </c>
      <c r="C5733" s="45">
        <v>230804</v>
      </c>
      <c r="D5733" s="45" t="s">
        <v>12340</v>
      </c>
      <c r="E5733" s="45" t="s">
        <v>4380</v>
      </c>
      <c r="AF5733" s="326"/>
    </row>
    <row r="5734" spans="1:32" x14ac:dyDescent="0.25">
      <c r="A5734" s="44" t="s">
        <v>10201</v>
      </c>
      <c r="B5734" s="92" t="s">
        <v>10390</v>
      </c>
      <c r="C5734" s="56" t="s">
        <v>10120</v>
      </c>
      <c r="D5734" s="146" t="s">
        <v>10389</v>
      </c>
      <c r="E5734" s="107">
        <v>45838</v>
      </c>
      <c r="F5734" s="93"/>
      <c r="G5734" s="93"/>
      <c r="H5734" s="93"/>
      <c r="I5734" s="99"/>
      <c r="J5734" s="99"/>
      <c r="K5734" s="99"/>
      <c r="L5734" s="99"/>
      <c r="M5734" s="99"/>
      <c r="N5734" s="99"/>
      <c r="O5734" s="99"/>
      <c r="P5734" s="99"/>
      <c r="Q5734" s="99"/>
      <c r="R5734" s="99"/>
      <c r="S5734" s="99"/>
      <c r="T5734" s="99"/>
      <c r="U5734" s="99"/>
      <c r="V5734" s="99"/>
      <c r="W5734" s="99"/>
      <c r="X5734" s="99"/>
      <c r="Y5734" s="99"/>
      <c r="Z5734" s="99"/>
      <c r="AF5734" s="326"/>
    </row>
    <row r="5735" spans="1:32" x14ac:dyDescent="0.25">
      <c r="A5735" s="44" t="s">
        <v>1682</v>
      </c>
      <c r="B5735" s="44" t="s">
        <v>2433</v>
      </c>
      <c r="C5735" s="45">
        <v>230105</v>
      </c>
      <c r="D5735" s="45" t="s">
        <v>12340</v>
      </c>
      <c r="E5735" s="45" t="s">
        <v>5580</v>
      </c>
      <c r="AF5735" s="326"/>
    </row>
    <row r="5736" spans="1:32" x14ac:dyDescent="0.3">
      <c r="A5736" s="372" t="s">
        <v>20476</v>
      </c>
      <c r="B5736" s="372" t="s">
        <v>1213</v>
      </c>
      <c r="C5736" s="125" t="s">
        <v>20615</v>
      </c>
      <c r="D5736" s="32" t="s">
        <v>20621</v>
      </c>
      <c r="E5736" s="125" t="s">
        <v>10032</v>
      </c>
      <c r="F5736" s="125" t="s">
        <v>1236</v>
      </c>
      <c r="G5736" s="125" t="s">
        <v>1237</v>
      </c>
      <c r="AF5736" s="326"/>
    </row>
    <row r="5737" spans="1:32" x14ac:dyDescent="0.25">
      <c r="A5737" s="44" t="s">
        <v>2422</v>
      </c>
      <c r="B5737" s="44" t="s">
        <v>5639</v>
      </c>
      <c r="C5737" s="45">
        <v>23010401</v>
      </c>
      <c r="D5737" s="45" t="s">
        <v>12340</v>
      </c>
      <c r="E5737" s="45" t="s">
        <v>5640</v>
      </c>
      <c r="AF5737" s="326"/>
    </row>
    <row r="5738" spans="1:32" x14ac:dyDescent="0.25">
      <c r="A5738" s="267" t="s">
        <v>6750</v>
      </c>
      <c r="B5738" s="267" t="s">
        <v>6729</v>
      </c>
      <c r="C5738" s="268">
        <v>791202107001</v>
      </c>
      <c r="D5738" s="268" t="s">
        <v>6775</v>
      </c>
      <c r="E5738" s="269" t="s">
        <v>7395</v>
      </c>
      <c r="F5738" s="93"/>
      <c r="G5738" s="93"/>
      <c r="H5738" s="93"/>
      <c r="I5738" s="99"/>
      <c r="J5738" s="99"/>
      <c r="K5738" s="99"/>
      <c r="L5738" s="99"/>
      <c r="M5738" s="99"/>
      <c r="N5738" s="99"/>
      <c r="O5738" s="99"/>
      <c r="P5738" s="99"/>
      <c r="Q5738" s="99"/>
      <c r="R5738" s="99"/>
      <c r="S5738" s="99"/>
      <c r="T5738" s="99"/>
      <c r="U5738" s="99"/>
      <c r="V5738" s="99"/>
      <c r="W5738" s="99"/>
      <c r="X5738" s="99"/>
      <c r="Y5738" s="99"/>
      <c r="Z5738" s="99"/>
      <c r="AF5738" s="326"/>
    </row>
    <row r="5739" spans="1:32" x14ac:dyDescent="0.25">
      <c r="A5739" s="44" t="s">
        <v>6750</v>
      </c>
      <c r="B5739" s="92" t="s">
        <v>10390</v>
      </c>
      <c r="C5739" s="56" t="s">
        <v>10124</v>
      </c>
      <c r="D5739" s="146" t="s">
        <v>10389</v>
      </c>
      <c r="E5739" s="107">
        <v>45838</v>
      </c>
      <c r="F5739" s="93"/>
      <c r="G5739" s="93"/>
      <c r="H5739" s="93"/>
      <c r="I5739" s="99"/>
      <c r="J5739" s="99"/>
      <c r="K5739" s="99"/>
      <c r="L5739" s="99"/>
      <c r="M5739" s="99"/>
      <c r="N5739" s="99"/>
      <c r="O5739" s="99"/>
      <c r="P5739" s="99"/>
      <c r="Q5739" s="99"/>
      <c r="R5739" s="99"/>
      <c r="S5739" s="99"/>
      <c r="T5739" s="99"/>
      <c r="U5739" s="99"/>
      <c r="V5739" s="99"/>
      <c r="W5739" s="99"/>
      <c r="X5739" s="99"/>
      <c r="Y5739" s="99"/>
      <c r="Z5739" s="99"/>
      <c r="AF5739" s="326"/>
    </row>
    <row r="5740" spans="1:32" x14ac:dyDescent="0.25">
      <c r="A5740" s="44" t="s">
        <v>6750</v>
      </c>
      <c r="B5740" s="44" t="s">
        <v>13115</v>
      </c>
      <c r="C5740" s="45">
        <v>8.25</v>
      </c>
      <c r="D5740" s="45" t="s">
        <v>13565</v>
      </c>
      <c r="E5740" s="46">
        <v>47057</v>
      </c>
      <c r="F5740" s="45"/>
      <c r="G5740" s="93"/>
      <c r="H5740" s="93"/>
      <c r="I5740" s="99"/>
      <c r="J5740" s="99"/>
      <c r="K5740" s="99"/>
      <c r="L5740" s="99"/>
      <c r="M5740" s="99"/>
      <c r="N5740" s="99"/>
      <c r="O5740" s="99"/>
      <c r="P5740" s="99"/>
      <c r="Q5740" s="99"/>
      <c r="R5740" s="99"/>
      <c r="S5740" s="99"/>
      <c r="T5740" s="99"/>
      <c r="U5740" s="99"/>
      <c r="V5740" s="99"/>
      <c r="W5740" s="99"/>
      <c r="X5740" s="99"/>
      <c r="Y5740" s="99"/>
      <c r="Z5740" s="99"/>
      <c r="AF5740" s="326"/>
    </row>
    <row r="5741" spans="1:32" x14ac:dyDescent="0.25">
      <c r="A5741" s="44" t="s">
        <v>6750</v>
      </c>
      <c r="B5741" s="44" t="s">
        <v>970</v>
      </c>
      <c r="C5741" s="45">
        <v>231104</v>
      </c>
      <c r="D5741" s="45" t="s">
        <v>12340</v>
      </c>
      <c r="E5741" s="45" t="s">
        <v>9018</v>
      </c>
      <c r="AF5741" s="326"/>
    </row>
    <row r="5742" spans="1:32" x14ac:dyDescent="0.25">
      <c r="A5742" s="44" t="s">
        <v>9049</v>
      </c>
      <c r="B5742" s="44" t="s">
        <v>13108</v>
      </c>
      <c r="C5742" s="45">
        <v>7.25</v>
      </c>
      <c r="D5742" s="45" t="s">
        <v>13565</v>
      </c>
      <c r="E5742" s="46">
        <v>47422</v>
      </c>
      <c r="F5742" s="45"/>
      <c r="G5742" s="93"/>
      <c r="H5742" s="93"/>
      <c r="I5742" s="99"/>
      <c r="J5742" s="99"/>
      <c r="K5742" s="99"/>
      <c r="L5742" s="99"/>
      <c r="M5742" s="99"/>
      <c r="N5742" s="99"/>
      <c r="O5742" s="99"/>
      <c r="P5742" s="99"/>
      <c r="Q5742" s="99"/>
      <c r="R5742" s="99"/>
      <c r="S5742" s="99"/>
      <c r="T5742" s="99"/>
      <c r="U5742" s="99"/>
      <c r="V5742" s="99"/>
      <c r="W5742" s="99"/>
      <c r="X5742" s="99"/>
      <c r="Y5742" s="99"/>
      <c r="Z5742" s="99"/>
      <c r="AF5742" s="326"/>
    </row>
    <row r="5743" spans="1:32" x14ac:dyDescent="0.25">
      <c r="A5743" s="44" t="s">
        <v>5826</v>
      </c>
      <c r="B5743" s="44" t="s">
        <v>20350</v>
      </c>
      <c r="C5743" s="45" t="s">
        <v>20351</v>
      </c>
      <c r="D5743" s="32" t="s">
        <v>12570</v>
      </c>
      <c r="E5743" s="46">
        <v>46507</v>
      </c>
      <c r="AF5743" s="326"/>
    </row>
    <row r="5744" spans="1:32" x14ac:dyDescent="0.25">
      <c r="A5744" s="44" t="s">
        <v>9526</v>
      </c>
      <c r="B5744" s="44" t="s">
        <v>16044</v>
      </c>
      <c r="C5744" s="45" t="s">
        <v>14858</v>
      </c>
      <c r="D5744" s="93" t="s">
        <v>3876</v>
      </c>
      <c r="E5744" s="359">
        <f>DATE(2028,11,18)</f>
        <v>47075</v>
      </c>
      <c r="F5744" s="93"/>
      <c r="G5744" s="93"/>
      <c r="H5744" s="93"/>
      <c r="I5744" s="99"/>
      <c r="J5744" s="99"/>
      <c r="K5744" s="99"/>
      <c r="L5744" s="99"/>
      <c r="M5744" s="99"/>
      <c r="N5744" s="99"/>
      <c r="O5744" s="99"/>
      <c r="P5744" s="99"/>
      <c r="Q5744" s="99"/>
      <c r="R5744" s="99"/>
      <c r="S5744" s="99"/>
      <c r="T5744" s="99"/>
      <c r="U5744" s="99"/>
      <c r="V5744" s="99"/>
      <c r="W5744" s="99"/>
      <c r="X5744" s="99"/>
      <c r="Y5744" s="99"/>
      <c r="Z5744" s="99"/>
      <c r="AF5744" s="326"/>
    </row>
    <row r="5745" spans="1:32" x14ac:dyDescent="0.25">
      <c r="A5745" s="44" t="s">
        <v>710</v>
      </c>
      <c r="B5745" s="44" t="s">
        <v>2433</v>
      </c>
      <c r="C5745" s="45">
        <v>220105</v>
      </c>
      <c r="D5745" s="45" t="s">
        <v>12340</v>
      </c>
      <c r="E5745" s="45" t="s">
        <v>2686</v>
      </c>
      <c r="AF5745" s="326"/>
    </row>
    <row r="5746" spans="1:32" x14ac:dyDescent="0.25">
      <c r="A5746" s="44" t="s">
        <v>710</v>
      </c>
      <c r="B5746" s="44" t="s">
        <v>11299</v>
      </c>
      <c r="C5746" s="45">
        <v>24020301</v>
      </c>
      <c r="D5746" s="45" t="s">
        <v>12340</v>
      </c>
      <c r="E5746" s="45" t="s">
        <v>5444</v>
      </c>
      <c r="AF5746" s="326"/>
    </row>
    <row r="5747" spans="1:32" x14ac:dyDescent="0.25">
      <c r="A5747" s="44" t="s">
        <v>13263</v>
      </c>
      <c r="B5747" s="44" t="s">
        <v>13124</v>
      </c>
      <c r="C5747" s="45">
        <v>4.24</v>
      </c>
      <c r="D5747" s="45" t="s">
        <v>13565</v>
      </c>
      <c r="E5747" s="46">
        <v>47057</v>
      </c>
      <c r="F5747" s="45"/>
      <c r="G5747" s="93"/>
      <c r="H5747" s="93"/>
      <c r="I5747" s="99"/>
      <c r="J5747" s="99"/>
      <c r="K5747" s="99"/>
      <c r="L5747" s="99"/>
      <c r="M5747" s="99"/>
      <c r="N5747" s="99"/>
      <c r="O5747" s="99"/>
      <c r="P5747" s="99"/>
      <c r="Q5747" s="99"/>
      <c r="R5747" s="99"/>
      <c r="S5747" s="99"/>
      <c r="T5747" s="99"/>
      <c r="U5747" s="99"/>
      <c r="V5747" s="99"/>
      <c r="W5747" s="99"/>
      <c r="X5747" s="99"/>
      <c r="Y5747" s="99"/>
      <c r="Z5747" s="99"/>
      <c r="AF5747" s="326"/>
    </row>
    <row r="5748" spans="1:32" x14ac:dyDescent="0.25">
      <c r="A5748" s="44" t="s">
        <v>13264</v>
      </c>
      <c r="B5748" s="44" t="s">
        <v>13110</v>
      </c>
      <c r="C5748" s="45">
        <v>12.23</v>
      </c>
      <c r="D5748" s="45" t="s">
        <v>13565</v>
      </c>
      <c r="E5748" s="46">
        <v>46934</v>
      </c>
      <c r="F5748" s="45"/>
      <c r="G5748" s="93"/>
      <c r="H5748" s="93"/>
      <c r="I5748" s="99"/>
      <c r="J5748" s="99"/>
      <c r="K5748" s="99"/>
      <c r="L5748" s="99"/>
      <c r="M5748" s="99"/>
      <c r="N5748" s="99"/>
      <c r="O5748" s="99"/>
      <c r="P5748" s="99"/>
      <c r="Q5748" s="99"/>
      <c r="R5748" s="99"/>
      <c r="S5748" s="99"/>
      <c r="T5748" s="99"/>
      <c r="U5748" s="99"/>
      <c r="V5748" s="99"/>
      <c r="W5748" s="99"/>
      <c r="X5748" s="99"/>
      <c r="Y5748" s="99"/>
      <c r="Z5748" s="99"/>
      <c r="AF5748" s="326"/>
    </row>
    <row r="5749" spans="1:32" x14ac:dyDescent="0.25">
      <c r="A5749" s="44" t="s">
        <v>5535</v>
      </c>
      <c r="B5749" s="44" t="s">
        <v>966</v>
      </c>
      <c r="C5749" s="45">
        <v>22010702</v>
      </c>
      <c r="D5749" s="45" t="s">
        <v>12340</v>
      </c>
      <c r="E5749" s="45" t="s">
        <v>5444</v>
      </c>
      <c r="AF5749" s="326"/>
    </row>
    <row r="5750" spans="1:32" x14ac:dyDescent="0.25">
      <c r="A5750" s="44" t="s">
        <v>5535</v>
      </c>
      <c r="B5750" s="44" t="s">
        <v>5443</v>
      </c>
      <c r="C5750" s="45">
        <v>22010701</v>
      </c>
      <c r="D5750" s="45" t="s">
        <v>12340</v>
      </c>
      <c r="E5750" s="45" t="s">
        <v>5444</v>
      </c>
      <c r="AF5750" s="326"/>
    </row>
    <row r="5751" spans="1:32" x14ac:dyDescent="0.3">
      <c r="A5751" s="372" t="s">
        <v>7370</v>
      </c>
      <c r="B5751" s="372" t="s">
        <v>1224</v>
      </c>
      <c r="C5751" s="125" t="s">
        <v>11961</v>
      </c>
      <c r="D5751" s="32" t="s">
        <v>20621</v>
      </c>
      <c r="E5751" s="125" t="s">
        <v>2686</v>
      </c>
      <c r="F5751" s="125" t="s">
        <v>1236</v>
      </c>
      <c r="G5751" s="125" t="s">
        <v>1236</v>
      </c>
      <c r="AF5751" s="326"/>
    </row>
    <row r="5752" spans="1:32" x14ac:dyDescent="0.25">
      <c r="A5752" s="267" t="s">
        <v>9317</v>
      </c>
      <c r="B5752" s="267" t="s">
        <v>9318</v>
      </c>
      <c r="C5752" s="268">
        <v>791202309002</v>
      </c>
      <c r="D5752" s="268" t="s">
        <v>6775</v>
      </c>
      <c r="E5752" s="269" t="s">
        <v>9345</v>
      </c>
      <c r="F5752" s="93"/>
      <c r="G5752" s="93"/>
      <c r="H5752" s="93"/>
      <c r="I5752" s="99"/>
      <c r="J5752" s="99"/>
      <c r="K5752" s="99"/>
      <c r="L5752" s="99"/>
      <c r="M5752" s="99"/>
      <c r="N5752" s="99"/>
      <c r="O5752" s="99"/>
      <c r="P5752" s="99"/>
      <c r="Q5752" s="99"/>
      <c r="R5752" s="99"/>
      <c r="S5752" s="99"/>
      <c r="T5752" s="99"/>
      <c r="U5752" s="99"/>
      <c r="V5752" s="99"/>
      <c r="W5752" s="99"/>
      <c r="X5752" s="99"/>
      <c r="Y5752" s="99"/>
      <c r="Z5752" s="99"/>
      <c r="AF5752" s="326"/>
    </row>
    <row r="5753" spans="1:32" x14ac:dyDescent="0.25">
      <c r="A5753" s="44" t="s">
        <v>14579</v>
      </c>
      <c r="B5753" s="44" t="s">
        <v>20349</v>
      </c>
      <c r="C5753" s="45" t="s">
        <v>17868</v>
      </c>
      <c r="D5753" s="32" t="s">
        <v>12570</v>
      </c>
      <c r="E5753" s="46">
        <v>46477</v>
      </c>
      <c r="AF5753" s="326"/>
    </row>
    <row r="5754" spans="1:32" x14ac:dyDescent="0.25">
      <c r="A5754" s="44" t="s">
        <v>14579</v>
      </c>
      <c r="B5754" s="44" t="s">
        <v>20360</v>
      </c>
      <c r="C5754" s="45" t="s">
        <v>17893</v>
      </c>
      <c r="D5754" s="32" t="s">
        <v>12570</v>
      </c>
      <c r="E5754" s="46">
        <v>46477</v>
      </c>
      <c r="AF5754" s="326"/>
    </row>
    <row r="5755" spans="1:32" x14ac:dyDescent="0.25">
      <c r="A5755" s="44" t="s">
        <v>14579</v>
      </c>
      <c r="B5755" s="44" t="s">
        <v>20365</v>
      </c>
      <c r="C5755" s="45" t="s">
        <v>14574</v>
      </c>
      <c r="D5755" s="32" t="s">
        <v>12570</v>
      </c>
      <c r="E5755" s="46">
        <v>46507</v>
      </c>
      <c r="AF5755" s="326"/>
    </row>
    <row r="5756" spans="1:32" x14ac:dyDescent="0.25">
      <c r="A5756" s="44" t="s">
        <v>13670</v>
      </c>
      <c r="B5756" s="44" t="s">
        <v>2433</v>
      </c>
      <c r="C5756" s="45">
        <v>250106</v>
      </c>
      <c r="D5756" s="45" t="s">
        <v>12340</v>
      </c>
      <c r="E5756" s="45" t="s">
        <v>12896</v>
      </c>
      <c r="AF5756" s="326"/>
    </row>
    <row r="5757" spans="1:32" x14ac:dyDescent="0.25">
      <c r="A5757" s="44" t="s">
        <v>3645</v>
      </c>
      <c r="B5757" s="44" t="s">
        <v>3275</v>
      </c>
      <c r="C5757" s="45">
        <v>210101</v>
      </c>
      <c r="D5757" s="45" t="s">
        <v>12340</v>
      </c>
      <c r="E5757" s="45" t="s">
        <v>3276</v>
      </c>
      <c r="AF5757" s="326"/>
    </row>
    <row r="5758" spans="1:32" x14ac:dyDescent="0.25">
      <c r="A5758" s="44" t="s">
        <v>10411</v>
      </c>
      <c r="B5758" s="44" t="s">
        <v>20342</v>
      </c>
      <c r="C5758" s="45" t="s">
        <v>10493</v>
      </c>
      <c r="D5758" s="32" t="s">
        <v>12570</v>
      </c>
      <c r="E5758" s="46">
        <v>46387</v>
      </c>
      <c r="AF5758" s="326"/>
    </row>
    <row r="5759" spans="1:32" x14ac:dyDescent="0.25">
      <c r="A5759" s="44" t="s">
        <v>17831</v>
      </c>
      <c r="B5759" s="44" t="s">
        <v>20343</v>
      </c>
      <c r="C5759" s="45" t="s">
        <v>17817</v>
      </c>
      <c r="D5759" s="32" t="s">
        <v>12570</v>
      </c>
      <c r="E5759" s="46">
        <v>46387</v>
      </c>
      <c r="AF5759" s="326"/>
    </row>
    <row r="5760" spans="1:32" x14ac:dyDescent="0.25">
      <c r="A5760" s="44" t="s">
        <v>10412</v>
      </c>
      <c r="B5760" s="44" t="s">
        <v>20342</v>
      </c>
      <c r="C5760" s="45" t="s">
        <v>10493</v>
      </c>
      <c r="D5760" s="32" t="s">
        <v>12570</v>
      </c>
      <c r="E5760" s="46">
        <v>46387</v>
      </c>
      <c r="AF5760" s="326"/>
    </row>
    <row r="5761" spans="1:32" x14ac:dyDescent="0.25">
      <c r="A5761" s="256" t="s">
        <v>15265</v>
      </c>
      <c r="B5761" s="256" t="s">
        <v>15256</v>
      </c>
      <c r="C5761" s="53" t="s">
        <v>15375</v>
      </c>
      <c r="D5761" s="93" t="s">
        <v>5891</v>
      </c>
      <c r="E5761" s="257">
        <v>47639</v>
      </c>
      <c r="F5761" s="93"/>
      <c r="G5761" s="93"/>
      <c r="H5761" s="93"/>
      <c r="I5761" s="99"/>
      <c r="J5761" s="99"/>
      <c r="K5761" s="99"/>
      <c r="L5761" s="99"/>
      <c r="M5761" s="99"/>
      <c r="N5761" s="99"/>
      <c r="O5761" s="99"/>
      <c r="P5761" s="99"/>
      <c r="Q5761" s="99"/>
      <c r="R5761" s="99"/>
      <c r="S5761" s="99"/>
      <c r="T5761" s="99"/>
      <c r="U5761" s="99"/>
      <c r="V5761" s="99"/>
      <c r="W5761" s="99"/>
      <c r="X5761" s="99"/>
      <c r="Y5761" s="99"/>
      <c r="Z5761" s="99"/>
      <c r="AF5761" s="326"/>
    </row>
    <row r="5762" spans="1:32" x14ac:dyDescent="0.25">
      <c r="A5762" s="44" t="s">
        <v>14528</v>
      </c>
      <c r="B5762" s="44" t="s">
        <v>20343</v>
      </c>
      <c r="C5762" s="45" t="s">
        <v>14521</v>
      </c>
      <c r="D5762" s="32" t="s">
        <v>12570</v>
      </c>
      <c r="E5762" s="46">
        <v>46387</v>
      </c>
      <c r="AF5762" s="326"/>
    </row>
    <row r="5763" spans="1:32" x14ac:dyDescent="0.25">
      <c r="A5763" s="44" t="s">
        <v>14690</v>
      </c>
      <c r="B5763" s="44" t="s">
        <v>13111</v>
      </c>
      <c r="C5763" s="45">
        <v>33.25</v>
      </c>
      <c r="D5763" s="45" t="s">
        <v>13565</v>
      </c>
      <c r="E5763" s="46">
        <v>47664</v>
      </c>
      <c r="F5763" s="45"/>
      <c r="G5763" s="93"/>
      <c r="H5763" s="93"/>
      <c r="I5763" s="99"/>
      <c r="J5763" s="99"/>
      <c r="K5763" s="99"/>
      <c r="L5763" s="99"/>
      <c r="M5763" s="99"/>
      <c r="N5763" s="99"/>
      <c r="O5763" s="99"/>
      <c r="P5763" s="99"/>
      <c r="Q5763" s="99"/>
      <c r="R5763" s="99"/>
      <c r="S5763" s="99"/>
      <c r="T5763" s="99"/>
      <c r="U5763" s="99"/>
      <c r="V5763" s="99"/>
      <c r="W5763" s="99"/>
      <c r="X5763" s="99"/>
      <c r="Y5763" s="99"/>
      <c r="Z5763" s="99"/>
      <c r="AF5763" s="326"/>
    </row>
    <row r="5764" spans="1:32" x14ac:dyDescent="0.25">
      <c r="A5764" s="44" t="s">
        <v>5536</v>
      </c>
      <c r="B5764" s="44" t="s">
        <v>967</v>
      </c>
      <c r="C5764" s="45">
        <v>220601</v>
      </c>
      <c r="D5764" s="45" t="s">
        <v>12340</v>
      </c>
      <c r="E5764" s="45" t="s">
        <v>5235</v>
      </c>
      <c r="AF5764" s="326"/>
    </row>
    <row r="5765" spans="1:32" x14ac:dyDescent="0.25">
      <c r="A5765" s="44" t="s">
        <v>17832</v>
      </c>
      <c r="B5765" s="44" t="s">
        <v>20343</v>
      </c>
      <c r="C5765" s="45" t="s">
        <v>17817</v>
      </c>
      <c r="D5765" s="32" t="s">
        <v>12570</v>
      </c>
      <c r="E5765" s="46">
        <v>46387</v>
      </c>
      <c r="AF5765" s="326"/>
    </row>
    <row r="5766" spans="1:32" x14ac:dyDescent="0.25">
      <c r="A5766" s="44" t="s">
        <v>9527</v>
      </c>
      <c r="B5766" s="44" t="s">
        <v>16045</v>
      </c>
      <c r="C5766" s="45" t="s">
        <v>10580</v>
      </c>
      <c r="D5766" s="93" t="s">
        <v>3876</v>
      </c>
      <c r="E5766" s="359">
        <f>DATE(2028,3,29)</f>
        <v>46841</v>
      </c>
      <c r="F5766" s="93"/>
      <c r="G5766" s="93"/>
      <c r="H5766" s="93"/>
      <c r="I5766" s="99"/>
      <c r="J5766" s="99"/>
      <c r="K5766" s="99"/>
      <c r="L5766" s="99"/>
      <c r="M5766" s="99"/>
      <c r="N5766" s="99"/>
      <c r="O5766" s="99"/>
      <c r="P5766" s="99"/>
      <c r="Q5766" s="99"/>
      <c r="R5766" s="99"/>
      <c r="S5766" s="99"/>
      <c r="T5766" s="99"/>
      <c r="U5766" s="99"/>
      <c r="V5766" s="99"/>
      <c r="W5766" s="99"/>
      <c r="X5766" s="99"/>
      <c r="Y5766" s="99"/>
      <c r="Z5766" s="99"/>
      <c r="AF5766" s="326"/>
    </row>
    <row r="5767" spans="1:32" x14ac:dyDescent="0.25">
      <c r="A5767" s="44" t="s">
        <v>12766</v>
      </c>
      <c r="B5767" s="44" t="s">
        <v>16046</v>
      </c>
      <c r="C5767" s="45" t="s">
        <v>12767</v>
      </c>
      <c r="D5767" s="93" t="s">
        <v>3876</v>
      </c>
      <c r="E5767" s="359">
        <f>DATE(2028,3,29)</f>
        <v>46841</v>
      </c>
      <c r="F5767" s="93"/>
      <c r="G5767" s="93"/>
      <c r="H5767" s="93"/>
      <c r="I5767" s="99"/>
      <c r="J5767" s="99"/>
      <c r="K5767" s="99"/>
      <c r="L5767" s="99"/>
      <c r="M5767" s="99"/>
      <c r="N5767" s="99"/>
      <c r="O5767" s="99"/>
      <c r="P5767" s="99"/>
      <c r="Q5767" s="99"/>
      <c r="R5767" s="99"/>
      <c r="S5767" s="99"/>
      <c r="T5767" s="99"/>
      <c r="U5767" s="99"/>
      <c r="V5767" s="99"/>
      <c r="W5767" s="99"/>
      <c r="X5767" s="99"/>
      <c r="Y5767" s="99"/>
      <c r="Z5767" s="99"/>
      <c r="AF5767" s="326"/>
    </row>
    <row r="5768" spans="1:32" x14ac:dyDescent="0.25">
      <c r="A5768" s="44" t="s">
        <v>13265</v>
      </c>
      <c r="B5768" s="44" t="s">
        <v>13162</v>
      </c>
      <c r="C5768" s="45">
        <v>29.23</v>
      </c>
      <c r="D5768" s="45" t="s">
        <v>13565</v>
      </c>
      <c r="E5768" s="46">
        <v>46934</v>
      </c>
      <c r="F5768" s="45" t="s">
        <v>1384</v>
      </c>
      <c r="G5768" s="93"/>
      <c r="H5768" s="93"/>
      <c r="I5768" s="99"/>
      <c r="J5768" s="99"/>
      <c r="K5768" s="99"/>
      <c r="L5768" s="99"/>
      <c r="M5768" s="99"/>
      <c r="N5768" s="99"/>
      <c r="O5768" s="99"/>
      <c r="P5768" s="99"/>
      <c r="Q5768" s="99"/>
      <c r="R5768" s="99"/>
      <c r="S5768" s="99"/>
      <c r="T5768" s="99"/>
      <c r="U5768" s="99"/>
      <c r="V5768" s="99"/>
      <c r="W5768" s="99"/>
      <c r="X5768" s="99"/>
      <c r="Y5768" s="99"/>
      <c r="Z5768" s="99"/>
      <c r="AF5768" s="326"/>
    </row>
    <row r="5769" spans="1:32" x14ac:dyDescent="0.3">
      <c r="A5769" s="385" t="s">
        <v>14176</v>
      </c>
      <c r="B5769" s="385" t="s">
        <v>1339</v>
      </c>
      <c r="C5769" s="387">
        <v>24027</v>
      </c>
      <c r="D5769" s="93" t="s">
        <v>5007</v>
      </c>
      <c r="E5769" s="388">
        <v>46507</v>
      </c>
      <c r="AF5769" s="326"/>
    </row>
    <row r="5770" spans="1:32" x14ac:dyDescent="0.25">
      <c r="A5770" s="44" t="s">
        <v>19188</v>
      </c>
      <c r="B5770" s="44" t="s">
        <v>8378</v>
      </c>
      <c r="C5770" s="45">
        <v>23060201</v>
      </c>
      <c r="D5770" s="45" t="s">
        <v>12340</v>
      </c>
      <c r="E5770" s="45" t="s">
        <v>4471</v>
      </c>
      <c r="AF5770" s="326"/>
    </row>
    <row r="5771" spans="1:32" x14ac:dyDescent="0.25">
      <c r="A5771" s="44" t="s">
        <v>19188</v>
      </c>
      <c r="B5771" s="44" t="s">
        <v>10020</v>
      </c>
      <c r="C5771" s="45">
        <v>24010401</v>
      </c>
      <c r="D5771" s="45" t="s">
        <v>12340</v>
      </c>
      <c r="E5771" s="45" t="s">
        <v>10021</v>
      </c>
      <c r="AF5771" s="326"/>
    </row>
    <row r="5772" spans="1:32" x14ac:dyDescent="0.25">
      <c r="A5772" s="44" t="s">
        <v>19188</v>
      </c>
      <c r="B5772" s="44" t="s">
        <v>3298</v>
      </c>
      <c r="C5772" s="45">
        <v>24010402</v>
      </c>
      <c r="D5772" s="45" t="s">
        <v>12340</v>
      </c>
      <c r="E5772" s="45" t="s">
        <v>10021</v>
      </c>
      <c r="AF5772" s="326"/>
    </row>
    <row r="5773" spans="1:32" x14ac:dyDescent="0.25">
      <c r="A5773" s="44" t="s">
        <v>6630</v>
      </c>
      <c r="B5773" s="44" t="s">
        <v>16047</v>
      </c>
      <c r="C5773" s="45" t="s">
        <v>12768</v>
      </c>
      <c r="D5773" s="93" t="s">
        <v>3876</v>
      </c>
      <c r="E5773" s="359">
        <f>DATE(2028,7,15)</f>
        <v>46949</v>
      </c>
      <c r="F5773" s="93"/>
      <c r="G5773" s="93"/>
      <c r="H5773" s="93"/>
      <c r="I5773" s="99"/>
      <c r="J5773" s="99"/>
      <c r="K5773" s="99"/>
      <c r="L5773" s="99"/>
      <c r="M5773" s="99"/>
      <c r="N5773" s="99"/>
      <c r="O5773" s="99"/>
      <c r="P5773" s="99"/>
      <c r="Q5773" s="99"/>
      <c r="R5773" s="99"/>
      <c r="S5773" s="99"/>
      <c r="T5773" s="99"/>
      <c r="U5773" s="99"/>
      <c r="V5773" s="99"/>
      <c r="W5773" s="99"/>
      <c r="X5773" s="99"/>
      <c r="Y5773" s="99"/>
      <c r="Z5773" s="99"/>
      <c r="AF5773" s="326"/>
    </row>
    <row r="5774" spans="1:32" x14ac:dyDescent="0.25">
      <c r="A5774" s="44" t="s">
        <v>4496</v>
      </c>
      <c r="B5774" s="44" t="s">
        <v>972</v>
      </c>
      <c r="C5774" s="45">
        <v>240803</v>
      </c>
      <c r="D5774" s="45" t="s">
        <v>12340</v>
      </c>
      <c r="E5774" s="45" t="s">
        <v>5239</v>
      </c>
      <c r="AF5774" s="326"/>
    </row>
    <row r="5775" spans="1:32" x14ac:dyDescent="0.25">
      <c r="A5775" s="44" t="s">
        <v>8632</v>
      </c>
      <c r="B5775" s="44" t="s">
        <v>1979</v>
      </c>
      <c r="C5775" s="45" t="s">
        <v>8633</v>
      </c>
      <c r="D5775" s="46" t="s">
        <v>13037</v>
      </c>
      <c r="E5775" s="46">
        <v>46284</v>
      </c>
      <c r="AF5775" s="326"/>
    </row>
    <row r="5776" spans="1:32" x14ac:dyDescent="0.3">
      <c r="A5776" s="372" t="s">
        <v>11982</v>
      </c>
      <c r="B5776" s="372" t="s">
        <v>12348</v>
      </c>
      <c r="C5776" s="125" t="s">
        <v>12188</v>
      </c>
      <c r="D5776" s="32" t="s">
        <v>20621</v>
      </c>
      <c r="E5776" s="125" t="s">
        <v>5239</v>
      </c>
      <c r="F5776" s="125" t="s">
        <v>1237</v>
      </c>
      <c r="G5776" s="125" t="s">
        <v>1236</v>
      </c>
      <c r="AF5776" s="326"/>
    </row>
    <row r="5777" spans="1:32" x14ac:dyDescent="0.3">
      <c r="A5777" s="372" t="s">
        <v>11982</v>
      </c>
      <c r="B5777" s="372" t="s">
        <v>1210</v>
      </c>
      <c r="C5777" s="125" t="s">
        <v>12344</v>
      </c>
      <c r="D5777" s="32" t="s">
        <v>20621</v>
      </c>
      <c r="E5777" s="125" t="s">
        <v>5075</v>
      </c>
      <c r="F5777" s="125" t="s">
        <v>1237</v>
      </c>
      <c r="G5777" s="125" t="s">
        <v>1236</v>
      </c>
      <c r="AF5777" s="326"/>
    </row>
    <row r="5778" spans="1:32" x14ac:dyDescent="0.3">
      <c r="A5778" s="372" t="s">
        <v>11982</v>
      </c>
      <c r="B5778" s="372" t="s">
        <v>1213</v>
      </c>
      <c r="C5778" s="125" t="s">
        <v>20615</v>
      </c>
      <c r="D5778" s="32" t="s">
        <v>20621</v>
      </c>
      <c r="E5778" s="125" t="s">
        <v>10032</v>
      </c>
      <c r="F5778" s="125" t="s">
        <v>1237</v>
      </c>
      <c r="G5778" s="125" t="s">
        <v>1236</v>
      </c>
      <c r="AF5778" s="326"/>
    </row>
    <row r="5779" spans="1:32" x14ac:dyDescent="0.3">
      <c r="A5779" s="385" t="s">
        <v>585</v>
      </c>
      <c r="B5779" s="385" t="s">
        <v>1339</v>
      </c>
      <c r="C5779" s="387">
        <v>24027</v>
      </c>
      <c r="D5779" s="93" t="s">
        <v>5007</v>
      </c>
      <c r="E5779" s="388">
        <v>46507</v>
      </c>
      <c r="AF5779" s="326"/>
    </row>
    <row r="5780" spans="1:32" x14ac:dyDescent="0.25">
      <c r="A5780" s="44" t="s">
        <v>585</v>
      </c>
      <c r="B5780" s="44" t="s">
        <v>13135</v>
      </c>
      <c r="C5780" s="45">
        <v>15.25</v>
      </c>
      <c r="D5780" s="45" t="s">
        <v>13565</v>
      </c>
      <c r="E5780" s="46">
        <v>47664</v>
      </c>
      <c r="F5780" s="45" t="s">
        <v>1384</v>
      </c>
      <c r="G5780" s="93"/>
      <c r="H5780" s="93"/>
      <c r="I5780" s="99"/>
      <c r="J5780" s="99"/>
      <c r="K5780" s="99"/>
      <c r="L5780" s="99"/>
      <c r="M5780" s="99"/>
      <c r="N5780" s="99"/>
      <c r="O5780" s="99"/>
      <c r="P5780" s="99"/>
      <c r="Q5780" s="99"/>
      <c r="R5780" s="99"/>
      <c r="S5780" s="99"/>
      <c r="T5780" s="99"/>
      <c r="U5780" s="99"/>
      <c r="V5780" s="99"/>
      <c r="W5780" s="99"/>
      <c r="X5780" s="99"/>
      <c r="Y5780" s="99"/>
      <c r="Z5780" s="99"/>
      <c r="AF5780" s="326"/>
    </row>
    <row r="5781" spans="1:32" x14ac:dyDescent="0.25">
      <c r="A5781" s="44" t="s">
        <v>585</v>
      </c>
      <c r="B5781" s="44" t="s">
        <v>13118</v>
      </c>
      <c r="C5781" s="45">
        <v>21.25</v>
      </c>
      <c r="D5781" s="45" t="s">
        <v>13565</v>
      </c>
      <c r="E5781" s="46">
        <v>47664</v>
      </c>
      <c r="F5781" s="45"/>
      <c r="G5781" s="93"/>
      <c r="H5781" s="93"/>
      <c r="I5781" s="99"/>
      <c r="J5781" s="99"/>
      <c r="K5781" s="99"/>
      <c r="L5781" s="99"/>
      <c r="M5781" s="99"/>
      <c r="N5781" s="99"/>
      <c r="O5781" s="99"/>
      <c r="P5781" s="99"/>
      <c r="Q5781" s="99"/>
      <c r="R5781" s="99"/>
      <c r="S5781" s="99"/>
      <c r="T5781" s="99"/>
      <c r="U5781" s="99"/>
      <c r="V5781" s="99"/>
      <c r="W5781" s="99"/>
      <c r="X5781" s="99"/>
      <c r="Y5781" s="99"/>
      <c r="Z5781" s="99"/>
      <c r="AF5781" s="326"/>
    </row>
    <row r="5782" spans="1:32" x14ac:dyDescent="0.25">
      <c r="A5782" s="44" t="s">
        <v>14580</v>
      </c>
      <c r="B5782" s="44" t="s">
        <v>20346</v>
      </c>
      <c r="C5782" s="45" t="s">
        <v>17861</v>
      </c>
      <c r="D5782" s="32" t="s">
        <v>12570</v>
      </c>
      <c r="E5782" s="46">
        <v>46418</v>
      </c>
      <c r="AF5782" s="326"/>
    </row>
    <row r="5783" spans="1:32" x14ac:dyDescent="0.25">
      <c r="A5783" s="44" t="s">
        <v>14580</v>
      </c>
      <c r="B5783" s="44" t="s">
        <v>20349</v>
      </c>
      <c r="C5783" s="45" t="s">
        <v>17868</v>
      </c>
      <c r="D5783" s="32" t="s">
        <v>12570</v>
      </c>
      <c r="E5783" s="46">
        <v>46477</v>
      </c>
      <c r="AF5783" s="326"/>
    </row>
    <row r="5784" spans="1:32" x14ac:dyDescent="0.25">
      <c r="A5784" s="44" t="s">
        <v>14580</v>
      </c>
      <c r="B5784" s="44" t="s">
        <v>20353</v>
      </c>
      <c r="C5784" s="45" t="s">
        <v>20354</v>
      </c>
      <c r="D5784" s="32" t="s">
        <v>12570</v>
      </c>
      <c r="E5784" s="46">
        <v>46507</v>
      </c>
      <c r="AF5784" s="326"/>
    </row>
    <row r="5785" spans="1:32" x14ac:dyDescent="0.25">
      <c r="A5785" s="44" t="s">
        <v>14580</v>
      </c>
      <c r="B5785" s="44" t="s">
        <v>20360</v>
      </c>
      <c r="C5785" s="45" t="s">
        <v>17893</v>
      </c>
      <c r="D5785" s="32" t="s">
        <v>12570</v>
      </c>
      <c r="E5785" s="46">
        <v>46477</v>
      </c>
      <c r="AF5785" s="326"/>
    </row>
    <row r="5786" spans="1:32" x14ac:dyDescent="0.25">
      <c r="A5786" s="44" t="s">
        <v>14580</v>
      </c>
      <c r="B5786" s="44" t="s">
        <v>20365</v>
      </c>
      <c r="C5786" s="45" t="s">
        <v>14574</v>
      </c>
      <c r="D5786" s="32" t="s">
        <v>12570</v>
      </c>
      <c r="E5786" s="46">
        <v>46507</v>
      </c>
      <c r="AF5786" s="326"/>
    </row>
    <row r="5787" spans="1:32" x14ac:dyDescent="0.25">
      <c r="A5787" s="44" t="s">
        <v>14580</v>
      </c>
      <c r="B5787" s="44" t="s">
        <v>20378</v>
      </c>
      <c r="C5787" s="45" t="s">
        <v>17901</v>
      </c>
      <c r="D5787" s="32" t="s">
        <v>12570</v>
      </c>
      <c r="E5787" s="46">
        <v>46446</v>
      </c>
      <c r="AF5787" s="326"/>
    </row>
    <row r="5788" spans="1:32" x14ac:dyDescent="0.25">
      <c r="A5788" s="44" t="s">
        <v>14580</v>
      </c>
      <c r="B5788" s="44" t="s">
        <v>20386</v>
      </c>
      <c r="C5788" s="45" t="s">
        <v>17902</v>
      </c>
      <c r="D5788" s="32" t="s">
        <v>12570</v>
      </c>
      <c r="E5788" s="46">
        <v>46446</v>
      </c>
      <c r="AF5788" s="326"/>
    </row>
    <row r="5789" spans="1:32" x14ac:dyDescent="0.25">
      <c r="A5789" s="44" t="s">
        <v>14580</v>
      </c>
      <c r="B5789" s="44" t="s">
        <v>20398</v>
      </c>
      <c r="C5789" s="45" t="s">
        <v>17917</v>
      </c>
      <c r="D5789" s="32" t="s">
        <v>12570</v>
      </c>
      <c r="E5789" s="46">
        <v>46418</v>
      </c>
      <c r="AF5789" s="326"/>
    </row>
    <row r="5790" spans="1:32" x14ac:dyDescent="0.25">
      <c r="A5790" s="44" t="s">
        <v>19189</v>
      </c>
      <c r="B5790" s="44" t="s">
        <v>7117</v>
      </c>
      <c r="C5790" s="45">
        <v>260203</v>
      </c>
      <c r="D5790" s="45" t="s">
        <v>12340</v>
      </c>
      <c r="E5790" s="45" t="s">
        <v>10021</v>
      </c>
      <c r="AF5790" s="326"/>
    </row>
    <row r="5791" spans="1:32" x14ac:dyDescent="0.25">
      <c r="A5791" s="44" t="s">
        <v>19189</v>
      </c>
      <c r="B5791" s="44" t="s">
        <v>980</v>
      </c>
      <c r="C5791" s="45">
        <v>260103</v>
      </c>
      <c r="D5791" s="45" t="s">
        <v>12340</v>
      </c>
      <c r="E5791" s="45" t="s">
        <v>8976</v>
      </c>
      <c r="AF5791" s="326"/>
    </row>
    <row r="5792" spans="1:32" x14ac:dyDescent="0.25">
      <c r="A5792" s="44" t="s">
        <v>19189</v>
      </c>
      <c r="B5792" s="44" t="s">
        <v>973</v>
      </c>
      <c r="C5792" s="45">
        <v>260101</v>
      </c>
      <c r="D5792" s="45" t="s">
        <v>12340</v>
      </c>
      <c r="E5792" s="45" t="s">
        <v>8976</v>
      </c>
      <c r="AF5792" s="326"/>
    </row>
    <row r="5793" spans="1:32" x14ac:dyDescent="0.25">
      <c r="A5793" s="44" t="s">
        <v>19189</v>
      </c>
      <c r="B5793" s="44" t="s">
        <v>5460</v>
      </c>
      <c r="C5793" s="45">
        <v>251003</v>
      </c>
      <c r="D5793" s="45" t="s">
        <v>12340</v>
      </c>
      <c r="E5793" s="45" t="s">
        <v>12119</v>
      </c>
      <c r="AF5793" s="326"/>
    </row>
    <row r="5794" spans="1:32" x14ac:dyDescent="0.25">
      <c r="A5794" s="44" t="s">
        <v>19189</v>
      </c>
      <c r="B5794" s="44" t="s">
        <v>2433</v>
      </c>
      <c r="C5794" s="45">
        <v>230105</v>
      </c>
      <c r="D5794" s="45" t="s">
        <v>12340</v>
      </c>
      <c r="E5794" s="45" t="s">
        <v>5580</v>
      </c>
      <c r="AF5794" s="326"/>
    </row>
    <row r="5795" spans="1:32" x14ac:dyDescent="0.25">
      <c r="A5795" s="44" t="s">
        <v>19189</v>
      </c>
      <c r="B5795" s="44" t="s">
        <v>2438</v>
      </c>
      <c r="C5795" s="45">
        <v>251001</v>
      </c>
      <c r="D5795" s="45" t="s">
        <v>12340</v>
      </c>
      <c r="E5795" s="45" t="s">
        <v>12119</v>
      </c>
      <c r="AF5795" s="326"/>
    </row>
    <row r="5796" spans="1:32" x14ac:dyDescent="0.25">
      <c r="A5796" s="44" t="s">
        <v>19189</v>
      </c>
      <c r="B5796" s="44" t="s">
        <v>16936</v>
      </c>
      <c r="C5796" s="45">
        <v>250903</v>
      </c>
      <c r="D5796" s="45" t="s">
        <v>12340</v>
      </c>
      <c r="E5796" s="45" t="s">
        <v>5246</v>
      </c>
      <c r="AF5796" s="326"/>
    </row>
    <row r="5797" spans="1:32" x14ac:dyDescent="0.25">
      <c r="A5797" s="44" t="s">
        <v>19189</v>
      </c>
      <c r="B5797" s="44" t="s">
        <v>16911</v>
      </c>
      <c r="C5797" s="45">
        <v>250902</v>
      </c>
      <c r="D5797" s="45" t="s">
        <v>12340</v>
      </c>
      <c r="E5797" s="45" t="s">
        <v>5246</v>
      </c>
      <c r="AF5797" s="326"/>
    </row>
    <row r="5798" spans="1:32" x14ac:dyDescent="0.25">
      <c r="A5798" s="44" t="s">
        <v>13266</v>
      </c>
      <c r="B5798" s="44" t="s">
        <v>13134</v>
      </c>
      <c r="C5798" s="45">
        <v>13.23</v>
      </c>
      <c r="D5798" s="45" t="s">
        <v>13565</v>
      </c>
      <c r="E5798" s="46">
        <v>46934</v>
      </c>
      <c r="F5798" s="45" t="s">
        <v>1384</v>
      </c>
      <c r="G5798" s="93"/>
      <c r="H5798" s="93"/>
      <c r="I5798" s="99"/>
      <c r="J5798" s="99"/>
      <c r="K5798" s="99"/>
      <c r="L5798" s="99"/>
      <c r="M5798" s="99"/>
      <c r="N5798" s="99"/>
      <c r="O5798" s="99"/>
      <c r="P5798" s="99"/>
      <c r="Q5798" s="99"/>
      <c r="R5798" s="99"/>
      <c r="S5798" s="99"/>
      <c r="T5798" s="99"/>
      <c r="U5798" s="99"/>
      <c r="V5798" s="99"/>
      <c r="W5798" s="99"/>
      <c r="X5798" s="99"/>
      <c r="Y5798" s="99"/>
      <c r="Z5798" s="99"/>
      <c r="AF5798" s="326"/>
    </row>
    <row r="5799" spans="1:32" x14ac:dyDescent="0.25">
      <c r="A5799" s="44" t="s">
        <v>13266</v>
      </c>
      <c r="B5799" s="44" t="s">
        <v>13119</v>
      </c>
      <c r="C5799" s="45">
        <v>22.23</v>
      </c>
      <c r="D5799" s="45" t="s">
        <v>13565</v>
      </c>
      <c r="E5799" s="46">
        <v>46934</v>
      </c>
      <c r="F5799" s="45" t="s">
        <v>1384</v>
      </c>
      <c r="G5799" s="93"/>
      <c r="H5799" s="93"/>
      <c r="I5799" s="99"/>
      <c r="J5799" s="99"/>
      <c r="K5799" s="99"/>
      <c r="L5799" s="99"/>
      <c r="M5799" s="99"/>
      <c r="N5799" s="99"/>
      <c r="O5799" s="99"/>
      <c r="P5799" s="99"/>
      <c r="Q5799" s="99"/>
      <c r="R5799" s="99"/>
      <c r="S5799" s="99"/>
      <c r="T5799" s="99"/>
      <c r="U5799" s="99"/>
      <c r="V5799" s="99"/>
      <c r="W5799" s="99"/>
      <c r="X5799" s="99"/>
      <c r="Y5799" s="99"/>
      <c r="Z5799" s="99"/>
      <c r="AF5799" s="326"/>
    </row>
    <row r="5800" spans="1:32" x14ac:dyDescent="0.25">
      <c r="A5800" s="44" t="s">
        <v>13266</v>
      </c>
      <c r="B5800" s="44" t="s">
        <v>13111</v>
      </c>
      <c r="C5800" s="45">
        <v>33.229999999999997</v>
      </c>
      <c r="D5800" s="45" t="s">
        <v>13565</v>
      </c>
      <c r="E5800" s="46">
        <v>46934</v>
      </c>
      <c r="F5800" s="45" t="s">
        <v>1384</v>
      </c>
      <c r="G5800" s="93"/>
      <c r="H5800" s="93"/>
      <c r="I5800" s="99"/>
      <c r="J5800" s="99"/>
      <c r="K5800" s="99"/>
      <c r="L5800" s="99"/>
      <c r="M5800" s="99"/>
      <c r="N5800" s="99"/>
      <c r="O5800" s="99"/>
      <c r="P5800" s="99"/>
      <c r="Q5800" s="99"/>
      <c r="R5800" s="99"/>
      <c r="S5800" s="99"/>
      <c r="T5800" s="99"/>
      <c r="U5800" s="99"/>
      <c r="V5800" s="99"/>
      <c r="W5800" s="99"/>
      <c r="X5800" s="99"/>
      <c r="Y5800" s="99"/>
      <c r="Z5800" s="99"/>
      <c r="AF5800" s="326"/>
    </row>
    <row r="5801" spans="1:32" x14ac:dyDescent="0.25">
      <c r="A5801" s="67" t="s">
        <v>9182</v>
      </c>
      <c r="B5801" s="256" t="s">
        <v>7398</v>
      </c>
      <c r="C5801" s="53" t="s">
        <v>7430</v>
      </c>
      <c r="D5801" s="93" t="s">
        <v>5891</v>
      </c>
      <c r="E5801" s="257">
        <v>46824</v>
      </c>
      <c r="F5801" s="93"/>
      <c r="G5801" s="93"/>
      <c r="H5801" s="93"/>
      <c r="I5801" s="99"/>
      <c r="J5801" s="99"/>
      <c r="K5801" s="99"/>
      <c r="L5801" s="99"/>
      <c r="M5801" s="99"/>
      <c r="N5801" s="99"/>
      <c r="O5801" s="99"/>
      <c r="P5801" s="99"/>
      <c r="Q5801" s="99"/>
      <c r="R5801" s="99"/>
      <c r="S5801" s="99"/>
      <c r="T5801" s="99"/>
      <c r="U5801" s="99"/>
      <c r="V5801" s="99"/>
      <c r="W5801" s="99"/>
      <c r="X5801" s="99"/>
      <c r="Y5801" s="99"/>
      <c r="Z5801" s="99"/>
      <c r="AF5801" s="326"/>
    </row>
    <row r="5802" spans="1:32" x14ac:dyDescent="0.25">
      <c r="A5802" s="44" t="s">
        <v>8504</v>
      </c>
      <c r="B5802" s="44" t="s">
        <v>5447</v>
      </c>
      <c r="C5802" s="45">
        <v>230807</v>
      </c>
      <c r="D5802" s="45" t="s">
        <v>12340</v>
      </c>
      <c r="E5802" s="45" t="s">
        <v>8966</v>
      </c>
      <c r="AF5802" s="326"/>
    </row>
    <row r="5803" spans="1:32" x14ac:dyDescent="0.3">
      <c r="A5803" s="57" t="s">
        <v>3776</v>
      </c>
      <c r="B5803" s="92" t="s">
        <v>3862</v>
      </c>
      <c r="C5803" s="93" t="s">
        <v>3860</v>
      </c>
      <c r="D5803" s="93" t="s">
        <v>3861</v>
      </c>
      <c r="E5803" s="94">
        <v>46203</v>
      </c>
      <c r="F5803" s="93"/>
      <c r="G5803" s="93"/>
      <c r="H5803" s="93"/>
      <c r="I5803" s="99"/>
      <c r="J5803" s="99"/>
      <c r="K5803" s="99"/>
      <c r="L5803" s="99"/>
      <c r="M5803" s="99"/>
      <c r="N5803" s="99"/>
      <c r="O5803" s="99"/>
      <c r="P5803" s="99"/>
      <c r="Q5803" s="99"/>
      <c r="R5803" s="99"/>
      <c r="S5803" s="99"/>
      <c r="T5803" s="99"/>
      <c r="U5803" s="99"/>
      <c r="V5803" s="99"/>
      <c r="W5803" s="99"/>
      <c r="X5803" s="99"/>
      <c r="Y5803" s="99"/>
      <c r="Z5803" s="99"/>
      <c r="AA5803" s="380"/>
      <c r="AF5803" s="326"/>
    </row>
    <row r="5804" spans="1:32" x14ac:dyDescent="0.25">
      <c r="A5804" s="44" t="s">
        <v>11447</v>
      </c>
      <c r="B5804" s="44" t="s">
        <v>10020</v>
      </c>
      <c r="C5804" s="45">
        <v>24010401</v>
      </c>
      <c r="D5804" s="45" t="s">
        <v>12340</v>
      </c>
      <c r="E5804" s="45" t="s">
        <v>10021</v>
      </c>
      <c r="AF5804" s="326"/>
    </row>
    <row r="5805" spans="1:32" x14ac:dyDescent="0.25">
      <c r="A5805" s="44" t="s">
        <v>19190</v>
      </c>
      <c r="B5805" s="44" t="s">
        <v>965</v>
      </c>
      <c r="C5805" s="45">
        <v>220303</v>
      </c>
      <c r="D5805" s="45" t="s">
        <v>12340</v>
      </c>
      <c r="E5805" s="45" t="s">
        <v>2686</v>
      </c>
      <c r="AF5805" s="326"/>
    </row>
    <row r="5806" spans="1:32" x14ac:dyDescent="0.25">
      <c r="A5806" s="44" t="s">
        <v>11448</v>
      </c>
      <c r="B5806" s="44" t="s">
        <v>3298</v>
      </c>
      <c r="C5806" s="45">
        <v>24010402</v>
      </c>
      <c r="D5806" s="45" t="s">
        <v>12340</v>
      </c>
      <c r="E5806" s="45" t="s">
        <v>10021</v>
      </c>
      <c r="AF5806" s="326"/>
    </row>
    <row r="5807" spans="1:32" x14ac:dyDescent="0.25">
      <c r="A5807" s="44" t="s">
        <v>19191</v>
      </c>
      <c r="B5807" s="44" t="s">
        <v>18852</v>
      </c>
      <c r="C5807" s="45">
        <v>260205</v>
      </c>
      <c r="D5807" s="45" t="s">
        <v>12340</v>
      </c>
      <c r="E5807" s="45" t="s">
        <v>10021</v>
      </c>
      <c r="AF5807" s="326"/>
    </row>
    <row r="5808" spans="1:32" x14ac:dyDescent="0.25">
      <c r="A5808" s="44" t="s">
        <v>17808</v>
      </c>
      <c r="B5808" s="44" t="s">
        <v>20337</v>
      </c>
      <c r="C5808" s="45" t="s">
        <v>17804</v>
      </c>
      <c r="D5808" s="32" t="s">
        <v>12570</v>
      </c>
      <c r="E5808" s="46">
        <v>46387</v>
      </c>
      <c r="AF5808" s="326"/>
    </row>
    <row r="5809" spans="1:32" x14ac:dyDescent="0.25">
      <c r="A5809" s="44" t="s">
        <v>5537</v>
      </c>
      <c r="B5809" s="44" t="s">
        <v>2433</v>
      </c>
      <c r="C5809" s="45">
        <v>220105</v>
      </c>
      <c r="D5809" s="45" t="s">
        <v>12340</v>
      </c>
      <c r="E5809" s="45" t="s">
        <v>2686</v>
      </c>
      <c r="AF5809" s="326"/>
    </row>
    <row r="5810" spans="1:32" x14ac:dyDescent="0.25">
      <c r="A5810" s="44" t="s">
        <v>18061</v>
      </c>
      <c r="B5810" s="44" t="s">
        <v>18062</v>
      </c>
      <c r="C5810" s="45" t="s">
        <v>18358</v>
      </c>
      <c r="D5810" s="93" t="s">
        <v>3876</v>
      </c>
      <c r="E5810" s="359">
        <f>DATE(2030,2,13)</f>
        <v>47527</v>
      </c>
      <c r="F5810" s="93"/>
      <c r="G5810" s="93"/>
      <c r="H5810" s="93"/>
      <c r="I5810" s="99"/>
      <c r="J5810" s="99"/>
      <c r="K5810" s="99"/>
      <c r="L5810" s="99"/>
      <c r="M5810" s="99"/>
      <c r="N5810" s="99"/>
      <c r="O5810" s="99"/>
      <c r="P5810" s="99"/>
      <c r="Q5810" s="99"/>
      <c r="R5810" s="99"/>
      <c r="S5810" s="99"/>
      <c r="T5810" s="99"/>
      <c r="U5810" s="99"/>
      <c r="V5810" s="99"/>
      <c r="W5810" s="99"/>
      <c r="X5810" s="99"/>
      <c r="Y5810" s="99"/>
      <c r="Z5810" s="99"/>
      <c r="AF5810" s="326"/>
    </row>
    <row r="5811" spans="1:32" x14ac:dyDescent="0.25">
      <c r="A5811" s="44" t="s">
        <v>17040</v>
      </c>
      <c r="B5811" s="44" t="s">
        <v>5447</v>
      </c>
      <c r="C5811" s="45">
        <v>250802</v>
      </c>
      <c r="D5811" s="45" t="s">
        <v>12340</v>
      </c>
      <c r="E5811" s="45" t="s">
        <v>10682</v>
      </c>
      <c r="AF5811" s="326"/>
    </row>
    <row r="5812" spans="1:32" x14ac:dyDescent="0.25">
      <c r="A5812" s="44" t="s">
        <v>19192</v>
      </c>
      <c r="B5812" s="44" t="s">
        <v>18840</v>
      </c>
      <c r="C5812" s="45">
        <v>260202</v>
      </c>
      <c r="D5812" s="45" t="s">
        <v>12340</v>
      </c>
      <c r="E5812" s="45" t="s">
        <v>10021</v>
      </c>
      <c r="AF5812" s="326"/>
    </row>
    <row r="5813" spans="1:32" x14ac:dyDescent="0.25">
      <c r="A5813" s="44" t="s">
        <v>11449</v>
      </c>
      <c r="B5813" s="44" t="s">
        <v>10031</v>
      </c>
      <c r="C5813" s="45">
        <v>240101</v>
      </c>
      <c r="D5813" s="45" t="s">
        <v>12340</v>
      </c>
      <c r="E5813" s="45" t="s">
        <v>10032</v>
      </c>
      <c r="AF5813" s="326"/>
    </row>
    <row r="5814" spans="1:32" x14ac:dyDescent="0.25">
      <c r="A5814" s="44" t="s">
        <v>8304</v>
      </c>
      <c r="B5814" s="44" t="s">
        <v>8377</v>
      </c>
      <c r="C5814" s="45">
        <v>230505</v>
      </c>
      <c r="D5814" s="45" t="s">
        <v>12340</v>
      </c>
      <c r="E5814" s="45" t="s">
        <v>7651</v>
      </c>
      <c r="AF5814" s="326"/>
    </row>
    <row r="5815" spans="1:32" x14ac:dyDescent="0.25">
      <c r="A5815" s="44" t="s">
        <v>11833</v>
      </c>
      <c r="B5815" s="44" t="s">
        <v>20347</v>
      </c>
      <c r="C5815" s="45" t="s">
        <v>11832</v>
      </c>
      <c r="D5815" s="32" t="s">
        <v>12570</v>
      </c>
      <c r="E5815" s="46">
        <v>46295</v>
      </c>
      <c r="AF5815" s="326"/>
    </row>
    <row r="5816" spans="1:32" x14ac:dyDescent="0.25">
      <c r="A5816" s="44" t="s">
        <v>7884</v>
      </c>
      <c r="B5816" s="44" t="s">
        <v>6813</v>
      </c>
      <c r="C5816" s="45" t="s">
        <v>7885</v>
      </c>
      <c r="D5816" s="46" t="s">
        <v>13037</v>
      </c>
      <c r="E5816" s="46">
        <v>46495</v>
      </c>
      <c r="AF5816" s="326"/>
    </row>
    <row r="5817" spans="1:32" x14ac:dyDescent="0.25">
      <c r="A5817" s="44" t="s">
        <v>19193</v>
      </c>
      <c r="B5817" s="44" t="s">
        <v>11304</v>
      </c>
      <c r="C5817" s="45">
        <v>240403</v>
      </c>
      <c r="D5817" s="45" t="s">
        <v>12340</v>
      </c>
      <c r="E5817" s="45" t="s">
        <v>5311</v>
      </c>
      <c r="AF5817" s="326"/>
    </row>
    <row r="5818" spans="1:32" x14ac:dyDescent="0.25">
      <c r="A5818" s="44" t="s">
        <v>19193</v>
      </c>
      <c r="B5818" s="44" t="s">
        <v>967</v>
      </c>
      <c r="C5818" s="45">
        <v>240601</v>
      </c>
      <c r="D5818" s="45" t="s">
        <v>12340</v>
      </c>
      <c r="E5818" s="45" t="s">
        <v>10639</v>
      </c>
      <c r="AF5818" s="326"/>
    </row>
    <row r="5819" spans="1:32" x14ac:dyDescent="0.25">
      <c r="A5819" s="44" t="s">
        <v>14250</v>
      </c>
      <c r="B5819" s="44" t="s">
        <v>3298</v>
      </c>
      <c r="C5819" s="45">
        <v>25010402</v>
      </c>
      <c r="D5819" s="45" t="s">
        <v>12340</v>
      </c>
      <c r="E5819" s="45" t="s">
        <v>13581</v>
      </c>
      <c r="AF5819" s="326"/>
    </row>
    <row r="5820" spans="1:32" x14ac:dyDescent="0.25">
      <c r="A5820" s="44" t="s">
        <v>14250</v>
      </c>
      <c r="B5820" s="44" t="s">
        <v>5639</v>
      </c>
      <c r="C5820" s="45">
        <v>25010401</v>
      </c>
      <c r="D5820" s="45" t="s">
        <v>12340</v>
      </c>
      <c r="E5820" s="45" t="s">
        <v>13581</v>
      </c>
      <c r="AF5820" s="326"/>
    </row>
    <row r="5821" spans="1:32" x14ac:dyDescent="0.25">
      <c r="A5821" s="44" t="s">
        <v>11450</v>
      </c>
      <c r="B5821" s="44" t="s">
        <v>10020</v>
      </c>
      <c r="C5821" s="45">
        <v>24010401</v>
      </c>
      <c r="D5821" s="45" t="s">
        <v>12340</v>
      </c>
      <c r="E5821" s="45" t="s">
        <v>10021</v>
      </c>
      <c r="AF5821" s="326"/>
    </row>
    <row r="5822" spans="1:32" x14ac:dyDescent="0.25">
      <c r="A5822" s="44" t="s">
        <v>11450</v>
      </c>
      <c r="B5822" s="44" t="s">
        <v>3298</v>
      </c>
      <c r="C5822" s="45">
        <v>24010402</v>
      </c>
      <c r="D5822" s="45" t="s">
        <v>12340</v>
      </c>
      <c r="E5822" s="45" t="s">
        <v>10021</v>
      </c>
      <c r="AF5822" s="326"/>
    </row>
    <row r="5823" spans="1:32" x14ac:dyDescent="0.25">
      <c r="A5823" s="44" t="s">
        <v>468</v>
      </c>
      <c r="B5823" s="44" t="s">
        <v>20344</v>
      </c>
      <c r="C5823" s="45" t="s">
        <v>8813</v>
      </c>
      <c r="D5823" s="32" t="s">
        <v>12570</v>
      </c>
      <c r="E5823" s="46">
        <v>46387</v>
      </c>
      <c r="AF5823" s="326"/>
    </row>
    <row r="5824" spans="1:32" x14ac:dyDescent="0.25">
      <c r="A5824" s="44" t="s">
        <v>13671</v>
      </c>
      <c r="B5824" s="44" t="s">
        <v>5639</v>
      </c>
      <c r="C5824" s="45">
        <v>25010401</v>
      </c>
      <c r="D5824" s="45" t="s">
        <v>12340</v>
      </c>
      <c r="E5824" s="45" t="s">
        <v>13581</v>
      </c>
      <c r="AF5824" s="326"/>
    </row>
    <row r="5825" spans="1:32" x14ac:dyDescent="0.25">
      <c r="A5825" s="44" t="s">
        <v>6815</v>
      </c>
      <c r="B5825" s="44" t="s">
        <v>154</v>
      </c>
      <c r="C5825" s="45" t="s">
        <v>6816</v>
      </c>
      <c r="D5825" s="46" t="s">
        <v>13037</v>
      </c>
      <c r="E5825" s="46">
        <v>46441</v>
      </c>
      <c r="AF5825" s="326"/>
    </row>
    <row r="5826" spans="1:32" x14ac:dyDescent="0.25">
      <c r="A5826" s="44" t="s">
        <v>13672</v>
      </c>
      <c r="B5826" s="44" t="s">
        <v>210</v>
      </c>
      <c r="C5826" s="45">
        <v>241001</v>
      </c>
      <c r="D5826" s="45" t="s">
        <v>12340</v>
      </c>
      <c r="E5826" s="45" t="s">
        <v>5650</v>
      </c>
      <c r="AF5826" s="326"/>
    </row>
    <row r="5827" spans="1:32" x14ac:dyDescent="0.25">
      <c r="A5827" s="44" t="s">
        <v>13672</v>
      </c>
      <c r="B5827" s="44" t="s">
        <v>5639</v>
      </c>
      <c r="C5827" s="45">
        <v>25010401</v>
      </c>
      <c r="D5827" s="45" t="s">
        <v>12340</v>
      </c>
      <c r="E5827" s="45" t="s">
        <v>13581</v>
      </c>
      <c r="AF5827" s="326"/>
    </row>
    <row r="5828" spans="1:32" x14ac:dyDescent="0.25">
      <c r="A5828" s="44" t="s">
        <v>8446</v>
      </c>
      <c r="B5828" s="44" t="s">
        <v>13107</v>
      </c>
      <c r="C5828" s="45">
        <v>9.24</v>
      </c>
      <c r="D5828" s="45" t="s">
        <v>13565</v>
      </c>
      <c r="E5828" s="46">
        <v>47299</v>
      </c>
      <c r="F5828" s="45"/>
      <c r="G5828" s="93"/>
      <c r="H5828" s="93"/>
      <c r="I5828" s="99"/>
      <c r="J5828" s="99"/>
      <c r="K5828" s="99"/>
      <c r="L5828" s="99"/>
      <c r="M5828" s="99"/>
      <c r="N5828" s="99"/>
      <c r="O5828" s="99"/>
      <c r="P5828" s="99"/>
      <c r="Q5828" s="99"/>
      <c r="R5828" s="99"/>
      <c r="S5828" s="99"/>
      <c r="T5828" s="99"/>
      <c r="U5828" s="99"/>
      <c r="V5828" s="99"/>
      <c r="W5828" s="99"/>
      <c r="X5828" s="99"/>
      <c r="Y5828" s="99"/>
      <c r="Z5828" s="99"/>
      <c r="AF5828" s="326"/>
    </row>
    <row r="5829" spans="1:32" x14ac:dyDescent="0.25">
      <c r="A5829" s="44" t="s">
        <v>8446</v>
      </c>
      <c r="B5829" s="44" t="s">
        <v>13186</v>
      </c>
      <c r="C5829" s="45">
        <v>10.24</v>
      </c>
      <c r="D5829" s="45" t="s">
        <v>13565</v>
      </c>
      <c r="E5829" s="46">
        <v>47299</v>
      </c>
      <c r="F5829" s="45"/>
      <c r="G5829" s="93"/>
      <c r="H5829" s="93"/>
      <c r="I5829" s="99"/>
      <c r="J5829" s="99"/>
      <c r="K5829" s="99"/>
      <c r="L5829" s="99"/>
      <c r="M5829" s="99"/>
      <c r="N5829" s="99"/>
      <c r="O5829" s="99"/>
      <c r="P5829" s="99"/>
      <c r="Q5829" s="99"/>
      <c r="R5829" s="99"/>
      <c r="S5829" s="99"/>
      <c r="T5829" s="99"/>
      <c r="U5829" s="99"/>
      <c r="V5829" s="99"/>
      <c r="W5829" s="99"/>
      <c r="X5829" s="99"/>
      <c r="Y5829" s="99"/>
      <c r="Z5829" s="99"/>
      <c r="AF5829" s="326"/>
    </row>
    <row r="5830" spans="1:32" x14ac:dyDescent="0.25">
      <c r="A5830" s="44" t="s">
        <v>8446</v>
      </c>
      <c r="B5830" s="44" t="s">
        <v>13117</v>
      </c>
      <c r="C5830" s="45">
        <v>11.24</v>
      </c>
      <c r="D5830" s="45" t="s">
        <v>13565</v>
      </c>
      <c r="E5830" s="46">
        <v>47299</v>
      </c>
      <c r="F5830" s="45"/>
      <c r="G5830" s="93"/>
      <c r="H5830" s="93"/>
      <c r="I5830" s="99"/>
      <c r="J5830" s="99"/>
      <c r="K5830" s="99"/>
      <c r="L5830" s="99"/>
      <c r="M5830" s="99"/>
      <c r="N5830" s="99"/>
      <c r="O5830" s="99"/>
      <c r="P5830" s="99"/>
      <c r="Q5830" s="99"/>
      <c r="R5830" s="99"/>
      <c r="S5830" s="99"/>
      <c r="T5830" s="99"/>
      <c r="U5830" s="99"/>
      <c r="V5830" s="99"/>
      <c r="W5830" s="99"/>
      <c r="X5830" s="99"/>
      <c r="Y5830" s="99"/>
      <c r="Z5830" s="99"/>
      <c r="AF5830" s="326"/>
    </row>
    <row r="5831" spans="1:32" x14ac:dyDescent="0.25">
      <c r="A5831" s="44" t="s">
        <v>8446</v>
      </c>
      <c r="B5831" s="44" t="s">
        <v>13110</v>
      </c>
      <c r="C5831" s="45">
        <v>12.24</v>
      </c>
      <c r="D5831" s="45" t="s">
        <v>13565</v>
      </c>
      <c r="E5831" s="46">
        <v>47299</v>
      </c>
      <c r="F5831" s="45"/>
      <c r="G5831" s="93"/>
      <c r="H5831" s="93"/>
      <c r="I5831" s="99"/>
      <c r="J5831" s="99"/>
      <c r="K5831" s="99"/>
      <c r="L5831" s="99"/>
      <c r="M5831" s="99"/>
      <c r="N5831" s="99"/>
      <c r="O5831" s="99"/>
      <c r="P5831" s="99"/>
      <c r="Q5831" s="99"/>
      <c r="R5831" s="99"/>
      <c r="S5831" s="99"/>
      <c r="T5831" s="99"/>
      <c r="U5831" s="99"/>
      <c r="V5831" s="99"/>
      <c r="W5831" s="99"/>
      <c r="X5831" s="99"/>
      <c r="Y5831" s="99"/>
      <c r="Z5831" s="99"/>
      <c r="AF5831" s="326"/>
    </row>
    <row r="5832" spans="1:32" x14ac:dyDescent="0.25">
      <c r="A5832" s="44" t="s">
        <v>8446</v>
      </c>
      <c r="B5832" s="44" t="s">
        <v>13144</v>
      </c>
      <c r="C5832" s="45">
        <v>17.239999999999998</v>
      </c>
      <c r="D5832" s="45" t="s">
        <v>13565</v>
      </c>
      <c r="E5832" s="46">
        <v>47299</v>
      </c>
      <c r="F5832" s="45"/>
      <c r="G5832" s="93"/>
      <c r="H5832" s="93"/>
      <c r="I5832" s="99"/>
      <c r="J5832" s="99"/>
      <c r="K5832" s="99"/>
      <c r="L5832" s="99"/>
      <c r="M5832" s="99"/>
      <c r="N5832" s="99"/>
      <c r="O5832" s="99"/>
      <c r="P5832" s="99"/>
      <c r="Q5832" s="99"/>
      <c r="R5832" s="99"/>
      <c r="S5832" s="99"/>
      <c r="T5832" s="99"/>
      <c r="U5832" s="99"/>
      <c r="V5832" s="99"/>
      <c r="W5832" s="99"/>
      <c r="X5832" s="99"/>
      <c r="Y5832" s="99"/>
      <c r="Z5832" s="99"/>
      <c r="AF5832" s="326"/>
    </row>
    <row r="5833" spans="1:32" x14ac:dyDescent="0.3">
      <c r="A5833" s="99" t="s">
        <v>8446</v>
      </c>
      <c r="B5833" s="92" t="s">
        <v>3574</v>
      </c>
      <c r="C5833" s="93" t="s">
        <v>8458</v>
      </c>
      <c r="D5833" s="93" t="s">
        <v>1250</v>
      </c>
      <c r="E5833" s="94">
        <v>46496</v>
      </c>
      <c r="F5833" s="93"/>
      <c r="G5833" s="93"/>
      <c r="H5833" s="93"/>
      <c r="I5833" s="99"/>
      <c r="J5833" s="99"/>
      <c r="K5833" s="99"/>
      <c r="L5833" s="99"/>
      <c r="M5833" s="99"/>
      <c r="N5833" s="99"/>
      <c r="O5833" s="99"/>
      <c r="P5833" s="99"/>
      <c r="Q5833" s="99"/>
      <c r="R5833" s="99"/>
      <c r="S5833" s="99"/>
      <c r="T5833" s="99"/>
      <c r="U5833" s="99"/>
      <c r="V5833" s="99"/>
      <c r="W5833" s="99"/>
      <c r="X5833" s="99"/>
      <c r="Y5833" s="99"/>
      <c r="Z5833" s="99"/>
      <c r="AF5833" s="326"/>
    </row>
    <row r="5834" spans="1:32" x14ac:dyDescent="0.3">
      <c r="A5834" s="372" t="s">
        <v>9371</v>
      </c>
      <c r="B5834" s="372" t="s">
        <v>11983</v>
      </c>
      <c r="C5834" s="125" t="s">
        <v>11984</v>
      </c>
      <c r="D5834" s="32" t="s">
        <v>20621</v>
      </c>
      <c r="E5834" s="125" t="s">
        <v>5452</v>
      </c>
      <c r="F5834" s="125" t="s">
        <v>1236</v>
      </c>
      <c r="G5834" s="125" t="s">
        <v>1236</v>
      </c>
      <c r="AF5834" s="326"/>
    </row>
    <row r="5835" spans="1:32" x14ac:dyDescent="0.3">
      <c r="A5835" s="372" t="s">
        <v>9371</v>
      </c>
      <c r="B5835" s="372" t="s">
        <v>11985</v>
      </c>
      <c r="C5835" s="125" t="s">
        <v>11986</v>
      </c>
      <c r="D5835" s="32" t="s">
        <v>20621</v>
      </c>
      <c r="E5835" s="125" t="s">
        <v>5452</v>
      </c>
      <c r="F5835" s="125" t="s">
        <v>1236</v>
      </c>
      <c r="G5835" s="125" t="s">
        <v>1236</v>
      </c>
      <c r="AF5835" s="326"/>
    </row>
    <row r="5836" spans="1:32" x14ac:dyDescent="0.25">
      <c r="A5836" s="44" t="s">
        <v>14632</v>
      </c>
      <c r="B5836" s="44" t="s">
        <v>20401</v>
      </c>
      <c r="C5836" s="45" t="s">
        <v>14630</v>
      </c>
      <c r="D5836" s="32" t="s">
        <v>12570</v>
      </c>
      <c r="E5836" s="46">
        <v>46538</v>
      </c>
      <c r="AF5836" s="326"/>
    </row>
    <row r="5837" spans="1:32" x14ac:dyDescent="0.25">
      <c r="A5837" s="44" t="s">
        <v>2423</v>
      </c>
      <c r="B5837" s="44" t="s">
        <v>3298</v>
      </c>
      <c r="C5837" s="45">
        <v>25010402</v>
      </c>
      <c r="D5837" s="45" t="s">
        <v>12340</v>
      </c>
      <c r="E5837" s="45" t="s">
        <v>13581</v>
      </c>
      <c r="AF5837" s="326"/>
    </row>
    <row r="5838" spans="1:32" x14ac:dyDescent="0.25">
      <c r="A5838" s="44" t="s">
        <v>2423</v>
      </c>
      <c r="B5838" s="44" t="s">
        <v>18828</v>
      </c>
      <c r="C5838" s="45">
        <v>25010501</v>
      </c>
      <c r="D5838" s="45" t="s">
        <v>12340</v>
      </c>
      <c r="E5838" s="45" t="s">
        <v>13567</v>
      </c>
      <c r="AF5838" s="326"/>
    </row>
    <row r="5839" spans="1:32" x14ac:dyDescent="0.25">
      <c r="A5839" s="44" t="s">
        <v>2423</v>
      </c>
      <c r="B5839" s="44" t="s">
        <v>5442</v>
      </c>
      <c r="C5839" s="45">
        <v>25010502</v>
      </c>
      <c r="D5839" s="45" t="s">
        <v>12340</v>
      </c>
      <c r="E5839" s="45" t="s">
        <v>13567</v>
      </c>
      <c r="AF5839" s="326"/>
    </row>
    <row r="5840" spans="1:32" x14ac:dyDescent="0.25">
      <c r="A5840" s="44" t="s">
        <v>2423</v>
      </c>
      <c r="B5840" s="44" t="s">
        <v>5639</v>
      </c>
      <c r="C5840" s="45">
        <v>25010401</v>
      </c>
      <c r="D5840" s="45" t="s">
        <v>12340</v>
      </c>
      <c r="E5840" s="45" t="s">
        <v>13581</v>
      </c>
      <c r="AF5840" s="326"/>
    </row>
    <row r="5841" spans="1:32" x14ac:dyDescent="0.25">
      <c r="A5841" s="44" t="s">
        <v>9528</v>
      </c>
      <c r="B5841" s="44" t="s">
        <v>16048</v>
      </c>
      <c r="C5841" s="45" t="s">
        <v>9870</v>
      </c>
      <c r="D5841" s="93" t="s">
        <v>3876</v>
      </c>
      <c r="E5841" s="359">
        <f>DATE(2028,1,15)</f>
        <v>46767</v>
      </c>
      <c r="F5841" s="93"/>
      <c r="G5841" s="93"/>
      <c r="H5841" s="93"/>
      <c r="I5841" s="99"/>
      <c r="J5841" s="99"/>
      <c r="K5841" s="99"/>
      <c r="L5841" s="99"/>
      <c r="M5841" s="99"/>
      <c r="N5841" s="99"/>
      <c r="O5841" s="99"/>
      <c r="P5841" s="99"/>
      <c r="Q5841" s="99"/>
      <c r="R5841" s="99"/>
      <c r="S5841" s="99"/>
      <c r="T5841" s="99"/>
      <c r="U5841" s="99"/>
      <c r="V5841" s="99"/>
      <c r="W5841" s="99"/>
      <c r="X5841" s="99"/>
      <c r="Y5841" s="99"/>
      <c r="Z5841" s="99"/>
      <c r="AF5841" s="326"/>
    </row>
    <row r="5842" spans="1:32" x14ac:dyDescent="0.25">
      <c r="A5842" s="256" t="s">
        <v>15266</v>
      </c>
      <c r="B5842" s="256" t="s">
        <v>15253</v>
      </c>
      <c r="C5842" s="53" t="s">
        <v>15376</v>
      </c>
      <c r="D5842" s="93" t="s">
        <v>5891</v>
      </c>
      <c r="E5842" s="257">
        <v>47406</v>
      </c>
      <c r="F5842" s="93"/>
      <c r="G5842" s="93"/>
      <c r="H5842" s="93"/>
      <c r="I5842" s="99"/>
      <c r="J5842" s="99"/>
      <c r="K5842" s="99"/>
      <c r="L5842" s="99"/>
      <c r="M5842" s="99"/>
      <c r="N5842" s="99"/>
      <c r="O5842" s="99"/>
      <c r="P5842" s="99"/>
      <c r="Q5842" s="99"/>
      <c r="R5842" s="99"/>
      <c r="S5842" s="99"/>
      <c r="T5842" s="99"/>
      <c r="U5842" s="99"/>
      <c r="V5842" s="99"/>
      <c r="W5842" s="99"/>
      <c r="X5842" s="99"/>
      <c r="Y5842" s="99"/>
      <c r="Z5842" s="99"/>
      <c r="AF5842" s="326"/>
    </row>
    <row r="5843" spans="1:32" x14ac:dyDescent="0.25">
      <c r="A5843" s="44" t="s">
        <v>15596</v>
      </c>
      <c r="B5843" s="44" t="s">
        <v>154</v>
      </c>
      <c r="C5843" s="45" t="s">
        <v>15597</v>
      </c>
      <c r="D5843" s="46" t="s">
        <v>13037</v>
      </c>
      <c r="E5843" s="46">
        <v>46218</v>
      </c>
      <c r="AF5843" s="326"/>
    </row>
    <row r="5844" spans="1:32" x14ac:dyDescent="0.25">
      <c r="A5844" s="44" t="s">
        <v>2475</v>
      </c>
      <c r="B5844" s="44" t="s">
        <v>3298</v>
      </c>
      <c r="C5844" s="45">
        <v>23010402</v>
      </c>
      <c r="D5844" s="45" t="s">
        <v>12340</v>
      </c>
      <c r="E5844" s="45" t="s">
        <v>5640</v>
      </c>
      <c r="AF5844" s="326"/>
    </row>
    <row r="5845" spans="1:32" x14ac:dyDescent="0.25">
      <c r="A5845" s="44" t="s">
        <v>578</v>
      </c>
      <c r="B5845" s="44" t="s">
        <v>20364</v>
      </c>
      <c r="C5845" s="45" t="s">
        <v>7329</v>
      </c>
      <c r="D5845" s="32" t="s">
        <v>12570</v>
      </c>
      <c r="E5845" s="46">
        <v>46507</v>
      </c>
      <c r="AF5845" s="326"/>
    </row>
    <row r="5846" spans="1:32" x14ac:dyDescent="0.3">
      <c r="A5846" s="372" t="s">
        <v>20096</v>
      </c>
      <c r="B5846" s="372" t="s">
        <v>7359</v>
      </c>
      <c r="C5846" s="125" t="s">
        <v>20262</v>
      </c>
      <c r="D5846" s="32" t="s">
        <v>20621</v>
      </c>
      <c r="E5846" s="125" t="s">
        <v>8976</v>
      </c>
      <c r="F5846" s="125" t="s">
        <v>1236</v>
      </c>
      <c r="G5846" s="125" t="s">
        <v>1237</v>
      </c>
      <c r="AF5846" s="326"/>
    </row>
    <row r="5847" spans="1:32" x14ac:dyDescent="0.25">
      <c r="A5847" s="44" t="s">
        <v>13673</v>
      </c>
      <c r="B5847" s="44" t="s">
        <v>9024</v>
      </c>
      <c r="C5847" s="45">
        <v>231001</v>
      </c>
      <c r="D5847" s="45" t="s">
        <v>12340</v>
      </c>
      <c r="E5847" s="45" t="s">
        <v>2628</v>
      </c>
      <c r="AF5847" s="326"/>
    </row>
    <row r="5848" spans="1:32" x14ac:dyDescent="0.25">
      <c r="A5848" s="44" t="s">
        <v>13673</v>
      </c>
      <c r="B5848" s="44" t="s">
        <v>981</v>
      </c>
      <c r="C5848" s="45">
        <v>241202</v>
      </c>
      <c r="D5848" s="45" t="s">
        <v>12340</v>
      </c>
      <c r="E5848" s="45" t="s">
        <v>13570</v>
      </c>
      <c r="AF5848" s="326"/>
    </row>
    <row r="5849" spans="1:32" x14ac:dyDescent="0.3">
      <c r="A5849" s="99" t="s">
        <v>6699</v>
      </c>
      <c r="B5849" s="92" t="s">
        <v>1243</v>
      </c>
      <c r="C5849" s="146" t="s">
        <v>6701</v>
      </c>
      <c r="D5849" s="146" t="s">
        <v>1247</v>
      </c>
      <c r="E5849" s="107">
        <v>45957</v>
      </c>
      <c r="F5849" s="93"/>
      <c r="G5849" s="93"/>
      <c r="H5849" s="93" t="s">
        <v>1237</v>
      </c>
      <c r="I5849" s="99"/>
      <c r="J5849" s="99"/>
      <c r="K5849" s="99"/>
      <c r="L5849" s="99"/>
      <c r="M5849" s="99"/>
      <c r="N5849" s="99"/>
      <c r="O5849" s="99"/>
      <c r="P5849" s="99"/>
      <c r="Q5849" s="99"/>
      <c r="R5849" s="99"/>
      <c r="S5849" s="99"/>
      <c r="T5849" s="99"/>
      <c r="U5849" s="99"/>
      <c r="V5849" s="99"/>
      <c r="W5849" s="99"/>
      <c r="X5849" s="99"/>
      <c r="Y5849" s="99"/>
      <c r="Z5849" s="99"/>
      <c r="AF5849" s="326"/>
    </row>
    <row r="5850" spans="1:32" x14ac:dyDescent="0.25">
      <c r="A5850" s="44" t="s">
        <v>711</v>
      </c>
      <c r="B5850" s="44" t="s">
        <v>8374</v>
      </c>
      <c r="C5850" s="45">
        <v>230401</v>
      </c>
      <c r="D5850" s="45" t="s">
        <v>12340</v>
      </c>
      <c r="E5850" s="45" t="s">
        <v>7925</v>
      </c>
      <c r="AF5850" s="326"/>
    </row>
    <row r="5851" spans="1:32" x14ac:dyDescent="0.3">
      <c r="A5851" s="372" t="s">
        <v>5021</v>
      </c>
      <c r="B5851" s="372" t="s">
        <v>1207</v>
      </c>
      <c r="C5851" s="125" t="s">
        <v>11906</v>
      </c>
      <c r="D5851" s="32" t="s">
        <v>20621</v>
      </c>
      <c r="E5851" s="125" t="s">
        <v>7992</v>
      </c>
      <c r="F5851" s="125" t="s">
        <v>1237</v>
      </c>
      <c r="G5851" s="125" t="s">
        <v>1237</v>
      </c>
      <c r="AF5851" s="326"/>
    </row>
    <row r="5852" spans="1:32" x14ac:dyDescent="0.3">
      <c r="A5852" s="372" t="s">
        <v>5021</v>
      </c>
      <c r="B5852" s="372" t="s">
        <v>5059</v>
      </c>
      <c r="C5852" s="125" t="s">
        <v>17475</v>
      </c>
      <c r="D5852" s="32" t="s">
        <v>20621</v>
      </c>
      <c r="E5852" s="125" t="s">
        <v>5246</v>
      </c>
      <c r="F5852" s="125" t="s">
        <v>1237</v>
      </c>
      <c r="G5852" s="125" t="s">
        <v>1237</v>
      </c>
      <c r="AF5852" s="326"/>
    </row>
    <row r="5853" spans="1:32" x14ac:dyDescent="0.25">
      <c r="A5853" s="44" t="s">
        <v>19195</v>
      </c>
      <c r="B5853" s="44" t="s">
        <v>5639</v>
      </c>
      <c r="C5853" s="45">
        <v>26010401</v>
      </c>
      <c r="D5853" s="45" t="s">
        <v>12340</v>
      </c>
      <c r="E5853" s="45" t="s">
        <v>18836</v>
      </c>
      <c r="AF5853" s="326"/>
    </row>
    <row r="5854" spans="1:32" x14ac:dyDescent="0.25">
      <c r="A5854" s="44" t="s">
        <v>19195</v>
      </c>
      <c r="B5854" s="44" t="s">
        <v>3298</v>
      </c>
      <c r="C5854" s="45">
        <v>26010402</v>
      </c>
      <c r="D5854" s="45" t="s">
        <v>12340</v>
      </c>
      <c r="E5854" s="45" t="s">
        <v>18836</v>
      </c>
      <c r="AF5854" s="326"/>
    </row>
    <row r="5855" spans="1:32" x14ac:dyDescent="0.25">
      <c r="A5855" s="44" t="s">
        <v>19194</v>
      </c>
      <c r="B5855" s="44" t="s">
        <v>5639</v>
      </c>
      <c r="C5855" s="45">
        <v>26010401</v>
      </c>
      <c r="D5855" s="45" t="s">
        <v>12340</v>
      </c>
      <c r="E5855" s="45" t="s">
        <v>18836</v>
      </c>
      <c r="AF5855" s="326"/>
    </row>
    <row r="5856" spans="1:32" x14ac:dyDescent="0.25">
      <c r="A5856" s="44" t="s">
        <v>19194</v>
      </c>
      <c r="B5856" s="44" t="s">
        <v>3298</v>
      </c>
      <c r="C5856" s="45">
        <v>26010402</v>
      </c>
      <c r="D5856" s="45" t="s">
        <v>12340</v>
      </c>
      <c r="E5856" s="45" t="s">
        <v>18836</v>
      </c>
      <c r="AF5856" s="326"/>
    </row>
    <row r="5857" spans="1:32" x14ac:dyDescent="0.3">
      <c r="A5857" s="99" t="s">
        <v>16751</v>
      </c>
      <c r="B5857" s="92" t="s">
        <v>16748</v>
      </c>
      <c r="C5857" s="93" t="s">
        <v>16747</v>
      </c>
      <c r="D5857" s="93" t="s">
        <v>1250</v>
      </c>
      <c r="E5857" s="94">
        <v>46239</v>
      </c>
      <c r="F5857" s="93"/>
      <c r="G5857" s="93"/>
      <c r="H5857" s="93"/>
      <c r="I5857" s="99"/>
      <c r="J5857" s="99"/>
      <c r="K5857" s="99"/>
      <c r="L5857" s="99"/>
      <c r="M5857" s="99"/>
      <c r="N5857" s="99"/>
      <c r="O5857" s="99"/>
      <c r="P5857" s="99"/>
      <c r="Q5857" s="99"/>
      <c r="R5857" s="99"/>
      <c r="S5857" s="99"/>
      <c r="T5857" s="99"/>
      <c r="U5857" s="99"/>
      <c r="V5857" s="99"/>
      <c r="W5857" s="99"/>
      <c r="X5857" s="99"/>
      <c r="Y5857" s="99"/>
      <c r="Z5857" s="99"/>
      <c r="AA5857" s="380"/>
      <c r="AF5857" s="326"/>
    </row>
    <row r="5858" spans="1:32" x14ac:dyDescent="0.25">
      <c r="A5858" s="44" t="s">
        <v>16751</v>
      </c>
      <c r="B5858" s="44" t="s">
        <v>3608</v>
      </c>
      <c r="C5858" s="45">
        <v>240401</v>
      </c>
      <c r="D5858" s="45" t="s">
        <v>12340</v>
      </c>
      <c r="E5858" s="45" t="s">
        <v>5311</v>
      </c>
      <c r="AF5858" s="326"/>
    </row>
    <row r="5859" spans="1:32" x14ac:dyDescent="0.3">
      <c r="A5859" s="372" t="s">
        <v>11987</v>
      </c>
      <c r="B5859" s="372" t="s">
        <v>3578</v>
      </c>
      <c r="C5859" s="125" t="s">
        <v>11923</v>
      </c>
      <c r="D5859" s="32" t="s">
        <v>20621</v>
      </c>
      <c r="E5859" s="125" t="s">
        <v>2686</v>
      </c>
      <c r="F5859" s="125" t="s">
        <v>1236</v>
      </c>
      <c r="G5859" s="125" t="s">
        <v>1237</v>
      </c>
      <c r="AF5859" s="326"/>
    </row>
    <row r="5860" spans="1:32" x14ac:dyDescent="0.25">
      <c r="A5860" s="44" t="s">
        <v>6962</v>
      </c>
      <c r="B5860" s="44" t="s">
        <v>5639</v>
      </c>
      <c r="C5860" s="45">
        <v>23010401</v>
      </c>
      <c r="D5860" s="45" t="s">
        <v>12340</v>
      </c>
      <c r="E5860" s="45" t="s">
        <v>5640</v>
      </c>
      <c r="AF5860" s="326"/>
    </row>
    <row r="5861" spans="1:32" x14ac:dyDescent="0.25">
      <c r="A5861" s="44" t="s">
        <v>11451</v>
      </c>
      <c r="B5861" s="44" t="s">
        <v>10020</v>
      </c>
      <c r="C5861" s="45">
        <v>24010401</v>
      </c>
      <c r="D5861" s="45" t="s">
        <v>12340</v>
      </c>
      <c r="E5861" s="45" t="s">
        <v>10021</v>
      </c>
      <c r="AF5861" s="326"/>
    </row>
    <row r="5862" spans="1:32" x14ac:dyDescent="0.25">
      <c r="A5862" s="44" t="s">
        <v>11451</v>
      </c>
      <c r="B5862" s="44" t="s">
        <v>3298</v>
      </c>
      <c r="C5862" s="45">
        <v>24010402</v>
      </c>
      <c r="D5862" s="45" t="s">
        <v>12340</v>
      </c>
      <c r="E5862" s="45" t="s">
        <v>10021</v>
      </c>
      <c r="AF5862" s="326"/>
    </row>
    <row r="5863" spans="1:32" x14ac:dyDescent="0.25">
      <c r="A5863" s="44" t="s">
        <v>10030</v>
      </c>
      <c r="B5863" s="44" t="s">
        <v>10031</v>
      </c>
      <c r="C5863" s="45">
        <v>240101</v>
      </c>
      <c r="D5863" s="45" t="s">
        <v>12340</v>
      </c>
      <c r="E5863" s="45" t="s">
        <v>10032</v>
      </c>
      <c r="AF5863" s="326"/>
    </row>
    <row r="5864" spans="1:32" x14ac:dyDescent="0.25">
      <c r="A5864" s="44" t="s">
        <v>5538</v>
      </c>
      <c r="B5864" s="44" t="s">
        <v>2433</v>
      </c>
      <c r="C5864" s="45">
        <v>220105</v>
      </c>
      <c r="D5864" s="45" t="s">
        <v>12340</v>
      </c>
      <c r="E5864" s="45" t="s">
        <v>2686</v>
      </c>
      <c r="AF5864" s="326"/>
    </row>
    <row r="5865" spans="1:32" x14ac:dyDescent="0.25">
      <c r="A5865" s="44" t="s">
        <v>12132</v>
      </c>
      <c r="B5865" s="44" t="s">
        <v>1899</v>
      </c>
      <c r="C5865" s="45" t="s">
        <v>12133</v>
      </c>
      <c r="D5865" s="45" t="s">
        <v>12177</v>
      </c>
      <c r="E5865" s="45" t="s">
        <v>2686</v>
      </c>
      <c r="F5865" s="93"/>
      <c r="G5865" s="93"/>
      <c r="H5865" s="93"/>
      <c r="I5865" s="99"/>
      <c r="J5865" s="99"/>
      <c r="K5865" s="99"/>
      <c r="L5865" s="99"/>
      <c r="M5865" s="99"/>
      <c r="N5865" s="99"/>
      <c r="O5865" s="99"/>
      <c r="P5865" s="99"/>
      <c r="Q5865" s="99"/>
      <c r="R5865" s="99"/>
      <c r="S5865" s="99"/>
      <c r="T5865" s="99"/>
      <c r="U5865" s="99"/>
      <c r="V5865" s="99"/>
      <c r="W5865" s="99"/>
      <c r="X5865" s="99"/>
      <c r="Y5865" s="99"/>
      <c r="Z5865" s="99"/>
      <c r="AF5865" s="326"/>
    </row>
    <row r="5866" spans="1:32" x14ac:dyDescent="0.25">
      <c r="A5866" s="44" t="s">
        <v>12132</v>
      </c>
      <c r="B5866" s="44" t="s">
        <v>1899</v>
      </c>
      <c r="C5866" s="45" t="s">
        <v>12133</v>
      </c>
      <c r="D5866" s="93" t="s">
        <v>18817</v>
      </c>
      <c r="E5866" s="45" t="s">
        <v>2686</v>
      </c>
      <c r="F5866" s="379"/>
      <c r="G5866" s="379"/>
      <c r="H5866" s="379"/>
      <c r="I5866" s="380"/>
      <c r="J5866" s="380"/>
      <c r="K5866" s="380"/>
      <c r="L5866" s="380"/>
      <c r="M5866" s="380"/>
      <c r="N5866" s="380"/>
      <c r="O5866" s="380"/>
      <c r="P5866" s="380"/>
      <c r="Q5866" s="380"/>
      <c r="R5866" s="380"/>
      <c r="S5866" s="380"/>
      <c r="T5866" s="380"/>
      <c r="U5866" s="380"/>
      <c r="V5866" s="380"/>
      <c r="W5866" s="380"/>
      <c r="X5866" s="380"/>
      <c r="Y5866" s="380"/>
      <c r="Z5866" s="380"/>
      <c r="AA5866" s="380"/>
      <c r="AF5866" s="326"/>
    </row>
    <row r="5867" spans="1:32" x14ac:dyDescent="0.25">
      <c r="A5867" s="44" t="s">
        <v>12769</v>
      </c>
      <c r="B5867" s="44" t="s">
        <v>16049</v>
      </c>
      <c r="C5867" s="45" t="s">
        <v>12770</v>
      </c>
      <c r="D5867" s="93" t="s">
        <v>3876</v>
      </c>
      <c r="E5867" s="359">
        <f>DATE(2028,7,29)</f>
        <v>46963</v>
      </c>
      <c r="F5867" s="93"/>
      <c r="G5867" s="93"/>
      <c r="H5867" s="93"/>
      <c r="I5867" s="99"/>
      <c r="J5867" s="99"/>
      <c r="K5867" s="99"/>
      <c r="L5867" s="99"/>
      <c r="M5867" s="99"/>
      <c r="N5867" s="99"/>
      <c r="O5867" s="99"/>
      <c r="P5867" s="99"/>
      <c r="Q5867" s="99"/>
      <c r="R5867" s="99"/>
      <c r="S5867" s="99"/>
      <c r="T5867" s="99"/>
      <c r="U5867" s="99"/>
      <c r="V5867" s="99"/>
      <c r="W5867" s="99"/>
      <c r="X5867" s="99"/>
      <c r="Y5867" s="99"/>
      <c r="Z5867" s="99"/>
      <c r="AF5867" s="326"/>
    </row>
    <row r="5868" spans="1:32" x14ac:dyDescent="0.3">
      <c r="A5868" s="372" t="s">
        <v>13900</v>
      </c>
      <c r="B5868" s="372" t="s">
        <v>14348</v>
      </c>
      <c r="C5868" s="125" t="s">
        <v>14349</v>
      </c>
      <c r="D5868" s="32" t="s">
        <v>20621</v>
      </c>
      <c r="E5868" s="125" t="s">
        <v>13567</v>
      </c>
      <c r="F5868" s="125" t="s">
        <v>1236</v>
      </c>
      <c r="G5868" s="125" t="s">
        <v>1237</v>
      </c>
      <c r="AF5868" s="326"/>
    </row>
    <row r="5869" spans="1:32" x14ac:dyDescent="0.3">
      <c r="A5869" s="372" t="s">
        <v>20477</v>
      </c>
      <c r="B5869" s="372" t="s">
        <v>1217</v>
      </c>
      <c r="C5869" s="125" t="s">
        <v>20617</v>
      </c>
      <c r="D5869" s="32" t="s">
        <v>20621</v>
      </c>
      <c r="E5869" s="125" t="s">
        <v>10032</v>
      </c>
      <c r="F5869" s="125" t="s">
        <v>1237</v>
      </c>
      <c r="G5869" s="125" t="s">
        <v>1237</v>
      </c>
      <c r="AF5869" s="326"/>
    </row>
    <row r="5870" spans="1:32" x14ac:dyDescent="0.25">
      <c r="A5870" s="44" t="s">
        <v>2218</v>
      </c>
      <c r="B5870" s="44" t="s">
        <v>12966</v>
      </c>
      <c r="C5870" s="45">
        <v>24090701</v>
      </c>
      <c r="D5870" s="45" t="s">
        <v>12340</v>
      </c>
      <c r="E5870" s="45" t="s">
        <v>5075</v>
      </c>
      <c r="AF5870" s="326"/>
    </row>
    <row r="5871" spans="1:32" x14ac:dyDescent="0.25">
      <c r="A5871" s="44" t="s">
        <v>2218</v>
      </c>
      <c r="B5871" s="44" t="s">
        <v>4480</v>
      </c>
      <c r="C5871" s="45">
        <v>24090702</v>
      </c>
      <c r="D5871" s="45" t="s">
        <v>12340</v>
      </c>
      <c r="E5871" s="45" t="s">
        <v>5075</v>
      </c>
      <c r="AF5871" s="326"/>
    </row>
    <row r="5872" spans="1:32" x14ac:dyDescent="0.3">
      <c r="A5872" s="99" t="s">
        <v>6691</v>
      </c>
      <c r="B5872" s="99" t="s">
        <v>6685</v>
      </c>
      <c r="C5872" s="93" t="s">
        <v>6693</v>
      </c>
      <c r="D5872" s="93" t="s">
        <v>1250</v>
      </c>
      <c r="E5872" s="94">
        <v>46439</v>
      </c>
      <c r="F5872" s="93"/>
      <c r="G5872" s="93"/>
      <c r="H5872" s="93" t="s">
        <v>1857</v>
      </c>
      <c r="I5872" s="99"/>
      <c r="J5872" s="99"/>
      <c r="K5872" s="99"/>
      <c r="L5872" s="99"/>
      <c r="M5872" s="99"/>
      <c r="N5872" s="99"/>
      <c r="O5872" s="99"/>
      <c r="P5872" s="99"/>
      <c r="Q5872" s="99"/>
      <c r="R5872" s="99"/>
      <c r="S5872" s="99"/>
      <c r="T5872" s="99"/>
      <c r="U5872" s="99"/>
      <c r="V5872" s="99"/>
      <c r="W5872" s="99"/>
      <c r="X5872" s="99"/>
      <c r="Y5872" s="99"/>
      <c r="Z5872" s="99"/>
      <c r="AF5872" s="326"/>
    </row>
    <row r="5873" spans="1:32" x14ac:dyDescent="0.25">
      <c r="A5873" s="44" t="s">
        <v>12675</v>
      </c>
      <c r="B5873" s="44" t="s">
        <v>164</v>
      </c>
      <c r="C5873" s="45" t="s">
        <v>12676</v>
      </c>
      <c r="D5873" s="46" t="s">
        <v>13037</v>
      </c>
      <c r="E5873" s="46">
        <v>46282</v>
      </c>
      <c r="AF5873" s="326"/>
    </row>
    <row r="5874" spans="1:32" x14ac:dyDescent="0.25">
      <c r="A5874" s="44" t="s">
        <v>12675</v>
      </c>
      <c r="B5874" s="44" t="s">
        <v>164</v>
      </c>
      <c r="C5874" s="45" t="s">
        <v>12676</v>
      </c>
      <c r="D5874" s="46" t="s">
        <v>13037</v>
      </c>
      <c r="E5874" s="46">
        <v>46282</v>
      </c>
      <c r="AF5874" s="326"/>
    </row>
    <row r="5875" spans="1:32" x14ac:dyDescent="0.25">
      <c r="A5875" s="44" t="s">
        <v>12675</v>
      </c>
      <c r="B5875" s="44" t="s">
        <v>164</v>
      </c>
      <c r="C5875" s="45" t="s">
        <v>12676</v>
      </c>
      <c r="D5875" s="46" t="s">
        <v>13037</v>
      </c>
      <c r="E5875" s="46">
        <v>46282</v>
      </c>
      <c r="AF5875" s="326"/>
    </row>
    <row r="5876" spans="1:32" x14ac:dyDescent="0.25">
      <c r="A5876" s="44" t="s">
        <v>12675</v>
      </c>
      <c r="B5876" s="44" t="s">
        <v>164</v>
      </c>
      <c r="C5876" s="45" t="s">
        <v>12676</v>
      </c>
      <c r="D5876" s="46" t="s">
        <v>13037</v>
      </c>
      <c r="E5876" s="46">
        <v>46282</v>
      </c>
      <c r="AF5876" s="326"/>
    </row>
    <row r="5877" spans="1:32" x14ac:dyDescent="0.25">
      <c r="A5877" s="44" t="s">
        <v>12675</v>
      </c>
      <c r="B5877" s="44" t="s">
        <v>164</v>
      </c>
      <c r="C5877" s="45" t="s">
        <v>12676</v>
      </c>
      <c r="D5877" s="46" t="s">
        <v>13037</v>
      </c>
      <c r="E5877" s="46">
        <v>46282</v>
      </c>
      <c r="AF5877" s="326"/>
    </row>
    <row r="5878" spans="1:32" x14ac:dyDescent="0.25">
      <c r="A5878" s="44" t="s">
        <v>12675</v>
      </c>
      <c r="B5878" s="44" t="s">
        <v>164</v>
      </c>
      <c r="C5878" s="45" t="s">
        <v>12676</v>
      </c>
      <c r="D5878" s="46" t="s">
        <v>13037</v>
      </c>
      <c r="E5878" s="46">
        <v>46282</v>
      </c>
      <c r="AF5878" s="326"/>
    </row>
    <row r="5879" spans="1:32" x14ac:dyDescent="0.25">
      <c r="A5879" s="44" t="s">
        <v>12675</v>
      </c>
      <c r="B5879" s="44" t="s">
        <v>164</v>
      </c>
      <c r="C5879" s="45" t="s">
        <v>17671</v>
      </c>
      <c r="D5879" s="46" t="s">
        <v>13037</v>
      </c>
      <c r="E5879" s="46">
        <v>46274</v>
      </c>
      <c r="AF5879" s="326"/>
    </row>
    <row r="5880" spans="1:32" x14ac:dyDescent="0.3">
      <c r="A5880" s="372" t="s">
        <v>20478</v>
      </c>
      <c r="B5880" s="372" t="s">
        <v>7464</v>
      </c>
      <c r="C5880" s="125" t="s">
        <v>20618</v>
      </c>
      <c r="D5880" s="32" t="s">
        <v>20621</v>
      </c>
      <c r="E5880" s="125" t="s">
        <v>10032</v>
      </c>
      <c r="F5880" s="125" t="s">
        <v>1236</v>
      </c>
      <c r="G5880" s="125" t="s">
        <v>1237</v>
      </c>
      <c r="AF5880" s="326"/>
    </row>
    <row r="5881" spans="1:32" x14ac:dyDescent="0.3">
      <c r="A5881" s="372" t="s">
        <v>16570</v>
      </c>
      <c r="B5881" s="372" t="s">
        <v>5064</v>
      </c>
      <c r="C5881" s="125" t="s">
        <v>16873</v>
      </c>
      <c r="D5881" s="32" t="s">
        <v>20621</v>
      </c>
      <c r="E5881" s="125" t="s">
        <v>10638</v>
      </c>
      <c r="F5881" s="125" t="s">
        <v>1237</v>
      </c>
      <c r="G5881" s="125" t="s">
        <v>1237</v>
      </c>
      <c r="AF5881" s="326"/>
    </row>
    <row r="5882" spans="1:32" x14ac:dyDescent="0.25">
      <c r="A5882" s="44" t="s">
        <v>9529</v>
      </c>
      <c r="B5882" s="44" t="s">
        <v>16050</v>
      </c>
      <c r="C5882" s="45" t="s">
        <v>5368</v>
      </c>
      <c r="D5882" s="93" t="s">
        <v>3876</v>
      </c>
      <c r="E5882" s="359">
        <f>DATE(2026,8,1)</f>
        <v>46235</v>
      </c>
      <c r="F5882" s="93"/>
      <c r="G5882" s="93"/>
      <c r="H5882" s="93"/>
      <c r="I5882" s="99"/>
      <c r="J5882" s="99"/>
      <c r="K5882" s="99"/>
      <c r="L5882" s="99"/>
      <c r="M5882" s="99"/>
      <c r="N5882" s="99"/>
      <c r="O5882" s="99"/>
      <c r="P5882" s="99"/>
      <c r="Q5882" s="99"/>
      <c r="R5882" s="99"/>
      <c r="S5882" s="99"/>
      <c r="T5882" s="99"/>
      <c r="U5882" s="99"/>
      <c r="V5882" s="99"/>
      <c r="W5882" s="99"/>
      <c r="X5882" s="99"/>
      <c r="Y5882" s="99"/>
      <c r="Z5882" s="99"/>
      <c r="AA5882" s="380"/>
      <c r="AF5882" s="326"/>
    </row>
    <row r="5883" spans="1:32" x14ac:dyDescent="0.25">
      <c r="A5883" s="44" t="s">
        <v>19196</v>
      </c>
      <c r="B5883" s="44" t="s">
        <v>3298</v>
      </c>
      <c r="C5883" s="45">
        <v>26010402</v>
      </c>
      <c r="D5883" s="45" t="s">
        <v>12340</v>
      </c>
      <c r="E5883" s="45" t="s">
        <v>18836</v>
      </c>
      <c r="AF5883" s="326"/>
    </row>
    <row r="5884" spans="1:32" x14ac:dyDescent="0.25">
      <c r="A5884" s="44" t="s">
        <v>13674</v>
      </c>
      <c r="B5884" s="44" t="s">
        <v>5442</v>
      </c>
      <c r="C5884" s="45">
        <v>25010502</v>
      </c>
      <c r="D5884" s="45" t="s">
        <v>12340</v>
      </c>
      <c r="E5884" s="45" t="s">
        <v>13567</v>
      </c>
      <c r="AF5884" s="326"/>
    </row>
    <row r="5885" spans="1:32" x14ac:dyDescent="0.25">
      <c r="A5885" s="44" t="s">
        <v>13674</v>
      </c>
      <c r="B5885" s="44" t="s">
        <v>18828</v>
      </c>
      <c r="C5885" s="45">
        <v>25010501</v>
      </c>
      <c r="D5885" s="45" t="s">
        <v>12340</v>
      </c>
      <c r="E5885" s="45" t="s">
        <v>13567</v>
      </c>
      <c r="AF5885" s="326"/>
    </row>
    <row r="5886" spans="1:32" x14ac:dyDescent="0.25">
      <c r="A5886" s="44" t="s">
        <v>13674</v>
      </c>
      <c r="B5886" s="44" t="s">
        <v>5639</v>
      </c>
      <c r="C5886" s="45">
        <v>25010401</v>
      </c>
      <c r="D5886" s="45" t="s">
        <v>12340</v>
      </c>
      <c r="E5886" s="45" t="s">
        <v>13581</v>
      </c>
      <c r="AF5886" s="326"/>
    </row>
    <row r="5887" spans="1:32" x14ac:dyDescent="0.25">
      <c r="A5887" s="44" t="s">
        <v>13674</v>
      </c>
      <c r="B5887" s="44" t="s">
        <v>3298</v>
      </c>
      <c r="C5887" s="45">
        <v>25010402</v>
      </c>
      <c r="D5887" s="45" t="s">
        <v>12340</v>
      </c>
      <c r="E5887" s="45" t="s">
        <v>13581</v>
      </c>
      <c r="AF5887" s="326"/>
    </row>
    <row r="5888" spans="1:32" x14ac:dyDescent="0.3">
      <c r="A5888" s="57" t="s">
        <v>3777</v>
      </c>
      <c r="B5888" s="92" t="s">
        <v>3862</v>
      </c>
      <c r="C5888" s="93" t="s">
        <v>3860</v>
      </c>
      <c r="D5888" s="93" t="s">
        <v>3861</v>
      </c>
      <c r="E5888" s="94">
        <v>46203</v>
      </c>
      <c r="F5888" s="93"/>
      <c r="G5888" s="93"/>
      <c r="H5888" s="93"/>
      <c r="I5888" s="99"/>
      <c r="J5888" s="99"/>
      <c r="K5888" s="99"/>
      <c r="L5888" s="99"/>
      <c r="M5888" s="99"/>
      <c r="N5888" s="99"/>
      <c r="O5888" s="99"/>
      <c r="P5888" s="99"/>
      <c r="Q5888" s="99"/>
      <c r="R5888" s="99"/>
      <c r="S5888" s="99"/>
      <c r="T5888" s="99"/>
      <c r="U5888" s="99"/>
      <c r="V5888" s="99"/>
      <c r="W5888" s="99"/>
      <c r="X5888" s="99"/>
      <c r="Y5888" s="99"/>
      <c r="Z5888" s="99"/>
      <c r="AA5888" s="380"/>
      <c r="AF5888" s="326"/>
    </row>
    <row r="5889" spans="1:32" x14ac:dyDescent="0.3">
      <c r="A5889" s="99" t="s">
        <v>13025</v>
      </c>
      <c r="B5889" s="92" t="s">
        <v>13023</v>
      </c>
      <c r="C5889" s="93" t="s">
        <v>13024</v>
      </c>
      <c r="D5889" s="93" t="s">
        <v>1250</v>
      </c>
      <c r="E5889" s="94">
        <v>46357</v>
      </c>
      <c r="F5889" s="93"/>
      <c r="G5889" s="93"/>
      <c r="H5889" s="93"/>
      <c r="I5889" s="99"/>
      <c r="J5889" s="99"/>
      <c r="K5889" s="99"/>
      <c r="L5889" s="99"/>
      <c r="M5889" s="99"/>
      <c r="N5889" s="99"/>
      <c r="O5889" s="99"/>
      <c r="P5889" s="99"/>
      <c r="Q5889" s="99"/>
      <c r="R5889" s="99"/>
      <c r="S5889" s="99"/>
      <c r="T5889" s="99"/>
      <c r="U5889" s="99"/>
      <c r="V5889" s="99"/>
      <c r="W5889" s="99"/>
      <c r="X5889" s="99"/>
      <c r="Y5889" s="99"/>
      <c r="Z5889" s="99"/>
      <c r="AA5889" s="380"/>
      <c r="AF5889" s="326"/>
    </row>
    <row r="5890" spans="1:32" x14ac:dyDescent="0.25">
      <c r="A5890" s="44" t="s">
        <v>19197</v>
      </c>
      <c r="B5890" s="44" t="s">
        <v>3298</v>
      </c>
      <c r="C5890" s="45">
        <v>26010402</v>
      </c>
      <c r="D5890" s="45" t="s">
        <v>12340</v>
      </c>
      <c r="E5890" s="45" t="s">
        <v>18836</v>
      </c>
      <c r="AF5890" s="326"/>
    </row>
    <row r="5891" spans="1:32" x14ac:dyDescent="0.25">
      <c r="A5891" s="44" t="s">
        <v>19197</v>
      </c>
      <c r="B5891" s="44" t="s">
        <v>5639</v>
      </c>
      <c r="C5891" s="45">
        <v>26010401</v>
      </c>
      <c r="D5891" s="45" t="s">
        <v>12340</v>
      </c>
      <c r="E5891" s="45" t="s">
        <v>18836</v>
      </c>
      <c r="AF5891" s="326"/>
    </row>
    <row r="5892" spans="1:32" x14ac:dyDescent="0.25">
      <c r="A5892" s="44" t="s">
        <v>11452</v>
      </c>
      <c r="B5892" s="44" t="s">
        <v>4036</v>
      </c>
      <c r="C5892" s="45">
        <v>24060401</v>
      </c>
      <c r="D5892" s="45" t="s">
        <v>12340</v>
      </c>
      <c r="E5892" s="45" t="s">
        <v>5235</v>
      </c>
      <c r="AF5892" s="326"/>
    </row>
    <row r="5893" spans="1:32" x14ac:dyDescent="0.25">
      <c r="A5893" s="44" t="s">
        <v>34</v>
      </c>
      <c r="B5893" s="44" t="s">
        <v>165</v>
      </c>
      <c r="C5893" s="45" t="s">
        <v>5145</v>
      </c>
      <c r="D5893" s="46" t="s">
        <v>13037</v>
      </c>
      <c r="E5893" s="46">
        <v>46250</v>
      </c>
      <c r="AF5893" s="326"/>
    </row>
    <row r="5894" spans="1:32" x14ac:dyDescent="0.25">
      <c r="A5894" s="44" t="s">
        <v>34</v>
      </c>
      <c r="B5894" s="44" t="s">
        <v>165</v>
      </c>
      <c r="C5894" s="45" t="s">
        <v>5145</v>
      </c>
      <c r="D5894" s="46" t="s">
        <v>13037</v>
      </c>
      <c r="E5894" s="46">
        <v>46250</v>
      </c>
      <c r="AF5894" s="326"/>
    </row>
    <row r="5895" spans="1:32" x14ac:dyDescent="0.25">
      <c r="A5895" s="44" t="s">
        <v>34</v>
      </c>
      <c r="B5895" s="44" t="s">
        <v>154</v>
      </c>
      <c r="C5895" s="45" t="s">
        <v>6817</v>
      </c>
      <c r="D5895" s="46" t="s">
        <v>13037</v>
      </c>
      <c r="E5895" s="46">
        <v>46441</v>
      </c>
      <c r="AF5895" s="326"/>
    </row>
    <row r="5896" spans="1:32" x14ac:dyDescent="0.25">
      <c r="A5896" s="44" t="s">
        <v>34</v>
      </c>
      <c r="B5896" s="44" t="s">
        <v>154</v>
      </c>
      <c r="C5896" s="45" t="s">
        <v>6817</v>
      </c>
      <c r="D5896" s="46" t="s">
        <v>13037</v>
      </c>
      <c r="E5896" s="46">
        <v>46441</v>
      </c>
      <c r="AF5896" s="326"/>
    </row>
    <row r="5897" spans="1:32" x14ac:dyDescent="0.25">
      <c r="A5897" s="44" t="s">
        <v>34</v>
      </c>
      <c r="B5897" s="44" t="s">
        <v>154</v>
      </c>
      <c r="C5897" s="45" t="s">
        <v>6817</v>
      </c>
      <c r="D5897" s="46" t="s">
        <v>13037</v>
      </c>
      <c r="E5897" s="46">
        <v>46441</v>
      </c>
      <c r="AF5897" s="326"/>
    </row>
    <row r="5898" spans="1:32" x14ac:dyDescent="0.25">
      <c r="A5898" s="44" t="s">
        <v>34</v>
      </c>
      <c r="B5898" s="44" t="s">
        <v>154</v>
      </c>
      <c r="C5898" s="45" t="s">
        <v>15598</v>
      </c>
      <c r="D5898" s="46" t="s">
        <v>13037</v>
      </c>
      <c r="E5898" s="46">
        <v>46218</v>
      </c>
      <c r="AF5898" s="326"/>
    </row>
    <row r="5899" spans="1:32" x14ac:dyDescent="0.25">
      <c r="A5899" s="44" t="s">
        <v>34</v>
      </c>
      <c r="B5899" s="44" t="s">
        <v>154</v>
      </c>
      <c r="C5899" s="45" t="s">
        <v>15598</v>
      </c>
      <c r="D5899" s="46" t="s">
        <v>13037</v>
      </c>
      <c r="E5899" s="46">
        <v>46218</v>
      </c>
      <c r="AF5899" s="326"/>
    </row>
    <row r="5900" spans="1:32" x14ac:dyDescent="0.25">
      <c r="A5900" s="44" t="s">
        <v>34</v>
      </c>
      <c r="B5900" s="44" t="s">
        <v>154</v>
      </c>
      <c r="C5900" s="45" t="s">
        <v>15598</v>
      </c>
      <c r="D5900" s="46" t="s">
        <v>13037</v>
      </c>
      <c r="E5900" s="46">
        <v>46218</v>
      </c>
      <c r="AF5900" s="326"/>
    </row>
    <row r="5901" spans="1:32" x14ac:dyDescent="0.25">
      <c r="A5901" s="44" t="s">
        <v>34</v>
      </c>
      <c r="B5901" s="44" t="s">
        <v>154</v>
      </c>
      <c r="C5901" s="45" t="s">
        <v>15598</v>
      </c>
      <c r="D5901" s="46" t="s">
        <v>13037</v>
      </c>
      <c r="E5901" s="46">
        <v>46218</v>
      </c>
      <c r="AF5901" s="326"/>
    </row>
    <row r="5902" spans="1:32" x14ac:dyDescent="0.25">
      <c r="A5902" s="44" t="s">
        <v>11453</v>
      </c>
      <c r="B5902" s="44" t="s">
        <v>11338</v>
      </c>
      <c r="C5902" s="45">
        <v>24020201</v>
      </c>
      <c r="D5902" s="45" t="s">
        <v>12340</v>
      </c>
      <c r="E5902" s="45" t="s">
        <v>5444</v>
      </c>
      <c r="AF5902" s="326"/>
    </row>
    <row r="5903" spans="1:32" x14ac:dyDescent="0.25">
      <c r="A5903" s="44" t="s">
        <v>11453</v>
      </c>
      <c r="B5903" s="44" t="s">
        <v>210</v>
      </c>
      <c r="C5903" s="45">
        <v>241001</v>
      </c>
      <c r="D5903" s="45" t="s">
        <v>12340</v>
      </c>
      <c r="E5903" s="45" t="s">
        <v>5650</v>
      </c>
      <c r="AF5903" s="326"/>
    </row>
    <row r="5904" spans="1:32" x14ac:dyDescent="0.25">
      <c r="A5904" s="44" t="s">
        <v>11453</v>
      </c>
      <c r="B5904" s="44" t="s">
        <v>16907</v>
      </c>
      <c r="C5904" s="45">
        <v>25050401</v>
      </c>
      <c r="D5904" s="45" t="s">
        <v>12340</v>
      </c>
      <c r="E5904" s="45" t="s">
        <v>7651</v>
      </c>
      <c r="AF5904" s="326"/>
    </row>
    <row r="5905" spans="1:32" x14ac:dyDescent="0.25">
      <c r="A5905" s="44" t="s">
        <v>11453</v>
      </c>
      <c r="B5905" s="44" t="s">
        <v>3167</v>
      </c>
      <c r="C5905" s="45">
        <v>24020202</v>
      </c>
      <c r="D5905" s="45" t="s">
        <v>12340</v>
      </c>
      <c r="E5905" s="45" t="s">
        <v>5444</v>
      </c>
      <c r="AF5905" s="326"/>
    </row>
    <row r="5906" spans="1:32" x14ac:dyDescent="0.3">
      <c r="A5906" s="372" t="s">
        <v>9372</v>
      </c>
      <c r="B5906" s="372" t="s">
        <v>1218</v>
      </c>
      <c r="C5906" s="125" t="s">
        <v>11922</v>
      </c>
      <c r="D5906" s="32" t="s">
        <v>20621</v>
      </c>
      <c r="E5906" s="125" t="s">
        <v>8976</v>
      </c>
      <c r="F5906" s="125" t="s">
        <v>1237</v>
      </c>
      <c r="G5906" s="125" t="s">
        <v>1237</v>
      </c>
      <c r="AF5906" s="326"/>
    </row>
    <row r="5907" spans="1:32" x14ac:dyDescent="0.25">
      <c r="A5907" s="44" t="s">
        <v>6963</v>
      </c>
      <c r="B5907" s="44" t="s">
        <v>2433</v>
      </c>
      <c r="C5907" s="45">
        <v>230105</v>
      </c>
      <c r="D5907" s="45" t="s">
        <v>12340</v>
      </c>
      <c r="E5907" s="45" t="s">
        <v>5580</v>
      </c>
      <c r="AF5907" s="326"/>
    </row>
    <row r="5908" spans="1:32" x14ac:dyDescent="0.25">
      <c r="A5908" s="44" t="s">
        <v>712</v>
      </c>
      <c r="B5908" s="44" t="s">
        <v>3275</v>
      </c>
      <c r="C5908" s="45">
        <v>210101</v>
      </c>
      <c r="D5908" s="45" t="s">
        <v>12340</v>
      </c>
      <c r="E5908" s="45" t="s">
        <v>3276</v>
      </c>
      <c r="AF5908" s="326"/>
    </row>
    <row r="5909" spans="1:32" x14ac:dyDescent="0.25">
      <c r="A5909" s="44" t="s">
        <v>712</v>
      </c>
      <c r="B5909" s="44" t="s">
        <v>3608</v>
      </c>
      <c r="C5909" s="45">
        <v>240401</v>
      </c>
      <c r="D5909" s="45" t="s">
        <v>12340</v>
      </c>
      <c r="E5909" s="45" t="s">
        <v>5311</v>
      </c>
      <c r="AF5909" s="326"/>
    </row>
    <row r="5910" spans="1:32" x14ac:dyDescent="0.3">
      <c r="A5910" s="135" t="s">
        <v>6181</v>
      </c>
      <c r="B5910" s="131" t="s">
        <v>6179</v>
      </c>
      <c r="C5910" s="96" t="s">
        <v>6180</v>
      </c>
      <c r="D5910" s="96" t="s">
        <v>1250</v>
      </c>
      <c r="E5910" s="112">
        <v>46341</v>
      </c>
      <c r="F5910" s="93"/>
      <c r="G5910" s="93"/>
      <c r="H5910" s="93"/>
      <c r="I5910" s="99"/>
      <c r="J5910" s="99"/>
      <c r="K5910" s="99"/>
      <c r="L5910" s="99"/>
      <c r="M5910" s="99"/>
      <c r="N5910" s="99"/>
      <c r="O5910" s="99"/>
      <c r="P5910" s="99"/>
      <c r="Q5910" s="99"/>
      <c r="R5910" s="99"/>
      <c r="S5910" s="99"/>
      <c r="T5910" s="99"/>
      <c r="U5910" s="99"/>
      <c r="V5910" s="99"/>
      <c r="W5910" s="99"/>
      <c r="X5910" s="99"/>
      <c r="Y5910" s="99"/>
      <c r="Z5910" s="99"/>
      <c r="AA5910" s="380"/>
      <c r="AF5910" s="326"/>
    </row>
    <row r="5911" spans="1:32" x14ac:dyDescent="0.25">
      <c r="A5911" s="44" t="s">
        <v>19198</v>
      </c>
      <c r="B5911" s="44" t="s">
        <v>5639</v>
      </c>
      <c r="C5911" s="45">
        <v>26010401</v>
      </c>
      <c r="D5911" s="45" t="s">
        <v>12340</v>
      </c>
      <c r="E5911" s="45" t="s">
        <v>18836</v>
      </c>
      <c r="AF5911" s="326"/>
    </row>
    <row r="5912" spans="1:32" x14ac:dyDescent="0.25">
      <c r="A5912" s="44" t="s">
        <v>8505</v>
      </c>
      <c r="B5912" s="44" t="s">
        <v>8468</v>
      </c>
      <c r="C5912" s="45">
        <v>23080101</v>
      </c>
      <c r="D5912" s="45" t="s">
        <v>12340</v>
      </c>
      <c r="E5912" s="45" t="s">
        <v>4380</v>
      </c>
      <c r="AF5912" s="326"/>
    </row>
    <row r="5913" spans="1:32" x14ac:dyDescent="0.25">
      <c r="A5913" s="44" t="s">
        <v>8505</v>
      </c>
      <c r="B5913" s="44" t="s">
        <v>8500</v>
      </c>
      <c r="C5913" s="45">
        <v>23080102</v>
      </c>
      <c r="D5913" s="45" t="s">
        <v>12340</v>
      </c>
      <c r="E5913" s="45" t="s">
        <v>4380</v>
      </c>
      <c r="AF5913" s="326"/>
    </row>
    <row r="5914" spans="1:32" x14ac:dyDescent="0.25">
      <c r="A5914" s="44" t="s">
        <v>4131</v>
      </c>
      <c r="B5914" s="44" t="s">
        <v>20390</v>
      </c>
      <c r="C5914" s="45" t="s">
        <v>4143</v>
      </c>
      <c r="D5914" s="32" t="s">
        <v>12570</v>
      </c>
      <c r="E5914" s="46">
        <v>46265</v>
      </c>
      <c r="AF5914" s="326"/>
    </row>
    <row r="5915" spans="1:32" x14ac:dyDescent="0.25">
      <c r="A5915" s="256" t="s">
        <v>15267</v>
      </c>
      <c r="B5915" s="256" t="s">
        <v>10706</v>
      </c>
      <c r="C5915" s="53" t="s">
        <v>15377</v>
      </c>
      <c r="D5915" s="93" t="s">
        <v>5891</v>
      </c>
      <c r="E5915" s="257">
        <v>47196</v>
      </c>
      <c r="F5915" s="93"/>
      <c r="G5915" s="93"/>
      <c r="H5915" s="93"/>
      <c r="I5915" s="99"/>
      <c r="J5915" s="99"/>
      <c r="K5915" s="99"/>
      <c r="L5915" s="99"/>
      <c r="M5915" s="99"/>
      <c r="N5915" s="99"/>
      <c r="O5915" s="99"/>
      <c r="P5915" s="99"/>
      <c r="Q5915" s="99"/>
      <c r="R5915" s="99"/>
      <c r="S5915" s="99"/>
      <c r="T5915" s="99"/>
      <c r="U5915" s="99"/>
      <c r="V5915" s="99"/>
      <c r="W5915" s="99"/>
      <c r="X5915" s="99"/>
      <c r="Y5915" s="99"/>
      <c r="Z5915" s="99"/>
      <c r="AF5915" s="326"/>
    </row>
    <row r="5916" spans="1:32" x14ac:dyDescent="0.25">
      <c r="A5916" s="44" t="s">
        <v>16051</v>
      </c>
      <c r="B5916" s="44" t="s">
        <v>16052</v>
      </c>
      <c r="C5916" s="45" t="s">
        <v>16053</v>
      </c>
      <c r="D5916" s="93" t="s">
        <v>3876</v>
      </c>
      <c r="E5916" s="359">
        <f>DATE(2029,7,24)</f>
        <v>47323</v>
      </c>
      <c r="F5916" s="93"/>
      <c r="G5916" s="93"/>
      <c r="H5916" s="93"/>
      <c r="I5916" s="99"/>
      <c r="J5916" s="99"/>
      <c r="K5916" s="99"/>
      <c r="L5916" s="99"/>
      <c r="M5916" s="99"/>
      <c r="N5916" s="99"/>
      <c r="O5916" s="99"/>
      <c r="P5916" s="99"/>
      <c r="Q5916" s="99"/>
      <c r="R5916" s="99"/>
      <c r="S5916" s="99"/>
      <c r="T5916" s="99"/>
      <c r="U5916" s="99"/>
      <c r="V5916" s="99"/>
      <c r="W5916" s="99"/>
      <c r="X5916" s="99"/>
      <c r="Y5916" s="99"/>
      <c r="Z5916" s="99"/>
      <c r="AF5916" s="326"/>
    </row>
    <row r="5917" spans="1:32" x14ac:dyDescent="0.25">
      <c r="A5917" s="44" t="s">
        <v>9530</v>
      </c>
      <c r="B5917" s="44" t="s">
        <v>16054</v>
      </c>
      <c r="C5917" s="45" t="s">
        <v>14859</v>
      </c>
      <c r="D5917" s="93" t="s">
        <v>3876</v>
      </c>
      <c r="E5917" s="359">
        <f>DATE(2028,11,18)</f>
        <v>47075</v>
      </c>
      <c r="F5917" s="93"/>
      <c r="G5917" s="93"/>
      <c r="H5917" s="93"/>
      <c r="I5917" s="99"/>
      <c r="J5917" s="99"/>
      <c r="K5917" s="99"/>
      <c r="L5917" s="99"/>
      <c r="M5917" s="99"/>
      <c r="N5917" s="99"/>
      <c r="O5917" s="99"/>
      <c r="P5917" s="99"/>
      <c r="Q5917" s="99"/>
      <c r="R5917" s="99"/>
      <c r="S5917" s="99"/>
      <c r="T5917" s="99"/>
      <c r="U5917" s="99"/>
      <c r="V5917" s="99"/>
      <c r="W5917" s="99"/>
      <c r="X5917" s="99"/>
      <c r="Y5917" s="99"/>
      <c r="Z5917" s="99"/>
      <c r="AF5917" s="326"/>
    </row>
    <row r="5918" spans="1:32" x14ac:dyDescent="0.25">
      <c r="A5918" s="44" t="s">
        <v>486</v>
      </c>
      <c r="B5918" s="44" t="s">
        <v>20344</v>
      </c>
      <c r="C5918" s="45" t="s">
        <v>8813</v>
      </c>
      <c r="D5918" s="32" t="s">
        <v>12570</v>
      </c>
      <c r="E5918" s="46">
        <v>46387</v>
      </c>
      <c r="AF5918" s="326"/>
    </row>
    <row r="5919" spans="1:32" x14ac:dyDescent="0.25">
      <c r="A5919" s="44" t="s">
        <v>11454</v>
      </c>
      <c r="B5919" s="44" t="s">
        <v>18874</v>
      </c>
      <c r="C5919" s="45">
        <v>24060301</v>
      </c>
      <c r="D5919" s="45" t="s">
        <v>12340</v>
      </c>
      <c r="E5919" s="45" t="s">
        <v>5235</v>
      </c>
      <c r="AF5919" s="326"/>
    </row>
    <row r="5920" spans="1:32" x14ac:dyDescent="0.25">
      <c r="A5920" s="44" t="s">
        <v>11454</v>
      </c>
      <c r="B5920" s="44" t="s">
        <v>3298</v>
      </c>
      <c r="C5920" s="45">
        <v>26010402</v>
      </c>
      <c r="D5920" s="45" t="s">
        <v>12340</v>
      </c>
      <c r="E5920" s="45" t="s">
        <v>18836</v>
      </c>
      <c r="AF5920" s="326"/>
    </row>
    <row r="5921" spans="1:32" x14ac:dyDescent="0.25">
      <c r="A5921" s="44" t="s">
        <v>11454</v>
      </c>
      <c r="B5921" s="44" t="s">
        <v>968</v>
      </c>
      <c r="C5921" s="45">
        <v>24060402</v>
      </c>
      <c r="D5921" s="45" t="s">
        <v>12340</v>
      </c>
      <c r="E5921" s="45" t="s">
        <v>5235</v>
      </c>
      <c r="AF5921" s="326"/>
    </row>
    <row r="5922" spans="1:32" x14ac:dyDescent="0.25">
      <c r="A5922" s="44" t="s">
        <v>11454</v>
      </c>
      <c r="B5922" s="44" t="s">
        <v>4036</v>
      </c>
      <c r="C5922" s="45">
        <v>24060401</v>
      </c>
      <c r="D5922" s="45" t="s">
        <v>12340</v>
      </c>
      <c r="E5922" s="45" t="s">
        <v>5235</v>
      </c>
      <c r="AF5922" s="326"/>
    </row>
    <row r="5923" spans="1:32" x14ac:dyDescent="0.25">
      <c r="A5923" s="44" t="s">
        <v>11454</v>
      </c>
      <c r="B5923" s="44" t="s">
        <v>11310</v>
      </c>
      <c r="C5923" s="45">
        <v>24060302</v>
      </c>
      <c r="D5923" s="45" t="s">
        <v>12340</v>
      </c>
      <c r="E5923" s="45" t="s">
        <v>5235</v>
      </c>
      <c r="AF5923" s="326"/>
    </row>
    <row r="5924" spans="1:32" x14ac:dyDescent="0.25">
      <c r="A5924" s="44" t="s">
        <v>11454</v>
      </c>
      <c r="B5924" s="44" t="s">
        <v>974</v>
      </c>
      <c r="C5924" s="45">
        <v>220104</v>
      </c>
      <c r="D5924" s="45" t="s">
        <v>12340</v>
      </c>
      <c r="E5924" s="45" t="s">
        <v>5452</v>
      </c>
      <c r="AF5924" s="326"/>
    </row>
    <row r="5925" spans="1:32" x14ac:dyDescent="0.3">
      <c r="A5925" s="372" t="s">
        <v>5022</v>
      </c>
      <c r="B5925" s="372" t="s">
        <v>7468</v>
      </c>
      <c r="C5925" s="125" t="s">
        <v>5071</v>
      </c>
      <c r="D5925" s="32" t="s">
        <v>20621</v>
      </c>
      <c r="E5925" s="125" t="s">
        <v>5075</v>
      </c>
      <c r="F5925" s="125" t="s">
        <v>1236</v>
      </c>
      <c r="G5925" s="125" t="s">
        <v>1236</v>
      </c>
      <c r="AF5925" s="326"/>
    </row>
    <row r="5926" spans="1:32" x14ac:dyDescent="0.25">
      <c r="A5926" s="44" t="s">
        <v>11455</v>
      </c>
      <c r="B5926" s="44" t="s">
        <v>3298</v>
      </c>
      <c r="C5926" s="45">
        <v>24010402</v>
      </c>
      <c r="D5926" s="45" t="s">
        <v>12340</v>
      </c>
      <c r="E5926" s="45" t="s">
        <v>10021</v>
      </c>
      <c r="AF5926" s="326"/>
    </row>
    <row r="5927" spans="1:32" x14ac:dyDescent="0.25">
      <c r="A5927" s="44" t="s">
        <v>11455</v>
      </c>
      <c r="B5927" s="44" t="s">
        <v>10020</v>
      </c>
      <c r="C5927" s="45">
        <v>24010401</v>
      </c>
      <c r="D5927" s="45" t="s">
        <v>12340</v>
      </c>
      <c r="E5927" s="45" t="s">
        <v>10021</v>
      </c>
      <c r="AF5927" s="326"/>
    </row>
    <row r="5928" spans="1:32" x14ac:dyDescent="0.25">
      <c r="A5928" s="44" t="s">
        <v>19200</v>
      </c>
      <c r="B5928" s="44" t="s">
        <v>3159</v>
      </c>
      <c r="C5928" s="45">
        <v>230903</v>
      </c>
      <c r="D5928" s="45" t="s">
        <v>12340</v>
      </c>
      <c r="E5928" s="45" t="s">
        <v>8524</v>
      </c>
      <c r="AF5928" s="326"/>
    </row>
    <row r="5929" spans="1:32" x14ac:dyDescent="0.25">
      <c r="A5929" s="44" t="s">
        <v>19200</v>
      </c>
      <c r="B5929" s="44" t="s">
        <v>980</v>
      </c>
      <c r="C5929" s="45">
        <v>260103</v>
      </c>
      <c r="D5929" s="45" t="s">
        <v>12340</v>
      </c>
      <c r="E5929" s="45" t="s">
        <v>8976</v>
      </c>
      <c r="AF5929" s="326"/>
    </row>
    <row r="5930" spans="1:32" x14ac:dyDescent="0.25">
      <c r="A5930" s="91" t="s">
        <v>10202</v>
      </c>
      <c r="B5930" s="92" t="s">
        <v>10390</v>
      </c>
      <c r="C5930" s="56" t="s">
        <v>10135</v>
      </c>
      <c r="D5930" s="146" t="s">
        <v>10389</v>
      </c>
      <c r="E5930" s="107">
        <v>45838</v>
      </c>
      <c r="F5930" s="93"/>
      <c r="G5930" s="93"/>
      <c r="H5930" s="93"/>
      <c r="I5930" s="99"/>
      <c r="J5930" s="99"/>
      <c r="K5930" s="99"/>
      <c r="L5930" s="99"/>
      <c r="M5930" s="99"/>
      <c r="N5930" s="99"/>
      <c r="O5930" s="99"/>
      <c r="P5930" s="99"/>
      <c r="Q5930" s="99"/>
      <c r="R5930" s="99"/>
      <c r="S5930" s="99"/>
      <c r="T5930" s="99"/>
      <c r="U5930" s="99"/>
      <c r="V5930" s="99"/>
      <c r="W5930" s="99"/>
      <c r="X5930" s="99"/>
      <c r="Y5930" s="99"/>
      <c r="Z5930" s="99"/>
      <c r="AF5930" s="326"/>
    </row>
    <row r="5931" spans="1:32" x14ac:dyDescent="0.25">
      <c r="A5931" s="44" t="s">
        <v>15601</v>
      </c>
      <c r="B5931" s="44" t="s">
        <v>4105</v>
      </c>
      <c r="C5931" s="45" t="s">
        <v>15602</v>
      </c>
      <c r="D5931" s="46" t="s">
        <v>13037</v>
      </c>
      <c r="E5931" s="46">
        <v>46218</v>
      </c>
      <c r="AF5931" s="326"/>
    </row>
    <row r="5932" spans="1:32" x14ac:dyDescent="0.3">
      <c r="A5932" s="372" t="s">
        <v>16571</v>
      </c>
      <c r="B5932" s="372" t="s">
        <v>1209</v>
      </c>
      <c r="C5932" s="125" t="s">
        <v>8691</v>
      </c>
      <c r="D5932" s="32" t="s">
        <v>20621</v>
      </c>
      <c r="E5932" s="125" t="s">
        <v>8524</v>
      </c>
      <c r="F5932" s="125" t="s">
        <v>1236</v>
      </c>
      <c r="G5932" s="125" t="s">
        <v>1237</v>
      </c>
      <c r="AF5932" s="326"/>
    </row>
    <row r="5933" spans="1:32" x14ac:dyDescent="0.25">
      <c r="A5933" s="44" t="s">
        <v>11456</v>
      </c>
      <c r="B5933" s="44" t="s">
        <v>10031</v>
      </c>
      <c r="C5933" s="45">
        <v>240101</v>
      </c>
      <c r="D5933" s="45" t="s">
        <v>12340</v>
      </c>
      <c r="E5933" s="45" t="s">
        <v>10032</v>
      </c>
      <c r="AF5933" s="326"/>
    </row>
    <row r="5934" spans="1:32" x14ac:dyDescent="0.25">
      <c r="A5934" s="44" t="s">
        <v>12978</v>
      </c>
      <c r="B5934" s="44" t="s">
        <v>18988</v>
      </c>
      <c r="C5934" s="45">
        <v>240901</v>
      </c>
      <c r="D5934" s="45" t="s">
        <v>12340</v>
      </c>
      <c r="E5934" s="45" t="s">
        <v>5075</v>
      </c>
      <c r="AF5934" s="326"/>
    </row>
    <row r="5935" spans="1:32" x14ac:dyDescent="0.25">
      <c r="A5935" s="44" t="s">
        <v>6964</v>
      </c>
      <c r="B5935" s="44" t="s">
        <v>10020</v>
      </c>
      <c r="C5935" s="45">
        <v>24010401</v>
      </c>
      <c r="D5935" s="45" t="s">
        <v>12340</v>
      </c>
      <c r="E5935" s="45" t="s">
        <v>10021</v>
      </c>
      <c r="AF5935" s="326"/>
    </row>
    <row r="5936" spans="1:32" x14ac:dyDescent="0.25">
      <c r="A5936" s="44" t="s">
        <v>6964</v>
      </c>
      <c r="B5936" s="44" t="s">
        <v>3159</v>
      </c>
      <c r="C5936" s="45">
        <v>230903</v>
      </c>
      <c r="D5936" s="45" t="s">
        <v>12340</v>
      </c>
      <c r="E5936" s="45" t="s">
        <v>8524</v>
      </c>
      <c r="AF5936" s="326"/>
    </row>
    <row r="5937" spans="1:32" x14ac:dyDescent="0.25">
      <c r="A5937" s="44" t="s">
        <v>6964</v>
      </c>
      <c r="B5937" s="44" t="s">
        <v>1733</v>
      </c>
      <c r="C5937" s="45">
        <v>250101</v>
      </c>
      <c r="D5937" s="45" t="s">
        <v>12340</v>
      </c>
      <c r="E5937" s="45" t="s">
        <v>13567</v>
      </c>
      <c r="AF5937" s="326"/>
    </row>
    <row r="5938" spans="1:32" x14ac:dyDescent="0.25">
      <c r="A5938" s="44" t="s">
        <v>6964</v>
      </c>
      <c r="B5938" s="44" t="s">
        <v>3597</v>
      </c>
      <c r="C5938" s="45">
        <v>250503</v>
      </c>
      <c r="D5938" s="45" t="s">
        <v>12340</v>
      </c>
      <c r="E5938" s="45" t="s">
        <v>16904</v>
      </c>
      <c r="AF5938" s="326"/>
    </row>
    <row r="5939" spans="1:32" x14ac:dyDescent="0.3">
      <c r="A5939" s="372" t="s">
        <v>11988</v>
      </c>
      <c r="B5939" s="372" t="s">
        <v>1207</v>
      </c>
      <c r="C5939" s="125" t="s">
        <v>11906</v>
      </c>
      <c r="D5939" s="32" t="s">
        <v>20621</v>
      </c>
      <c r="E5939" s="125" t="s">
        <v>7992</v>
      </c>
      <c r="F5939" s="125" t="s">
        <v>1236</v>
      </c>
      <c r="G5939" s="125" t="s">
        <v>1237</v>
      </c>
      <c r="AF5939" s="326"/>
    </row>
    <row r="5940" spans="1:32" x14ac:dyDescent="0.25">
      <c r="A5940" s="44" t="s">
        <v>19201</v>
      </c>
      <c r="B5940" s="44" t="s">
        <v>9024</v>
      </c>
      <c r="C5940" s="45">
        <v>231001</v>
      </c>
      <c r="D5940" s="45" t="s">
        <v>12340</v>
      </c>
      <c r="E5940" s="45" t="s">
        <v>2628</v>
      </c>
      <c r="AF5940" s="326"/>
    </row>
    <row r="5941" spans="1:32" x14ac:dyDescent="0.3">
      <c r="A5941" s="372" t="s">
        <v>11989</v>
      </c>
      <c r="B5941" s="372" t="s">
        <v>1235</v>
      </c>
      <c r="C5941" s="125" t="s">
        <v>9348</v>
      </c>
      <c r="D5941" s="32" t="s">
        <v>20621</v>
      </c>
      <c r="E5941" s="125" t="s">
        <v>9349</v>
      </c>
      <c r="F5941" s="125" t="s">
        <v>1237</v>
      </c>
      <c r="G5941" s="125" t="s">
        <v>1237</v>
      </c>
      <c r="AF5941" s="326"/>
    </row>
    <row r="5942" spans="1:32" x14ac:dyDescent="0.25">
      <c r="A5942" s="44" t="s">
        <v>19202</v>
      </c>
      <c r="B5942" s="44" t="s">
        <v>5639</v>
      </c>
      <c r="C5942" s="45">
        <v>26010401</v>
      </c>
      <c r="D5942" s="45" t="s">
        <v>12340</v>
      </c>
      <c r="E5942" s="45" t="s">
        <v>18836</v>
      </c>
      <c r="AF5942" s="326"/>
    </row>
    <row r="5943" spans="1:32" x14ac:dyDescent="0.25">
      <c r="A5943" s="44" t="s">
        <v>19203</v>
      </c>
      <c r="B5943" s="44" t="s">
        <v>8377</v>
      </c>
      <c r="C5943" s="45">
        <v>230505</v>
      </c>
      <c r="D5943" s="45" t="s">
        <v>12340</v>
      </c>
      <c r="E5943" s="45" t="s">
        <v>7651</v>
      </c>
      <c r="AF5943" s="326"/>
    </row>
    <row r="5944" spans="1:32" x14ac:dyDescent="0.25">
      <c r="A5944" s="44" t="s">
        <v>15603</v>
      </c>
      <c r="B5944" s="44" t="s">
        <v>17672</v>
      </c>
      <c r="C5944" s="45" t="s">
        <v>15604</v>
      </c>
      <c r="D5944" s="46" t="s">
        <v>13037</v>
      </c>
      <c r="E5944" s="46">
        <v>46493</v>
      </c>
      <c r="AF5944" s="326"/>
    </row>
    <row r="5945" spans="1:32" x14ac:dyDescent="0.3">
      <c r="A5945" s="57" t="s">
        <v>114</v>
      </c>
      <c r="B5945" s="92" t="s">
        <v>3862</v>
      </c>
      <c r="C5945" s="93" t="s">
        <v>3860</v>
      </c>
      <c r="D5945" s="93" t="s">
        <v>3861</v>
      </c>
      <c r="E5945" s="94">
        <v>46203</v>
      </c>
      <c r="F5945" s="93"/>
      <c r="G5945" s="93"/>
      <c r="H5945" s="93"/>
      <c r="I5945" s="99"/>
      <c r="J5945" s="99"/>
      <c r="K5945" s="99"/>
      <c r="L5945" s="99"/>
      <c r="M5945" s="99"/>
      <c r="N5945" s="99"/>
      <c r="O5945" s="99"/>
      <c r="P5945" s="99"/>
      <c r="Q5945" s="99"/>
      <c r="R5945" s="99"/>
      <c r="S5945" s="99"/>
      <c r="T5945" s="99"/>
      <c r="U5945" s="99"/>
      <c r="V5945" s="99"/>
      <c r="W5945" s="99"/>
      <c r="X5945" s="99"/>
      <c r="Y5945" s="99"/>
      <c r="Z5945" s="99"/>
      <c r="AA5945" s="380"/>
      <c r="AF5945" s="326"/>
    </row>
    <row r="5946" spans="1:32" x14ac:dyDescent="0.25">
      <c r="A5946" s="44" t="s">
        <v>114</v>
      </c>
      <c r="B5946" s="44" t="s">
        <v>13127</v>
      </c>
      <c r="C5946" s="45">
        <v>13.24</v>
      </c>
      <c r="D5946" s="45" t="s">
        <v>13565</v>
      </c>
      <c r="E5946" s="46">
        <v>47299</v>
      </c>
      <c r="F5946" s="45"/>
      <c r="G5946" s="93"/>
      <c r="H5946" s="93"/>
      <c r="I5946" s="99"/>
      <c r="J5946" s="99"/>
      <c r="K5946" s="99"/>
      <c r="L5946" s="99"/>
      <c r="M5946" s="99"/>
      <c r="N5946" s="99"/>
      <c r="O5946" s="99"/>
      <c r="P5946" s="99"/>
      <c r="Q5946" s="99"/>
      <c r="R5946" s="99"/>
      <c r="S5946" s="99"/>
      <c r="T5946" s="99"/>
      <c r="U5946" s="99"/>
      <c r="V5946" s="99"/>
      <c r="W5946" s="99"/>
      <c r="X5946" s="99"/>
      <c r="Y5946" s="99"/>
      <c r="Z5946" s="99"/>
      <c r="AF5946" s="326"/>
    </row>
    <row r="5947" spans="1:32" x14ac:dyDescent="0.25">
      <c r="A5947" s="44" t="s">
        <v>114</v>
      </c>
      <c r="B5947" s="44" t="s">
        <v>5100</v>
      </c>
      <c r="C5947" s="45" t="s">
        <v>5104</v>
      </c>
      <c r="D5947" s="46" t="s">
        <v>13037</v>
      </c>
      <c r="E5947" s="46">
        <v>46250</v>
      </c>
      <c r="AF5947" s="326"/>
    </row>
    <row r="5948" spans="1:32" x14ac:dyDescent="0.25">
      <c r="A5948" s="44" t="s">
        <v>114</v>
      </c>
      <c r="B5948" s="44" t="s">
        <v>5100</v>
      </c>
      <c r="C5948" s="45" t="s">
        <v>5104</v>
      </c>
      <c r="D5948" s="46" t="s">
        <v>13037</v>
      </c>
      <c r="E5948" s="46">
        <v>46250</v>
      </c>
      <c r="AF5948" s="326"/>
    </row>
    <row r="5949" spans="1:32" x14ac:dyDescent="0.25">
      <c r="A5949" s="44" t="s">
        <v>114</v>
      </c>
      <c r="B5949" s="44" t="s">
        <v>5100</v>
      </c>
      <c r="C5949" s="45" t="s">
        <v>5104</v>
      </c>
      <c r="D5949" s="46" t="s">
        <v>13037</v>
      </c>
      <c r="E5949" s="46">
        <v>46250</v>
      </c>
      <c r="AF5949" s="326"/>
    </row>
    <row r="5950" spans="1:32" x14ac:dyDescent="0.25">
      <c r="A5950" s="44" t="s">
        <v>114</v>
      </c>
      <c r="B5950" s="44" t="s">
        <v>5100</v>
      </c>
      <c r="C5950" s="45" t="s">
        <v>5104</v>
      </c>
      <c r="D5950" s="46" t="s">
        <v>13037</v>
      </c>
      <c r="E5950" s="46">
        <v>46250</v>
      </c>
      <c r="AF5950" s="326"/>
    </row>
    <row r="5951" spans="1:32" x14ac:dyDescent="0.25">
      <c r="A5951" s="44" t="s">
        <v>114</v>
      </c>
      <c r="B5951" s="44" t="s">
        <v>3156</v>
      </c>
      <c r="C5951" s="45">
        <v>230904</v>
      </c>
      <c r="D5951" s="45" t="s">
        <v>12340</v>
      </c>
      <c r="E5951" s="45" t="s">
        <v>8524</v>
      </c>
      <c r="AF5951" s="326"/>
    </row>
    <row r="5952" spans="1:32" x14ac:dyDescent="0.25">
      <c r="A5952" s="44" t="s">
        <v>5796</v>
      </c>
      <c r="B5952" s="44" t="s">
        <v>20342</v>
      </c>
      <c r="C5952" s="45" t="s">
        <v>10493</v>
      </c>
      <c r="D5952" s="32" t="s">
        <v>12570</v>
      </c>
      <c r="E5952" s="46">
        <v>46387</v>
      </c>
      <c r="AF5952" s="326"/>
    </row>
    <row r="5953" spans="1:32" x14ac:dyDescent="0.25">
      <c r="A5953" s="360" t="s">
        <v>5796</v>
      </c>
      <c r="B5953" s="92" t="s">
        <v>14075</v>
      </c>
      <c r="C5953" s="93" t="s">
        <v>14076</v>
      </c>
      <c r="D5953" s="93" t="s">
        <v>1250</v>
      </c>
      <c r="E5953" s="94">
        <v>47223</v>
      </c>
      <c r="F5953" s="93"/>
      <c r="G5953" s="93"/>
      <c r="H5953" s="93"/>
      <c r="I5953" s="99"/>
      <c r="J5953" s="99"/>
      <c r="K5953" s="99"/>
      <c r="L5953" s="99"/>
      <c r="M5953" s="99"/>
      <c r="N5953" s="99"/>
      <c r="O5953" s="99"/>
      <c r="P5953" s="99"/>
      <c r="Q5953" s="99"/>
      <c r="R5953" s="99"/>
      <c r="S5953" s="99"/>
      <c r="T5953" s="99"/>
      <c r="U5953" s="99"/>
      <c r="V5953" s="99"/>
      <c r="W5953" s="99"/>
      <c r="X5953" s="99"/>
      <c r="Y5953" s="99"/>
      <c r="Z5953" s="99"/>
      <c r="AF5953" s="326"/>
    </row>
    <row r="5954" spans="1:32" x14ac:dyDescent="0.25">
      <c r="A5954" s="256" t="s">
        <v>15268</v>
      </c>
      <c r="B5954" s="256" t="s">
        <v>15247</v>
      </c>
      <c r="C5954" s="53" t="s">
        <v>15378</v>
      </c>
      <c r="D5954" s="93" t="s">
        <v>5891</v>
      </c>
      <c r="E5954" s="257">
        <v>47502</v>
      </c>
      <c r="F5954" s="93"/>
      <c r="G5954" s="93"/>
      <c r="H5954" s="93"/>
      <c r="I5954" s="99"/>
      <c r="J5954" s="99"/>
      <c r="K5954" s="99"/>
      <c r="L5954" s="99"/>
      <c r="M5954" s="99"/>
      <c r="N5954" s="99"/>
      <c r="O5954" s="99"/>
      <c r="P5954" s="99"/>
      <c r="Q5954" s="99"/>
      <c r="R5954" s="99"/>
      <c r="S5954" s="99"/>
      <c r="T5954" s="99"/>
      <c r="U5954" s="99"/>
      <c r="V5954" s="99"/>
      <c r="W5954" s="99"/>
      <c r="X5954" s="99"/>
      <c r="Y5954" s="99"/>
      <c r="Z5954" s="99"/>
      <c r="AF5954" s="326"/>
    </row>
    <row r="5955" spans="1:32" x14ac:dyDescent="0.25">
      <c r="A5955" s="256" t="s">
        <v>5925</v>
      </c>
      <c r="B5955" s="256" t="s">
        <v>5907</v>
      </c>
      <c r="C5955" s="53" t="s">
        <v>5926</v>
      </c>
      <c r="D5955" s="93" t="s">
        <v>5891</v>
      </c>
      <c r="E5955" s="257">
        <v>46364</v>
      </c>
      <c r="F5955" s="93"/>
      <c r="G5955" s="93"/>
      <c r="H5955" s="93"/>
      <c r="I5955" s="99"/>
      <c r="J5955" s="99"/>
      <c r="K5955" s="99"/>
      <c r="L5955" s="99"/>
      <c r="M5955" s="99"/>
      <c r="N5955" s="99"/>
      <c r="O5955" s="99"/>
      <c r="P5955" s="99"/>
      <c r="Q5955" s="99"/>
      <c r="R5955" s="99"/>
      <c r="S5955" s="99"/>
      <c r="T5955" s="99"/>
      <c r="U5955" s="99"/>
      <c r="V5955" s="99"/>
      <c r="W5955" s="99"/>
      <c r="X5955" s="99"/>
      <c r="Y5955" s="99"/>
      <c r="Z5955" s="99"/>
      <c r="AA5955" s="380"/>
      <c r="AF5955" s="326"/>
    </row>
    <row r="5956" spans="1:32" x14ac:dyDescent="0.3">
      <c r="A5956" s="372" t="s">
        <v>20097</v>
      </c>
      <c r="B5956" s="372" t="s">
        <v>1223</v>
      </c>
      <c r="C5956" s="125" t="s">
        <v>16734</v>
      </c>
      <c r="D5956" s="32" t="s">
        <v>20621</v>
      </c>
      <c r="E5956" s="125" t="s">
        <v>10638</v>
      </c>
      <c r="F5956" s="125" t="s">
        <v>1236</v>
      </c>
      <c r="G5956" s="125" t="s">
        <v>1237</v>
      </c>
      <c r="AF5956" s="326"/>
    </row>
    <row r="5957" spans="1:32" x14ac:dyDescent="0.3">
      <c r="A5957" s="372" t="s">
        <v>20097</v>
      </c>
      <c r="B5957" s="372" t="s">
        <v>5065</v>
      </c>
      <c r="C5957" s="125" t="s">
        <v>17481</v>
      </c>
      <c r="D5957" s="32" t="s">
        <v>20621</v>
      </c>
      <c r="E5957" s="125" t="s">
        <v>5246</v>
      </c>
      <c r="F5957" s="125" t="s">
        <v>1236</v>
      </c>
      <c r="G5957" s="125" t="s">
        <v>1237</v>
      </c>
      <c r="AF5957" s="326"/>
    </row>
    <row r="5958" spans="1:32" x14ac:dyDescent="0.3">
      <c r="A5958" s="372" t="s">
        <v>20097</v>
      </c>
      <c r="B5958" s="372" t="s">
        <v>1230</v>
      </c>
      <c r="C5958" s="125" t="s">
        <v>20258</v>
      </c>
      <c r="D5958" s="32" t="s">
        <v>20621</v>
      </c>
      <c r="E5958" s="125" t="s">
        <v>8976</v>
      </c>
      <c r="F5958" s="125" t="s">
        <v>1236</v>
      </c>
      <c r="G5958" s="125" t="s">
        <v>1237</v>
      </c>
      <c r="AF5958" s="326"/>
    </row>
    <row r="5959" spans="1:32" x14ac:dyDescent="0.25">
      <c r="A5959" s="67" t="s">
        <v>7405</v>
      </c>
      <c r="B5959" s="256" t="s">
        <v>7398</v>
      </c>
      <c r="C5959" s="53" t="s">
        <v>7431</v>
      </c>
      <c r="D5959" s="93" t="s">
        <v>5891</v>
      </c>
      <c r="E5959" s="257">
        <v>46824</v>
      </c>
      <c r="F5959" s="93"/>
      <c r="G5959" s="93"/>
      <c r="H5959" s="93"/>
      <c r="I5959" s="99"/>
      <c r="J5959" s="99"/>
      <c r="K5959" s="99"/>
      <c r="L5959" s="99"/>
      <c r="M5959" s="99"/>
      <c r="N5959" s="99"/>
      <c r="O5959" s="99"/>
      <c r="P5959" s="99"/>
      <c r="Q5959" s="99"/>
      <c r="R5959" s="99"/>
      <c r="S5959" s="99"/>
      <c r="T5959" s="99"/>
      <c r="U5959" s="99"/>
      <c r="V5959" s="99"/>
      <c r="W5959" s="99"/>
      <c r="X5959" s="99"/>
      <c r="Y5959" s="99"/>
      <c r="Z5959" s="99"/>
      <c r="AF5959" s="326"/>
    </row>
    <row r="5960" spans="1:32" x14ac:dyDescent="0.3">
      <c r="A5960" s="57" t="s">
        <v>3778</v>
      </c>
      <c r="B5960" s="92" t="s">
        <v>3862</v>
      </c>
      <c r="C5960" s="93" t="s">
        <v>3860</v>
      </c>
      <c r="D5960" s="93" t="s">
        <v>3861</v>
      </c>
      <c r="E5960" s="94">
        <v>46203</v>
      </c>
      <c r="F5960" s="93"/>
      <c r="G5960" s="93"/>
      <c r="H5960" s="93"/>
      <c r="I5960" s="99"/>
      <c r="J5960" s="99"/>
      <c r="K5960" s="99"/>
      <c r="L5960" s="99"/>
      <c r="M5960" s="99"/>
      <c r="N5960" s="99"/>
      <c r="O5960" s="99"/>
      <c r="P5960" s="99"/>
      <c r="Q5960" s="99"/>
      <c r="R5960" s="99"/>
      <c r="S5960" s="99"/>
      <c r="T5960" s="99"/>
      <c r="U5960" s="99"/>
      <c r="V5960" s="99"/>
      <c r="W5960" s="99"/>
      <c r="X5960" s="99"/>
      <c r="Y5960" s="99"/>
      <c r="Z5960" s="99"/>
      <c r="AA5960" s="380"/>
      <c r="AF5960" s="326"/>
    </row>
    <row r="5961" spans="1:32" x14ac:dyDescent="0.3">
      <c r="A5961" s="57" t="s">
        <v>2356</v>
      </c>
      <c r="B5961" s="57" t="s">
        <v>1346</v>
      </c>
      <c r="C5961" s="62">
        <v>2502</v>
      </c>
      <c r="D5961" s="93" t="s">
        <v>5007</v>
      </c>
      <c r="E5961" s="60">
        <v>46326</v>
      </c>
      <c r="F5961" s="379"/>
      <c r="G5961" s="379"/>
      <c r="H5961" s="379"/>
      <c r="I5961" s="380"/>
      <c r="J5961" s="380"/>
      <c r="K5961" s="380"/>
      <c r="L5961" s="380"/>
      <c r="M5961" s="380"/>
      <c r="N5961" s="380"/>
      <c r="O5961" s="380"/>
      <c r="P5961" s="380"/>
      <c r="Q5961" s="380"/>
      <c r="R5961" s="380"/>
      <c r="S5961" s="380"/>
      <c r="T5961" s="380"/>
      <c r="U5961" s="380"/>
      <c r="V5961" s="380"/>
      <c r="W5961" s="380"/>
      <c r="X5961" s="380"/>
      <c r="Y5961" s="380"/>
      <c r="Z5961" s="380"/>
      <c r="AA5961" s="380"/>
      <c r="AF5961" s="326"/>
    </row>
    <row r="5962" spans="1:32" x14ac:dyDescent="0.3">
      <c r="A5962" s="57" t="s">
        <v>2356</v>
      </c>
      <c r="B5962" s="57" t="s">
        <v>2254</v>
      </c>
      <c r="C5962" s="62">
        <v>24030</v>
      </c>
      <c r="D5962" s="93" t="s">
        <v>5007</v>
      </c>
      <c r="E5962" s="60">
        <v>46326</v>
      </c>
      <c r="F5962" s="379"/>
      <c r="G5962" s="379"/>
      <c r="H5962" s="379"/>
      <c r="I5962" s="380"/>
      <c r="J5962" s="380"/>
      <c r="K5962" s="380"/>
      <c r="L5962" s="380"/>
      <c r="M5962" s="380"/>
      <c r="N5962" s="380"/>
      <c r="O5962" s="380"/>
      <c r="P5962" s="380"/>
      <c r="Q5962" s="380"/>
      <c r="R5962" s="380"/>
      <c r="S5962" s="380"/>
      <c r="T5962" s="380"/>
      <c r="U5962" s="380"/>
      <c r="V5962" s="380"/>
      <c r="W5962" s="380"/>
      <c r="X5962" s="380"/>
      <c r="Y5962" s="380"/>
      <c r="Z5962" s="380"/>
      <c r="AA5962" s="380"/>
      <c r="AF5962" s="326"/>
    </row>
    <row r="5963" spans="1:32" x14ac:dyDescent="0.3">
      <c r="A5963" s="372" t="s">
        <v>2356</v>
      </c>
      <c r="B5963" s="372" t="s">
        <v>12348</v>
      </c>
      <c r="C5963" s="125" t="s">
        <v>12188</v>
      </c>
      <c r="D5963" s="32" t="s">
        <v>20621</v>
      </c>
      <c r="E5963" s="125" t="s">
        <v>5239</v>
      </c>
      <c r="F5963" s="125" t="s">
        <v>1236</v>
      </c>
      <c r="G5963" s="125" t="s">
        <v>1237</v>
      </c>
      <c r="AF5963" s="326"/>
    </row>
    <row r="5964" spans="1:32" x14ac:dyDescent="0.3">
      <c r="A5964" s="372" t="s">
        <v>2356</v>
      </c>
      <c r="B5964" s="372" t="s">
        <v>12354</v>
      </c>
      <c r="C5964" s="125" t="s">
        <v>12187</v>
      </c>
      <c r="D5964" s="32" t="s">
        <v>20621</v>
      </c>
      <c r="E5964" s="125" t="s">
        <v>5239</v>
      </c>
      <c r="F5964" s="125" t="s">
        <v>1236</v>
      </c>
      <c r="G5964" s="125" t="s">
        <v>1237</v>
      </c>
      <c r="AF5964" s="326"/>
    </row>
    <row r="5965" spans="1:32" x14ac:dyDescent="0.3">
      <c r="A5965" s="372" t="s">
        <v>2356</v>
      </c>
      <c r="B5965" s="372" t="s">
        <v>1204</v>
      </c>
      <c r="C5965" s="125" t="s">
        <v>14352</v>
      </c>
      <c r="D5965" s="32" t="s">
        <v>20621</v>
      </c>
      <c r="E5965" s="125" t="s">
        <v>13567</v>
      </c>
      <c r="F5965" s="125" t="s">
        <v>1236</v>
      </c>
      <c r="G5965" s="125" t="s">
        <v>1237</v>
      </c>
      <c r="AF5965" s="326"/>
    </row>
    <row r="5966" spans="1:32" x14ac:dyDescent="0.25">
      <c r="A5966" s="44" t="s">
        <v>17041</v>
      </c>
      <c r="B5966" s="44" t="s">
        <v>8373</v>
      </c>
      <c r="C5966" s="45">
        <v>230603</v>
      </c>
      <c r="D5966" s="45" t="s">
        <v>12340</v>
      </c>
      <c r="E5966" s="45" t="s">
        <v>4471</v>
      </c>
      <c r="AF5966" s="326"/>
    </row>
    <row r="5967" spans="1:32" x14ac:dyDescent="0.25">
      <c r="A5967" s="44" t="s">
        <v>17041</v>
      </c>
      <c r="B5967" s="44" t="s">
        <v>2433</v>
      </c>
      <c r="C5967" s="45">
        <v>250106</v>
      </c>
      <c r="D5967" s="45" t="s">
        <v>12340</v>
      </c>
      <c r="E5967" s="45" t="s">
        <v>12896</v>
      </c>
      <c r="AF5967" s="326"/>
    </row>
    <row r="5968" spans="1:32" x14ac:dyDescent="0.3">
      <c r="A5968" s="372" t="s">
        <v>1058</v>
      </c>
      <c r="B5968" s="372" t="s">
        <v>13870</v>
      </c>
      <c r="C5968" s="125" t="s">
        <v>13871</v>
      </c>
      <c r="D5968" s="32" t="s">
        <v>20621</v>
      </c>
      <c r="E5968" s="125" t="s">
        <v>5650</v>
      </c>
      <c r="F5968" s="125" t="s">
        <v>1236</v>
      </c>
      <c r="G5968" s="125" t="s">
        <v>1237</v>
      </c>
      <c r="AF5968" s="326"/>
    </row>
    <row r="5969" spans="1:32" x14ac:dyDescent="0.25">
      <c r="A5969" s="44" t="s">
        <v>1058</v>
      </c>
      <c r="B5969" s="44" t="s">
        <v>13119</v>
      </c>
      <c r="C5969" s="45">
        <v>22.24</v>
      </c>
      <c r="D5969" s="45" t="s">
        <v>13565</v>
      </c>
      <c r="E5969" s="46">
        <v>47299</v>
      </c>
      <c r="F5969" s="45"/>
      <c r="G5969" s="93"/>
      <c r="H5969" s="93"/>
      <c r="I5969" s="99"/>
      <c r="J5969" s="99"/>
      <c r="K5969" s="99"/>
      <c r="L5969" s="99"/>
      <c r="M5969" s="99"/>
      <c r="N5969" s="99"/>
      <c r="O5969" s="99"/>
      <c r="P5969" s="99"/>
      <c r="Q5969" s="99"/>
      <c r="R5969" s="99"/>
      <c r="S5969" s="99"/>
      <c r="T5969" s="99"/>
      <c r="U5969" s="99"/>
      <c r="V5969" s="99"/>
      <c r="W5969" s="99"/>
      <c r="X5969" s="99"/>
      <c r="Y5969" s="99"/>
      <c r="Z5969" s="99"/>
      <c r="AF5969" s="326"/>
    </row>
    <row r="5970" spans="1:32" x14ac:dyDescent="0.3">
      <c r="A5970" s="372" t="s">
        <v>17512</v>
      </c>
      <c r="B5970" s="372" t="s">
        <v>12354</v>
      </c>
      <c r="C5970" s="125" t="s">
        <v>12187</v>
      </c>
      <c r="D5970" s="32" t="s">
        <v>20621</v>
      </c>
      <c r="E5970" s="125" t="s">
        <v>5239</v>
      </c>
      <c r="F5970" s="125" t="s">
        <v>1236</v>
      </c>
      <c r="G5970" s="125" t="s">
        <v>1237</v>
      </c>
      <c r="AF5970" s="326"/>
    </row>
    <row r="5971" spans="1:32" x14ac:dyDescent="0.25">
      <c r="A5971" s="44" t="s">
        <v>3646</v>
      </c>
      <c r="B5971" s="44" t="s">
        <v>3298</v>
      </c>
      <c r="C5971" s="45">
        <v>26010402</v>
      </c>
      <c r="D5971" s="45" t="s">
        <v>12340</v>
      </c>
      <c r="E5971" s="45" t="s">
        <v>18836</v>
      </c>
      <c r="AF5971" s="326"/>
    </row>
    <row r="5972" spans="1:32" x14ac:dyDescent="0.25">
      <c r="A5972" s="44" t="s">
        <v>3646</v>
      </c>
      <c r="B5972" s="44" t="s">
        <v>5639</v>
      </c>
      <c r="C5972" s="45">
        <v>26010401</v>
      </c>
      <c r="D5972" s="45" t="s">
        <v>12340</v>
      </c>
      <c r="E5972" s="45" t="s">
        <v>18836</v>
      </c>
      <c r="AF5972" s="326"/>
    </row>
    <row r="5973" spans="1:32" x14ac:dyDescent="0.3">
      <c r="A5973" s="372" t="s">
        <v>3585</v>
      </c>
      <c r="B5973" s="372" t="s">
        <v>1203</v>
      </c>
      <c r="C5973" s="125" t="s">
        <v>11926</v>
      </c>
      <c r="D5973" s="32" t="s">
        <v>20621</v>
      </c>
      <c r="E5973" s="125" t="s">
        <v>2686</v>
      </c>
      <c r="F5973" s="125" t="s">
        <v>1237</v>
      </c>
      <c r="G5973" s="125" t="s">
        <v>1237</v>
      </c>
      <c r="AF5973" s="326"/>
    </row>
    <row r="5974" spans="1:32" x14ac:dyDescent="0.25">
      <c r="A5974" s="44" t="s">
        <v>3585</v>
      </c>
      <c r="B5974" s="44" t="s">
        <v>14494</v>
      </c>
      <c r="C5974" s="45" t="s">
        <v>15605</v>
      </c>
      <c r="D5974" s="46" t="s">
        <v>13037</v>
      </c>
      <c r="E5974" s="46">
        <v>46162</v>
      </c>
      <c r="AF5974" s="326"/>
    </row>
    <row r="5975" spans="1:32" x14ac:dyDescent="0.25">
      <c r="A5975" s="44" t="s">
        <v>3585</v>
      </c>
      <c r="B5975" s="44" t="s">
        <v>14494</v>
      </c>
      <c r="C5975" s="45" t="s">
        <v>15605</v>
      </c>
      <c r="D5975" s="46" t="s">
        <v>13037</v>
      </c>
      <c r="E5975" s="46">
        <v>46162</v>
      </c>
      <c r="AF5975" s="326"/>
    </row>
    <row r="5976" spans="1:32" x14ac:dyDescent="0.25">
      <c r="A5976" s="44" t="s">
        <v>17042</v>
      </c>
      <c r="B5976" s="44" t="s">
        <v>3597</v>
      </c>
      <c r="C5976" s="45">
        <v>250503</v>
      </c>
      <c r="D5976" s="45" t="s">
        <v>12340</v>
      </c>
      <c r="E5976" s="45" t="s">
        <v>16904</v>
      </c>
      <c r="AF5976" s="326"/>
    </row>
    <row r="5977" spans="1:32" x14ac:dyDescent="0.3">
      <c r="A5977" s="372" t="s">
        <v>16783</v>
      </c>
      <c r="B5977" s="372" t="s">
        <v>16875</v>
      </c>
      <c r="C5977" s="125" t="s">
        <v>16876</v>
      </c>
      <c r="D5977" s="32" t="s">
        <v>20621</v>
      </c>
      <c r="E5977" s="125" t="s">
        <v>16883</v>
      </c>
      <c r="F5977" s="125" t="s">
        <v>1236</v>
      </c>
      <c r="G5977" s="125" t="s">
        <v>1237</v>
      </c>
      <c r="AF5977" s="326"/>
    </row>
    <row r="5978" spans="1:32" x14ac:dyDescent="0.25">
      <c r="A5978" s="44" t="s">
        <v>11457</v>
      </c>
      <c r="B5978" s="44" t="s">
        <v>967</v>
      </c>
      <c r="C5978" s="45">
        <v>240601</v>
      </c>
      <c r="D5978" s="45" t="s">
        <v>12340</v>
      </c>
      <c r="E5978" s="45" t="s">
        <v>10639</v>
      </c>
      <c r="AF5978" s="326"/>
    </row>
    <row r="5979" spans="1:32" x14ac:dyDescent="0.25">
      <c r="A5979" s="44" t="s">
        <v>11457</v>
      </c>
      <c r="B5979" s="44" t="s">
        <v>11304</v>
      </c>
      <c r="C5979" s="45">
        <v>240403</v>
      </c>
      <c r="D5979" s="45" t="s">
        <v>12340</v>
      </c>
      <c r="E5979" s="45" t="s">
        <v>5311</v>
      </c>
      <c r="AF5979" s="326"/>
    </row>
    <row r="5980" spans="1:32" x14ac:dyDescent="0.25">
      <c r="A5980" s="44" t="s">
        <v>13675</v>
      </c>
      <c r="B5980" s="44" t="s">
        <v>210</v>
      </c>
      <c r="C5980" s="45">
        <v>241001</v>
      </c>
      <c r="D5980" s="45" t="s">
        <v>12340</v>
      </c>
      <c r="E5980" s="45" t="s">
        <v>5650</v>
      </c>
      <c r="AF5980" s="326"/>
    </row>
    <row r="5981" spans="1:32" x14ac:dyDescent="0.25">
      <c r="A5981" s="44" t="s">
        <v>6965</v>
      </c>
      <c r="B5981" s="44" t="s">
        <v>973</v>
      </c>
      <c r="C5981" s="45">
        <v>260101</v>
      </c>
      <c r="D5981" s="45" t="s">
        <v>12340</v>
      </c>
      <c r="E5981" s="45" t="s">
        <v>8976</v>
      </c>
      <c r="AF5981" s="326"/>
    </row>
    <row r="5982" spans="1:32" x14ac:dyDescent="0.25">
      <c r="A5982" s="44" t="s">
        <v>3082</v>
      </c>
      <c r="B5982" s="44" t="s">
        <v>3170</v>
      </c>
      <c r="C5982" s="45">
        <v>230802</v>
      </c>
      <c r="D5982" s="45" t="s">
        <v>12340</v>
      </c>
      <c r="E5982" s="45" t="s">
        <v>4380</v>
      </c>
      <c r="AF5982" s="326"/>
    </row>
    <row r="5983" spans="1:32" x14ac:dyDescent="0.25">
      <c r="A5983" s="44" t="s">
        <v>6966</v>
      </c>
      <c r="B5983" s="44" t="s">
        <v>972</v>
      </c>
      <c r="C5983" s="45">
        <v>240803</v>
      </c>
      <c r="D5983" s="45" t="s">
        <v>12340</v>
      </c>
      <c r="E5983" s="45" t="s">
        <v>5239</v>
      </c>
      <c r="AF5983" s="326"/>
    </row>
    <row r="5984" spans="1:32" x14ac:dyDescent="0.25">
      <c r="A5984" s="44" t="s">
        <v>6966</v>
      </c>
      <c r="B5984" s="44" t="s">
        <v>7117</v>
      </c>
      <c r="C5984" s="45">
        <v>260203</v>
      </c>
      <c r="D5984" s="45" t="s">
        <v>12340</v>
      </c>
      <c r="E5984" s="45" t="s">
        <v>10021</v>
      </c>
      <c r="AF5984" s="326"/>
    </row>
    <row r="5985" spans="1:32" x14ac:dyDescent="0.3">
      <c r="A5985" s="372" t="s">
        <v>5539</v>
      </c>
      <c r="B5985" s="372" t="s">
        <v>8716</v>
      </c>
      <c r="C5985" s="125" t="s">
        <v>8717</v>
      </c>
      <c r="D5985" s="32" t="s">
        <v>20621</v>
      </c>
      <c r="E5985" s="125" t="s">
        <v>8524</v>
      </c>
      <c r="F5985" s="125" t="s">
        <v>1236</v>
      </c>
      <c r="G5985" s="125" t="s">
        <v>1237</v>
      </c>
      <c r="AF5985" s="326"/>
    </row>
    <row r="5986" spans="1:32" x14ac:dyDescent="0.25">
      <c r="A5986" s="44" t="s">
        <v>5539</v>
      </c>
      <c r="B5986" s="44" t="s">
        <v>2438</v>
      </c>
      <c r="C5986" s="45">
        <v>251001</v>
      </c>
      <c r="D5986" s="45" t="s">
        <v>12340</v>
      </c>
      <c r="E5986" s="45" t="s">
        <v>12119</v>
      </c>
      <c r="AF5986" s="326"/>
    </row>
    <row r="5987" spans="1:32" x14ac:dyDescent="0.25">
      <c r="A5987" s="44" t="s">
        <v>13267</v>
      </c>
      <c r="B5987" s="44" t="s">
        <v>13117</v>
      </c>
      <c r="C5987" s="45">
        <v>11.24</v>
      </c>
      <c r="D5987" s="45" t="s">
        <v>13565</v>
      </c>
      <c r="E5987" s="46">
        <v>47299</v>
      </c>
      <c r="F5987" s="45"/>
      <c r="G5987" s="93"/>
      <c r="H5987" s="93"/>
      <c r="I5987" s="99"/>
      <c r="J5987" s="99"/>
      <c r="K5987" s="99"/>
      <c r="L5987" s="99"/>
      <c r="M5987" s="99"/>
      <c r="N5987" s="99"/>
      <c r="O5987" s="99"/>
      <c r="P5987" s="99"/>
      <c r="Q5987" s="99"/>
      <c r="R5987" s="99"/>
      <c r="S5987" s="99"/>
      <c r="T5987" s="99"/>
      <c r="U5987" s="99"/>
      <c r="V5987" s="99"/>
      <c r="W5987" s="99"/>
      <c r="X5987" s="99"/>
      <c r="Y5987" s="99"/>
      <c r="Z5987" s="99"/>
      <c r="AF5987" s="326"/>
    </row>
    <row r="5988" spans="1:32" x14ac:dyDescent="0.25">
      <c r="A5988" s="44" t="s">
        <v>13267</v>
      </c>
      <c r="B5988" s="44" t="s">
        <v>13110</v>
      </c>
      <c r="C5988" s="45">
        <v>12.24</v>
      </c>
      <c r="D5988" s="45" t="s">
        <v>13565</v>
      </c>
      <c r="E5988" s="46">
        <v>47299</v>
      </c>
      <c r="F5988" s="45"/>
      <c r="G5988" s="93"/>
      <c r="H5988" s="93"/>
      <c r="I5988" s="99"/>
      <c r="J5988" s="99"/>
      <c r="K5988" s="99"/>
      <c r="L5988" s="99"/>
      <c r="M5988" s="99"/>
      <c r="N5988" s="99"/>
      <c r="O5988" s="99"/>
      <c r="P5988" s="99"/>
      <c r="Q5988" s="99"/>
      <c r="R5988" s="99"/>
      <c r="S5988" s="99"/>
      <c r="T5988" s="99"/>
      <c r="U5988" s="99"/>
      <c r="V5988" s="99"/>
      <c r="W5988" s="99"/>
      <c r="X5988" s="99"/>
      <c r="Y5988" s="99"/>
      <c r="Z5988" s="99"/>
      <c r="AF5988" s="326"/>
    </row>
    <row r="5989" spans="1:32" x14ac:dyDescent="0.25">
      <c r="A5989" s="44" t="s">
        <v>9531</v>
      </c>
      <c r="B5989" s="44" t="s">
        <v>16055</v>
      </c>
      <c r="C5989" s="45" t="s">
        <v>9871</v>
      </c>
      <c r="D5989" s="93" t="s">
        <v>3876</v>
      </c>
      <c r="E5989" s="359">
        <f>DATE(2028,1,15)</f>
        <v>46767</v>
      </c>
      <c r="F5989" s="93"/>
      <c r="G5989" s="93"/>
      <c r="H5989" s="93"/>
      <c r="I5989" s="99"/>
      <c r="J5989" s="99"/>
      <c r="K5989" s="99"/>
      <c r="L5989" s="99"/>
      <c r="M5989" s="99"/>
      <c r="N5989" s="99"/>
      <c r="O5989" s="99"/>
      <c r="P5989" s="99"/>
      <c r="Q5989" s="99"/>
      <c r="R5989" s="99"/>
      <c r="S5989" s="99"/>
      <c r="T5989" s="99"/>
      <c r="U5989" s="99"/>
      <c r="V5989" s="99"/>
      <c r="W5989" s="99"/>
      <c r="X5989" s="99"/>
      <c r="Y5989" s="99"/>
      <c r="Z5989" s="99"/>
      <c r="AF5989" s="326"/>
    </row>
    <row r="5990" spans="1:32" x14ac:dyDescent="0.25">
      <c r="A5990" s="44" t="s">
        <v>19204</v>
      </c>
      <c r="B5990" s="44" t="s">
        <v>3298</v>
      </c>
      <c r="C5990" s="45">
        <v>26010402</v>
      </c>
      <c r="D5990" s="45" t="s">
        <v>12340</v>
      </c>
      <c r="E5990" s="45" t="s">
        <v>18836</v>
      </c>
      <c r="AF5990" s="326"/>
    </row>
    <row r="5991" spans="1:32" x14ac:dyDescent="0.25">
      <c r="A5991" s="44" t="s">
        <v>16056</v>
      </c>
      <c r="B5991" s="44" t="s">
        <v>16057</v>
      </c>
      <c r="C5991" s="45" t="s">
        <v>16058</v>
      </c>
      <c r="D5991" s="93" t="s">
        <v>3876</v>
      </c>
      <c r="E5991" s="359">
        <f>DATE(2029,7,24)</f>
        <v>47323</v>
      </c>
      <c r="F5991" s="93"/>
      <c r="G5991" s="93"/>
      <c r="H5991" s="93"/>
      <c r="I5991" s="99"/>
      <c r="J5991" s="99"/>
      <c r="K5991" s="99"/>
      <c r="L5991" s="99"/>
      <c r="M5991" s="99"/>
      <c r="N5991" s="99"/>
      <c r="O5991" s="99"/>
      <c r="P5991" s="99"/>
      <c r="Q5991" s="99"/>
      <c r="R5991" s="99"/>
      <c r="S5991" s="99"/>
      <c r="T5991" s="99"/>
      <c r="U5991" s="99"/>
      <c r="V5991" s="99"/>
      <c r="W5991" s="99"/>
      <c r="X5991" s="99"/>
      <c r="Y5991" s="99"/>
      <c r="Z5991" s="99"/>
      <c r="AF5991" s="326"/>
    </row>
    <row r="5992" spans="1:32" x14ac:dyDescent="0.25">
      <c r="A5992" s="44" t="s">
        <v>12592</v>
      </c>
      <c r="B5992" s="44" t="s">
        <v>13141</v>
      </c>
      <c r="C5992" s="45">
        <v>20.23</v>
      </c>
      <c r="D5992" s="45" t="s">
        <v>13565</v>
      </c>
      <c r="E5992" s="46">
        <v>46934</v>
      </c>
      <c r="F5992" s="45"/>
      <c r="G5992" s="93"/>
      <c r="H5992" s="93"/>
      <c r="I5992" s="99"/>
      <c r="J5992" s="99"/>
      <c r="K5992" s="99"/>
      <c r="L5992" s="99"/>
      <c r="M5992" s="99"/>
      <c r="N5992" s="99"/>
      <c r="O5992" s="99"/>
      <c r="P5992" s="99"/>
      <c r="Q5992" s="99"/>
      <c r="R5992" s="99"/>
      <c r="S5992" s="99"/>
      <c r="T5992" s="99"/>
      <c r="U5992" s="99"/>
      <c r="V5992" s="99"/>
      <c r="W5992" s="99"/>
      <c r="X5992" s="99"/>
      <c r="Y5992" s="99"/>
      <c r="Z5992" s="99"/>
      <c r="AF5992" s="326"/>
    </row>
    <row r="5993" spans="1:32" x14ac:dyDescent="0.25">
      <c r="A5993" s="44" t="s">
        <v>12592</v>
      </c>
      <c r="B5993" s="44" t="s">
        <v>20336</v>
      </c>
      <c r="C5993" s="45" t="s">
        <v>12589</v>
      </c>
      <c r="D5993" s="32" t="s">
        <v>12570</v>
      </c>
      <c r="E5993" s="46">
        <v>46387</v>
      </c>
      <c r="AF5993" s="326"/>
    </row>
    <row r="5994" spans="1:32" x14ac:dyDescent="0.3">
      <c r="A5994" s="372" t="s">
        <v>20098</v>
      </c>
      <c r="B5994" s="372" t="s">
        <v>2383</v>
      </c>
      <c r="C5994" s="125" t="s">
        <v>20257</v>
      </c>
      <c r="D5994" s="32" t="s">
        <v>20621</v>
      </c>
      <c r="E5994" s="125" t="s">
        <v>8976</v>
      </c>
      <c r="F5994" s="125" t="s">
        <v>1236</v>
      </c>
      <c r="G5994" s="125" t="s">
        <v>1237</v>
      </c>
      <c r="AF5994" s="326"/>
    </row>
    <row r="5995" spans="1:32" x14ac:dyDescent="0.3">
      <c r="A5995" s="57" t="s">
        <v>4039</v>
      </c>
      <c r="B5995" s="57" t="s">
        <v>4040</v>
      </c>
      <c r="C5995" s="62" t="s">
        <v>11072</v>
      </c>
      <c r="D5995" s="93" t="s">
        <v>1647</v>
      </c>
      <c r="E5995" s="60">
        <v>46568</v>
      </c>
      <c r="F5995" s="93"/>
      <c r="G5995" s="93"/>
      <c r="H5995" s="93"/>
      <c r="I5995" s="99"/>
      <c r="J5995" s="99"/>
      <c r="K5995" s="99"/>
      <c r="L5995" s="99"/>
      <c r="M5995" s="99"/>
      <c r="N5995" s="99"/>
      <c r="O5995" s="99"/>
      <c r="P5995" s="99"/>
      <c r="Q5995" s="99"/>
      <c r="R5995" s="99"/>
      <c r="S5995" s="99"/>
      <c r="T5995" s="99"/>
      <c r="U5995" s="99"/>
      <c r="V5995" s="99"/>
      <c r="W5995" s="99"/>
      <c r="X5995" s="99"/>
      <c r="Y5995" s="99"/>
      <c r="Z5995" s="99"/>
      <c r="AF5995" s="326"/>
    </row>
    <row r="5996" spans="1:32" x14ac:dyDescent="0.25">
      <c r="A5996" s="44" t="s">
        <v>19205</v>
      </c>
      <c r="B5996" s="44" t="s">
        <v>5639</v>
      </c>
      <c r="C5996" s="45">
        <v>26010401</v>
      </c>
      <c r="D5996" s="45" t="s">
        <v>12340</v>
      </c>
      <c r="E5996" s="45" t="s">
        <v>18836</v>
      </c>
      <c r="AF5996" s="326"/>
    </row>
    <row r="5997" spans="1:32" x14ac:dyDescent="0.25">
      <c r="A5997" s="44" t="s">
        <v>19205</v>
      </c>
      <c r="B5997" s="44" t="s">
        <v>3298</v>
      </c>
      <c r="C5997" s="45">
        <v>26010402</v>
      </c>
      <c r="D5997" s="45" t="s">
        <v>12340</v>
      </c>
      <c r="E5997" s="45" t="s">
        <v>18836</v>
      </c>
      <c r="AF5997" s="326"/>
    </row>
    <row r="5998" spans="1:32" x14ac:dyDescent="0.25">
      <c r="A5998" s="44" t="s">
        <v>222</v>
      </c>
      <c r="B5998" s="44" t="s">
        <v>220</v>
      </c>
      <c r="C5998" s="45" t="s">
        <v>5203</v>
      </c>
      <c r="D5998" s="93" t="s">
        <v>18817</v>
      </c>
      <c r="E5998" s="45" t="s">
        <v>5444</v>
      </c>
      <c r="F5998" s="379"/>
      <c r="G5998" s="379"/>
      <c r="H5998" s="379"/>
      <c r="I5998" s="380"/>
      <c r="J5998" s="380"/>
      <c r="K5998" s="380"/>
      <c r="L5998" s="380"/>
      <c r="M5998" s="380"/>
      <c r="N5998" s="380"/>
      <c r="O5998" s="380"/>
      <c r="P5998" s="380"/>
      <c r="Q5998" s="380"/>
      <c r="R5998" s="380"/>
      <c r="S5998" s="380"/>
      <c r="T5998" s="380"/>
      <c r="U5998" s="380"/>
      <c r="V5998" s="380"/>
      <c r="W5998" s="380"/>
      <c r="X5998" s="380"/>
      <c r="Y5998" s="380"/>
      <c r="Z5998" s="380"/>
      <c r="AA5998" s="380"/>
      <c r="AF5998" s="326"/>
    </row>
    <row r="5999" spans="1:32" x14ac:dyDescent="0.25">
      <c r="A5999" s="44" t="s">
        <v>222</v>
      </c>
      <c r="B5999" s="44" t="s">
        <v>220</v>
      </c>
      <c r="C5999" s="45" t="s">
        <v>5203</v>
      </c>
      <c r="D5999" s="45" t="s">
        <v>10697</v>
      </c>
      <c r="E5999" s="45" t="s">
        <v>5245</v>
      </c>
      <c r="F5999" s="93"/>
      <c r="G5999" s="93"/>
      <c r="H5999" s="93"/>
      <c r="I5999" s="99"/>
      <c r="J5999" s="99"/>
      <c r="K5999" s="99"/>
      <c r="L5999" s="99"/>
      <c r="M5999" s="99"/>
      <c r="N5999" s="99"/>
      <c r="O5999" s="99"/>
      <c r="P5999" s="99"/>
      <c r="Q5999" s="99"/>
      <c r="R5999" s="99"/>
      <c r="S5999" s="99"/>
      <c r="T5999" s="99"/>
      <c r="U5999" s="99"/>
      <c r="V5999" s="99"/>
      <c r="W5999" s="99"/>
      <c r="X5999" s="99"/>
      <c r="Y5999" s="99"/>
      <c r="Z5999" s="99"/>
      <c r="AA5999" s="380"/>
      <c r="AF5999" s="326"/>
    </row>
    <row r="6000" spans="1:32" x14ac:dyDescent="0.25">
      <c r="A6000" s="44" t="s">
        <v>13676</v>
      </c>
      <c r="B6000" s="44" t="s">
        <v>210</v>
      </c>
      <c r="C6000" s="45">
        <v>241001</v>
      </c>
      <c r="D6000" s="45" t="s">
        <v>12340</v>
      </c>
      <c r="E6000" s="45" t="s">
        <v>5650</v>
      </c>
      <c r="AF6000" s="326"/>
    </row>
    <row r="6001" spans="1:32" x14ac:dyDescent="0.25">
      <c r="A6001" s="44" t="s">
        <v>16059</v>
      </c>
      <c r="B6001" s="44" t="s">
        <v>16060</v>
      </c>
      <c r="C6001" s="45" t="s">
        <v>16061</v>
      </c>
      <c r="D6001" s="93" t="s">
        <v>3876</v>
      </c>
      <c r="E6001" s="359">
        <f>DATE(2029,7,17)</f>
        <v>47316</v>
      </c>
      <c r="F6001" s="93"/>
      <c r="G6001" s="93"/>
      <c r="H6001" s="93"/>
      <c r="I6001" s="99"/>
      <c r="J6001" s="99"/>
      <c r="K6001" s="99"/>
      <c r="L6001" s="99"/>
      <c r="M6001" s="99"/>
      <c r="N6001" s="99"/>
      <c r="O6001" s="99"/>
      <c r="P6001" s="99"/>
      <c r="Q6001" s="99"/>
      <c r="R6001" s="99"/>
      <c r="S6001" s="99"/>
      <c r="T6001" s="99"/>
      <c r="U6001" s="99"/>
      <c r="V6001" s="99"/>
      <c r="W6001" s="99"/>
      <c r="X6001" s="99"/>
      <c r="Y6001" s="99"/>
      <c r="Z6001" s="99"/>
      <c r="AF6001" s="326"/>
    </row>
    <row r="6002" spans="1:32" x14ac:dyDescent="0.25">
      <c r="A6002" s="44" t="s">
        <v>14860</v>
      </c>
      <c r="B6002" s="44" t="s">
        <v>16062</v>
      </c>
      <c r="C6002" s="45" t="s">
        <v>14861</v>
      </c>
      <c r="D6002" s="93" t="s">
        <v>3876</v>
      </c>
      <c r="E6002" s="359">
        <f>DATE(2029,1,31)</f>
        <v>47149</v>
      </c>
      <c r="F6002" s="93"/>
      <c r="G6002" s="93"/>
      <c r="H6002" s="93"/>
      <c r="I6002" s="99"/>
      <c r="J6002" s="99"/>
      <c r="K6002" s="99"/>
      <c r="L6002" s="99"/>
      <c r="M6002" s="99"/>
      <c r="N6002" s="99"/>
      <c r="O6002" s="99"/>
      <c r="P6002" s="99"/>
      <c r="Q6002" s="99"/>
      <c r="R6002" s="99"/>
      <c r="S6002" s="99"/>
      <c r="T6002" s="99"/>
      <c r="U6002" s="99"/>
      <c r="V6002" s="99"/>
      <c r="W6002" s="99"/>
      <c r="X6002" s="99"/>
      <c r="Y6002" s="99"/>
      <c r="Z6002" s="99"/>
      <c r="AF6002" s="326"/>
    </row>
    <row r="6003" spans="1:32" x14ac:dyDescent="0.25">
      <c r="A6003" s="44" t="s">
        <v>12264</v>
      </c>
      <c r="B6003" s="44" t="s">
        <v>4486</v>
      </c>
      <c r="C6003" s="45">
        <v>240903</v>
      </c>
      <c r="D6003" s="45" t="s">
        <v>12340</v>
      </c>
      <c r="E6003" s="45" t="s">
        <v>5075</v>
      </c>
      <c r="AF6003" s="326"/>
    </row>
    <row r="6004" spans="1:32" x14ac:dyDescent="0.25">
      <c r="A6004" s="44" t="s">
        <v>19206</v>
      </c>
      <c r="B6004" s="44" t="s">
        <v>4486</v>
      </c>
      <c r="C6004" s="45">
        <v>240903</v>
      </c>
      <c r="D6004" s="45" t="s">
        <v>12340</v>
      </c>
      <c r="E6004" s="45" t="s">
        <v>5075</v>
      </c>
      <c r="AF6004" s="326"/>
    </row>
    <row r="6005" spans="1:32" x14ac:dyDescent="0.3">
      <c r="A6005" s="92" t="s">
        <v>14028</v>
      </c>
      <c r="B6005" s="92" t="s">
        <v>1347</v>
      </c>
      <c r="C6005" s="349" t="s">
        <v>4990</v>
      </c>
      <c r="D6005" s="349" t="s">
        <v>14041</v>
      </c>
      <c r="E6005" s="351">
        <v>47118</v>
      </c>
      <c r="F6005" s="93"/>
      <c r="G6005" s="93"/>
      <c r="H6005" s="93"/>
      <c r="I6005" s="99"/>
      <c r="J6005" s="99"/>
      <c r="K6005" s="99"/>
      <c r="L6005" s="99"/>
      <c r="M6005" s="99"/>
      <c r="N6005" s="99"/>
      <c r="O6005" s="99"/>
      <c r="P6005" s="99"/>
      <c r="Q6005" s="99"/>
      <c r="R6005" s="99"/>
      <c r="S6005" s="99"/>
      <c r="T6005" s="99"/>
      <c r="U6005" s="99"/>
      <c r="V6005" s="99"/>
      <c r="W6005" s="99"/>
      <c r="X6005" s="99"/>
      <c r="Y6005" s="99"/>
      <c r="Z6005" s="99"/>
      <c r="AF6005" s="326"/>
    </row>
    <row r="6006" spans="1:32" ht="14.4" x14ac:dyDescent="0.3">
      <c r="A6006" s="385" t="s">
        <v>4233</v>
      </c>
      <c r="B6006" s="385" t="s">
        <v>1347</v>
      </c>
      <c r="C6006" s="387" t="s">
        <v>4990</v>
      </c>
      <c r="D6006" s="93" t="s">
        <v>5007</v>
      </c>
      <c r="E6006" s="389" t="s">
        <v>10500</v>
      </c>
      <c r="AF6006" s="326"/>
    </row>
    <row r="6007" spans="1:32" x14ac:dyDescent="0.3">
      <c r="A6007" s="372" t="s">
        <v>20099</v>
      </c>
      <c r="B6007" s="372" t="s">
        <v>1225</v>
      </c>
      <c r="C6007" s="125" t="s">
        <v>20256</v>
      </c>
      <c r="D6007" s="32" t="s">
        <v>20621</v>
      </c>
      <c r="E6007" s="125" t="s">
        <v>8976</v>
      </c>
      <c r="F6007" s="125" t="s">
        <v>1236</v>
      </c>
      <c r="G6007" s="125" t="s">
        <v>1236</v>
      </c>
      <c r="AF6007" s="326"/>
    </row>
    <row r="6008" spans="1:32" x14ac:dyDescent="0.3">
      <c r="A6008" s="372" t="s">
        <v>2897</v>
      </c>
      <c r="B6008" s="372" t="s">
        <v>1841</v>
      </c>
      <c r="C6008" s="125" t="s">
        <v>16531</v>
      </c>
      <c r="D6008" s="32" t="s">
        <v>20621</v>
      </c>
      <c r="E6008" s="125" t="s">
        <v>12895</v>
      </c>
      <c r="F6008" s="125" t="s">
        <v>1237</v>
      </c>
      <c r="G6008" s="125" t="s">
        <v>1237</v>
      </c>
      <c r="AF6008" s="326"/>
    </row>
    <row r="6009" spans="1:32" x14ac:dyDescent="0.3">
      <c r="A6009" s="372" t="s">
        <v>523</v>
      </c>
      <c r="B6009" s="372" t="s">
        <v>1207</v>
      </c>
      <c r="C6009" s="125" t="s">
        <v>11906</v>
      </c>
      <c r="D6009" s="32" t="s">
        <v>20621</v>
      </c>
      <c r="E6009" s="125" t="s">
        <v>7992</v>
      </c>
      <c r="F6009" s="125" t="s">
        <v>1236</v>
      </c>
      <c r="G6009" s="125" t="s">
        <v>1237</v>
      </c>
      <c r="AF6009" s="326"/>
    </row>
    <row r="6010" spans="1:32" x14ac:dyDescent="0.25">
      <c r="A6010" s="44" t="s">
        <v>523</v>
      </c>
      <c r="B6010" s="44" t="s">
        <v>20346</v>
      </c>
      <c r="C6010" s="45" t="s">
        <v>17861</v>
      </c>
      <c r="D6010" s="32" t="s">
        <v>12570</v>
      </c>
      <c r="E6010" s="46">
        <v>46418</v>
      </c>
      <c r="AF6010" s="326"/>
    </row>
    <row r="6011" spans="1:32" x14ac:dyDescent="0.25">
      <c r="A6011" s="44" t="s">
        <v>19207</v>
      </c>
      <c r="B6011" s="44" t="s">
        <v>980</v>
      </c>
      <c r="C6011" s="45">
        <v>260103</v>
      </c>
      <c r="D6011" s="45" t="s">
        <v>12340</v>
      </c>
      <c r="E6011" s="45" t="s">
        <v>8976</v>
      </c>
      <c r="AF6011" s="326"/>
    </row>
    <row r="6012" spans="1:32" x14ac:dyDescent="0.25">
      <c r="A6012" s="44" t="s">
        <v>108</v>
      </c>
      <c r="B6012" s="44" t="s">
        <v>5083</v>
      </c>
      <c r="C6012" s="45" t="s">
        <v>5085</v>
      </c>
      <c r="D6012" s="46" t="s">
        <v>13037</v>
      </c>
      <c r="E6012" s="46">
        <v>46599</v>
      </c>
      <c r="AF6012" s="326"/>
    </row>
    <row r="6013" spans="1:32" x14ac:dyDescent="0.25">
      <c r="A6013" s="267" t="s">
        <v>223</v>
      </c>
      <c r="B6013" s="267" t="s">
        <v>9318</v>
      </c>
      <c r="C6013" s="268">
        <v>791202309002</v>
      </c>
      <c r="D6013" s="268" t="s">
        <v>6775</v>
      </c>
      <c r="E6013" s="269" t="s">
        <v>9345</v>
      </c>
      <c r="F6013" s="93"/>
      <c r="G6013" s="93"/>
      <c r="H6013" s="93"/>
      <c r="I6013" s="99"/>
      <c r="J6013" s="99"/>
      <c r="K6013" s="99"/>
      <c r="L6013" s="99"/>
      <c r="M6013" s="99"/>
      <c r="N6013" s="99"/>
      <c r="O6013" s="99"/>
      <c r="P6013" s="99"/>
      <c r="Q6013" s="99"/>
      <c r="R6013" s="99"/>
      <c r="S6013" s="99"/>
      <c r="T6013" s="99"/>
      <c r="U6013" s="99"/>
      <c r="V6013" s="99"/>
      <c r="W6013" s="99"/>
      <c r="X6013" s="99"/>
      <c r="Y6013" s="99"/>
      <c r="Z6013" s="99"/>
      <c r="AF6013" s="326"/>
    </row>
    <row r="6014" spans="1:32" x14ac:dyDescent="0.25">
      <c r="A6014" s="44" t="s">
        <v>11458</v>
      </c>
      <c r="B6014" s="44" t="s">
        <v>3171</v>
      </c>
      <c r="C6014" s="45">
        <v>24120302</v>
      </c>
      <c r="D6014" s="45" t="s">
        <v>12340</v>
      </c>
      <c r="E6014" s="45" t="s">
        <v>18908</v>
      </c>
      <c r="AF6014" s="326"/>
    </row>
    <row r="6015" spans="1:32" x14ac:dyDescent="0.25">
      <c r="A6015" s="44" t="s">
        <v>11458</v>
      </c>
      <c r="B6015" s="44" t="s">
        <v>10020</v>
      </c>
      <c r="C6015" s="45">
        <v>24010401</v>
      </c>
      <c r="D6015" s="45" t="s">
        <v>12340</v>
      </c>
      <c r="E6015" s="45" t="s">
        <v>10021</v>
      </c>
      <c r="AF6015" s="326"/>
    </row>
    <row r="6016" spans="1:32" x14ac:dyDescent="0.25">
      <c r="A6016" s="44" t="s">
        <v>11458</v>
      </c>
      <c r="B6016" s="44" t="s">
        <v>3298</v>
      </c>
      <c r="C6016" s="45">
        <v>24010402</v>
      </c>
      <c r="D6016" s="45" t="s">
        <v>12340</v>
      </c>
      <c r="E6016" s="45" t="s">
        <v>10021</v>
      </c>
      <c r="AF6016" s="326"/>
    </row>
    <row r="6017" spans="1:32" x14ac:dyDescent="0.25">
      <c r="A6017" s="44" t="s">
        <v>11458</v>
      </c>
      <c r="B6017" s="44" t="s">
        <v>18874</v>
      </c>
      <c r="C6017" s="45">
        <v>24060301</v>
      </c>
      <c r="D6017" s="45" t="s">
        <v>12340</v>
      </c>
      <c r="E6017" s="45" t="s">
        <v>5235</v>
      </c>
      <c r="AF6017" s="326"/>
    </row>
    <row r="6018" spans="1:32" x14ac:dyDescent="0.25">
      <c r="A6018" s="44" t="s">
        <v>11458</v>
      </c>
      <c r="B6018" s="44" t="s">
        <v>11310</v>
      </c>
      <c r="C6018" s="45">
        <v>24060302</v>
      </c>
      <c r="D6018" s="45" t="s">
        <v>12340</v>
      </c>
      <c r="E6018" s="45" t="s">
        <v>5235</v>
      </c>
      <c r="AF6018" s="326"/>
    </row>
    <row r="6019" spans="1:32" x14ac:dyDescent="0.25">
      <c r="A6019" s="44" t="s">
        <v>11458</v>
      </c>
      <c r="B6019" s="44" t="s">
        <v>18909</v>
      </c>
      <c r="C6019" s="45">
        <v>24120301</v>
      </c>
      <c r="D6019" s="45" t="s">
        <v>12340</v>
      </c>
      <c r="E6019" s="45" t="s">
        <v>13570</v>
      </c>
      <c r="AF6019" s="326"/>
    </row>
    <row r="6020" spans="1:32" x14ac:dyDescent="0.25">
      <c r="A6020" s="44" t="s">
        <v>2476</v>
      </c>
      <c r="B6020" s="44" t="s">
        <v>3598</v>
      </c>
      <c r="C6020" s="45">
        <v>230301</v>
      </c>
      <c r="D6020" s="45" t="s">
        <v>12340</v>
      </c>
      <c r="E6020" s="45" t="s">
        <v>5580</v>
      </c>
      <c r="AF6020" s="326"/>
    </row>
    <row r="6021" spans="1:32" x14ac:dyDescent="0.3">
      <c r="A6021" s="99" t="s">
        <v>6684</v>
      </c>
      <c r="B6021" s="99" t="s">
        <v>6685</v>
      </c>
      <c r="C6021" s="93" t="s">
        <v>6693</v>
      </c>
      <c r="D6021" s="93" t="s">
        <v>1250</v>
      </c>
      <c r="E6021" s="94">
        <v>46439</v>
      </c>
      <c r="F6021" s="93"/>
      <c r="G6021" s="93"/>
      <c r="H6021" s="93" t="s">
        <v>1857</v>
      </c>
      <c r="I6021" s="99"/>
      <c r="J6021" s="99"/>
      <c r="K6021" s="99"/>
      <c r="L6021" s="99"/>
      <c r="M6021" s="99"/>
      <c r="N6021" s="99"/>
      <c r="O6021" s="99"/>
      <c r="P6021" s="99"/>
      <c r="Q6021" s="99"/>
      <c r="R6021" s="99"/>
      <c r="S6021" s="99"/>
      <c r="T6021" s="99"/>
      <c r="U6021" s="99"/>
      <c r="V6021" s="99"/>
      <c r="W6021" s="99"/>
      <c r="X6021" s="99"/>
      <c r="Y6021" s="99"/>
      <c r="Z6021" s="99"/>
      <c r="AF6021" s="326"/>
    </row>
    <row r="6022" spans="1:32" x14ac:dyDescent="0.25">
      <c r="A6022" s="44" t="s">
        <v>19208</v>
      </c>
      <c r="B6022" s="44" t="s">
        <v>2433</v>
      </c>
      <c r="C6022" s="45">
        <v>250106</v>
      </c>
      <c r="D6022" s="45" t="s">
        <v>12340</v>
      </c>
      <c r="E6022" s="45" t="s">
        <v>12896</v>
      </c>
      <c r="AF6022" s="326"/>
    </row>
    <row r="6023" spans="1:32" x14ac:dyDescent="0.25">
      <c r="A6023" s="44" t="s">
        <v>9532</v>
      </c>
      <c r="B6023" s="44" t="s">
        <v>16063</v>
      </c>
      <c r="C6023" s="45" t="s">
        <v>14862</v>
      </c>
      <c r="D6023" s="93" t="s">
        <v>3876</v>
      </c>
      <c r="E6023" s="359">
        <f>DATE(2029,3,5)</f>
        <v>47182</v>
      </c>
      <c r="F6023" s="93"/>
      <c r="G6023" s="93"/>
      <c r="H6023" s="93"/>
      <c r="I6023" s="99"/>
      <c r="J6023" s="99"/>
      <c r="K6023" s="99"/>
      <c r="L6023" s="99"/>
      <c r="M6023" s="99"/>
      <c r="N6023" s="99"/>
      <c r="O6023" s="99"/>
      <c r="P6023" s="99"/>
      <c r="Q6023" s="99"/>
      <c r="R6023" s="99"/>
      <c r="S6023" s="99"/>
      <c r="T6023" s="99"/>
      <c r="U6023" s="99"/>
      <c r="V6023" s="99"/>
      <c r="W6023" s="99"/>
      <c r="X6023" s="99"/>
      <c r="Y6023" s="99"/>
      <c r="Z6023" s="99"/>
      <c r="AF6023" s="326"/>
    </row>
    <row r="6024" spans="1:32" x14ac:dyDescent="0.25">
      <c r="A6024" s="44" t="s">
        <v>19209</v>
      </c>
      <c r="B6024" s="44" t="s">
        <v>18842</v>
      </c>
      <c r="C6024" s="45">
        <v>26020101</v>
      </c>
      <c r="D6024" s="45" t="s">
        <v>12340</v>
      </c>
      <c r="E6024" s="45" t="s">
        <v>10021</v>
      </c>
      <c r="AF6024" s="326"/>
    </row>
    <row r="6025" spans="1:32" x14ac:dyDescent="0.25">
      <c r="A6025" s="44" t="s">
        <v>11459</v>
      </c>
      <c r="B6025" s="44" t="s">
        <v>18895</v>
      </c>
      <c r="C6025" s="45">
        <v>24070201</v>
      </c>
      <c r="D6025" s="45" t="s">
        <v>12340</v>
      </c>
      <c r="E6025" s="45" t="s">
        <v>7992</v>
      </c>
      <c r="AF6025" s="326"/>
    </row>
    <row r="6026" spans="1:32" x14ac:dyDescent="0.25">
      <c r="A6026" s="44" t="s">
        <v>11459</v>
      </c>
      <c r="B6026" s="44" t="s">
        <v>5639</v>
      </c>
      <c r="C6026" s="45">
        <v>23010401</v>
      </c>
      <c r="D6026" s="45" t="s">
        <v>12340</v>
      </c>
      <c r="E6026" s="45" t="s">
        <v>5640</v>
      </c>
      <c r="AF6026" s="326"/>
    </row>
    <row r="6027" spans="1:32" x14ac:dyDescent="0.25">
      <c r="A6027" s="44" t="s">
        <v>11459</v>
      </c>
      <c r="B6027" s="44" t="s">
        <v>3165</v>
      </c>
      <c r="C6027" s="45">
        <v>24070202</v>
      </c>
      <c r="D6027" s="45" t="s">
        <v>12340</v>
      </c>
      <c r="E6027" s="45" t="s">
        <v>7992</v>
      </c>
      <c r="AF6027" s="326"/>
    </row>
    <row r="6028" spans="1:32" x14ac:dyDescent="0.25">
      <c r="A6028" s="44" t="s">
        <v>11459</v>
      </c>
      <c r="B6028" s="44" t="s">
        <v>3298</v>
      </c>
      <c r="C6028" s="45">
        <v>23010402</v>
      </c>
      <c r="D6028" s="45" t="s">
        <v>12340</v>
      </c>
      <c r="E6028" s="45" t="s">
        <v>5640</v>
      </c>
      <c r="AF6028" s="326"/>
    </row>
    <row r="6029" spans="1:32" x14ac:dyDescent="0.25">
      <c r="A6029" s="44" t="s">
        <v>5540</v>
      </c>
      <c r="B6029" s="44" t="s">
        <v>3597</v>
      </c>
      <c r="C6029" s="45">
        <v>220605</v>
      </c>
      <c r="D6029" s="45" t="s">
        <v>12340</v>
      </c>
      <c r="E6029" s="45" t="s">
        <v>5468</v>
      </c>
      <c r="AF6029" s="326"/>
    </row>
    <row r="6030" spans="1:32" x14ac:dyDescent="0.25">
      <c r="A6030" s="44" t="s">
        <v>12265</v>
      </c>
      <c r="B6030" s="44" t="s">
        <v>4486</v>
      </c>
      <c r="C6030" s="45">
        <v>240903</v>
      </c>
      <c r="D6030" s="45" t="s">
        <v>12340</v>
      </c>
      <c r="E6030" s="45" t="s">
        <v>5075</v>
      </c>
      <c r="AF6030" s="326"/>
    </row>
    <row r="6031" spans="1:32" x14ac:dyDescent="0.25">
      <c r="A6031" s="44" t="s">
        <v>12265</v>
      </c>
      <c r="B6031" s="44" t="s">
        <v>2433</v>
      </c>
      <c r="C6031" s="45">
        <v>250106</v>
      </c>
      <c r="D6031" s="45" t="s">
        <v>12340</v>
      </c>
      <c r="E6031" s="45" t="s">
        <v>12896</v>
      </c>
      <c r="AF6031" s="326"/>
    </row>
    <row r="6032" spans="1:32" x14ac:dyDescent="0.25">
      <c r="A6032" s="44" t="s">
        <v>12265</v>
      </c>
      <c r="B6032" s="44" t="s">
        <v>18840</v>
      </c>
      <c r="C6032" s="45">
        <v>260202</v>
      </c>
      <c r="D6032" s="45" t="s">
        <v>12340</v>
      </c>
      <c r="E6032" s="45" t="s">
        <v>10021</v>
      </c>
      <c r="AF6032" s="326"/>
    </row>
    <row r="6033" spans="1:32" x14ac:dyDescent="0.25">
      <c r="A6033" s="44" t="s">
        <v>9533</v>
      </c>
      <c r="B6033" s="44" t="s">
        <v>16064</v>
      </c>
      <c r="C6033" s="45" t="s">
        <v>9872</v>
      </c>
      <c r="D6033" s="93" t="s">
        <v>3876</v>
      </c>
      <c r="E6033" s="359">
        <f>DATE(2027,5,3)</f>
        <v>46510</v>
      </c>
      <c r="F6033" s="93"/>
      <c r="G6033" s="93"/>
      <c r="H6033" s="93"/>
      <c r="I6033" s="99"/>
      <c r="J6033" s="99"/>
      <c r="K6033" s="99"/>
      <c r="L6033" s="99"/>
      <c r="M6033" s="99"/>
      <c r="N6033" s="99"/>
      <c r="O6033" s="99"/>
      <c r="P6033" s="99"/>
      <c r="Q6033" s="99"/>
      <c r="R6033" s="99"/>
      <c r="S6033" s="99"/>
      <c r="T6033" s="99"/>
      <c r="U6033" s="99"/>
      <c r="V6033" s="99"/>
      <c r="W6033" s="99"/>
      <c r="X6033" s="99"/>
      <c r="Y6033" s="99"/>
      <c r="Z6033" s="99"/>
      <c r="AF6033" s="326"/>
    </row>
    <row r="6034" spans="1:32" x14ac:dyDescent="0.3">
      <c r="A6034" s="372" t="s">
        <v>20100</v>
      </c>
      <c r="B6034" s="372" t="s">
        <v>1225</v>
      </c>
      <c r="C6034" s="125" t="s">
        <v>20256</v>
      </c>
      <c r="D6034" s="32" t="s">
        <v>20621</v>
      </c>
      <c r="E6034" s="125" t="s">
        <v>8976</v>
      </c>
      <c r="F6034" s="125" t="s">
        <v>1237</v>
      </c>
      <c r="G6034" s="125" t="s">
        <v>1236</v>
      </c>
      <c r="AF6034" s="326"/>
    </row>
    <row r="6035" spans="1:32" x14ac:dyDescent="0.25">
      <c r="A6035" s="44" t="s">
        <v>15606</v>
      </c>
      <c r="B6035" s="44" t="s">
        <v>154</v>
      </c>
      <c r="C6035" s="45" t="s">
        <v>15607</v>
      </c>
      <c r="D6035" s="46" t="s">
        <v>13037</v>
      </c>
      <c r="E6035" s="46">
        <v>46218</v>
      </c>
      <c r="AF6035" s="326"/>
    </row>
    <row r="6036" spans="1:32" x14ac:dyDescent="0.3">
      <c r="A6036" s="372" t="s">
        <v>9373</v>
      </c>
      <c r="B6036" s="372" t="s">
        <v>9352</v>
      </c>
      <c r="C6036" s="125" t="s">
        <v>9353</v>
      </c>
      <c r="D6036" s="32" t="s">
        <v>20621</v>
      </c>
      <c r="E6036" s="125" t="s">
        <v>8524</v>
      </c>
      <c r="F6036" s="125" t="s">
        <v>1236</v>
      </c>
      <c r="G6036" s="125" t="s">
        <v>1236</v>
      </c>
      <c r="AF6036" s="326"/>
    </row>
    <row r="6037" spans="1:32" x14ac:dyDescent="0.25">
      <c r="A6037" s="44" t="s">
        <v>7966</v>
      </c>
      <c r="B6037" s="44" t="s">
        <v>205</v>
      </c>
      <c r="C6037" s="45" t="s">
        <v>7967</v>
      </c>
      <c r="D6037" s="45" t="s">
        <v>12177</v>
      </c>
      <c r="E6037" s="45" t="s">
        <v>5072</v>
      </c>
      <c r="F6037" s="93"/>
      <c r="G6037" s="93"/>
      <c r="H6037" s="93"/>
      <c r="I6037" s="99"/>
      <c r="J6037" s="99"/>
      <c r="K6037" s="99"/>
      <c r="L6037" s="99"/>
      <c r="M6037" s="99"/>
      <c r="N6037" s="99"/>
      <c r="O6037" s="99"/>
      <c r="P6037" s="99"/>
      <c r="Q6037" s="99"/>
      <c r="R6037" s="99"/>
      <c r="S6037" s="99"/>
      <c r="T6037" s="99"/>
      <c r="U6037" s="99"/>
      <c r="V6037" s="99"/>
      <c r="W6037" s="99"/>
      <c r="X6037" s="99"/>
      <c r="Y6037" s="99"/>
      <c r="Z6037" s="99"/>
      <c r="AF6037" s="326"/>
    </row>
    <row r="6038" spans="1:32" x14ac:dyDescent="0.25">
      <c r="A6038" s="44" t="s">
        <v>7966</v>
      </c>
      <c r="B6038" s="44" t="s">
        <v>205</v>
      </c>
      <c r="C6038" s="45" t="s">
        <v>7967</v>
      </c>
      <c r="D6038" s="45" t="s">
        <v>10697</v>
      </c>
      <c r="E6038" s="45" t="s">
        <v>5072</v>
      </c>
      <c r="F6038" s="93"/>
      <c r="G6038" s="93"/>
      <c r="H6038" s="93"/>
      <c r="I6038" s="99"/>
      <c r="J6038" s="99"/>
      <c r="K6038" s="99"/>
      <c r="L6038" s="99"/>
      <c r="M6038" s="99"/>
      <c r="N6038" s="99"/>
      <c r="O6038" s="99"/>
      <c r="P6038" s="99"/>
      <c r="Q6038" s="99"/>
      <c r="R6038" s="99"/>
      <c r="S6038" s="99"/>
      <c r="T6038" s="99"/>
      <c r="U6038" s="99"/>
      <c r="V6038" s="99"/>
      <c r="W6038" s="99"/>
      <c r="X6038" s="99"/>
      <c r="Y6038" s="99"/>
      <c r="Z6038" s="99"/>
      <c r="AF6038" s="326"/>
    </row>
    <row r="6039" spans="1:32" x14ac:dyDescent="0.3">
      <c r="A6039" s="57" t="s">
        <v>2238</v>
      </c>
      <c r="B6039" s="92" t="s">
        <v>3862</v>
      </c>
      <c r="C6039" s="93" t="s">
        <v>3860</v>
      </c>
      <c r="D6039" s="93" t="s">
        <v>3861</v>
      </c>
      <c r="E6039" s="94">
        <v>46203</v>
      </c>
      <c r="F6039" s="93"/>
      <c r="G6039" s="93"/>
      <c r="H6039" s="93"/>
      <c r="I6039" s="99"/>
      <c r="J6039" s="99"/>
      <c r="K6039" s="99"/>
      <c r="L6039" s="99"/>
      <c r="M6039" s="99"/>
      <c r="N6039" s="99"/>
      <c r="O6039" s="99"/>
      <c r="P6039" s="99"/>
      <c r="Q6039" s="99"/>
      <c r="R6039" s="99"/>
      <c r="S6039" s="99"/>
      <c r="T6039" s="99"/>
      <c r="U6039" s="99"/>
      <c r="V6039" s="99"/>
      <c r="W6039" s="99"/>
      <c r="X6039" s="99"/>
      <c r="Y6039" s="99"/>
      <c r="Z6039" s="99"/>
      <c r="AA6039" s="380"/>
      <c r="AF6039" s="326"/>
    </row>
    <row r="6040" spans="1:32" x14ac:dyDescent="0.25">
      <c r="A6040" s="44" t="s">
        <v>2238</v>
      </c>
      <c r="B6040" s="44" t="s">
        <v>13134</v>
      </c>
      <c r="C6040" s="45">
        <v>13.23</v>
      </c>
      <c r="D6040" s="45" t="s">
        <v>13565</v>
      </c>
      <c r="E6040" s="46">
        <v>46934</v>
      </c>
      <c r="F6040" s="45"/>
      <c r="G6040" s="93"/>
      <c r="H6040" s="93"/>
      <c r="I6040" s="99"/>
      <c r="J6040" s="99"/>
      <c r="K6040" s="99"/>
      <c r="L6040" s="99"/>
      <c r="M6040" s="99"/>
      <c r="N6040" s="99"/>
      <c r="O6040" s="99"/>
      <c r="P6040" s="99"/>
      <c r="Q6040" s="99"/>
      <c r="R6040" s="99"/>
      <c r="S6040" s="99"/>
      <c r="T6040" s="99"/>
      <c r="U6040" s="99"/>
      <c r="V6040" s="99"/>
      <c r="W6040" s="99"/>
      <c r="X6040" s="99"/>
      <c r="Y6040" s="99"/>
      <c r="Z6040" s="99"/>
      <c r="AF6040" s="326"/>
    </row>
    <row r="6041" spans="1:32" x14ac:dyDescent="0.25">
      <c r="A6041" s="44" t="s">
        <v>2238</v>
      </c>
      <c r="B6041" s="44" t="s">
        <v>5447</v>
      </c>
      <c r="C6041" s="45">
        <v>230807</v>
      </c>
      <c r="D6041" s="45" t="s">
        <v>12340</v>
      </c>
      <c r="E6041" s="45" t="s">
        <v>8966</v>
      </c>
      <c r="AF6041" s="326"/>
    </row>
    <row r="6042" spans="1:32" x14ac:dyDescent="0.25">
      <c r="A6042" s="44" t="s">
        <v>17043</v>
      </c>
      <c r="B6042" s="44" t="s">
        <v>967</v>
      </c>
      <c r="C6042" s="45">
        <v>250601</v>
      </c>
      <c r="D6042" s="45" t="s">
        <v>12340</v>
      </c>
      <c r="E6042" s="45" t="s">
        <v>16905</v>
      </c>
      <c r="AF6042" s="326"/>
    </row>
    <row r="6043" spans="1:32" x14ac:dyDescent="0.25">
      <c r="A6043" s="44" t="s">
        <v>13268</v>
      </c>
      <c r="B6043" s="44" t="s">
        <v>13111</v>
      </c>
      <c r="C6043" s="45">
        <v>33.24</v>
      </c>
      <c r="D6043" s="45" t="s">
        <v>13565</v>
      </c>
      <c r="E6043" s="46">
        <v>47299</v>
      </c>
      <c r="F6043" s="45"/>
      <c r="G6043" s="93"/>
      <c r="H6043" s="93"/>
      <c r="I6043" s="99"/>
      <c r="J6043" s="99"/>
      <c r="K6043" s="99"/>
      <c r="L6043" s="99"/>
      <c r="M6043" s="99"/>
      <c r="N6043" s="99"/>
      <c r="O6043" s="99"/>
      <c r="P6043" s="99"/>
      <c r="Q6043" s="99"/>
      <c r="R6043" s="99"/>
      <c r="S6043" s="99"/>
      <c r="T6043" s="99"/>
      <c r="U6043" s="99"/>
      <c r="V6043" s="99"/>
      <c r="W6043" s="99"/>
      <c r="X6043" s="99"/>
      <c r="Y6043" s="99"/>
      <c r="Z6043" s="99"/>
      <c r="AF6043" s="326"/>
    </row>
    <row r="6044" spans="1:32" x14ac:dyDescent="0.25">
      <c r="A6044" s="44" t="s">
        <v>10203</v>
      </c>
      <c r="B6044" s="92" t="s">
        <v>1243</v>
      </c>
      <c r="C6044" s="45" t="s">
        <v>14400</v>
      </c>
      <c r="D6044" s="93" t="s">
        <v>1901</v>
      </c>
      <c r="E6044" s="94">
        <v>46677</v>
      </c>
      <c r="F6044" s="93"/>
      <c r="G6044" s="93"/>
      <c r="H6044" s="93"/>
      <c r="I6044" s="99"/>
      <c r="J6044" s="99"/>
      <c r="K6044" s="99"/>
      <c r="L6044" s="99"/>
      <c r="M6044" s="99"/>
      <c r="N6044" s="99"/>
      <c r="O6044" s="99"/>
      <c r="P6044" s="99"/>
      <c r="Q6044" s="99"/>
      <c r="R6044" s="99"/>
      <c r="S6044" s="99"/>
      <c r="T6044" s="99"/>
      <c r="U6044" s="99"/>
      <c r="V6044" s="99"/>
      <c r="W6044" s="99"/>
      <c r="X6044" s="99"/>
      <c r="Y6044" s="99"/>
      <c r="Z6044" s="99"/>
      <c r="AF6044" s="326"/>
    </row>
    <row r="6045" spans="1:32" x14ac:dyDescent="0.25">
      <c r="A6045" s="44" t="s">
        <v>10203</v>
      </c>
      <c r="B6045" s="92" t="s">
        <v>10390</v>
      </c>
      <c r="C6045" s="56" t="s">
        <v>10124</v>
      </c>
      <c r="D6045" s="146" t="s">
        <v>10389</v>
      </c>
      <c r="E6045" s="107">
        <v>45838</v>
      </c>
      <c r="F6045" s="93"/>
      <c r="G6045" s="93"/>
      <c r="H6045" s="93"/>
      <c r="I6045" s="99"/>
      <c r="J6045" s="99"/>
      <c r="K6045" s="99"/>
      <c r="L6045" s="99"/>
      <c r="M6045" s="99"/>
      <c r="N6045" s="99"/>
      <c r="O6045" s="99"/>
      <c r="P6045" s="99"/>
      <c r="Q6045" s="99"/>
      <c r="R6045" s="99"/>
      <c r="S6045" s="99"/>
      <c r="T6045" s="99"/>
      <c r="U6045" s="99"/>
      <c r="V6045" s="99"/>
      <c r="W6045" s="99"/>
      <c r="X6045" s="99"/>
      <c r="Y6045" s="99"/>
      <c r="Z6045" s="99"/>
      <c r="AF6045" s="326"/>
    </row>
    <row r="6046" spans="1:32" x14ac:dyDescent="0.25">
      <c r="A6046" s="44" t="s">
        <v>4690</v>
      </c>
      <c r="B6046" s="44" t="s">
        <v>4691</v>
      </c>
      <c r="C6046" s="45" t="s">
        <v>4692</v>
      </c>
      <c r="D6046" s="45" t="s">
        <v>12177</v>
      </c>
      <c r="E6046" s="45" t="s">
        <v>5450</v>
      </c>
      <c r="F6046" s="93"/>
      <c r="G6046" s="93"/>
      <c r="H6046" s="93"/>
      <c r="I6046" s="99"/>
      <c r="J6046" s="99"/>
      <c r="K6046" s="99"/>
      <c r="L6046" s="99"/>
      <c r="M6046" s="99"/>
      <c r="N6046" s="99"/>
      <c r="O6046" s="99"/>
      <c r="P6046" s="99"/>
      <c r="Q6046" s="99"/>
      <c r="R6046" s="99"/>
      <c r="S6046" s="99"/>
      <c r="T6046" s="99"/>
      <c r="U6046" s="99"/>
      <c r="V6046" s="99"/>
      <c r="W6046" s="99"/>
      <c r="X6046" s="99"/>
      <c r="Y6046" s="99"/>
      <c r="Z6046" s="99"/>
      <c r="AF6046" s="326"/>
    </row>
    <row r="6047" spans="1:32" x14ac:dyDescent="0.25">
      <c r="A6047" s="44" t="s">
        <v>4690</v>
      </c>
      <c r="B6047" s="44" t="s">
        <v>4691</v>
      </c>
      <c r="C6047" s="45" t="s">
        <v>4692</v>
      </c>
      <c r="D6047" s="45" t="s">
        <v>10697</v>
      </c>
      <c r="E6047" s="45" t="s">
        <v>5450</v>
      </c>
      <c r="F6047" s="93"/>
      <c r="G6047" s="93"/>
      <c r="H6047" s="93"/>
      <c r="I6047" s="99"/>
      <c r="J6047" s="99"/>
      <c r="K6047" s="99"/>
      <c r="L6047" s="99"/>
      <c r="M6047" s="99"/>
      <c r="N6047" s="99"/>
      <c r="O6047" s="99"/>
      <c r="P6047" s="99"/>
      <c r="Q6047" s="99"/>
      <c r="R6047" s="99"/>
      <c r="S6047" s="99"/>
      <c r="T6047" s="99"/>
      <c r="U6047" s="99"/>
      <c r="V6047" s="99"/>
      <c r="W6047" s="99"/>
      <c r="X6047" s="99"/>
      <c r="Y6047" s="99"/>
      <c r="Z6047" s="99"/>
      <c r="AF6047" s="326"/>
    </row>
    <row r="6048" spans="1:32" x14ac:dyDescent="0.25">
      <c r="A6048" s="44" t="s">
        <v>4023</v>
      </c>
      <c r="B6048" s="44" t="s">
        <v>967</v>
      </c>
      <c r="C6048" s="45">
        <v>240601</v>
      </c>
      <c r="D6048" s="45" t="s">
        <v>12340</v>
      </c>
      <c r="E6048" s="45" t="s">
        <v>10639</v>
      </c>
      <c r="AF6048" s="326"/>
    </row>
    <row r="6049" spans="1:32" x14ac:dyDescent="0.25">
      <c r="A6049" s="44" t="s">
        <v>4023</v>
      </c>
      <c r="B6049" s="44" t="s">
        <v>4470</v>
      </c>
      <c r="C6049" s="45">
        <v>210602</v>
      </c>
      <c r="D6049" s="45" t="s">
        <v>12340</v>
      </c>
      <c r="E6049" s="45" t="s">
        <v>4471</v>
      </c>
      <c r="AF6049" s="326"/>
    </row>
    <row r="6050" spans="1:32" x14ac:dyDescent="0.25">
      <c r="A6050" s="44" t="s">
        <v>4023</v>
      </c>
      <c r="B6050" s="44" t="s">
        <v>11331</v>
      </c>
      <c r="C6050" s="45">
        <v>24050301</v>
      </c>
      <c r="D6050" s="45" t="s">
        <v>12340</v>
      </c>
      <c r="E6050" s="45" t="s">
        <v>5468</v>
      </c>
      <c r="AF6050" s="326"/>
    </row>
    <row r="6051" spans="1:32" x14ac:dyDescent="0.3">
      <c r="A6051" s="135" t="s">
        <v>6222</v>
      </c>
      <c r="B6051" s="131" t="s">
        <v>1251</v>
      </c>
      <c r="C6051" s="96" t="s">
        <v>6208</v>
      </c>
      <c r="D6051" s="96" t="s">
        <v>1250</v>
      </c>
      <c r="E6051" s="94">
        <v>46228</v>
      </c>
      <c r="F6051" s="93"/>
      <c r="G6051" s="93"/>
      <c r="H6051" s="93"/>
      <c r="I6051" s="99"/>
      <c r="J6051" s="99"/>
      <c r="K6051" s="99"/>
      <c r="L6051" s="99"/>
      <c r="M6051" s="99"/>
      <c r="N6051" s="99"/>
      <c r="O6051" s="99"/>
      <c r="P6051" s="99"/>
      <c r="Q6051" s="99"/>
      <c r="R6051" s="99"/>
      <c r="S6051" s="99"/>
      <c r="T6051" s="99"/>
      <c r="U6051" s="99"/>
      <c r="V6051" s="99"/>
      <c r="W6051" s="99"/>
      <c r="X6051" s="99"/>
      <c r="Y6051" s="99"/>
      <c r="Z6051" s="99"/>
      <c r="AA6051" s="380"/>
      <c r="AF6051" s="326"/>
    </row>
    <row r="6052" spans="1:32" x14ac:dyDescent="0.3">
      <c r="A6052" s="57" t="s">
        <v>11288</v>
      </c>
      <c r="B6052" s="58" t="s">
        <v>4104</v>
      </c>
      <c r="C6052" s="62">
        <v>23022</v>
      </c>
      <c r="D6052" s="93" t="s">
        <v>5007</v>
      </c>
      <c r="E6052" s="60">
        <v>46265</v>
      </c>
      <c r="F6052" s="379"/>
      <c r="G6052" s="379"/>
      <c r="H6052" s="379"/>
      <c r="I6052" s="380"/>
      <c r="J6052" s="380"/>
      <c r="K6052" s="380"/>
      <c r="L6052" s="380"/>
      <c r="M6052" s="380"/>
      <c r="N6052" s="380"/>
      <c r="O6052" s="380"/>
      <c r="P6052" s="380"/>
      <c r="Q6052" s="380"/>
      <c r="R6052" s="380"/>
      <c r="S6052" s="380"/>
      <c r="T6052" s="380"/>
      <c r="U6052" s="380"/>
      <c r="V6052" s="380"/>
      <c r="W6052" s="380"/>
      <c r="X6052" s="380"/>
      <c r="Y6052" s="380"/>
      <c r="Z6052" s="380"/>
      <c r="AA6052" s="380"/>
      <c r="AF6052" s="326"/>
    </row>
    <row r="6053" spans="1:32" x14ac:dyDescent="0.25">
      <c r="A6053" s="76" t="s">
        <v>6056</v>
      </c>
      <c r="B6053" s="76" t="s">
        <v>17478</v>
      </c>
      <c r="C6053" s="45" t="s">
        <v>17477</v>
      </c>
      <c r="D6053" s="45" t="s">
        <v>2350</v>
      </c>
      <c r="E6053" s="46">
        <v>46691</v>
      </c>
      <c r="F6053" s="93"/>
      <c r="G6053" s="93"/>
      <c r="H6053" s="93"/>
      <c r="I6053" s="99"/>
      <c r="J6053" s="99"/>
      <c r="K6053" s="99"/>
      <c r="L6053" s="99"/>
      <c r="M6053" s="99"/>
      <c r="N6053" s="99"/>
      <c r="O6053" s="99"/>
      <c r="P6053" s="99"/>
      <c r="Q6053" s="99"/>
      <c r="R6053" s="99"/>
      <c r="S6053" s="99"/>
      <c r="T6053" s="99"/>
      <c r="U6053" s="99"/>
      <c r="V6053" s="99"/>
      <c r="W6053" s="99"/>
      <c r="X6053" s="99"/>
      <c r="Y6053" s="99"/>
      <c r="Z6053" s="99"/>
      <c r="AF6053" s="326"/>
    </row>
    <row r="6054" spans="1:32" x14ac:dyDescent="0.25">
      <c r="A6054" s="44" t="s">
        <v>713</v>
      </c>
      <c r="B6054" s="44" t="s">
        <v>3275</v>
      </c>
      <c r="C6054" s="45">
        <v>210101</v>
      </c>
      <c r="D6054" s="45" t="s">
        <v>12340</v>
      </c>
      <c r="E6054" s="45" t="s">
        <v>3276</v>
      </c>
      <c r="AF6054" s="326"/>
    </row>
    <row r="6055" spans="1:32" x14ac:dyDescent="0.25">
      <c r="A6055" s="256" t="s">
        <v>15269</v>
      </c>
      <c r="B6055" s="256" t="s">
        <v>15258</v>
      </c>
      <c r="C6055" s="53" t="s">
        <v>10699</v>
      </c>
      <c r="D6055" s="93" t="s">
        <v>5891</v>
      </c>
      <c r="E6055" s="257">
        <v>47246</v>
      </c>
      <c r="F6055" s="93"/>
      <c r="G6055" s="93"/>
      <c r="H6055" s="93"/>
      <c r="I6055" s="99"/>
      <c r="J6055" s="99"/>
      <c r="K6055" s="99"/>
      <c r="L6055" s="99"/>
      <c r="M6055" s="99"/>
      <c r="N6055" s="99"/>
      <c r="O6055" s="99"/>
      <c r="P6055" s="99"/>
      <c r="Q6055" s="99"/>
      <c r="R6055" s="99"/>
      <c r="S6055" s="99"/>
      <c r="T6055" s="99"/>
      <c r="U6055" s="99"/>
      <c r="V6055" s="99"/>
      <c r="W6055" s="99"/>
      <c r="X6055" s="99"/>
      <c r="Y6055" s="99"/>
      <c r="Z6055" s="99"/>
      <c r="AF6055" s="326"/>
    </row>
    <row r="6056" spans="1:32" x14ac:dyDescent="0.25">
      <c r="A6056" s="44" t="s">
        <v>17833</v>
      </c>
      <c r="B6056" s="44" t="s">
        <v>20343</v>
      </c>
      <c r="C6056" s="45" t="s">
        <v>17817</v>
      </c>
      <c r="D6056" s="32" t="s">
        <v>12570</v>
      </c>
      <c r="E6056" s="46">
        <v>46387</v>
      </c>
      <c r="AF6056" s="326"/>
    </row>
    <row r="6057" spans="1:32" x14ac:dyDescent="0.25">
      <c r="A6057" s="44" t="s">
        <v>10413</v>
      </c>
      <c r="B6057" s="44" t="s">
        <v>20342</v>
      </c>
      <c r="C6057" s="45" t="s">
        <v>10493</v>
      </c>
      <c r="D6057" s="32" t="s">
        <v>12570</v>
      </c>
      <c r="E6057" s="46">
        <v>46387</v>
      </c>
      <c r="AF6057" s="326"/>
    </row>
    <row r="6058" spans="1:32" x14ac:dyDescent="0.25">
      <c r="A6058" s="44" t="s">
        <v>19210</v>
      </c>
      <c r="B6058" s="44" t="s">
        <v>3298</v>
      </c>
      <c r="C6058" s="45">
        <v>26010402</v>
      </c>
      <c r="D6058" s="45" t="s">
        <v>12340</v>
      </c>
      <c r="E6058" s="45" t="s">
        <v>18836</v>
      </c>
      <c r="AF6058" s="326"/>
    </row>
    <row r="6059" spans="1:32" x14ac:dyDescent="0.3">
      <c r="A6059" s="372" t="s">
        <v>16784</v>
      </c>
      <c r="B6059" s="372" t="s">
        <v>1223</v>
      </c>
      <c r="C6059" s="125" t="s">
        <v>16734</v>
      </c>
      <c r="D6059" s="32" t="s">
        <v>20621</v>
      </c>
      <c r="E6059" s="125" t="s">
        <v>10638</v>
      </c>
      <c r="F6059" s="125" t="s">
        <v>1236</v>
      </c>
      <c r="G6059" s="125" t="s">
        <v>1237</v>
      </c>
      <c r="AF6059" s="326"/>
    </row>
    <row r="6060" spans="1:32" x14ac:dyDescent="0.25">
      <c r="A6060" s="44" t="s">
        <v>9534</v>
      </c>
      <c r="B6060" s="44" t="s">
        <v>15982</v>
      </c>
      <c r="C6060" s="45" t="s">
        <v>9873</v>
      </c>
      <c r="D6060" s="93" t="s">
        <v>3876</v>
      </c>
      <c r="E6060" s="359">
        <f>DATE(2027,5,3)</f>
        <v>46510</v>
      </c>
      <c r="F6060" s="93"/>
      <c r="G6060" s="93"/>
      <c r="H6060" s="93"/>
      <c r="I6060" s="99"/>
      <c r="J6060" s="99"/>
      <c r="K6060" s="99"/>
      <c r="L6060" s="99"/>
      <c r="M6060" s="99"/>
      <c r="N6060" s="99"/>
      <c r="O6060" s="99"/>
      <c r="P6060" s="99"/>
      <c r="Q6060" s="99"/>
      <c r="R6060" s="99"/>
      <c r="S6060" s="99"/>
      <c r="T6060" s="99"/>
      <c r="U6060" s="99"/>
      <c r="V6060" s="99"/>
      <c r="W6060" s="99"/>
      <c r="X6060" s="99"/>
      <c r="Y6060" s="99"/>
      <c r="Z6060" s="99"/>
      <c r="AF6060" s="326"/>
    </row>
    <row r="6061" spans="1:32" x14ac:dyDescent="0.25">
      <c r="A6061" s="44" t="s">
        <v>5541</v>
      </c>
      <c r="B6061" s="44" t="s">
        <v>2433</v>
      </c>
      <c r="C6061" s="45">
        <v>220105</v>
      </c>
      <c r="D6061" s="45" t="s">
        <v>12340</v>
      </c>
      <c r="E6061" s="45" t="s">
        <v>2686</v>
      </c>
      <c r="AF6061" s="326"/>
    </row>
    <row r="6062" spans="1:32" x14ac:dyDescent="0.3">
      <c r="A6062" s="57" t="s">
        <v>3779</v>
      </c>
      <c r="B6062" s="92" t="s">
        <v>3862</v>
      </c>
      <c r="C6062" s="93" t="s">
        <v>3860</v>
      </c>
      <c r="D6062" s="93" t="s">
        <v>3861</v>
      </c>
      <c r="E6062" s="94">
        <v>46203</v>
      </c>
      <c r="F6062" s="93"/>
      <c r="G6062" s="93"/>
      <c r="H6062" s="93"/>
      <c r="I6062" s="99"/>
      <c r="J6062" s="99"/>
      <c r="K6062" s="99"/>
      <c r="L6062" s="99"/>
      <c r="M6062" s="99"/>
      <c r="N6062" s="99"/>
      <c r="O6062" s="99"/>
      <c r="P6062" s="99"/>
      <c r="Q6062" s="99"/>
      <c r="R6062" s="99"/>
      <c r="S6062" s="99"/>
      <c r="T6062" s="99"/>
      <c r="U6062" s="99"/>
      <c r="V6062" s="99"/>
      <c r="W6062" s="99"/>
      <c r="X6062" s="99"/>
      <c r="Y6062" s="99"/>
      <c r="Z6062" s="99"/>
      <c r="AA6062" s="380"/>
      <c r="AF6062" s="326"/>
    </row>
    <row r="6063" spans="1:32" x14ac:dyDescent="0.25">
      <c r="A6063" s="44" t="s">
        <v>19211</v>
      </c>
      <c r="B6063" s="44" t="s">
        <v>7650</v>
      </c>
      <c r="C6063" s="45">
        <v>230504</v>
      </c>
      <c r="D6063" s="45" t="s">
        <v>12340</v>
      </c>
      <c r="E6063" s="45" t="s">
        <v>7651</v>
      </c>
      <c r="AF6063" s="326"/>
    </row>
    <row r="6064" spans="1:32" x14ac:dyDescent="0.25">
      <c r="A6064" s="44" t="s">
        <v>17044</v>
      </c>
      <c r="B6064" s="44" t="s">
        <v>5447</v>
      </c>
      <c r="C6064" s="45">
        <v>250802</v>
      </c>
      <c r="D6064" s="45" t="s">
        <v>12340</v>
      </c>
      <c r="E6064" s="45" t="s">
        <v>10682</v>
      </c>
      <c r="AF6064" s="326"/>
    </row>
    <row r="6065" spans="1:32" x14ac:dyDescent="0.3">
      <c r="A6065" s="372" t="s">
        <v>12403</v>
      </c>
      <c r="B6065" s="372" t="s">
        <v>12354</v>
      </c>
      <c r="C6065" s="125" t="s">
        <v>12187</v>
      </c>
      <c r="D6065" s="32" t="s">
        <v>20621</v>
      </c>
      <c r="E6065" s="125" t="s">
        <v>5239</v>
      </c>
      <c r="F6065" s="125" t="s">
        <v>1236</v>
      </c>
      <c r="G6065" s="125" t="s">
        <v>1237</v>
      </c>
      <c r="AF6065" s="326"/>
    </row>
    <row r="6066" spans="1:32" x14ac:dyDescent="0.25">
      <c r="A6066" s="44" t="s">
        <v>4497</v>
      </c>
      <c r="B6066" s="44" t="s">
        <v>5447</v>
      </c>
      <c r="C6066" s="45">
        <v>250802</v>
      </c>
      <c r="D6066" s="45" t="s">
        <v>12340</v>
      </c>
      <c r="E6066" s="45" t="s">
        <v>10682</v>
      </c>
      <c r="AF6066" s="326"/>
    </row>
    <row r="6067" spans="1:32" x14ac:dyDescent="0.25">
      <c r="A6067" s="44" t="s">
        <v>714</v>
      </c>
      <c r="B6067" s="44" t="s">
        <v>2433</v>
      </c>
      <c r="C6067" s="45">
        <v>220105</v>
      </c>
      <c r="D6067" s="45" t="s">
        <v>12340</v>
      </c>
      <c r="E6067" s="45" t="s">
        <v>2686</v>
      </c>
      <c r="AF6067" s="326"/>
    </row>
    <row r="6068" spans="1:32" x14ac:dyDescent="0.3">
      <c r="A6068" s="92" t="s">
        <v>604</v>
      </c>
      <c r="B6068" s="92" t="s">
        <v>11136</v>
      </c>
      <c r="C6068" s="93" t="s">
        <v>11137</v>
      </c>
      <c r="D6068" s="93" t="s">
        <v>1250</v>
      </c>
      <c r="E6068" s="94">
        <v>46281</v>
      </c>
      <c r="F6068" s="93"/>
      <c r="G6068" s="93"/>
      <c r="H6068" s="93"/>
      <c r="I6068" s="99"/>
      <c r="J6068" s="99"/>
      <c r="K6068" s="99"/>
      <c r="L6068" s="99"/>
      <c r="M6068" s="99"/>
      <c r="N6068" s="99"/>
      <c r="O6068" s="99"/>
      <c r="P6068" s="99"/>
      <c r="Q6068" s="99"/>
      <c r="R6068" s="99"/>
      <c r="S6068" s="99"/>
      <c r="T6068" s="99"/>
      <c r="U6068" s="99"/>
      <c r="V6068" s="99"/>
      <c r="W6068" s="99"/>
      <c r="X6068" s="99"/>
      <c r="Y6068" s="99"/>
      <c r="Z6068" s="99"/>
      <c r="AA6068" s="380"/>
      <c r="AF6068" s="326"/>
    </row>
    <row r="6069" spans="1:32" x14ac:dyDescent="0.25">
      <c r="A6069" s="44" t="s">
        <v>604</v>
      </c>
      <c r="B6069" s="44" t="s">
        <v>2301</v>
      </c>
      <c r="C6069" s="45" t="s">
        <v>15103</v>
      </c>
      <c r="D6069" s="45" t="s">
        <v>12177</v>
      </c>
      <c r="E6069" s="45" t="s">
        <v>7228</v>
      </c>
      <c r="F6069" s="93"/>
      <c r="G6069" s="93"/>
      <c r="H6069" s="93"/>
      <c r="I6069" s="99"/>
      <c r="J6069" s="99"/>
      <c r="K6069" s="99"/>
      <c r="L6069" s="99"/>
      <c r="M6069" s="99"/>
      <c r="N6069" s="99"/>
      <c r="O6069" s="99"/>
      <c r="P6069" s="99"/>
      <c r="Q6069" s="99"/>
      <c r="R6069" s="99"/>
      <c r="S6069" s="99"/>
      <c r="T6069" s="99"/>
      <c r="U6069" s="99"/>
      <c r="V6069" s="99"/>
      <c r="W6069" s="99"/>
      <c r="X6069" s="99"/>
      <c r="Y6069" s="99"/>
      <c r="Z6069" s="99"/>
      <c r="AF6069" s="326"/>
    </row>
    <row r="6070" spans="1:32" x14ac:dyDescent="0.25">
      <c r="A6070" s="44" t="s">
        <v>604</v>
      </c>
      <c r="B6070" s="44" t="s">
        <v>2301</v>
      </c>
      <c r="C6070" s="45" t="s">
        <v>15103</v>
      </c>
      <c r="D6070" s="93" t="s">
        <v>18817</v>
      </c>
      <c r="E6070" s="45" t="s">
        <v>7228</v>
      </c>
      <c r="F6070" s="379"/>
      <c r="G6070" s="379"/>
      <c r="H6070" s="379"/>
      <c r="I6070" s="380"/>
      <c r="J6070" s="380"/>
      <c r="K6070" s="380"/>
      <c r="L6070" s="380"/>
      <c r="M6070" s="380"/>
      <c r="N6070" s="380"/>
      <c r="O6070" s="380"/>
      <c r="P6070" s="380"/>
      <c r="Q6070" s="380"/>
      <c r="R6070" s="380"/>
      <c r="S6070" s="380"/>
      <c r="T6070" s="380"/>
      <c r="U6070" s="380"/>
      <c r="V6070" s="380"/>
      <c r="W6070" s="380"/>
      <c r="X6070" s="380"/>
      <c r="Y6070" s="380"/>
      <c r="Z6070" s="380"/>
      <c r="AA6070" s="380"/>
      <c r="AF6070" s="326"/>
    </row>
    <row r="6071" spans="1:32" x14ac:dyDescent="0.25">
      <c r="A6071" s="44" t="s">
        <v>604</v>
      </c>
      <c r="B6071" s="44" t="s">
        <v>2619</v>
      </c>
      <c r="C6071" s="45" t="s">
        <v>15103</v>
      </c>
      <c r="D6071" s="45" t="s">
        <v>10697</v>
      </c>
      <c r="E6071" s="46">
        <v>46752</v>
      </c>
      <c r="F6071" s="93"/>
      <c r="G6071" s="93"/>
      <c r="H6071" s="93"/>
      <c r="I6071" s="99"/>
      <c r="J6071" s="99"/>
      <c r="K6071" s="99"/>
      <c r="L6071" s="99"/>
      <c r="M6071" s="99"/>
      <c r="N6071" s="99"/>
      <c r="O6071" s="99"/>
      <c r="P6071" s="99"/>
      <c r="Q6071" s="99"/>
      <c r="R6071" s="99"/>
      <c r="S6071" s="99"/>
      <c r="T6071" s="99"/>
      <c r="U6071" s="99"/>
      <c r="V6071" s="99"/>
      <c r="W6071" s="99"/>
      <c r="X6071" s="99"/>
      <c r="Y6071" s="99"/>
      <c r="Z6071" s="99"/>
      <c r="AF6071" s="326"/>
    </row>
    <row r="6072" spans="1:32" x14ac:dyDescent="0.25">
      <c r="A6072" s="44" t="s">
        <v>6967</v>
      </c>
      <c r="B6072" s="44" t="s">
        <v>2433</v>
      </c>
      <c r="C6072" s="45">
        <v>230105</v>
      </c>
      <c r="D6072" s="45" t="s">
        <v>12340</v>
      </c>
      <c r="E6072" s="45" t="s">
        <v>5580</v>
      </c>
      <c r="AF6072" s="326"/>
    </row>
    <row r="6073" spans="1:32" x14ac:dyDescent="0.3">
      <c r="A6073" s="372" t="s">
        <v>11990</v>
      </c>
      <c r="B6073" s="372" t="s">
        <v>12354</v>
      </c>
      <c r="C6073" s="125" t="s">
        <v>12187</v>
      </c>
      <c r="D6073" s="32" t="s">
        <v>20621</v>
      </c>
      <c r="E6073" s="125" t="s">
        <v>5239</v>
      </c>
      <c r="F6073" s="125" t="s">
        <v>1236</v>
      </c>
      <c r="G6073" s="125" t="s">
        <v>1237</v>
      </c>
      <c r="AF6073" s="326"/>
    </row>
    <row r="6074" spans="1:32" x14ac:dyDescent="0.25">
      <c r="A6074" s="44" t="s">
        <v>11834</v>
      </c>
      <c r="B6074" s="44" t="s">
        <v>20347</v>
      </c>
      <c r="C6074" s="45" t="s">
        <v>11832</v>
      </c>
      <c r="D6074" s="32" t="s">
        <v>12570</v>
      </c>
      <c r="E6074" s="46">
        <v>46295</v>
      </c>
      <c r="AF6074" s="326"/>
    </row>
    <row r="6075" spans="1:32" x14ac:dyDescent="0.25">
      <c r="A6075" s="44" t="s">
        <v>13269</v>
      </c>
      <c r="B6075" s="44" t="s">
        <v>13111</v>
      </c>
      <c r="C6075" s="45">
        <v>33.25</v>
      </c>
      <c r="D6075" s="45" t="s">
        <v>13565</v>
      </c>
      <c r="E6075" s="46">
        <v>47664</v>
      </c>
      <c r="F6075" s="45"/>
      <c r="G6075" s="93"/>
      <c r="H6075" s="93"/>
      <c r="I6075" s="99"/>
      <c r="J6075" s="99"/>
      <c r="K6075" s="99"/>
      <c r="L6075" s="99"/>
      <c r="M6075" s="99"/>
      <c r="N6075" s="99"/>
      <c r="O6075" s="99"/>
      <c r="P6075" s="99"/>
      <c r="Q6075" s="99"/>
      <c r="R6075" s="99"/>
      <c r="S6075" s="99"/>
      <c r="T6075" s="99"/>
      <c r="U6075" s="99"/>
      <c r="V6075" s="99"/>
      <c r="W6075" s="99"/>
      <c r="X6075" s="99"/>
      <c r="Y6075" s="99"/>
      <c r="Z6075" s="99"/>
      <c r="AF6075" s="326"/>
    </row>
    <row r="6076" spans="1:32" x14ac:dyDescent="0.25">
      <c r="A6076" s="44" t="s">
        <v>12266</v>
      </c>
      <c r="B6076" s="44" t="s">
        <v>3275</v>
      </c>
      <c r="C6076" s="45">
        <v>210101</v>
      </c>
      <c r="D6076" s="45" t="s">
        <v>12340</v>
      </c>
      <c r="E6076" s="45" t="s">
        <v>3276</v>
      </c>
      <c r="AF6076" s="326"/>
    </row>
    <row r="6077" spans="1:32" x14ac:dyDescent="0.25">
      <c r="A6077" s="44" t="s">
        <v>12266</v>
      </c>
      <c r="B6077" s="44" t="s">
        <v>5447</v>
      </c>
      <c r="C6077" s="45">
        <v>240804</v>
      </c>
      <c r="D6077" s="45" t="s">
        <v>12340</v>
      </c>
      <c r="E6077" s="45" t="s">
        <v>12234</v>
      </c>
      <c r="AF6077" s="326"/>
    </row>
    <row r="6078" spans="1:32" x14ac:dyDescent="0.25">
      <c r="A6078" s="267" t="s">
        <v>9319</v>
      </c>
      <c r="B6078" s="267" t="s">
        <v>9307</v>
      </c>
      <c r="C6078" s="268">
        <v>791202303002</v>
      </c>
      <c r="D6078" s="268" t="s">
        <v>6775</v>
      </c>
      <c r="E6078" s="269" t="s">
        <v>3276</v>
      </c>
      <c r="F6078" s="93"/>
      <c r="G6078" s="93"/>
      <c r="H6078" s="93"/>
      <c r="I6078" s="99"/>
      <c r="J6078" s="99"/>
      <c r="K6078" s="99"/>
      <c r="L6078" s="99"/>
      <c r="M6078" s="99"/>
      <c r="N6078" s="99"/>
      <c r="O6078" s="99"/>
      <c r="P6078" s="99"/>
      <c r="Q6078" s="99"/>
      <c r="R6078" s="99"/>
      <c r="S6078" s="99"/>
      <c r="T6078" s="99"/>
      <c r="U6078" s="99"/>
      <c r="V6078" s="99"/>
      <c r="W6078" s="99"/>
      <c r="X6078" s="99"/>
      <c r="Y6078" s="99"/>
      <c r="Z6078" s="99"/>
      <c r="AF6078" s="326"/>
    </row>
    <row r="6079" spans="1:32" x14ac:dyDescent="0.3">
      <c r="A6079" s="372" t="s">
        <v>11991</v>
      </c>
      <c r="B6079" s="372" t="s">
        <v>12354</v>
      </c>
      <c r="C6079" s="125" t="s">
        <v>12187</v>
      </c>
      <c r="D6079" s="32" t="s">
        <v>20621</v>
      </c>
      <c r="E6079" s="125" t="s">
        <v>5239</v>
      </c>
      <c r="F6079" s="125" t="s">
        <v>1236</v>
      </c>
      <c r="G6079" s="125" t="s">
        <v>1237</v>
      </c>
      <c r="AF6079" s="326"/>
    </row>
    <row r="6080" spans="1:32" x14ac:dyDescent="0.25">
      <c r="A6080" s="44" t="s">
        <v>11991</v>
      </c>
      <c r="B6080" s="44" t="s">
        <v>13118</v>
      </c>
      <c r="C6080" s="45">
        <v>21.25</v>
      </c>
      <c r="D6080" s="45" t="s">
        <v>13565</v>
      </c>
      <c r="E6080" s="46">
        <v>47664</v>
      </c>
      <c r="F6080" s="45" t="s">
        <v>1384</v>
      </c>
      <c r="G6080" s="93"/>
      <c r="H6080" s="93"/>
      <c r="I6080" s="99"/>
      <c r="J6080" s="99"/>
      <c r="K6080" s="99"/>
      <c r="L6080" s="99"/>
      <c r="M6080" s="99"/>
      <c r="N6080" s="99"/>
      <c r="O6080" s="99"/>
      <c r="P6080" s="99"/>
      <c r="Q6080" s="99"/>
      <c r="R6080" s="99"/>
      <c r="S6080" s="99"/>
      <c r="T6080" s="99"/>
      <c r="U6080" s="99"/>
      <c r="V6080" s="99"/>
      <c r="W6080" s="99"/>
      <c r="X6080" s="99"/>
      <c r="Y6080" s="99"/>
      <c r="Z6080" s="99"/>
      <c r="AF6080" s="326"/>
    </row>
    <row r="6081" spans="1:32" x14ac:dyDescent="0.25">
      <c r="A6081" s="44" t="s">
        <v>7321</v>
      </c>
      <c r="B6081" s="44" t="s">
        <v>20342</v>
      </c>
      <c r="C6081" s="45" t="s">
        <v>10493</v>
      </c>
      <c r="D6081" s="32" t="s">
        <v>12570</v>
      </c>
      <c r="E6081" s="46">
        <v>46387</v>
      </c>
      <c r="AF6081" s="326"/>
    </row>
    <row r="6082" spans="1:32" x14ac:dyDescent="0.25">
      <c r="A6082" s="44" t="s">
        <v>7321</v>
      </c>
      <c r="B6082" s="44" t="s">
        <v>11161</v>
      </c>
      <c r="C6082" s="45" t="s">
        <v>12723</v>
      </c>
      <c r="D6082" s="46" t="s">
        <v>13037</v>
      </c>
      <c r="E6082" s="46">
        <v>46231</v>
      </c>
      <c r="AF6082" s="326"/>
    </row>
    <row r="6083" spans="1:32" x14ac:dyDescent="0.25">
      <c r="A6083" s="44" t="s">
        <v>19212</v>
      </c>
      <c r="B6083" s="44" t="s">
        <v>18854</v>
      </c>
      <c r="C6083" s="45">
        <v>25100201</v>
      </c>
      <c r="D6083" s="45" t="s">
        <v>12340</v>
      </c>
      <c r="E6083" s="45" t="s">
        <v>12119</v>
      </c>
      <c r="AF6083" s="326"/>
    </row>
    <row r="6084" spans="1:32" x14ac:dyDescent="0.25">
      <c r="A6084" s="44" t="s">
        <v>19212</v>
      </c>
      <c r="B6084" s="44" t="s">
        <v>3163</v>
      </c>
      <c r="C6084" s="45">
        <v>25100202</v>
      </c>
      <c r="D6084" s="45" t="s">
        <v>12340</v>
      </c>
      <c r="E6084" s="45" t="s">
        <v>12119</v>
      </c>
      <c r="AF6084" s="326"/>
    </row>
    <row r="6085" spans="1:32" x14ac:dyDescent="0.25">
      <c r="A6085" s="44" t="s">
        <v>19212</v>
      </c>
      <c r="B6085" s="44" t="s">
        <v>5639</v>
      </c>
      <c r="C6085" s="45">
        <v>26010401</v>
      </c>
      <c r="D6085" s="45" t="s">
        <v>12340</v>
      </c>
      <c r="E6085" s="45" t="s">
        <v>18836</v>
      </c>
      <c r="AF6085" s="326"/>
    </row>
    <row r="6086" spans="1:32" x14ac:dyDescent="0.25">
      <c r="A6086" s="44" t="s">
        <v>19212</v>
      </c>
      <c r="B6086" s="44" t="s">
        <v>3298</v>
      </c>
      <c r="C6086" s="45">
        <v>26010402</v>
      </c>
      <c r="D6086" s="45" t="s">
        <v>12340</v>
      </c>
      <c r="E6086" s="45" t="s">
        <v>18836</v>
      </c>
      <c r="AF6086" s="326"/>
    </row>
    <row r="6087" spans="1:32" x14ac:dyDescent="0.25">
      <c r="A6087" s="44" t="s">
        <v>19213</v>
      </c>
      <c r="B6087" s="44" t="s">
        <v>16911</v>
      </c>
      <c r="C6087" s="45">
        <v>250902</v>
      </c>
      <c r="D6087" s="45" t="s">
        <v>12340</v>
      </c>
      <c r="E6087" s="45" t="s">
        <v>5246</v>
      </c>
      <c r="AF6087" s="326"/>
    </row>
    <row r="6088" spans="1:32" x14ac:dyDescent="0.25">
      <c r="A6088" s="44" t="s">
        <v>19213</v>
      </c>
      <c r="B6088" s="44" t="s">
        <v>16936</v>
      </c>
      <c r="C6088" s="45">
        <v>250903</v>
      </c>
      <c r="D6088" s="45" t="s">
        <v>12340</v>
      </c>
      <c r="E6088" s="45" t="s">
        <v>5246</v>
      </c>
      <c r="AF6088" s="326"/>
    </row>
    <row r="6089" spans="1:32" x14ac:dyDescent="0.25">
      <c r="A6089" s="44" t="s">
        <v>14101</v>
      </c>
      <c r="B6089" s="44" t="s">
        <v>20356</v>
      </c>
      <c r="C6089" s="45" t="s">
        <v>14093</v>
      </c>
      <c r="D6089" s="32" t="s">
        <v>12570</v>
      </c>
      <c r="E6089" s="46">
        <v>46477</v>
      </c>
      <c r="AF6089" s="326"/>
    </row>
    <row r="6090" spans="1:32" x14ac:dyDescent="0.25">
      <c r="A6090" s="44" t="s">
        <v>11200</v>
      </c>
      <c r="B6090" s="44" t="s">
        <v>11153</v>
      </c>
      <c r="C6090" s="45" t="s">
        <v>11201</v>
      </c>
      <c r="D6090" s="46" t="s">
        <v>13037</v>
      </c>
      <c r="E6090" s="46">
        <v>46191</v>
      </c>
      <c r="AF6090" s="326"/>
    </row>
    <row r="6091" spans="1:32" x14ac:dyDescent="0.25">
      <c r="A6091" s="44" t="s">
        <v>5542</v>
      </c>
      <c r="B6091" s="44" t="s">
        <v>5447</v>
      </c>
      <c r="C6091" s="45">
        <v>220802</v>
      </c>
      <c r="D6091" s="45" t="s">
        <v>12340</v>
      </c>
      <c r="E6091" s="45" t="s">
        <v>5239</v>
      </c>
      <c r="AF6091" s="326"/>
    </row>
    <row r="6092" spans="1:32" x14ac:dyDescent="0.25">
      <c r="A6092" s="44" t="s">
        <v>14529</v>
      </c>
      <c r="B6092" s="44" t="s">
        <v>20343</v>
      </c>
      <c r="C6092" s="45" t="s">
        <v>14521</v>
      </c>
      <c r="D6092" s="32" t="s">
        <v>12570</v>
      </c>
      <c r="E6092" s="46">
        <v>46387</v>
      </c>
      <c r="AF6092" s="326"/>
    </row>
    <row r="6093" spans="1:32" x14ac:dyDescent="0.25">
      <c r="A6093" s="44" t="s">
        <v>19214</v>
      </c>
      <c r="B6093" s="44" t="s">
        <v>2433</v>
      </c>
      <c r="C6093" s="45">
        <v>230105</v>
      </c>
      <c r="D6093" s="45" t="s">
        <v>12340</v>
      </c>
      <c r="E6093" s="45" t="s">
        <v>5580</v>
      </c>
      <c r="AF6093" s="326"/>
    </row>
    <row r="6094" spans="1:32" x14ac:dyDescent="0.25">
      <c r="A6094" s="44" t="s">
        <v>19214</v>
      </c>
      <c r="B6094" s="44" t="s">
        <v>973</v>
      </c>
      <c r="C6094" s="45">
        <v>260101</v>
      </c>
      <c r="D6094" s="45" t="s">
        <v>12340</v>
      </c>
      <c r="E6094" s="45" t="s">
        <v>8976</v>
      </c>
      <c r="AF6094" s="326"/>
    </row>
    <row r="6095" spans="1:32" x14ac:dyDescent="0.3">
      <c r="A6095" s="372" t="s">
        <v>12404</v>
      </c>
      <c r="B6095" s="372" t="s">
        <v>1208</v>
      </c>
      <c r="C6095" s="125" t="s">
        <v>11149</v>
      </c>
      <c r="D6095" s="32" t="s">
        <v>20621</v>
      </c>
      <c r="E6095" s="125" t="s">
        <v>2686</v>
      </c>
      <c r="F6095" s="125" t="s">
        <v>1236</v>
      </c>
      <c r="G6095" s="125" t="s">
        <v>1237</v>
      </c>
      <c r="AF6095" s="326"/>
    </row>
    <row r="6096" spans="1:32" x14ac:dyDescent="0.3">
      <c r="A6096" s="372" t="s">
        <v>12404</v>
      </c>
      <c r="B6096" s="372" t="s">
        <v>13870</v>
      </c>
      <c r="C6096" s="125" t="s">
        <v>13871</v>
      </c>
      <c r="D6096" s="32" t="s">
        <v>20621</v>
      </c>
      <c r="E6096" s="125" t="s">
        <v>5650</v>
      </c>
      <c r="F6096" s="125" t="s">
        <v>1236</v>
      </c>
      <c r="G6096" s="125" t="s">
        <v>1237</v>
      </c>
      <c r="AF6096" s="326"/>
    </row>
    <row r="6097" spans="1:32" x14ac:dyDescent="0.25">
      <c r="A6097" s="44" t="s">
        <v>12404</v>
      </c>
      <c r="B6097" s="44" t="s">
        <v>2433</v>
      </c>
      <c r="C6097" s="45">
        <v>230105</v>
      </c>
      <c r="D6097" s="45" t="s">
        <v>12340</v>
      </c>
      <c r="E6097" s="45" t="s">
        <v>5580</v>
      </c>
      <c r="AF6097" s="326"/>
    </row>
    <row r="6098" spans="1:32" x14ac:dyDescent="0.25">
      <c r="A6098" s="44" t="s">
        <v>13677</v>
      </c>
      <c r="B6098" s="44" t="s">
        <v>5447</v>
      </c>
      <c r="C6098" s="45">
        <v>240804</v>
      </c>
      <c r="D6098" s="45" t="s">
        <v>12340</v>
      </c>
      <c r="E6098" s="45" t="s">
        <v>12234</v>
      </c>
      <c r="AF6098" s="326"/>
    </row>
    <row r="6099" spans="1:32" x14ac:dyDescent="0.25">
      <c r="A6099" s="44" t="s">
        <v>18701</v>
      </c>
      <c r="B6099" s="44" t="s">
        <v>3275</v>
      </c>
      <c r="C6099" s="45" t="s">
        <v>18813</v>
      </c>
      <c r="D6099" s="93" t="s">
        <v>18817</v>
      </c>
      <c r="E6099" s="45" t="s">
        <v>18726</v>
      </c>
      <c r="F6099" s="379"/>
      <c r="G6099" s="379"/>
      <c r="H6099" s="379"/>
      <c r="I6099" s="380"/>
      <c r="J6099" s="380"/>
      <c r="K6099" s="380"/>
      <c r="L6099" s="380"/>
      <c r="M6099" s="380"/>
      <c r="N6099" s="380"/>
      <c r="O6099" s="380"/>
      <c r="P6099" s="380"/>
      <c r="Q6099" s="380"/>
      <c r="R6099" s="380"/>
      <c r="S6099" s="380"/>
      <c r="T6099" s="380"/>
      <c r="U6099" s="380"/>
      <c r="V6099" s="380"/>
      <c r="W6099" s="380"/>
      <c r="X6099" s="380"/>
      <c r="Y6099" s="380"/>
      <c r="Z6099" s="380"/>
      <c r="AA6099" s="380"/>
      <c r="AF6099" s="326"/>
    </row>
    <row r="6100" spans="1:32" x14ac:dyDescent="0.3">
      <c r="A6100" s="372" t="s">
        <v>12405</v>
      </c>
      <c r="B6100" s="372" t="s">
        <v>12354</v>
      </c>
      <c r="C6100" s="125" t="s">
        <v>12187</v>
      </c>
      <c r="D6100" s="32" t="s">
        <v>20621</v>
      </c>
      <c r="E6100" s="125" t="s">
        <v>5239</v>
      </c>
      <c r="F6100" s="125" t="s">
        <v>1236</v>
      </c>
      <c r="G6100" s="125" t="s">
        <v>1237</v>
      </c>
      <c r="AF6100" s="326"/>
    </row>
    <row r="6101" spans="1:32" x14ac:dyDescent="0.25">
      <c r="A6101" s="44" t="s">
        <v>10094</v>
      </c>
      <c r="B6101" s="44" t="s">
        <v>20375</v>
      </c>
      <c r="C6101" s="45" t="s">
        <v>10093</v>
      </c>
      <c r="D6101" s="32" t="s">
        <v>12570</v>
      </c>
      <c r="E6101" s="46">
        <v>46507</v>
      </c>
      <c r="AF6101" s="326"/>
    </row>
    <row r="6102" spans="1:32" x14ac:dyDescent="0.25">
      <c r="A6102" s="44" t="s">
        <v>477</v>
      </c>
      <c r="B6102" s="44" t="s">
        <v>20344</v>
      </c>
      <c r="C6102" s="45" t="s">
        <v>8813</v>
      </c>
      <c r="D6102" s="32" t="s">
        <v>12570</v>
      </c>
      <c r="E6102" s="46">
        <v>46387</v>
      </c>
      <c r="AF6102" s="326"/>
    </row>
    <row r="6103" spans="1:32" x14ac:dyDescent="0.3">
      <c r="A6103" s="57" t="s">
        <v>65</v>
      </c>
      <c r="B6103" s="92" t="s">
        <v>3862</v>
      </c>
      <c r="C6103" s="93" t="s">
        <v>3860</v>
      </c>
      <c r="D6103" s="93" t="s">
        <v>3861</v>
      </c>
      <c r="E6103" s="94">
        <v>46203</v>
      </c>
      <c r="F6103" s="93"/>
      <c r="G6103" s="93"/>
      <c r="H6103" s="93"/>
      <c r="I6103" s="99"/>
      <c r="J6103" s="99"/>
      <c r="K6103" s="99"/>
      <c r="L6103" s="99"/>
      <c r="M6103" s="99"/>
      <c r="N6103" s="99"/>
      <c r="O6103" s="99"/>
      <c r="P6103" s="99"/>
      <c r="Q6103" s="99"/>
      <c r="R6103" s="99"/>
      <c r="S6103" s="99"/>
      <c r="T6103" s="99"/>
      <c r="U6103" s="99"/>
      <c r="V6103" s="99"/>
      <c r="W6103" s="99"/>
      <c r="X6103" s="99"/>
      <c r="Y6103" s="99"/>
      <c r="Z6103" s="99"/>
      <c r="AA6103" s="380"/>
      <c r="AF6103" s="326"/>
    </row>
    <row r="6104" spans="1:32" x14ac:dyDescent="0.25">
      <c r="A6104" s="44" t="s">
        <v>12267</v>
      </c>
      <c r="B6104" s="44" t="s">
        <v>5447</v>
      </c>
      <c r="C6104" s="45">
        <v>240804</v>
      </c>
      <c r="D6104" s="45" t="s">
        <v>12340</v>
      </c>
      <c r="E6104" s="45" t="s">
        <v>12234</v>
      </c>
      <c r="AF6104" s="326"/>
    </row>
    <row r="6105" spans="1:32" x14ac:dyDescent="0.25">
      <c r="A6105" s="44" t="s">
        <v>18063</v>
      </c>
      <c r="B6105" s="44" t="s">
        <v>18064</v>
      </c>
      <c r="C6105" s="45" t="s">
        <v>18359</v>
      </c>
      <c r="D6105" s="93" t="s">
        <v>3876</v>
      </c>
      <c r="E6105" s="359">
        <f>DATE(2029,4,23)</f>
        <v>47231</v>
      </c>
      <c r="F6105" s="93"/>
      <c r="G6105" s="93"/>
      <c r="H6105" s="93"/>
      <c r="I6105" s="99"/>
      <c r="J6105" s="99"/>
      <c r="K6105" s="99"/>
      <c r="L6105" s="99"/>
      <c r="M6105" s="99"/>
      <c r="N6105" s="99"/>
      <c r="O6105" s="99"/>
      <c r="P6105" s="99"/>
      <c r="Q6105" s="99"/>
      <c r="R6105" s="99"/>
      <c r="S6105" s="99"/>
      <c r="T6105" s="99"/>
      <c r="U6105" s="99"/>
      <c r="V6105" s="99"/>
      <c r="W6105" s="99"/>
      <c r="X6105" s="99"/>
      <c r="Y6105" s="99"/>
      <c r="Z6105" s="99"/>
      <c r="AF6105" s="326"/>
    </row>
    <row r="6106" spans="1:32" x14ac:dyDescent="0.25">
      <c r="A6106" s="256" t="s">
        <v>9183</v>
      </c>
      <c r="B6106" s="256" t="s">
        <v>9172</v>
      </c>
      <c r="C6106" s="53" t="s">
        <v>7693</v>
      </c>
      <c r="D6106" s="93" t="s">
        <v>5891</v>
      </c>
      <c r="E6106" s="257">
        <v>46890</v>
      </c>
      <c r="F6106" s="93"/>
      <c r="G6106" s="93"/>
      <c r="H6106" s="93"/>
      <c r="I6106" s="99"/>
      <c r="J6106" s="99"/>
      <c r="K6106" s="99"/>
      <c r="L6106" s="99"/>
      <c r="M6106" s="99"/>
      <c r="N6106" s="99"/>
      <c r="O6106" s="99"/>
      <c r="P6106" s="99"/>
      <c r="Q6106" s="99"/>
      <c r="R6106" s="99"/>
      <c r="S6106" s="99"/>
      <c r="T6106" s="99"/>
      <c r="U6106" s="99"/>
      <c r="V6106" s="99"/>
      <c r="W6106" s="99"/>
      <c r="X6106" s="99"/>
      <c r="Y6106" s="99"/>
      <c r="Z6106" s="99"/>
      <c r="AF6106" s="326"/>
    </row>
    <row r="6107" spans="1:32" x14ac:dyDescent="0.25">
      <c r="A6107" s="44" t="s">
        <v>715</v>
      </c>
      <c r="B6107" s="44" t="s">
        <v>967</v>
      </c>
      <c r="C6107" s="45">
        <v>240601</v>
      </c>
      <c r="D6107" s="45" t="s">
        <v>12340</v>
      </c>
      <c r="E6107" s="45" t="s">
        <v>10639</v>
      </c>
      <c r="AF6107" s="326"/>
    </row>
    <row r="6108" spans="1:32" x14ac:dyDescent="0.25">
      <c r="A6108" s="44" t="s">
        <v>715</v>
      </c>
      <c r="B6108" s="44" t="s">
        <v>987</v>
      </c>
      <c r="C6108" s="45">
        <v>240602</v>
      </c>
      <c r="D6108" s="45" t="s">
        <v>12340</v>
      </c>
      <c r="E6108" s="45" t="s">
        <v>5235</v>
      </c>
      <c r="AF6108" s="326"/>
    </row>
    <row r="6109" spans="1:32" x14ac:dyDescent="0.25">
      <c r="A6109" s="44" t="s">
        <v>715</v>
      </c>
      <c r="B6109" s="44" t="s">
        <v>2433</v>
      </c>
      <c r="C6109" s="45">
        <v>250106</v>
      </c>
      <c r="D6109" s="45" t="s">
        <v>12340</v>
      </c>
      <c r="E6109" s="45" t="s">
        <v>12896</v>
      </c>
      <c r="AF6109" s="326"/>
    </row>
    <row r="6110" spans="1:32" x14ac:dyDescent="0.25">
      <c r="A6110" s="44" t="s">
        <v>715</v>
      </c>
      <c r="B6110" s="44" t="s">
        <v>967</v>
      </c>
      <c r="C6110" s="45">
        <v>230601</v>
      </c>
      <c r="D6110" s="45" t="s">
        <v>12340</v>
      </c>
      <c r="E6110" s="45" t="s">
        <v>8383</v>
      </c>
      <c r="AF6110" s="326"/>
    </row>
    <row r="6111" spans="1:32" x14ac:dyDescent="0.25">
      <c r="A6111" s="44" t="s">
        <v>10414</v>
      </c>
      <c r="B6111" s="44" t="s">
        <v>20342</v>
      </c>
      <c r="C6111" s="45" t="s">
        <v>10493</v>
      </c>
      <c r="D6111" s="32" t="s">
        <v>12570</v>
      </c>
      <c r="E6111" s="46">
        <v>46387</v>
      </c>
      <c r="AF6111" s="326"/>
    </row>
    <row r="6112" spans="1:32" x14ac:dyDescent="0.25">
      <c r="A6112" s="44" t="s">
        <v>13270</v>
      </c>
      <c r="B6112" s="44" t="s">
        <v>13111</v>
      </c>
      <c r="C6112" s="45">
        <v>33.24</v>
      </c>
      <c r="D6112" s="45" t="s">
        <v>13565</v>
      </c>
      <c r="E6112" s="46">
        <v>47299</v>
      </c>
      <c r="F6112" s="45" t="s">
        <v>1384</v>
      </c>
      <c r="G6112" s="93"/>
      <c r="H6112" s="93"/>
      <c r="I6112" s="99"/>
      <c r="J6112" s="99"/>
      <c r="K6112" s="99"/>
      <c r="L6112" s="99"/>
      <c r="M6112" s="99"/>
      <c r="N6112" s="99"/>
      <c r="O6112" s="99"/>
      <c r="P6112" s="99"/>
      <c r="Q6112" s="99"/>
      <c r="R6112" s="99"/>
      <c r="S6112" s="99"/>
      <c r="T6112" s="99"/>
      <c r="U6112" s="99"/>
      <c r="V6112" s="99"/>
      <c r="W6112" s="99"/>
      <c r="X6112" s="99"/>
      <c r="Y6112" s="99"/>
      <c r="Z6112" s="99"/>
      <c r="AF6112" s="326"/>
    </row>
    <row r="6113" spans="1:32" x14ac:dyDescent="0.25">
      <c r="A6113" s="44" t="s">
        <v>716</v>
      </c>
      <c r="B6113" s="44" t="s">
        <v>987</v>
      </c>
      <c r="C6113" s="45">
        <v>240602</v>
      </c>
      <c r="D6113" s="45" t="s">
        <v>12340</v>
      </c>
      <c r="E6113" s="45" t="s">
        <v>5235</v>
      </c>
      <c r="AF6113" s="326"/>
    </row>
    <row r="6114" spans="1:32" x14ac:dyDescent="0.25">
      <c r="A6114" s="44" t="s">
        <v>17045</v>
      </c>
      <c r="B6114" s="44" t="s">
        <v>2433</v>
      </c>
      <c r="C6114" s="45">
        <v>250106</v>
      </c>
      <c r="D6114" s="45" t="s">
        <v>12340</v>
      </c>
      <c r="E6114" s="45" t="s">
        <v>12896</v>
      </c>
      <c r="AF6114" s="326"/>
    </row>
    <row r="6115" spans="1:32" x14ac:dyDescent="0.25">
      <c r="A6115" s="44" t="s">
        <v>19215</v>
      </c>
      <c r="B6115" s="44" t="s">
        <v>5447</v>
      </c>
      <c r="C6115" s="45">
        <v>230807</v>
      </c>
      <c r="D6115" s="45" t="s">
        <v>12340</v>
      </c>
      <c r="E6115" s="45" t="s">
        <v>8966</v>
      </c>
      <c r="AF6115" s="326"/>
    </row>
    <row r="6116" spans="1:32" x14ac:dyDescent="0.25">
      <c r="A6116" s="67" t="s">
        <v>2760</v>
      </c>
      <c r="B6116" s="67" t="s">
        <v>1340</v>
      </c>
      <c r="C6116" s="96" t="s">
        <v>6048</v>
      </c>
      <c r="D6116" s="96" t="s">
        <v>1779</v>
      </c>
      <c r="E6116" s="112">
        <v>46194</v>
      </c>
      <c r="F6116" s="93"/>
      <c r="G6116" s="93"/>
      <c r="H6116" s="93"/>
      <c r="I6116" s="99"/>
      <c r="J6116" s="99"/>
      <c r="K6116" s="99"/>
      <c r="L6116" s="99"/>
      <c r="M6116" s="99"/>
      <c r="N6116" s="99"/>
      <c r="O6116" s="99"/>
      <c r="P6116" s="99"/>
      <c r="Q6116" s="99"/>
      <c r="R6116" s="99"/>
      <c r="S6116" s="99"/>
      <c r="T6116" s="99"/>
      <c r="U6116" s="99"/>
      <c r="V6116" s="99"/>
      <c r="W6116" s="99"/>
      <c r="X6116" s="99"/>
      <c r="Y6116" s="99"/>
      <c r="Z6116" s="99"/>
      <c r="AA6116" s="380"/>
      <c r="AF6116" s="326"/>
    </row>
    <row r="6117" spans="1:32" x14ac:dyDescent="0.3">
      <c r="A6117" s="57" t="s">
        <v>3780</v>
      </c>
      <c r="B6117" s="92" t="s">
        <v>3862</v>
      </c>
      <c r="C6117" s="93" t="s">
        <v>3860</v>
      </c>
      <c r="D6117" s="93" t="s">
        <v>3861</v>
      </c>
      <c r="E6117" s="94">
        <v>46203</v>
      </c>
      <c r="F6117" s="93"/>
      <c r="G6117" s="93"/>
      <c r="H6117" s="93"/>
      <c r="I6117" s="99"/>
      <c r="J6117" s="99"/>
      <c r="K6117" s="99"/>
      <c r="L6117" s="99"/>
      <c r="M6117" s="99"/>
      <c r="N6117" s="99"/>
      <c r="O6117" s="99"/>
      <c r="P6117" s="99"/>
      <c r="Q6117" s="99"/>
      <c r="R6117" s="99"/>
      <c r="S6117" s="99"/>
      <c r="T6117" s="99"/>
      <c r="U6117" s="99"/>
      <c r="V6117" s="99"/>
      <c r="W6117" s="99"/>
      <c r="X6117" s="99"/>
      <c r="Y6117" s="99"/>
      <c r="Z6117" s="99"/>
      <c r="AA6117" s="380"/>
      <c r="AF6117" s="326"/>
    </row>
    <row r="6118" spans="1:32" x14ac:dyDescent="0.25">
      <c r="A6118" s="44" t="s">
        <v>13271</v>
      </c>
      <c r="B6118" s="44" t="s">
        <v>13134</v>
      </c>
      <c r="C6118" s="45">
        <v>13.23</v>
      </c>
      <c r="D6118" s="45" t="s">
        <v>13565</v>
      </c>
      <c r="E6118" s="46">
        <v>46934</v>
      </c>
      <c r="F6118" s="45"/>
      <c r="G6118" s="93"/>
      <c r="H6118" s="93"/>
      <c r="I6118" s="99"/>
      <c r="J6118" s="99"/>
      <c r="K6118" s="99"/>
      <c r="L6118" s="99"/>
      <c r="M6118" s="99"/>
      <c r="N6118" s="99"/>
      <c r="O6118" s="99"/>
      <c r="P6118" s="99"/>
      <c r="Q6118" s="99"/>
      <c r="R6118" s="99"/>
      <c r="S6118" s="99"/>
      <c r="T6118" s="99"/>
      <c r="U6118" s="99"/>
      <c r="V6118" s="99"/>
      <c r="W6118" s="99"/>
      <c r="X6118" s="99"/>
      <c r="Y6118" s="99"/>
      <c r="Z6118" s="99"/>
      <c r="AF6118" s="326"/>
    </row>
    <row r="6119" spans="1:32" x14ac:dyDescent="0.25">
      <c r="A6119" s="44" t="s">
        <v>11460</v>
      </c>
      <c r="B6119" s="44" t="s">
        <v>10031</v>
      </c>
      <c r="C6119" s="45">
        <v>240101</v>
      </c>
      <c r="D6119" s="45" t="s">
        <v>12340</v>
      </c>
      <c r="E6119" s="45" t="s">
        <v>10032</v>
      </c>
      <c r="AF6119" s="326"/>
    </row>
    <row r="6120" spans="1:32" x14ac:dyDescent="0.3">
      <c r="A6120" s="385" t="s">
        <v>3647</v>
      </c>
      <c r="B6120" s="385" t="s">
        <v>1339</v>
      </c>
      <c r="C6120" s="387">
        <v>24027</v>
      </c>
      <c r="D6120" s="93" t="s">
        <v>5007</v>
      </c>
      <c r="E6120" s="388">
        <v>46507</v>
      </c>
      <c r="AF6120" s="326"/>
    </row>
    <row r="6121" spans="1:32" x14ac:dyDescent="0.3">
      <c r="A6121" s="99" t="s">
        <v>3647</v>
      </c>
      <c r="B6121" s="92" t="s">
        <v>1383</v>
      </c>
      <c r="C6121" s="93" t="s">
        <v>10919</v>
      </c>
      <c r="D6121" s="93" t="s">
        <v>1250</v>
      </c>
      <c r="E6121" s="94">
        <v>46225</v>
      </c>
      <c r="F6121" s="93"/>
      <c r="G6121" s="93"/>
      <c r="H6121" s="93"/>
      <c r="I6121" s="99"/>
      <c r="J6121" s="99"/>
      <c r="K6121" s="99"/>
      <c r="L6121" s="99"/>
      <c r="M6121" s="99"/>
      <c r="N6121" s="99"/>
      <c r="O6121" s="99"/>
      <c r="P6121" s="99"/>
      <c r="Q6121" s="99"/>
      <c r="R6121" s="99"/>
      <c r="S6121" s="99"/>
      <c r="T6121" s="99"/>
      <c r="U6121" s="99"/>
      <c r="V6121" s="99"/>
      <c r="W6121" s="99"/>
      <c r="X6121" s="99"/>
      <c r="Y6121" s="99"/>
      <c r="Z6121" s="99"/>
      <c r="AA6121" s="380"/>
      <c r="AF6121" s="326"/>
    </row>
    <row r="6122" spans="1:32" x14ac:dyDescent="0.25">
      <c r="A6122" s="44" t="s">
        <v>3647</v>
      </c>
      <c r="B6122" s="44" t="s">
        <v>11296</v>
      </c>
      <c r="C6122" s="45">
        <v>240402</v>
      </c>
      <c r="D6122" s="45" t="s">
        <v>12340</v>
      </c>
      <c r="E6122" s="45" t="s">
        <v>5311</v>
      </c>
      <c r="AF6122" s="326"/>
    </row>
    <row r="6123" spans="1:32" x14ac:dyDescent="0.25">
      <c r="A6123" s="44" t="s">
        <v>12616</v>
      </c>
      <c r="B6123" s="44" t="s">
        <v>20343</v>
      </c>
      <c r="C6123" s="45" t="s">
        <v>12601</v>
      </c>
      <c r="D6123" s="32" t="s">
        <v>12570</v>
      </c>
      <c r="E6123" s="46">
        <v>46387</v>
      </c>
      <c r="AF6123" s="326"/>
    </row>
    <row r="6124" spans="1:32" x14ac:dyDescent="0.25">
      <c r="A6124" s="44" t="s">
        <v>12616</v>
      </c>
      <c r="B6124" s="44" t="s">
        <v>20387</v>
      </c>
      <c r="C6124" s="45" t="s">
        <v>10498</v>
      </c>
      <c r="D6124" s="32" t="s">
        <v>12570</v>
      </c>
      <c r="E6124" s="46">
        <v>46265</v>
      </c>
      <c r="AF6124" s="326"/>
    </row>
    <row r="6125" spans="1:32" x14ac:dyDescent="0.3">
      <c r="A6125" s="57" t="s">
        <v>451</v>
      </c>
      <c r="B6125" s="92" t="s">
        <v>3862</v>
      </c>
      <c r="C6125" s="93" t="s">
        <v>3860</v>
      </c>
      <c r="D6125" s="93" t="s">
        <v>3861</v>
      </c>
      <c r="E6125" s="94">
        <v>46203</v>
      </c>
      <c r="F6125" s="93"/>
      <c r="G6125" s="93"/>
      <c r="H6125" s="93"/>
      <c r="I6125" s="99"/>
      <c r="J6125" s="99"/>
      <c r="K6125" s="99"/>
      <c r="L6125" s="99"/>
      <c r="M6125" s="99"/>
      <c r="N6125" s="99"/>
      <c r="O6125" s="99"/>
      <c r="P6125" s="99"/>
      <c r="Q6125" s="99"/>
      <c r="R6125" s="99"/>
      <c r="S6125" s="99"/>
      <c r="T6125" s="99"/>
      <c r="U6125" s="99"/>
      <c r="V6125" s="99"/>
      <c r="W6125" s="99"/>
      <c r="X6125" s="99"/>
      <c r="Y6125" s="99"/>
      <c r="Z6125" s="99"/>
      <c r="AA6125" s="380"/>
      <c r="AF6125" s="326"/>
    </row>
    <row r="6126" spans="1:32" x14ac:dyDescent="0.3">
      <c r="A6126" s="372" t="s">
        <v>1059</v>
      </c>
      <c r="B6126" s="372" t="s">
        <v>12348</v>
      </c>
      <c r="C6126" s="125" t="s">
        <v>12188</v>
      </c>
      <c r="D6126" s="32" t="s">
        <v>20621</v>
      </c>
      <c r="E6126" s="125" t="s">
        <v>5239</v>
      </c>
      <c r="F6126" s="125" t="s">
        <v>1236</v>
      </c>
      <c r="G6126" s="125" t="s">
        <v>1237</v>
      </c>
      <c r="AF6126" s="326"/>
    </row>
    <row r="6127" spans="1:32" x14ac:dyDescent="0.3">
      <c r="A6127" s="372" t="s">
        <v>1059</v>
      </c>
      <c r="B6127" s="372" t="s">
        <v>1841</v>
      </c>
      <c r="C6127" s="125" t="s">
        <v>16531</v>
      </c>
      <c r="D6127" s="32" t="s">
        <v>20621</v>
      </c>
      <c r="E6127" s="125" t="s">
        <v>12895</v>
      </c>
      <c r="F6127" s="125" t="s">
        <v>1236</v>
      </c>
      <c r="G6127" s="125" t="s">
        <v>1237</v>
      </c>
      <c r="AF6127" s="326"/>
    </row>
    <row r="6128" spans="1:32" x14ac:dyDescent="0.25">
      <c r="A6128" s="44" t="s">
        <v>1059</v>
      </c>
      <c r="B6128" s="44" t="s">
        <v>13110</v>
      </c>
      <c r="C6128" s="45">
        <v>12.24</v>
      </c>
      <c r="D6128" s="45" t="s">
        <v>13565</v>
      </c>
      <c r="E6128" s="46">
        <v>47299</v>
      </c>
      <c r="F6128" s="45"/>
      <c r="G6128" s="93"/>
      <c r="H6128" s="93"/>
      <c r="I6128" s="99"/>
      <c r="J6128" s="99"/>
      <c r="K6128" s="99"/>
      <c r="L6128" s="99"/>
      <c r="M6128" s="99"/>
      <c r="N6128" s="99"/>
      <c r="O6128" s="99"/>
      <c r="P6128" s="99"/>
      <c r="Q6128" s="99"/>
      <c r="R6128" s="99"/>
      <c r="S6128" s="99"/>
      <c r="T6128" s="99"/>
      <c r="U6128" s="99"/>
      <c r="V6128" s="99"/>
      <c r="W6128" s="99"/>
      <c r="X6128" s="99"/>
      <c r="Y6128" s="99"/>
      <c r="Z6128" s="99"/>
      <c r="AF6128" s="326"/>
    </row>
    <row r="6129" spans="1:32" x14ac:dyDescent="0.25">
      <c r="A6129" s="44" t="s">
        <v>1059</v>
      </c>
      <c r="B6129" s="44" t="s">
        <v>13127</v>
      </c>
      <c r="C6129" s="45">
        <v>13.24</v>
      </c>
      <c r="D6129" s="45" t="s">
        <v>13565</v>
      </c>
      <c r="E6129" s="46">
        <v>47299</v>
      </c>
      <c r="F6129" s="45"/>
      <c r="G6129" s="93"/>
      <c r="H6129" s="93"/>
      <c r="I6129" s="99"/>
      <c r="J6129" s="99"/>
      <c r="K6129" s="99"/>
      <c r="L6129" s="99"/>
      <c r="M6129" s="99"/>
      <c r="N6129" s="99"/>
      <c r="O6129" s="99"/>
      <c r="P6129" s="99"/>
      <c r="Q6129" s="99"/>
      <c r="R6129" s="99"/>
      <c r="S6129" s="99"/>
      <c r="T6129" s="99"/>
      <c r="U6129" s="99"/>
      <c r="V6129" s="99"/>
      <c r="W6129" s="99"/>
      <c r="X6129" s="99"/>
      <c r="Y6129" s="99"/>
      <c r="Z6129" s="99"/>
      <c r="AF6129" s="326"/>
    </row>
    <row r="6130" spans="1:32" x14ac:dyDescent="0.25">
      <c r="A6130" s="44" t="s">
        <v>11461</v>
      </c>
      <c r="B6130" s="44" t="s">
        <v>967</v>
      </c>
      <c r="C6130" s="45">
        <v>240601</v>
      </c>
      <c r="D6130" s="45" t="s">
        <v>12340</v>
      </c>
      <c r="E6130" s="45" t="s">
        <v>10639</v>
      </c>
      <c r="AF6130" s="326"/>
    </row>
    <row r="6131" spans="1:32" x14ac:dyDescent="0.25">
      <c r="A6131" s="44" t="s">
        <v>8840</v>
      </c>
      <c r="B6131" s="44" t="s">
        <v>20344</v>
      </c>
      <c r="C6131" s="45" t="s">
        <v>8813</v>
      </c>
      <c r="D6131" s="32" t="s">
        <v>12570</v>
      </c>
      <c r="E6131" s="46">
        <v>46387</v>
      </c>
      <c r="AF6131" s="326"/>
    </row>
    <row r="6132" spans="1:32" x14ac:dyDescent="0.25">
      <c r="A6132" s="44" t="s">
        <v>19216</v>
      </c>
      <c r="B6132" s="44" t="s">
        <v>5447</v>
      </c>
      <c r="C6132" s="45">
        <v>230807</v>
      </c>
      <c r="D6132" s="45" t="s">
        <v>12340</v>
      </c>
      <c r="E6132" s="45" t="s">
        <v>8966</v>
      </c>
      <c r="AF6132" s="326"/>
    </row>
    <row r="6133" spans="1:32" x14ac:dyDescent="0.25">
      <c r="A6133" s="267" t="s">
        <v>3083</v>
      </c>
      <c r="B6133" s="267" t="s">
        <v>9307</v>
      </c>
      <c r="C6133" s="268">
        <v>791202303002</v>
      </c>
      <c r="D6133" s="268" t="s">
        <v>6775</v>
      </c>
      <c r="E6133" s="269" t="s">
        <v>3276</v>
      </c>
      <c r="F6133" s="93"/>
      <c r="G6133" s="93"/>
      <c r="H6133" s="93"/>
      <c r="I6133" s="99"/>
      <c r="J6133" s="99"/>
      <c r="K6133" s="99"/>
      <c r="L6133" s="99"/>
      <c r="M6133" s="99"/>
      <c r="N6133" s="99"/>
      <c r="O6133" s="99"/>
      <c r="P6133" s="99"/>
      <c r="Q6133" s="99"/>
      <c r="R6133" s="99"/>
      <c r="S6133" s="99"/>
      <c r="T6133" s="99"/>
      <c r="U6133" s="99"/>
      <c r="V6133" s="99"/>
      <c r="W6133" s="99"/>
      <c r="X6133" s="99"/>
      <c r="Y6133" s="99"/>
      <c r="Z6133" s="99"/>
      <c r="AF6133" s="326"/>
    </row>
    <row r="6134" spans="1:32" x14ac:dyDescent="0.25">
      <c r="A6134" s="44" t="s">
        <v>3083</v>
      </c>
      <c r="B6134" s="44" t="s">
        <v>2433</v>
      </c>
      <c r="C6134" s="45">
        <v>230105</v>
      </c>
      <c r="D6134" s="45" t="s">
        <v>12340</v>
      </c>
      <c r="E6134" s="45" t="s">
        <v>5580</v>
      </c>
      <c r="AF6134" s="326"/>
    </row>
    <row r="6135" spans="1:32" x14ac:dyDescent="0.25">
      <c r="A6135" s="44" t="s">
        <v>8506</v>
      </c>
      <c r="B6135" s="92" t="s">
        <v>13084</v>
      </c>
      <c r="C6135" s="93" t="s">
        <v>13054</v>
      </c>
      <c r="D6135" s="93" t="s">
        <v>1250</v>
      </c>
      <c r="E6135" s="94">
        <v>47208</v>
      </c>
      <c r="F6135" s="93"/>
      <c r="G6135" s="93"/>
      <c r="H6135" s="93"/>
      <c r="I6135" s="99"/>
      <c r="J6135" s="99"/>
      <c r="K6135" s="99"/>
      <c r="L6135" s="99"/>
      <c r="M6135" s="99"/>
      <c r="N6135" s="99"/>
      <c r="O6135" s="99"/>
      <c r="P6135" s="99"/>
      <c r="Q6135" s="99"/>
      <c r="R6135" s="99"/>
      <c r="S6135" s="99"/>
      <c r="T6135" s="99"/>
      <c r="U6135" s="99"/>
      <c r="V6135" s="99"/>
      <c r="W6135" s="99"/>
      <c r="X6135" s="99"/>
      <c r="Y6135" s="99"/>
      <c r="Z6135" s="99"/>
      <c r="AF6135" s="326"/>
    </row>
    <row r="6136" spans="1:32" x14ac:dyDescent="0.25">
      <c r="A6136" s="44" t="s">
        <v>8506</v>
      </c>
      <c r="B6136" s="44" t="s">
        <v>10031</v>
      </c>
      <c r="C6136" s="45">
        <v>240101</v>
      </c>
      <c r="D6136" s="45" t="s">
        <v>12340</v>
      </c>
      <c r="E6136" s="45" t="s">
        <v>10032</v>
      </c>
      <c r="AF6136" s="326"/>
    </row>
    <row r="6137" spans="1:32" x14ac:dyDescent="0.25">
      <c r="A6137" s="44" t="s">
        <v>8506</v>
      </c>
      <c r="B6137" s="44" t="s">
        <v>5447</v>
      </c>
      <c r="C6137" s="45">
        <v>230807</v>
      </c>
      <c r="D6137" s="45" t="s">
        <v>12340</v>
      </c>
      <c r="E6137" s="45" t="s">
        <v>8966</v>
      </c>
      <c r="AF6137" s="326"/>
    </row>
    <row r="6138" spans="1:32" x14ac:dyDescent="0.25">
      <c r="A6138" s="44" t="s">
        <v>8506</v>
      </c>
      <c r="B6138" s="44" t="s">
        <v>978</v>
      </c>
      <c r="C6138" s="45">
        <v>230703</v>
      </c>
      <c r="D6138" s="45" t="s">
        <v>12340</v>
      </c>
      <c r="E6138" s="45" t="s">
        <v>4375</v>
      </c>
      <c r="AF6138" s="326"/>
    </row>
    <row r="6139" spans="1:32" x14ac:dyDescent="0.25">
      <c r="A6139" s="44" t="s">
        <v>8506</v>
      </c>
      <c r="B6139" s="44" t="s">
        <v>967</v>
      </c>
      <c r="C6139" s="45">
        <v>230601</v>
      </c>
      <c r="D6139" s="45" t="s">
        <v>12340</v>
      </c>
      <c r="E6139" s="45" t="s">
        <v>8383</v>
      </c>
      <c r="AF6139" s="326"/>
    </row>
    <row r="6140" spans="1:32" x14ac:dyDescent="0.25">
      <c r="A6140" s="44" t="s">
        <v>7523</v>
      </c>
      <c r="B6140" s="44" t="s">
        <v>2433</v>
      </c>
      <c r="C6140" s="45">
        <v>230105</v>
      </c>
      <c r="D6140" s="45" t="s">
        <v>12340</v>
      </c>
      <c r="E6140" s="45" t="s">
        <v>5580</v>
      </c>
      <c r="AF6140" s="326"/>
    </row>
    <row r="6141" spans="1:32" x14ac:dyDescent="0.25">
      <c r="A6141" s="44" t="s">
        <v>13272</v>
      </c>
      <c r="B6141" s="44" t="s">
        <v>13196</v>
      </c>
      <c r="C6141" s="45">
        <v>15.23</v>
      </c>
      <c r="D6141" s="45" t="s">
        <v>13565</v>
      </c>
      <c r="E6141" s="46">
        <v>46934</v>
      </c>
      <c r="F6141" s="45"/>
      <c r="G6141" s="93"/>
      <c r="H6141" s="93"/>
      <c r="I6141" s="99"/>
      <c r="J6141" s="99"/>
      <c r="K6141" s="99"/>
      <c r="L6141" s="99"/>
      <c r="M6141" s="99"/>
      <c r="N6141" s="99"/>
      <c r="O6141" s="99"/>
      <c r="P6141" s="99"/>
      <c r="Q6141" s="99"/>
      <c r="R6141" s="99"/>
      <c r="S6141" s="99"/>
      <c r="T6141" s="99"/>
      <c r="U6141" s="99"/>
      <c r="V6141" s="99"/>
      <c r="W6141" s="99"/>
      <c r="X6141" s="99"/>
      <c r="Y6141" s="99"/>
      <c r="Z6141" s="99"/>
      <c r="AF6141" s="326"/>
    </row>
    <row r="6142" spans="1:32" x14ac:dyDescent="0.3">
      <c r="A6142" s="135" t="s">
        <v>6190</v>
      </c>
      <c r="B6142" s="131" t="s">
        <v>6186</v>
      </c>
      <c r="C6142" s="93" t="s">
        <v>6187</v>
      </c>
      <c r="D6142" s="93" t="s">
        <v>1250</v>
      </c>
      <c r="E6142" s="94">
        <v>46341</v>
      </c>
      <c r="F6142" s="93"/>
      <c r="G6142" s="93"/>
      <c r="H6142" s="93"/>
      <c r="I6142" s="99"/>
      <c r="J6142" s="99"/>
      <c r="K6142" s="99"/>
      <c r="L6142" s="99"/>
      <c r="M6142" s="99"/>
      <c r="N6142" s="99"/>
      <c r="O6142" s="99"/>
      <c r="P6142" s="99"/>
      <c r="Q6142" s="99"/>
      <c r="R6142" s="99"/>
      <c r="S6142" s="99"/>
      <c r="T6142" s="99"/>
      <c r="U6142" s="99"/>
      <c r="V6142" s="99"/>
      <c r="W6142" s="99"/>
      <c r="X6142" s="99"/>
      <c r="Y6142" s="99"/>
      <c r="Z6142" s="99"/>
      <c r="AA6142" s="380"/>
      <c r="AF6142" s="326"/>
    </row>
    <row r="6143" spans="1:32" x14ac:dyDescent="0.25">
      <c r="A6143" s="44" t="s">
        <v>717</v>
      </c>
      <c r="B6143" s="44" t="s">
        <v>20332</v>
      </c>
      <c r="C6143" s="45" t="s">
        <v>5777</v>
      </c>
      <c r="D6143" s="32" t="s">
        <v>12570</v>
      </c>
      <c r="E6143" s="46">
        <v>46599</v>
      </c>
      <c r="AF6143" s="326"/>
    </row>
    <row r="6144" spans="1:32" x14ac:dyDescent="0.25">
      <c r="A6144" s="44" t="s">
        <v>717</v>
      </c>
      <c r="B6144" s="44" t="s">
        <v>970</v>
      </c>
      <c r="C6144" s="45">
        <v>231104</v>
      </c>
      <c r="D6144" s="45" t="s">
        <v>12340</v>
      </c>
      <c r="E6144" s="45" t="s">
        <v>9018</v>
      </c>
      <c r="AF6144" s="326"/>
    </row>
    <row r="6145" spans="1:32" x14ac:dyDescent="0.25">
      <c r="A6145" s="44" t="s">
        <v>717</v>
      </c>
      <c r="B6145" s="44" t="s">
        <v>3598</v>
      </c>
      <c r="C6145" s="45">
        <v>240301</v>
      </c>
      <c r="D6145" s="45" t="s">
        <v>12340</v>
      </c>
      <c r="E6145" s="45" t="s">
        <v>10032</v>
      </c>
      <c r="AF6145" s="326"/>
    </row>
    <row r="6146" spans="1:32" x14ac:dyDescent="0.25">
      <c r="A6146" s="44" t="s">
        <v>717</v>
      </c>
      <c r="B6146" s="44" t="s">
        <v>11296</v>
      </c>
      <c r="C6146" s="45">
        <v>240402</v>
      </c>
      <c r="D6146" s="45" t="s">
        <v>12340</v>
      </c>
      <c r="E6146" s="45" t="s">
        <v>5311</v>
      </c>
      <c r="AF6146" s="326"/>
    </row>
    <row r="6147" spans="1:32" x14ac:dyDescent="0.25">
      <c r="A6147" s="44" t="s">
        <v>717</v>
      </c>
      <c r="B6147" s="44" t="s">
        <v>18895</v>
      </c>
      <c r="C6147" s="45">
        <v>24070201</v>
      </c>
      <c r="D6147" s="45" t="s">
        <v>12340</v>
      </c>
      <c r="E6147" s="45" t="s">
        <v>7992</v>
      </c>
      <c r="AF6147" s="326"/>
    </row>
    <row r="6148" spans="1:32" x14ac:dyDescent="0.25">
      <c r="A6148" s="44" t="s">
        <v>717</v>
      </c>
      <c r="B6148" s="44" t="s">
        <v>972</v>
      </c>
      <c r="C6148" s="45">
        <v>240803</v>
      </c>
      <c r="D6148" s="45" t="s">
        <v>12340</v>
      </c>
      <c r="E6148" s="45" t="s">
        <v>5239</v>
      </c>
      <c r="AF6148" s="326"/>
    </row>
    <row r="6149" spans="1:32" x14ac:dyDescent="0.25">
      <c r="A6149" s="44" t="s">
        <v>717</v>
      </c>
      <c r="B6149" s="44" t="s">
        <v>5447</v>
      </c>
      <c r="C6149" s="45">
        <v>240804</v>
      </c>
      <c r="D6149" s="45" t="s">
        <v>12340</v>
      </c>
      <c r="E6149" s="45" t="s">
        <v>12234</v>
      </c>
      <c r="AF6149" s="326"/>
    </row>
    <row r="6150" spans="1:32" x14ac:dyDescent="0.25">
      <c r="A6150" s="44" t="s">
        <v>717</v>
      </c>
      <c r="B6150" s="44" t="s">
        <v>7117</v>
      </c>
      <c r="C6150" s="45">
        <v>260203</v>
      </c>
      <c r="D6150" s="45" t="s">
        <v>12340</v>
      </c>
      <c r="E6150" s="45" t="s">
        <v>10021</v>
      </c>
      <c r="AF6150" s="326"/>
    </row>
    <row r="6151" spans="1:32" x14ac:dyDescent="0.25">
      <c r="A6151" s="369" t="s">
        <v>9184</v>
      </c>
      <c r="B6151" s="67" t="s">
        <v>5906</v>
      </c>
      <c r="C6151" s="77" t="s">
        <v>9244</v>
      </c>
      <c r="D6151" s="93" t="s">
        <v>5891</v>
      </c>
      <c r="E6151" s="55">
        <v>46935</v>
      </c>
      <c r="F6151" s="93"/>
      <c r="G6151" s="93"/>
      <c r="H6151" s="93"/>
      <c r="I6151" s="99"/>
      <c r="J6151" s="99"/>
      <c r="K6151" s="99"/>
      <c r="L6151" s="99"/>
      <c r="M6151" s="99"/>
      <c r="N6151" s="99"/>
      <c r="O6151" s="99"/>
      <c r="P6151" s="99"/>
      <c r="Q6151" s="99"/>
      <c r="R6151" s="99"/>
      <c r="S6151" s="99"/>
      <c r="T6151" s="99"/>
      <c r="U6151" s="99"/>
      <c r="V6151" s="99"/>
      <c r="W6151" s="99"/>
      <c r="X6151" s="99"/>
      <c r="Y6151" s="99"/>
      <c r="Z6151" s="99"/>
      <c r="AF6151" s="326"/>
    </row>
    <row r="6152" spans="1:32" x14ac:dyDescent="0.3">
      <c r="A6152" s="372" t="s">
        <v>11</v>
      </c>
      <c r="B6152" s="372" t="s">
        <v>1203</v>
      </c>
      <c r="C6152" s="125" t="s">
        <v>11926</v>
      </c>
      <c r="D6152" s="32" t="s">
        <v>20621</v>
      </c>
      <c r="E6152" s="125" t="s">
        <v>2686</v>
      </c>
      <c r="F6152" s="125" t="s">
        <v>1236</v>
      </c>
      <c r="G6152" s="125" t="s">
        <v>1237</v>
      </c>
      <c r="AF6152" s="326"/>
    </row>
    <row r="6153" spans="1:32" x14ac:dyDescent="0.3">
      <c r="A6153" s="372" t="s">
        <v>11</v>
      </c>
      <c r="B6153" s="372" t="s">
        <v>1204</v>
      </c>
      <c r="C6153" s="125" t="s">
        <v>14352</v>
      </c>
      <c r="D6153" s="32" t="s">
        <v>20621</v>
      </c>
      <c r="E6153" s="125" t="s">
        <v>13567</v>
      </c>
      <c r="F6153" s="125" t="s">
        <v>1236</v>
      </c>
      <c r="G6153" s="125" t="s">
        <v>1237</v>
      </c>
      <c r="AF6153" s="326"/>
    </row>
    <row r="6154" spans="1:32" x14ac:dyDescent="0.25">
      <c r="A6154" s="44" t="s">
        <v>11</v>
      </c>
      <c r="B6154" s="44" t="s">
        <v>13107</v>
      </c>
      <c r="C6154" s="45">
        <v>9.23</v>
      </c>
      <c r="D6154" s="45" t="s">
        <v>13565</v>
      </c>
      <c r="E6154" s="46">
        <v>46934</v>
      </c>
      <c r="F6154" s="45"/>
      <c r="G6154" s="93"/>
      <c r="H6154" s="93"/>
      <c r="I6154" s="99"/>
      <c r="J6154" s="99"/>
      <c r="K6154" s="99"/>
      <c r="L6154" s="99"/>
      <c r="M6154" s="99"/>
      <c r="N6154" s="99"/>
      <c r="O6154" s="99"/>
      <c r="P6154" s="99"/>
      <c r="Q6154" s="99"/>
      <c r="R6154" s="99"/>
      <c r="S6154" s="99"/>
      <c r="T6154" s="99"/>
      <c r="U6154" s="99"/>
      <c r="V6154" s="99"/>
      <c r="W6154" s="99"/>
      <c r="X6154" s="99"/>
      <c r="Y6154" s="99"/>
      <c r="Z6154" s="99"/>
      <c r="AF6154" s="326"/>
    </row>
    <row r="6155" spans="1:32" x14ac:dyDescent="0.25">
      <c r="A6155" s="44" t="s">
        <v>11</v>
      </c>
      <c r="B6155" s="44" t="s">
        <v>13134</v>
      </c>
      <c r="C6155" s="45">
        <v>13.23</v>
      </c>
      <c r="D6155" s="45" t="s">
        <v>13565</v>
      </c>
      <c r="E6155" s="46">
        <v>46934</v>
      </c>
      <c r="F6155" s="45"/>
      <c r="G6155" s="93"/>
      <c r="H6155" s="93"/>
      <c r="I6155" s="99"/>
      <c r="J6155" s="99"/>
      <c r="K6155" s="99"/>
      <c r="L6155" s="99"/>
      <c r="M6155" s="99"/>
      <c r="N6155" s="99"/>
      <c r="O6155" s="99"/>
      <c r="P6155" s="99"/>
      <c r="Q6155" s="99"/>
      <c r="R6155" s="99"/>
      <c r="S6155" s="99"/>
      <c r="T6155" s="99"/>
      <c r="U6155" s="99"/>
      <c r="V6155" s="99"/>
      <c r="W6155" s="99"/>
      <c r="X6155" s="99"/>
      <c r="Y6155" s="99"/>
      <c r="Z6155" s="99"/>
      <c r="AF6155" s="326"/>
    </row>
    <row r="6156" spans="1:32" x14ac:dyDescent="0.25">
      <c r="A6156" s="44" t="s">
        <v>11</v>
      </c>
      <c r="B6156" s="44" t="s">
        <v>13197</v>
      </c>
      <c r="C6156" s="45">
        <v>16.23</v>
      </c>
      <c r="D6156" s="45" t="s">
        <v>13565</v>
      </c>
      <c r="E6156" s="46">
        <v>46934</v>
      </c>
      <c r="F6156" s="45"/>
      <c r="G6156" s="93"/>
      <c r="H6156" s="93"/>
      <c r="I6156" s="99"/>
      <c r="J6156" s="99"/>
      <c r="K6156" s="99"/>
      <c r="L6156" s="99"/>
      <c r="M6156" s="99"/>
      <c r="N6156" s="99"/>
      <c r="O6156" s="99"/>
      <c r="P6156" s="99"/>
      <c r="Q6156" s="99"/>
      <c r="R6156" s="99"/>
      <c r="S6156" s="99"/>
      <c r="T6156" s="99"/>
      <c r="U6156" s="99"/>
      <c r="V6156" s="99"/>
      <c r="W6156" s="99"/>
      <c r="X6156" s="99"/>
      <c r="Y6156" s="99"/>
      <c r="Z6156" s="99"/>
      <c r="AF6156" s="326"/>
    </row>
    <row r="6157" spans="1:32" x14ac:dyDescent="0.25">
      <c r="A6157" s="44" t="s">
        <v>11</v>
      </c>
      <c r="B6157" s="44" t="s">
        <v>13141</v>
      </c>
      <c r="C6157" s="45">
        <v>20.23</v>
      </c>
      <c r="D6157" s="45" t="s">
        <v>13565</v>
      </c>
      <c r="E6157" s="46">
        <v>46934</v>
      </c>
      <c r="F6157" s="45"/>
      <c r="G6157" s="93"/>
      <c r="H6157" s="93"/>
      <c r="I6157" s="99"/>
      <c r="J6157" s="99"/>
      <c r="K6157" s="99"/>
      <c r="L6157" s="99"/>
      <c r="M6157" s="99"/>
      <c r="N6157" s="99"/>
      <c r="O6157" s="99"/>
      <c r="P6157" s="99"/>
      <c r="Q6157" s="99"/>
      <c r="R6157" s="99"/>
      <c r="S6157" s="99"/>
      <c r="T6157" s="99"/>
      <c r="U6157" s="99"/>
      <c r="V6157" s="99"/>
      <c r="W6157" s="99"/>
      <c r="X6157" s="99"/>
      <c r="Y6157" s="99"/>
      <c r="Z6157" s="99"/>
      <c r="AF6157" s="326"/>
    </row>
    <row r="6158" spans="1:32" x14ac:dyDescent="0.25">
      <c r="A6158" s="44" t="s">
        <v>11</v>
      </c>
      <c r="B6158" s="44" t="s">
        <v>13205</v>
      </c>
      <c r="C6158" s="45">
        <v>35.229999999999997</v>
      </c>
      <c r="D6158" s="45" t="s">
        <v>13565</v>
      </c>
      <c r="E6158" s="46">
        <v>46934</v>
      </c>
      <c r="F6158" s="45"/>
      <c r="G6158" s="93"/>
      <c r="H6158" s="93"/>
      <c r="I6158" s="99"/>
      <c r="J6158" s="99"/>
      <c r="K6158" s="99"/>
      <c r="L6158" s="99"/>
      <c r="M6158" s="99"/>
      <c r="N6158" s="99"/>
      <c r="O6158" s="99"/>
      <c r="P6158" s="99"/>
      <c r="Q6158" s="99"/>
      <c r="R6158" s="99"/>
      <c r="S6158" s="99"/>
      <c r="T6158" s="99"/>
      <c r="U6158" s="99"/>
      <c r="V6158" s="99"/>
      <c r="W6158" s="99"/>
      <c r="X6158" s="99"/>
      <c r="Y6158" s="99"/>
      <c r="Z6158" s="99"/>
      <c r="AF6158" s="326"/>
    </row>
    <row r="6159" spans="1:32" x14ac:dyDescent="0.25">
      <c r="A6159" s="44" t="s">
        <v>11</v>
      </c>
      <c r="B6159" s="44" t="s">
        <v>1648</v>
      </c>
      <c r="C6159" s="45" t="s">
        <v>6818</v>
      </c>
      <c r="D6159" s="46" t="s">
        <v>13037</v>
      </c>
      <c r="E6159" s="46">
        <v>46495</v>
      </c>
      <c r="AF6159" s="326"/>
    </row>
    <row r="6160" spans="1:32" x14ac:dyDescent="0.25">
      <c r="A6160" s="44" t="s">
        <v>11</v>
      </c>
      <c r="B6160" s="44" t="s">
        <v>1648</v>
      </c>
      <c r="C6160" s="45" t="s">
        <v>6818</v>
      </c>
      <c r="D6160" s="46" t="s">
        <v>13037</v>
      </c>
      <c r="E6160" s="46">
        <v>46495</v>
      </c>
      <c r="AF6160" s="326"/>
    </row>
    <row r="6161" spans="1:32" x14ac:dyDescent="0.25">
      <c r="A6161" s="44" t="s">
        <v>11</v>
      </c>
      <c r="B6161" s="44" t="s">
        <v>1648</v>
      </c>
      <c r="C6161" s="45" t="s">
        <v>6818</v>
      </c>
      <c r="D6161" s="46" t="s">
        <v>13037</v>
      </c>
      <c r="E6161" s="46">
        <v>46495</v>
      </c>
      <c r="AF6161" s="326"/>
    </row>
    <row r="6162" spans="1:32" x14ac:dyDescent="0.25">
      <c r="A6162" s="44" t="s">
        <v>12268</v>
      </c>
      <c r="B6162" s="44" t="s">
        <v>5447</v>
      </c>
      <c r="C6162" s="45">
        <v>240804</v>
      </c>
      <c r="D6162" s="45" t="s">
        <v>12340</v>
      </c>
      <c r="E6162" s="45" t="s">
        <v>12234</v>
      </c>
      <c r="AF6162" s="326"/>
    </row>
    <row r="6163" spans="1:32" x14ac:dyDescent="0.25">
      <c r="A6163" s="44" t="s">
        <v>11462</v>
      </c>
      <c r="B6163" s="44" t="s">
        <v>11296</v>
      </c>
      <c r="C6163" s="45">
        <v>240402</v>
      </c>
      <c r="D6163" s="45" t="s">
        <v>12340</v>
      </c>
      <c r="E6163" s="45" t="s">
        <v>5311</v>
      </c>
      <c r="AF6163" s="326"/>
    </row>
    <row r="6164" spans="1:32" x14ac:dyDescent="0.25">
      <c r="A6164" s="44" t="s">
        <v>5543</v>
      </c>
      <c r="B6164" s="44" t="s">
        <v>7650</v>
      </c>
      <c r="C6164" s="45">
        <v>230504</v>
      </c>
      <c r="D6164" s="45" t="s">
        <v>12340</v>
      </c>
      <c r="E6164" s="45" t="s">
        <v>7651</v>
      </c>
      <c r="AF6164" s="326"/>
    </row>
    <row r="6165" spans="1:32" x14ac:dyDescent="0.25">
      <c r="A6165" s="44" t="s">
        <v>5543</v>
      </c>
      <c r="B6165" s="44" t="s">
        <v>2433</v>
      </c>
      <c r="C6165" s="45">
        <v>230105</v>
      </c>
      <c r="D6165" s="45" t="s">
        <v>12340</v>
      </c>
      <c r="E6165" s="45" t="s">
        <v>5580</v>
      </c>
      <c r="AF6165" s="326"/>
    </row>
    <row r="6166" spans="1:32" x14ac:dyDescent="0.25">
      <c r="A6166" s="44" t="s">
        <v>1683</v>
      </c>
      <c r="B6166" s="44" t="s">
        <v>2433</v>
      </c>
      <c r="C6166" s="45">
        <v>220105</v>
      </c>
      <c r="D6166" s="45" t="s">
        <v>12340</v>
      </c>
      <c r="E6166" s="45" t="s">
        <v>2686</v>
      </c>
      <c r="AF6166" s="326"/>
    </row>
    <row r="6167" spans="1:32" x14ac:dyDescent="0.3">
      <c r="A6167" s="92" t="s">
        <v>11112</v>
      </c>
      <c r="B6167" s="92" t="s">
        <v>11136</v>
      </c>
      <c r="C6167" s="93" t="s">
        <v>11137</v>
      </c>
      <c r="D6167" s="93" t="s">
        <v>1250</v>
      </c>
      <c r="E6167" s="94">
        <v>46281</v>
      </c>
      <c r="F6167" s="93"/>
      <c r="G6167" s="93"/>
      <c r="H6167" s="93"/>
      <c r="I6167" s="99"/>
      <c r="J6167" s="99"/>
      <c r="K6167" s="99"/>
      <c r="L6167" s="99"/>
      <c r="M6167" s="99"/>
      <c r="N6167" s="99"/>
      <c r="O6167" s="99"/>
      <c r="P6167" s="99"/>
      <c r="Q6167" s="99"/>
      <c r="R6167" s="99"/>
      <c r="S6167" s="99"/>
      <c r="T6167" s="99"/>
      <c r="U6167" s="99"/>
      <c r="V6167" s="99"/>
      <c r="W6167" s="99"/>
      <c r="X6167" s="99"/>
      <c r="Y6167" s="99"/>
      <c r="Z6167" s="99"/>
      <c r="AA6167" s="380"/>
      <c r="AF6167" s="326"/>
    </row>
    <row r="6168" spans="1:32" x14ac:dyDescent="0.3">
      <c r="A6168" s="372" t="s">
        <v>20101</v>
      </c>
      <c r="B6168" s="372" t="s">
        <v>2383</v>
      </c>
      <c r="C6168" s="125" t="s">
        <v>20257</v>
      </c>
      <c r="D6168" s="32" t="s">
        <v>20621</v>
      </c>
      <c r="E6168" s="125" t="s">
        <v>8976</v>
      </c>
      <c r="F6168" s="125" t="s">
        <v>1236</v>
      </c>
      <c r="G6168" s="125" t="s">
        <v>1237</v>
      </c>
      <c r="AF6168" s="326"/>
    </row>
    <row r="6169" spans="1:32" x14ac:dyDescent="0.3">
      <c r="A6169" s="57" t="s">
        <v>3781</v>
      </c>
      <c r="B6169" s="92" t="s">
        <v>3862</v>
      </c>
      <c r="C6169" s="93" t="s">
        <v>3860</v>
      </c>
      <c r="D6169" s="93" t="s">
        <v>3861</v>
      </c>
      <c r="E6169" s="94">
        <v>46203</v>
      </c>
      <c r="F6169" s="93"/>
      <c r="G6169" s="93"/>
      <c r="H6169" s="93"/>
      <c r="I6169" s="99"/>
      <c r="J6169" s="99"/>
      <c r="K6169" s="99"/>
      <c r="L6169" s="99"/>
      <c r="M6169" s="99"/>
      <c r="N6169" s="99"/>
      <c r="O6169" s="99"/>
      <c r="P6169" s="99"/>
      <c r="Q6169" s="99"/>
      <c r="R6169" s="99"/>
      <c r="S6169" s="99"/>
      <c r="T6169" s="99"/>
      <c r="U6169" s="99"/>
      <c r="V6169" s="99"/>
      <c r="W6169" s="99"/>
      <c r="X6169" s="99"/>
      <c r="Y6169" s="99"/>
      <c r="Z6169" s="99"/>
      <c r="AA6169" s="380"/>
      <c r="AF6169" s="326"/>
    </row>
    <row r="6170" spans="1:32" x14ac:dyDescent="0.25">
      <c r="A6170" s="44" t="s">
        <v>718</v>
      </c>
      <c r="B6170" s="44" t="s">
        <v>2433</v>
      </c>
      <c r="C6170" s="45">
        <v>230105</v>
      </c>
      <c r="D6170" s="45" t="s">
        <v>12340</v>
      </c>
      <c r="E6170" s="45" t="s">
        <v>5580</v>
      </c>
      <c r="AF6170" s="326"/>
    </row>
    <row r="6171" spans="1:32" x14ac:dyDescent="0.3">
      <c r="A6171" s="372" t="s">
        <v>20102</v>
      </c>
      <c r="B6171" s="372" t="s">
        <v>2383</v>
      </c>
      <c r="C6171" s="125" t="s">
        <v>20257</v>
      </c>
      <c r="D6171" s="32" t="s">
        <v>20621</v>
      </c>
      <c r="E6171" s="125" t="s">
        <v>8976</v>
      </c>
      <c r="F6171" s="125" t="s">
        <v>1236</v>
      </c>
      <c r="G6171" s="125" t="s">
        <v>1237</v>
      </c>
      <c r="AF6171" s="326"/>
    </row>
    <row r="6172" spans="1:32" x14ac:dyDescent="0.25">
      <c r="A6172" s="44" t="s">
        <v>14251</v>
      </c>
      <c r="B6172" s="44" t="s">
        <v>2433</v>
      </c>
      <c r="C6172" s="45">
        <v>250106</v>
      </c>
      <c r="D6172" s="45" t="s">
        <v>12340</v>
      </c>
      <c r="E6172" s="45" t="s">
        <v>12896</v>
      </c>
      <c r="AF6172" s="326"/>
    </row>
    <row r="6173" spans="1:32" x14ac:dyDescent="0.25">
      <c r="A6173" s="44" t="s">
        <v>719</v>
      </c>
      <c r="B6173" s="44" t="s">
        <v>11161</v>
      </c>
      <c r="C6173" s="45" t="s">
        <v>11202</v>
      </c>
      <c r="D6173" s="46" t="s">
        <v>13037</v>
      </c>
      <c r="E6173" s="46">
        <v>46231</v>
      </c>
      <c r="AF6173" s="326"/>
    </row>
    <row r="6174" spans="1:32" x14ac:dyDescent="0.25">
      <c r="A6174" s="44" t="s">
        <v>719</v>
      </c>
      <c r="B6174" s="44" t="s">
        <v>2433</v>
      </c>
      <c r="C6174" s="45">
        <v>230105</v>
      </c>
      <c r="D6174" s="45" t="s">
        <v>12340</v>
      </c>
      <c r="E6174" s="45" t="s">
        <v>5580</v>
      </c>
      <c r="AF6174" s="326"/>
    </row>
    <row r="6175" spans="1:32" x14ac:dyDescent="0.25">
      <c r="A6175" s="44" t="s">
        <v>19217</v>
      </c>
      <c r="B6175" s="44" t="s">
        <v>5447</v>
      </c>
      <c r="C6175" s="45">
        <v>240804</v>
      </c>
      <c r="D6175" s="45" t="s">
        <v>12340</v>
      </c>
      <c r="E6175" s="45" t="s">
        <v>12234</v>
      </c>
      <c r="AF6175" s="326"/>
    </row>
    <row r="6176" spans="1:32" x14ac:dyDescent="0.25">
      <c r="A6176" s="91" t="s">
        <v>18546</v>
      </c>
      <c r="B6176" s="385" t="s">
        <v>18577</v>
      </c>
      <c r="C6176" s="387">
        <v>2515</v>
      </c>
      <c r="D6176" s="93" t="s">
        <v>5007</v>
      </c>
      <c r="E6176" s="388">
        <v>46418</v>
      </c>
      <c r="AF6176" s="326"/>
    </row>
    <row r="6177" spans="1:32" x14ac:dyDescent="0.25">
      <c r="A6177" s="44" t="s">
        <v>3648</v>
      </c>
      <c r="B6177" s="44" t="s">
        <v>10031</v>
      </c>
      <c r="C6177" s="45">
        <v>260105</v>
      </c>
      <c r="D6177" s="45" t="s">
        <v>12340</v>
      </c>
      <c r="E6177" s="45" t="s">
        <v>19008</v>
      </c>
      <c r="AF6177" s="326"/>
    </row>
    <row r="6178" spans="1:32" x14ac:dyDescent="0.3">
      <c r="A6178" s="57" t="s">
        <v>3425</v>
      </c>
      <c r="B6178" s="92" t="s">
        <v>3862</v>
      </c>
      <c r="C6178" s="93" t="s">
        <v>3860</v>
      </c>
      <c r="D6178" s="93" t="s">
        <v>3861</v>
      </c>
      <c r="E6178" s="94">
        <v>46203</v>
      </c>
      <c r="F6178" s="93"/>
      <c r="G6178" s="93"/>
      <c r="H6178" s="93"/>
      <c r="I6178" s="99"/>
      <c r="J6178" s="99"/>
      <c r="K6178" s="99"/>
      <c r="L6178" s="99"/>
      <c r="M6178" s="99"/>
      <c r="N6178" s="99"/>
      <c r="O6178" s="99"/>
      <c r="P6178" s="99"/>
      <c r="Q6178" s="99"/>
      <c r="R6178" s="99"/>
      <c r="S6178" s="99"/>
      <c r="T6178" s="99"/>
      <c r="U6178" s="99"/>
      <c r="V6178" s="99"/>
      <c r="W6178" s="99"/>
      <c r="X6178" s="99"/>
      <c r="Y6178" s="99"/>
      <c r="Z6178" s="99"/>
      <c r="AA6178" s="380"/>
      <c r="AF6178" s="326"/>
    </row>
    <row r="6179" spans="1:32" x14ac:dyDescent="0.25">
      <c r="A6179" s="102" t="s">
        <v>3425</v>
      </c>
      <c r="B6179" s="92" t="s">
        <v>14075</v>
      </c>
      <c r="C6179" s="93" t="s">
        <v>14076</v>
      </c>
      <c r="D6179" s="93" t="s">
        <v>1250</v>
      </c>
      <c r="E6179" s="94">
        <v>47223</v>
      </c>
      <c r="F6179" s="93"/>
      <c r="G6179" s="93"/>
      <c r="H6179" s="93"/>
      <c r="I6179" s="99"/>
      <c r="J6179" s="99"/>
      <c r="K6179" s="99"/>
      <c r="L6179" s="99"/>
      <c r="M6179" s="99"/>
      <c r="N6179" s="99"/>
      <c r="O6179" s="99"/>
      <c r="P6179" s="99"/>
      <c r="Q6179" s="99"/>
      <c r="R6179" s="99"/>
      <c r="S6179" s="99"/>
      <c r="T6179" s="99"/>
      <c r="U6179" s="99"/>
      <c r="V6179" s="99"/>
      <c r="W6179" s="99"/>
      <c r="X6179" s="99"/>
      <c r="Y6179" s="99"/>
      <c r="Z6179" s="99"/>
      <c r="AF6179" s="326"/>
    </row>
    <row r="6180" spans="1:32" x14ac:dyDescent="0.3">
      <c r="A6180" s="372" t="s">
        <v>1061</v>
      </c>
      <c r="B6180" s="372" t="s">
        <v>12354</v>
      </c>
      <c r="C6180" s="125" t="s">
        <v>12187</v>
      </c>
      <c r="D6180" s="32" t="s">
        <v>20621</v>
      </c>
      <c r="E6180" s="125" t="s">
        <v>5239</v>
      </c>
      <c r="F6180" s="125" t="s">
        <v>1236</v>
      </c>
      <c r="G6180" s="125" t="s">
        <v>1237</v>
      </c>
      <c r="AF6180" s="326"/>
    </row>
    <row r="6181" spans="1:32" x14ac:dyDescent="0.3">
      <c r="A6181" s="372" t="s">
        <v>17513</v>
      </c>
      <c r="B6181" s="372" t="s">
        <v>5059</v>
      </c>
      <c r="C6181" s="125" t="s">
        <v>17475</v>
      </c>
      <c r="D6181" s="32" t="s">
        <v>20621</v>
      </c>
      <c r="E6181" s="125" t="s">
        <v>5246</v>
      </c>
      <c r="F6181" s="125" t="s">
        <v>1236</v>
      </c>
      <c r="G6181" s="125" t="s">
        <v>1237</v>
      </c>
      <c r="AF6181" s="326"/>
    </row>
    <row r="6182" spans="1:32" x14ac:dyDescent="0.25">
      <c r="A6182" s="44" t="s">
        <v>7903</v>
      </c>
      <c r="B6182" s="44" t="s">
        <v>20342</v>
      </c>
      <c r="C6182" s="45" t="s">
        <v>10493</v>
      </c>
      <c r="D6182" s="32" t="s">
        <v>12570</v>
      </c>
      <c r="E6182" s="46">
        <v>46387</v>
      </c>
      <c r="AF6182" s="326"/>
    </row>
    <row r="6183" spans="1:32" x14ac:dyDescent="0.3">
      <c r="A6183" s="99" t="s">
        <v>8447</v>
      </c>
      <c r="B6183" s="92" t="s">
        <v>3574</v>
      </c>
      <c r="C6183" s="93" t="s">
        <v>8458</v>
      </c>
      <c r="D6183" s="93" t="s">
        <v>1250</v>
      </c>
      <c r="E6183" s="94">
        <v>46496</v>
      </c>
      <c r="F6183" s="93"/>
      <c r="G6183" s="93"/>
      <c r="H6183" s="93"/>
      <c r="I6183" s="99"/>
      <c r="J6183" s="99"/>
      <c r="K6183" s="99"/>
      <c r="L6183" s="99"/>
      <c r="M6183" s="99"/>
      <c r="N6183" s="99"/>
      <c r="O6183" s="99"/>
      <c r="P6183" s="99"/>
      <c r="Q6183" s="99"/>
      <c r="R6183" s="99"/>
      <c r="S6183" s="99"/>
      <c r="T6183" s="99"/>
      <c r="U6183" s="99"/>
      <c r="V6183" s="99"/>
      <c r="W6183" s="99"/>
      <c r="X6183" s="99"/>
      <c r="Y6183" s="99"/>
      <c r="Z6183" s="99"/>
      <c r="AB6183" s="31"/>
      <c r="AF6183" s="326"/>
    </row>
    <row r="6184" spans="1:32" x14ac:dyDescent="0.25">
      <c r="A6184" s="44" t="s">
        <v>19218</v>
      </c>
      <c r="B6184" s="44" t="s">
        <v>2451</v>
      </c>
      <c r="C6184" s="45">
        <v>251004</v>
      </c>
      <c r="D6184" s="45" t="s">
        <v>12340</v>
      </c>
      <c r="E6184" s="45" t="s">
        <v>12119</v>
      </c>
      <c r="AF6184" s="326"/>
    </row>
    <row r="6185" spans="1:32" x14ac:dyDescent="0.25">
      <c r="A6185" s="44" t="s">
        <v>20323</v>
      </c>
      <c r="B6185" s="44" t="s">
        <v>20373</v>
      </c>
      <c r="C6185" s="45" t="s">
        <v>20374</v>
      </c>
      <c r="D6185" s="32" t="s">
        <v>12570</v>
      </c>
      <c r="E6185" s="46">
        <v>46507</v>
      </c>
      <c r="AF6185" s="326"/>
    </row>
    <row r="6186" spans="1:32" x14ac:dyDescent="0.3">
      <c r="A6186" s="372" t="s">
        <v>16572</v>
      </c>
      <c r="B6186" s="372" t="s">
        <v>2383</v>
      </c>
      <c r="C6186" s="125" t="s">
        <v>20257</v>
      </c>
      <c r="D6186" s="32" t="s">
        <v>20621</v>
      </c>
      <c r="E6186" s="125" t="s">
        <v>8976</v>
      </c>
      <c r="F6186" s="125" t="s">
        <v>1236</v>
      </c>
      <c r="G6186" s="125" t="s">
        <v>1237</v>
      </c>
      <c r="AF6186" s="326"/>
    </row>
    <row r="6187" spans="1:32" x14ac:dyDescent="0.25">
      <c r="A6187" s="44" t="s">
        <v>8209</v>
      </c>
      <c r="B6187" s="44" t="s">
        <v>203</v>
      </c>
      <c r="C6187" s="45" t="s">
        <v>8210</v>
      </c>
      <c r="D6187" s="45" t="s">
        <v>10697</v>
      </c>
      <c r="E6187" s="45" t="s">
        <v>7121</v>
      </c>
      <c r="F6187" s="93"/>
      <c r="G6187" s="93"/>
      <c r="H6187" s="93"/>
      <c r="I6187" s="99"/>
      <c r="J6187" s="99"/>
      <c r="K6187" s="99"/>
      <c r="L6187" s="99"/>
      <c r="M6187" s="99"/>
      <c r="N6187" s="99"/>
      <c r="O6187" s="99"/>
      <c r="P6187" s="99"/>
      <c r="Q6187" s="99"/>
      <c r="R6187" s="99"/>
      <c r="S6187" s="99"/>
      <c r="T6187" s="99"/>
      <c r="U6187" s="99"/>
      <c r="V6187" s="99"/>
      <c r="W6187" s="99"/>
      <c r="X6187" s="99"/>
      <c r="Y6187" s="99"/>
      <c r="Z6187" s="99"/>
      <c r="AA6187" s="99"/>
      <c r="AF6187" s="326"/>
    </row>
    <row r="6188" spans="1:32" x14ac:dyDescent="0.25">
      <c r="A6188" s="44" t="s">
        <v>13273</v>
      </c>
      <c r="B6188" s="44" t="s">
        <v>13115</v>
      </c>
      <c r="C6188" s="45">
        <v>8.25</v>
      </c>
      <c r="D6188" s="45" t="s">
        <v>13565</v>
      </c>
      <c r="E6188" s="46">
        <v>47057</v>
      </c>
      <c r="F6188" s="45"/>
      <c r="G6188" s="93"/>
      <c r="H6188" s="93"/>
      <c r="I6188" s="99"/>
      <c r="J6188" s="99"/>
      <c r="K6188" s="99"/>
      <c r="L6188" s="99"/>
      <c r="M6188" s="99"/>
      <c r="N6188" s="99"/>
      <c r="O6188" s="99"/>
      <c r="P6188" s="99"/>
      <c r="Q6188" s="99"/>
      <c r="R6188" s="99"/>
      <c r="S6188" s="99"/>
      <c r="T6188" s="99"/>
      <c r="U6188" s="99"/>
      <c r="V6188" s="99"/>
      <c r="W6188" s="99"/>
      <c r="X6188" s="99"/>
      <c r="Y6188" s="99"/>
      <c r="Z6188" s="99"/>
      <c r="AA6188" s="31"/>
      <c r="AB6188" s="31"/>
      <c r="AF6188" s="326"/>
    </row>
    <row r="6189" spans="1:32" x14ac:dyDescent="0.25">
      <c r="A6189" s="44" t="s">
        <v>5105</v>
      </c>
      <c r="B6189" s="44" t="s">
        <v>5100</v>
      </c>
      <c r="C6189" s="45" t="s">
        <v>5106</v>
      </c>
      <c r="D6189" s="46" t="s">
        <v>13037</v>
      </c>
      <c r="E6189" s="46">
        <v>46250</v>
      </c>
      <c r="AF6189" s="326"/>
    </row>
    <row r="6190" spans="1:32" x14ac:dyDescent="0.25">
      <c r="A6190" s="44" t="s">
        <v>5105</v>
      </c>
      <c r="B6190" s="44" t="s">
        <v>5100</v>
      </c>
      <c r="C6190" s="45" t="s">
        <v>5106</v>
      </c>
      <c r="D6190" s="46" t="s">
        <v>13037</v>
      </c>
      <c r="E6190" s="46">
        <v>46250</v>
      </c>
      <c r="AF6190" s="326"/>
    </row>
    <row r="6191" spans="1:32" x14ac:dyDescent="0.3">
      <c r="A6191" s="92" t="s">
        <v>5105</v>
      </c>
      <c r="B6191" s="92" t="s">
        <v>11136</v>
      </c>
      <c r="C6191" s="93" t="s">
        <v>11137</v>
      </c>
      <c r="D6191" s="93" t="s">
        <v>1250</v>
      </c>
      <c r="E6191" s="94">
        <v>46281</v>
      </c>
      <c r="F6191" s="93"/>
      <c r="G6191" s="93"/>
      <c r="H6191" s="93"/>
      <c r="I6191" s="99"/>
      <c r="J6191" s="99"/>
      <c r="K6191" s="99"/>
      <c r="L6191" s="99"/>
      <c r="M6191" s="99"/>
      <c r="N6191" s="99"/>
      <c r="O6191" s="99"/>
      <c r="P6191" s="99"/>
      <c r="Q6191" s="99"/>
      <c r="R6191" s="99"/>
      <c r="S6191" s="99"/>
      <c r="T6191" s="99"/>
      <c r="U6191" s="99"/>
      <c r="V6191" s="99"/>
      <c r="W6191" s="99"/>
      <c r="X6191" s="99"/>
      <c r="Y6191" s="99"/>
      <c r="Z6191" s="99"/>
      <c r="AA6191" s="99"/>
      <c r="AF6191" s="326"/>
    </row>
    <row r="6192" spans="1:32" x14ac:dyDescent="0.25">
      <c r="A6192" s="44" t="s">
        <v>14132</v>
      </c>
      <c r="B6192" s="44" t="s">
        <v>20398</v>
      </c>
      <c r="C6192" s="45" t="s">
        <v>14082</v>
      </c>
      <c r="D6192" s="32" t="s">
        <v>12570</v>
      </c>
      <c r="E6192" s="46">
        <v>46418</v>
      </c>
      <c r="AF6192" s="326"/>
    </row>
    <row r="6193" spans="1:32" x14ac:dyDescent="0.25">
      <c r="A6193" s="44" t="s">
        <v>10204</v>
      </c>
      <c r="B6193" s="92" t="s">
        <v>10390</v>
      </c>
      <c r="C6193" s="371" t="s">
        <v>10122</v>
      </c>
      <c r="D6193" s="146" t="s">
        <v>10389</v>
      </c>
      <c r="E6193" s="107">
        <v>45838</v>
      </c>
      <c r="F6193" s="93"/>
      <c r="G6193" s="93"/>
      <c r="H6193" s="93"/>
      <c r="I6193" s="99"/>
      <c r="J6193" s="99"/>
      <c r="K6193" s="99"/>
      <c r="L6193" s="99"/>
      <c r="M6193" s="99"/>
      <c r="N6193" s="99"/>
      <c r="O6193" s="99"/>
      <c r="P6193" s="99"/>
      <c r="Q6193" s="99"/>
      <c r="R6193" s="99"/>
      <c r="S6193" s="99"/>
      <c r="T6193" s="99"/>
      <c r="U6193" s="99"/>
      <c r="V6193" s="99"/>
      <c r="W6193" s="99"/>
      <c r="X6193" s="99"/>
      <c r="Y6193" s="99"/>
      <c r="Z6193" s="99"/>
      <c r="AA6193" s="31"/>
      <c r="AB6193" s="31"/>
      <c r="AF6193" s="326"/>
    </row>
    <row r="6194" spans="1:32" x14ac:dyDescent="0.3">
      <c r="A6194" s="372" t="s">
        <v>9374</v>
      </c>
      <c r="B6194" s="372" t="s">
        <v>1201</v>
      </c>
      <c r="C6194" s="125" t="s">
        <v>11031</v>
      </c>
      <c r="D6194" s="32" t="s">
        <v>20621</v>
      </c>
      <c r="E6194" s="125" t="s">
        <v>5452</v>
      </c>
      <c r="F6194" s="125" t="s">
        <v>1237</v>
      </c>
      <c r="G6194" s="125" t="s">
        <v>1236</v>
      </c>
      <c r="AF6194" s="326"/>
    </row>
    <row r="6195" spans="1:32" x14ac:dyDescent="0.25">
      <c r="A6195" s="44" t="s">
        <v>8507</v>
      </c>
      <c r="B6195" s="44" t="s">
        <v>5447</v>
      </c>
      <c r="C6195" s="45">
        <v>230807</v>
      </c>
      <c r="D6195" s="45" t="s">
        <v>12340</v>
      </c>
      <c r="E6195" s="45" t="s">
        <v>8966</v>
      </c>
      <c r="AF6195" s="326"/>
    </row>
    <row r="6196" spans="1:32" x14ac:dyDescent="0.25">
      <c r="A6196" s="44" t="s">
        <v>8305</v>
      </c>
      <c r="B6196" s="44" t="s">
        <v>978</v>
      </c>
      <c r="C6196" s="45">
        <v>230703</v>
      </c>
      <c r="D6196" s="45" t="s">
        <v>12340</v>
      </c>
      <c r="E6196" s="45" t="s">
        <v>4375</v>
      </c>
      <c r="AF6196" s="326"/>
    </row>
    <row r="6197" spans="1:32" x14ac:dyDescent="0.25">
      <c r="A6197" s="44" t="s">
        <v>8305</v>
      </c>
      <c r="B6197" s="44" t="s">
        <v>7650</v>
      </c>
      <c r="C6197" s="45">
        <v>230504</v>
      </c>
      <c r="D6197" s="45" t="s">
        <v>12340</v>
      </c>
      <c r="E6197" s="45" t="s">
        <v>7651</v>
      </c>
      <c r="AF6197" s="326"/>
    </row>
    <row r="6198" spans="1:32" x14ac:dyDescent="0.3">
      <c r="A6198" s="372" t="s">
        <v>9375</v>
      </c>
      <c r="B6198" s="372" t="s">
        <v>1235</v>
      </c>
      <c r="C6198" s="125" t="s">
        <v>9348</v>
      </c>
      <c r="D6198" s="32" t="s">
        <v>20621</v>
      </c>
      <c r="E6198" s="125" t="s">
        <v>9349</v>
      </c>
      <c r="F6198" s="125" t="s">
        <v>1236</v>
      </c>
      <c r="G6198" s="125" t="s">
        <v>1237</v>
      </c>
      <c r="AF6198" s="326"/>
    </row>
    <row r="6199" spans="1:32" x14ac:dyDescent="0.25">
      <c r="A6199" s="44" t="s">
        <v>7524</v>
      </c>
      <c r="B6199" s="44" t="s">
        <v>2433</v>
      </c>
      <c r="C6199" s="45">
        <v>230105</v>
      </c>
      <c r="D6199" s="45" t="s">
        <v>12340</v>
      </c>
      <c r="E6199" s="45" t="s">
        <v>5580</v>
      </c>
      <c r="AF6199" s="326"/>
    </row>
    <row r="6200" spans="1:32" x14ac:dyDescent="0.25">
      <c r="A6200" s="44" t="s">
        <v>12574</v>
      </c>
      <c r="B6200" s="44" t="s">
        <v>20331</v>
      </c>
      <c r="C6200" s="45" t="s">
        <v>12572</v>
      </c>
      <c r="D6200" s="32" t="s">
        <v>12570</v>
      </c>
      <c r="E6200" s="46">
        <v>46387</v>
      </c>
      <c r="AF6200" s="326"/>
    </row>
    <row r="6201" spans="1:32" x14ac:dyDescent="0.25">
      <c r="A6201" s="44" t="s">
        <v>19219</v>
      </c>
      <c r="B6201" s="44" t="s">
        <v>2433</v>
      </c>
      <c r="C6201" s="45">
        <v>230105</v>
      </c>
      <c r="D6201" s="45" t="s">
        <v>12340</v>
      </c>
      <c r="E6201" s="45" t="s">
        <v>5580</v>
      </c>
      <c r="AF6201" s="326"/>
    </row>
    <row r="6202" spans="1:32" x14ac:dyDescent="0.25">
      <c r="A6202" s="44" t="s">
        <v>17673</v>
      </c>
      <c r="B6202" s="44" t="s">
        <v>17674</v>
      </c>
      <c r="C6202" s="45" t="s">
        <v>17675</v>
      </c>
      <c r="D6202" s="46" t="s">
        <v>13037</v>
      </c>
      <c r="E6202" s="46">
        <v>46274</v>
      </c>
      <c r="AF6202" s="326"/>
    </row>
    <row r="6203" spans="1:32" x14ac:dyDescent="0.25">
      <c r="A6203" s="44" t="s">
        <v>225</v>
      </c>
      <c r="B6203" s="44" t="s">
        <v>152</v>
      </c>
      <c r="C6203" s="45" t="s">
        <v>8117</v>
      </c>
      <c r="D6203" s="45" t="s">
        <v>12177</v>
      </c>
      <c r="E6203" s="45" t="s">
        <v>4375</v>
      </c>
      <c r="F6203" s="93"/>
      <c r="G6203" s="93"/>
      <c r="H6203" s="93"/>
      <c r="I6203" s="99"/>
      <c r="J6203" s="99"/>
      <c r="K6203" s="99"/>
      <c r="L6203" s="99"/>
      <c r="M6203" s="99"/>
      <c r="N6203" s="99"/>
      <c r="O6203" s="99"/>
      <c r="P6203" s="99"/>
      <c r="Q6203" s="99"/>
      <c r="R6203" s="99"/>
      <c r="S6203" s="99"/>
      <c r="T6203" s="99"/>
      <c r="U6203" s="99"/>
      <c r="V6203" s="99"/>
      <c r="W6203" s="99"/>
      <c r="X6203" s="99"/>
      <c r="Y6203" s="99"/>
      <c r="Z6203" s="99"/>
      <c r="AF6203" s="326"/>
    </row>
    <row r="6204" spans="1:32" x14ac:dyDescent="0.25">
      <c r="A6204" s="44" t="s">
        <v>225</v>
      </c>
      <c r="B6204" s="44" t="s">
        <v>152</v>
      </c>
      <c r="C6204" s="45" t="s">
        <v>8117</v>
      </c>
      <c r="D6204" s="93" t="s">
        <v>18817</v>
      </c>
      <c r="E6204" s="45" t="s">
        <v>4375</v>
      </c>
      <c r="F6204" s="379"/>
      <c r="G6204" s="379"/>
      <c r="H6204" s="379"/>
      <c r="I6204" s="380"/>
      <c r="J6204" s="380"/>
      <c r="K6204" s="380"/>
      <c r="L6204" s="380"/>
      <c r="M6204" s="380"/>
      <c r="N6204" s="380"/>
      <c r="O6204" s="380"/>
      <c r="P6204" s="380"/>
      <c r="Q6204" s="380"/>
      <c r="R6204" s="380"/>
      <c r="S6204" s="380"/>
      <c r="T6204" s="380"/>
      <c r="U6204" s="380"/>
      <c r="V6204" s="380"/>
      <c r="W6204" s="380"/>
      <c r="X6204" s="380"/>
      <c r="Y6204" s="380"/>
      <c r="Z6204" s="380"/>
      <c r="AA6204" s="380"/>
      <c r="AF6204" s="326"/>
    </row>
    <row r="6205" spans="1:32" x14ac:dyDescent="0.25">
      <c r="A6205" s="44" t="s">
        <v>225</v>
      </c>
      <c r="B6205" s="44" t="s">
        <v>152</v>
      </c>
      <c r="C6205" s="45" t="s">
        <v>8117</v>
      </c>
      <c r="D6205" s="45" t="s">
        <v>10697</v>
      </c>
      <c r="E6205" s="46">
        <v>46295</v>
      </c>
      <c r="F6205" s="93"/>
      <c r="G6205" s="93"/>
      <c r="H6205" s="93"/>
      <c r="I6205" s="99"/>
      <c r="J6205" s="99"/>
      <c r="K6205" s="99"/>
      <c r="L6205" s="99"/>
      <c r="M6205" s="99"/>
      <c r="N6205" s="99"/>
      <c r="O6205" s="99"/>
      <c r="P6205" s="99"/>
      <c r="Q6205" s="99"/>
      <c r="R6205" s="99"/>
      <c r="S6205" s="99"/>
      <c r="T6205" s="99"/>
      <c r="U6205" s="99"/>
      <c r="V6205" s="99"/>
      <c r="W6205" s="99"/>
      <c r="X6205" s="99"/>
      <c r="Y6205" s="99"/>
      <c r="Z6205" s="99"/>
      <c r="AF6205" s="326"/>
    </row>
    <row r="6206" spans="1:32" x14ac:dyDescent="0.25">
      <c r="A6206" s="44" t="s">
        <v>10447</v>
      </c>
      <c r="B6206" s="44" t="s">
        <v>20362</v>
      </c>
      <c r="C6206" s="45" t="s">
        <v>10495</v>
      </c>
      <c r="D6206" s="32" t="s">
        <v>12570</v>
      </c>
      <c r="E6206" s="46">
        <v>46568</v>
      </c>
      <c r="AF6206" s="326"/>
    </row>
    <row r="6207" spans="1:32" x14ac:dyDescent="0.25">
      <c r="A6207" s="44" t="s">
        <v>17046</v>
      </c>
      <c r="B6207" s="44" t="s">
        <v>3597</v>
      </c>
      <c r="C6207" s="45">
        <v>250503</v>
      </c>
      <c r="D6207" s="45" t="s">
        <v>12340</v>
      </c>
      <c r="E6207" s="45" t="s">
        <v>16904</v>
      </c>
      <c r="AF6207" s="326"/>
    </row>
    <row r="6208" spans="1:32" x14ac:dyDescent="0.25">
      <c r="A6208" s="44" t="s">
        <v>12771</v>
      </c>
      <c r="B6208" s="44" t="s">
        <v>16049</v>
      </c>
      <c r="C6208" s="45" t="s">
        <v>12772</v>
      </c>
      <c r="D6208" s="93" t="s">
        <v>3876</v>
      </c>
      <c r="E6208" s="359">
        <f>DATE(2028,7,29)</f>
        <v>46963</v>
      </c>
      <c r="F6208" s="93"/>
      <c r="G6208" s="93"/>
      <c r="H6208" s="93"/>
      <c r="I6208" s="99"/>
      <c r="J6208" s="99"/>
      <c r="K6208" s="99"/>
      <c r="L6208" s="99"/>
      <c r="M6208" s="99"/>
      <c r="N6208" s="99"/>
      <c r="O6208" s="99"/>
      <c r="P6208" s="99"/>
      <c r="Q6208" s="99"/>
      <c r="R6208" s="99"/>
      <c r="S6208" s="99"/>
      <c r="T6208" s="99"/>
      <c r="U6208" s="99"/>
      <c r="V6208" s="99"/>
      <c r="W6208" s="99"/>
      <c r="X6208" s="99"/>
      <c r="Y6208" s="99"/>
      <c r="Z6208" s="99"/>
      <c r="AF6208" s="326"/>
    </row>
    <row r="6209" spans="1:32" x14ac:dyDescent="0.25">
      <c r="A6209" s="44" t="s">
        <v>16065</v>
      </c>
      <c r="B6209" s="44" t="s">
        <v>16066</v>
      </c>
      <c r="C6209" s="45" t="s">
        <v>16067</v>
      </c>
      <c r="D6209" s="93" t="s">
        <v>3876</v>
      </c>
      <c r="E6209" s="359">
        <f>DATE(2029,7,17)</f>
        <v>47316</v>
      </c>
      <c r="F6209" s="93"/>
      <c r="G6209" s="93"/>
      <c r="H6209" s="93"/>
      <c r="I6209" s="99"/>
      <c r="J6209" s="99"/>
      <c r="K6209" s="99"/>
      <c r="L6209" s="99"/>
      <c r="M6209" s="99"/>
      <c r="N6209" s="99"/>
      <c r="O6209" s="99"/>
      <c r="P6209" s="99"/>
      <c r="Q6209" s="99"/>
      <c r="R6209" s="99"/>
      <c r="S6209" s="99"/>
      <c r="T6209" s="99"/>
      <c r="U6209" s="99"/>
      <c r="V6209" s="99"/>
      <c r="W6209" s="99"/>
      <c r="X6209" s="99"/>
      <c r="Y6209" s="99"/>
      <c r="Z6209" s="99"/>
      <c r="AF6209" s="326"/>
    </row>
    <row r="6210" spans="1:32" x14ac:dyDescent="0.25">
      <c r="A6210" s="44" t="s">
        <v>19220</v>
      </c>
      <c r="B6210" s="44" t="s">
        <v>5620</v>
      </c>
      <c r="C6210" s="45">
        <v>250602</v>
      </c>
      <c r="D6210" s="45" t="s">
        <v>12340</v>
      </c>
      <c r="E6210" s="45" t="s">
        <v>8383</v>
      </c>
      <c r="AF6210" s="326"/>
    </row>
    <row r="6211" spans="1:32" x14ac:dyDescent="0.3">
      <c r="A6211" s="372" t="s">
        <v>16573</v>
      </c>
      <c r="B6211" s="372" t="s">
        <v>1208</v>
      </c>
      <c r="C6211" s="125" t="s">
        <v>11149</v>
      </c>
      <c r="D6211" s="32" t="s">
        <v>20621</v>
      </c>
      <c r="E6211" s="125" t="s">
        <v>2686</v>
      </c>
      <c r="F6211" s="125" t="s">
        <v>1237</v>
      </c>
      <c r="G6211" s="125" t="s">
        <v>1237</v>
      </c>
      <c r="AF6211" s="326"/>
    </row>
    <row r="6212" spans="1:32" x14ac:dyDescent="0.25">
      <c r="A6212" s="44" t="s">
        <v>19221</v>
      </c>
      <c r="B6212" s="44" t="s">
        <v>2433</v>
      </c>
      <c r="C6212" s="45">
        <v>250106</v>
      </c>
      <c r="D6212" s="45" t="s">
        <v>12340</v>
      </c>
      <c r="E6212" s="45" t="s">
        <v>12896</v>
      </c>
      <c r="AF6212" s="326"/>
    </row>
    <row r="6213" spans="1:32" x14ac:dyDescent="0.25">
      <c r="A6213" s="29" t="s">
        <v>2410</v>
      </c>
      <c r="B6213" s="267" t="s">
        <v>6747</v>
      </c>
      <c r="C6213" s="268">
        <v>791202303001</v>
      </c>
      <c r="D6213" s="268" t="s">
        <v>6775</v>
      </c>
      <c r="E6213" s="269">
        <v>47634</v>
      </c>
      <c r="AF6213" s="326"/>
    </row>
    <row r="6214" spans="1:32" x14ac:dyDescent="0.25">
      <c r="A6214" s="44" t="s">
        <v>2410</v>
      </c>
      <c r="B6214" s="44" t="s">
        <v>967</v>
      </c>
      <c r="C6214" s="45">
        <v>230601</v>
      </c>
      <c r="D6214" s="45" t="s">
        <v>12340</v>
      </c>
      <c r="E6214" s="45" t="s">
        <v>8383</v>
      </c>
      <c r="AF6214" s="326"/>
    </row>
    <row r="6215" spans="1:32" x14ac:dyDescent="0.25">
      <c r="A6215" s="44" t="s">
        <v>2410</v>
      </c>
      <c r="B6215" s="44" t="s">
        <v>978</v>
      </c>
      <c r="C6215" s="45">
        <v>230703</v>
      </c>
      <c r="D6215" s="45" t="s">
        <v>12340</v>
      </c>
      <c r="E6215" s="45" t="s">
        <v>4375</v>
      </c>
      <c r="AF6215" s="326"/>
    </row>
    <row r="6216" spans="1:32" x14ac:dyDescent="0.25">
      <c r="A6216" s="267" t="s">
        <v>5023</v>
      </c>
      <c r="B6216" s="267" t="s">
        <v>9304</v>
      </c>
      <c r="C6216" s="268">
        <v>791202303001</v>
      </c>
      <c r="D6216" s="268" t="s">
        <v>6775</v>
      </c>
      <c r="E6216" s="269" t="s">
        <v>3276</v>
      </c>
      <c r="F6216" s="93"/>
      <c r="G6216" s="93"/>
      <c r="H6216" s="93"/>
      <c r="I6216" s="99"/>
      <c r="J6216" s="99"/>
      <c r="K6216" s="99"/>
      <c r="L6216" s="99"/>
      <c r="M6216" s="99"/>
      <c r="N6216" s="99"/>
      <c r="O6216" s="99"/>
      <c r="P6216" s="99"/>
      <c r="Q6216" s="99"/>
      <c r="R6216" s="99"/>
      <c r="S6216" s="99"/>
      <c r="T6216" s="99"/>
      <c r="U6216" s="99"/>
      <c r="V6216" s="99"/>
      <c r="W6216" s="99"/>
      <c r="X6216" s="99"/>
      <c r="Y6216" s="99"/>
      <c r="Z6216" s="99"/>
      <c r="AF6216" s="326"/>
    </row>
    <row r="6217" spans="1:32" x14ac:dyDescent="0.25">
      <c r="A6217" s="44" t="s">
        <v>4113</v>
      </c>
      <c r="B6217" s="44" t="s">
        <v>20398</v>
      </c>
      <c r="C6217" s="45" t="s">
        <v>14082</v>
      </c>
      <c r="D6217" s="32" t="s">
        <v>12570</v>
      </c>
      <c r="E6217" s="46">
        <v>46418</v>
      </c>
      <c r="AF6217" s="326"/>
    </row>
    <row r="6218" spans="1:32" x14ac:dyDescent="0.25">
      <c r="A6218" s="44" t="s">
        <v>4113</v>
      </c>
      <c r="B6218" s="44" t="s">
        <v>20399</v>
      </c>
      <c r="C6218" s="45" t="s">
        <v>8672</v>
      </c>
      <c r="D6218" s="32" t="s">
        <v>12570</v>
      </c>
      <c r="E6218" s="46">
        <v>46295</v>
      </c>
      <c r="AF6218" s="326"/>
    </row>
    <row r="6219" spans="1:32" x14ac:dyDescent="0.25">
      <c r="A6219" s="44" t="s">
        <v>8306</v>
      </c>
      <c r="B6219" s="44" t="s">
        <v>8374</v>
      </c>
      <c r="C6219" s="45">
        <v>230401</v>
      </c>
      <c r="D6219" s="45" t="s">
        <v>12340</v>
      </c>
      <c r="E6219" s="45" t="s">
        <v>7925</v>
      </c>
      <c r="AF6219" s="326"/>
    </row>
    <row r="6220" spans="1:32" x14ac:dyDescent="0.25">
      <c r="A6220" s="44" t="s">
        <v>11463</v>
      </c>
      <c r="B6220" s="44" t="s">
        <v>967</v>
      </c>
      <c r="C6220" s="45">
        <v>240601</v>
      </c>
      <c r="D6220" s="45" t="s">
        <v>12340</v>
      </c>
      <c r="E6220" s="45" t="s">
        <v>10639</v>
      </c>
      <c r="AF6220" s="326"/>
    </row>
    <row r="6221" spans="1:32" x14ac:dyDescent="0.25">
      <c r="A6221" s="44" t="s">
        <v>7337</v>
      </c>
      <c r="B6221" s="44" t="s">
        <v>20364</v>
      </c>
      <c r="C6221" s="45" t="s">
        <v>7329</v>
      </c>
      <c r="D6221" s="32" t="s">
        <v>12570</v>
      </c>
      <c r="E6221" s="46">
        <v>46507</v>
      </c>
      <c r="AF6221" s="326"/>
    </row>
    <row r="6222" spans="1:32" x14ac:dyDescent="0.25">
      <c r="A6222" s="44" t="s">
        <v>10461</v>
      </c>
      <c r="B6222" s="44" t="s">
        <v>20364</v>
      </c>
      <c r="C6222" s="45" t="s">
        <v>10105</v>
      </c>
      <c r="D6222" s="32" t="s">
        <v>12570</v>
      </c>
      <c r="E6222" s="46">
        <v>46507</v>
      </c>
      <c r="AF6222" s="326"/>
    </row>
    <row r="6223" spans="1:32" x14ac:dyDescent="0.25">
      <c r="A6223" s="44" t="s">
        <v>14581</v>
      </c>
      <c r="B6223" s="44" t="s">
        <v>20365</v>
      </c>
      <c r="C6223" s="45" t="s">
        <v>14574</v>
      </c>
      <c r="D6223" s="32" t="s">
        <v>12570</v>
      </c>
      <c r="E6223" s="46">
        <v>46507</v>
      </c>
      <c r="AF6223" s="326"/>
    </row>
    <row r="6224" spans="1:32" x14ac:dyDescent="0.25">
      <c r="A6224" s="44" t="s">
        <v>8649</v>
      </c>
      <c r="B6224" s="44" t="s">
        <v>20338</v>
      </c>
      <c r="C6224" s="45" t="s">
        <v>8812</v>
      </c>
      <c r="D6224" s="32" t="s">
        <v>12570</v>
      </c>
      <c r="E6224" s="46">
        <v>46387</v>
      </c>
      <c r="AF6224" s="326"/>
    </row>
    <row r="6225" spans="1:32" x14ac:dyDescent="0.25">
      <c r="A6225" s="44" t="s">
        <v>12593</v>
      </c>
      <c r="B6225" s="44" t="s">
        <v>20336</v>
      </c>
      <c r="C6225" s="45" t="s">
        <v>12589</v>
      </c>
      <c r="D6225" s="32" t="s">
        <v>12570</v>
      </c>
      <c r="E6225" s="46">
        <v>46387</v>
      </c>
      <c r="AF6225" s="326"/>
    </row>
    <row r="6226" spans="1:32" x14ac:dyDescent="0.25">
      <c r="A6226" s="44" t="s">
        <v>569</v>
      </c>
      <c r="B6226" s="44" t="s">
        <v>20368</v>
      </c>
      <c r="C6226" s="45" t="s">
        <v>5829</v>
      </c>
      <c r="D6226" s="32" t="s">
        <v>12570</v>
      </c>
      <c r="E6226" s="46">
        <v>46507</v>
      </c>
      <c r="AF6226" s="326"/>
    </row>
    <row r="6227" spans="1:32" x14ac:dyDescent="0.25">
      <c r="A6227" s="44" t="s">
        <v>487</v>
      </c>
      <c r="B6227" s="44" t="s">
        <v>20357</v>
      </c>
      <c r="C6227" s="45" t="s">
        <v>8814</v>
      </c>
      <c r="D6227" s="32" t="s">
        <v>12570</v>
      </c>
      <c r="E6227" s="46">
        <v>46477</v>
      </c>
      <c r="AF6227" s="326"/>
    </row>
    <row r="6228" spans="1:32" x14ac:dyDescent="0.25">
      <c r="A6228" s="44" t="s">
        <v>20324</v>
      </c>
      <c r="B6228" s="44" t="s">
        <v>20373</v>
      </c>
      <c r="C6228" s="45" t="s">
        <v>20374</v>
      </c>
      <c r="D6228" s="32" t="s">
        <v>12570</v>
      </c>
      <c r="E6228" s="46">
        <v>46507</v>
      </c>
      <c r="AF6228" s="326"/>
    </row>
    <row r="6229" spans="1:32" x14ac:dyDescent="0.25">
      <c r="A6229" s="44" t="s">
        <v>5888</v>
      </c>
      <c r="B6229" s="44" t="s">
        <v>20405</v>
      </c>
      <c r="C6229" s="45" t="s">
        <v>5889</v>
      </c>
      <c r="D6229" s="32" t="s">
        <v>12570</v>
      </c>
      <c r="E6229" s="46">
        <v>46568</v>
      </c>
      <c r="AF6229" s="326"/>
    </row>
    <row r="6230" spans="1:32" x14ac:dyDescent="0.25">
      <c r="A6230" s="44" t="s">
        <v>4124</v>
      </c>
      <c r="B6230" s="44" t="s">
        <v>20349</v>
      </c>
      <c r="C6230" s="45" t="s">
        <v>17868</v>
      </c>
      <c r="D6230" s="32" t="s">
        <v>12570</v>
      </c>
      <c r="E6230" s="46">
        <v>46477</v>
      </c>
      <c r="AF6230" s="326"/>
    </row>
    <row r="6231" spans="1:32" x14ac:dyDescent="0.25">
      <c r="A6231" s="44" t="s">
        <v>4124</v>
      </c>
      <c r="B6231" s="44" t="s">
        <v>20362</v>
      </c>
      <c r="C6231" s="45" t="s">
        <v>10495</v>
      </c>
      <c r="D6231" s="32" t="s">
        <v>12570</v>
      </c>
      <c r="E6231" s="46">
        <v>46568</v>
      </c>
      <c r="AF6231" s="326"/>
    </row>
    <row r="6232" spans="1:32" x14ac:dyDescent="0.25">
      <c r="A6232" s="44" t="s">
        <v>4124</v>
      </c>
      <c r="B6232" s="44" t="s">
        <v>20364</v>
      </c>
      <c r="C6232" s="45" t="s">
        <v>7329</v>
      </c>
      <c r="D6232" s="32" t="s">
        <v>12570</v>
      </c>
      <c r="E6232" s="46">
        <v>46507</v>
      </c>
      <c r="AF6232" s="326"/>
    </row>
    <row r="6233" spans="1:32" x14ac:dyDescent="0.25">
      <c r="A6233" s="44" t="s">
        <v>10483</v>
      </c>
      <c r="B6233" s="44" t="s">
        <v>20382</v>
      </c>
      <c r="C6233" s="45" t="s">
        <v>10497</v>
      </c>
      <c r="D6233" s="32" t="s">
        <v>12570</v>
      </c>
      <c r="E6233" s="46">
        <v>46538</v>
      </c>
      <c r="AF6233" s="326"/>
    </row>
    <row r="6234" spans="1:32" x14ac:dyDescent="0.25">
      <c r="A6234" s="44" t="s">
        <v>10415</v>
      </c>
      <c r="B6234" s="44" t="s">
        <v>20342</v>
      </c>
      <c r="C6234" s="45" t="s">
        <v>10493</v>
      </c>
      <c r="D6234" s="32" t="s">
        <v>12570</v>
      </c>
      <c r="E6234" s="46">
        <v>46387</v>
      </c>
      <c r="AF6234" s="326"/>
    </row>
    <row r="6235" spans="1:32" x14ac:dyDescent="0.25">
      <c r="A6235" s="44" t="s">
        <v>10415</v>
      </c>
      <c r="B6235" s="44" t="s">
        <v>20353</v>
      </c>
      <c r="C6235" s="45" t="s">
        <v>20354</v>
      </c>
      <c r="D6235" s="32" t="s">
        <v>12570</v>
      </c>
      <c r="E6235" s="46">
        <v>46507</v>
      </c>
      <c r="AF6235" s="326"/>
    </row>
    <row r="6236" spans="1:32" x14ac:dyDescent="0.25">
      <c r="A6236" s="44" t="s">
        <v>10415</v>
      </c>
      <c r="B6236" s="44" t="s">
        <v>20372</v>
      </c>
      <c r="C6236" s="45" t="s">
        <v>10496</v>
      </c>
      <c r="D6236" s="32" t="s">
        <v>12570</v>
      </c>
      <c r="E6236" s="46">
        <v>46538</v>
      </c>
      <c r="AF6236" s="326"/>
    </row>
    <row r="6237" spans="1:32" x14ac:dyDescent="0.25">
      <c r="A6237" s="44" t="s">
        <v>10415</v>
      </c>
      <c r="B6237" s="44" t="s">
        <v>20377</v>
      </c>
      <c r="C6237" s="45" t="s">
        <v>5842</v>
      </c>
      <c r="D6237" s="32" t="s">
        <v>12570</v>
      </c>
      <c r="E6237" s="46">
        <v>46265</v>
      </c>
      <c r="AF6237" s="326"/>
    </row>
    <row r="6238" spans="1:32" x14ac:dyDescent="0.25">
      <c r="A6238" s="44" t="s">
        <v>10415</v>
      </c>
      <c r="B6238" s="44" t="s">
        <v>20387</v>
      </c>
      <c r="C6238" s="45" t="s">
        <v>10498</v>
      </c>
      <c r="D6238" s="32" t="s">
        <v>12570</v>
      </c>
      <c r="E6238" s="46">
        <v>46265</v>
      </c>
      <c r="AF6238" s="326"/>
    </row>
    <row r="6239" spans="1:32" x14ac:dyDescent="0.25">
      <c r="A6239" s="44" t="s">
        <v>10415</v>
      </c>
      <c r="B6239" s="44" t="s">
        <v>20397</v>
      </c>
      <c r="C6239" s="45" t="s">
        <v>8815</v>
      </c>
      <c r="D6239" s="32" t="s">
        <v>12570</v>
      </c>
      <c r="E6239" s="46">
        <v>46418</v>
      </c>
      <c r="AF6239" s="326"/>
    </row>
    <row r="6240" spans="1:32" x14ac:dyDescent="0.25">
      <c r="A6240" s="44" t="s">
        <v>552</v>
      </c>
      <c r="B6240" s="44" t="s">
        <v>20360</v>
      </c>
      <c r="C6240" s="45" t="s">
        <v>17893</v>
      </c>
      <c r="D6240" s="32" t="s">
        <v>12570</v>
      </c>
      <c r="E6240" s="46">
        <v>46477</v>
      </c>
      <c r="AF6240" s="326"/>
    </row>
    <row r="6241" spans="1:32" x14ac:dyDescent="0.25">
      <c r="A6241" s="44" t="s">
        <v>586</v>
      </c>
      <c r="B6241" s="44" t="s">
        <v>20390</v>
      </c>
      <c r="C6241" s="45" t="s">
        <v>4143</v>
      </c>
      <c r="D6241" s="32" t="s">
        <v>12570</v>
      </c>
      <c r="E6241" s="46">
        <v>46265</v>
      </c>
      <c r="AF6241" s="326"/>
    </row>
    <row r="6242" spans="1:32" x14ac:dyDescent="0.25">
      <c r="A6242" s="44" t="s">
        <v>7338</v>
      </c>
      <c r="B6242" s="44" t="s">
        <v>20364</v>
      </c>
      <c r="C6242" s="45" t="s">
        <v>7329</v>
      </c>
      <c r="D6242" s="32" t="s">
        <v>12570</v>
      </c>
      <c r="E6242" s="46">
        <v>46507</v>
      </c>
      <c r="AF6242" s="326"/>
    </row>
    <row r="6243" spans="1:32" x14ac:dyDescent="0.25">
      <c r="A6243" s="44" t="s">
        <v>488</v>
      </c>
      <c r="B6243" s="44" t="s">
        <v>20357</v>
      </c>
      <c r="C6243" s="45" t="s">
        <v>8814</v>
      </c>
      <c r="D6243" s="32" t="s">
        <v>12570</v>
      </c>
      <c r="E6243" s="46">
        <v>46477</v>
      </c>
      <c r="AF6243" s="326"/>
    </row>
    <row r="6244" spans="1:32" x14ac:dyDescent="0.25">
      <c r="A6244" s="44" t="s">
        <v>4121</v>
      </c>
      <c r="B6244" s="44" t="s">
        <v>20357</v>
      </c>
      <c r="C6244" s="45" t="s">
        <v>8814</v>
      </c>
      <c r="D6244" s="32" t="s">
        <v>12570</v>
      </c>
      <c r="E6244" s="46">
        <v>46477</v>
      </c>
      <c r="AF6244" s="326"/>
    </row>
    <row r="6245" spans="1:32" x14ac:dyDescent="0.25">
      <c r="A6245" s="44" t="s">
        <v>14582</v>
      </c>
      <c r="B6245" s="44" t="s">
        <v>20365</v>
      </c>
      <c r="C6245" s="45" t="s">
        <v>14574</v>
      </c>
      <c r="D6245" s="32" t="s">
        <v>12570</v>
      </c>
      <c r="E6245" s="46">
        <v>46507</v>
      </c>
      <c r="AF6245" s="326"/>
    </row>
    <row r="6246" spans="1:32" x14ac:dyDescent="0.25">
      <c r="A6246" s="44" t="s">
        <v>5833</v>
      </c>
      <c r="B6246" s="44" t="s">
        <v>20368</v>
      </c>
      <c r="C6246" s="45" t="s">
        <v>5829</v>
      </c>
      <c r="D6246" s="32" t="s">
        <v>12570</v>
      </c>
      <c r="E6246" s="46">
        <v>46507</v>
      </c>
      <c r="AF6246" s="326"/>
    </row>
    <row r="6247" spans="1:32" x14ac:dyDescent="0.25">
      <c r="A6247" s="44" t="s">
        <v>16505</v>
      </c>
      <c r="B6247" s="44" t="s">
        <v>20365</v>
      </c>
      <c r="C6247" s="45" t="s">
        <v>14574</v>
      </c>
      <c r="D6247" s="32" t="s">
        <v>12570</v>
      </c>
      <c r="E6247" s="46">
        <v>46507</v>
      </c>
      <c r="AF6247" s="326"/>
    </row>
    <row r="6248" spans="1:32" x14ac:dyDescent="0.25">
      <c r="A6248" s="44" t="s">
        <v>16505</v>
      </c>
      <c r="B6248" s="44" t="s">
        <v>20380</v>
      </c>
      <c r="C6248" s="45" t="s">
        <v>16507</v>
      </c>
      <c r="D6248" s="32" t="s">
        <v>12570</v>
      </c>
      <c r="E6248" s="46">
        <v>46599</v>
      </c>
      <c r="AF6248" s="326"/>
    </row>
    <row r="6249" spans="1:32" x14ac:dyDescent="0.25">
      <c r="A6249" s="44" t="s">
        <v>8406</v>
      </c>
      <c r="B6249" s="44" t="s">
        <v>20382</v>
      </c>
      <c r="C6249" s="45" t="s">
        <v>10497</v>
      </c>
      <c r="D6249" s="32" t="s">
        <v>12570</v>
      </c>
      <c r="E6249" s="46">
        <v>46538</v>
      </c>
      <c r="AF6249" s="326"/>
    </row>
    <row r="6250" spans="1:32" x14ac:dyDescent="0.25">
      <c r="A6250" s="44" t="s">
        <v>8307</v>
      </c>
      <c r="B6250" s="44" t="s">
        <v>3169</v>
      </c>
      <c r="C6250" s="45">
        <v>230502</v>
      </c>
      <c r="D6250" s="45" t="s">
        <v>12340</v>
      </c>
      <c r="E6250" s="45" t="s">
        <v>8252</v>
      </c>
      <c r="AF6250" s="326"/>
    </row>
    <row r="6251" spans="1:32" x14ac:dyDescent="0.25">
      <c r="A6251" s="44" t="s">
        <v>720</v>
      </c>
      <c r="B6251" s="92" t="s">
        <v>11142</v>
      </c>
      <c r="C6251" s="45" t="s">
        <v>11143</v>
      </c>
      <c r="D6251" s="45" t="s">
        <v>1250</v>
      </c>
      <c r="E6251" s="94">
        <v>46283</v>
      </c>
      <c r="F6251" s="93"/>
      <c r="G6251" s="93"/>
      <c r="H6251" s="93"/>
      <c r="I6251" s="99"/>
      <c r="J6251" s="99"/>
      <c r="K6251" s="99"/>
      <c r="L6251" s="99"/>
      <c r="M6251" s="99"/>
      <c r="N6251" s="99"/>
      <c r="O6251" s="99"/>
      <c r="P6251" s="99"/>
      <c r="Q6251" s="99"/>
      <c r="R6251" s="99"/>
      <c r="S6251" s="99"/>
      <c r="T6251" s="99"/>
      <c r="U6251" s="99"/>
      <c r="V6251" s="99"/>
      <c r="W6251" s="99"/>
      <c r="X6251" s="99"/>
      <c r="Y6251" s="99"/>
      <c r="Z6251" s="99"/>
      <c r="AA6251" s="380"/>
      <c r="AF6251" s="326"/>
    </row>
    <row r="6252" spans="1:32" x14ac:dyDescent="0.25">
      <c r="A6252" s="44" t="s">
        <v>720</v>
      </c>
      <c r="B6252" s="44" t="s">
        <v>3160</v>
      </c>
      <c r="C6252" s="45">
        <v>230901</v>
      </c>
      <c r="D6252" s="45" t="s">
        <v>12340</v>
      </c>
      <c r="E6252" s="45" t="s">
        <v>8524</v>
      </c>
      <c r="AF6252" s="326"/>
    </row>
    <row r="6253" spans="1:32" x14ac:dyDescent="0.25">
      <c r="A6253" s="44" t="s">
        <v>720</v>
      </c>
      <c r="B6253" s="44" t="s">
        <v>2433</v>
      </c>
      <c r="C6253" s="45">
        <v>230105</v>
      </c>
      <c r="D6253" s="45" t="s">
        <v>12340</v>
      </c>
      <c r="E6253" s="45" t="s">
        <v>5580</v>
      </c>
      <c r="AF6253" s="326"/>
    </row>
    <row r="6254" spans="1:32" x14ac:dyDescent="0.25">
      <c r="A6254" s="44" t="s">
        <v>720</v>
      </c>
      <c r="B6254" s="44" t="s">
        <v>3598</v>
      </c>
      <c r="C6254" s="45">
        <v>230301</v>
      </c>
      <c r="D6254" s="45" t="s">
        <v>12340</v>
      </c>
      <c r="E6254" s="45" t="s">
        <v>5580</v>
      </c>
      <c r="AF6254" s="326"/>
    </row>
    <row r="6255" spans="1:32" x14ac:dyDescent="0.25">
      <c r="A6255" s="44" t="s">
        <v>720</v>
      </c>
      <c r="B6255" s="44" t="s">
        <v>3157</v>
      </c>
      <c r="C6255" s="45">
        <v>230305</v>
      </c>
      <c r="D6255" s="45" t="s">
        <v>12340</v>
      </c>
      <c r="E6255" s="45" t="s">
        <v>3276</v>
      </c>
      <c r="AF6255" s="326"/>
    </row>
    <row r="6256" spans="1:32" x14ac:dyDescent="0.25">
      <c r="A6256" s="44" t="s">
        <v>19222</v>
      </c>
      <c r="B6256" s="44" t="s">
        <v>3298</v>
      </c>
      <c r="C6256" s="45">
        <v>26010402</v>
      </c>
      <c r="D6256" s="45" t="s">
        <v>12340</v>
      </c>
      <c r="E6256" s="45" t="s">
        <v>18836</v>
      </c>
      <c r="AF6256" s="326"/>
    </row>
    <row r="6257" spans="1:32" x14ac:dyDescent="0.25">
      <c r="A6257" s="44" t="s">
        <v>19222</v>
      </c>
      <c r="B6257" s="44" t="s">
        <v>5639</v>
      </c>
      <c r="C6257" s="45">
        <v>26010401</v>
      </c>
      <c r="D6257" s="45" t="s">
        <v>12340</v>
      </c>
      <c r="E6257" s="45" t="s">
        <v>18836</v>
      </c>
      <c r="AF6257" s="326"/>
    </row>
    <row r="6258" spans="1:32" x14ac:dyDescent="0.25">
      <c r="A6258" s="44" t="s">
        <v>17834</v>
      </c>
      <c r="B6258" s="44" t="s">
        <v>20343</v>
      </c>
      <c r="C6258" s="45" t="s">
        <v>17817</v>
      </c>
      <c r="D6258" s="32" t="s">
        <v>12570</v>
      </c>
      <c r="E6258" s="46">
        <v>46387</v>
      </c>
      <c r="AF6258" s="326"/>
    </row>
    <row r="6259" spans="1:32" x14ac:dyDescent="0.3">
      <c r="A6259" s="372" t="s">
        <v>2794</v>
      </c>
      <c r="B6259" s="372" t="s">
        <v>2795</v>
      </c>
      <c r="C6259" s="125" t="s">
        <v>8398</v>
      </c>
      <c r="D6259" s="32" t="s">
        <v>20621</v>
      </c>
      <c r="E6259" s="125" t="s">
        <v>4471</v>
      </c>
      <c r="F6259" s="125" t="s">
        <v>1236</v>
      </c>
      <c r="G6259" s="125" t="s">
        <v>1237</v>
      </c>
      <c r="AF6259" s="326"/>
    </row>
    <row r="6260" spans="1:32" x14ac:dyDescent="0.3">
      <c r="A6260" s="372" t="s">
        <v>8407</v>
      </c>
      <c r="B6260" s="372" t="s">
        <v>2795</v>
      </c>
      <c r="C6260" s="125" t="s">
        <v>8398</v>
      </c>
      <c r="D6260" s="32" t="s">
        <v>20621</v>
      </c>
      <c r="E6260" s="125" t="s">
        <v>4471</v>
      </c>
      <c r="F6260" s="125" t="s">
        <v>1237</v>
      </c>
      <c r="G6260" s="125" t="s">
        <v>1237</v>
      </c>
      <c r="AF6260" s="326"/>
    </row>
    <row r="6261" spans="1:32" x14ac:dyDescent="0.3">
      <c r="A6261" s="372" t="s">
        <v>11992</v>
      </c>
      <c r="B6261" s="372" t="s">
        <v>1208</v>
      </c>
      <c r="C6261" s="125" t="s">
        <v>11149</v>
      </c>
      <c r="D6261" s="32" t="s">
        <v>20621</v>
      </c>
      <c r="E6261" s="125" t="s">
        <v>2686</v>
      </c>
      <c r="F6261" s="125" t="s">
        <v>1236</v>
      </c>
      <c r="G6261" s="125" t="s">
        <v>1237</v>
      </c>
      <c r="AF6261" s="326"/>
    </row>
    <row r="6262" spans="1:32" x14ac:dyDescent="0.3">
      <c r="A6262" s="372" t="s">
        <v>12406</v>
      </c>
      <c r="B6262" s="372" t="s">
        <v>12351</v>
      </c>
      <c r="C6262" s="125" t="s">
        <v>12352</v>
      </c>
      <c r="D6262" s="32" t="s">
        <v>20621</v>
      </c>
      <c r="E6262" s="125" t="s">
        <v>5075</v>
      </c>
      <c r="F6262" s="125" t="s">
        <v>1236</v>
      </c>
      <c r="G6262" s="125" t="s">
        <v>1237</v>
      </c>
      <c r="AF6262" s="326"/>
    </row>
    <row r="6263" spans="1:32" x14ac:dyDescent="0.25">
      <c r="A6263" s="44" t="s">
        <v>19223</v>
      </c>
      <c r="B6263" s="44" t="s">
        <v>16917</v>
      </c>
      <c r="C6263" s="45">
        <v>25080302</v>
      </c>
      <c r="D6263" s="45" t="s">
        <v>12340</v>
      </c>
      <c r="E6263" s="45" t="s">
        <v>8966</v>
      </c>
      <c r="AF6263" s="326"/>
    </row>
    <row r="6264" spans="1:32" x14ac:dyDescent="0.25">
      <c r="A6264" s="44" t="s">
        <v>19223</v>
      </c>
      <c r="B6264" s="44" t="s">
        <v>16916</v>
      </c>
      <c r="C6264" s="45">
        <v>25080301</v>
      </c>
      <c r="D6264" s="45" t="s">
        <v>12340</v>
      </c>
      <c r="E6264" s="45" t="s">
        <v>8966</v>
      </c>
      <c r="AF6264" s="326"/>
    </row>
    <row r="6265" spans="1:32" x14ac:dyDescent="0.25">
      <c r="A6265" s="44" t="s">
        <v>13274</v>
      </c>
      <c r="B6265" s="44" t="s">
        <v>13117</v>
      </c>
      <c r="C6265" s="45">
        <v>11.24</v>
      </c>
      <c r="D6265" s="45" t="s">
        <v>13565</v>
      </c>
      <c r="E6265" s="46">
        <v>47299</v>
      </c>
      <c r="F6265" s="45"/>
      <c r="G6265" s="93"/>
      <c r="H6265" s="93"/>
      <c r="I6265" s="99"/>
      <c r="J6265" s="99"/>
      <c r="K6265" s="99"/>
      <c r="L6265" s="99"/>
      <c r="M6265" s="99"/>
      <c r="N6265" s="99"/>
      <c r="O6265" s="99"/>
      <c r="P6265" s="99"/>
      <c r="Q6265" s="99"/>
      <c r="R6265" s="99"/>
      <c r="S6265" s="99"/>
      <c r="T6265" s="99"/>
      <c r="U6265" s="99"/>
      <c r="V6265" s="99"/>
      <c r="W6265" s="99"/>
      <c r="X6265" s="99"/>
      <c r="Y6265" s="99"/>
      <c r="Z6265" s="99"/>
      <c r="AF6265" s="326"/>
    </row>
    <row r="6266" spans="1:32" x14ac:dyDescent="0.25">
      <c r="A6266" s="44" t="s">
        <v>13274</v>
      </c>
      <c r="B6266" s="44" t="s">
        <v>13110</v>
      </c>
      <c r="C6266" s="45">
        <v>12.24</v>
      </c>
      <c r="D6266" s="45" t="s">
        <v>13565</v>
      </c>
      <c r="E6266" s="46">
        <v>47299</v>
      </c>
      <c r="F6266" s="45"/>
      <c r="G6266" s="93"/>
      <c r="H6266" s="93"/>
      <c r="I6266" s="99"/>
      <c r="J6266" s="99"/>
      <c r="K6266" s="99"/>
      <c r="L6266" s="99"/>
      <c r="M6266" s="99"/>
      <c r="N6266" s="99"/>
      <c r="O6266" s="99"/>
      <c r="P6266" s="99"/>
      <c r="Q6266" s="99"/>
      <c r="R6266" s="99"/>
      <c r="S6266" s="99"/>
      <c r="T6266" s="99"/>
      <c r="U6266" s="99"/>
      <c r="V6266" s="99"/>
      <c r="W6266" s="99"/>
      <c r="X6266" s="99"/>
      <c r="Y6266" s="99"/>
      <c r="Z6266" s="99"/>
      <c r="AF6266" s="326"/>
    </row>
    <row r="6267" spans="1:32" x14ac:dyDescent="0.25">
      <c r="A6267" s="44" t="s">
        <v>2837</v>
      </c>
      <c r="B6267" s="44" t="s">
        <v>20360</v>
      </c>
      <c r="C6267" s="45" t="s">
        <v>17893</v>
      </c>
      <c r="D6267" s="32" t="s">
        <v>12570</v>
      </c>
      <c r="E6267" s="46">
        <v>46477</v>
      </c>
      <c r="AF6267" s="326"/>
    </row>
    <row r="6268" spans="1:32" x14ac:dyDescent="0.25">
      <c r="A6268" s="44" t="s">
        <v>2837</v>
      </c>
      <c r="B6268" s="44" t="s">
        <v>20368</v>
      </c>
      <c r="C6268" s="45" t="s">
        <v>5829</v>
      </c>
      <c r="D6268" s="32" t="s">
        <v>12570</v>
      </c>
      <c r="E6268" s="46">
        <v>46507</v>
      </c>
      <c r="AF6268" s="326"/>
    </row>
    <row r="6269" spans="1:32" x14ac:dyDescent="0.25">
      <c r="A6269" s="44" t="s">
        <v>12773</v>
      </c>
      <c r="B6269" s="44" t="s">
        <v>16068</v>
      </c>
      <c r="C6269" s="45" t="s">
        <v>12774</v>
      </c>
      <c r="D6269" s="93" t="s">
        <v>3876</v>
      </c>
      <c r="E6269" s="359">
        <f>DATE(2028,7,9)</f>
        <v>46943</v>
      </c>
      <c r="F6269" s="93"/>
      <c r="G6269" s="93"/>
      <c r="H6269" s="93"/>
      <c r="I6269" s="99"/>
      <c r="J6269" s="99"/>
      <c r="K6269" s="99"/>
      <c r="L6269" s="99"/>
      <c r="M6269" s="99"/>
      <c r="N6269" s="99"/>
      <c r="O6269" s="99"/>
      <c r="P6269" s="99"/>
      <c r="Q6269" s="99"/>
      <c r="R6269" s="99"/>
      <c r="S6269" s="99"/>
      <c r="T6269" s="99"/>
      <c r="U6269" s="99"/>
      <c r="V6269" s="99"/>
      <c r="W6269" s="99"/>
      <c r="X6269" s="99"/>
      <c r="Y6269" s="99"/>
      <c r="Z6269" s="99"/>
      <c r="AF6269" s="326"/>
    </row>
    <row r="6270" spans="1:32" x14ac:dyDescent="0.25">
      <c r="A6270" s="44" t="s">
        <v>419</v>
      </c>
      <c r="B6270" s="44" t="s">
        <v>20335</v>
      </c>
      <c r="C6270" s="45" t="s">
        <v>10492</v>
      </c>
      <c r="D6270" s="32" t="s">
        <v>12570</v>
      </c>
      <c r="E6270" s="46">
        <v>46538</v>
      </c>
      <c r="AF6270" s="326"/>
    </row>
    <row r="6271" spans="1:32" x14ac:dyDescent="0.25">
      <c r="A6271" s="44" t="s">
        <v>5544</v>
      </c>
      <c r="B6271" s="44" t="s">
        <v>2267</v>
      </c>
      <c r="C6271" s="45">
        <v>25090101</v>
      </c>
      <c r="D6271" s="45" t="s">
        <v>12340</v>
      </c>
      <c r="E6271" s="45" t="s">
        <v>5246</v>
      </c>
      <c r="AF6271" s="326"/>
    </row>
    <row r="6272" spans="1:32" x14ac:dyDescent="0.25">
      <c r="A6272" s="44" t="s">
        <v>14610</v>
      </c>
      <c r="B6272" s="44" t="s">
        <v>20369</v>
      </c>
      <c r="C6272" s="45" t="s">
        <v>14609</v>
      </c>
      <c r="D6272" s="32" t="s">
        <v>12570</v>
      </c>
      <c r="E6272" s="46">
        <v>46538</v>
      </c>
      <c r="AF6272" s="326"/>
    </row>
    <row r="6273" spans="1:32" x14ac:dyDescent="0.25">
      <c r="A6273" s="44" t="s">
        <v>11464</v>
      </c>
      <c r="B6273" s="44" t="s">
        <v>10031</v>
      </c>
      <c r="C6273" s="45">
        <v>240101</v>
      </c>
      <c r="D6273" s="45" t="s">
        <v>12340</v>
      </c>
      <c r="E6273" s="45" t="s">
        <v>10032</v>
      </c>
      <c r="AF6273" s="326"/>
    </row>
    <row r="6274" spans="1:32" x14ac:dyDescent="0.25">
      <c r="A6274" s="44" t="s">
        <v>5545</v>
      </c>
      <c r="B6274" s="44" t="s">
        <v>2433</v>
      </c>
      <c r="C6274" s="45">
        <v>220105</v>
      </c>
      <c r="D6274" s="45" t="s">
        <v>12340</v>
      </c>
      <c r="E6274" s="45" t="s">
        <v>2686</v>
      </c>
      <c r="AF6274" s="326"/>
    </row>
    <row r="6275" spans="1:32" x14ac:dyDescent="0.25">
      <c r="A6275" s="44" t="s">
        <v>12979</v>
      </c>
      <c r="B6275" s="44" t="s">
        <v>4482</v>
      </c>
      <c r="C6275" s="45">
        <v>240906</v>
      </c>
      <c r="D6275" s="45" t="s">
        <v>12340</v>
      </c>
      <c r="E6275" s="45" t="s">
        <v>5075</v>
      </c>
      <c r="AF6275" s="326"/>
    </row>
    <row r="6276" spans="1:32" x14ac:dyDescent="0.25">
      <c r="A6276" s="76" t="s">
        <v>17402</v>
      </c>
      <c r="B6276" s="44" t="s">
        <v>13124</v>
      </c>
      <c r="C6276" s="45">
        <v>4.26</v>
      </c>
      <c r="D6276" s="45" t="s">
        <v>13565</v>
      </c>
      <c r="E6276" s="46">
        <v>47787</v>
      </c>
      <c r="F6276" s="45"/>
      <c r="G6276" s="93"/>
      <c r="H6276" s="93"/>
      <c r="I6276" s="99"/>
      <c r="J6276" s="99"/>
      <c r="K6276" s="99"/>
      <c r="L6276" s="99"/>
      <c r="M6276" s="99"/>
      <c r="N6276" s="99"/>
      <c r="O6276" s="99"/>
      <c r="P6276" s="99"/>
      <c r="Q6276" s="99"/>
      <c r="R6276" s="99"/>
      <c r="S6276" s="99"/>
      <c r="T6276" s="99"/>
      <c r="U6276" s="99"/>
      <c r="V6276" s="99"/>
      <c r="W6276" s="99"/>
      <c r="X6276" s="99"/>
      <c r="Y6276" s="99"/>
      <c r="Z6276" s="99"/>
      <c r="AF6276" s="326"/>
    </row>
    <row r="6277" spans="1:32" x14ac:dyDescent="0.3">
      <c r="A6277" s="136" t="s">
        <v>4259</v>
      </c>
      <c r="B6277" s="137" t="s">
        <v>4260</v>
      </c>
      <c r="C6277" s="374" t="s">
        <v>4261</v>
      </c>
      <c r="D6277" s="146" t="s">
        <v>1901</v>
      </c>
      <c r="E6277" s="366">
        <v>45838</v>
      </c>
      <c r="F6277" s="93"/>
      <c r="G6277" s="93"/>
      <c r="H6277" s="93"/>
      <c r="I6277" s="99"/>
      <c r="J6277" s="99"/>
      <c r="K6277" s="99"/>
      <c r="L6277" s="99"/>
      <c r="M6277" s="99"/>
      <c r="N6277" s="99"/>
      <c r="O6277" s="99"/>
      <c r="P6277" s="99"/>
      <c r="Q6277" s="99"/>
      <c r="R6277" s="99"/>
      <c r="S6277" s="99"/>
      <c r="T6277" s="99"/>
      <c r="U6277" s="99"/>
      <c r="V6277" s="99"/>
      <c r="W6277" s="99"/>
      <c r="X6277" s="99"/>
      <c r="Y6277" s="99"/>
      <c r="Z6277" s="99"/>
      <c r="AF6277" s="326"/>
    </row>
    <row r="6278" spans="1:32" x14ac:dyDescent="0.3">
      <c r="A6278" s="136" t="s">
        <v>11086</v>
      </c>
      <c r="B6278" s="137" t="s">
        <v>4260</v>
      </c>
      <c r="C6278" s="138" t="s">
        <v>11087</v>
      </c>
      <c r="D6278" s="93" t="s">
        <v>11088</v>
      </c>
      <c r="E6278" s="139">
        <v>46934</v>
      </c>
      <c r="F6278" s="93"/>
      <c r="G6278" s="93"/>
      <c r="H6278" s="93"/>
      <c r="I6278" s="99"/>
      <c r="J6278" s="99"/>
      <c r="K6278" s="99"/>
      <c r="L6278" s="99"/>
      <c r="M6278" s="99"/>
      <c r="N6278" s="99"/>
      <c r="O6278" s="99"/>
      <c r="P6278" s="99"/>
      <c r="Q6278" s="99"/>
      <c r="R6278" s="99"/>
      <c r="S6278" s="99"/>
      <c r="T6278" s="99"/>
      <c r="U6278" s="99"/>
      <c r="V6278" s="99"/>
      <c r="W6278" s="99"/>
      <c r="X6278" s="99"/>
      <c r="Y6278" s="99"/>
      <c r="Z6278" s="99"/>
      <c r="AF6278" s="326"/>
    </row>
    <row r="6279" spans="1:32" x14ac:dyDescent="0.3">
      <c r="A6279" s="372" t="s">
        <v>16785</v>
      </c>
      <c r="B6279" s="372" t="s">
        <v>16875</v>
      </c>
      <c r="C6279" s="125" t="s">
        <v>16876</v>
      </c>
      <c r="D6279" s="32" t="s">
        <v>20621</v>
      </c>
      <c r="E6279" s="125" t="s">
        <v>16883</v>
      </c>
      <c r="F6279" s="125" t="s">
        <v>1236</v>
      </c>
      <c r="G6279" s="125" t="s">
        <v>1237</v>
      </c>
      <c r="AF6279" s="326"/>
    </row>
    <row r="6280" spans="1:32" x14ac:dyDescent="0.3">
      <c r="A6280" s="372" t="s">
        <v>15608</v>
      </c>
      <c r="B6280" s="372" t="s">
        <v>5060</v>
      </c>
      <c r="C6280" s="125" t="s">
        <v>16725</v>
      </c>
      <c r="D6280" s="32" t="s">
        <v>20621</v>
      </c>
      <c r="E6280" s="125" t="s">
        <v>12895</v>
      </c>
      <c r="F6280" s="125" t="s">
        <v>1236</v>
      </c>
      <c r="G6280" s="125" t="s">
        <v>1237</v>
      </c>
      <c r="AF6280" s="326"/>
    </row>
    <row r="6281" spans="1:32" x14ac:dyDescent="0.25">
      <c r="A6281" s="44" t="s">
        <v>15608</v>
      </c>
      <c r="B6281" s="44" t="s">
        <v>4105</v>
      </c>
      <c r="C6281" s="45" t="s">
        <v>15609</v>
      </c>
      <c r="D6281" s="46" t="s">
        <v>13037</v>
      </c>
      <c r="E6281" s="46">
        <v>46218</v>
      </c>
      <c r="AF6281" s="326"/>
    </row>
    <row r="6282" spans="1:32" x14ac:dyDescent="0.25">
      <c r="A6282" s="44" t="s">
        <v>7525</v>
      </c>
      <c r="B6282" s="44" t="s">
        <v>3598</v>
      </c>
      <c r="C6282" s="45">
        <v>230301</v>
      </c>
      <c r="D6282" s="45" t="s">
        <v>12340</v>
      </c>
      <c r="E6282" s="45" t="s">
        <v>5580</v>
      </c>
      <c r="AF6282" s="326"/>
    </row>
    <row r="6283" spans="1:32" x14ac:dyDescent="0.25">
      <c r="A6283" s="267" t="s">
        <v>6751</v>
      </c>
      <c r="B6283" s="267" t="s">
        <v>6738</v>
      </c>
      <c r="C6283" s="268">
        <v>791202103009</v>
      </c>
      <c r="D6283" s="268" t="s">
        <v>6775</v>
      </c>
      <c r="E6283" s="269" t="s">
        <v>3276</v>
      </c>
      <c r="F6283" s="93"/>
      <c r="G6283" s="93"/>
      <c r="H6283" s="93"/>
      <c r="I6283" s="99"/>
      <c r="J6283" s="99"/>
      <c r="K6283" s="99"/>
      <c r="L6283" s="99"/>
      <c r="M6283" s="99"/>
      <c r="N6283" s="99"/>
      <c r="O6283" s="99"/>
      <c r="P6283" s="99"/>
      <c r="Q6283" s="99"/>
      <c r="R6283" s="99"/>
      <c r="S6283" s="99"/>
      <c r="T6283" s="99"/>
      <c r="U6283" s="99"/>
      <c r="V6283" s="99"/>
      <c r="W6283" s="99"/>
      <c r="X6283" s="99"/>
      <c r="Y6283" s="99"/>
      <c r="Z6283" s="99"/>
      <c r="AF6283" s="326"/>
    </row>
    <row r="6284" spans="1:32" x14ac:dyDescent="0.25">
      <c r="A6284" s="44" t="s">
        <v>6751</v>
      </c>
      <c r="B6284" s="44" t="s">
        <v>16069</v>
      </c>
      <c r="C6284" s="45" t="s">
        <v>11912</v>
      </c>
      <c r="D6284" s="93" t="s">
        <v>3876</v>
      </c>
      <c r="E6284" s="359">
        <f>DATE(2028,5,13)</f>
        <v>46886</v>
      </c>
      <c r="F6284" s="93"/>
      <c r="G6284" s="93"/>
      <c r="H6284" s="93"/>
      <c r="I6284" s="99"/>
      <c r="J6284" s="99"/>
      <c r="K6284" s="99"/>
      <c r="L6284" s="99"/>
      <c r="M6284" s="99"/>
      <c r="N6284" s="99"/>
      <c r="O6284" s="99"/>
      <c r="P6284" s="99"/>
      <c r="Q6284" s="99"/>
      <c r="R6284" s="99"/>
      <c r="S6284" s="99"/>
      <c r="T6284" s="99"/>
      <c r="U6284" s="99"/>
      <c r="V6284" s="99"/>
      <c r="W6284" s="99"/>
      <c r="X6284" s="99"/>
      <c r="Y6284" s="99"/>
      <c r="Z6284" s="99"/>
      <c r="AF6284" s="326"/>
    </row>
    <row r="6285" spans="1:32" x14ac:dyDescent="0.25">
      <c r="A6285" s="44" t="s">
        <v>6751</v>
      </c>
      <c r="B6285" s="44" t="s">
        <v>16070</v>
      </c>
      <c r="C6285" s="45" t="s">
        <v>12775</v>
      </c>
      <c r="D6285" s="93" t="s">
        <v>3876</v>
      </c>
      <c r="E6285" s="359">
        <f>DATE(2027,4,18)</f>
        <v>46495</v>
      </c>
      <c r="F6285" s="93"/>
      <c r="G6285" s="93"/>
      <c r="H6285" s="93"/>
      <c r="I6285" s="99"/>
      <c r="J6285" s="99"/>
      <c r="K6285" s="99"/>
      <c r="L6285" s="99"/>
      <c r="M6285" s="99"/>
      <c r="N6285" s="99"/>
      <c r="O6285" s="99"/>
      <c r="P6285" s="99"/>
      <c r="Q6285" s="99"/>
      <c r="R6285" s="99"/>
      <c r="S6285" s="99"/>
      <c r="T6285" s="99"/>
      <c r="U6285" s="99"/>
      <c r="V6285" s="99"/>
      <c r="W6285" s="99"/>
      <c r="X6285" s="99"/>
      <c r="Y6285" s="99"/>
      <c r="Z6285" s="99"/>
      <c r="AF6285" s="326"/>
    </row>
    <row r="6286" spans="1:32" x14ac:dyDescent="0.25">
      <c r="A6286" s="44" t="s">
        <v>18692</v>
      </c>
      <c r="B6286" s="44" t="s">
        <v>18680</v>
      </c>
      <c r="C6286" s="45" t="s">
        <v>18791</v>
      </c>
      <c r="D6286" s="93" t="s">
        <v>18817</v>
      </c>
      <c r="E6286" s="45" t="s">
        <v>8966</v>
      </c>
      <c r="F6286" s="379"/>
      <c r="G6286" s="379"/>
      <c r="H6286" s="379"/>
      <c r="I6286" s="380"/>
      <c r="J6286" s="380"/>
      <c r="K6286" s="380"/>
      <c r="L6286" s="380"/>
      <c r="M6286" s="380"/>
      <c r="N6286" s="380"/>
      <c r="O6286" s="380"/>
      <c r="P6286" s="380"/>
      <c r="Q6286" s="380"/>
      <c r="R6286" s="380"/>
      <c r="S6286" s="380"/>
      <c r="T6286" s="380"/>
      <c r="U6286" s="380"/>
      <c r="V6286" s="380"/>
      <c r="W6286" s="380"/>
      <c r="X6286" s="380"/>
      <c r="Y6286" s="380"/>
      <c r="Z6286" s="380"/>
      <c r="AA6286" s="380"/>
      <c r="AF6286" s="326"/>
    </row>
    <row r="6287" spans="1:32" x14ac:dyDescent="0.25">
      <c r="A6287" s="44" t="s">
        <v>17047</v>
      </c>
      <c r="B6287" s="44" t="s">
        <v>2433</v>
      </c>
      <c r="C6287" s="45">
        <v>250106</v>
      </c>
      <c r="D6287" s="45" t="s">
        <v>12340</v>
      </c>
      <c r="E6287" s="45" t="s">
        <v>12896</v>
      </c>
      <c r="AF6287" s="326"/>
    </row>
    <row r="6288" spans="1:32" x14ac:dyDescent="0.25">
      <c r="A6288" s="44" t="s">
        <v>10523</v>
      </c>
      <c r="B6288" s="44" t="s">
        <v>15879</v>
      </c>
      <c r="C6288" s="45" t="s">
        <v>5360</v>
      </c>
      <c r="D6288" s="93" t="s">
        <v>3876</v>
      </c>
      <c r="E6288" s="359">
        <f>DATE(2027,3,23)</f>
        <v>46469</v>
      </c>
      <c r="F6288" s="93"/>
      <c r="G6288" s="93"/>
      <c r="H6288" s="93"/>
      <c r="I6288" s="99"/>
      <c r="J6288" s="99"/>
      <c r="K6288" s="99"/>
      <c r="L6288" s="99"/>
      <c r="M6288" s="99"/>
      <c r="N6288" s="99"/>
      <c r="O6288" s="99"/>
      <c r="P6288" s="99"/>
      <c r="Q6288" s="99"/>
      <c r="R6288" s="99"/>
      <c r="S6288" s="99"/>
      <c r="T6288" s="99"/>
      <c r="U6288" s="99"/>
      <c r="V6288" s="99"/>
      <c r="W6288" s="99"/>
      <c r="X6288" s="99"/>
      <c r="Y6288" s="99"/>
      <c r="Z6288" s="99"/>
      <c r="AF6288" s="326"/>
    </row>
    <row r="6289" spans="1:32" x14ac:dyDescent="0.25">
      <c r="A6289" s="44" t="s">
        <v>19224</v>
      </c>
      <c r="B6289" s="44" t="s">
        <v>3168</v>
      </c>
      <c r="C6289" s="45">
        <v>23100202</v>
      </c>
      <c r="D6289" s="45" t="s">
        <v>12340</v>
      </c>
      <c r="E6289" s="45" t="s">
        <v>2628</v>
      </c>
      <c r="AF6289" s="326"/>
    </row>
    <row r="6290" spans="1:32" x14ac:dyDescent="0.25">
      <c r="A6290" s="44" t="s">
        <v>19224</v>
      </c>
      <c r="B6290" s="44" t="s">
        <v>3298</v>
      </c>
      <c r="C6290" s="45">
        <v>24010402</v>
      </c>
      <c r="D6290" s="45" t="s">
        <v>12340</v>
      </c>
      <c r="E6290" s="45" t="s">
        <v>10021</v>
      </c>
      <c r="AF6290" s="326"/>
    </row>
    <row r="6291" spans="1:32" x14ac:dyDescent="0.25">
      <c r="A6291" s="44" t="s">
        <v>19224</v>
      </c>
      <c r="B6291" s="44" t="s">
        <v>10020</v>
      </c>
      <c r="C6291" s="45">
        <v>24010401</v>
      </c>
      <c r="D6291" s="45" t="s">
        <v>12340</v>
      </c>
      <c r="E6291" s="45" t="s">
        <v>10021</v>
      </c>
      <c r="AF6291" s="326"/>
    </row>
    <row r="6292" spans="1:32" x14ac:dyDescent="0.25">
      <c r="A6292" s="44" t="s">
        <v>19224</v>
      </c>
      <c r="B6292" s="44" t="s">
        <v>970</v>
      </c>
      <c r="C6292" s="45">
        <v>231104</v>
      </c>
      <c r="D6292" s="45" t="s">
        <v>12340</v>
      </c>
      <c r="E6292" s="45" t="s">
        <v>9018</v>
      </c>
      <c r="AF6292" s="326"/>
    </row>
    <row r="6293" spans="1:32" x14ac:dyDescent="0.25">
      <c r="A6293" s="44" t="s">
        <v>19224</v>
      </c>
      <c r="B6293" s="44" t="s">
        <v>9032</v>
      </c>
      <c r="C6293" s="45">
        <v>23100201</v>
      </c>
      <c r="D6293" s="45" t="s">
        <v>12340</v>
      </c>
      <c r="E6293" s="45" t="s">
        <v>2628</v>
      </c>
      <c r="AF6293" s="326"/>
    </row>
    <row r="6294" spans="1:32" x14ac:dyDescent="0.25">
      <c r="A6294" s="44" t="s">
        <v>19224</v>
      </c>
      <c r="B6294" s="44" t="s">
        <v>8377</v>
      </c>
      <c r="C6294" s="45">
        <v>230505</v>
      </c>
      <c r="D6294" s="45" t="s">
        <v>12340</v>
      </c>
      <c r="E6294" s="45" t="s">
        <v>7651</v>
      </c>
      <c r="AF6294" s="326"/>
    </row>
    <row r="6295" spans="1:32" x14ac:dyDescent="0.25">
      <c r="A6295" s="44" t="s">
        <v>10205</v>
      </c>
      <c r="B6295" s="92" t="s">
        <v>10390</v>
      </c>
      <c r="C6295" s="56" t="s">
        <v>10132</v>
      </c>
      <c r="D6295" s="146" t="s">
        <v>10389</v>
      </c>
      <c r="E6295" s="107">
        <v>45838</v>
      </c>
      <c r="F6295" s="93"/>
      <c r="G6295" s="93"/>
      <c r="H6295" s="93"/>
      <c r="I6295" s="99"/>
      <c r="J6295" s="99"/>
      <c r="K6295" s="99"/>
      <c r="L6295" s="99"/>
      <c r="M6295" s="99"/>
      <c r="N6295" s="99"/>
      <c r="O6295" s="99"/>
      <c r="P6295" s="99"/>
      <c r="Q6295" s="99"/>
      <c r="R6295" s="99"/>
      <c r="S6295" s="99"/>
      <c r="T6295" s="99"/>
      <c r="U6295" s="99"/>
      <c r="V6295" s="99"/>
      <c r="W6295" s="99"/>
      <c r="X6295" s="99"/>
      <c r="Y6295" s="99"/>
      <c r="Z6295" s="99"/>
      <c r="AF6295" s="326"/>
    </row>
    <row r="6296" spans="1:32" x14ac:dyDescent="0.25">
      <c r="A6296" s="44" t="s">
        <v>18675</v>
      </c>
      <c r="B6296" s="44" t="s">
        <v>18674</v>
      </c>
      <c r="C6296" s="45" t="s">
        <v>18771</v>
      </c>
      <c r="D6296" s="93" t="s">
        <v>18817</v>
      </c>
      <c r="E6296" s="45" t="s">
        <v>10638</v>
      </c>
      <c r="F6296" s="379"/>
      <c r="G6296" s="379"/>
      <c r="H6296" s="379"/>
      <c r="I6296" s="380"/>
      <c r="J6296" s="380"/>
      <c r="K6296" s="380"/>
      <c r="L6296" s="380"/>
      <c r="M6296" s="380"/>
      <c r="N6296" s="380"/>
      <c r="O6296" s="380"/>
      <c r="P6296" s="380"/>
      <c r="Q6296" s="380"/>
      <c r="R6296" s="380"/>
      <c r="S6296" s="380"/>
      <c r="T6296" s="380"/>
      <c r="U6296" s="380"/>
      <c r="V6296" s="380"/>
      <c r="W6296" s="380"/>
      <c r="X6296" s="380"/>
      <c r="Y6296" s="380"/>
      <c r="Z6296" s="380"/>
      <c r="AA6296" s="380"/>
      <c r="AF6296" s="326"/>
    </row>
    <row r="6297" spans="1:32" x14ac:dyDescent="0.25">
      <c r="A6297" s="256" t="s">
        <v>15270</v>
      </c>
      <c r="B6297" s="256" t="s">
        <v>15256</v>
      </c>
      <c r="C6297" s="53" t="s">
        <v>15379</v>
      </c>
      <c r="D6297" s="93" t="s">
        <v>5891</v>
      </c>
      <c r="E6297" s="257">
        <v>47639</v>
      </c>
      <c r="F6297" s="93"/>
      <c r="G6297" s="93"/>
      <c r="H6297" s="93"/>
      <c r="I6297" s="99"/>
      <c r="J6297" s="99"/>
      <c r="K6297" s="99"/>
      <c r="L6297" s="99"/>
      <c r="M6297" s="99"/>
      <c r="N6297" s="99"/>
      <c r="O6297" s="99"/>
      <c r="P6297" s="99"/>
      <c r="Q6297" s="99"/>
      <c r="R6297" s="99"/>
      <c r="S6297" s="99"/>
      <c r="T6297" s="99"/>
      <c r="U6297" s="99"/>
      <c r="V6297" s="99"/>
      <c r="W6297" s="99"/>
      <c r="X6297" s="99"/>
      <c r="Y6297" s="99"/>
      <c r="Z6297" s="99"/>
      <c r="AF6297" s="326"/>
    </row>
    <row r="6298" spans="1:32" x14ac:dyDescent="0.25">
      <c r="A6298" s="44" t="s">
        <v>14691</v>
      </c>
      <c r="B6298" s="44" t="s">
        <v>13111</v>
      </c>
      <c r="C6298" s="45">
        <v>33.25</v>
      </c>
      <c r="D6298" s="45" t="s">
        <v>13565</v>
      </c>
      <c r="E6298" s="46">
        <v>47664</v>
      </c>
      <c r="F6298" s="45"/>
      <c r="G6298" s="93"/>
      <c r="H6298" s="93"/>
      <c r="I6298" s="99"/>
      <c r="J6298" s="99"/>
      <c r="K6298" s="99"/>
      <c r="L6298" s="99"/>
      <c r="M6298" s="99"/>
      <c r="N6298" s="99"/>
      <c r="O6298" s="99"/>
      <c r="P6298" s="99"/>
      <c r="Q6298" s="99"/>
      <c r="R6298" s="99"/>
      <c r="S6298" s="99"/>
      <c r="T6298" s="99"/>
      <c r="U6298" s="99"/>
      <c r="V6298" s="99"/>
      <c r="W6298" s="99"/>
      <c r="X6298" s="99"/>
      <c r="Y6298" s="99"/>
      <c r="Z6298" s="99"/>
      <c r="AF6298" s="326"/>
    </row>
    <row r="6299" spans="1:32" x14ac:dyDescent="0.25">
      <c r="A6299" s="76" t="s">
        <v>13275</v>
      </c>
      <c r="B6299" s="44" t="s">
        <v>17403</v>
      </c>
      <c r="C6299" s="45">
        <v>1.26</v>
      </c>
      <c r="D6299" s="45" t="s">
        <v>13565</v>
      </c>
      <c r="E6299" s="46">
        <v>47787</v>
      </c>
      <c r="F6299" s="45"/>
      <c r="G6299" s="93"/>
      <c r="H6299" s="93"/>
      <c r="I6299" s="99"/>
      <c r="J6299" s="99"/>
      <c r="K6299" s="99"/>
      <c r="L6299" s="99"/>
      <c r="M6299" s="99"/>
      <c r="N6299" s="99"/>
      <c r="O6299" s="99"/>
      <c r="P6299" s="99"/>
      <c r="Q6299" s="99"/>
      <c r="R6299" s="99"/>
      <c r="S6299" s="99"/>
      <c r="T6299" s="99"/>
      <c r="U6299" s="99"/>
      <c r="V6299" s="99"/>
      <c r="W6299" s="99"/>
      <c r="X6299" s="99"/>
      <c r="Y6299" s="99"/>
      <c r="Z6299" s="99"/>
      <c r="AF6299" s="326"/>
    </row>
    <row r="6300" spans="1:32" x14ac:dyDescent="0.25">
      <c r="A6300" s="76" t="s">
        <v>13276</v>
      </c>
      <c r="B6300" s="44" t="s">
        <v>17403</v>
      </c>
      <c r="C6300" s="45">
        <v>1.26</v>
      </c>
      <c r="D6300" s="45" t="s">
        <v>13565</v>
      </c>
      <c r="E6300" s="46">
        <v>47787</v>
      </c>
      <c r="F6300" s="45"/>
      <c r="G6300" s="93"/>
      <c r="H6300" s="93"/>
      <c r="I6300" s="99"/>
      <c r="J6300" s="99"/>
      <c r="K6300" s="99"/>
      <c r="L6300" s="99"/>
      <c r="M6300" s="99"/>
      <c r="N6300" s="99"/>
      <c r="O6300" s="99"/>
      <c r="P6300" s="99"/>
      <c r="Q6300" s="99"/>
      <c r="R6300" s="99"/>
      <c r="S6300" s="99"/>
      <c r="T6300" s="99"/>
      <c r="U6300" s="99"/>
      <c r="V6300" s="99"/>
      <c r="W6300" s="99"/>
      <c r="X6300" s="99"/>
      <c r="Y6300" s="99"/>
      <c r="Z6300" s="99"/>
      <c r="AF6300" s="326"/>
    </row>
    <row r="6301" spans="1:32" x14ac:dyDescent="0.25">
      <c r="A6301" s="44" t="s">
        <v>9535</v>
      </c>
      <c r="B6301" s="44" t="s">
        <v>16071</v>
      </c>
      <c r="C6301" s="45" t="s">
        <v>9874</v>
      </c>
      <c r="D6301" s="93" t="s">
        <v>3876</v>
      </c>
      <c r="E6301" s="359">
        <f>DATE(2028,1,15)</f>
        <v>46767</v>
      </c>
      <c r="F6301" s="93"/>
      <c r="G6301" s="93"/>
      <c r="H6301" s="93"/>
      <c r="I6301" s="99"/>
      <c r="J6301" s="99"/>
      <c r="K6301" s="99"/>
      <c r="L6301" s="99"/>
      <c r="M6301" s="99"/>
      <c r="N6301" s="99"/>
      <c r="O6301" s="99"/>
      <c r="P6301" s="99"/>
      <c r="Q6301" s="99"/>
      <c r="R6301" s="99"/>
      <c r="S6301" s="99"/>
      <c r="T6301" s="99"/>
      <c r="U6301" s="99"/>
      <c r="V6301" s="99"/>
      <c r="W6301" s="99"/>
      <c r="X6301" s="99"/>
      <c r="Y6301" s="99"/>
      <c r="Z6301" s="99"/>
      <c r="AF6301" s="326"/>
    </row>
    <row r="6302" spans="1:32" x14ac:dyDescent="0.25">
      <c r="A6302" s="44" t="s">
        <v>9536</v>
      </c>
      <c r="B6302" s="44" t="s">
        <v>15967</v>
      </c>
      <c r="C6302" s="45" t="s">
        <v>18360</v>
      </c>
      <c r="D6302" s="93" t="s">
        <v>3876</v>
      </c>
      <c r="E6302" s="359">
        <f>DATE(2029,10,27)</f>
        <v>47418</v>
      </c>
      <c r="F6302" s="93"/>
      <c r="G6302" s="93"/>
      <c r="H6302" s="93"/>
      <c r="I6302" s="99"/>
      <c r="J6302" s="99"/>
      <c r="K6302" s="99"/>
      <c r="L6302" s="99"/>
      <c r="M6302" s="99"/>
      <c r="N6302" s="99"/>
      <c r="O6302" s="99"/>
      <c r="P6302" s="99"/>
      <c r="Q6302" s="99"/>
      <c r="R6302" s="99"/>
      <c r="S6302" s="99"/>
      <c r="T6302" s="99"/>
      <c r="U6302" s="99"/>
      <c r="V6302" s="99"/>
      <c r="W6302" s="99"/>
      <c r="X6302" s="99"/>
      <c r="Y6302" s="99"/>
      <c r="Z6302" s="99"/>
      <c r="AF6302" s="326"/>
    </row>
    <row r="6303" spans="1:32" x14ac:dyDescent="0.25">
      <c r="A6303" s="44" t="s">
        <v>9536</v>
      </c>
      <c r="B6303" s="44" t="s">
        <v>15967</v>
      </c>
      <c r="C6303" s="45" t="s">
        <v>4215</v>
      </c>
      <c r="D6303" s="93" t="s">
        <v>3876</v>
      </c>
      <c r="E6303" s="359">
        <f>DATE(2026,11,16)</f>
        <v>46342</v>
      </c>
      <c r="F6303" s="93"/>
      <c r="G6303" s="93"/>
      <c r="H6303" s="93"/>
      <c r="I6303" s="99"/>
      <c r="J6303" s="99"/>
      <c r="K6303" s="99"/>
      <c r="L6303" s="99"/>
      <c r="M6303" s="99"/>
      <c r="N6303" s="99"/>
      <c r="O6303" s="99"/>
      <c r="P6303" s="99"/>
      <c r="Q6303" s="99"/>
      <c r="R6303" s="99"/>
      <c r="S6303" s="99"/>
      <c r="T6303" s="99"/>
      <c r="U6303" s="99"/>
      <c r="V6303" s="99"/>
      <c r="W6303" s="99"/>
      <c r="X6303" s="99"/>
      <c r="Y6303" s="99"/>
      <c r="Z6303" s="99"/>
      <c r="AA6303" s="380"/>
      <c r="AF6303" s="326"/>
    </row>
    <row r="6304" spans="1:32" x14ac:dyDescent="0.25">
      <c r="A6304" s="44" t="s">
        <v>17048</v>
      </c>
      <c r="B6304" s="44" t="s">
        <v>13571</v>
      </c>
      <c r="C6304" s="45">
        <v>241101</v>
      </c>
      <c r="D6304" s="45" t="s">
        <v>12340</v>
      </c>
      <c r="E6304" s="45" t="s">
        <v>5650</v>
      </c>
      <c r="AF6304" s="326"/>
    </row>
    <row r="6305" spans="1:32" x14ac:dyDescent="0.25">
      <c r="A6305" s="44" t="s">
        <v>17048</v>
      </c>
      <c r="B6305" s="44" t="s">
        <v>2433</v>
      </c>
      <c r="C6305" s="45">
        <v>250106</v>
      </c>
      <c r="D6305" s="45" t="s">
        <v>12340</v>
      </c>
      <c r="E6305" s="45" t="s">
        <v>12896</v>
      </c>
      <c r="AF6305" s="326"/>
    </row>
    <row r="6306" spans="1:32" x14ac:dyDescent="0.25">
      <c r="A6306" s="44" t="s">
        <v>19225</v>
      </c>
      <c r="B6306" s="44" t="s">
        <v>5639</v>
      </c>
      <c r="C6306" s="45">
        <v>26010401</v>
      </c>
      <c r="D6306" s="45" t="s">
        <v>12340</v>
      </c>
      <c r="E6306" s="45" t="s">
        <v>18836</v>
      </c>
      <c r="AF6306" s="326"/>
    </row>
    <row r="6307" spans="1:32" x14ac:dyDescent="0.25">
      <c r="A6307" s="44" t="s">
        <v>19225</v>
      </c>
      <c r="B6307" s="44" t="s">
        <v>3298</v>
      </c>
      <c r="C6307" s="45">
        <v>26010402</v>
      </c>
      <c r="D6307" s="45" t="s">
        <v>12340</v>
      </c>
      <c r="E6307" s="45" t="s">
        <v>18836</v>
      </c>
      <c r="AF6307" s="326"/>
    </row>
    <row r="6308" spans="1:32" x14ac:dyDescent="0.25">
      <c r="A6308" s="44" t="s">
        <v>19226</v>
      </c>
      <c r="B6308" s="44" t="s">
        <v>990</v>
      </c>
      <c r="C6308" s="45">
        <v>260102</v>
      </c>
      <c r="D6308" s="45" t="s">
        <v>12340</v>
      </c>
      <c r="E6308" s="45" t="s">
        <v>8976</v>
      </c>
      <c r="AF6308" s="326"/>
    </row>
    <row r="6309" spans="1:32" x14ac:dyDescent="0.25">
      <c r="A6309" s="44" t="s">
        <v>19226</v>
      </c>
      <c r="B6309" s="44" t="s">
        <v>5639</v>
      </c>
      <c r="C6309" s="45">
        <v>26010401</v>
      </c>
      <c r="D6309" s="45" t="s">
        <v>12340</v>
      </c>
      <c r="E6309" s="45" t="s">
        <v>18836</v>
      </c>
      <c r="AF6309" s="326"/>
    </row>
    <row r="6310" spans="1:32" x14ac:dyDescent="0.25">
      <c r="A6310" s="44" t="s">
        <v>5546</v>
      </c>
      <c r="B6310" s="44" t="s">
        <v>2433</v>
      </c>
      <c r="C6310" s="45">
        <v>220105</v>
      </c>
      <c r="D6310" s="45" t="s">
        <v>12340</v>
      </c>
      <c r="E6310" s="45" t="s">
        <v>2686</v>
      </c>
      <c r="AF6310" s="326"/>
    </row>
    <row r="6311" spans="1:32" x14ac:dyDescent="0.25">
      <c r="A6311" s="44" t="s">
        <v>19227</v>
      </c>
      <c r="B6311" s="44" t="s">
        <v>990</v>
      </c>
      <c r="C6311" s="45">
        <v>260102</v>
      </c>
      <c r="D6311" s="45" t="s">
        <v>12340</v>
      </c>
      <c r="E6311" s="45" t="s">
        <v>8976</v>
      </c>
      <c r="AF6311" s="326"/>
    </row>
    <row r="6312" spans="1:32" x14ac:dyDescent="0.25">
      <c r="A6312" s="44" t="s">
        <v>19227</v>
      </c>
      <c r="B6312" s="44" t="s">
        <v>980</v>
      </c>
      <c r="C6312" s="45">
        <v>260103</v>
      </c>
      <c r="D6312" s="45" t="s">
        <v>12340</v>
      </c>
      <c r="E6312" s="45" t="s">
        <v>8976</v>
      </c>
      <c r="AF6312" s="326"/>
    </row>
    <row r="6313" spans="1:32" x14ac:dyDescent="0.25">
      <c r="A6313" s="44" t="s">
        <v>19227</v>
      </c>
      <c r="B6313" s="44" t="s">
        <v>5639</v>
      </c>
      <c r="C6313" s="45">
        <v>26010401</v>
      </c>
      <c r="D6313" s="45" t="s">
        <v>12340</v>
      </c>
      <c r="E6313" s="45" t="s">
        <v>18836</v>
      </c>
      <c r="AF6313" s="326"/>
    </row>
    <row r="6314" spans="1:32" x14ac:dyDescent="0.25">
      <c r="A6314" s="44" t="s">
        <v>10206</v>
      </c>
      <c r="B6314" s="92" t="s">
        <v>10390</v>
      </c>
      <c r="C6314" s="56" t="s">
        <v>10124</v>
      </c>
      <c r="D6314" s="146" t="s">
        <v>10389</v>
      </c>
      <c r="E6314" s="107">
        <v>45838</v>
      </c>
      <c r="F6314" s="93"/>
      <c r="G6314" s="93"/>
      <c r="H6314" s="93"/>
      <c r="I6314" s="99"/>
      <c r="J6314" s="99"/>
      <c r="K6314" s="99"/>
      <c r="L6314" s="99"/>
      <c r="M6314" s="99"/>
      <c r="N6314" s="99"/>
      <c r="O6314" s="99"/>
      <c r="P6314" s="99"/>
      <c r="Q6314" s="99"/>
      <c r="R6314" s="99"/>
      <c r="S6314" s="99"/>
      <c r="T6314" s="99"/>
      <c r="U6314" s="99"/>
      <c r="V6314" s="99"/>
      <c r="W6314" s="99"/>
      <c r="X6314" s="99"/>
      <c r="Y6314" s="99"/>
      <c r="Z6314" s="99"/>
      <c r="AF6314" s="326"/>
    </row>
    <row r="6315" spans="1:32" x14ac:dyDescent="0.3">
      <c r="A6315" s="354" t="s">
        <v>14409</v>
      </c>
      <c r="B6315" s="354" t="s">
        <v>14404</v>
      </c>
      <c r="C6315" s="356" t="s">
        <v>14405</v>
      </c>
      <c r="D6315" s="93" t="s">
        <v>1250</v>
      </c>
      <c r="E6315" s="355">
        <v>47267</v>
      </c>
      <c r="F6315" s="93"/>
      <c r="G6315" s="93"/>
      <c r="H6315" s="93"/>
      <c r="I6315" s="99"/>
      <c r="J6315" s="99"/>
      <c r="K6315" s="99"/>
      <c r="L6315" s="99"/>
      <c r="M6315" s="99"/>
      <c r="N6315" s="99"/>
      <c r="O6315" s="99"/>
      <c r="P6315" s="99"/>
      <c r="Q6315" s="99"/>
      <c r="R6315" s="99"/>
      <c r="S6315" s="99"/>
      <c r="T6315" s="99"/>
      <c r="U6315" s="99"/>
      <c r="V6315" s="99"/>
      <c r="W6315" s="99"/>
      <c r="X6315" s="99"/>
      <c r="Y6315" s="99"/>
      <c r="Z6315" s="99"/>
      <c r="AF6315" s="326"/>
    </row>
    <row r="6316" spans="1:32" x14ac:dyDescent="0.25">
      <c r="A6316" s="44" t="s">
        <v>13277</v>
      </c>
      <c r="B6316" s="44" t="s">
        <v>13116</v>
      </c>
      <c r="C6316" s="45">
        <v>3.25</v>
      </c>
      <c r="D6316" s="45" t="s">
        <v>13565</v>
      </c>
      <c r="E6316" s="46">
        <v>47422</v>
      </c>
      <c r="F6316" s="45"/>
      <c r="G6316" s="93"/>
      <c r="H6316" s="93"/>
      <c r="I6316" s="99"/>
      <c r="J6316" s="99"/>
      <c r="K6316" s="99"/>
      <c r="L6316" s="99"/>
      <c r="M6316" s="99"/>
      <c r="N6316" s="99"/>
      <c r="O6316" s="99"/>
      <c r="P6316" s="99"/>
      <c r="Q6316" s="99"/>
      <c r="R6316" s="99"/>
      <c r="S6316" s="99"/>
      <c r="T6316" s="99"/>
      <c r="U6316" s="99"/>
      <c r="V6316" s="99"/>
      <c r="W6316" s="99"/>
      <c r="X6316" s="99"/>
      <c r="Y6316" s="99"/>
      <c r="Z6316" s="99"/>
      <c r="AF6316" s="326"/>
    </row>
    <row r="6317" spans="1:32" x14ac:dyDescent="0.25">
      <c r="A6317" s="44" t="s">
        <v>13277</v>
      </c>
      <c r="B6317" s="44" t="s">
        <v>13144</v>
      </c>
      <c r="C6317" s="45">
        <v>17.25</v>
      </c>
      <c r="D6317" s="45" t="s">
        <v>13565</v>
      </c>
      <c r="E6317" s="46">
        <v>47664</v>
      </c>
      <c r="F6317" s="45"/>
      <c r="G6317" s="93"/>
      <c r="H6317" s="93"/>
      <c r="I6317" s="99"/>
      <c r="J6317" s="99"/>
      <c r="K6317" s="99"/>
      <c r="L6317" s="99"/>
      <c r="M6317" s="99"/>
      <c r="N6317" s="99"/>
      <c r="O6317" s="99"/>
      <c r="P6317" s="99"/>
      <c r="Q6317" s="99"/>
      <c r="R6317" s="99"/>
      <c r="S6317" s="99"/>
      <c r="T6317" s="99"/>
      <c r="U6317" s="99"/>
      <c r="V6317" s="99"/>
      <c r="W6317" s="99"/>
      <c r="X6317" s="99"/>
      <c r="Y6317" s="99"/>
      <c r="Z6317" s="99"/>
      <c r="AF6317" s="326"/>
    </row>
    <row r="6318" spans="1:32" x14ac:dyDescent="0.25">
      <c r="A6318" s="44" t="s">
        <v>13277</v>
      </c>
      <c r="B6318" s="44" t="s">
        <v>20388</v>
      </c>
      <c r="C6318" s="45" t="s">
        <v>17463</v>
      </c>
      <c r="D6318" s="32" t="s">
        <v>12570</v>
      </c>
      <c r="E6318" s="46">
        <v>46265</v>
      </c>
      <c r="AF6318" s="326"/>
    </row>
    <row r="6319" spans="1:32" x14ac:dyDescent="0.3">
      <c r="A6319" s="99" t="s">
        <v>13277</v>
      </c>
      <c r="B6319" s="92" t="s">
        <v>14451</v>
      </c>
      <c r="C6319" s="93" t="s">
        <v>14452</v>
      </c>
      <c r="D6319" s="93" t="s">
        <v>1250</v>
      </c>
      <c r="E6319" s="94">
        <v>47320</v>
      </c>
      <c r="F6319" s="93"/>
      <c r="G6319" s="93"/>
      <c r="H6319" s="93"/>
      <c r="I6319" s="99"/>
      <c r="J6319" s="99"/>
      <c r="K6319" s="99"/>
      <c r="L6319" s="99"/>
      <c r="M6319" s="99"/>
      <c r="N6319" s="99"/>
      <c r="O6319" s="99"/>
      <c r="P6319" s="99"/>
      <c r="Q6319" s="99"/>
      <c r="R6319" s="99"/>
      <c r="S6319" s="99"/>
      <c r="T6319" s="99"/>
      <c r="U6319" s="99"/>
      <c r="V6319" s="99"/>
      <c r="W6319" s="99"/>
      <c r="X6319" s="99"/>
      <c r="Y6319" s="99"/>
      <c r="Z6319" s="99"/>
      <c r="AA6319" s="380"/>
      <c r="AF6319" s="326"/>
    </row>
    <row r="6320" spans="1:32" x14ac:dyDescent="0.25">
      <c r="A6320" s="44" t="s">
        <v>13277</v>
      </c>
      <c r="B6320" s="44" t="s">
        <v>981</v>
      </c>
      <c r="C6320" s="45">
        <v>241202</v>
      </c>
      <c r="D6320" s="45" t="s">
        <v>12340</v>
      </c>
      <c r="E6320" s="45" t="s">
        <v>13570</v>
      </c>
      <c r="AF6320" s="326"/>
    </row>
    <row r="6321" spans="1:32" x14ac:dyDescent="0.25">
      <c r="A6321" s="44" t="s">
        <v>14692</v>
      </c>
      <c r="B6321" s="44" t="s">
        <v>13186</v>
      </c>
      <c r="C6321" s="45">
        <v>10.25</v>
      </c>
      <c r="D6321" s="45" t="s">
        <v>13565</v>
      </c>
      <c r="E6321" s="46">
        <v>47664</v>
      </c>
      <c r="F6321" s="45"/>
      <c r="G6321" s="93"/>
      <c r="H6321" s="93"/>
      <c r="I6321" s="99"/>
      <c r="J6321" s="99"/>
      <c r="K6321" s="99"/>
      <c r="L6321" s="99"/>
      <c r="M6321" s="99"/>
      <c r="N6321" s="99"/>
      <c r="O6321" s="99"/>
      <c r="P6321" s="99"/>
      <c r="Q6321" s="99"/>
      <c r="R6321" s="99"/>
      <c r="S6321" s="99"/>
      <c r="T6321" s="99"/>
      <c r="U6321" s="99"/>
      <c r="V6321" s="99"/>
      <c r="W6321" s="99"/>
      <c r="X6321" s="99"/>
      <c r="Y6321" s="99"/>
      <c r="Z6321" s="99"/>
      <c r="AF6321" s="326"/>
    </row>
    <row r="6322" spans="1:32" x14ac:dyDescent="0.25">
      <c r="A6322" s="44" t="s">
        <v>14692</v>
      </c>
      <c r="B6322" s="44" t="s">
        <v>13117</v>
      </c>
      <c r="C6322" s="45">
        <v>11.25</v>
      </c>
      <c r="D6322" s="45" t="s">
        <v>13565</v>
      </c>
      <c r="E6322" s="46">
        <v>47664</v>
      </c>
      <c r="F6322" s="45"/>
      <c r="G6322" s="93"/>
      <c r="H6322" s="93"/>
      <c r="I6322" s="99"/>
      <c r="J6322" s="99"/>
      <c r="K6322" s="99"/>
      <c r="L6322" s="99"/>
      <c r="M6322" s="99"/>
      <c r="N6322" s="99"/>
      <c r="O6322" s="99"/>
      <c r="P6322" s="99"/>
      <c r="Q6322" s="99"/>
      <c r="R6322" s="99"/>
      <c r="S6322" s="99"/>
      <c r="T6322" s="99"/>
      <c r="U6322" s="99"/>
      <c r="V6322" s="99"/>
      <c r="W6322" s="99"/>
      <c r="X6322" s="99"/>
      <c r="Y6322" s="99"/>
      <c r="Z6322" s="99"/>
      <c r="AF6322" s="326"/>
    </row>
    <row r="6323" spans="1:32" x14ac:dyDescent="0.25">
      <c r="A6323" s="44" t="s">
        <v>14692</v>
      </c>
      <c r="B6323" s="44" t="s">
        <v>13110</v>
      </c>
      <c r="C6323" s="45">
        <v>12.25</v>
      </c>
      <c r="D6323" s="45" t="s">
        <v>13565</v>
      </c>
      <c r="E6323" s="46">
        <v>47664</v>
      </c>
      <c r="F6323" s="45"/>
      <c r="G6323" s="93"/>
      <c r="H6323" s="93"/>
      <c r="I6323" s="99"/>
      <c r="J6323" s="99"/>
      <c r="K6323" s="99"/>
      <c r="L6323" s="99"/>
      <c r="M6323" s="99"/>
      <c r="N6323" s="99"/>
      <c r="O6323" s="99"/>
      <c r="P6323" s="99"/>
      <c r="Q6323" s="99"/>
      <c r="R6323" s="99"/>
      <c r="S6323" s="99"/>
      <c r="T6323" s="99"/>
      <c r="U6323" s="99"/>
      <c r="V6323" s="99"/>
      <c r="W6323" s="99"/>
      <c r="X6323" s="99"/>
      <c r="Y6323" s="99"/>
      <c r="Z6323" s="99"/>
      <c r="AF6323" s="326"/>
    </row>
    <row r="6324" spans="1:32" x14ac:dyDescent="0.25">
      <c r="A6324" s="44" t="s">
        <v>4498</v>
      </c>
      <c r="B6324" s="44" t="s">
        <v>4480</v>
      </c>
      <c r="C6324" s="45">
        <v>24090702</v>
      </c>
      <c r="D6324" s="45" t="s">
        <v>12340</v>
      </c>
      <c r="E6324" s="45" t="s">
        <v>5075</v>
      </c>
      <c r="AF6324" s="326"/>
    </row>
    <row r="6325" spans="1:32" x14ac:dyDescent="0.25">
      <c r="A6325" s="44" t="s">
        <v>4498</v>
      </c>
      <c r="B6325" s="44" t="s">
        <v>12966</v>
      </c>
      <c r="C6325" s="45">
        <v>24090701</v>
      </c>
      <c r="D6325" s="45" t="s">
        <v>12340</v>
      </c>
      <c r="E6325" s="45" t="s">
        <v>5075</v>
      </c>
      <c r="AF6325" s="326"/>
    </row>
    <row r="6326" spans="1:32" x14ac:dyDescent="0.25">
      <c r="A6326" s="44" t="s">
        <v>15610</v>
      </c>
      <c r="B6326" s="44" t="s">
        <v>4105</v>
      </c>
      <c r="C6326" s="45" t="s">
        <v>15611</v>
      </c>
      <c r="D6326" s="46" t="s">
        <v>13037</v>
      </c>
      <c r="E6326" s="46">
        <v>46218</v>
      </c>
      <c r="AF6326" s="326"/>
    </row>
    <row r="6327" spans="1:32" x14ac:dyDescent="0.25">
      <c r="A6327" s="44" t="s">
        <v>15610</v>
      </c>
      <c r="B6327" s="44" t="s">
        <v>4105</v>
      </c>
      <c r="C6327" s="45" t="s">
        <v>15611</v>
      </c>
      <c r="D6327" s="46" t="s">
        <v>13037</v>
      </c>
      <c r="E6327" s="46">
        <v>46218</v>
      </c>
      <c r="AF6327" s="326"/>
    </row>
    <row r="6328" spans="1:32" x14ac:dyDescent="0.25">
      <c r="A6328" s="44" t="s">
        <v>2477</v>
      </c>
      <c r="B6328" s="44" t="s">
        <v>2433</v>
      </c>
      <c r="C6328" s="45">
        <v>250106</v>
      </c>
      <c r="D6328" s="45" t="s">
        <v>12340</v>
      </c>
      <c r="E6328" s="45" t="s">
        <v>12896</v>
      </c>
      <c r="AF6328" s="326"/>
    </row>
    <row r="6329" spans="1:32" x14ac:dyDescent="0.25">
      <c r="A6329" s="368" t="s">
        <v>1557</v>
      </c>
      <c r="B6329" s="256" t="s">
        <v>15271</v>
      </c>
      <c r="C6329" s="53" t="s">
        <v>15380</v>
      </c>
      <c r="D6329" s="93" t="s">
        <v>5891</v>
      </c>
      <c r="E6329" s="257">
        <v>47403</v>
      </c>
      <c r="F6329" s="93"/>
      <c r="G6329" s="93"/>
      <c r="H6329" s="93"/>
      <c r="I6329" s="99"/>
      <c r="J6329" s="99"/>
      <c r="K6329" s="99"/>
      <c r="L6329" s="99"/>
      <c r="M6329" s="99"/>
      <c r="N6329" s="99"/>
      <c r="O6329" s="99"/>
      <c r="P6329" s="99"/>
      <c r="Q6329" s="99"/>
      <c r="R6329" s="99"/>
      <c r="S6329" s="99"/>
      <c r="T6329" s="99"/>
      <c r="U6329" s="99"/>
      <c r="V6329" s="99"/>
      <c r="W6329" s="99"/>
      <c r="X6329" s="99"/>
      <c r="Y6329" s="99"/>
      <c r="Z6329" s="99"/>
      <c r="AF6329" s="326"/>
    </row>
    <row r="6330" spans="1:32" x14ac:dyDescent="0.25">
      <c r="A6330" s="44" t="s">
        <v>1557</v>
      </c>
      <c r="B6330" s="44" t="s">
        <v>5264</v>
      </c>
      <c r="C6330" s="45" t="s">
        <v>5285</v>
      </c>
      <c r="D6330" s="45" t="s">
        <v>12177</v>
      </c>
      <c r="E6330" s="46">
        <v>46477</v>
      </c>
      <c r="F6330" s="93"/>
      <c r="G6330" s="93"/>
      <c r="H6330" s="93"/>
      <c r="I6330" s="99"/>
      <c r="J6330" s="99"/>
      <c r="K6330" s="99"/>
      <c r="L6330" s="99"/>
      <c r="M6330" s="99"/>
      <c r="N6330" s="99"/>
      <c r="O6330" s="99"/>
      <c r="P6330" s="99"/>
      <c r="Q6330" s="99"/>
      <c r="R6330" s="99"/>
      <c r="S6330" s="99"/>
      <c r="T6330" s="99"/>
      <c r="U6330" s="99"/>
      <c r="V6330" s="99"/>
      <c r="W6330" s="99"/>
      <c r="X6330" s="99"/>
      <c r="Y6330" s="99"/>
      <c r="Z6330" s="99"/>
      <c r="AF6330" s="326"/>
    </row>
    <row r="6331" spans="1:32" x14ac:dyDescent="0.25">
      <c r="A6331" s="44" t="s">
        <v>1557</v>
      </c>
      <c r="B6331" s="44" t="s">
        <v>5264</v>
      </c>
      <c r="C6331" s="45" t="s">
        <v>5285</v>
      </c>
      <c r="D6331" s="45" t="s">
        <v>10697</v>
      </c>
      <c r="E6331" s="46">
        <v>46477</v>
      </c>
      <c r="F6331" s="93"/>
      <c r="G6331" s="93"/>
      <c r="H6331" s="93"/>
      <c r="I6331" s="99"/>
      <c r="J6331" s="99"/>
      <c r="K6331" s="99"/>
      <c r="L6331" s="99"/>
      <c r="M6331" s="99"/>
      <c r="N6331" s="99"/>
      <c r="O6331" s="99"/>
      <c r="P6331" s="99"/>
      <c r="Q6331" s="99"/>
      <c r="R6331" s="99"/>
      <c r="S6331" s="99"/>
      <c r="T6331" s="99"/>
      <c r="U6331" s="99"/>
      <c r="V6331" s="99"/>
      <c r="W6331" s="99"/>
      <c r="X6331" s="99"/>
      <c r="Y6331" s="99"/>
      <c r="Z6331" s="99"/>
      <c r="AF6331" s="326"/>
    </row>
    <row r="6332" spans="1:32" x14ac:dyDescent="0.25">
      <c r="A6332" s="44" t="s">
        <v>13278</v>
      </c>
      <c r="B6332" s="44" t="s">
        <v>13107</v>
      </c>
      <c r="C6332" s="45">
        <v>9.23</v>
      </c>
      <c r="D6332" s="45" t="s">
        <v>13565</v>
      </c>
      <c r="E6332" s="46">
        <v>46934</v>
      </c>
      <c r="F6332" s="45"/>
      <c r="G6332" s="93"/>
      <c r="H6332" s="93"/>
      <c r="I6332" s="99"/>
      <c r="J6332" s="99"/>
      <c r="K6332" s="99"/>
      <c r="L6332" s="99"/>
      <c r="M6332" s="99"/>
      <c r="N6332" s="99"/>
      <c r="O6332" s="99"/>
      <c r="P6332" s="99"/>
      <c r="Q6332" s="99"/>
      <c r="R6332" s="99"/>
      <c r="S6332" s="99"/>
      <c r="T6332" s="99"/>
      <c r="U6332" s="99"/>
      <c r="V6332" s="99"/>
      <c r="W6332" s="99"/>
      <c r="X6332" s="99"/>
      <c r="Y6332" s="99"/>
      <c r="Z6332" s="99"/>
      <c r="AF6332" s="326"/>
    </row>
    <row r="6333" spans="1:32" x14ac:dyDescent="0.25">
      <c r="A6333" s="44" t="s">
        <v>13278</v>
      </c>
      <c r="B6333" s="44" t="s">
        <v>13123</v>
      </c>
      <c r="C6333" s="45">
        <v>10.23</v>
      </c>
      <c r="D6333" s="45" t="s">
        <v>13565</v>
      </c>
      <c r="E6333" s="46">
        <v>46934</v>
      </c>
      <c r="F6333" s="45"/>
      <c r="G6333" s="93"/>
      <c r="H6333" s="93"/>
      <c r="I6333" s="99"/>
      <c r="J6333" s="99"/>
      <c r="K6333" s="99"/>
      <c r="L6333" s="99"/>
      <c r="M6333" s="99"/>
      <c r="N6333" s="99"/>
      <c r="O6333" s="99"/>
      <c r="P6333" s="99"/>
      <c r="Q6333" s="99"/>
      <c r="R6333" s="99"/>
      <c r="S6333" s="99"/>
      <c r="T6333" s="99"/>
      <c r="U6333" s="99"/>
      <c r="V6333" s="99"/>
      <c r="W6333" s="99"/>
      <c r="X6333" s="99"/>
      <c r="Y6333" s="99"/>
      <c r="Z6333" s="99"/>
      <c r="AF6333" s="326"/>
    </row>
    <row r="6334" spans="1:32" x14ac:dyDescent="0.25">
      <c r="A6334" s="44" t="s">
        <v>13278</v>
      </c>
      <c r="B6334" s="44" t="s">
        <v>13139</v>
      </c>
      <c r="C6334" s="45">
        <v>11.23</v>
      </c>
      <c r="D6334" s="45" t="s">
        <v>13565</v>
      </c>
      <c r="E6334" s="46">
        <v>46934</v>
      </c>
      <c r="F6334" s="45"/>
      <c r="G6334" s="93"/>
      <c r="H6334" s="93"/>
      <c r="I6334" s="99"/>
      <c r="J6334" s="99"/>
      <c r="K6334" s="99"/>
      <c r="L6334" s="99"/>
      <c r="M6334" s="99"/>
      <c r="N6334" s="99"/>
      <c r="O6334" s="99"/>
      <c r="P6334" s="99"/>
      <c r="Q6334" s="99"/>
      <c r="R6334" s="99"/>
      <c r="S6334" s="99"/>
      <c r="T6334" s="99"/>
      <c r="U6334" s="99"/>
      <c r="V6334" s="99"/>
      <c r="W6334" s="99"/>
      <c r="X6334" s="99"/>
      <c r="Y6334" s="99"/>
      <c r="Z6334" s="99"/>
      <c r="AF6334" s="326"/>
    </row>
    <row r="6335" spans="1:32" x14ac:dyDescent="0.25">
      <c r="A6335" s="44" t="s">
        <v>13278</v>
      </c>
      <c r="B6335" s="44" t="s">
        <v>13110</v>
      </c>
      <c r="C6335" s="45">
        <v>12.23</v>
      </c>
      <c r="D6335" s="45" t="s">
        <v>13565</v>
      </c>
      <c r="E6335" s="46">
        <v>46934</v>
      </c>
      <c r="F6335" s="45"/>
      <c r="G6335" s="93"/>
      <c r="H6335" s="93"/>
      <c r="I6335" s="99"/>
      <c r="J6335" s="99"/>
      <c r="K6335" s="99"/>
      <c r="L6335" s="99"/>
      <c r="M6335" s="99"/>
      <c r="N6335" s="99"/>
      <c r="O6335" s="99"/>
      <c r="P6335" s="99"/>
      <c r="Q6335" s="99"/>
      <c r="R6335" s="99"/>
      <c r="S6335" s="99"/>
      <c r="T6335" s="99"/>
      <c r="U6335" s="99"/>
      <c r="V6335" s="99"/>
      <c r="W6335" s="99"/>
      <c r="X6335" s="99"/>
      <c r="Y6335" s="99"/>
      <c r="Z6335" s="99"/>
      <c r="AF6335" s="326"/>
    </row>
    <row r="6336" spans="1:32" x14ac:dyDescent="0.25">
      <c r="A6336" s="44" t="s">
        <v>4499</v>
      </c>
      <c r="B6336" s="44" t="s">
        <v>5443</v>
      </c>
      <c r="C6336" s="45">
        <v>22010701</v>
      </c>
      <c r="D6336" s="45" t="s">
        <v>12340</v>
      </c>
      <c r="E6336" s="45" t="s">
        <v>5444</v>
      </c>
      <c r="AF6336" s="326"/>
    </row>
    <row r="6337" spans="1:32" x14ac:dyDescent="0.25">
      <c r="A6337" s="44" t="s">
        <v>8308</v>
      </c>
      <c r="B6337" s="44" t="s">
        <v>5447</v>
      </c>
      <c r="C6337" s="45">
        <v>230807</v>
      </c>
      <c r="D6337" s="45" t="s">
        <v>12340</v>
      </c>
      <c r="E6337" s="45" t="s">
        <v>8966</v>
      </c>
      <c r="AF6337" s="326"/>
    </row>
    <row r="6338" spans="1:32" x14ac:dyDescent="0.25">
      <c r="A6338" s="44" t="s">
        <v>8308</v>
      </c>
      <c r="B6338" s="44" t="s">
        <v>7650</v>
      </c>
      <c r="C6338" s="45">
        <v>230504</v>
      </c>
      <c r="D6338" s="45" t="s">
        <v>12340</v>
      </c>
      <c r="E6338" s="45" t="s">
        <v>7651</v>
      </c>
      <c r="AF6338" s="326"/>
    </row>
    <row r="6339" spans="1:32" x14ac:dyDescent="0.25">
      <c r="A6339" s="44" t="s">
        <v>19228</v>
      </c>
      <c r="B6339" s="44" t="s">
        <v>18840</v>
      </c>
      <c r="C6339" s="45">
        <v>260202</v>
      </c>
      <c r="D6339" s="45" t="s">
        <v>12340</v>
      </c>
      <c r="E6339" s="45" t="s">
        <v>10021</v>
      </c>
      <c r="AF6339" s="326"/>
    </row>
    <row r="6340" spans="1:32" x14ac:dyDescent="0.25">
      <c r="A6340" s="44" t="s">
        <v>19228</v>
      </c>
      <c r="B6340" s="44" t="s">
        <v>210</v>
      </c>
      <c r="C6340" s="45">
        <v>241001</v>
      </c>
      <c r="D6340" s="45" t="s">
        <v>12340</v>
      </c>
      <c r="E6340" s="45" t="s">
        <v>5650</v>
      </c>
      <c r="AF6340" s="326"/>
    </row>
    <row r="6341" spans="1:32" x14ac:dyDescent="0.25">
      <c r="A6341" s="44" t="s">
        <v>19228</v>
      </c>
      <c r="B6341" s="44" t="s">
        <v>18842</v>
      </c>
      <c r="C6341" s="45">
        <v>26020101</v>
      </c>
      <c r="D6341" s="45" t="s">
        <v>12340</v>
      </c>
      <c r="E6341" s="45" t="s">
        <v>10021</v>
      </c>
      <c r="AF6341" s="326"/>
    </row>
    <row r="6342" spans="1:32" x14ac:dyDescent="0.25">
      <c r="A6342" s="44" t="s">
        <v>19228</v>
      </c>
      <c r="B6342" s="44" t="s">
        <v>7119</v>
      </c>
      <c r="C6342" s="45">
        <v>26020102</v>
      </c>
      <c r="D6342" s="45" t="s">
        <v>12340</v>
      </c>
      <c r="E6342" s="45" t="s">
        <v>10021</v>
      </c>
      <c r="AF6342" s="326"/>
    </row>
    <row r="6343" spans="1:32" x14ac:dyDescent="0.25">
      <c r="A6343" s="44" t="s">
        <v>19228</v>
      </c>
      <c r="B6343" s="44" t="s">
        <v>5639</v>
      </c>
      <c r="C6343" s="45">
        <v>26010401</v>
      </c>
      <c r="D6343" s="45" t="s">
        <v>12340</v>
      </c>
      <c r="E6343" s="45" t="s">
        <v>18836</v>
      </c>
      <c r="AF6343" s="326"/>
    </row>
    <row r="6344" spans="1:32" x14ac:dyDescent="0.25">
      <c r="A6344" s="44" t="s">
        <v>19228</v>
      </c>
      <c r="B6344" s="44" t="s">
        <v>3298</v>
      </c>
      <c r="C6344" s="45">
        <v>26010402</v>
      </c>
      <c r="D6344" s="45" t="s">
        <v>12340</v>
      </c>
      <c r="E6344" s="45" t="s">
        <v>18836</v>
      </c>
      <c r="AF6344" s="326"/>
    </row>
    <row r="6345" spans="1:32" x14ac:dyDescent="0.25">
      <c r="A6345" s="44" t="s">
        <v>17049</v>
      </c>
      <c r="B6345" s="44" t="s">
        <v>10031</v>
      </c>
      <c r="C6345" s="45">
        <v>240101</v>
      </c>
      <c r="D6345" s="45" t="s">
        <v>12340</v>
      </c>
      <c r="E6345" s="45" t="s">
        <v>10032</v>
      </c>
      <c r="AF6345" s="326"/>
    </row>
    <row r="6346" spans="1:32" x14ac:dyDescent="0.25">
      <c r="A6346" s="44" t="s">
        <v>7371</v>
      </c>
      <c r="B6346" s="44" t="s">
        <v>10020</v>
      </c>
      <c r="C6346" s="45">
        <v>24010401</v>
      </c>
      <c r="D6346" s="45" t="s">
        <v>12340</v>
      </c>
      <c r="E6346" s="45" t="s">
        <v>10021</v>
      </c>
      <c r="AF6346" s="326"/>
    </row>
    <row r="6347" spans="1:32" x14ac:dyDescent="0.25">
      <c r="A6347" s="44" t="s">
        <v>14583</v>
      </c>
      <c r="B6347" s="44" t="s">
        <v>20365</v>
      </c>
      <c r="C6347" s="45" t="s">
        <v>14574</v>
      </c>
      <c r="D6347" s="32" t="s">
        <v>12570</v>
      </c>
      <c r="E6347" s="46">
        <v>46507</v>
      </c>
      <c r="AF6347" s="326"/>
    </row>
    <row r="6348" spans="1:32" x14ac:dyDescent="0.3">
      <c r="A6348" s="372" t="s">
        <v>12407</v>
      </c>
      <c r="B6348" s="372" t="s">
        <v>12351</v>
      </c>
      <c r="C6348" s="125" t="s">
        <v>12352</v>
      </c>
      <c r="D6348" s="32" t="s">
        <v>20621</v>
      </c>
      <c r="E6348" s="125" t="s">
        <v>5075</v>
      </c>
      <c r="F6348" s="125" t="s">
        <v>1236</v>
      </c>
      <c r="G6348" s="125" t="s">
        <v>1237</v>
      </c>
      <c r="AF6348" s="326"/>
    </row>
    <row r="6349" spans="1:32" x14ac:dyDescent="0.3">
      <c r="A6349" s="372" t="s">
        <v>12407</v>
      </c>
      <c r="B6349" s="372" t="s">
        <v>12349</v>
      </c>
      <c r="C6349" s="125" t="s">
        <v>12350</v>
      </c>
      <c r="D6349" s="32" t="s">
        <v>20621</v>
      </c>
      <c r="E6349" s="125" t="s">
        <v>5075</v>
      </c>
      <c r="F6349" s="125" t="s">
        <v>1236</v>
      </c>
      <c r="G6349" s="125" t="s">
        <v>1237</v>
      </c>
      <c r="AF6349" s="326"/>
    </row>
    <row r="6350" spans="1:32" x14ac:dyDescent="0.25">
      <c r="A6350" s="44" t="s">
        <v>9537</v>
      </c>
      <c r="B6350" s="44" t="s">
        <v>16072</v>
      </c>
      <c r="C6350" s="45" t="s">
        <v>4467</v>
      </c>
      <c r="D6350" s="93" t="s">
        <v>3876</v>
      </c>
      <c r="E6350" s="359">
        <f>DATE(2026,12,27)</f>
        <v>46383</v>
      </c>
      <c r="F6350" s="93"/>
      <c r="G6350" s="93"/>
      <c r="H6350" s="93"/>
      <c r="I6350" s="99"/>
      <c r="J6350" s="99"/>
      <c r="K6350" s="99"/>
      <c r="L6350" s="99"/>
      <c r="M6350" s="99"/>
      <c r="N6350" s="99"/>
      <c r="O6350" s="99"/>
      <c r="P6350" s="99"/>
      <c r="Q6350" s="99"/>
      <c r="R6350" s="99"/>
      <c r="S6350" s="99"/>
      <c r="T6350" s="99"/>
      <c r="U6350" s="99"/>
      <c r="V6350" s="99"/>
      <c r="W6350" s="99"/>
      <c r="X6350" s="99"/>
      <c r="Y6350" s="99"/>
      <c r="Z6350" s="99"/>
      <c r="AA6350" s="380"/>
      <c r="AF6350" s="326"/>
    </row>
    <row r="6351" spans="1:32" x14ac:dyDescent="0.25">
      <c r="A6351" s="44" t="s">
        <v>11465</v>
      </c>
      <c r="B6351" s="44" t="s">
        <v>10020</v>
      </c>
      <c r="C6351" s="45">
        <v>24010401</v>
      </c>
      <c r="D6351" s="45" t="s">
        <v>12340</v>
      </c>
      <c r="E6351" s="45" t="s">
        <v>10021</v>
      </c>
      <c r="AF6351" s="326"/>
    </row>
    <row r="6352" spans="1:32" x14ac:dyDescent="0.25">
      <c r="A6352" s="44" t="s">
        <v>11465</v>
      </c>
      <c r="B6352" s="44" t="s">
        <v>3298</v>
      </c>
      <c r="C6352" s="45">
        <v>24010402</v>
      </c>
      <c r="D6352" s="45" t="s">
        <v>12340</v>
      </c>
      <c r="E6352" s="45" t="s">
        <v>10021</v>
      </c>
      <c r="AF6352" s="326"/>
    </row>
    <row r="6353" spans="1:32" x14ac:dyDescent="0.25">
      <c r="A6353" s="44" t="s">
        <v>4181</v>
      </c>
      <c r="B6353" s="44" t="s">
        <v>1202</v>
      </c>
      <c r="C6353" s="45" t="s">
        <v>4182</v>
      </c>
      <c r="D6353" s="45" t="s">
        <v>1901</v>
      </c>
      <c r="E6353" s="46">
        <v>46266</v>
      </c>
      <c r="F6353" s="45"/>
      <c r="G6353" s="45"/>
      <c r="H6353" s="93"/>
      <c r="I6353" s="99"/>
      <c r="J6353" s="99"/>
      <c r="K6353" s="99"/>
      <c r="L6353" s="99"/>
      <c r="M6353" s="99"/>
      <c r="N6353" s="99"/>
      <c r="O6353" s="99"/>
      <c r="P6353" s="99"/>
      <c r="Q6353" s="99"/>
      <c r="R6353" s="99"/>
      <c r="S6353" s="99"/>
      <c r="T6353" s="99"/>
      <c r="U6353" s="99"/>
      <c r="V6353" s="99"/>
      <c r="W6353" s="99"/>
      <c r="X6353" s="99"/>
      <c r="Y6353" s="99"/>
      <c r="Z6353" s="99"/>
      <c r="AA6353" s="380"/>
      <c r="AF6353" s="326"/>
    </row>
    <row r="6354" spans="1:32" x14ac:dyDescent="0.3">
      <c r="A6354" s="99" t="s">
        <v>16754</v>
      </c>
      <c r="B6354" s="92" t="s">
        <v>16748</v>
      </c>
      <c r="C6354" s="93" t="s">
        <v>16747</v>
      </c>
      <c r="D6354" s="93" t="s">
        <v>1250</v>
      </c>
      <c r="E6354" s="94">
        <v>46239</v>
      </c>
      <c r="F6354" s="93"/>
      <c r="G6354" s="93"/>
      <c r="H6354" s="93"/>
      <c r="I6354" s="99"/>
      <c r="J6354" s="99"/>
      <c r="K6354" s="99"/>
      <c r="L6354" s="99"/>
      <c r="M6354" s="99"/>
      <c r="N6354" s="99"/>
      <c r="O6354" s="99"/>
      <c r="P6354" s="99"/>
      <c r="Q6354" s="99"/>
      <c r="R6354" s="99"/>
      <c r="S6354" s="99"/>
      <c r="T6354" s="99"/>
      <c r="U6354" s="99"/>
      <c r="V6354" s="99"/>
      <c r="W6354" s="99"/>
      <c r="X6354" s="99"/>
      <c r="Y6354" s="99"/>
      <c r="Z6354" s="99"/>
      <c r="AA6354" s="380"/>
      <c r="AF6354" s="326"/>
    </row>
    <row r="6355" spans="1:32" x14ac:dyDescent="0.25">
      <c r="A6355" s="44" t="s">
        <v>8309</v>
      </c>
      <c r="B6355" s="44" t="s">
        <v>3298</v>
      </c>
      <c r="C6355" s="45">
        <v>23010402</v>
      </c>
      <c r="D6355" s="45" t="s">
        <v>12340</v>
      </c>
      <c r="E6355" s="45" t="s">
        <v>5640</v>
      </c>
      <c r="AF6355" s="326"/>
    </row>
    <row r="6356" spans="1:32" x14ac:dyDescent="0.25">
      <c r="A6356" s="44" t="s">
        <v>8309</v>
      </c>
      <c r="B6356" s="44" t="s">
        <v>5639</v>
      </c>
      <c r="C6356" s="45">
        <v>23010401</v>
      </c>
      <c r="D6356" s="45" t="s">
        <v>12340</v>
      </c>
      <c r="E6356" s="45" t="s">
        <v>5640</v>
      </c>
      <c r="AF6356" s="326"/>
    </row>
    <row r="6357" spans="1:32" x14ac:dyDescent="0.25">
      <c r="A6357" s="44" t="s">
        <v>13279</v>
      </c>
      <c r="B6357" s="44" t="s">
        <v>13119</v>
      </c>
      <c r="C6357" s="45">
        <v>22.23</v>
      </c>
      <c r="D6357" s="45" t="s">
        <v>13565</v>
      </c>
      <c r="E6357" s="46">
        <v>46934</v>
      </c>
      <c r="F6357" s="45" t="s">
        <v>1384</v>
      </c>
      <c r="G6357" s="93"/>
      <c r="H6357" s="93"/>
      <c r="I6357" s="99"/>
      <c r="J6357" s="99"/>
      <c r="K6357" s="99"/>
      <c r="L6357" s="99"/>
      <c r="M6357" s="99"/>
      <c r="N6357" s="99"/>
      <c r="O6357" s="99"/>
      <c r="P6357" s="99"/>
      <c r="Q6357" s="99"/>
      <c r="R6357" s="99"/>
      <c r="S6357" s="99"/>
      <c r="T6357" s="99"/>
      <c r="U6357" s="99"/>
      <c r="V6357" s="99"/>
      <c r="W6357" s="99"/>
      <c r="X6357" s="99"/>
      <c r="Y6357" s="99"/>
      <c r="Z6357" s="99"/>
      <c r="AF6357" s="326"/>
    </row>
    <row r="6358" spans="1:32" x14ac:dyDescent="0.25">
      <c r="A6358" s="44" t="s">
        <v>13279</v>
      </c>
      <c r="B6358" s="44" t="s">
        <v>13113</v>
      </c>
      <c r="C6358" s="45">
        <v>28.23</v>
      </c>
      <c r="D6358" s="45" t="s">
        <v>13565</v>
      </c>
      <c r="E6358" s="46">
        <v>46934</v>
      </c>
      <c r="F6358" s="45" t="s">
        <v>1384</v>
      </c>
      <c r="G6358" s="93"/>
      <c r="H6358" s="93"/>
      <c r="I6358" s="99"/>
      <c r="J6358" s="99"/>
      <c r="K6358" s="99"/>
      <c r="L6358" s="99"/>
      <c r="M6358" s="99"/>
      <c r="N6358" s="99"/>
      <c r="O6358" s="99"/>
      <c r="P6358" s="99"/>
      <c r="Q6358" s="99"/>
      <c r="R6358" s="99"/>
      <c r="S6358" s="99"/>
      <c r="T6358" s="99"/>
      <c r="U6358" s="99"/>
      <c r="V6358" s="99"/>
      <c r="W6358" s="99"/>
      <c r="X6358" s="99"/>
      <c r="Y6358" s="99"/>
      <c r="Z6358" s="99"/>
      <c r="AF6358" s="326"/>
    </row>
    <row r="6359" spans="1:32" x14ac:dyDescent="0.25">
      <c r="A6359" s="256" t="s">
        <v>9185</v>
      </c>
      <c r="B6359" s="67" t="s">
        <v>5906</v>
      </c>
      <c r="C6359" s="77" t="s">
        <v>9245</v>
      </c>
      <c r="D6359" s="93" t="s">
        <v>5891</v>
      </c>
      <c r="E6359" s="55">
        <v>46935</v>
      </c>
      <c r="F6359" s="93"/>
      <c r="G6359" s="93"/>
      <c r="H6359" s="93"/>
      <c r="I6359" s="99"/>
      <c r="J6359" s="99"/>
      <c r="K6359" s="99"/>
      <c r="L6359" s="99"/>
      <c r="M6359" s="99"/>
      <c r="N6359" s="99"/>
      <c r="O6359" s="99"/>
      <c r="P6359" s="99"/>
      <c r="Q6359" s="99"/>
      <c r="R6359" s="99"/>
      <c r="S6359" s="99"/>
      <c r="T6359" s="99"/>
      <c r="U6359" s="99"/>
      <c r="V6359" s="99"/>
      <c r="W6359" s="99"/>
      <c r="X6359" s="99"/>
      <c r="Y6359" s="99"/>
      <c r="Z6359" s="99"/>
      <c r="AF6359" s="326"/>
    </row>
    <row r="6360" spans="1:32" x14ac:dyDescent="0.25">
      <c r="A6360" s="44" t="s">
        <v>13678</v>
      </c>
      <c r="B6360" s="44" t="s">
        <v>18828</v>
      </c>
      <c r="C6360" s="45">
        <v>25010501</v>
      </c>
      <c r="D6360" s="45" t="s">
        <v>12340</v>
      </c>
      <c r="E6360" s="45" t="s">
        <v>13567</v>
      </c>
      <c r="AF6360" s="326"/>
    </row>
    <row r="6361" spans="1:32" x14ac:dyDescent="0.25">
      <c r="A6361" s="44" t="s">
        <v>13678</v>
      </c>
      <c r="B6361" s="44" t="s">
        <v>5442</v>
      </c>
      <c r="C6361" s="45">
        <v>25010502</v>
      </c>
      <c r="D6361" s="45" t="s">
        <v>12340</v>
      </c>
      <c r="E6361" s="45" t="s">
        <v>13567</v>
      </c>
      <c r="AF6361" s="326"/>
    </row>
    <row r="6362" spans="1:32" x14ac:dyDescent="0.25">
      <c r="A6362" s="44" t="s">
        <v>18065</v>
      </c>
      <c r="B6362" s="44" t="s">
        <v>18066</v>
      </c>
      <c r="C6362" s="45" t="s">
        <v>18361</v>
      </c>
      <c r="D6362" s="93" t="s">
        <v>3876</v>
      </c>
      <c r="E6362" s="359">
        <f>DATE(2029,9,26)</f>
        <v>47387</v>
      </c>
      <c r="F6362" s="93"/>
      <c r="G6362" s="93"/>
      <c r="H6362" s="93"/>
      <c r="I6362" s="99"/>
      <c r="J6362" s="99"/>
      <c r="K6362" s="99"/>
      <c r="L6362" s="99"/>
      <c r="M6362" s="99"/>
      <c r="N6362" s="99"/>
      <c r="O6362" s="99"/>
      <c r="P6362" s="99"/>
      <c r="Q6362" s="99"/>
      <c r="R6362" s="99"/>
      <c r="S6362" s="99"/>
      <c r="T6362" s="99"/>
      <c r="U6362" s="99"/>
      <c r="V6362" s="99"/>
      <c r="W6362" s="99"/>
      <c r="X6362" s="99"/>
      <c r="Y6362" s="99"/>
      <c r="Z6362" s="99"/>
      <c r="AF6362" s="326"/>
    </row>
    <row r="6363" spans="1:32" x14ac:dyDescent="0.25">
      <c r="A6363" s="44" t="s">
        <v>17880</v>
      </c>
      <c r="B6363" s="44" t="s">
        <v>20356</v>
      </c>
      <c r="C6363" s="45" t="s">
        <v>17874</v>
      </c>
      <c r="D6363" s="32" t="s">
        <v>12570</v>
      </c>
      <c r="E6363" s="46">
        <v>46477</v>
      </c>
      <c r="AF6363" s="326"/>
    </row>
    <row r="6364" spans="1:32" x14ac:dyDescent="0.25">
      <c r="A6364" s="44" t="s">
        <v>19229</v>
      </c>
      <c r="B6364" s="44" t="s">
        <v>18840</v>
      </c>
      <c r="C6364" s="45">
        <v>260202</v>
      </c>
      <c r="D6364" s="45" t="s">
        <v>12340</v>
      </c>
      <c r="E6364" s="45" t="s">
        <v>10021</v>
      </c>
      <c r="AF6364" s="326"/>
    </row>
    <row r="6365" spans="1:32" x14ac:dyDescent="0.25">
      <c r="A6365" s="44" t="s">
        <v>19230</v>
      </c>
      <c r="B6365" s="44" t="s">
        <v>2451</v>
      </c>
      <c r="C6365" s="45">
        <v>251004</v>
      </c>
      <c r="D6365" s="45" t="s">
        <v>12340</v>
      </c>
      <c r="E6365" s="45" t="s">
        <v>12119</v>
      </c>
      <c r="AF6365" s="326"/>
    </row>
    <row r="6366" spans="1:32" x14ac:dyDescent="0.25">
      <c r="A6366" s="44" t="s">
        <v>2431</v>
      </c>
      <c r="B6366" s="44" t="s">
        <v>3298</v>
      </c>
      <c r="C6366" s="45">
        <v>26010402</v>
      </c>
      <c r="D6366" s="45" t="s">
        <v>12340</v>
      </c>
      <c r="E6366" s="45" t="s">
        <v>18836</v>
      </c>
      <c r="AF6366" s="326"/>
    </row>
    <row r="6367" spans="1:32" x14ac:dyDescent="0.25">
      <c r="A6367" s="44" t="s">
        <v>2431</v>
      </c>
      <c r="B6367" s="44" t="s">
        <v>18842</v>
      </c>
      <c r="C6367" s="45">
        <v>26020101</v>
      </c>
      <c r="D6367" s="45" t="s">
        <v>12340</v>
      </c>
      <c r="E6367" s="45" t="s">
        <v>10021</v>
      </c>
      <c r="AF6367" s="326"/>
    </row>
    <row r="6368" spans="1:32" x14ac:dyDescent="0.25">
      <c r="A6368" s="44" t="s">
        <v>2431</v>
      </c>
      <c r="B6368" s="44" t="s">
        <v>7119</v>
      </c>
      <c r="C6368" s="45">
        <v>26020102</v>
      </c>
      <c r="D6368" s="45" t="s">
        <v>12340</v>
      </c>
      <c r="E6368" s="45" t="s">
        <v>10021</v>
      </c>
      <c r="AF6368" s="326"/>
    </row>
    <row r="6369" spans="1:32" x14ac:dyDescent="0.25">
      <c r="A6369" s="44" t="s">
        <v>2431</v>
      </c>
      <c r="B6369" s="44" t="s">
        <v>5639</v>
      </c>
      <c r="C6369" s="45">
        <v>26010401</v>
      </c>
      <c r="D6369" s="45" t="s">
        <v>12340</v>
      </c>
      <c r="E6369" s="45" t="s">
        <v>18836</v>
      </c>
      <c r="AF6369" s="326"/>
    </row>
    <row r="6370" spans="1:32" x14ac:dyDescent="0.25">
      <c r="A6370" s="44" t="s">
        <v>139</v>
      </c>
      <c r="B6370" s="44" t="s">
        <v>154</v>
      </c>
      <c r="C6370" s="45" t="s">
        <v>10740</v>
      </c>
      <c r="D6370" s="46" t="s">
        <v>13037</v>
      </c>
      <c r="E6370" s="46">
        <v>46441</v>
      </c>
      <c r="AF6370" s="326"/>
    </row>
    <row r="6371" spans="1:32" x14ac:dyDescent="0.25">
      <c r="A6371" s="44" t="s">
        <v>139</v>
      </c>
      <c r="B6371" s="44" t="s">
        <v>154</v>
      </c>
      <c r="C6371" s="45" t="s">
        <v>10740</v>
      </c>
      <c r="D6371" s="46" t="s">
        <v>13037</v>
      </c>
      <c r="E6371" s="46">
        <v>46441</v>
      </c>
      <c r="AF6371" s="326"/>
    </row>
    <row r="6372" spans="1:32" x14ac:dyDescent="0.25">
      <c r="A6372" s="44" t="s">
        <v>139</v>
      </c>
      <c r="B6372" s="44" t="s">
        <v>154</v>
      </c>
      <c r="C6372" s="45" t="s">
        <v>15612</v>
      </c>
      <c r="D6372" s="46" t="s">
        <v>13037</v>
      </c>
      <c r="E6372" s="46">
        <v>46218</v>
      </c>
      <c r="AF6372" s="326"/>
    </row>
    <row r="6373" spans="1:32" x14ac:dyDescent="0.25">
      <c r="A6373" s="44" t="s">
        <v>139</v>
      </c>
      <c r="B6373" s="44" t="s">
        <v>154</v>
      </c>
      <c r="C6373" s="45" t="s">
        <v>15612</v>
      </c>
      <c r="D6373" s="46" t="s">
        <v>13037</v>
      </c>
      <c r="E6373" s="46">
        <v>46218</v>
      </c>
      <c r="AF6373" s="326"/>
    </row>
    <row r="6374" spans="1:32" x14ac:dyDescent="0.25">
      <c r="A6374" s="44" t="s">
        <v>139</v>
      </c>
      <c r="B6374" s="44" t="s">
        <v>166</v>
      </c>
      <c r="C6374" s="45" t="s">
        <v>17676</v>
      </c>
      <c r="D6374" s="46" t="s">
        <v>13037</v>
      </c>
      <c r="E6374" s="46">
        <v>46274</v>
      </c>
      <c r="AF6374" s="326"/>
    </row>
    <row r="6375" spans="1:32" x14ac:dyDescent="0.3">
      <c r="A6375" s="385" t="s">
        <v>1275</v>
      </c>
      <c r="B6375" s="385" t="s">
        <v>1339</v>
      </c>
      <c r="C6375" s="387">
        <v>24027</v>
      </c>
      <c r="D6375" s="93" t="s">
        <v>5007</v>
      </c>
      <c r="E6375" s="388">
        <v>46507</v>
      </c>
      <c r="AF6375" s="326"/>
    </row>
    <row r="6376" spans="1:32" x14ac:dyDescent="0.3">
      <c r="A6376" s="372" t="s">
        <v>20479</v>
      </c>
      <c r="B6376" s="372" t="s">
        <v>7465</v>
      </c>
      <c r="C6376" s="125" t="s">
        <v>20614</v>
      </c>
      <c r="D6376" s="32" t="s">
        <v>20621</v>
      </c>
      <c r="E6376" s="125" t="s">
        <v>10032</v>
      </c>
      <c r="F6376" s="125" t="s">
        <v>1236</v>
      </c>
      <c r="G6376" s="125" t="s">
        <v>1237</v>
      </c>
      <c r="AF6376" s="326"/>
    </row>
    <row r="6377" spans="1:32" x14ac:dyDescent="0.25">
      <c r="A6377" s="44" t="s">
        <v>8905</v>
      </c>
      <c r="B6377" s="44" t="s">
        <v>20397</v>
      </c>
      <c r="C6377" s="45" t="s">
        <v>8815</v>
      </c>
      <c r="D6377" s="32" t="s">
        <v>12570</v>
      </c>
      <c r="E6377" s="46">
        <v>46418</v>
      </c>
      <c r="AF6377" s="326"/>
    </row>
    <row r="6378" spans="1:32" x14ac:dyDescent="0.25">
      <c r="A6378" s="44" t="s">
        <v>13065</v>
      </c>
      <c r="B6378" s="92" t="s">
        <v>10390</v>
      </c>
      <c r="C6378" s="56" t="s">
        <v>10120</v>
      </c>
      <c r="D6378" s="146" t="s">
        <v>10389</v>
      </c>
      <c r="E6378" s="107">
        <v>45838</v>
      </c>
      <c r="F6378" s="93"/>
      <c r="G6378" s="93"/>
      <c r="H6378" s="93"/>
      <c r="I6378" s="99"/>
      <c r="J6378" s="99"/>
      <c r="K6378" s="99"/>
      <c r="L6378" s="99"/>
      <c r="M6378" s="99"/>
      <c r="N6378" s="99"/>
      <c r="O6378" s="99"/>
      <c r="P6378" s="99"/>
      <c r="Q6378" s="99"/>
      <c r="R6378" s="99"/>
      <c r="S6378" s="99"/>
      <c r="T6378" s="99"/>
      <c r="U6378" s="99"/>
      <c r="V6378" s="99"/>
      <c r="W6378" s="99"/>
      <c r="X6378" s="99"/>
      <c r="Y6378" s="99"/>
      <c r="Z6378" s="99"/>
      <c r="AF6378" s="326"/>
    </row>
    <row r="6379" spans="1:32" x14ac:dyDescent="0.25">
      <c r="A6379" s="44" t="s">
        <v>13065</v>
      </c>
      <c r="B6379" s="92" t="s">
        <v>13084</v>
      </c>
      <c r="C6379" s="93" t="s">
        <v>13054</v>
      </c>
      <c r="D6379" s="93" t="s">
        <v>1250</v>
      </c>
      <c r="E6379" s="94">
        <v>47208</v>
      </c>
      <c r="F6379" s="93"/>
      <c r="G6379" s="93"/>
      <c r="H6379" s="93"/>
      <c r="I6379" s="99"/>
      <c r="J6379" s="99"/>
      <c r="K6379" s="99"/>
      <c r="L6379" s="99"/>
      <c r="M6379" s="99"/>
      <c r="N6379" s="99"/>
      <c r="O6379" s="99"/>
      <c r="P6379" s="99"/>
      <c r="Q6379" s="99"/>
      <c r="R6379" s="99"/>
      <c r="S6379" s="99"/>
      <c r="T6379" s="99"/>
      <c r="U6379" s="99"/>
      <c r="V6379" s="99"/>
      <c r="W6379" s="99"/>
      <c r="X6379" s="99"/>
      <c r="Y6379" s="99"/>
      <c r="Z6379" s="99"/>
      <c r="AF6379" s="326"/>
    </row>
    <row r="6380" spans="1:32" x14ac:dyDescent="0.25">
      <c r="A6380" s="102" t="s">
        <v>3426</v>
      </c>
      <c r="B6380" s="92" t="s">
        <v>14075</v>
      </c>
      <c r="C6380" s="93" t="s">
        <v>14076</v>
      </c>
      <c r="D6380" s="93" t="s">
        <v>1250</v>
      </c>
      <c r="E6380" s="94">
        <v>47223</v>
      </c>
      <c r="F6380" s="93"/>
      <c r="G6380" s="93"/>
      <c r="H6380" s="93"/>
      <c r="I6380" s="99"/>
      <c r="J6380" s="99"/>
      <c r="K6380" s="99"/>
      <c r="L6380" s="99"/>
      <c r="M6380" s="99"/>
      <c r="N6380" s="99"/>
      <c r="O6380" s="99"/>
      <c r="P6380" s="99"/>
      <c r="Q6380" s="99"/>
      <c r="R6380" s="99"/>
      <c r="S6380" s="99"/>
      <c r="T6380" s="99"/>
      <c r="U6380" s="99"/>
      <c r="V6380" s="99"/>
      <c r="W6380" s="99"/>
      <c r="X6380" s="99"/>
      <c r="Y6380" s="99"/>
      <c r="Z6380" s="99"/>
      <c r="AF6380" s="326"/>
    </row>
    <row r="6381" spans="1:32" x14ac:dyDescent="0.25">
      <c r="A6381" s="44" t="s">
        <v>17930</v>
      </c>
      <c r="B6381" s="44" t="s">
        <v>20398</v>
      </c>
      <c r="C6381" s="45" t="s">
        <v>17917</v>
      </c>
      <c r="D6381" s="32" t="s">
        <v>12570</v>
      </c>
      <c r="E6381" s="46">
        <v>46418</v>
      </c>
      <c r="AF6381" s="326"/>
    </row>
    <row r="6382" spans="1:32" x14ac:dyDescent="0.25">
      <c r="A6382" s="44" t="s">
        <v>14863</v>
      </c>
      <c r="B6382" s="44" t="s">
        <v>16073</v>
      </c>
      <c r="C6382" s="45" t="s">
        <v>14864</v>
      </c>
      <c r="D6382" s="93" t="s">
        <v>3876</v>
      </c>
      <c r="E6382" s="359">
        <f>DATE(2029,4,18)</f>
        <v>47226</v>
      </c>
      <c r="F6382" s="93"/>
      <c r="G6382" s="93"/>
      <c r="H6382" s="93"/>
      <c r="I6382" s="99"/>
      <c r="J6382" s="99"/>
      <c r="K6382" s="99"/>
      <c r="L6382" s="99"/>
      <c r="M6382" s="99"/>
      <c r="N6382" s="99"/>
      <c r="O6382" s="99"/>
      <c r="P6382" s="99"/>
      <c r="Q6382" s="99"/>
      <c r="R6382" s="99"/>
      <c r="S6382" s="99"/>
      <c r="T6382" s="99"/>
      <c r="U6382" s="99"/>
      <c r="V6382" s="99"/>
      <c r="W6382" s="99"/>
      <c r="X6382" s="99"/>
      <c r="Y6382" s="99"/>
      <c r="Z6382" s="99"/>
      <c r="AF6382" s="326"/>
    </row>
    <row r="6383" spans="1:32" x14ac:dyDescent="0.3">
      <c r="A6383" s="385" t="s">
        <v>18618</v>
      </c>
      <c r="B6383" s="385" t="s">
        <v>1339</v>
      </c>
      <c r="C6383" s="387" t="s">
        <v>18636</v>
      </c>
      <c r="D6383" s="93" t="s">
        <v>5007</v>
      </c>
      <c r="E6383" s="388">
        <v>46507</v>
      </c>
      <c r="AF6383" s="326"/>
    </row>
    <row r="6384" spans="1:32" x14ac:dyDescent="0.25">
      <c r="A6384" s="44" t="s">
        <v>14252</v>
      </c>
      <c r="B6384" s="44" t="s">
        <v>3298</v>
      </c>
      <c r="C6384" s="45">
        <v>25010402</v>
      </c>
      <c r="D6384" s="45" t="s">
        <v>12340</v>
      </c>
      <c r="E6384" s="45" t="s">
        <v>13581</v>
      </c>
      <c r="AF6384" s="326"/>
    </row>
    <row r="6385" spans="1:32" x14ac:dyDescent="0.25">
      <c r="A6385" s="44" t="s">
        <v>17050</v>
      </c>
      <c r="B6385" s="44" t="s">
        <v>5639</v>
      </c>
      <c r="C6385" s="45">
        <v>25010401</v>
      </c>
      <c r="D6385" s="45" t="s">
        <v>12340</v>
      </c>
      <c r="E6385" s="45" t="s">
        <v>13581</v>
      </c>
      <c r="AF6385" s="326"/>
    </row>
    <row r="6386" spans="1:32" x14ac:dyDescent="0.25">
      <c r="A6386" s="44" t="s">
        <v>17050</v>
      </c>
      <c r="B6386" s="44" t="s">
        <v>3298</v>
      </c>
      <c r="C6386" s="45">
        <v>25010402</v>
      </c>
      <c r="D6386" s="45" t="s">
        <v>12340</v>
      </c>
      <c r="E6386" s="45" t="s">
        <v>13581</v>
      </c>
      <c r="AF6386" s="326"/>
    </row>
    <row r="6387" spans="1:32" x14ac:dyDescent="0.25">
      <c r="A6387" s="44" t="s">
        <v>17050</v>
      </c>
      <c r="B6387" s="44" t="s">
        <v>18828</v>
      </c>
      <c r="C6387" s="45">
        <v>25010501</v>
      </c>
      <c r="D6387" s="45" t="s">
        <v>12340</v>
      </c>
      <c r="E6387" s="45" t="s">
        <v>13567</v>
      </c>
      <c r="AF6387" s="326"/>
    </row>
    <row r="6388" spans="1:32" x14ac:dyDescent="0.25">
      <c r="A6388" s="44" t="s">
        <v>17050</v>
      </c>
      <c r="B6388" s="44" t="s">
        <v>5442</v>
      </c>
      <c r="C6388" s="45">
        <v>25010502</v>
      </c>
      <c r="D6388" s="45" t="s">
        <v>12340</v>
      </c>
      <c r="E6388" s="45" t="s">
        <v>13567</v>
      </c>
      <c r="AF6388" s="326"/>
    </row>
    <row r="6389" spans="1:32" x14ac:dyDescent="0.25">
      <c r="A6389" s="44" t="s">
        <v>1684</v>
      </c>
      <c r="B6389" s="44" t="s">
        <v>3598</v>
      </c>
      <c r="C6389" s="45">
        <v>230301</v>
      </c>
      <c r="D6389" s="45" t="s">
        <v>12340</v>
      </c>
      <c r="E6389" s="45" t="s">
        <v>5580</v>
      </c>
      <c r="AF6389" s="326"/>
    </row>
    <row r="6390" spans="1:32" x14ac:dyDescent="0.25">
      <c r="A6390" s="113" t="s">
        <v>10827</v>
      </c>
      <c r="B6390" s="271" t="s">
        <v>6150</v>
      </c>
      <c r="C6390" s="59" t="s">
        <v>10852</v>
      </c>
      <c r="D6390" s="93" t="s">
        <v>1250</v>
      </c>
      <c r="E6390" s="94">
        <v>46225</v>
      </c>
      <c r="F6390" s="93"/>
      <c r="G6390" s="93"/>
      <c r="H6390" s="93"/>
      <c r="I6390" s="99"/>
      <c r="J6390" s="99"/>
      <c r="K6390" s="99"/>
      <c r="L6390" s="99"/>
      <c r="M6390" s="99"/>
      <c r="N6390" s="99"/>
      <c r="O6390" s="99"/>
      <c r="P6390" s="99"/>
      <c r="Q6390" s="99"/>
      <c r="R6390" s="99"/>
      <c r="S6390" s="99"/>
      <c r="T6390" s="99"/>
      <c r="U6390" s="99"/>
      <c r="V6390" s="99"/>
      <c r="W6390" s="99"/>
      <c r="X6390" s="99"/>
      <c r="Y6390" s="99"/>
      <c r="Z6390" s="99"/>
      <c r="AA6390" s="380"/>
      <c r="AF6390" s="326"/>
    </row>
    <row r="6391" spans="1:32" x14ac:dyDescent="0.25">
      <c r="A6391" s="44" t="s">
        <v>10033</v>
      </c>
      <c r="B6391" s="44" t="s">
        <v>3298</v>
      </c>
      <c r="C6391" s="45">
        <v>24010402</v>
      </c>
      <c r="D6391" s="45" t="s">
        <v>12340</v>
      </c>
      <c r="E6391" s="45" t="s">
        <v>10021</v>
      </c>
      <c r="AF6391" s="326"/>
    </row>
    <row r="6392" spans="1:32" x14ac:dyDescent="0.25">
      <c r="A6392" s="44" t="s">
        <v>10033</v>
      </c>
      <c r="B6392" s="44" t="s">
        <v>10020</v>
      </c>
      <c r="C6392" s="45">
        <v>24010401</v>
      </c>
      <c r="D6392" s="45" t="s">
        <v>12340</v>
      </c>
      <c r="E6392" s="45" t="s">
        <v>10021</v>
      </c>
      <c r="AF6392" s="326"/>
    </row>
    <row r="6393" spans="1:32" x14ac:dyDescent="0.25">
      <c r="A6393" s="44" t="s">
        <v>16074</v>
      </c>
      <c r="B6393" s="44" t="s">
        <v>16075</v>
      </c>
      <c r="C6393" s="45" t="s">
        <v>16076</v>
      </c>
      <c r="D6393" s="93" t="s">
        <v>3876</v>
      </c>
      <c r="E6393" s="359">
        <f>DATE(2029,7,17)</f>
        <v>47316</v>
      </c>
      <c r="F6393" s="93"/>
      <c r="G6393" s="93"/>
      <c r="H6393" s="93"/>
      <c r="I6393" s="99"/>
      <c r="J6393" s="99"/>
      <c r="K6393" s="99"/>
      <c r="L6393" s="99"/>
      <c r="M6393" s="99"/>
      <c r="N6393" s="99"/>
      <c r="O6393" s="99"/>
      <c r="P6393" s="99"/>
      <c r="Q6393" s="99"/>
      <c r="R6393" s="99"/>
      <c r="S6393" s="99"/>
      <c r="T6393" s="99"/>
      <c r="U6393" s="99"/>
      <c r="V6393" s="99"/>
      <c r="W6393" s="99"/>
      <c r="X6393" s="99"/>
      <c r="Y6393" s="99"/>
      <c r="Z6393" s="99"/>
      <c r="AF6393" s="326"/>
    </row>
    <row r="6394" spans="1:32" x14ac:dyDescent="0.25">
      <c r="A6394" s="44" t="s">
        <v>8841</v>
      </c>
      <c r="B6394" s="44" t="s">
        <v>20344</v>
      </c>
      <c r="C6394" s="45" t="s">
        <v>8813</v>
      </c>
      <c r="D6394" s="32" t="s">
        <v>12570</v>
      </c>
      <c r="E6394" s="46">
        <v>46387</v>
      </c>
      <c r="AF6394" s="326"/>
    </row>
    <row r="6395" spans="1:32" x14ac:dyDescent="0.25">
      <c r="A6395" s="44" t="s">
        <v>7526</v>
      </c>
      <c r="B6395" s="44" t="s">
        <v>3157</v>
      </c>
      <c r="C6395" s="45">
        <v>230305</v>
      </c>
      <c r="D6395" s="45" t="s">
        <v>12340</v>
      </c>
      <c r="E6395" s="45" t="s">
        <v>3276</v>
      </c>
      <c r="AF6395" s="326"/>
    </row>
    <row r="6396" spans="1:32" x14ac:dyDescent="0.25">
      <c r="A6396" s="44" t="s">
        <v>7526</v>
      </c>
      <c r="B6396" s="44" t="s">
        <v>3598</v>
      </c>
      <c r="C6396" s="45">
        <v>230301</v>
      </c>
      <c r="D6396" s="45" t="s">
        <v>12340</v>
      </c>
      <c r="E6396" s="45" t="s">
        <v>5580</v>
      </c>
      <c r="AF6396" s="326"/>
    </row>
    <row r="6397" spans="1:32" x14ac:dyDescent="0.25">
      <c r="A6397" s="44" t="s">
        <v>8820</v>
      </c>
      <c r="B6397" s="44" t="s">
        <v>20338</v>
      </c>
      <c r="C6397" s="45" t="s">
        <v>8812</v>
      </c>
      <c r="D6397" s="32" t="s">
        <v>12570</v>
      </c>
      <c r="E6397" s="46">
        <v>46387</v>
      </c>
      <c r="AF6397" s="326"/>
    </row>
    <row r="6398" spans="1:32" x14ac:dyDescent="0.3">
      <c r="A6398" s="372" t="s">
        <v>20480</v>
      </c>
      <c r="B6398" s="372" t="s">
        <v>1217</v>
      </c>
      <c r="C6398" s="125" t="s">
        <v>20617</v>
      </c>
      <c r="D6398" s="32" t="s">
        <v>20621</v>
      </c>
      <c r="E6398" s="125" t="s">
        <v>10032</v>
      </c>
      <c r="F6398" s="125" t="s">
        <v>1236</v>
      </c>
      <c r="G6398" s="125" t="s">
        <v>1237</v>
      </c>
      <c r="AF6398" s="326"/>
    </row>
    <row r="6399" spans="1:32" x14ac:dyDescent="0.25">
      <c r="A6399" s="44" t="s">
        <v>721</v>
      </c>
      <c r="B6399" s="92" t="s">
        <v>10390</v>
      </c>
      <c r="C6399" s="56" t="s">
        <v>10120</v>
      </c>
      <c r="D6399" s="146" t="s">
        <v>10389</v>
      </c>
      <c r="E6399" s="107">
        <v>45838</v>
      </c>
      <c r="F6399" s="93"/>
      <c r="G6399" s="93"/>
      <c r="H6399" s="93"/>
      <c r="I6399" s="99"/>
      <c r="J6399" s="99"/>
      <c r="K6399" s="99"/>
      <c r="L6399" s="99"/>
      <c r="M6399" s="99"/>
      <c r="N6399" s="99"/>
      <c r="O6399" s="99"/>
      <c r="P6399" s="99"/>
      <c r="Q6399" s="99"/>
      <c r="R6399" s="99"/>
      <c r="S6399" s="99"/>
      <c r="T6399" s="99"/>
      <c r="U6399" s="99"/>
      <c r="V6399" s="99"/>
      <c r="W6399" s="99"/>
      <c r="X6399" s="99"/>
      <c r="Y6399" s="99"/>
      <c r="Z6399" s="99"/>
      <c r="AF6399" s="326"/>
    </row>
    <row r="6400" spans="1:32" x14ac:dyDescent="0.25">
      <c r="A6400" s="44" t="s">
        <v>721</v>
      </c>
      <c r="B6400" s="44" t="s">
        <v>13160</v>
      </c>
      <c r="C6400" s="45">
        <v>6.25</v>
      </c>
      <c r="D6400" s="45" t="s">
        <v>13565</v>
      </c>
      <c r="E6400" s="46">
        <v>47422</v>
      </c>
      <c r="F6400" s="45"/>
      <c r="G6400" s="93"/>
      <c r="H6400" s="93"/>
      <c r="I6400" s="99"/>
      <c r="J6400" s="99"/>
      <c r="K6400" s="99"/>
      <c r="L6400" s="99"/>
      <c r="M6400" s="99"/>
      <c r="N6400" s="99"/>
      <c r="O6400" s="99"/>
      <c r="P6400" s="99"/>
      <c r="Q6400" s="99"/>
      <c r="R6400" s="99"/>
      <c r="S6400" s="99"/>
      <c r="T6400" s="99"/>
      <c r="U6400" s="99"/>
      <c r="V6400" s="99"/>
      <c r="W6400" s="99"/>
      <c r="X6400" s="99"/>
      <c r="Y6400" s="99"/>
      <c r="Z6400" s="99"/>
      <c r="AF6400" s="326"/>
    </row>
    <row r="6401" spans="1:32" x14ac:dyDescent="0.25">
      <c r="A6401" s="44" t="s">
        <v>721</v>
      </c>
      <c r="B6401" s="44" t="s">
        <v>13135</v>
      </c>
      <c r="C6401" s="45">
        <v>15.24</v>
      </c>
      <c r="D6401" s="45" t="s">
        <v>13565</v>
      </c>
      <c r="E6401" s="46">
        <v>47299</v>
      </c>
      <c r="F6401" s="45"/>
      <c r="G6401" s="93"/>
      <c r="H6401" s="93"/>
      <c r="I6401" s="99"/>
      <c r="J6401" s="99"/>
      <c r="K6401" s="99"/>
      <c r="L6401" s="99"/>
      <c r="M6401" s="99"/>
      <c r="N6401" s="99"/>
      <c r="O6401" s="99"/>
      <c r="P6401" s="99"/>
      <c r="Q6401" s="99"/>
      <c r="R6401" s="99"/>
      <c r="S6401" s="99"/>
      <c r="T6401" s="99"/>
      <c r="U6401" s="99"/>
      <c r="V6401" s="99"/>
      <c r="W6401" s="99"/>
      <c r="X6401" s="99"/>
      <c r="Y6401" s="99"/>
      <c r="Z6401" s="99"/>
      <c r="AF6401" s="326"/>
    </row>
    <row r="6402" spans="1:32" x14ac:dyDescent="0.3">
      <c r="A6402" s="372" t="s">
        <v>8310</v>
      </c>
      <c r="B6402" s="372" t="s">
        <v>1207</v>
      </c>
      <c r="C6402" s="125" t="s">
        <v>11906</v>
      </c>
      <c r="D6402" s="32" t="s">
        <v>20621</v>
      </c>
      <c r="E6402" s="125" t="s">
        <v>7992</v>
      </c>
      <c r="F6402" s="125" t="s">
        <v>1236</v>
      </c>
      <c r="G6402" s="125" t="s">
        <v>1236</v>
      </c>
      <c r="AF6402" s="326"/>
    </row>
    <row r="6403" spans="1:32" x14ac:dyDescent="0.3">
      <c r="A6403" s="372" t="s">
        <v>8310</v>
      </c>
      <c r="B6403" s="372" t="s">
        <v>5059</v>
      </c>
      <c r="C6403" s="125" t="s">
        <v>17475</v>
      </c>
      <c r="D6403" s="32" t="s">
        <v>20621</v>
      </c>
      <c r="E6403" s="125" t="s">
        <v>5246</v>
      </c>
      <c r="F6403" s="125" t="s">
        <v>1236</v>
      </c>
      <c r="G6403" s="125" t="s">
        <v>1236</v>
      </c>
      <c r="AF6403" s="326"/>
    </row>
    <row r="6404" spans="1:32" x14ac:dyDescent="0.3">
      <c r="A6404" s="372" t="s">
        <v>8310</v>
      </c>
      <c r="B6404" s="372" t="s">
        <v>1213</v>
      </c>
      <c r="C6404" s="125" t="s">
        <v>20615</v>
      </c>
      <c r="D6404" s="32" t="s">
        <v>20621</v>
      </c>
      <c r="E6404" s="125" t="s">
        <v>10032</v>
      </c>
      <c r="F6404" s="125" t="s">
        <v>1236</v>
      </c>
      <c r="G6404" s="125" t="s">
        <v>1236</v>
      </c>
      <c r="AF6404" s="326"/>
    </row>
    <row r="6405" spans="1:32" x14ac:dyDescent="0.25">
      <c r="A6405" s="44" t="s">
        <v>8310</v>
      </c>
      <c r="B6405" s="44" t="s">
        <v>8374</v>
      </c>
      <c r="C6405" s="45">
        <v>230401</v>
      </c>
      <c r="D6405" s="45" t="s">
        <v>12340</v>
      </c>
      <c r="E6405" s="45" t="s">
        <v>7925</v>
      </c>
      <c r="AF6405" s="326"/>
    </row>
    <row r="6406" spans="1:32" x14ac:dyDescent="0.25">
      <c r="A6406" s="44" t="s">
        <v>8310</v>
      </c>
      <c r="B6406" s="44" t="s">
        <v>980</v>
      </c>
      <c r="C6406" s="45">
        <v>260103</v>
      </c>
      <c r="D6406" s="45" t="s">
        <v>12340</v>
      </c>
      <c r="E6406" s="45" t="s">
        <v>8976</v>
      </c>
      <c r="AF6406" s="326"/>
    </row>
    <row r="6407" spans="1:32" x14ac:dyDescent="0.25">
      <c r="A6407" s="44" t="s">
        <v>8310</v>
      </c>
      <c r="B6407" s="44" t="s">
        <v>11297</v>
      </c>
      <c r="C6407" s="45">
        <v>240501</v>
      </c>
      <c r="D6407" s="45" t="s">
        <v>12340</v>
      </c>
      <c r="E6407" s="45" t="s">
        <v>11298</v>
      </c>
      <c r="AF6407" s="326"/>
    </row>
    <row r="6408" spans="1:32" x14ac:dyDescent="0.25">
      <c r="A6408" s="44" t="s">
        <v>8310</v>
      </c>
      <c r="B6408" s="44" t="s">
        <v>3159</v>
      </c>
      <c r="C6408" s="45">
        <v>230903</v>
      </c>
      <c r="D6408" s="45" t="s">
        <v>12340</v>
      </c>
      <c r="E6408" s="45" t="s">
        <v>8524</v>
      </c>
      <c r="AF6408" s="326"/>
    </row>
    <row r="6409" spans="1:32" x14ac:dyDescent="0.3">
      <c r="A6409" s="372" t="s">
        <v>16574</v>
      </c>
      <c r="B6409" s="372" t="s">
        <v>5060</v>
      </c>
      <c r="C6409" s="125" t="s">
        <v>16725</v>
      </c>
      <c r="D6409" s="32" t="s">
        <v>20621</v>
      </c>
      <c r="E6409" s="125" t="s">
        <v>12895</v>
      </c>
      <c r="F6409" s="125" t="s">
        <v>1237</v>
      </c>
      <c r="G6409" s="125" t="s">
        <v>1237</v>
      </c>
      <c r="AF6409" s="326"/>
    </row>
    <row r="6410" spans="1:32" x14ac:dyDescent="0.25">
      <c r="A6410" s="367" t="s">
        <v>9186</v>
      </c>
      <c r="B6410" s="256" t="s">
        <v>9158</v>
      </c>
      <c r="C6410" s="53" t="s">
        <v>9246</v>
      </c>
      <c r="D6410" s="93" t="s">
        <v>5891</v>
      </c>
      <c r="E6410" s="257">
        <v>47059</v>
      </c>
      <c r="F6410" s="93"/>
      <c r="G6410" s="93"/>
      <c r="H6410" s="93"/>
      <c r="I6410" s="99"/>
      <c r="J6410" s="99"/>
      <c r="K6410" s="99"/>
      <c r="L6410" s="99"/>
      <c r="M6410" s="99"/>
      <c r="N6410" s="99"/>
      <c r="O6410" s="99"/>
      <c r="P6410" s="99"/>
      <c r="Q6410" s="99"/>
      <c r="R6410" s="99"/>
      <c r="S6410" s="99"/>
      <c r="T6410" s="99"/>
      <c r="U6410" s="99"/>
      <c r="V6410" s="99"/>
      <c r="W6410" s="99"/>
      <c r="X6410" s="99"/>
      <c r="Y6410" s="99"/>
      <c r="Z6410" s="99"/>
      <c r="AF6410" s="326"/>
    </row>
    <row r="6411" spans="1:32" x14ac:dyDescent="0.25">
      <c r="A6411" s="44" t="s">
        <v>17051</v>
      </c>
      <c r="B6411" s="44" t="s">
        <v>967</v>
      </c>
      <c r="C6411" s="45">
        <v>250601</v>
      </c>
      <c r="D6411" s="45" t="s">
        <v>12340</v>
      </c>
      <c r="E6411" s="45" t="s">
        <v>16905</v>
      </c>
      <c r="AF6411" s="326"/>
    </row>
    <row r="6412" spans="1:32" x14ac:dyDescent="0.3">
      <c r="A6412" s="57" t="s">
        <v>3782</v>
      </c>
      <c r="B6412" s="92" t="s">
        <v>3862</v>
      </c>
      <c r="C6412" s="93" t="s">
        <v>3860</v>
      </c>
      <c r="D6412" s="93" t="s">
        <v>3861</v>
      </c>
      <c r="E6412" s="94">
        <v>46203</v>
      </c>
      <c r="F6412" s="93"/>
      <c r="G6412" s="93"/>
      <c r="H6412" s="93"/>
      <c r="I6412" s="99"/>
      <c r="J6412" s="99"/>
      <c r="K6412" s="99"/>
      <c r="L6412" s="99"/>
      <c r="M6412" s="99"/>
      <c r="N6412" s="99"/>
      <c r="O6412" s="99"/>
      <c r="P6412" s="99"/>
      <c r="Q6412" s="99"/>
      <c r="R6412" s="99"/>
      <c r="S6412" s="99"/>
      <c r="T6412" s="99"/>
      <c r="U6412" s="99"/>
      <c r="V6412" s="99"/>
      <c r="W6412" s="99"/>
      <c r="X6412" s="99"/>
      <c r="Y6412" s="99"/>
      <c r="Z6412" s="99"/>
      <c r="AA6412" s="380"/>
      <c r="AF6412" s="326"/>
    </row>
    <row r="6413" spans="1:32" x14ac:dyDescent="0.25">
      <c r="A6413" s="44" t="s">
        <v>2714</v>
      </c>
      <c r="B6413" s="44" t="s">
        <v>20342</v>
      </c>
      <c r="C6413" s="45" t="s">
        <v>10493</v>
      </c>
      <c r="D6413" s="32" t="s">
        <v>12570</v>
      </c>
      <c r="E6413" s="46">
        <v>46387</v>
      </c>
      <c r="AF6413" s="326"/>
    </row>
    <row r="6414" spans="1:32" x14ac:dyDescent="0.25">
      <c r="A6414" s="44" t="s">
        <v>11466</v>
      </c>
      <c r="B6414" s="44" t="s">
        <v>11304</v>
      </c>
      <c r="C6414" s="45">
        <v>240403</v>
      </c>
      <c r="D6414" s="45" t="s">
        <v>12340</v>
      </c>
      <c r="E6414" s="45" t="s">
        <v>5311</v>
      </c>
      <c r="AF6414" s="326"/>
    </row>
    <row r="6415" spans="1:32" x14ac:dyDescent="0.25">
      <c r="A6415" s="44" t="s">
        <v>10524</v>
      </c>
      <c r="B6415" s="44" t="s">
        <v>16077</v>
      </c>
      <c r="C6415" s="45" t="s">
        <v>10581</v>
      </c>
      <c r="D6415" s="93" t="s">
        <v>3876</v>
      </c>
      <c r="E6415" s="359">
        <f>DATE(2028,2,5)</f>
        <v>46788</v>
      </c>
      <c r="F6415" s="93"/>
      <c r="G6415" s="93"/>
      <c r="H6415" s="93"/>
      <c r="I6415" s="99"/>
      <c r="J6415" s="99"/>
      <c r="K6415" s="99"/>
      <c r="L6415" s="99"/>
      <c r="M6415" s="99"/>
      <c r="N6415" s="99"/>
      <c r="O6415" s="99"/>
      <c r="P6415" s="99"/>
      <c r="Q6415" s="99"/>
      <c r="R6415" s="99"/>
      <c r="S6415" s="99"/>
      <c r="T6415" s="99"/>
      <c r="U6415" s="99"/>
      <c r="V6415" s="99"/>
      <c r="W6415" s="99"/>
      <c r="X6415" s="99"/>
      <c r="Y6415" s="99"/>
      <c r="Z6415" s="99"/>
      <c r="AF6415" s="326"/>
    </row>
    <row r="6416" spans="1:32" x14ac:dyDescent="0.25">
      <c r="A6416" s="44" t="s">
        <v>13280</v>
      </c>
      <c r="B6416" s="44" t="s">
        <v>13141</v>
      </c>
      <c r="C6416" s="45">
        <v>20.23</v>
      </c>
      <c r="D6416" s="45" t="s">
        <v>13565</v>
      </c>
      <c r="E6416" s="46">
        <v>46934</v>
      </c>
      <c r="F6416" s="45"/>
      <c r="G6416" s="93"/>
      <c r="H6416" s="93"/>
      <c r="I6416" s="99"/>
      <c r="J6416" s="99"/>
      <c r="K6416" s="99"/>
      <c r="L6416" s="99"/>
      <c r="M6416" s="99"/>
      <c r="N6416" s="99"/>
      <c r="O6416" s="99"/>
      <c r="P6416" s="99"/>
      <c r="Q6416" s="99"/>
      <c r="R6416" s="99"/>
      <c r="S6416" s="99"/>
      <c r="T6416" s="99"/>
      <c r="U6416" s="99"/>
      <c r="V6416" s="99"/>
      <c r="W6416" s="99"/>
      <c r="X6416" s="99"/>
      <c r="Y6416" s="99"/>
      <c r="Z6416" s="99"/>
      <c r="AF6416" s="326"/>
    </row>
    <row r="6417" spans="1:32" x14ac:dyDescent="0.25">
      <c r="A6417" s="44" t="s">
        <v>144</v>
      </c>
      <c r="B6417" s="44" t="s">
        <v>5167</v>
      </c>
      <c r="C6417" s="45" t="s">
        <v>5159</v>
      </c>
      <c r="D6417" s="46" t="s">
        <v>13037</v>
      </c>
      <c r="E6417" s="46">
        <v>46342</v>
      </c>
      <c r="AF6417" s="326"/>
    </row>
    <row r="6418" spans="1:32" x14ac:dyDescent="0.25">
      <c r="A6418" s="44" t="s">
        <v>144</v>
      </c>
      <c r="B6418" s="44" t="s">
        <v>5167</v>
      </c>
      <c r="C6418" s="45" t="s">
        <v>5159</v>
      </c>
      <c r="D6418" s="46" t="s">
        <v>13037</v>
      </c>
      <c r="E6418" s="46">
        <v>46342</v>
      </c>
      <c r="AF6418" s="326"/>
    </row>
    <row r="6419" spans="1:32" x14ac:dyDescent="0.25">
      <c r="A6419" s="44" t="s">
        <v>144</v>
      </c>
      <c r="B6419" s="44" t="s">
        <v>5167</v>
      </c>
      <c r="C6419" s="45" t="s">
        <v>5159</v>
      </c>
      <c r="D6419" s="46" t="s">
        <v>13037</v>
      </c>
      <c r="E6419" s="46">
        <v>46342</v>
      </c>
      <c r="AF6419" s="326"/>
    </row>
    <row r="6420" spans="1:32" x14ac:dyDescent="0.25">
      <c r="A6420" s="44" t="s">
        <v>11467</v>
      </c>
      <c r="B6420" s="44" t="s">
        <v>989</v>
      </c>
      <c r="C6420" s="45">
        <v>230402</v>
      </c>
      <c r="D6420" s="45" t="s">
        <v>12340</v>
      </c>
      <c r="E6420" s="45" t="s">
        <v>7925</v>
      </c>
      <c r="AF6420" s="326"/>
    </row>
    <row r="6421" spans="1:32" x14ac:dyDescent="0.25">
      <c r="A6421" s="44" t="s">
        <v>11467</v>
      </c>
      <c r="B6421" s="44" t="s">
        <v>3275</v>
      </c>
      <c r="C6421" s="45">
        <v>210101</v>
      </c>
      <c r="D6421" s="45" t="s">
        <v>12340</v>
      </c>
      <c r="E6421" s="45" t="s">
        <v>3276</v>
      </c>
      <c r="AF6421" s="326"/>
    </row>
    <row r="6422" spans="1:32" x14ac:dyDescent="0.25">
      <c r="A6422" s="44" t="s">
        <v>11468</v>
      </c>
      <c r="B6422" s="44" t="s">
        <v>3598</v>
      </c>
      <c r="C6422" s="45">
        <v>240301</v>
      </c>
      <c r="D6422" s="45" t="s">
        <v>12340</v>
      </c>
      <c r="E6422" s="45" t="s">
        <v>10032</v>
      </c>
      <c r="AF6422" s="326"/>
    </row>
    <row r="6423" spans="1:32" x14ac:dyDescent="0.25">
      <c r="A6423" s="44" t="s">
        <v>722</v>
      </c>
      <c r="B6423" s="44" t="s">
        <v>3275</v>
      </c>
      <c r="C6423" s="45">
        <v>210101</v>
      </c>
      <c r="D6423" s="45" t="s">
        <v>12340</v>
      </c>
      <c r="E6423" s="45" t="s">
        <v>3276</v>
      </c>
      <c r="AF6423" s="326"/>
    </row>
    <row r="6424" spans="1:32" x14ac:dyDescent="0.25">
      <c r="A6424" s="256" t="s">
        <v>5927</v>
      </c>
      <c r="B6424" s="256" t="s">
        <v>5914</v>
      </c>
      <c r="C6424" s="167" t="s">
        <v>5928</v>
      </c>
      <c r="D6424" s="146" t="s">
        <v>5891</v>
      </c>
      <c r="E6424" s="66">
        <v>45980</v>
      </c>
      <c r="F6424" s="93"/>
      <c r="G6424" s="93"/>
      <c r="H6424" s="93"/>
      <c r="I6424" s="99"/>
      <c r="J6424" s="99"/>
      <c r="K6424" s="99"/>
      <c r="L6424" s="99"/>
      <c r="M6424" s="99"/>
      <c r="N6424" s="99"/>
      <c r="O6424" s="99"/>
      <c r="P6424" s="99"/>
      <c r="Q6424" s="99"/>
      <c r="R6424" s="99"/>
      <c r="S6424" s="99"/>
      <c r="T6424" s="99"/>
      <c r="U6424" s="99"/>
      <c r="V6424" s="99"/>
      <c r="W6424" s="99"/>
      <c r="X6424" s="99"/>
      <c r="Y6424" s="99"/>
      <c r="Z6424" s="99"/>
      <c r="AF6424" s="326"/>
    </row>
    <row r="6425" spans="1:32" x14ac:dyDescent="0.25">
      <c r="A6425" s="44" t="s">
        <v>15613</v>
      </c>
      <c r="B6425" s="44" t="s">
        <v>4105</v>
      </c>
      <c r="C6425" s="45" t="s">
        <v>15614</v>
      </c>
      <c r="D6425" s="46" t="s">
        <v>13037</v>
      </c>
      <c r="E6425" s="46">
        <v>46218</v>
      </c>
      <c r="AF6425" s="326"/>
    </row>
    <row r="6426" spans="1:32" x14ac:dyDescent="0.25">
      <c r="A6426" s="44" t="s">
        <v>19231</v>
      </c>
      <c r="B6426" s="44" t="s">
        <v>18854</v>
      </c>
      <c r="C6426" s="45">
        <v>25100201</v>
      </c>
      <c r="D6426" s="45" t="s">
        <v>12340</v>
      </c>
      <c r="E6426" s="45" t="s">
        <v>12119</v>
      </c>
      <c r="AF6426" s="326"/>
    </row>
    <row r="6427" spans="1:32" x14ac:dyDescent="0.3">
      <c r="A6427" s="57" t="s">
        <v>2875</v>
      </c>
      <c r="B6427" s="57" t="s">
        <v>2254</v>
      </c>
      <c r="C6427" s="62">
        <v>24030</v>
      </c>
      <c r="D6427" s="93" t="s">
        <v>5007</v>
      </c>
      <c r="E6427" s="60">
        <v>46326</v>
      </c>
      <c r="F6427" s="379"/>
      <c r="G6427" s="379"/>
      <c r="H6427" s="379"/>
      <c r="I6427" s="380"/>
      <c r="J6427" s="380"/>
      <c r="K6427" s="380"/>
      <c r="L6427" s="380"/>
      <c r="M6427" s="380"/>
      <c r="N6427" s="380"/>
      <c r="O6427" s="380"/>
      <c r="P6427" s="380"/>
      <c r="Q6427" s="380"/>
      <c r="R6427" s="380"/>
      <c r="S6427" s="380"/>
      <c r="T6427" s="380"/>
      <c r="U6427" s="380"/>
      <c r="V6427" s="380"/>
      <c r="W6427" s="380"/>
      <c r="X6427" s="380"/>
      <c r="Y6427" s="380"/>
      <c r="Z6427" s="380"/>
      <c r="AA6427" s="380"/>
      <c r="AF6427" s="326"/>
    </row>
    <row r="6428" spans="1:32" x14ac:dyDescent="0.25">
      <c r="A6428" s="44" t="s">
        <v>723</v>
      </c>
      <c r="B6428" s="44" t="s">
        <v>3275</v>
      </c>
      <c r="C6428" s="45">
        <v>210101</v>
      </c>
      <c r="D6428" s="45" t="s">
        <v>12340</v>
      </c>
      <c r="E6428" s="45" t="s">
        <v>3276</v>
      </c>
      <c r="AF6428" s="326"/>
    </row>
    <row r="6429" spans="1:32" x14ac:dyDescent="0.25">
      <c r="A6429" s="44" t="s">
        <v>723</v>
      </c>
      <c r="B6429" s="44" t="s">
        <v>3160</v>
      </c>
      <c r="C6429" s="45">
        <v>230901</v>
      </c>
      <c r="D6429" s="45" t="s">
        <v>12340</v>
      </c>
      <c r="E6429" s="45" t="s">
        <v>8524</v>
      </c>
      <c r="AF6429" s="326"/>
    </row>
    <row r="6430" spans="1:32" x14ac:dyDescent="0.25">
      <c r="A6430" s="44" t="s">
        <v>14693</v>
      </c>
      <c r="B6430" s="44" t="s">
        <v>13118</v>
      </c>
      <c r="C6430" s="45">
        <v>21.25</v>
      </c>
      <c r="D6430" s="45" t="s">
        <v>13565</v>
      </c>
      <c r="E6430" s="46">
        <v>47664</v>
      </c>
      <c r="F6430" s="45"/>
      <c r="G6430" s="93"/>
      <c r="H6430" s="93"/>
      <c r="I6430" s="99"/>
      <c r="J6430" s="99"/>
      <c r="K6430" s="99"/>
      <c r="L6430" s="99"/>
      <c r="M6430" s="99"/>
      <c r="N6430" s="99"/>
      <c r="O6430" s="99"/>
      <c r="P6430" s="99"/>
      <c r="Q6430" s="99"/>
      <c r="R6430" s="99"/>
      <c r="S6430" s="99"/>
      <c r="T6430" s="99"/>
      <c r="U6430" s="99"/>
      <c r="V6430" s="99"/>
      <c r="W6430" s="99"/>
      <c r="X6430" s="99"/>
      <c r="Y6430" s="99"/>
      <c r="Z6430" s="99"/>
      <c r="AF6430" s="326"/>
    </row>
    <row r="6431" spans="1:32" x14ac:dyDescent="0.3">
      <c r="A6431" s="57" t="s">
        <v>3783</v>
      </c>
      <c r="B6431" s="92" t="s">
        <v>3862</v>
      </c>
      <c r="C6431" s="93" t="s">
        <v>3860</v>
      </c>
      <c r="D6431" s="93" t="s">
        <v>3861</v>
      </c>
      <c r="E6431" s="94">
        <v>46203</v>
      </c>
      <c r="F6431" s="93"/>
      <c r="G6431" s="93"/>
      <c r="H6431" s="93"/>
      <c r="I6431" s="99"/>
      <c r="J6431" s="99"/>
      <c r="K6431" s="99"/>
      <c r="L6431" s="99"/>
      <c r="M6431" s="99"/>
      <c r="N6431" s="99"/>
      <c r="O6431" s="99"/>
      <c r="P6431" s="99"/>
      <c r="Q6431" s="99"/>
      <c r="R6431" s="99"/>
      <c r="S6431" s="99"/>
      <c r="T6431" s="99"/>
      <c r="U6431" s="99"/>
      <c r="V6431" s="99"/>
      <c r="W6431" s="99"/>
      <c r="X6431" s="99"/>
      <c r="Y6431" s="99"/>
      <c r="Z6431" s="99"/>
      <c r="AA6431" s="380"/>
      <c r="AF6431" s="326"/>
    </row>
    <row r="6432" spans="1:32" x14ac:dyDescent="0.25">
      <c r="A6432" s="44" t="s">
        <v>440</v>
      </c>
      <c r="B6432" s="44" t="s">
        <v>1936</v>
      </c>
      <c r="C6432" s="45" t="s">
        <v>5082</v>
      </c>
      <c r="D6432" s="46" t="s">
        <v>13037</v>
      </c>
      <c r="E6432" s="46">
        <v>46250</v>
      </c>
      <c r="AF6432" s="326"/>
    </row>
    <row r="6433" spans="1:32" x14ac:dyDescent="0.25">
      <c r="A6433" s="44" t="s">
        <v>440</v>
      </c>
      <c r="B6433" s="44" t="s">
        <v>1936</v>
      </c>
      <c r="C6433" s="45" t="s">
        <v>5082</v>
      </c>
      <c r="D6433" s="46" t="s">
        <v>13037</v>
      </c>
      <c r="E6433" s="46">
        <v>46250</v>
      </c>
      <c r="AF6433" s="326"/>
    </row>
    <row r="6434" spans="1:32" x14ac:dyDescent="0.25">
      <c r="A6434" s="267" t="s">
        <v>9320</v>
      </c>
      <c r="B6434" s="267" t="s">
        <v>9307</v>
      </c>
      <c r="C6434" s="268">
        <v>791202303002</v>
      </c>
      <c r="D6434" s="268" t="s">
        <v>6775</v>
      </c>
      <c r="E6434" s="269" t="s">
        <v>3276</v>
      </c>
      <c r="F6434" s="93"/>
      <c r="G6434" s="93"/>
      <c r="H6434" s="93"/>
      <c r="I6434" s="99"/>
      <c r="J6434" s="99"/>
      <c r="K6434" s="99"/>
      <c r="L6434" s="99"/>
      <c r="M6434" s="99"/>
      <c r="N6434" s="99"/>
      <c r="O6434" s="99"/>
      <c r="P6434" s="99"/>
      <c r="Q6434" s="99"/>
      <c r="R6434" s="99"/>
      <c r="S6434" s="99"/>
      <c r="T6434" s="99"/>
      <c r="U6434" s="99"/>
      <c r="V6434" s="99"/>
      <c r="W6434" s="99"/>
      <c r="X6434" s="99"/>
      <c r="Y6434" s="99"/>
      <c r="Z6434" s="99"/>
      <c r="AF6434" s="326"/>
    </row>
    <row r="6435" spans="1:32" x14ac:dyDescent="0.25">
      <c r="A6435" s="44" t="s">
        <v>8311</v>
      </c>
      <c r="B6435" s="44" t="s">
        <v>7650</v>
      </c>
      <c r="C6435" s="45">
        <v>230504</v>
      </c>
      <c r="D6435" s="45" t="s">
        <v>12340</v>
      </c>
      <c r="E6435" s="45" t="s">
        <v>7651</v>
      </c>
      <c r="AF6435" s="326"/>
    </row>
    <row r="6436" spans="1:32" x14ac:dyDescent="0.25">
      <c r="A6436" s="44" t="s">
        <v>10416</v>
      </c>
      <c r="B6436" s="44" t="s">
        <v>20342</v>
      </c>
      <c r="C6436" s="45" t="s">
        <v>10493</v>
      </c>
      <c r="D6436" s="32" t="s">
        <v>12570</v>
      </c>
      <c r="E6436" s="46">
        <v>46387</v>
      </c>
      <c r="AF6436" s="326"/>
    </row>
    <row r="6437" spans="1:32" x14ac:dyDescent="0.3">
      <c r="A6437" s="111" t="s">
        <v>1890</v>
      </c>
      <c r="B6437" s="111" t="s">
        <v>1891</v>
      </c>
      <c r="C6437" s="307" t="s">
        <v>1892</v>
      </c>
      <c r="D6437" s="146" t="s">
        <v>2227</v>
      </c>
      <c r="E6437" s="153">
        <v>45089</v>
      </c>
      <c r="F6437" s="142"/>
      <c r="G6437" s="142"/>
      <c r="H6437" s="93" t="s">
        <v>1237</v>
      </c>
      <c r="I6437" s="99"/>
      <c r="J6437" s="99"/>
      <c r="K6437" s="99"/>
      <c r="L6437" s="99"/>
      <c r="M6437" s="99"/>
      <c r="N6437" s="99"/>
      <c r="O6437" s="99"/>
      <c r="P6437" s="99"/>
      <c r="Q6437" s="99"/>
      <c r="R6437" s="99"/>
      <c r="S6437" s="99"/>
      <c r="T6437" s="99"/>
      <c r="U6437" s="99"/>
      <c r="V6437" s="99"/>
      <c r="W6437" s="99"/>
      <c r="X6437" s="99"/>
      <c r="Y6437" s="99"/>
      <c r="Z6437" s="99"/>
      <c r="AF6437" s="326"/>
    </row>
    <row r="6438" spans="1:32" x14ac:dyDescent="0.25">
      <c r="A6438" s="44" t="s">
        <v>19232</v>
      </c>
      <c r="B6438" s="44" t="s">
        <v>5447</v>
      </c>
      <c r="C6438" s="45">
        <v>250802</v>
      </c>
      <c r="D6438" s="45" t="s">
        <v>12340</v>
      </c>
      <c r="E6438" s="45" t="s">
        <v>10682</v>
      </c>
      <c r="AF6438" s="326"/>
    </row>
    <row r="6439" spans="1:32" x14ac:dyDescent="0.25">
      <c r="A6439" s="44" t="s">
        <v>19232</v>
      </c>
      <c r="B6439" s="44" t="s">
        <v>18840</v>
      </c>
      <c r="C6439" s="45">
        <v>260202</v>
      </c>
      <c r="D6439" s="45" t="s">
        <v>12340</v>
      </c>
      <c r="E6439" s="45" t="s">
        <v>10021</v>
      </c>
      <c r="AF6439" s="326"/>
    </row>
    <row r="6440" spans="1:32" x14ac:dyDescent="0.25">
      <c r="A6440" s="44" t="s">
        <v>19232</v>
      </c>
      <c r="B6440" s="44" t="s">
        <v>11331</v>
      </c>
      <c r="C6440" s="45">
        <v>24050301</v>
      </c>
      <c r="D6440" s="45" t="s">
        <v>12340</v>
      </c>
      <c r="E6440" s="45" t="s">
        <v>5468</v>
      </c>
      <c r="AF6440" s="326"/>
    </row>
    <row r="6441" spans="1:32" x14ac:dyDescent="0.25">
      <c r="A6441" s="44" t="s">
        <v>19232</v>
      </c>
      <c r="B6441" s="44" t="s">
        <v>986</v>
      </c>
      <c r="C6441" s="45">
        <v>240303</v>
      </c>
      <c r="D6441" s="45" t="s">
        <v>12340</v>
      </c>
      <c r="E6441" s="45" t="s">
        <v>2686</v>
      </c>
      <c r="AF6441" s="326"/>
    </row>
    <row r="6442" spans="1:32" x14ac:dyDescent="0.25">
      <c r="A6442" s="44" t="s">
        <v>19232</v>
      </c>
      <c r="B6442" s="44" t="s">
        <v>3160</v>
      </c>
      <c r="C6442" s="45">
        <v>230901</v>
      </c>
      <c r="D6442" s="45" t="s">
        <v>12340</v>
      </c>
      <c r="E6442" s="45" t="s">
        <v>8524</v>
      </c>
      <c r="AF6442" s="326"/>
    </row>
    <row r="6443" spans="1:32" x14ac:dyDescent="0.25">
      <c r="A6443" s="44" t="s">
        <v>19232</v>
      </c>
      <c r="B6443" s="44" t="s">
        <v>3598</v>
      </c>
      <c r="C6443" s="45">
        <v>230301</v>
      </c>
      <c r="D6443" s="45" t="s">
        <v>12340</v>
      </c>
      <c r="E6443" s="45" t="s">
        <v>5580</v>
      </c>
      <c r="AF6443" s="326"/>
    </row>
    <row r="6444" spans="1:32" x14ac:dyDescent="0.25">
      <c r="A6444" s="44" t="s">
        <v>19232</v>
      </c>
      <c r="B6444" s="44" t="s">
        <v>3157</v>
      </c>
      <c r="C6444" s="45">
        <v>230305</v>
      </c>
      <c r="D6444" s="45" t="s">
        <v>12340</v>
      </c>
      <c r="E6444" s="45" t="s">
        <v>3276</v>
      </c>
      <c r="AF6444" s="326"/>
    </row>
    <row r="6445" spans="1:32" x14ac:dyDescent="0.25">
      <c r="A6445" s="44" t="s">
        <v>19232</v>
      </c>
      <c r="B6445" s="44" t="s">
        <v>2433</v>
      </c>
      <c r="C6445" s="45">
        <v>220105</v>
      </c>
      <c r="D6445" s="45" t="s">
        <v>12340</v>
      </c>
      <c r="E6445" s="45" t="s">
        <v>2686</v>
      </c>
      <c r="AF6445" s="326"/>
    </row>
    <row r="6446" spans="1:32" x14ac:dyDescent="0.25">
      <c r="A6446" s="44" t="s">
        <v>11469</v>
      </c>
      <c r="B6446" s="44" t="s">
        <v>3298</v>
      </c>
      <c r="C6446" s="45">
        <v>24010402</v>
      </c>
      <c r="D6446" s="45" t="s">
        <v>12340</v>
      </c>
      <c r="E6446" s="45" t="s">
        <v>10021</v>
      </c>
      <c r="AF6446" s="326"/>
    </row>
    <row r="6447" spans="1:32" x14ac:dyDescent="0.3">
      <c r="A6447" s="372" t="s">
        <v>12408</v>
      </c>
      <c r="B6447" s="372" t="s">
        <v>1228</v>
      </c>
      <c r="C6447" s="125" t="s">
        <v>12377</v>
      </c>
      <c r="D6447" s="32" t="s">
        <v>20621</v>
      </c>
      <c r="E6447" s="125" t="s">
        <v>5075</v>
      </c>
      <c r="F6447" s="125" t="s">
        <v>1236</v>
      </c>
      <c r="G6447" s="125" t="s">
        <v>1236</v>
      </c>
      <c r="AF6447" s="326"/>
    </row>
    <row r="6448" spans="1:32" x14ac:dyDescent="0.25">
      <c r="A6448" s="44" t="s">
        <v>14253</v>
      </c>
      <c r="B6448" s="44" t="s">
        <v>18865</v>
      </c>
      <c r="C6448" s="45">
        <v>25020101</v>
      </c>
      <c r="D6448" s="45" t="s">
        <v>12340</v>
      </c>
      <c r="E6448" s="45" t="s">
        <v>10021</v>
      </c>
      <c r="AF6448" s="326"/>
    </row>
    <row r="6449" spans="1:32" x14ac:dyDescent="0.25">
      <c r="A6449" s="44" t="s">
        <v>14253</v>
      </c>
      <c r="B6449" s="44" t="s">
        <v>3597</v>
      </c>
      <c r="C6449" s="45">
        <v>250503</v>
      </c>
      <c r="D6449" s="45" t="s">
        <v>12340</v>
      </c>
      <c r="E6449" s="45" t="s">
        <v>16904</v>
      </c>
      <c r="AF6449" s="326"/>
    </row>
    <row r="6450" spans="1:32" x14ac:dyDescent="0.25">
      <c r="A6450" s="44" t="s">
        <v>8508</v>
      </c>
      <c r="B6450" s="44" t="s">
        <v>967</v>
      </c>
      <c r="C6450" s="45">
        <v>230601</v>
      </c>
      <c r="D6450" s="45" t="s">
        <v>12340</v>
      </c>
      <c r="E6450" s="45" t="s">
        <v>8383</v>
      </c>
      <c r="AF6450" s="326"/>
    </row>
    <row r="6451" spans="1:32" x14ac:dyDescent="0.25">
      <c r="A6451" s="44" t="s">
        <v>5024</v>
      </c>
      <c r="B6451" s="44" t="s">
        <v>15892</v>
      </c>
      <c r="C6451" s="45" t="s">
        <v>14865</v>
      </c>
      <c r="D6451" s="93" t="s">
        <v>3876</v>
      </c>
      <c r="E6451" s="359">
        <f>DATE(2029,5,15)</f>
        <v>47253</v>
      </c>
      <c r="F6451" s="93"/>
      <c r="G6451" s="93"/>
      <c r="H6451" s="93"/>
      <c r="I6451" s="99"/>
      <c r="J6451" s="99"/>
      <c r="K6451" s="99"/>
      <c r="L6451" s="99"/>
      <c r="M6451" s="99"/>
      <c r="N6451" s="99"/>
      <c r="O6451" s="99"/>
      <c r="P6451" s="99"/>
      <c r="Q6451" s="99"/>
      <c r="R6451" s="99"/>
      <c r="S6451" s="99"/>
      <c r="T6451" s="99"/>
      <c r="U6451" s="99"/>
      <c r="V6451" s="99"/>
      <c r="W6451" s="99"/>
      <c r="X6451" s="99"/>
      <c r="Y6451" s="99"/>
      <c r="Z6451" s="99"/>
      <c r="AF6451" s="326"/>
    </row>
    <row r="6452" spans="1:32" x14ac:dyDescent="0.3">
      <c r="A6452" s="372" t="s">
        <v>17514</v>
      </c>
      <c r="B6452" s="372" t="s">
        <v>5061</v>
      </c>
      <c r="C6452" s="125" t="s">
        <v>17483</v>
      </c>
      <c r="D6452" s="32" t="s">
        <v>20621</v>
      </c>
      <c r="E6452" s="125" t="s">
        <v>5246</v>
      </c>
      <c r="F6452" s="125" t="s">
        <v>1236</v>
      </c>
      <c r="G6452" s="125" t="s">
        <v>1237</v>
      </c>
      <c r="AF6452" s="326"/>
    </row>
    <row r="6453" spans="1:32" x14ac:dyDescent="0.25">
      <c r="A6453" s="44" t="s">
        <v>724</v>
      </c>
      <c r="B6453" s="44" t="s">
        <v>967</v>
      </c>
      <c r="C6453" s="45">
        <v>230601</v>
      </c>
      <c r="D6453" s="45" t="s">
        <v>12340</v>
      </c>
      <c r="E6453" s="45" t="s">
        <v>8383</v>
      </c>
      <c r="AF6453" s="326"/>
    </row>
    <row r="6454" spans="1:32" x14ac:dyDescent="0.25">
      <c r="A6454" s="44" t="s">
        <v>6968</v>
      </c>
      <c r="B6454" s="44" t="s">
        <v>13162</v>
      </c>
      <c r="C6454" s="45">
        <v>29.23</v>
      </c>
      <c r="D6454" s="45" t="s">
        <v>13565</v>
      </c>
      <c r="E6454" s="46">
        <v>46934</v>
      </c>
      <c r="F6454" s="45"/>
      <c r="G6454" s="93"/>
      <c r="H6454" s="93"/>
      <c r="I6454" s="99"/>
      <c r="J6454" s="99"/>
      <c r="K6454" s="99"/>
      <c r="L6454" s="99"/>
      <c r="M6454" s="99"/>
      <c r="N6454" s="99"/>
      <c r="O6454" s="99"/>
      <c r="P6454" s="99"/>
      <c r="Q6454" s="99"/>
      <c r="R6454" s="99"/>
      <c r="S6454" s="99"/>
      <c r="T6454" s="99"/>
      <c r="U6454" s="99"/>
      <c r="V6454" s="99"/>
      <c r="W6454" s="99"/>
      <c r="X6454" s="99"/>
      <c r="Y6454" s="99"/>
      <c r="Z6454" s="99"/>
      <c r="AF6454" s="326"/>
    </row>
    <row r="6455" spans="1:32" x14ac:dyDescent="0.25">
      <c r="A6455" s="44" t="s">
        <v>6968</v>
      </c>
      <c r="B6455" s="44" t="s">
        <v>5639</v>
      </c>
      <c r="C6455" s="45">
        <v>23010401</v>
      </c>
      <c r="D6455" s="45" t="s">
        <v>12340</v>
      </c>
      <c r="E6455" s="45" t="s">
        <v>5640</v>
      </c>
      <c r="AF6455" s="326"/>
    </row>
    <row r="6456" spans="1:32" x14ac:dyDescent="0.25">
      <c r="A6456" s="44" t="s">
        <v>6968</v>
      </c>
      <c r="B6456" s="44" t="s">
        <v>3298</v>
      </c>
      <c r="C6456" s="45">
        <v>23010402</v>
      </c>
      <c r="D6456" s="45" t="s">
        <v>12340</v>
      </c>
      <c r="E6456" s="45" t="s">
        <v>5640</v>
      </c>
      <c r="AF6456" s="326"/>
    </row>
    <row r="6457" spans="1:32" x14ac:dyDescent="0.25">
      <c r="A6457" s="44" t="s">
        <v>9050</v>
      </c>
      <c r="B6457" s="44" t="s">
        <v>3298</v>
      </c>
      <c r="C6457" s="45">
        <v>24010402</v>
      </c>
      <c r="D6457" s="45" t="s">
        <v>12340</v>
      </c>
      <c r="E6457" s="45" t="s">
        <v>10021</v>
      </c>
      <c r="AF6457" s="326"/>
    </row>
    <row r="6458" spans="1:32" x14ac:dyDescent="0.25">
      <c r="A6458" s="44" t="s">
        <v>9050</v>
      </c>
      <c r="B6458" s="44" t="s">
        <v>974</v>
      </c>
      <c r="C6458" s="45">
        <v>220104</v>
      </c>
      <c r="D6458" s="45" t="s">
        <v>12340</v>
      </c>
      <c r="E6458" s="45" t="s">
        <v>5452</v>
      </c>
      <c r="AF6458" s="326"/>
    </row>
    <row r="6459" spans="1:32" x14ac:dyDescent="0.25">
      <c r="A6459" s="44" t="s">
        <v>9050</v>
      </c>
      <c r="B6459" s="44" t="s">
        <v>8464</v>
      </c>
      <c r="C6459" s="45">
        <v>230701</v>
      </c>
      <c r="D6459" s="45" t="s">
        <v>12340</v>
      </c>
      <c r="E6459" s="45" t="s">
        <v>4375</v>
      </c>
      <c r="AF6459" s="326"/>
    </row>
    <row r="6460" spans="1:32" x14ac:dyDescent="0.25">
      <c r="A6460" s="44" t="s">
        <v>9050</v>
      </c>
      <c r="B6460" s="44" t="s">
        <v>3168</v>
      </c>
      <c r="C6460" s="45">
        <v>23100202</v>
      </c>
      <c r="D6460" s="45" t="s">
        <v>12340</v>
      </c>
      <c r="E6460" s="45" t="s">
        <v>2628</v>
      </c>
      <c r="AF6460" s="326"/>
    </row>
    <row r="6461" spans="1:32" x14ac:dyDescent="0.25">
      <c r="A6461" s="44" t="s">
        <v>12776</v>
      </c>
      <c r="B6461" s="44" t="s">
        <v>16078</v>
      </c>
      <c r="C6461" s="45" t="s">
        <v>12777</v>
      </c>
      <c r="D6461" s="93" t="s">
        <v>3876</v>
      </c>
      <c r="E6461" s="359">
        <f>DATE(2028,9,25)</f>
        <v>47021</v>
      </c>
      <c r="F6461" s="93"/>
      <c r="G6461" s="93"/>
      <c r="H6461" s="93"/>
      <c r="I6461" s="99"/>
      <c r="J6461" s="99"/>
      <c r="K6461" s="99"/>
      <c r="L6461" s="99"/>
      <c r="M6461" s="99"/>
      <c r="N6461" s="99"/>
      <c r="O6461" s="99"/>
      <c r="P6461" s="99"/>
      <c r="Q6461" s="99"/>
      <c r="R6461" s="99"/>
      <c r="S6461" s="99"/>
      <c r="T6461" s="99"/>
      <c r="U6461" s="99"/>
      <c r="V6461" s="99"/>
      <c r="W6461" s="99"/>
      <c r="X6461" s="99"/>
      <c r="Y6461" s="99"/>
      <c r="Z6461" s="99"/>
      <c r="AF6461" s="326"/>
    </row>
    <row r="6462" spans="1:32" x14ac:dyDescent="0.25">
      <c r="A6462" s="44" t="s">
        <v>2478</v>
      </c>
      <c r="B6462" s="44" t="s">
        <v>3298</v>
      </c>
      <c r="C6462" s="45">
        <v>25010402</v>
      </c>
      <c r="D6462" s="45" t="s">
        <v>12340</v>
      </c>
      <c r="E6462" s="45" t="s">
        <v>13581</v>
      </c>
      <c r="AF6462" s="326"/>
    </row>
    <row r="6463" spans="1:32" x14ac:dyDescent="0.25">
      <c r="A6463" s="44" t="s">
        <v>2478</v>
      </c>
      <c r="B6463" s="44" t="s">
        <v>5442</v>
      </c>
      <c r="C6463" s="45">
        <v>25010502</v>
      </c>
      <c r="D6463" s="45" t="s">
        <v>12340</v>
      </c>
      <c r="E6463" s="45" t="s">
        <v>13567</v>
      </c>
      <c r="AF6463" s="326"/>
    </row>
    <row r="6464" spans="1:32" x14ac:dyDescent="0.25">
      <c r="A6464" s="44" t="s">
        <v>2478</v>
      </c>
      <c r="B6464" s="44" t="s">
        <v>11309</v>
      </c>
      <c r="C6464" s="45">
        <v>24020102</v>
      </c>
      <c r="D6464" s="45" t="s">
        <v>12340</v>
      </c>
      <c r="E6464" s="45" t="s">
        <v>5444</v>
      </c>
      <c r="AF6464" s="326"/>
    </row>
    <row r="6465" spans="1:32" x14ac:dyDescent="0.25">
      <c r="A6465" s="44" t="s">
        <v>2478</v>
      </c>
      <c r="B6465" s="44" t="s">
        <v>974</v>
      </c>
      <c r="C6465" s="45">
        <v>220104</v>
      </c>
      <c r="D6465" s="45" t="s">
        <v>12340</v>
      </c>
      <c r="E6465" s="45" t="s">
        <v>5452</v>
      </c>
      <c r="AF6465" s="326"/>
    </row>
    <row r="6466" spans="1:32" x14ac:dyDescent="0.25">
      <c r="A6466" s="44" t="s">
        <v>13679</v>
      </c>
      <c r="B6466" s="44" t="s">
        <v>2451</v>
      </c>
      <c r="C6466" s="45">
        <v>251004</v>
      </c>
      <c r="D6466" s="45" t="s">
        <v>12340</v>
      </c>
      <c r="E6466" s="45" t="s">
        <v>12119</v>
      </c>
      <c r="AF6466" s="326"/>
    </row>
    <row r="6467" spans="1:32" x14ac:dyDescent="0.25">
      <c r="A6467" s="44" t="s">
        <v>13679</v>
      </c>
      <c r="B6467" s="44" t="s">
        <v>11309</v>
      </c>
      <c r="C6467" s="45">
        <v>24020102</v>
      </c>
      <c r="D6467" s="45" t="s">
        <v>12340</v>
      </c>
      <c r="E6467" s="45" t="s">
        <v>5444</v>
      </c>
      <c r="AF6467" s="326"/>
    </row>
    <row r="6468" spans="1:32" x14ac:dyDescent="0.25">
      <c r="A6468" s="44" t="s">
        <v>13679</v>
      </c>
      <c r="B6468" s="44" t="s">
        <v>5442</v>
      </c>
      <c r="C6468" s="45">
        <v>25010502</v>
      </c>
      <c r="D6468" s="45" t="s">
        <v>12340</v>
      </c>
      <c r="E6468" s="45" t="s">
        <v>13567</v>
      </c>
      <c r="AF6468" s="326"/>
    </row>
    <row r="6469" spans="1:32" x14ac:dyDescent="0.25">
      <c r="A6469" s="44" t="s">
        <v>13679</v>
      </c>
      <c r="B6469" s="44" t="s">
        <v>3168</v>
      </c>
      <c r="C6469" s="45">
        <v>23100202</v>
      </c>
      <c r="D6469" s="45" t="s">
        <v>12340</v>
      </c>
      <c r="E6469" s="45" t="s">
        <v>2628</v>
      </c>
      <c r="AF6469" s="326"/>
    </row>
    <row r="6470" spans="1:32" x14ac:dyDescent="0.25">
      <c r="A6470" s="44" t="s">
        <v>13679</v>
      </c>
      <c r="B6470" s="44" t="s">
        <v>3298</v>
      </c>
      <c r="C6470" s="45">
        <v>23010402</v>
      </c>
      <c r="D6470" s="45" t="s">
        <v>12340</v>
      </c>
      <c r="E6470" s="45" t="s">
        <v>5640</v>
      </c>
      <c r="AF6470" s="326"/>
    </row>
    <row r="6471" spans="1:32" x14ac:dyDescent="0.25">
      <c r="A6471" s="44" t="s">
        <v>13679</v>
      </c>
      <c r="B6471" s="44" t="s">
        <v>974</v>
      </c>
      <c r="C6471" s="45">
        <v>220104</v>
      </c>
      <c r="D6471" s="45" t="s">
        <v>12340</v>
      </c>
      <c r="E6471" s="45" t="s">
        <v>5452</v>
      </c>
      <c r="AF6471" s="326"/>
    </row>
    <row r="6472" spans="1:32" x14ac:dyDescent="0.25">
      <c r="A6472" s="44" t="s">
        <v>19233</v>
      </c>
      <c r="B6472" s="44" t="s">
        <v>5639</v>
      </c>
      <c r="C6472" s="45">
        <v>26010401</v>
      </c>
      <c r="D6472" s="45" t="s">
        <v>12340</v>
      </c>
      <c r="E6472" s="45" t="s">
        <v>18836</v>
      </c>
      <c r="AF6472" s="326"/>
    </row>
    <row r="6473" spans="1:32" x14ac:dyDescent="0.25">
      <c r="A6473" s="44" t="s">
        <v>19233</v>
      </c>
      <c r="B6473" s="44" t="s">
        <v>3298</v>
      </c>
      <c r="C6473" s="45">
        <v>26010402</v>
      </c>
      <c r="D6473" s="45" t="s">
        <v>12340</v>
      </c>
      <c r="E6473" s="45" t="s">
        <v>18836</v>
      </c>
      <c r="AF6473" s="326"/>
    </row>
    <row r="6474" spans="1:32" x14ac:dyDescent="0.25">
      <c r="A6474" s="44" t="s">
        <v>226</v>
      </c>
      <c r="B6474" s="44" t="s">
        <v>270</v>
      </c>
      <c r="C6474" s="45" t="s">
        <v>2831</v>
      </c>
      <c r="D6474" s="45" t="s">
        <v>10697</v>
      </c>
      <c r="E6474" s="45" t="s">
        <v>5471</v>
      </c>
      <c r="F6474" s="93"/>
      <c r="G6474" s="93"/>
      <c r="H6474" s="93"/>
      <c r="I6474" s="99"/>
      <c r="J6474" s="99"/>
      <c r="K6474" s="99"/>
      <c r="L6474" s="99"/>
      <c r="M6474" s="99"/>
      <c r="N6474" s="99"/>
      <c r="O6474" s="99"/>
      <c r="P6474" s="99"/>
      <c r="Q6474" s="99"/>
      <c r="R6474" s="99"/>
      <c r="S6474" s="99"/>
      <c r="T6474" s="99"/>
      <c r="U6474" s="99"/>
      <c r="V6474" s="99"/>
      <c r="W6474" s="99"/>
      <c r="X6474" s="99"/>
      <c r="Y6474" s="99"/>
      <c r="Z6474" s="99"/>
      <c r="AF6474" s="326"/>
    </row>
    <row r="6475" spans="1:32" x14ac:dyDescent="0.25">
      <c r="A6475" s="29" t="s">
        <v>20411</v>
      </c>
      <c r="B6475" s="267" t="s">
        <v>6747</v>
      </c>
      <c r="C6475" s="268">
        <v>791202303001</v>
      </c>
      <c r="D6475" s="268" t="s">
        <v>6775</v>
      </c>
      <c r="E6475" s="269">
        <v>47634</v>
      </c>
      <c r="AF6475" s="326"/>
    </row>
    <row r="6476" spans="1:32" x14ac:dyDescent="0.3">
      <c r="A6476" s="372" t="s">
        <v>12409</v>
      </c>
      <c r="B6476" s="372" t="s">
        <v>1200</v>
      </c>
      <c r="C6476" s="125" t="s">
        <v>12346</v>
      </c>
      <c r="D6476" s="32" t="s">
        <v>20621</v>
      </c>
      <c r="E6476" s="125" t="s">
        <v>5075</v>
      </c>
      <c r="F6476" s="125" t="s">
        <v>1236</v>
      </c>
      <c r="G6476" s="125" t="s">
        <v>1237</v>
      </c>
      <c r="AF6476" s="326"/>
    </row>
    <row r="6477" spans="1:32" x14ac:dyDescent="0.25">
      <c r="A6477" s="267" t="s">
        <v>9321</v>
      </c>
      <c r="B6477" s="267" t="s">
        <v>9304</v>
      </c>
      <c r="C6477" s="268">
        <v>791202303001</v>
      </c>
      <c r="D6477" s="268" t="s">
        <v>6775</v>
      </c>
      <c r="E6477" s="269" t="s">
        <v>3276</v>
      </c>
      <c r="F6477" s="93"/>
      <c r="G6477" s="93"/>
      <c r="H6477" s="93"/>
      <c r="I6477" s="99"/>
      <c r="J6477" s="99"/>
      <c r="K6477" s="99"/>
      <c r="L6477" s="99"/>
      <c r="M6477" s="99"/>
      <c r="N6477" s="99"/>
      <c r="O6477" s="99"/>
      <c r="P6477" s="99"/>
      <c r="Q6477" s="99"/>
      <c r="R6477" s="99"/>
      <c r="S6477" s="99"/>
      <c r="T6477" s="99"/>
      <c r="U6477" s="99"/>
      <c r="V6477" s="99"/>
      <c r="W6477" s="99"/>
      <c r="X6477" s="99"/>
      <c r="Y6477" s="99"/>
      <c r="Z6477" s="99"/>
      <c r="AF6477" s="326"/>
    </row>
    <row r="6478" spans="1:32" x14ac:dyDescent="0.25">
      <c r="A6478" s="44" t="s">
        <v>4114</v>
      </c>
      <c r="B6478" s="44" t="s">
        <v>20344</v>
      </c>
      <c r="C6478" s="45" t="s">
        <v>8813</v>
      </c>
      <c r="D6478" s="32" t="s">
        <v>12570</v>
      </c>
      <c r="E6478" s="46">
        <v>46387</v>
      </c>
      <c r="AF6478" s="326"/>
    </row>
    <row r="6479" spans="1:32" x14ac:dyDescent="0.25">
      <c r="A6479" s="367" t="s">
        <v>9187</v>
      </c>
      <c r="B6479" s="256" t="s">
        <v>9158</v>
      </c>
      <c r="C6479" s="53" t="s">
        <v>9247</v>
      </c>
      <c r="D6479" s="93" t="s">
        <v>5891</v>
      </c>
      <c r="E6479" s="257">
        <v>47059</v>
      </c>
      <c r="F6479" s="93"/>
      <c r="G6479" s="93"/>
      <c r="H6479" s="93"/>
      <c r="I6479" s="99"/>
      <c r="J6479" s="99"/>
      <c r="K6479" s="99"/>
      <c r="L6479" s="99"/>
      <c r="M6479" s="99"/>
      <c r="N6479" s="99"/>
      <c r="O6479" s="99"/>
      <c r="P6479" s="99"/>
      <c r="Q6479" s="99"/>
      <c r="R6479" s="99"/>
      <c r="S6479" s="99"/>
      <c r="T6479" s="99"/>
      <c r="U6479" s="99"/>
      <c r="V6479" s="99"/>
      <c r="W6479" s="99"/>
      <c r="X6479" s="99"/>
      <c r="Y6479" s="99"/>
      <c r="Z6479" s="99"/>
      <c r="AF6479" s="326"/>
    </row>
    <row r="6480" spans="1:32" x14ac:dyDescent="0.25">
      <c r="A6480" s="44" t="s">
        <v>19234</v>
      </c>
      <c r="B6480" s="44" t="s">
        <v>10031</v>
      </c>
      <c r="C6480" s="45">
        <v>240101</v>
      </c>
      <c r="D6480" s="45" t="s">
        <v>12340</v>
      </c>
      <c r="E6480" s="45" t="s">
        <v>10032</v>
      </c>
      <c r="AF6480" s="326"/>
    </row>
    <row r="6481" spans="1:32" x14ac:dyDescent="0.25">
      <c r="A6481" s="44" t="s">
        <v>19234</v>
      </c>
      <c r="B6481" s="44" t="s">
        <v>967</v>
      </c>
      <c r="C6481" s="45">
        <v>220601</v>
      </c>
      <c r="D6481" s="45" t="s">
        <v>12340</v>
      </c>
      <c r="E6481" s="45" t="s">
        <v>5235</v>
      </c>
      <c r="AF6481" s="326"/>
    </row>
    <row r="6482" spans="1:32" x14ac:dyDescent="0.25">
      <c r="A6482" s="44" t="s">
        <v>3649</v>
      </c>
      <c r="B6482" s="44" t="s">
        <v>5447</v>
      </c>
      <c r="C6482" s="45">
        <v>240804</v>
      </c>
      <c r="D6482" s="45" t="s">
        <v>12340</v>
      </c>
      <c r="E6482" s="45" t="s">
        <v>12234</v>
      </c>
      <c r="AF6482" s="326"/>
    </row>
    <row r="6483" spans="1:32" x14ac:dyDescent="0.25">
      <c r="A6483" s="44" t="s">
        <v>3649</v>
      </c>
      <c r="B6483" s="44" t="s">
        <v>1733</v>
      </c>
      <c r="C6483" s="45">
        <v>250101</v>
      </c>
      <c r="D6483" s="45" t="s">
        <v>12340</v>
      </c>
      <c r="E6483" s="45" t="s">
        <v>13567</v>
      </c>
      <c r="AF6483" s="326"/>
    </row>
    <row r="6484" spans="1:32" x14ac:dyDescent="0.25">
      <c r="A6484" s="44" t="s">
        <v>3649</v>
      </c>
      <c r="B6484" s="44" t="s">
        <v>2433</v>
      </c>
      <c r="C6484" s="45">
        <v>250106</v>
      </c>
      <c r="D6484" s="45" t="s">
        <v>12340</v>
      </c>
      <c r="E6484" s="45" t="s">
        <v>12896</v>
      </c>
      <c r="AF6484" s="326"/>
    </row>
    <row r="6485" spans="1:32" x14ac:dyDescent="0.25">
      <c r="A6485" s="44" t="s">
        <v>13680</v>
      </c>
      <c r="B6485" s="44" t="s">
        <v>2433</v>
      </c>
      <c r="C6485" s="45">
        <v>250106</v>
      </c>
      <c r="D6485" s="45" t="s">
        <v>12340</v>
      </c>
      <c r="E6485" s="45" t="s">
        <v>12896</v>
      </c>
      <c r="AF6485" s="326"/>
    </row>
    <row r="6486" spans="1:32" x14ac:dyDescent="0.25">
      <c r="A6486" s="44" t="s">
        <v>13680</v>
      </c>
      <c r="B6486" s="44" t="s">
        <v>1733</v>
      </c>
      <c r="C6486" s="45">
        <v>250101</v>
      </c>
      <c r="D6486" s="45" t="s">
        <v>12340</v>
      </c>
      <c r="E6486" s="45" t="s">
        <v>13567</v>
      </c>
      <c r="AF6486" s="326"/>
    </row>
    <row r="6487" spans="1:32" x14ac:dyDescent="0.3">
      <c r="A6487" s="92" t="s">
        <v>11113</v>
      </c>
      <c r="B6487" s="92" t="s">
        <v>11136</v>
      </c>
      <c r="C6487" s="93" t="s">
        <v>11137</v>
      </c>
      <c r="D6487" s="93" t="s">
        <v>1250</v>
      </c>
      <c r="E6487" s="94">
        <v>46281</v>
      </c>
      <c r="F6487" s="93"/>
      <c r="G6487" s="93"/>
      <c r="H6487" s="93"/>
      <c r="I6487" s="99"/>
      <c r="J6487" s="99"/>
      <c r="K6487" s="99"/>
      <c r="L6487" s="99"/>
      <c r="M6487" s="99"/>
      <c r="N6487" s="99"/>
      <c r="O6487" s="99"/>
      <c r="P6487" s="99"/>
      <c r="Q6487" s="99"/>
      <c r="R6487" s="99"/>
      <c r="S6487" s="99"/>
      <c r="T6487" s="99"/>
      <c r="U6487" s="99"/>
      <c r="V6487" s="99"/>
      <c r="W6487" s="99"/>
      <c r="X6487" s="99"/>
      <c r="Y6487" s="99"/>
      <c r="Z6487" s="99"/>
      <c r="AA6487" s="380"/>
      <c r="AF6487" s="326"/>
    </row>
    <row r="6488" spans="1:32" x14ac:dyDescent="0.25">
      <c r="A6488" s="99" t="s">
        <v>2860</v>
      </c>
      <c r="B6488" s="111" t="s">
        <v>1216</v>
      </c>
      <c r="C6488" s="56" t="s">
        <v>2854</v>
      </c>
      <c r="D6488" s="146" t="s">
        <v>2279</v>
      </c>
      <c r="E6488" s="69">
        <v>45227</v>
      </c>
      <c r="F6488" s="93"/>
      <c r="G6488" s="93"/>
      <c r="H6488" s="93"/>
      <c r="I6488" s="99"/>
      <c r="J6488" s="99"/>
      <c r="K6488" s="99"/>
      <c r="L6488" s="99"/>
      <c r="M6488" s="99"/>
      <c r="N6488" s="99"/>
      <c r="O6488" s="99"/>
      <c r="P6488" s="99"/>
      <c r="Q6488" s="99"/>
      <c r="R6488" s="99"/>
      <c r="S6488" s="99"/>
      <c r="T6488" s="99"/>
      <c r="U6488" s="99"/>
      <c r="V6488" s="99"/>
      <c r="W6488" s="99"/>
      <c r="X6488" s="99"/>
      <c r="Y6488" s="99"/>
      <c r="Z6488" s="99"/>
      <c r="AF6488" s="326"/>
    </row>
    <row r="6489" spans="1:32" x14ac:dyDescent="0.25">
      <c r="A6489" s="44" t="s">
        <v>7956</v>
      </c>
      <c r="B6489" s="44" t="s">
        <v>7923</v>
      </c>
      <c r="C6489" s="45" t="s">
        <v>7957</v>
      </c>
      <c r="D6489" s="45" t="s">
        <v>12177</v>
      </c>
      <c r="E6489" s="45" t="s">
        <v>7925</v>
      </c>
      <c r="F6489" s="93"/>
      <c r="G6489" s="93"/>
      <c r="H6489" s="93"/>
      <c r="I6489" s="99"/>
      <c r="J6489" s="99"/>
      <c r="K6489" s="99"/>
      <c r="L6489" s="99"/>
      <c r="M6489" s="99"/>
      <c r="N6489" s="99"/>
      <c r="O6489" s="99"/>
      <c r="P6489" s="99"/>
      <c r="Q6489" s="99"/>
      <c r="R6489" s="99"/>
      <c r="S6489" s="99"/>
      <c r="T6489" s="99"/>
      <c r="U6489" s="99"/>
      <c r="V6489" s="99"/>
      <c r="W6489" s="99"/>
      <c r="X6489" s="99"/>
      <c r="Y6489" s="99"/>
      <c r="Z6489" s="99"/>
      <c r="AF6489" s="326"/>
    </row>
    <row r="6490" spans="1:32" x14ac:dyDescent="0.25">
      <c r="A6490" s="44" t="s">
        <v>7956</v>
      </c>
      <c r="B6490" s="44" t="s">
        <v>7923</v>
      </c>
      <c r="C6490" s="45" t="s">
        <v>7957</v>
      </c>
      <c r="D6490" s="45" t="s">
        <v>10697</v>
      </c>
      <c r="E6490" s="45" t="s">
        <v>7925</v>
      </c>
      <c r="F6490" s="93"/>
      <c r="G6490" s="93"/>
      <c r="H6490" s="93"/>
      <c r="I6490" s="99"/>
      <c r="J6490" s="99"/>
      <c r="K6490" s="99"/>
      <c r="L6490" s="99"/>
      <c r="M6490" s="99"/>
      <c r="N6490" s="99"/>
      <c r="O6490" s="99"/>
      <c r="P6490" s="99"/>
      <c r="Q6490" s="99"/>
      <c r="R6490" s="99"/>
      <c r="S6490" s="99"/>
      <c r="T6490" s="99"/>
      <c r="U6490" s="99"/>
      <c r="V6490" s="99"/>
      <c r="W6490" s="99"/>
      <c r="X6490" s="99"/>
      <c r="Y6490" s="99"/>
      <c r="Z6490" s="99"/>
      <c r="AF6490" s="326"/>
    </row>
    <row r="6491" spans="1:32" x14ac:dyDescent="0.3">
      <c r="A6491" s="372" t="s">
        <v>13901</v>
      </c>
      <c r="B6491" s="372" t="s">
        <v>5066</v>
      </c>
      <c r="C6491" s="125" t="s">
        <v>14355</v>
      </c>
      <c r="D6491" s="32" t="s">
        <v>20621</v>
      </c>
      <c r="E6491" s="125" t="s">
        <v>13567</v>
      </c>
      <c r="F6491" s="125" t="s">
        <v>1236</v>
      </c>
      <c r="G6491" s="125" t="s">
        <v>1237</v>
      </c>
      <c r="AF6491" s="326"/>
    </row>
    <row r="6492" spans="1:32" x14ac:dyDescent="0.25">
      <c r="A6492" s="44" t="s">
        <v>1882</v>
      </c>
      <c r="B6492" s="113" t="s">
        <v>1883</v>
      </c>
      <c r="C6492" s="56" t="s">
        <v>1884</v>
      </c>
      <c r="D6492" s="146" t="s">
        <v>1780</v>
      </c>
      <c r="E6492" s="69">
        <v>45626</v>
      </c>
      <c r="F6492" s="93"/>
      <c r="G6492" s="93"/>
      <c r="H6492" s="93"/>
      <c r="I6492" s="99"/>
      <c r="J6492" s="99"/>
      <c r="K6492" s="99"/>
      <c r="L6492" s="99"/>
      <c r="M6492" s="99"/>
      <c r="N6492" s="99"/>
      <c r="O6492" s="99"/>
      <c r="P6492" s="99"/>
      <c r="Q6492" s="99"/>
      <c r="R6492" s="99"/>
      <c r="S6492" s="99"/>
      <c r="T6492" s="99"/>
      <c r="U6492" s="99"/>
      <c r="V6492" s="99"/>
      <c r="W6492" s="99"/>
      <c r="X6492" s="99"/>
      <c r="Y6492" s="99"/>
      <c r="Z6492" s="99"/>
      <c r="AF6492" s="326"/>
    </row>
    <row r="6493" spans="1:32" x14ac:dyDescent="0.25">
      <c r="A6493" s="44" t="s">
        <v>9051</v>
      </c>
      <c r="B6493" s="44" t="s">
        <v>9019</v>
      </c>
      <c r="C6493" s="45">
        <v>23110102</v>
      </c>
      <c r="D6493" s="45" t="s">
        <v>12340</v>
      </c>
      <c r="E6493" s="45" t="s">
        <v>9018</v>
      </c>
      <c r="AF6493" s="326"/>
    </row>
    <row r="6494" spans="1:32" x14ac:dyDescent="0.25">
      <c r="A6494" s="44" t="s">
        <v>9051</v>
      </c>
      <c r="B6494" s="44" t="s">
        <v>18845</v>
      </c>
      <c r="C6494" s="45">
        <v>23110101</v>
      </c>
      <c r="D6494" s="45" t="s">
        <v>12340</v>
      </c>
      <c r="E6494" s="45" t="s">
        <v>9018</v>
      </c>
      <c r="AF6494" s="326"/>
    </row>
    <row r="6495" spans="1:32" x14ac:dyDescent="0.3">
      <c r="A6495" s="372" t="s">
        <v>3586</v>
      </c>
      <c r="B6495" s="372" t="s">
        <v>3577</v>
      </c>
      <c r="C6495" s="125" t="s">
        <v>11919</v>
      </c>
      <c r="D6495" s="32" t="s">
        <v>20621</v>
      </c>
      <c r="E6495" s="125" t="s">
        <v>2686</v>
      </c>
      <c r="F6495" s="125" t="s">
        <v>1236</v>
      </c>
      <c r="G6495" s="125" t="s">
        <v>1237</v>
      </c>
      <c r="AF6495" s="326"/>
    </row>
    <row r="6496" spans="1:32" x14ac:dyDescent="0.25">
      <c r="A6496" s="44" t="s">
        <v>3586</v>
      </c>
      <c r="B6496" s="44" t="s">
        <v>8231</v>
      </c>
      <c r="C6496" s="45" t="s">
        <v>7917</v>
      </c>
      <c r="D6496" s="93" t="s">
        <v>18817</v>
      </c>
      <c r="E6496" s="45" t="s">
        <v>5444</v>
      </c>
      <c r="F6496" s="379"/>
      <c r="G6496" s="379"/>
      <c r="H6496" s="379"/>
      <c r="I6496" s="380"/>
      <c r="J6496" s="380"/>
      <c r="K6496" s="380"/>
      <c r="L6496" s="380"/>
      <c r="M6496" s="380"/>
      <c r="N6496" s="380"/>
      <c r="O6496" s="380"/>
      <c r="P6496" s="380"/>
      <c r="Q6496" s="380"/>
      <c r="R6496" s="380"/>
      <c r="S6496" s="380"/>
      <c r="T6496" s="380"/>
      <c r="U6496" s="380"/>
      <c r="V6496" s="380"/>
      <c r="W6496" s="380"/>
      <c r="X6496" s="380"/>
      <c r="Y6496" s="380"/>
      <c r="Z6496" s="380"/>
      <c r="AA6496" s="380"/>
      <c r="AF6496" s="326"/>
    </row>
    <row r="6497" spans="1:32" x14ac:dyDescent="0.25">
      <c r="A6497" s="44" t="s">
        <v>3586</v>
      </c>
      <c r="B6497" s="44" t="s">
        <v>8231</v>
      </c>
      <c r="C6497" s="45" t="s">
        <v>7917</v>
      </c>
      <c r="D6497" s="45" t="s">
        <v>10697</v>
      </c>
      <c r="E6497" s="45" t="s">
        <v>7121</v>
      </c>
      <c r="F6497" s="93"/>
      <c r="G6497" s="93"/>
      <c r="H6497" s="93"/>
      <c r="I6497" s="99"/>
      <c r="J6497" s="99"/>
      <c r="K6497" s="99"/>
      <c r="L6497" s="99"/>
      <c r="M6497" s="99"/>
      <c r="N6497" s="99"/>
      <c r="O6497" s="99"/>
      <c r="P6497" s="99"/>
      <c r="Q6497" s="99"/>
      <c r="R6497" s="99"/>
      <c r="S6497" s="99"/>
      <c r="T6497" s="99"/>
      <c r="U6497" s="99"/>
      <c r="V6497" s="99"/>
      <c r="W6497" s="99"/>
      <c r="X6497" s="99"/>
      <c r="Y6497" s="99"/>
      <c r="Z6497" s="99"/>
      <c r="AA6497" s="380"/>
      <c r="AF6497" s="326"/>
    </row>
    <row r="6498" spans="1:32" x14ac:dyDescent="0.3">
      <c r="A6498" s="372" t="s">
        <v>16786</v>
      </c>
      <c r="B6498" s="372" t="s">
        <v>5069</v>
      </c>
      <c r="C6498" s="125" t="s">
        <v>16882</v>
      </c>
      <c r="D6498" s="32" t="s">
        <v>20621</v>
      </c>
      <c r="E6498" s="125" t="s">
        <v>10638</v>
      </c>
      <c r="F6498" s="125" t="s">
        <v>1236</v>
      </c>
      <c r="G6498" s="125" t="s">
        <v>1237</v>
      </c>
      <c r="AF6498" s="326"/>
    </row>
    <row r="6499" spans="1:32" x14ac:dyDescent="0.3">
      <c r="A6499" s="144" t="s">
        <v>3283</v>
      </c>
      <c r="B6499" s="137" t="s">
        <v>2226</v>
      </c>
      <c r="C6499" s="138" t="s">
        <v>8681</v>
      </c>
      <c r="D6499" s="93" t="s">
        <v>2227</v>
      </c>
      <c r="E6499" s="139">
        <v>46954</v>
      </c>
      <c r="F6499" s="93"/>
      <c r="G6499" s="93"/>
      <c r="H6499" s="93"/>
      <c r="I6499" s="99"/>
      <c r="J6499" s="99"/>
      <c r="K6499" s="99"/>
      <c r="L6499" s="99"/>
      <c r="M6499" s="99"/>
      <c r="N6499" s="99"/>
      <c r="O6499" s="99"/>
      <c r="P6499" s="99"/>
      <c r="Q6499" s="99"/>
      <c r="R6499" s="99"/>
      <c r="S6499" s="99"/>
      <c r="T6499" s="99"/>
      <c r="U6499" s="99"/>
      <c r="V6499" s="99"/>
      <c r="W6499" s="99"/>
      <c r="X6499" s="99"/>
      <c r="Y6499" s="99"/>
      <c r="Z6499" s="99"/>
      <c r="AF6499" s="326"/>
    </row>
    <row r="6500" spans="1:32" x14ac:dyDescent="0.25">
      <c r="A6500" s="44" t="s">
        <v>6705</v>
      </c>
      <c r="B6500" s="113" t="s">
        <v>6706</v>
      </c>
      <c r="C6500" s="45" t="s">
        <v>6707</v>
      </c>
      <c r="D6500" s="93" t="s">
        <v>1808</v>
      </c>
      <c r="E6500" s="46">
        <v>46624</v>
      </c>
      <c r="F6500" s="93"/>
      <c r="G6500" s="93"/>
      <c r="H6500" s="93"/>
      <c r="I6500" s="99"/>
      <c r="J6500" s="99"/>
      <c r="K6500" s="99"/>
      <c r="L6500" s="99"/>
      <c r="M6500" s="99"/>
      <c r="N6500" s="99"/>
      <c r="O6500" s="99"/>
      <c r="P6500" s="99"/>
      <c r="Q6500" s="99"/>
      <c r="R6500" s="99"/>
      <c r="S6500" s="99"/>
      <c r="T6500" s="99"/>
      <c r="U6500" s="99"/>
      <c r="V6500" s="99"/>
      <c r="W6500" s="99"/>
      <c r="X6500" s="99"/>
      <c r="Y6500" s="99"/>
      <c r="Z6500" s="99"/>
      <c r="AF6500" s="326"/>
    </row>
    <row r="6501" spans="1:32" x14ac:dyDescent="0.25">
      <c r="A6501" s="267" t="s">
        <v>8408</v>
      </c>
      <c r="B6501" s="267" t="s">
        <v>9322</v>
      </c>
      <c r="C6501" s="268">
        <v>791202303003</v>
      </c>
      <c r="D6501" s="268" t="s">
        <v>6775</v>
      </c>
      <c r="E6501" s="269" t="s">
        <v>3276</v>
      </c>
      <c r="F6501" s="93"/>
      <c r="G6501" s="93"/>
      <c r="H6501" s="93"/>
      <c r="I6501" s="99"/>
      <c r="J6501" s="99"/>
      <c r="K6501" s="99"/>
      <c r="L6501" s="99"/>
      <c r="M6501" s="99"/>
      <c r="N6501" s="99"/>
      <c r="O6501" s="99"/>
      <c r="P6501" s="99"/>
      <c r="Q6501" s="99"/>
      <c r="R6501" s="99"/>
      <c r="S6501" s="99"/>
      <c r="T6501" s="99"/>
      <c r="U6501" s="99"/>
      <c r="V6501" s="99"/>
      <c r="W6501" s="99"/>
      <c r="X6501" s="99"/>
      <c r="Y6501" s="99"/>
      <c r="Z6501" s="99"/>
      <c r="AF6501" s="326"/>
    </row>
    <row r="6502" spans="1:32" x14ac:dyDescent="0.3">
      <c r="A6502" s="372" t="s">
        <v>8408</v>
      </c>
      <c r="B6502" s="372" t="s">
        <v>1231</v>
      </c>
      <c r="C6502" s="125" t="s">
        <v>8396</v>
      </c>
      <c r="D6502" s="32" t="s">
        <v>20621</v>
      </c>
      <c r="E6502" s="125" t="s">
        <v>4471</v>
      </c>
      <c r="F6502" s="125" t="s">
        <v>1236</v>
      </c>
      <c r="G6502" s="125" t="s">
        <v>1237</v>
      </c>
      <c r="AF6502" s="326"/>
    </row>
    <row r="6503" spans="1:32" x14ac:dyDescent="0.25">
      <c r="A6503" s="44" t="s">
        <v>126</v>
      </c>
      <c r="B6503" s="44" t="s">
        <v>2610</v>
      </c>
      <c r="C6503" s="45" t="s">
        <v>14479</v>
      </c>
      <c r="D6503" s="46" t="s">
        <v>13037</v>
      </c>
      <c r="E6503" s="46">
        <v>46162</v>
      </c>
      <c r="AF6503" s="326"/>
    </row>
    <row r="6504" spans="1:32" x14ac:dyDescent="0.25">
      <c r="A6504" s="44" t="s">
        <v>13281</v>
      </c>
      <c r="B6504" s="44" t="s">
        <v>13196</v>
      </c>
      <c r="C6504" s="45">
        <v>15.23</v>
      </c>
      <c r="D6504" s="45" t="s">
        <v>13565</v>
      </c>
      <c r="E6504" s="46">
        <v>46934</v>
      </c>
      <c r="F6504" s="45"/>
      <c r="G6504" s="93"/>
      <c r="H6504" s="93"/>
      <c r="I6504" s="99"/>
      <c r="J6504" s="99"/>
      <c r="K6504" s="99"/>
      <c r="L6504" s="99"/>
      <c r="M6504" s="99"/>
      <c r="N6504" s="99"/>
      <c r="O6504" s="99"/>
      <c r="P6504" s="99"/>
      <c r="Q6504" s="99"/>
      <c r="R6504" s="99"/>
      <c r="S6504" s="99"/>
      <c r="T6504" s="99"/>
      <c r="U6504" s="99"/>
      <c r="V6504" s="99"/>
      <c r="W6504" s="99"/>
      <c r="X6504" s="99"/>
      <c r="Y6504" s="99"/>
      <c r="Z6504" s="99"/>
      <c r="AF6504" s="326"/>
    </row>
    <row r="6505" spans="1:32" x14ac:dyDescent="0.3">
      <c r="A6505" s="372" t="s">
        <v>20103</v>
      </c>
      <c r="B6505" s="372" t="s">
        <v>2383</v>
      </c>
      <c r="C6505" s="125" t="s">
        <v>20257</v>
      </c>
      <c r="D6505" s="32" t="s">
        <v>20621</v>
      </c>
      <c r="E6505" s="125" t="s">
        <v>8976</v>
      </c>
      <c r="F6505" s="125" t="s">
        <v>1236</v>
      </c>
      <c r="G6505" s="125" t="s">
        <v>1237</v>
      </c>
      <c r="AF6505" s="326"/>
    </row>
    <row r="6506" spans="1:32" x14ac:dyDescent="0.3">
      <c r="A6506" s="372" t="s">
        <v>8409</v>
      </c>
      <c r="B6506" s="372" t="s">
        <v>1231</v>
      </c>
      <c r="C6506" s="125" t="s">
        <v>8396</v>
      </c>
      <c r="D6506" s="32" t="s">
        <v>20621</v>
      </c>
      <c r="E6506" s="125" t="s">
        <v>4471</v>
      </c>
      <c r="F6506" s="125" t="s">
        <v>1237</v>
      </c>
      <c r="G6506" s="125" t="s">
        <v>1237</v>
      </c>
      <c r="AF6506" s="326"/>
    </row>
    <row r="6507" spans="1:32" x14ac:dyDescent="0.3">
      <c r="A6507" s="372" t="s">
        <v>7473</v>
      </c>
      <c r="B6507" s="372" t="s">
        <v>1221</v>
      </c>
      <c r="C6507" s="125" t="s">
        <v>20613</v>
      </c>
      <c r="D6507" s="32" t="s">
        <v>20621</v>
      </c>
      <c r="E6507" s="125" t="s">
        <v>10032</v>
      </c>
      <c r="F6507" s="125" t="s">
        <v>1236</v>
      </c>
      <c r="G6507" s="125" t="s">
        <v>1237</v>
      </c>
      <c r="AF6507" s="326"/>
    </row>
    <row r="6508" spans="1:32" x14ac:dyDescent="0.3">
      <c r="A6508" s="372" t="s">
        <v>20104</v>
      </c>
      <c r="B6508" s="372" t="s">
        <v>1214</v>
      </c>
      <c r="C6508" s="125" t="s">
        <v>18610</v>
      </c>
      <c r="D6508" s="32" t="s">
        <v>20621</v>
      </c>
      <c r="E6508" s="125" t="s">
        <v>8976</v>
      </c>
      <c r="F6508" s="125" t="s">
        <v>1236</v>
      </c>
      <c r="G6508" s="125" t="s">
        <v>1237</v>
      </c>
      <c r="AF6508" s="326"/>
    </row>
    <row r="6509" spans="1:32" x14ac:dyDescent="0.25">
      <c r="A6509" s="44" t="s">
        <v>1685</v>
      </c>
      <c r="B6509" s="44" t="s">
        <v>967</v>
      </c>
      <c r="C6509" s="45">
        <v>230601</v>
      </c>
      <c r="D6509" s="45" t="s">
        <v>12340</v>
      </c>
      <c r="E6509" s="45" t="s">
        <v>8383</v>
      </c>
      <c r="AF6509" s="326"/>
    </row>
    <row r="6510" spans="1:32" x14ac:dyDescent="0.25">
      <c r="A6510" s="44" t="s">
        <v>19235</v>
      </c>
      <c r="B6510" s="44" t="s">
        <v>10031</v>
      </c>
      <c r="C6510" s="45">
        <v>240101</v>
      </c>
      <c r="D6510" s="45" t="s">
        <v>12340</v>
      </c>
      <c r="E6510" s="45" t="s">
        <v>10032</v>
      </c>
      <c r="AF6510" s="326"/>
    </row>
    <row r="6511" spans="1:32" x14ac:dyDescent="0.25">
      <c r="A6511" s="44" t="s">
        <v>19235</v>
      </c>
      <c r="B6511" s="44" t="s">
        <v>11299</v>
      </c>
      <c r="C6511" s="45">
        <v>24020301</v>
      </c>
      <c r="D6511" s="45" t="s">
        <v>12340</v>
      </c>
      <c r="E6511" s="45" t="s">
        <v>5444</v>
      </c>
      <c r="AF6511" s="326"/>
    </row>
    <row r="6512" spans="1:32" x14ac:dyDescent="0.25">
      <c r="A6512" s="44" t="s">
        <v>17052</v>
      </c>
      <c r="B6512" s="44" t="s">
        <v>3597</v>
      </c>
      <c r="C6512" s="45">
        <v>250503</v>
      </c>
      <c r="D6512" s="45" t="s">
        <v>12340</v>
      </c>
      <c r="E6512" s="45" t="s">
        <v>16904</v>
      </c>
      <c r="AF6512" s="326"/>
    </row>
    <row r="6513" spans="1:32" x14ac:dyDescent="0.25">
      <c r="A6513" s="44" t="s">
        <v>17052</v>
      </c>
      <c r="B6513" s="44" t="s">
        <v>5639</v>
      </c>
      <c r="C6513" s="45">
        <v>26010401</v>
      </c>
      <c r="D6513" s="45" t="s">
        <v>12340</v>
      </c>
      <c r="E6513" s="45" t="s">
        <v>18836</v>
      </c>
      <c r="AF6513" s="326"/>
    </row>
    <row r="6514" spans="1:32" x14ac:dyDescent="0.25">
      <c r="A6514" s="44" t="s">
        <v>17052</v>
      </c>
      <c r="B6514" s="44" t="s">
        <v>3298</v>
      </c>
      <c r="C6514" s="45">
        <v>26010402</v>
      </c>
      <c r="D6514" s="45" t="s">
        <v>12340</v>
      </c>
      <c r="E6514" s="45" t="s">
        <v>18836</v>
      </c>
      <c r="AF6514" s="326"/>
    </row>
    <row r="6515" spans="1:32" x14ac:dyDescent="0.3">
      <c r="A6515" s="372" t="s">
        <v>9376</v>
      </c>
      <c r="B6515" s="372" t="s">
        <v>1201</v>
      </c>
      <c r="C6515" s="125" t="s">
        <v>11031</v>
      </c>
      <c r="D6515" s="32" t="s">
        <v>20621</v>
      </c>
      <c r="E6515" s="125" t="s">
        <v>5452</v>
      </c>
      <c r="F6515" s="125" t="s">
        <v>1236</v>
      </c>
      <c r="G6515" s="125" t="s">
        <v>1237</v>
      </c>
      <c r="AF6515" s="326"/>
    </row>
    <row r="6516" spans="1:32" x14ac:dyDescent="0.3">
      <c r="A6516" s="372" t="s">
        <v>9376</v>
      </c>
      <c r="B6516" s="372" t="s">
        <v>1200</v>
      </c>
      <c r="C6516" s="125" t="s">
        <v>12346</v>
      </c>
      <c r="D6516" s="32" t="s">
        <v>20621</v>
      </c>
      <c r="E6516" s="125" t="s">
        <v>5075</v>
      </c>
      <c r="F6516" s="125" t="s">
        <v>1236</v>
      </c>
      <c r="G6516" s="125" t="s">
        <v>1237</v>
      </c>
      <c r="AF6516" s="326"/>
    </row>
    <row r="6517" spans="1:32" x14ac:dyDescent="0.25">
      <c r="A6517" s="44" t="s">
        <v>9376</v>
      </c>
      <c r="B6517" s="44" t="s">
        <v>10020</v>
      </c>
      <c r="C6517" s="45">
        <v>24010401</v>
      </c>
      <c r="D6517" s="45" t="s">
        <v>12340</v>
      </c>
      <c r="E6517" s="45" t="s">
        <v>10021</v>
      </c>
      <c r="AF6517" s="326"/>
    </row>
    <row r="6518" spans="1:32" x14ac:dyDescent="0.25">
      <c r="A6518" s="44" t="s">
        <v>5547</v>
      </c>
      <c r="B6518" s="44" t="s">
        <v>11309</v>
      </c>
      <c r="C6518" s="45">
        <v>24020102</v>
      </c>
      <c r="D6518" s="45" t="s">
        <v>12340</v>
      </c>
      <c r="E6518" s="45" t="s">
        <v>5444</v>
      </c>
      <c r="AF6518" s="326"/>
    </row>
    <row r="6519" spans="1:32" x14ac:dyDescent="0.25">
      <c r="A6519" s="44" t="s">
        <v>5547</v>
      </c>
      <c r="B6519" s="44" t="s">
        <v>974</v>
      </c>
      <c r="C6519" s="45">
        <v>220104</v>
      </c>
      <c r="D6519" s="45" t="s">
        <v>12340</v>
      </c>
      <c r="E6519" s="45" t="s">
        <v>5452</v>
      </c>
      <c r="AF6519" s="326"/>
    </row>
    <row r="6520" spans="1:32" x14ac:dyDescent="0.25">
      <c r="A6520" s="44" t="s">
        <v>19236</v>
      </c>
      <c r="B6520" s="44" t="s">
        <v>10018</v>
      </c>
      <c r="C6520" s="45">
        <v>240102</v>
      </c>
      <c r="D6520" s="45" t="s">
        <v>12340</v>
      </c>
      <c r="E6520" s="45" t="s">
        <v>5452</v>
      </c>
      <c r="AF6520" s="326"/>
    </row>
    <row r="6521" spans="1:32" x14ac:dyDescent="0.25">
      <c r="A6521" s="44" t="s">
        <v>17053</v>
      </c>
      <c r="B6521" s="44" t="s">
        <v>2433</v>
      </c>
      <c r="C6521" s="45">
        <v>250106</v>
      </c>
      <c r="D6521" s="45" t="s">
        <v>12340</v>
      </c>
      <c r="E6521" s="45" t="s">
        <v>12896</v>
      </c>
      <c r="AF6521" s="326"/>
    </row>
    <row r="6522" spans="1:32" x14ac:dyDescent="0.3">
      <c r="A6522" s="108" t="s">
        <v>725</v>
      </c>
      <c r="B6522" s="108" t="s">
        <v>2038</v>
      </c>
      <c r="C6522" s="106" t="s">
        <v>2340</v>
      </c>
      <c r="D6522" s="93" t="s">
        <v>1443</v>
      </c>
      <c r="E6522" s="109">
        <v>46387</v>
      </c>
      <c r="F6522" s="93"/>
      <c r="G6522" s="93"/>
      <c r="H6522" s="93"/>
      <c r="I6522" s="99"/>
      <c r="J6522" s="99"/>
      <c r="K6522" s="99"/>
      <c r="L6522" s="99"/>
      <c r="M6522" s="99"/>
      <c r="N6522" s="99"/>
      <c r="O6522" s="99"/>
      <c r="P6522" s="99"/>
      <c r="Q6522" s="99"/>
      <c r="R6522" s="99"/>
      <c r="S6522" s="99"/>
      <c r="T6522" s="99"/>
      <c r="U6522" s="99"/>
      <c r="V6522" s="99"/>
      <c r="W6522" s="99"/>
      <c r="X6522" s="99"/>
      <c r="Y6522" s="99"/>
      <c r="Z6522" s="99"/>
      <c r="AA6522" s="380"/>
      <c r="AF6522" s="326"/>
    </row>
    <row r="6523" spans="1:32" x14ac:dyDescent="0.25">
      <c r="A6523" s="44" t="s">
        <v>725</v>
      </c>
      <c r="B6523" s="44" t="s">
        <v>16079</v>
      </c>
      <c r="C6523" s="45" t="s">
        <v>5369</v>
      </c>
      <c r="D6523" s="93" t="s">
        <v>3876</v>
      </c>
      <c r="E6523" s="359">
        <f>DATE(2027,4,18)</f>
        <v>46495</v>
      </c>
      <c r="F6523" s="93"/>
      <c r="G6523" s="93"/>
      <c r="H6523" s="93"/>
      <c r="I6523" s="99"/>
      <c r="J6523" s="99"/>
      <c r="K6523" s="99"/>
      <c r="L6523" s="99"/>
      <c r="M6523" s="99"/>
      <c r="N6523" s="99"/>
      <c r="O6523" s="99"/>
      <c r="P6523" s="99"/>
      <c r="Q6523" s="99"/>
      <c r="R6523" s="99"/>
      <c r="S6523" s="99"/>
      <c r="T6523" s="99"/>
      <c r="U6523" s="99"/>
      <c r="V6523" s="99"/>
      <c r="W6523" s="99"/>
      <c r="X6523" s="99"/>
      <c r="Y6523" s="99"/>
      <c r="Z6523" s="99"/>
      <c r="AF6523" s="326"/>
    </row>
    <row r="6524" spans="1:32" x14ac:dyDescent="0.25">
      <c r="A6524" s="44" t="s">
        <v>725</v>
      </c>
      <c r="B6524" s="44" t="s">
        <v>11306</v>
      </c>
      <c r="C6524" s="45">
        <v>240502</v>
      </c>
      <c r="D6524" s="45" t="s">
        <v>12340</v>
      </c>
      <c r="E6524" s="45" t="s">
        <v>5468</v>
      </c>
      <c r="AF6524" s="326"/>
    </row>
    <row r="6525" spans="1:32" x14ac:dyDescent="0.25">
      <c r="A6525" s="44" t="s">
        <v>8509</v>
      </c>
      <c r="B6525" s="44" t="s">
        <v>978</v>
      </c>
      <c r="C6525" s="45">
        <v>230703</v>
      </c>
      <c r="D6525" s="45" t="s">
        <v>12340</v>
      </c>
      <c r="E6525" s="45" t="s">
        <v>4375</v>
      </c>
      <c r="AF6525" s="326"/>
    </row>
    <row r="6526" spans="1:32" x14ac:dyDescent="0.25">
      <c r="A6526" s="44" t="s">
        <v>16080</v>
      </c>
      <c r="B6526" s="44" t="s">
        <v>16081</v>
      </c>
      <c r="C6526" s="45" t="s">
        <v>16082</v>
      </c>
      <c r="D6526" s="93" t="s">
        <v>3876</v>
      </c>
      <c r="E6526" s="359">
        <f>DATE(2029,6,24)</f>
        <v>47293</v>
      </c>
      <c r="F6526" s="93"/>
      <c r="G6526" s="93"/>
      <c r="H6526" s="93"/>
      <c r="I6526" s="99"/>
      <c r="J6526" s="99"/>
      <c r="K6526" s="99"/>
      <c r="L6526" s="99"/>
      <c r="M6526" s="99"/>
      <c r="N6526" s="99"/>
      <c r="O6526" s="99"/>
      <c r="P6526" s="99"/>
      <c r="Q6526" s="99"/>
      <c r="R6526" s="99"/>
      <c r="S6526" s="99"/>
      <c r="T6526" s="99"/>
      <c r="U6526" s="99"/>
      <c r="V6526" s="99"/>
      <c r="W6526" s="99"/>
      <c r="X6526" s="99"/>
      <c r="Y6526" s="99"/>
      <c r="Z6526" s="99"/>
      <c r="AF6526" s="326"/>
    </row>
    <row r="6527" spans="1:32" x14ac:dyDescent="0.25">
      <c r="A6527" s="108" t="s">
        <v>2059</v>
      </c>
      <c r="B6527" s="114" t="s">
        <v>2037</v>
      </c>
      <c r="C6527" s="259" t="s">
        <v>13029</v>
      </c>
      <c r="D6527" s="259" t="s">
        <v>13028</v>
      </c>
      <c r="E6527" s="260">
        <v>46388</v>
      </c>
      <c r="F6527" s="93"/>
      <c r="G6527" s="93"/>
      <c r="H6527" s="93"/>
      <c r="I6527" s="99"/>
      <c r="J6527" s="99"/>
      <c r="K6527" s="99"/>
      <c r="L6527" s="99"/>
      <c r="M6527" s="99"/>
      <c r="N6527" s="99"/>
      <c r="O6527" s="99"/>
      <c r="P6527" s="99"/>
      <c r="Q6527" s="99"/>
      <c r="R6527" s="99"/>
      <c r="S6527" s="99"/>
      <c r="T6527" s="99"/>
      <c r="U6527" s="99"/>
      <c r="V6527" s="99"/>
      <c r="W6527" s="99"/>
      <c r="X6527" s="99"/>
      <c r="Y6527" s="99"/>
      <c r="Z6527" s="99"/>
      <c r="AA6527" s="380"/>
      <c r="AF6527" s="326"/>
    </row>
    <row r="6528" spans="1:32" x14ac:dyDescent="0.25">
      <c r="A6528" s="108" t="s">
        <v>2059</v>
      </c>
      <c r="B6528" s="114" t="s">
        <v>2037</v>
      </c>
      <c r="C6528" s="106" t="s">
        <v>2340</v>
      </c>
      <c r="D6528" s="93" t="s">
        <v>1443</v>
      </c>
      <c r="E6528" s="109">
        <v>46387</v>
      </c>
      <c r="F6528" s="93"/>
      <c r="G6528" s="93"/>
      <c r="H6528" s="93"/>
      <c r="I6528" s="99"/>
      <c r="J6528" s="99"/>
      <c r="K6528" s="99"/>
      <c r="L6528" s="99"/>
      <c r="M6528" s="99"/>
      <c r="N6528" s="99"/>
      <c r="O6528" s="99"/>
      <c r="P6528" s="99"/>
      <c r="Q6528" s="99"/>
      <c r="R6528" s="99"/>
      <c r="S6528" s="99"/>
      <c r="T6528" s="99"/>
      <c r="U6528" s="99"/>
      <c r="V6528" s="99"/>
      <c r="W6528" s="99"/>
      <c r="X6528" s="99"/>
      <c r="Y6528" s="99"/>
      <c r="Z6528" s="99"/>
      <c r="AA6528" s="380"/>
      <c r="AF6528" s="326"/>
    </row>
    <row r="6529" spans="1:32" x14ac:dyDescent="0.25">
      <c r="A6529" s="44" t="s">
        <v>10095</v>
      </c>
      <c r="B6529" s="44" t="s">
        <v>20342</v>
      </c>
      <c r="C6529" s="45" t="s">
        <v>10493</v>
      </c>
      <c r="D6529" s="32" t="s">
        <v>12570</v>
      </c>
      <c r="E6529" s="46">
        <v>46387</v>
      </c>
      <c r="AF6529" s="326"/>
    </row>
    <row r="6530" spans="1:32" x14ac:dyDescent="0.25">
      <c r="A6530" s="44" t="s">
        <v>19237</v>
      </c>
      <c r="B6530" s="44" t="s">
        <v>11299</v>
      </c>
      <c r="C6530" s="45">
        <v>24020301</v>
      </c>
      <c r="D6530" s="45" t="s">
        <v>12340</v>
      </c>
      <c r="E6530" s="45" t="s">
        <v>5444</v>
      </c>
      <c r="AF6530" s="326"/>
    </row>
    <row r="6531" spans="1:32" x14ac:dyDescent="0.25">
      <c r="A6531" s="44" t="s">
        <v>19237</v>
      </c>
      <c r="B6531" s="44" t="s">
        <v>3299</v>
      </c>
      <c r="C6531" s="45">
        <v>24020302</v>
      </c>
      <c r="D6531" s="45" t="s">
        <v>12340</v>
      </c>
      <c r="E6531" s="45" t="s">
        <v>5444</v>
      </c>
      <c r="AF6531" s="326"/>
    </row>
    <row r="6532" spans="1:32" x14ac:dyDescent="0.3">
      <c r="A6532" s="372" t="s">
        <v>4234</v>
      </c>
      <c r="B6532" s="372" t="s">
        <v>1200</v>
      </c>
      <c r="C6532" s="125" t="s">
        <v>12346</v>
      </c>
      <c r="D6532" s="32" t="s">
        <v>20621</v>
      </c>
      <c r="E6532" s="125" t="s">
        <v>5075</v>
      </c>
      <c r="F6532" s="125" t="s">
        <v>1236</v>
      </c>
      <c r="G6532" s="125" t="s">
        <v>1237</v>
      </c>
      <c r="AF6532" s="326"/>
    </row>
    <row r="6533" spans="1:32" x14ac:dyDescent="0.25">
      <c r="A6533" s="44" t="s">
        <v>726</v>
      </c>
      <c r="B6533" s="44" t="s">
        <v>986</v>
      </c>
      <c r="C6533" s="45">
        <v>240303</v>
      </c>
      <c r="D6533" s="45" t="s">
        <v>12340</v>
      </c>
      <c r="E6533" s="45" t="s">
        <v>2686</v>
      </c>
      <c r="AF6533" s="326"/>
    </row>
    <row r="6534" spans="1:32" x14ac:dyDescent="0.25">
      <c r="A6534" s="44" t="s">
        <v>726</v>
      </c>
      <c r="B6534" s="44" t="s">
        <v>2433</v>
      </c>
      <c r="C6534" s="45">
        <v>230105</v>
      </c>
      <c r="D6534" s="45" t="s">
        <v>12340</v>
      </c>
      <c r="E6534" s="45" t="s">
        <v>5580</v>
      </c>
      <c r="AF6534" s="326"/>
    </row>
    <row r="6535" spans="1:32" x14ac:dyDescent="0.25">
      <c r="A6535" s="44" t="s">
        <v>726</v>
      </c>
      <c r="B6535" s="44" t="s">
        <v>11331</v>
      </c>
      <c r="C6535" s="45">
        <v>24050301</v>
      </c>
      <c r="D6535" s="45" t="s">
        <v>12340</v>
      </c>
      <c r="E6535" s="45" t="s">
        <v>5468</v>
      </c>
      <c r="AF6535" s="326"/>
    </row>
    <row r="6536" spans="1:32" x14ac:dyDescent="0.25">
      <c r="A6536" s="44" t="s">
        <v>7527</v>
      </c>
      <c r="B6536" s="44" t="s">
        <v>11331</v>
      </c>
      <c r="C6536" s="45">
        <v>24050301</v>
      </c>
      <c r="D6536" s="45" t="s">
        <v>12340</v>
      </c>
      <c r="E6536" s="45" t="s">
        <v>5468</v>
      </c>
      <c r="AF6536" s="326"/>
    </row>
    <row r="6537" spans="1:32" x14ac:dyDescent="0.25">
      <c r="A6537" s="44" t="s">
        <v>7527</v>
      </c>
      <c r="B6537" s="44" t="s">
        <v>11296</v>
      </c>
      <c r="C6537" s="45">
        <v>240402</v>
      </c>
      <c r="D6537" s="45" t="s">
        <v>12340</v>
      </c>
      <c r="E6537" s="45" t="s">
        <v>5311</v>
      </c>
      <c r="AF6537" s="326"/>
    </row>
    <row r="6538" spans="1:32" x14ac:dyDescent="0.25">
      <c r="A6538" s="44" t="s">
        <v>7527</v>
      </c>
      <c r="B6538" s="44" t="s">
        <v>3160</v>
      </c>
      <c r="C6538" s="45">
        <v>230901</v>
      </c>
      <c r="D6538" s="45" t="s">
        <v>12340</v>
      </c>
      <c r="E6538" s="45" t="s">
        <v>8524</v>
      </c>
      <c r="AF6538" s="326"/>
    </row>
    <row r="6539" spans="1:32" x14ac:dyDescent="0.25">
      <c r="A6539" s="44" t="s">
        <v>7527</v>
      </c>
      <c r="B6539" s="44" t="s">
        <v>2433</v>
      </c>
      <c r="C6539" s="45">
        <v>230105</v>
      </c>
      <c r="D6539" s="45" t="s">
        <v>12340</v>
      </c>
      <c r="E6539" s="45" t="s">
        <v>5580</v>
      </c>
      <c r="AF6539" s="326"/>
    </row>
    <row r="6540" spans="1:32" x14ac:dyDescent="0.25">
      <c r="A6540" s="44" t="s">
        <v>13282</v>
      </c>
      <c r="B6540" s="44" t="s">
        <v>13283</v>
      </c>
      <c r="C6540" s="45">
        <v>42.25</v>
      </c>
      <c r="D6540" s="45" t="s">
        <v>13565</v>
      </c>
      <c r="E6540" s="46">
        <v>47514</v>
      </c>
      <c r="F6540" s="45"/>
      <c r="G6540" s="93"/>
      <c r="H6540" s="93"/>
      <c r="I6540" s="99"/>
      <c r="J6540" s="99"/>
      <c r="K6540" s="99"/>
      <c r="L6540" s="99"/>
      <c r="M6540" s="99"/>
      <c r="N6540" s="99"/>
      <c r="O6540" s="99"/>
      <c r="P6540" s="99"/>
      <c r="Q6540" s="99"/>
      <c r="R6540" s="99"/>
      <c r="S6540" s="99"/>
      <c r="T6540" s="99"/>
      <c r="U6540" s="99"/>
      <c r="V6540" s="99"/>
      <c r="W6540" s="99"/>
      <c r="X6540" s="99"/>
      <c r="Y6540" s="99"/>
      <c r="Z6540" s="99"/>
      <c r="AF6540" s="326"/>
    </row>
    <row r="6541" spans="1:32" x14ac:dyDescent="0.25">
      <c r="A6541" s="76" t="s">
        <v>17404</v>
      </c>
      <c r="B6541" s="44" t="s">
        <v>13124</v>
      </c>
      <c r="C6541" s="45">
        <v>4.26</v>
      </c>
      <c r="D6541" s="45" t="s">
        <v>13565</v>
      </c>
      <c r="E6541" s="46">
        <v>47787</v>
      </c>
      <c r="F6541" s="45"/>
      <c r="G6541" s="93"/>
      <c r="H6541" s="93"/>
      <c r="I6541" s="99"/>
      <c r="J6541" s="99"/>
      <c r="K6541" s="99"/>
      <c r="L6541" s="99"/>
      <c r="M6541" s="99"/>
      <c r="N6541" s="99"/>
      <c r="O6541" s="99"/>
      <c r="P6541" s="99"/>
      <c r="Q6541" s="99"/>
      <c r="R6541" s="99"/>
      <c r="S6541" s="99"/>
      <c r="T6541" s="99"/>
      <c r="U6541" s="99"/>
      <c r="V6541" s="99"/>
      <c r="W6541" s="99"/>
      <c r="X6541" s="99"/>
      <c r="Y6541" s="99"/>
      <c r="Z6541" s="99"/>
      <c r="AF6541" s="326"/>
    </row>
    <row r="6542" spans="1:32" x14ac:dyDescent="0.25">
      <c r="A6542" s="44" t="s">
        <v>17404</v>
      </c>
      <c r="B6542" s="44" t="s">
        <v>14641</v>
      </c>
      <c r="C6542" s="45">
        <v>34.25</v>
      </c>
      <c r="D6542" s="45" t="s">
        <v>13565</v>
      </c>
      <c r="E6542" s="46">
        <v>47664</v>
      </c>
      <c r="F6542" s="45"/>
      <c r="G6542" s="93"/>
      <c r="H6542" s="93"/>
      <c r="I6542" s="99"/>
      <c r="J6542" s="99"/>
      <c r="K6542" s="99"/>
      <c r="L6542" s="99"/>
      <c r="M6542" s="99"/>
      <c r="N6542" s="99"/>
      <c r="O6542" s="99"/>
      <c r="P6542" s="99"/>
      <c r="Q6542" s="99"/>
      <c r="R6542" s="99"/>
      <c r="S6542" s="99"/>
      <c r="T6542" s="99"/>
      <c r="U6542" s="99"/>
      <c r="V6542" s="99"/>
      <c r="W6542" s="99"/>
      <c r="X6542" s="99"/>
      <c r="Y6542" s="99"/>
      <c r="Z6542" s="99"/>
      <c r="AF6542" s="326"/>
    </row>
    <row r="6543" spans="1:32" x14ac:dyDescent="0.25">
      <c r="A6543" s="44" t="s">
        <v>14694</v>
      </c>
      <c r="B6543" s="44" t="s">
        <v>18840</v>
      </c>
      <c r="C6543" s="45">
        <v>260202</v>
      </c>
      <c r="D6543" s="45" t="s">
        <v>12340</v>
      </c>
      <c r="E6543" s="45" t="s">
        <v>10021</v>
      </c>
      <c r="AF6543" s="326"/>
    </row>
    <row r="6544" spans="1:32" x14ac:dyDescent="0.25">
      <c r="A6544" s="44" t="s">
        <v>14694</v>
      </c>
      <c r="B6544" s="44" t="s">
        <v>2433</v>
      </c>
      <c r="C6544" s="45">
        <v>250106</v>
      </c>
      <c r="D6544" s="45" t="s">
        <v>12340</v>
      </c>
      <c r="E6544" s="45" t="s">
        <v>12896</v>
      </c>
      <c r="AF6544" s="326"/>
    </row>
    <row r="6545" spans="1:32" x14ac:dyDescent="0.25">
      <c r="A6545" s="44" t="s">
        <v>20266</v>
      </c>
      <c r="B6545" s="44" t="s">
        <v>20333</v>
      </c>
      <c r="C6545" s="45" t="s">
        <v>20334</v>
      </c>
      <c r="D6545" s="32" t="s">
        <v>12570</v>
      </c>
      <c r="E6545" s="46">
        <v>46538</v>
      </c>
      <c r="AF6545" s="326"/>
    </row>
    <row r="6546" spans="1:32" x14ac:dyDescent="0.25">
      <c r="A6546" s="44" t="s">
        <v>727</v>
      </c>
      <c r="B6546" s="44" t="s">
        <v>967</v>
      </c>
      <c r="C6546" s="45">
        <v>230601</v>
      </c>
      <c r="D6546" s="45" t="s">
        <v>12340</v>
      </c>
      <c r="E6546" s="45" t="s">
        <v>8383</v>
      </c>
      <c r="AF6546" s="326"/>
    </row>
    <row r="6547" spans="1:32" x14ac:dyDescent="0.25">
      <c r="A6547" s="44" t="s">
        <v>727</v>
      </c>
      <c r="B6547" s="44" t="s">
        <v>8464</v>
      </c>
      <c r="C6547" s="45">
        <v>230701</v>
      </c>
      <c r="D6547" s="45" t="s">
        <v>12340</v>
      </c>
      <c r="E6547" s="45" t="s">
        <v>4375</v>
      </c>
      <c r="AF6547" s="326"/>
    </row>
    <row r="6548" spans="1:32" x14ac:dyDescent="0.25">
      <c r="A6548" s="44" t="s">
        <v>727</v>
      </c>
      <c r="B6548" s="44" t="s">
        <v>18854</v>
      </c>
      <c r="C6548" s="45">
        <v>25100201</v>
      </c>
      <c r="D6548" s="45" t="s">
        <v>12340</v>
      </c>
      <c r="E6548" s="45" t="s">
        <v>12119</v>
      </c>
      <c r="AF6548" s="326"/>
    </row>
    <row r="6549" spans="1:32" x14ac:dyDescent="0.25">
      <c r="A6549" s="44" t="s">
        <v>727</v>
      </c>
      <c r="B6549" s="44" t="s">
        <v>3163</v>
      </c>
      <c r="C6549" s="45">
        <v>25100202</v>
      </c>
      <c r="D6549" s="45" t="s">
        <v>12340</v>
      </c>
      <c r="E6549" s="45" t="s">
        <v>12119</v>
      </c>
      <c r="AF6549" s="326"/>
    </row>
    <row r="6550" spans="1:32" x14ac:dyDescent="0.25">
      <c r="A6550" s="44" t="s">
        <v>727</v>
      </c>
      <c r="B6550" s="44" t="s">
        <v>3298</v>
      </c>
      <c r="C6550" s="45">
        <v>26010402</v>
      </c>
      <c r="D6550" s="45" t="s">
        <v>12340</v>
      </c>
      <c r="E6550" s="45" t="s">
        <v>18836</v>
      </c>
      <c r="AF6550" s="326"/>
    </row>
    <row r="6551" spans="1:32" x14ac:dyDescent="0.25">
      <c r="A6551" s="44" t="s">
        <v>727</v>
      </c>
      <c r="B6551" s="44" t="s">
        <v>5639</v>
      </c>
      <c r="C6551" s="45">
        <v>23010401</v>
      </c>
      <c r="D6551" s="45" t="s">
        <v>12340</v>
      </c>
      <c r="E6551" s="45" t="s">
        <v>5640</v>
      </c>
      <c r="AF6551" s="326"/>
    </row>
    <row r="6552" spans="1:32" x14ac:dyDescent="0.25">
      <c r="A6552" s="44" t="s">
        <v>13681</v>
      </c>
      <c r="B6552" s="44" t="s">
        <v>210</v>
      </c>
      <c r="C6552" s="45">
        <v>241001</v>
      </c>
      <c r="D6552" s="45" t="s">
        <v>12340</v>
      </c>
      <c r="E6552" s="45" t="s">
        <v>5650</v>
      </c>
      <c r="AF6552" s="326"/>
    </row>
    <row r="6553" spans="1:32" x14ac:dyDescent="0.25">
      <c r="A6553" s="44" t="s">
        <v>13681</v>
      </c>
      <c r="B6553" s="44" t="s">
        <v>3298</v>
      </c>
      <c r="C6553" s="45">
        <v>25010402</v>
      </c>
      <c r="D6553" s="45" t="s">
        <v>12340</v>
      </c>
      <c r="E6553" s="45" t="s">
        <v>13581</v>
      </c>
      <c r="AF6553" s="326"/>
    </row>
    <row r="6554" spans="1:32" x14ac:dyDescent="0.3">
      <c r="A6554" s="372" t="s">
        <v>1062</v>
      </c>
      <c r="B6554" s="372" t="s">
        <v>1209</v>
      </c>
      <c r="C6554" s="125" t="s">
        <v>8691</v>
      </c>
      <c r="D6554" s="32" t="s">
        <v>20621</v>
      </c>
      <c r="E6554" s="125" t="s">
        <v>8524</v>
      </c>
      <c r="F6554" s="125" t="s">
        <v>1236</v>
      </c>
      <c r="G6554" s="125" t="s">
        <v>1237</v>
      </c>
      <c r="AF6554" s="326"/>
    </row>
    <row r="6555" spans="1:32" x14ac:dyDescent="0.25">
      <c r="A6555" s="44" t="s">
        <v>10658</v>
      </c>
      <c r="B6555" s="44" t="s">
        <v>10655</v>
      </c>
      <c r="C6555" s="45" t="s">
        <v>10659</v>
      </c>
      <c r="D6555" s="45" t="s">
        <v>12177</v>
      </c>
      <c r="E6555" s="45" t="s">
        <v>10657</v>
      </c>
      <c r="F6555" s="93"/>
      <c r="G6555" s="93"/>
      <c r="H6555" s="93"/>
      <c r="I6555" s="99"/>
      <c r="J6555" s="99"/>
      <c r="K6555" s="99"/>
      <c r="L6555" s="99"/>
      <c r="M6555" s="99"/>
      <c r="N6555" s="99"/>
      <c r="O6555" s="99"/>
      <c r="P6555" s="99"/>
      <c r="Q6555" s="99"/>
      <c r="R6555" s="99"/>
      <c r="S6555" s="99"/>
      <c r="T6555" s="99"/>
      <c r="U6555" s="99"/>
      <c r="V6555" s="99"/>
      <c r="W6555" s="99"/>
      <c r="X6555" s="99"/>
      <c r="Y6555" s="99"/>
      <c r="Z6555" s="99"/>
      <c r="AF6555" s="326"/>
    </row>
    <row r="6556" spans="1:32" x14ac:dyDescent="0.25">
      <c r="A6556" s="44" t="s">
        <v>10658</v>
      </c>
      <c r="B6556" s="44" t="s">
        <v>10655</v>
      </c>
      <c r="C6556" s="45" t="s">
        <v>10659</v>
      </c>
      <c r="D6556" s="93" t="s">
        <v>18817</v>
      </c>
      <c r="E6556" s="45" t="s">
        <v>10657</v>
      </c>
      <c r="F6556" s="379"/>
      <c r="G6556" s="379"/>
      <c r="H6556" s="379"/>
      <c r="I6556" s="380"/>
      <c r="J6556" s="380"/>
      <c r="K6556" s="380"/>
      <c r="L6556" s="380"/>
      <c r="M6556" s="380"/>
      <c r="N6556" s="380"/>
      <c r="O6556" s="380"/>
      <c r="P6556" s="380"/>
      <c r="Q6556" s="380"/>
      <c r="R6556" s="380"/>
      <c r="S6556" s="380"/>
      <c r="T6556" s="380"/>
      <c r="U6556" s="380"/>
      <c r="V6556" s="380"/>
      <c r="W6556" s="380"/>
      <c r="X6556" s="380"/>
      <c r="Y6556" s="380"/>
      <c r="Z6556" s="380"/>
      <c r="AA6556" s="380"/>
      <c r="AF6556" s="326"/>
    </row>
    <row r="6557" spans="1:32" x14ac:dyDescent="0.25">
      <c r="A6557" s="44" t="s">
        <v>10658</v>
      </c>
      <c r="B6557" s="44" t="s">
        <v>10655</v>
      </c>
      <c r="C6557" s="45" t="s">
        <v>10659</v>
      </c>
      <c r="D6557" s="45" t="s">
        <v>10697</v>
      </c>
      <c r="E6557" s="45" t="s">
        <v>10657</v>
      </c>
      <c r="F6557" s="93"/>
      <c r="G6557" s="93"/>
      <c r="H6557" s="93"/>
      <c r="I6557" s="99"/>
      <c r="J6557" s="99"/>
      <c r="K6557" s="99"/>
      <c r="L6557" s="99"/>
      <c r="M6557" s="99"/>
      <c r="N6557" s="99"/>
      <c r="O6557" s="99"/>
      <c r="P6557" s="99"/>
      <c r="Q6557" s="99"/>
      <c r="R6557" s="99"/>
      <c r="S6557" s="99"/>
      <c r="T6557" s="99"/>
      <c r="U6557" s="99"/>
      <c r="V6557" s="99"/>
      <c r="W6557" s="99"/>
      <c r="X6557" s="99"/>
      <c r="Y6557" s="99"/>
      <c r="Z6557" s="99"/>
      <c r="AF6557" s="326"/>
    </row>
    <row r="6558" spans="1:32" x14ac:dyDescent="0.25">
      <c r="A6558" s="44" t="s">
        <v>19238</v>
      </c>
      <c r="B6558" s="44" t="s">
        <v>5639</v>
      </c>
      <c r="C6558" s="45">
        <v>25010401</v>
      </c>
      <c r="D6558" s="45" t="s">
        <v>12340</v>
      </c>
      <c r="E6558" s="45" t="s">
        <v>13581</v>
      </c>
      <c r="AF6558" s="326"/>
    </row>
    <row r="6559" spans="1:32" x14ac:dyDescent="0.25">
      <c r="A6559" s="44" t="s">
        <v>1919</v>
      </c>
      <c r="B6559" s="44" t="s">
        <v>20330</v>
      </c>
      <c r="C6559" s="45" t="s">
        <v>5775</v>
      </c>
      <c r="D6559" s="32" t="s">
        <v>12570</v>
      </c>
      <c r="E6559" s="46">
        <v>46568</v>
      </c>
      <c r="AF6559" s="326"/>
    </row>
    <row r="6560" spans="1:32" x14ac:dyDescent="0.25">
      <c r="A6560" s="44" t="s">
        <v>9538</v>
      </c>
      <c r="B6560" s="44" t="s">
        <v>16083</v>
      </c>
      <c r="C6560" s="45" t="s">
        <v>18362</v>
      </c>
      <c r="D6560" s="93" t="s">
        <v>3876</v>
      </c>
      <c r="E6560" s="359">
        <f>DATE(2030,3,4)</f>
        <v>47546</v>
      </c>
      <c r="F6560" s="93"/>
      <c r="G6560" s="93"/>
      <c r="H6560" s="93"/>
      <c r="I6560" s="99"/>
      <c r="J6560" s="99"/>
      <c r="K6560" s="99"/>
      <c r="L6560" s="99"/>
      <c r="M6560" s="99"/>
      <c r="N6560" s="99"/>
      <c r="O6560" s="99"/>
      <c r="P6560" s="99"/>
      <c r="Q6560" s="99"/>
      <c r="R6560" s="99"/>
      <c r="S6560" s="99"/>
      <c r="T6560" s="99"/>
      <c r="U6560" s="99"/>
      <c r="V6560" s="99"/>
      <c r="W6560" s="99"/>
      <c r="X6560" s="99"/>
      <c r="Y6560" s="99"/>
      <c r="Z6560" s="99"/>
      <c r="AF6560" s="326"/>
    </row>
    <row r="6561" spans="1:32" x14ac:dyDescent="0.25">
      <c r="A6561" s="44" t="s">
        <v>13284</v>
      </c>
      <c r="B6561" s="44" t="s">
        <v>13162</v>
      </c>
      <c r="C6561" s="45">
        <v>29.24</v>
      </c>
      <c r="D6561" s="45" t="s">
        <v>13565</v>
      </c>
      <c r="E6561" s="46">
        <v>47299</v>
      </c>
      <c r="F6561" s="45"/>
      <c r="G6561" s="93"/>
      <c r="H6561" s="93"/>
      <c r="I6561" s="99"/>
      <c r="J6561" s="99"/>
      <c r="K6561" s="99"/>
      <c r="L6561" s="99"/>
      <c r="M6561" s="99"/>
      <c r="N6561" s="99"/>
      <c r="O6561" s="99"/>
      <c r="P6561" s="99"/>
      <c r="Q6561" s="99"/>
      <c r="R6561" s="99"/>
      <c r="S6561" s="99"/>
      <c r="T6561" s="99"/>
      <c r="U6561" s="99"/>
      <c r="V6561" s="99"/>
      <c r="W6561" s="99"/>
      <c r="X6561" s="99"/>
      <c r="Y6561" s="99"/>
      <c r="Z6561" s="99"/>
      <c r="AF6561" s="326"/>
    </row>
    <row r="6562" spans="1:32" x14ac:dyDescent="0.25">
      <c r="A6562" s="44" t="s">
        <v>13284</v>
      </c>
      <c r="B6562" s="44" t="s">
        <v>13121</v>
      </c>
      <c r="C6562" s="45">
        <v>39.25</v>
      </c>
      <c r="D6562" s="45" t="s">
        <v>13565</v>
      </c>
      <c r="E6562" s="46">
        <v>47514</v>
      </c>
      <c r="F6562" s="45"/>
      <c r="G6562" s="93"/>
      <c r="H6562" s="93"/>
      <c r="I6562" s="99"/>
      <c r="J6562" s="99"/>
      <c r="K6562" s="99"/>
      <c r="L6562" s="99"/>
      <c r="M6562" s="99"/>
      <c r="N6562" s="99"/>
      <c r="O6562" s="99"/>
      <c r="P6562" s="99"/>
      <c r="Q6562" s="99"/>
      <c r="R6562" s="99"/>
      <c r="S6562" s="99"/>
      <c r="T6562" s="99"/>
      <c r="U6562" s="99"/>
      <c r="V6562" s="99"/>
      <c r="W6562" s="99"/>
      <c r="X6562" s="99"/>
      <c r="Y6562" s="99"/>
      <c r="Z6562" s="99"/>
      <c r="AF6562" s="326"/>
    </row>
    <row r="6563" spans="1:32" x14ac:dyDescent="0.25">
      <c r="A6563" s="44" t="s">
        <v>17677</v>
      </c>
      <c r="B6563" s="44" t="s">
        <v>1956</v>
      </c>
      <c r="C6563" s="45" t="s">
        <v>17678</v>
      </c>
      <c r="D6563" s="46" t="s">
        <v>13037</v>
      </c>
      <c r="E6563" s="46">
        <v>46274</v>
      </c>
      <c r="AF6563" s="326"/>
    </row>
    <row r="6564" spans="1:32" x14ac:dyDescent="0.25">
      <c r="A6564" s="44" t="s">
        <v>12269</v>
      </c>
      <c r="B6564" s="44" t="s">
        <v>993</v>
      </c>
      <c r="C6564" s="45">
        <v>240905</v>
      </c>
      <c r="D6564" s="45" t="s">
        <v>12340</v>
      </c>
      <c r="E6564" s="45" t="s">
        <v>5075</v>
      </c>
      <c r="AF6564" s="326"/>
    </row>
    <row r="6565" spans="1:32" x14ac:dyDescent="0.25">
      <c r="A6565" s="44" t="s">
        <v>4406</v>
      </c>
      <c r="B6565" s="44" t="s">
        <v>12956</v>
      </c>
      <c r="C6565" s="45" t="s">
        <v>15091</v>
      </c>
      <c r="D6565" s="45" t="s">
        <v>12177</v>
      </c>
      <c r="E6565" s="45" t="s">
        <v>7228</v>
      </c>
      <c r="F6565" s="93"/>
      <c r="G6565" s="93"/>
      <c r="H6565" s="93"/>
      <c r="I6565" s="99"/>
      <c r="J6565" s="99"/>
      <c r="K6565" s="99"/>
      <c r="L6565" s="99"/>
      <c r="M6565" s="99"/>
      <c r="N6565" s="99"/>
      <c r="O6565" s="99"/>
      <c r="P6565" s="99"/>
      <c r="Q6565" s="99"/>
      <c r="R6565" s="99"/>
      <c r="S6565" s="99"/>
      <c r="T6565" s="99"/>
      <c r="U6565" s="99"/>
      <c r="V6565" s="99"/>
      <c r="W6565" s="99"/>
      <c r="X6565" s="99"/>
      <c r="Y6565" s="99"/>
      <c r="Z6565" s="99"/>
      <c r="AF6565" s="326"/>
    </row>
    <row r="6566" spans="1:32" x14ac:dyDescent="0.25">
      <c r="A6566" s="44" t="s">
        <v>4406</v>
      </c>
      <c r="B6566" s="44" t="s">
        <v>12956</v>
      </c>
      <c r="C6566" s="45" t="s">
        <v>15091</v>
      </c>
      <c r="D6566" s="93" t="s">
        <v>18817</v>
      </c>
      <c r="E6566" s="45" t="s">
        <v>7228</v>
      </c>
      <c r="F6566" s="379"/>
      <c r="G6566" s="379"/>
      <c r="H6566" s="379"/>
      <c r="I6566" s="380"/>
      <c r="J6566" s="380"/>
      <c r="K6566" s="380"/>
      <c r="L6566" s="380"/>
      <c r="M6566" s="380"/>
      <c r="N6566" s="380"/>
      <c r="O6566" s="380"/>
      <c r="P6566" s="380"/>
      <c r="Q6566" s="380"/>
      <c r="R6566" s="380"/>
      <c r="S6566" s="380"/>
      <c r="T6566" s="380"/>
      <c r="U6566" s="380"/>
      <c r="V6566" s="380"/>
      <c r="W6566" s="380"/>
      <c r="X6566" s="380"/>
      <c r="Y6566" s="380"/>
      <c r="Z6566" s="380"/>
      <c r="AA6566" s="380"/>
      <c r="AF6566" s="326"/>
    </row>
    <row r="6567" spans="1:32" x14ac:dyDescent="0.25">
      <c r="A6567" s="44" t="s">
        <v>4406</v>
      </c>
      <c r="B6567" s="44" t="s">
        <v>2617</v>
      </c>
      <c r="C6567" s="45" t="s">
        <v>15091</v>
      </c>
      <c r="D6567" s="45" t="s">
        <v>10697</v>
      </c>
      <c r="E6567" s="46">
        <v>47483</v>
      </c>
      <c r="F6567" s="93"/>
      <c r="G6567" s="93"/>
      <c r="H6567" s="93"/>
      <c r="I6567" s="99"/>
      <c r="J6567" s="99"/>
      <c r="K6567" s="99"/>
      <c r="L6567" s="99"/>
      <c r="M6567" s="99"/>
      <c r="N6567" s="99"/>
      <c r="O6567" s="99"/>
      <c r="P6567" s="99"/>
      <c r="Q6567" s="99"/>
      <c r="R6567" s="99"/>
      <c r="S6567" s="99"/>
      <c r="T6567" s="99"/>
      <c r="U6567" s="99"/>
      <c r="V6567" s="99"/>
      <c r="W6567" s="99"/>
      <c r="X6567" s="99"/>
      <c r="Y6567" s="99"/>
      <c r="Z6567" s="99"/>
      <c r="AF6567" s="326"/>
    </row>
    <row r="6568" spans="1:32" x14ac:dyDescent="0.25">
      <c r="A6568" s="44" t="s">
        <v>12270</v>
      </c>
      <c r="B6568" s="44" t="s">
        <v>2433</v>
      </c>
      <c r="C6568" s="45">
        <v>250106</v>
      </c>
      <c r="D6568" s="45" t="s">
        <v>12340</v>
      </c>
      <c r="E6568" s="45" t="s">
        <v>12896</v>
      </c>
      <c r="AF6568" s="326"/>
    </row>
    <row r="6569" spans="1:32" x14ac:dyDescent="0.25">
      <c r="A6569" s="44" t="s">
        <v>12270</v>
      </c>
      <c r="B6569" s="44" t="s">
        <v>4482</v>
      </c>
      <c r="C6569" s="45">
        <v>240906</v>
      </c>
      <c r="D6569" s="45" t="s">
        <v>12340</v>
      </c>
      <c r="E6569" s="45" t="s">
        <v>5075</v>
      </c>
      <c r="AF6569" s="326"/>
    </row>
    <row r="6570" spans="1:32" x14ac:dyDescent="0.25">
      <c r="A6570" s="44" t="s">
        <v>18067</v>
      </c>
      <c r="B6570" s="44" t="s">
        <v>18068</v>
      </c>
      <c r="C6570" s="45" t="s">
        <v>18363</v>
      </c>
      <c r="D6570" s="93" t="s">
        <v>3876</v>
      </c>
      <c r="E6570" s="359">
        <f>DATE(2029,12,8)</f>
        <v>47460</v>
      </c>
      <c r="F6570" s="93"/>
      <c r="G6570" s="93"/>
      <c r="H6570" s="93"/>
      <c r="I6570" s="99"/>
      <c r="J6570" s="99"/>
      <c r="K6570" s="99"/>
      <c r="L6570" s="99"/>
      <c r="M6570" s="99"/>
      <c r="N6570" s="99"/>
      <c r="O6570" s="99"/>
      <c r="P6570" s="99"/>
      <c r="Q6570" s="99"/>
      <c r="R6570" s="99"/>
      <c r="S6570" s="99"/>
      <c r="T6570" s="99"/>
      <c r="U6570" s="99"/>
      <c r="V6570" s="99"/>
      <c r="W6570" s="99"/>
      <c r="X6570" s="99"/>
      <c r="Y6570" s="99"/>
      <c r="Z6570" s="99"/>
      <c r="AF6570" s="326"/>
    </row>
    <row r="6571" spans="1:32" x14ac:dyDescent="0.3">
      <c r="A6571" s="385" t="s">
        <v>14177</v>
      </c>
      <c r="B6571" s="385" t="s">
        <v>1339</v>
      </c>
      <c r="C6571" s="387">
        <v>24027</v>
      </c>
      <c r="D6571" s="93" t="s">
        <v>5007</v>
      </c>
      <c r="E6571" s="388">
        <v>46507</v>
      </c>
      <c r="AF6571" s="326"/>
    </row>
    <row r="6572" spans="1:32" x14ac:dyDescent="0.25">
      <c r="A6572" s="44" t="s">
        <v>19239</v>
      </c>
      <c r="B6572" s="44" t="s">
        <v>3298</v>
      </c>
      <c r="C6572" s="45">
        <v>26010402</v>
      </c>
      <c r="D6572" s="45" t="s">
        <v>12340</v>
      </c>
      <c r="E6572" s="45" t="s">
        <v>18836</v>
      </c>
      <c r="AF6572" s="326"/>
    </row>
    <row r="6573" spans="1:32" x14ac:dyDescent="0.25">
      <c r="A6573" s="44" t="s">
        <v>19239</v>
      </c>
      <c r="B6573" s="44" t="s">
        <v>5639</v>
      </c>
      <c r="C6573" s="45">
        <v>26010401</v>
      </c>
      <c r="D6573" s="45" t="s">
        <v>12340</v>
      </c>
      <c r="E6573" s="45" t="s">
        <v>18836</v>
      </c>
      <c r="AF6573" s="326"/>
    </row>
    <row r="6574" spans="1:32" x14ac:dyDescent="0.25">
      <c r="A6574" s="44" t="s">
        <v>19239</v>
      </c>
      <c r="B6574" s="44" t="s">
        <v>990</v>
      </c>
      <c r="C6574" s="45">
        <v>260102</v>
      </c>
      <c r="D6574" s="45" t="s">
        <v>12340</v>
      </c>
      <c r="E6574" s="45" t="s">
        <v>8976</v>
      </c>
      <c r="AF6574" s="326"/>
    </row>
    <row r="6575" spans="1:32" x14ac:dyDescent="0.25">
      <c r="A6575" s="44" t="s">
        <v>19239</v>
      </c>
      <c r="B6575" s="44" t="s">
        <v>8377</v>
      </c>
      <c r="C6575" s="45">
        <v>230505</v>
      </c>
      <c r="D6575" s="45" t="s">
        <v>12340</v>
      </c>
      <c r="E6575" s="45" t="s">
        <v>7651</v>
      </c>
      <c r="AF6575" s="326"/>
    </row>
    <row r="6576" spans="1:32" x14ac:dyDescent="0.25">
      <c r="A6576" s="44" t="s">
        <v>10207</v>
      </c>
      <c r="B6576" s="92" t="s">
        <v>10390</v>
      </c>
      <c r="C6576" s="56" t="s">
        <v>10129</v>
      </c>
      <c r="D6576" s="146" t="s">
        <v>10389</v>
      </c>
      <c r="E6576" s="107">
        <v>45838</v>
      </c>
      <c r="F6576" s="93"/>
      <c r="G6576" s="93"/>
      <c r="H6576" s="93"/>
      <c r="I6576" s="99"/>
      <c r="J6576" s="99"/>
      <c r="K6576" s="99"/>
      <c r="L6576" s="99"/>
      <c r="M6576" s="99"/>
      <c r="N6576" s="99"/>
      <c r="O6576" s="99"/>
      <c r="P6576" s="99"/>
      <c r="Q6576" s="99"/>
      <c r="R6576" s="99"/>
      <c r="S6576" s="99"/>
      <c r="T6576" s="99"/>
      <c r="U6576" s="99"/>
      <c r="V6576" s="99"/>
      <c r="W6576" s="99"/>
      <c r="X6576" s="99"/>
      <c r="Y6576" s="99"/>
      <c r="Z6576" s="99"/>
      <c r="AF6576" s="326"/>
    </row>
    <row r="6577" spans="1:32" x14ac:dyDescent="0.25">
      <c r="A6577" s="44" t="s">
        <v>14133</v>
      </c>
      <c r="B6577" s="44" t="s">
        <v>20398</v>
      </c>
      <c r="C6577" s="45" t="s">
        <v>14082</v>
      </c>
      <c r="D6577" s="32" t="s">
        <v>12570</v>
      </c>
      <c r="E6577" s="46">
        <v>46418</v>
      </c>
      <c r="AF6577" s="326"/>
    </row>
    <row r="6578" spans="1:32" x14ac:dyDescent="0.25">
      <c r="A6578" s="44" t="s">
        <v>19240</v>
      </c>
      <c r="B6578" s="44" t="s">
        <v>2433</v>
      </c>
      <c r="C6578" s="45">
        <v>220105</v>
      </c>
      <c r="D6578" s="45" t="s">
        <v>12340</v>
      </c>
      <c r="E6578" s="45" t="s">
        <v>2686</v>
      </c>
      <c r="AF6578" s="326"/>
    </row>
    <row r="6579" spans="1:32" x14ac:dyDescent="0.25">
      <c r="A6579" s="44" t="s">
        <v>12588</v>
      </c>
      <c r="B6579" s="44" t="s">
        <v>20335</v>
      </c>
      <c r="C6579" s="45" t="s">
        <v>10492</v>
      </c>
      <c r="D6579" s="32" t="s">
        <v>12570</v>
      </c>
      <c r="E6579" s="46">
        <v>46538</v>
      </c>
      <c r="AF6579" s="326"/>
    </row>
    <row r="6580" spans="1:32" x14ac:dyDescent="0.25">
      <c r="A6580" s="44" t="s">
        <v>19199</v>
      </c>
      <c r="B6580" s="44" t="s">
        <v>10031</v>
      </c>
      <c r="C6580" s="45">
        <v>240101</v>
      </c>
      <c r="D6580" s="45" t="s">
        <v>12340</v>
      </c>
      <c r="E6580" s="45" t="s">
        <v>10032</v>
      </c>
      <c r="AF6580" s="326"/>
    </row>
    <row r="6581" spans="1:32" x14ac:dyDescent="0.25">
      <c r="A6581" s="44" t="s">
        <v>2284</v>
      </c>
      <c r="B6581" s="44" t="s">
        <v>2308</v>
      </c>
      <c r="C6581" s="45" t="s">
        <v>1832</v>
      </c>
      <c r="D6581" s="45" t="s">
        <v>12177</v>
      </c>
      <c r="E6581" s="45" t="s">
        <v>3276</v>
      </c>
      <c r="F6581" s="93"/>
      <c r="G6581" s="93"/>
      <c r="H6581" s="93"/>
      <c r="I6581" s="99"/>
      <c r="J6581" s="99"/>
      <c r="K6581" s="99"/>
      <c r="L6581" s="99"/>
      <c r="M6581" s="99"/>
      <c r="N6581" s="99"/>
      <c r="O6581" s="99"/>
      <c r="P6581" s="99"/>
      <c r="Q6581" s="99"/>
      <c r="R6581" s="99"/>
      <c r="S6581" s="99"/>
      <c r="T6581" s="99"/>
      <c r="U6581" s="99"/>
      <c r="V6581" s="99"/>
      <c r="W6581" s="99"/>
      <c r="X6581" s="99"/>
      <c r="Y6581" s="99"/>
      <c r="Z6581" s="99"/>
      <c r="AF6581" s="326"/>
    </row>
    <row r="6582" spans="1:32" x14ac:dyDescent="0.25">
      <c r="A6582" s="44" t="s">
        <v>2284</v>
      </c>
      <c r="B6582" s="44" t="s">
        <v>184</v>
      </c>
      <c r="C6582" s="45" t="s">
        <v>12907</v>
      </c>
      <c r="D6582" s="45" t="s">
        <v>12177</v>
      </c>
      <c r="E6582" s="45" t="s">
        <v>7992</v>
      </c>
      <c r="F6582" s="93"/>
      <c r="G6582" s="93"/>
      <c r="H6582" s="93"/>
      <c r="I6582" s="99"/>
      <c r="J6582" s="99"/>
      <c r="K6582" s="99"/>
      <c r="L6582" s="99"/>
      <c r="M6582" s="99"/>
      <c r="N6582" s="99"/>
      <c r="O6582" s="99"/>
      <c r="P6582" s="99"/>
      <c r="Q6582" s="99"/>
      <c r="R6582" s="99"/>
      <c r="S6582" s="99"/>
      <c r="T6582" s="99"/>
      <c r="U6582" s="99"/>
      <c r="V6582" s="99"/>
      <c r="W6582" s="99"/>
      <c r="X6582" s="99"/>
      <c r="Y6582" s="99"/>
      <c r="Z6582" s="99"/>
      <c r="AF6582" s="326"/>
    </row>
    <row r="6583" spans="1:32" x14ac:dyDescent="0.25">
      <c r="A6583" s="44" t="s">
        <v>2284</v>
      </c>
      <c r="B6583" s="44" t="s">
        <v>2308</v>
      </c>
      <c r="C6583" s="45" t="s">
        <v>1832</v>
      </c>
      <c r="D6583" s="93" t="s">
        <v>18817</v>
      </c>
      <c r="E6583" s="45" t="s">
        <v>2686</v>
      </c>
      <c r="F6583" s="379"/>
      <c r="G6583" s="379"/>
      <c r="H6583" s="379"/>
      <c r="I6583" s="380"/>
      <c r="J6583" s="380"/>
      <c r="K6583" s="380"/>
      <c r="L6583" s="380"/>
      <c r="M6583" s="380"/>
      <c r="N6583" s="380"/>
      <c r="O6583" s="380"/>
      <c r="P6583" s="380"/>
      <c r="Q6583" s="380"/>
      <c r="R6583" s="380"/>
      <c r="S6583" s="380"/>
      <c r="T6583" s="380"/>
      <c r="U6583" s="380"/>
      <c r="V6583" s="380"/>
      <c r="W6583" s="380"/>
      <c r="X6583" s="380"/>
      <c r="Y6583" s="380"/>
      <c r="Z6583" s="380"/>
      <c r="AA6583" s="380"/>
      <c r="AF6583" s="326"/>
    </row>
    <row r="6584" spans="1:32" x14ac:dyDescent="0.25">
      <c r="A6584" s="44" t="s">
        <v>2284</v>
      </c>
      <c r="B6584" s="44" t="s">
        <v>184</v>
      </c>
      <c r="C6584" s="45" t="s">
        <v>12907</v>
      </c>
      <c r="D6584" s="93" t="s">
        <v>18817</v>
      </c>
      <c r="E6584" s="45" t="s">
        <v>7992</v>
      </c>
      <c r="F6584" s="379"/>
      <c r="G6584" s="379"/>
      <c r="H6584" s="379"/>
      <c r="I6584" s="380"/>
      <c r="J6584" s="380"/>
      <c r="K6584" s="380"/>
      <c r="L6584" s="380"/>
      <c r="M6584" s="380"/>
      <c r="N6584" s="380"/>
      <c r="O6584" s="380"/>
      <c r="P6584" s="380"/>
      <c r="Q6584" s="380"/>
      <c r="R6584" s="380"/>
      <c r="S6584" s="380"/>
      <c r="T6584" s="380"/>
      <c r="U6584" s="380"/>
      <c r="V6584" s="380"/>
      <c r="W6584" s="380"/>
      <c r="X6584" s="380"/>
      <c r="Y6584" s="380"/>
      <c r="Z6584" s="380"/>
      <c r="AA6584" s="380"/>
      <c r="AF6584" s="326"/>
    </row>
    <row r="6585" spans="1:32" x14ac:dyDescent="0.25">
      <c r="A6585" s="44" t="s">
        <v>2284</v>
      </c>
      <c r="B6585" s="44" t="s">
        <v>2308</v>
      </c>
      <c r="C6585" s="45" t="s">
        <v>1832</v>
      </c>
      <c r="D6585" s="45" t="s">
        <v>10697</v>
      </c>
      <c r="E6585" s="45" t="s">
        <v>5074</v>
      </c>
      <c r="F6585" s="93"/>
      <c r="G6585" s="93"/>
      <c r="H6585" s="93"/>
      <c r="I6585" s="99"/>
      <c r="J6585" s="99"/>
      <c r="K6585" s="99"/>
      <c r="L6585" s="99"/>
      <c r="M6585" s="99"/>
      <c r="N6585" s="99"/>
      <c r="O6585" s="99"/>
      <c r="P6585" s="99"/>
      <c r="Q6585" s="99"/>
      <c r="R6585" s="99"/>
      <c r="S6585" s="99"/>
      <c r="T6585" s="99"/>
      <c r="U6585" s="99"/>
      <c r="V6585" s="99"/>
      <c r="W6585" s="99"/>
      <c r="X6585" s="99"/>
      <c r="Y6585" s="99"/>
      <c r="Z6585" s="99"/>
      <c r="AF6585" s="326"/>
    </row>
    <row r="6586" spans="1:32" x14ac:dyDescent="0.25">
      <c r="A6586" s="44" t="s">
        <v>19241</v>
      </c>
      <c r="B6586" s="44" t="s">
        <v>2433</v>
      </c>
      <c r="C6586" s="45">
        <v>230105</v>
      </c>
      <c r="D6586" s="45" t="s">
        <v>12340</v>
      </c>
      <c r="E6586" s="45" t="s">
        <v>5580</v>
      </c>
      <c r="AF6586" s="326"/>
    </row>
    <row r="6587" spans="1:32" x14ac:dyDescent="0.25">
      <c r="A6587" s="44" t="s">
        <v>10034</v>
      </c>
      <c r="B6587" s="44" t="s">
        <v>10016</v>
      </c>
      <c r="C6587" s="45">
        <v>240103</v>
      </c>
      <c r="D6587" s="45" t="s">
        <v>12340</v>
      </c>
      <c r="E6587" s="45" t="s">
        <v>5452</v>
      </c>
      <c r="AF6587" s="326"/>
    </row>
    <row r="6588" spans="1:32" x14ac:dyDescent="0.25">
      <c r="A6588" s="29" t="s">
        <v>2389</v>
      </c>
      <c r="B6588" s="267" t="s">
        <v>6747</v>
      </c>
      <c r="C6588" s="268">
        <v>791202303001</v>
      </c>
      <c r="D6588" s="268" t="s">
        <v>6775</v>
      </c>
      <c r="E6588" s="269">
        <v>47634</v>
      </c>
      <c r="AF6588" s="326"/>
    </row>
    <row r="6589" spans="1:32" x14ac:dyDescent="0.25">
      <c r="A6589" s="44" t="s">
        <v>2389</v>
      </c>
      <c r="B6589" s="44" t="s">
        <v>20368</v>
      </c>
      <c r="C6589" s="45" t="s">
        <v>5829</v>
      </c>
      <c r="D6589" s="32" t="s">
        <v>12570</v>
      </c>
      <c r="E6589" s="46">
        <v>46507</v>
      </c>
      <c r="AF6589" s="326"/>
    </row>
    <row r="6590" spans="1:32" x14ac:dyDescent="0.25">
      <c r="A6590" s="135" t="s">
        <v>6710</v>
      </c>
      <c r="B6590" s="135" t="s">
        <v>6709</v>
      </c>
      <c r="C6590" s="97" t="s">
        <v>6714</v>
      </c>
      <c r="D6590" s="93" t="s">
        <v>1250</v>
      </c>
      <c r="E6590" s="94">
        <v>46447</v>
      </c>
      <c r="F6590" s="93"/>
      <c r="G6590" s="93"/>
      <c r="H6590" s="93"/>
      <c r="I6590" s="99"/>
      <c r="J6590" s="99"/>
      <c r="K6590" s="99"/>
      <c r="L6590" s="99"/>
      <c r="M6590" s="99"/>
      <c r="N6590" s="99"/>
      <c r="O6590" s="99"/>
      <c r="P6590" s="99"/>
      <c r="Q6590" s="99"/>
      <c r="R6590" s="99"/>
      <c r="S6590" s="99"/>
      <c r="T6590" s="99"/>
      <c r="U6590" s="99"/>
      <c r="V6590" s="99"/>
      <c r="W6590" s="99"/>
      <c r="X6590" s="99"/>
      <c r="Y6590" s="99"/>
      <c r="Z6590" s="99"/>
      <c r="AF6590" s="326"/>
    </row>
    <row r="6591" spans="1:32" x14ac:dyDescent="0.25">
      <c r="A6591" s="44" t="s">
        <v>3256</v>
      </c>
      <c r="B6591" s="44" t="s">
        <v>1944</v>
      </c>
      <c r="C6591" s="45" t="s">
        <v>17679</v>
      </c>
      <c r="D6591" s="46" t="s">
        <v>13037</v>
      </c>
      <c r="E6591" s="46">
        <v>46274</v>
      </c>
      <c r="AF6591" s="326"/>
    </row>
    <row r="6592" spans="1:32" x14ac:dyDescent="0.25">
      <c r="A6592" s="44" t="s">
        <v>3256</v>
      </c>
      <c r="B6592" s="44" t="s">
        <v>16936</v>
      </c>
      <c r="C6592" s="45">
        <v>250903</v>
      </c>
      <c r="D6592" s="45" t="s">
        <v>12340</v>
      </c>
      <c r="E6592" s="45" t="s">
        <v>5246</v>
      </c>
      <c r="AF6592" s="326"/>
    </row>
    <row r="6593" spans="1:32" x14ac:dyDescent="0.25">
      <c r="A6593" s="44" t="s">
        <v>3256</v>
      </c>
      <c r="B6593" s="44" t="s">
        <v>5470</v>
      </c>
      <c r="C6593" s="45">
        <v>250604</v>
      </c>
      <c r="D6593" s="45" t="s">
        <v>12340</v>
      </c>
      <c r="E6593" s="45" t="s">
        <v>8383</v>
      </c>
      <c r="AF6593" s="326"/>
    </row>
    <row r="6594" spans="1:32" x14ac:dyDescent="0.25">
      <c r="A6594" s="44" t="s">
        <v>3256</v>
      </c>
      <c r="B6594" s="44" t="s">
        <v>5443</v>
      </c>
      <c r="C6594" s="45">
        <v>22010701</v>
      </c>
      <c r="D6594" s="45" t="s">
        <v>12340</v>
      </c>
      <c r="E6594" s="45" t="s">
        <v>5444</v>
      </c>
      <c r="AF6594" s="326"/>
    </row>
    <row r="6595" spans="1:32" x14ac:dyDescent="0.25">
      <c r="A6595" s="44" t="s">
        <v>3256</v>
      </c>
      <c r="B6595" s="44" t="s">
        <v>3597</v>
      </c>
      <c r="C6595" s="45">
        <v>250503</v>
      </c>
      <c r="D6595" s="45" t="s">
        <v>12340</v>
      </c>
      <c r="E6595" s="45" t="s">
        <v>16904</v>
      </c>
      <c r="AF6595" s="326"/>
    </row>
    <row r="6596" spans="1:32" x14ac:dyDescent="0.25">
      <c r="A6596" s="44" t="s">
        <v>3256</v>
      </c>
      <c r="B6596" s="44" t="s">
        <v>1733</v>
      </c>
      <c r="C6596" s="45">
        <v>250101</v>
      </c>
      <c r="D6596" s="45" t="s">
        <v>12340</v>
      </c>
      <c r="E6596" s="45" t="s">
        <v>13567</v>
      </c>
      <c r="AF6596" s="326"/>
    </row>
    <row r="6597" spans="1:32" x14ac:dyDescent="0.25">
      <c r="A6597" s="44" t="s">
        <v>3256</v>
      </c>
      <c r="B6597" s="44" t="s">
        <v>210</v>
      </c>
      <c r="C6597" s="45">
        <v>241001</v>
      </c>
      <c r="D6597" s="45" t="s">
        <v>12340</v>
      </c>
      <c r="E6597" s="45" t="s">
        <v>5650</v>
      </c>
      <c r="AF6597" s="326"/>
    </row>
    <row r="6598" spans="1:32" x14ac:dyDescent="0.25">
      <c r="A6598" s="44" t="s">
        <v>3256</v>
      </c>
      <c r="B6598" s="44" t="s">
        <v>11299</v>
      </c>
      <c r="C6598" s="45">
        <v>24020301</v>
      </c>
      <c r="D6598" s="45" t="s">
        <v>12340</v>
      </c>
      <c r="E6598" s="45" t="s">
        <v>5444</v>
      </c>
      <c r="AF6598" s="326"/>
    </row>
    <row r="6599" spans="1:32" x14ac:dyDescent="0.25">
      <c r="A6599" s="256" t="s">
        <v>5930</v>
      </c>
      <c r="B6599" s="256" t="s">
        <v>5931</v>
      </c>
      <c r="C6599" s="53" t="s">
        <v>5932</v>
      </c>
      <c r="D6599" s="93" t="s">
        <v>5891</v>
      </c>
      <c r="E6599" s="257">
        <v>46722</v>
      </c>
      <c r="F6599" s="93"/>
      <c r="G6599" s="93"/>
      <c r="H6599" s="93"/>
      <c r="I6599" s="99"/>
      <c r="J6599" s="99"/>
      <c r="K6599" s="99"/>
      <c r="L6599" s="99"/>
      <c r="M6599" s="99"/>
      <c r="N6599" s="99"/>
      <c r="O6599" s="99"/>
      <c r="P6599" s="99"/>
      <c r="Q6599" s="99"/>
      <c r="R6599" s="99"/>
      <c r="S6599" s="99"/>
      <c r="T6599" s="99"/>
      <c r="U6599" s="99"/>
      <c r="V6599" s="99"/>
      <c r="W6599" s="99"/>
      <c r="X6599" s="99"/>
      <c r="Y6599" s="99"/>
      <c r="Z6599" s="99"/>
      <c r="AF6599" s="326"/>
    </row>
    <row r="6600" spans="1:32" x14ac:dyDescent="0.25">
      <c r="A6600" s="267" t="s">
        <v>5930</v>
      </c>
      <c r="B6600" s="267" t="s">
        <v>9304</v>
      </c>
      <c r="C6600" s="268">
        <v>791202303001</v>
      </c>
      <c r="D6600" s="268" t="s">
        <v>6775</v>
      </c>
      <c r="E6600" s="269" t="s">
        <v>3276</v>
      </c>
      <c r="F6600" s="93"/>
      <c r="G6600" s="93"/>
      <c r="H6600" s="93"/>
      <c r="I6600" s="99"/>
      <c r="J6600" s="99"/>
      <c r="K6600" s="99"/>
      <c r="L6600" s="99"/>
      <c r="M6600" s="99"/>
      <c r="N6600" s="99"/>
      <c r="O6600" s="99"/>
      <c r="P6600" s="99"/>
      <c r="Q6600" s="99"/>
      <c r="R6600" s="99"/>
      <c r="S6600" s="99"/>
      <c r="T6600" s="99"/>
      <c r="U6600" s="99"/>
      <c r="V6600" s="99"/>
      <c r="W6600" s="99"/>
      <c r="X6600" s="99"/>
      <c r="Y6600" s="99"/>
      <c r="Z6600" s="99"/>
      <c r="AF6600" s="326"/>
    </row>
    <row r="6601" spans="1:32" x14ac:dyDescent="0.3">
      <c r="A6601" s="372" t="s">
        <v>5930</v>
      </c>
      <c r="B6601" s="372" t="s">
        <v>1214</v>
      </c>
      <c r="C6601" s="125" t="s">
        <v>18610</v>
      </c>
      <c r="D6601" s="32" t="s">
        <v>20621</v>
      </c>
      <c r="E6601" s="125" t="s">
        <v>8976</v>
      </c>
      <c r="F6601" s="125" t="s">
        <v>1237</v>
      </c>
      <c r="G6601" s="125" t="s">
        <v>1237</v>
      </c>
      <c r="AF6601" s="326"/>
    </row>
    <row r="6602" spans="1:32" x14ac:dyDescent="0.25">
      <c r="A6602" s="44" t="s">
        <v>10208</v>
      </c>
      <c r="B6602" s="92" t="s">
        <v>10390</v>
      </c>
      <c r="C6602" s="56" t="s">
        <v>10120</v>
      </c>
      <c r="D6602" s="146" t="s">
        <v>10389</v>
      </c>
      <c r="E6602" s="107">
        <v>45838</v>
      </c>
      <c r="F6602" s="93"/>
      <c r="G6602" s="93"/>
      <c r="H6602" s="93"/>
      <c r="I6602" s="99"/>
      <c r="J6602" s="99"/>
      <c r="K6602" s="99"/>
      <c r="L6602" s="99"/>
      <c r="M6602" s="99"/>
      <c r="N6602" s="99"/>
      <c r="O6602" s="99"/>
      <c r="P6602" s="99"/>
      <c r="Q6602" s="99"/>
      <c r="R6602" s="99"/>
      <c r="S6602" s="99"/>
      <c r="T6602" s="99"/>
      <c r="U6602" s="99"/>
      <c r="V6602" s="99"/>
      <c r="W6602" s="99"/>
      <c r="X6602" s="99"/>
      <c r="Y6602" s="99"/>
      <c r="Z6602" s="99"/>
      <c r="AF6602" s="326"/>
    </row>
    <row r="6603" spans="1:32" x14ac:dyDescent="0.25">
      <c r="A6603" s="44" t="s">
        <v>5930</v>
      </c>
      <c r="B6603" s="44" t="s">
        <v>13129</v>
      </c>
      <c r="C6603" s="45">
        <v>36.229999999999997</v>
      </c>
      <c r="D6603" s="45" t="s">
        <v>13565</v>
      </c>
      <c r="E6603" s="46">
        <v>46934</v>
      </c>
      <c r="F6603" s="45"/>
      <c r="G6603" s="93"/>
      <c r="H6603" s="93"/>
      <c r="I6603" s="99"/>
      <c r="J6603" s="99"/>
      <c r="K6603" s="99"/>
      <c r="L6603" s="99"/>
      <c r="M6603" s="99"/>
      <c r="N6603" s="99"/>
      <c r="O6603" s="99"/>
      <c r="P6603" s="99"/>
      <c r="Q6603" s="99"/>
      <c r="R6603" s="99"/>
      <c r="S6603" s="99"/>
      <c r="T6603" s="99"/>
      <c r="U6603" s="99"/>
      <c r="V6603" s="99"/>
      <c r="W6603" s="99"/>
      <c r="X6603" s="99"/>
      <c r="Y6603" s="99"/>
      <c r="Z6603" s="99"/>
      <c r="AF6603" s="326"/>
    </row>
    <row r="6604" spans="1:32" x14ac:dyDescent="0.25">
      <c r="A6604" s="44" t="s">
        <v>8885</v>
      </c>
      <c r="B6604" s="44" t="s">
        <v>20357</v>
      </c>
      <c r="C6604" s="45" t="s">
        <v>8814</v>
      </c>
      <c r="D6604" s="32" t="s">
        <v>12570</v>
      </c>
      <c r="E6604" s="46">
        <v>46477</v>
      </c>
      <c r="AF6604" s="326"/>
    </row>
    <row r="6605" spans="1:32" x14ac:dyDescent="0.25">
      <c r="A6605" s="44" t="s">
        <v>12980</v>
      </c>
      <c r="B6605" s="44" t="s">
        <v>4473</v>
      </c>
      <c r="C6605" s="45">
        <v>241002</v>
      </c>
      <c r="D6605" s="45" t="s">
        <v>12340</v>
      </c>
      <c r="E6605" s="45" t="s">
        <v>5650</v>
      </c>
      <c r="AF6605" s="326"/>
    </row>
    <row r="6606" spans="1:32" x14ac:dyDescent="0.25">
      <c r="A6606" s="44" t="s">
        <v>19242</v>
      </c>
      <c r="B6606" s="44" t="s">
        <v>2433</v>
      </c>
      <c r="C6606" s="45">
        <v>230105</v>
      </c>
      <c r="D6606" s="45" t="s">
        <v>12340</v>
      </c>
      <c r="E6606" s="45" t="s">
        <v>5580</v>
      </c>
      <c r="AF6606" s="326"/>
    </row>
    <row r="6607" spans="1:32" x14ac:dyDescent="0.3">
      <c r="A6607" s="372" t="s">
        <v>12410</v>
      </c>
      <c r="B6607" s="372" t="s">
        <v>1209</v>
      </c>
      <c r="C6607" s="125" t="s">
        <v>8691</v>
      </c>
      <c r="D6607" s="32" t="s">
        <v>20621</v>
      </c>
      <c r="E6607" s="125" t="s">
        <v>8524</v>
      </c>
      <c r="F6607" s="125" t="s">
        <v>1237</v>
      </c>
      <c r="G6607" s="125" t="s">
        <v>1237</v>
      </c>
      <c r="AF6607" s="326"/>
    </row>
    <row r="6608" spans="1:32" x14ac:dyDescent="0.3">
      <c r="A6608" s="372" t="s">
        <v>12410</v>
      </c>
      <c r="B6608" s="372" t="s">
        <v>12351</v>
      </c>
      <c r="C6608" s="125" t="s">
        <v>12352</v>
      </c>
      <c r="D6608" s="32" t="s">
        <v>20621</v>
      </c>
      <c r="E6608" s="125" t="s">
        <v>5075</v>
      </c>
      <c r="F6608" s="125" t="s">
        <v>1237</v>
      </c>
      <c r="G6608" s="125" t="s">
        <v>1237</v>
      </c>
      <c r="AF6608" s="326"/>
    </row>
    <row r="6609" spans="1:32" x14ac:dyDescent="0.25">
      <c r="A6609" s="44" t="s">
        <v>3178</v>
      </c>
      <c r="B6609" s="44" t="s">
        <v>16084</v>
      </c>
      <c r="C6609" s="45" t="s">
        <v>7734</v>
      </c>
      <c r="D6609" s="93" t="s">
        <v>3876</v>
      </c>
      <c r="E6609" s="359">
        <f>DATE(2027,4,4)</f>
        <v>46481</v>
      </c>
      <c r="F6609" s="93"/>
      <c r="G6609" s="93"/>
      <c r="H6609" s="93"/>
      <c r="I6609" s="99"/>
      <c r="J6609" s="99"/>
      <c r="K6609" s="99"/>
      <c r="L6609" s="99"/>
      <c r="M6609" s="99"/>
      <c r="N6609" s="99"/>
      <c r="O6609" s="99"/>
      <c r="P6609" s="99"/>
      <c r="Q6609" s="99"/>
      <c r="R6609" s="99"/>
      <c r="S6609" s="99"/>
      <c r="T6609" s="99"/>
      <c r="U6609" s="99"/>
      <c r="V6609" s="99"/>
      <c r="W6609" s="99"/>
      <c r="X6609" s="99"/>
      <c r="Y6609" s="99"/>
      <c r="Z6609" s="99"/>
      <c r="AF6609" s="326"/>
    </row>
    <row r="6610" spans="1:32" x14ac:dyDescent="0.3">
      <c r="A6610" s="372" t="s">
        <v>12411</v>
      </c>
      <c r="B6610" s="372" t="s">
        <v>12190</v>
      </c>
      <c r="C6610" s="125" t="s">
        <v>12191</v>
      </c>
      <c r="D6610" s="32" t="s">
        <v>20621</v>
      </c>
      <c r="E6610" s="125" t="s">
        <v>5239</v>
      </c>
      <c r="F6610" s="125" t="s">
        <v>1236</v>
      </c>
      <c r="G6610" s="125" t="s">
        <v>1237</v>
      </c>
      <c r="AF6610" s="326"/>
    </row>
    <row r="6611" spans="1:32" x14ac:dyDescent="0.3">
      <c r="A6611" s="372" t="s">
        <v>12411</v>
      </c>
      <c r="B6611" s="372" t="s">
        <v>12354</v>
      </c>
      <c r="C6611" s="125" t="s">
        <v>12187</v>
      </c>
      <c r="D6611" s="32" t="s">
        <v>20621</v>
      </c>
      <c r="E6611" s="125" t="s">
        <v>5239</v>
      </c>
      <c r="F6611" s="125" t="s">
        <v>1236</v>
      </c>
      <c r="G6611" s="125" t="s">
        <v>1237</v>
      </c>
      <c r="AF6611" s="326"/>
    </row>
    <row r="6612" spans="1:32" x14ac:dyDescent="0.25">
      <c r="A6612" s="44" t="s">
        <v>12411</v>
      </c>
      <c r="B6612" s="44" t="s">
        <v>20343</v>
      </c>
      <c r="C6612" s="45" t="s">
        <v>12601</v>
      </c>
      <c r="D6612" s="32" t="s">
        <v>12570</v>
      </c>
      <c r="E6612" s="46">
        <v>46387</v>
      </c>
      <c r="AF6612" s="326"/>
    </row>
    <row r="6613" spans="1:32" x14ac:dyDescent="0.25">
      <c r="A6613" s="44" t="s">
        <v>19243</v>
      </c>
      <c r="B6613" s="44" t="s">
        <v>18840</v>
      </c>
      <c r="C6613" s="45">
        <v>260202</v>
      </c>
      <c r="D6613" s="45" t="s">
        <v>12340</v>
      </c>
      <c r="E6613" s="45" t="s">
        <v>10021</v>
      </c>
      <c r="AF6613" s="326"/>
    </row>
    <row r="6614" spans="1:32" x14ac:dyDescent="0.25">
      <c r="A6614" s="44" t="s">
        <v>8510</v>
      </c>
      <c r="B6614" s="44" t="s">
        <v>3156</v>
      </c>
      <c r="C6614" s="45">
        <v>230904</v>
      </c>
      <c r="D6614" s="45" t="s">
        <v>12340</v>
      </c>
      <c r="E6614" s="45" t="s">
        <v>8524</v>
      </c>
      <c r="AF6614" s="326"/>
    </row>
    <row r="6615" spans="1:32" x14ac:dyDescent="0.25">
      <c r="A6615" s="44" t="s">
        <v>8510</v>
      </c>
      <c r="B6615" s="44" t="s">
        <v>5447</v>
      </c>
      <c r="C6615" s="45">
        <v>230807</v>
      </c>
      <c r="D6615" s="45" t="s">
        <v>12340</v>
      </c>
      <c r="E6615" s="45" t="s">
        <v>8966</v>
      </c>
      <c r="AF6615" s="326"/>
    </row>
    <row r="6616" spans="1:32" x14ac:dyDescent="0.25">
      <c r="A6616" s="44" t="s">
        <v>8842</v>
      </c>
      <c r="B6616" s="44" t="s">
        <v>20344</v>
      </c>
      <c r="C6616" s="45" t="s">
        <v>8813</v>
      </c>
      <c r="D6616" s="32" t="s">
        <v>12570</v>
      </c>
      <c r="E6616" s="46">
        <v>46387</v>
      </c>
      <c r="AF6616" s="326"/>
    </row>
    <row r="6617" spans="1:32" x14ac:dyDescent="0.25">
      <c r="A6617" s="44" t="s">
        <v>17054</v>
      </c>
      <c r="B6617" s="44" t="s">
        <v>2433</v>
      </c>
      <c r="C6617" s="45">
        <v>250106</v>
      </c>
      <c r="D6617" s="45" t="s">
        <v>12340</v>
      </c>
      <c r="E6617" s="45" t="s">
        <v>12896</v>
      </c>
      <c r="AF6617" s="326"/>
    </row>
    <row r="6618" spans="1:32" x14ac:dyDescent="0.25">
      <c r="A6618" s="44" t="s">
        <v>10209</v>
      </c>
      <c r="B6618" s="92" t="s">
        <v>10390</v>
      </c>
      <c r="C6618" s="56" t="s">
        <v>10132</v>
      </c>
      <c r="D6618" s="146" t="s">
        <v>10389</v>
      </c>
      <c r="E6618" s="107">
        <v>45838</v>
      </c>
      <c r="F6618" s="93"/>
      <c r="G6618" s="93"/>
      <c r="H6618" s="93"/>
      <c r="I6618" s="99"/>
      <c r="J6618" s="99"/>
      <c r="K6618" s="99"/>
      <c r="L6618" s="99"/>
      <c r="M6618" s="99"/>
      <c r="N6618" s="99"/>
      <c r="O6618" s="99"/>
      <c r="P6618" s="99"/>
      <c r="Q6618" s="99"/>
      <c r="R6618" s="99"/>
      <c r="S6618" s="99"/>
      <c r="T6618" s="99"/>
      <c r="U6618" s="99"/>
      <c r="V6618" s="99"/>
      <c r="W6618" s="99"/>
      <c r="X6618" s="99"/>
      <c r="Y6618" s="99"/>
      <c r="Z6618" s="99"/>
      <c r="AF6618" s="326"/>
    </row>
    <row r="6619" spans="1:32" x14ac:dyDescent="0.25">
      <c r="A6619" s="121" t="s">
        <v>1637</v>
      </c>
      <c r="B6619" s="122" t="s">
        <v>1640</v>
      </c>
      <c r="C6619" s="146">
        <v>1580</v>
      </c>
      <c r="D6619" s="146" t="s">
        <v>3861</v>
      </c>
      <c r="E6619" s="107">
        <v>45269</v>
      </c>
      <c r="F6619" s="93"/>
      <c r="G6619" s="93"/>
      <c r="H6619" s="93"/>
      <c r="I6619" s="99"/>
      <c r="J6619" s="99"/>
      <c r="K6619" s="99"/>
      <c r="L6619" s="99"/>
      <c r="M6619" s="99"/>
      <c r="N6619" s="99"/>
      <c r="O6619" s="99"/>
      <c r="P6619" s="99"/>
      <c r="Q6619" s="99"/>
      <c r="R6619" s="99"/>
      <c r="S6619" s="99"/>
      <c r="T6619" s="99"/>
      <c r="U6619" s="99"/>
      <c r="V6619" s="99"/>
      <c r="W6619" s="99"/>
      <c r="X6619" s="99"/>
      <c r="Y6619" s="99"/>
      <c r="Z6619" s="99"/>
      <c r="AF6619" s="326"/>
    </row>
    <row r="6620" spans="1:32" x14ac:dyDescent="0.25">
      <c r="A6620" s="44" t="s">
        <v>19244</v>
      </c>
      <c r="B6620" s="44" t="s">
        <v>2438</v>
      </c>
      <c r="C6620" s="45">
        <v>251001</v>
      </c>
      <c r="D6620" s="45" t="s">
        <v>12340</v>
      </c>
      <c r="E6620" s="45" t="s">
        <v>12119</v>
      </c>
      <c r="AF6620" s="326"/>
    </row>
    <row r="6621" spans="1:32" x14ac:dyDescent="0.25">
      <c r="A6621" s="44" t="s">
        <v>19245</v>
      </c>
      <c r="B6621" s="44" t="s">
        <v>3597</v>
      </c>
      <c r="C6621" s="45">
        <v>250503</v>
      </c>
      <c r="D6621" s="45" t="s">
        <v>12340</v>
      </c>
      <c r="E6621" s="45" t="s">
        <v>16904</v>
      </c>
      <c r="AF6621" s="326"/>
    </row>
    <row r="6622" spans="1:32" x14ac:dyDescent="0.25">
      <c r="A6622" s="44" t="s">
        <v>19245</v>
      </c>
      <c r="B6622" s="44" t="s">
        <v>2438</v>
      </c>
      <c r="C6622" s="45">
        <v>251001</v>
      </c>
      <c r="D6622" s="45" t="s">
        <v>12340</v>
      </c>
      <c r="E6622" s="45" t="s">
        <v>12119</v>
      </c>
      <c r="AF6622" s="326"/>
    </row>
    <row r="6623" spans="1:32" x14ac:dyDescent="0.25">
      <c r="A6623" s="44" t="s">
        <v>11470</v>
      </c>
      <c r="B6623" s="44" t="s">
        <v>987</v>
      </c>
      <c r="C6623" s="45">
        <v>240602</v>
      </c>
      <c r="D6623" s="45" t="s">
        <v>12340</v>
      </c>
      <c r="E6623" s="45" t="s">
        <v>5235</v>
      </c>
      <c r="AF6623" s="326"/>
    </row>
    <row r="6624" spans="1:32" x14ac:dyDescent="0.25">
      <c r="A6624" s="44" t="s">
        <v>11471</v>
      </c>
      <c r="B6624" s="44" t="s">
        <v>987</v>
      </c>
      <c r="C6624" s="45">
        <v>240602</v>
      </c>
      <c r="D6624" s="45" t="s">
        <v>12340</v>
      </c>
      <c r="E6624" s="45" t="s">
        <v>5235</v>
      </c>
      <c r="AF6624" s="326"/>
    </row>
    <row r="6625" spans="1:32" x14ac:dyDescent="0.25">
      <c r="A6625" s="44" t="s">
        <v>11471</v>
      </c>
      <c r="B6625" s="44" t="s">
        <v>967</v>
      </c>
      <c r="C6625" s="45">
        <v>240601</v>
      </c>
      <c r="D6625" s="45" t="s">
        <v>12340</v>
      </c>
      <c r="E6625" s="45" t="s">
        <v>10639</v>
      </c>
      <c r="AF6625" s="326"/>
    </row>
    <row r="6626" spans="1:32" x14ac:dyDescent="0.25">
      <c r="A6626" s="44" t="s">
        <v>11472</v>
      </c>
      <c r="B6626" s="44" t="s">
        <v>987</v>
      </c>
      <c r="C6626" s="45">
        <v>240602</v>
      </c>
      <c r="D6626" s="45" t="s">
        <v>12340</v>
      </c>
      <c r="E6626" s="45" t="s">
        <v>5235</v>
      </c>
      <c r="AF6626" s="326"/>
    </row>
    <row r="6627" spans="1:32" x14ac:dyDescent="0.25">
      <c r="A6627" s="44" t="s">
        <v>11472</v>
      </c>
      <c r="B6627" s="44" t="s">
        <v>967</v>
      </c>
      <c r="C6627" s="45">
        <v>240601</v>
      </c>
      <c r="D6627" s="45" t="s">
        <v>12340</v>
      </c>
      <c r="E6627" s="45" t="s">
        <v>10639</v>
      </c>
      <c r="AF6627" s="326"/>
    </row>
    <row r="6628" spans="1:32" x14ac:dyDescent="0.25">
      <c r="A6628" s="44" t="s">
        <v>19246</v>
      </c>
      <c r="B6628" s="44" t="s">
        <v>2433</v>
      </c>
      <c r="C6628" s="45">
        <v>230105</v>
      </c>
      <c r="D6628" s="45" t="s">
        <v>12340</v>
      </c>
      <c r="E6628" s="45" t="s">
        <v>5580</v>
      </c>
      <c r="AF6628" s="326"/>
    </row>
    <row r="6629" spans="1:32" x14ac:dyDescent="0.3">
      <c r="A6629" s="372" t="s">
        <v>9377</v>
      </c>
      <c r="B6629" s="372" t="s">
        <v>9352</v>
      </c>
      <c r="C6629" s="125" t="s">
        <v>9353</v>
      </c>
      <c r="D6629" s="32" t="s">
        <v>20621</v>
      </c>
      <c r="E6629" s="125" t="s">
        <v>8524</v>
      </c>
      <c r="F6629" s="125" t="s">
        <v>1236</v>
      </c>
      <c r="G6629" s="125" t="s">
        <v>1237</v>
      </c>
      <c r="AF6629" s="326"/>
    </row>
    <row r="6630" spans="1:32" x14ac:dyDescent="0.3">
      <c r="A6630" s="372" t="s">
        <v>9377</v>
      </c>
      <c r="B6630" s="372" t="s">
        <v>1218</v>
      </c>
      <c r="C6630" s="125" t="s">
        <v>11922</v>
      </c>
      <c r="D6630" s="32" t="s">
        <v>20621</v>
      </c>
      <c r="E6630" s="125" t="s">
        <v>8976</v>
      </c>
      <c r="F6630" s="125" t="s">
        <v>1236</v>
      </c>
      <c r="G6630" s="125" t="s">
        <v>1237</v>
      </c>
      <c r="AF6630" s="326"/>
    </row>
    <row r="6631" spans="1:32" x14ac:dyDescent="0.25">
      <c r="A6631" s="44" t="s">
        <v>35</v>
      </c>
      <c r="B6631" s="44" t="s">
        <v>154</v>
      </c>
      <c r="C6631" s="45" t="s">
        <v>10741</v>
      </c>
      <c r="D6631" s="46" t="s">
        <v>13037</v>
      </c>
      <c r="E6631" s="46">
        <v>46441</v>
      </c>
      <c r="AF6631" s="326"/>
    </row>
    <row r="6632" spans="1:32" x14ac:dyDescent="0.25">
      <c r="A6632" s="44" t="s">
        <v>35</v>
      </c>
      <c r="B6632" s="44" t="s">
        <v>1979</v>
      </c>
      <c r="C6632" s="45" t="s">
        <v>15615</v>
      </c>
      <c r="D6632" s="46" t="s">
        <v>13037</v>
      </c>
      <c r="E6632" s="46">
        <v>46284</v>
      </c>
      <c r="AF6632" s="326"/>
    </row>
    <row r="6633" spans="1:32" x14ac:dyDescent="0.25">
      <c r="A6633" s="44" t="s">
        <v>35</v>
      </c>
      <c r="B6633" s="44" t="s">
        <v>12684</v>
      </c>
      <c r="C6633" s="45" t="s">
        <v>12698</v>
      </c>
      <c r="D6633" s="46" t="s">
        <v>13037</v>
      </c>
      <c r="E6633" s="46">
        <v>46282</v>
      </c>
      <c r="AF6633" s="326"/>
    </row>
    <row r="6634" spans="1:32" x14ac:dyDescent="0.25">
      <c r="A6634" s="44" t="s">
        <v>35</v>
      </c>
      <c r="B6634" s="44" t="s">
        <v>154</v>
      </c>
      <c r="C6634" s="45" t="s">
        <v>15616</v>
      </c>
      <c r="D6634" s="46" t="s">
        <v>13037</v>
      </c>
      <c r="E6634" s="46">
        <v>46218</v>
      </c>
      <c r="AF6634" s="326"/>
    </row>
    <row r="6635" spans="1:32" x14ac:dyDescent="0.25">
      <c r="A6635" s="44" t="s">
        <v>19247</v>
      </c>
      <c r="B6635" s="44" t="s">
        <v>966</v>
      </c>
      <c r="C6635" s="45">
        <v>22010702</v>
      </c>
      <c r="D6635" s="45" t="s">
        <v>12340</v>
      </c>
      <c r="E6635" s="45" t="s">
        <v>5444</v>
      </c>
      <c r="AF6635" s="326"/>
    </row>
    <row r="6636" spans="1:32" x14ac:dyDescent="0.25">
      <c r="A6636" s="44" t="s">
        <v>19247</v>
      </c>
      <c r="B6636" s="44" t="s">
        <v>967</v>
      </c>
      <c r="C6636" s="45">
        <v>230601</v>
      </c>
      <c r="D6636" s="45" t="s">
        <v>12340</v>
      </c>
      <c r="E6636" s="45" t="s">
        <v>8383</v>
      </c>
      <c r="AF6636" s="326"/>
    </row>
    <row r="6637" spans="1:32" x14ac:dyDescent="0.3">
      <c r="A6637" s="372" t="s">
        <v>12412</v>
      </c>
      <c r="B6637" s="372" t="s">
        <v>12190</v>
      </c>
      <c r="C6637" s="125" t="s">
        <v>12191</v>
      </c>
      <c r="D6637" s="32" t="s">
        <v>20621</v>
      </c>
      <c r="E6637" s="125" t="s">
        <v>5239</v>
      </c>
      <c r="F6637" s="125" t="s">
        <v>1236</v>
      </c>
      <c r="G6637" s="125" t="s">
        <v>1237</v>
      </c>
      <c r="AF6637" s="326"/>
    </row>
    <row r="6638" spans="1:32" x14ac:dyDescent="0.25">
      <c r="A6638" s="44" t="s">
        <v>7322</v>
      </c>
      <c r="B6638" s="44" t="s">
        <v>20342</v>
      </c>
      <c r="C6638" s="45" t="s">
        <v>10493</v>
      </c>
      <c r="D6638" s="32" t="s">
        <v>12570</v>
      </c>
      <c r="E6638" s="46">
        <v>46387</v>
      </c>
      <c r="AF6638" s="326"/>
    </row>
    <row r="6639" spans="1:32" x14ac:dyDescent="0.25">
      <c r="A6639" s="44" t="s">
        <v>4500</v>
      </c>
      <c r="B6639" s="44" t="s">
        <v>5447</v>
      </c>
      <c r="C6639" s="45">
        <v>250802</v>
      </c>
      <c r="D6639" s="45" t="s">
        <v>12340</v>
      </c>
      <c r="E6639" s="45" t="s">
        <v>10682</v>
      </c>
      <c r="AF6639" s="326"/>
    </row>
    <row r="6640" spans="1:32" x14ac:dyDescent="0.25">
      <c r="A6640" s="86" t="s">
        <v>13285</v>
      </c>
      <c r="B6640" s="44" t="s">
        <v>17386</v>
      </c>
      <c r="C6640" s="45">
        <v>8.26</v>
      </c>
      <c r="D6640" s="45" t="s">
        <v>13565</v>
      </c>
      <c r="E6640" s="46">
        <v>47787</v>
      </c>
      <c r="F6640" s="45"/>
      <c r="G6640" s="93"/>
      <c r="H6640" s="93"/>
      <c r="I6640" s="99"/>
      <c r="J6640" s="99"/>
      <c r="K6640" s="99"/>
      <c r="L6640" s="99"/>
      <c r="M6640" s="99"/>
      <c r="N6640" s="99"/>
      <c r="O6640" s="99"/>
      <c r="P6640" s="99"/>
      <c r="Q6640" s="99"/>
      <c r="R6640" s="99"/>
      <c r="S6640" s="99"/>
      <c r="T6640" s="99"/>
      <c r="U6640" s="99"/>
      <c r="V6640" s="99"/>
      <c r="W6640" s="99"/>
      <c r="X6640" s="99"/>
      <c r="Y6640" s="99"/>
      <c r="Z6640" s="99"/>
      <c r="AF6640" s="326"/>
    </row>
    <row r="6641" spans="1:32" x14ac:dyDescent="0.25">
      <c r="A6641" s="44" t="s">
        <v>13285</v>
      </c>
      <c r="B6641" s="44" t="s">
        <v>13134</v>
      </c>
      <c r="C6641" s="45">
        <v>13.23</v>
      </c>
      <c r="D6641" s="45" t="s">
        <v>13565</v>
      </c>
      <c r="E6641" s="46">
        <v>46934</v>
      </c>
      <c r="F6641" s="45"/>
      <c r="G6641" s="93"/>
      <c r="H6641" s="93"/>
      <c r="I6641" s="99"/>
      <c r="J6641" s="99"/>
      <c r="K6641" s="99"/>
      <c r="L6641" s="99"/>
      <c r="M6641" s="99"/>
      <c r="N6641" s="99"/>
      <c r="O6641" s="99"/>
      <c r="P6641" s="99"/>
      <c r="Q6641" s="99"/>
      <c r="R6641" s="99"/>
      <c r="S6641" s="99"/>
      <c r="T6641" s="99"/>
      <c r="U6641" s="99"/>
      <c r="V6641" s="99"/>
      <c r="W6641" s="99"/>
      <c r="X6641" s="99"/>
      <c r="Y6641" s="99"/>
      <c r="Z6641" s="99"/>
      <c r="AF6641" s="326"/>
    </row>
    <row r="6642" spans="1:32" x14ac:dyDescent="0.25">
      <c r="A6642" s="44" t="s">
        <v>13285</v>
      </c>
      <c r="B6642" s="44" t="s">
        <v>13118</v>
      </c>
      <c r="C6642" s="45">
        <v>21.23</v>
      </c>
      <c r="D6642" s="45" t="s">
        <v>13565</v>
      </c>
      <c r="E6642" s="46">
        <v>46934</v>
      </c>
      <c r="F6642" s="45"/>
      <c r="G6642" s="93"/>
      <c r="H6642" s="93"/>
      <c r="I6642" s="99"/>
      <c r="J6642" s="99"/>
      <c r="K6642" s="99"/>
      <c r="L6642" s="99"/>
      <c r="M6642" s="99"/>
      <c r="N6642" s="99"/>
      <c r="O6642" s="99"/>
      <c r="P6642" s="99"/>
      <c r="Q6642" s="99"/>
      <c r="R6642" s="99"/>
      <c r="S6642" s="99"/>
      <c r="T6642" s="99"/>
      <c r="U6642" s="99"/>
      <c r="V6642" s="99"/>
      <c r="W6642" s="99"/>
      <c r="X6642" s="99"/>
      <c r="Y6642" s="99"/>
      <c r="Z6642" s="99"/>
      <c r="AF6642" s="326"/>
    </row>
    <row r="6643" spans="1:32" x14ac:dyDescent="0.25">
      <c r="A6643" s="44" t="s">
        <v>13285</v>
      </c>
      <c r="B6643" s="44" t="s">
        <v>13119</v>
      </c>
      <c r="C6643" s="45">
        <v>22.23</v>
      </c>
      <c r="D6643" s="45" t="s">
        <v>13565</v>
      </c>
      <c r="E6643" s="46">
        <v>46934</v>
      </c>
      <c r="F6643" s="45"/>
      <c r="G6643" s="93"/>
      <c r="H6643" s="93"/>
      <c r="I6643" s="99"/>
      <c r="J6643" s="99"/>
      <c r="K6643" s="99"/>
      <c r="L6643" s="99"/>
      <c r="M6643" s="99"/>
      <c r="N6643" s="99"/>
      <c r="O6643" s="99"/>
      <c r="P6643" s="99"/>
      <c r="Q6643" s="99"/>
      <c r="R6643" s="99"/>
      <c r="S6643" s="99"/>
      <c r="T6643" s="99"/>
      <c r="U6643" s="99"/>
      <c r="V6643" s="99"/>
      <c r="W6643" s="99"/>
      <c r="X6643" s="99"/>
      <c r="Y6643" s="99"/>
      <c r="Z6643" s="99"/>
      <c r="AF6643" s="326"/>
    </row>
    <row r="6644" spans="1:32" x14ac:dyDescent="0.25">
      <c r="A6644" s="267" t="s">
        <v>6752</v>
      </c>
      <c r="B6644" s="267" t="s">
        <v>6753</v>
      </c>
      <c r="C6644" s="268">
        <v>791202207007</v>
      </c>
      <c r="D6644" s="268" t="s">
        <v>6775</v>
      </c>
      <c r="E6644" s="269">
        <v>46630</v>
      </c>
      <c r="F6644" s="93"/>
      <c r="G6644" s="93"/>
      <c r="H6644" s="93"/>
      <c r="I6644" s="99"/>
      <c r="J6644" s="99"/>
      <c r="K6644" s="99"/>
      <c r="L6644" s="99"/>
      <c r="M6644" s="99"/>
      <c r="N6644" s="99"/>
      <c r="O6644" s="99"/>
      <c r="P6644" s="99"/>
      <c r="Q6644" s="99"/>
      <c r="R6644" s="99"/>
      <c r="S6644" s="99"/>
      <c r="T6644" s="99"/>
      <c r="U6644" s="99"/>
      <c r="V6644" s="99"/>
      <c r="W6644" s="99"/>
      <c r="X6644" s="99"/>
      <c r="Y6644" s="99"/>
      <c r="Z6644" s="99"/>
      <c r="AF6644" s="326"/>
    </row>
    <row r="6645" spans="1:32" x14ac:dyDescent="0.25">
      <c r="A6645" s="44" t="s">
        <v>17055</v>
      </c>
      <c r="B6645" s="44" t="s">
        <v>3598</v>
      </c>
      <c r="C6645" s="45">
        <v>230301</v>
      </c>
      <c r="D6645" s="45" t="s">
        <v>12340</v>
      </c>
      <c r="E6645" s="45" t="s">
        <v>5580</v>
      </c>
      <c r="AF6645" s="326"/>
    </row>
    <row r="6646" spans="1:32" x14ac:dyDescent="0.25">
      <c r="A6646" s="44" t="s">
        <v>7528</v>
      </c>
      <c r="B6646" s="44" t="s">
        <v>3598</v>
      </c>
      <c r="C6646" s="45">
        <v>230301</v>
      </c>
      <c r="D6646" s="45" t="s">
        <v>12340</v>
      </c>
      <c r="E6646" s="45" t="s">
        <v>5580</v>
      </c>
      <c r="AF6646" s="326"/>
    </row>
    <row r="6647" spans="1:32" x14ac:dyDescent="0.25">
      <c r="A6647" s="44" t="s">
        <v>3650</v>
      </c>
      <c r="B6647" s="44" t="s">
        <v>3598</v>
      </c>
      <c r="C6647" s="45">
        <v>210305</v>
      </c>
      <c r="D6647" s="45" t="s">
        <v>12340</v>
      </c>
      <c r="E6647" s="45" t="s">
        <v>3276</v>
      </c>
      <c r="AF6647" s="326"/>
    </row>
    <row r="6648" spans="1:32" x14ac:dyDescent="0.3">
      <c r="A6648" s="57" t="s">
        <v>10506</v>
      </c>
      <c r="B6648" s="57" t="s">
        <v>2254</v>
      </c>
      <c r="C6648" s="62">
        <v>24030</v>
      </c>
      <c r="D6648" s="93" t="s">
        <v>5007</v>
      </c>
      <c r="E6648" s="60">
        <v>46326</v>
      </c>
      <c r="F6648" s="379"/>
      <c r="G6648" s="379"/>
      <c r="H6648" s="379"/>
      <c r="I6648" s="380"/>
      <c r="J6648" s="380"/>
      <c r="K6648" s="380"/>
      <c r="L6648" s="380"/>
      <c r="M6648" s="380"/>
      <c r="N6648" s="380"/>
      <c r="O6648" s="380"/>
      <c r="P6648" s="380"/>
      <c r="Q6648" s="380"/>
      <c r="R6648" s="380"/>
      <c r="S6648" s="380"/>
      <c r="T6648" s="380"/>
      <c r="U6648" s="380"/>
      <c r="V6648" s="380"/>
      <c r="W6648" s="380"/>
      <c r="X6648" s="380"/>
      <c r="Y6648" s="380"/>
      <c r="Z6648" s="380"/>
      <c r="AA6648" s="380"/>
      <c r="AF6648" s="326"/>
    </row>
    <row r="6649" spans="1:32" x14ac:dyDescent="0.3">
      <c r="A6649" s="372" t="s">
        <v>10506</v>
      </c>
      <c r="B6649" s="372" t="s">
        <v>12348</v>
      </c>
      <c r="C6649" s="125" t="s">
        <v>12188</v>
      </c>
      <c r="D6649" s="32" t="s">
        <v>20621</v>
      </c>
      <c r="E6649" s="125" t="s">
        <v>5239</v>
      </c>
      <c r="F6649" s="125" t="s">
        <v>1236</v>
      </c>
      <c r="G6649" s="125" t="s">
        <v>1237</v>
      </c>
      <c r="AF6649" s="326"/>
    </row>
    <row r="6650" spans="1:32" x14ac:dyDescent="0.3">
      <c r="A6650" s="372" t="s">
        <v>10506</v>
      </c>
      <c r="B6650" s="372" t="s">
        <v>12354</v>
      </c>
      <c r="C6650" s="125" t="s">
        <v>12187</v>
      </c>
      <c r="D6650" s="32" t="s">
        <v>20621</v>
      </c>
      <c r="E6650" s="125" t="s">
        <v>5239</v>
      </c>
      <c r="F6650" s="125" t="s">
        <v>1236</v>
      </c>
      <c r="G6650" s="125" t="s">
        <v>1237</v>
      </c>
      <c r="AF6650" s="326"/>
    </row>
    <row r="6651" spans="1:32" x14ac:dyDescent="0.25">
      <c r="A6651" s="44" t="s">
        <v>7529</v>
      </c>
      <c r="B6651" s="44" t="s">
        <v>3598</v>
      </c>
      <c r="C6651" s="45">
        <v>230301</v>
      </c>
      <c r="D6651" s="45" t="s">
        <v>12340</v>
      </c>
      <c r="E6651" s="45" t="s">
        <v>5580</v>
      </c>
      <c r="AF6651" s="326"/>
    </row>
    <row r="6652" spans="1:32" x14ac:dyDescent="0.25">
      <c r="A6652" s="44" t="s">
        <v>8906</v>
      </c>
      <c r="B6652" s="44" t="s">
        <v>20397</v>
      </c>
      <c r="C6652" s="45" t="s">
        <v>8815</v>
      </c>
      <c r="D6652" s="32" t="s">
        <v>12570</v>
      </c>
      <c r="E6652" s="46">
        <v>46418</v>
      </c>
      <c r="AF6652" s="326"/>
    </row>
    <row r="6653" spans="1:32" x14ac:dyDescent="0.25">
      <c r="A6653" s="44" t="s">
        <v>10742</v>
      </c>
      <c r="B6653" s="44" t="s">
        <v>6798</v>
      </c>
      <c r="C6653" s="45" t="s">
        <v>10743</v>
      </c>
      <c r="D6653" s="46" t="s">
        <v>13037</v>
      </c>
      <c r="E6653" s="46">
        <v>46203</v>
      </c>
      <c r="AF6653" s="326"/>
    </row>
    <row r="6654" spans="1:32" x14ac:dyDescent="0.3">
      <c r="A6654" s="92" t="s">
        <v>14029</v>
      </c>
      <c r="B6654" s="92" t="s">
        <v>210</v>
      </c>
      <c r="C6654" s="349" t="s">
        <v>4998</v>
      </c>
      <c r="D6654" s="349" t="s">
        <v>14041</v>
      </c>
      <c r="E6654" s="351">
        <v>47118</v>
      </c>
      <c r="F6654" s="93"/>
      <c r="G6654" s="93"/>
      <c r="H6654" s="93"/>
      <c r="I6654" s="99"/>
      <c r="J6654" s="99"/>
      <c r="K6654" s="99"/>
      <c r="L6654" s="99"/>
      <c r="M6654" s="99"/>
      <c r="N6654" s="99"/>
      <c r="O6654" s="99"/>
      <c r="P6654" s="99"/>
      <c r="Q6654" s="99"/>
      <c r="R6654" s="99"/>
      <c r="S6654" s="99"/>
      <c r="T6654" s="99"/>
      <c r="U6654" s="99"/>
      <c r="V6654" s="99"/>
      <c r="W6654" s="99"/>
      <c r="X6654" s="99"/>
      <c r="Y6654" s="99"/>
      <c r="Z6654" s="99"/>
      <c r="AF6654" s="326"/>
    </row>
    <row r="6655" spans="1:32" x14ac:dyDescent="0.25">
      <c r="A6655" s="44" t="s">
        <v>555</v>
      </c>
      <c r="B6655" s="44" t="s">
        <v>20362</v>
      </c>
      <c r="C6655" s="45" t="s">
        <v>10495</v>
      </c>
      <c r="D6655" s="32" t="s">
        <v>12570</v>
      </c>
      <c r="E6655" s="46">
        <v>46568</v>
      </c>
      <c r="AF6655" s="326"/>
    </row>
    <row r="6656" spans="1:32" x14ac:dyDescent="0.25">
      <c r="A6656" s="44" t="s">
        <v>555</v>
      </c>
      <c r="B6656" s="44" t="s">
        <v>20368</v>
      </c>
      <c r="C6656" s="45" t="s">
        <v>5829</v>
      </c>
      <c r="D6656" s="32" t="s">
        <v>12570</v>
      </c>
      <c r="E6656" s="46">
        <v>46507</v>
      </c>
      <c r="AF6656" s="326"/>
    </row>
    <row r="6657" spans="1:32" x14ac:dyDescent="0.25">
      <c r="A6657" s="44" t="s">
        <v>5548</v>
      </c>
      <c r="B6657" s="44" t="s">
        <v>2433</v>
      </c>
      <c r="C6657" s="45">
        <v>220105</v>
      </c>
      <c r="D6657" s="45" t="s">
        <v>12340</v>
      </c>
      <c r="E6657" s="45" t="s">
        <v>2686</v>
      </c>
      <c r="AF6657" s="326"/>
    </row>
    <row r="6658" spans="1:32" x14ac:dyDescent="0.25">
      <c r="A6658" s="44" t="s">
        <v>5548</v>
      </c>
      <c r="B6658" s="44" t="s">
        <v>966</v>
      </c>
      <c r="C6658" s="45">
        <v>22010702</v>
      </c>
      <c r="D6658" s="45" t="s">
        <v>12340</v>
      </c>
      <c r="E6658" s="45" t="s">
        <v>5444</v>
      </c>
      <c r="AF6658" s="326"/>
    </row>
    <row r="6659" spans="1:32" x14ac:dyDescent="0.25">
      <c r="A6659" s="44" t="s">
        <v>5548</v>
      </c>
      <c r="B6659" s="44" t="s">
        <v>5443</v>
      </c>
      <c r="C6659" s="45">
        <v>22010701</v>
      </c>
      <c r="D6659" s="45" t="s">
        <v>12340</v>
      </c>
      <c r="E6659" s="45" t="s">
        <v>5444</v>
      </c>
      <c r="AF6659" s="326"/>
    </row>
    <row r="6660" spans="1:32" x14ac:dyDescent="0.25">
      <c r="A6660" s="44" t="s">
        <v>6969</v>
      </c>
      <c r="B6660" s="44" t="s">
        <v>10018</v>
      </c>
      <c r="C6660" s="45">
        <v>240102</v>
      </c>
      <c r="D6660" s="45" t="s">
        <v>12340</v>
      </c>
      <c r="E6660" s="45" t="s">
        <v>5452</v>
      </c>
      <c r="AF6660" s="326"/>
    </row>
    <row r="6661" spans="1:32" x14ac:dyDescent="0.25">
      <c r="A6661" s="44" t="s">
        <v>8907</v>
      </c>
      <c r="B6661" s="44" t="s">
        <v>20397</v>
      </c>
      <c r="C6661" s="45" t="s">
        <v>8815</v>
      </c>
      <c r="D6661" s="32" t="s">
        <v>12570</v>
      </c>
      <c r="E6661" s="46">
        <v>46418</v>
      </c>
      <c r="AF6661" s="326"/>
    </row>
    <row r="6662" spans="1:32" x14ac:dyDescent="0.25">
      <c r="A6662" s="44" t="s">
        <v>9052</v>
      </c>
      <c r="B6662" s="44" t="s">
        <v>3159</v>
      </c>
      <c r="C6662" s="45">
        <v>230903</v>
      </c>
      <c r="D6662" s="45" t="s">
        <v>12340</v>
      </c>
      <c r="E6662" s="45" t="s">
        <v>8524</v>
      </c>
      <c r="AF6662" s="326"/>
    </row>
    <row r="6663" spans="1:32" x14ac:dyDescent="0.25">
      <c r="A6663" s="44" t="s">
        <v>19248</v>
      </c>
      <c r="B6663" s="44" t="s">
        <v>5447</v>
      </c>
      <c r="C6663" s="45">
        <v>230807</v>
      </c>
      <c r="D6663" s="45" t="s">
        <v>12340</v>
      </c>
      <c r="E6663" s="45" t="s">
        <v>8966</v>
      </c>
      <c r="AF6663" s="326"/>
    </row>
    <row r="6664" spans="1:32" x14ac:dyDescent="0.25">
      <c r="A6664" s="44" t="s">
        <v>11473</v>
      </c>
      <c r="B6664" s="44" t="s">
        <v>986</v>
      </c>
      <c r="C6664" s="45">
        <v>240303</v>
      </c>
      <c r="D6664" s="45" t="s">
        <v>12340</v>
      </c>
      <c r="E6664" s="45" t="s">
        <v>2686</v>
      </c>
      <c r="AF6664" s="326"/>
    </row>
    <row r="6665" spans="1:32" x14ac:dyDescent="0.25">
      <c r="A6665" s="100" t="s">
        <v>3531</v>
      </c>
      <c r="B6665" s="92" t="s">
        <v>3574</v>
      </c>
      <c r="C6665" s="93" t="s">
        <v>3575</v>
      </c>
      <c r="D6665" s="93" t="s">
        <v>1250</v>
      </c>
      <c r="E6665" s="94">
        <v>46496</v>
      </c>
      <c r="F6665" s="93"/>
      <c r="G6665" s="93"/>
      <c r="H6665" s="93"/>
      <c r="I6665" s="99"/>
      <c r="J6665" s="99"/>
      <c r="K6665" s="99"/>
      <c r="L6665" s="99"/>
      <c r="M6665" s="99"/>
      <c r="N6665" s="99"/>
      <c r="O6665" s="99"/>
      <c r="P6665" s="99"/>
      <c r="Q6665" s="99"/>
      <c r="R6665" s="99"/>
      <c r="S6665" s="99"/>
      <c r="T6665" s="99"/>
      <c r="U6665" s="99"/>
      <c r="V6665" s="99"/>
      <c r="W6665" s="99"/>
      <c r="X6665" s="99"/>
      <c r="Y6665" s="99"/>
      <c r="Z6665" s="99"/>
      <c r="AF6665" s="326"/>
    </row>
    <row r="6666" spans="1:32" x14ac:dyDescent="0.25">
      <c r="A6666" s="44" t="s">
        <v>11474</v>
      </c>
      <c r="B6666" s="44" t="s">
        <v>4036</v>
      </c>
      <c r="C6666" s="45">
        <v>24060401</v>
      </c>
      <c r="D6666" s="45" t="s">
        <v>12340</v>
      </c>
      <c r="E6666" s="45" t="s">
        <v>5235</v>
      </c>
      <c r="AF6666" s="326"/>
    </row>
    <row r="6667" spans="1:32" x14ac:dyDescent="0.25">
      <c r="A6667" s="44" t="s">
        <v>11474</v>
      </c>
      <c r="B6667" s="44" t="s">
        <v>968</v>
      </c>
      <c r="C6667" s="45">
        <v>24060402</v>
      </c>
      <c r="D6667" s="45" t="s">
        <v>12340</v>
      </c>
      <c r="E6667" s="45" t="s">
        <v>5235</v>
      </c>
      <c r="AF6667" s="326"/>
    </row>
    <row r="6668" spans="1:32" x14ac:dyDescent="0.25">
      <c r="A6668" s="44" t="s">
        <v>15599</v>
      </c>
      <c r="B6668" s="44" t="s">
        <v>4105</v>
      </c>
      <c r="C6668" s="45" t="s">
        <v>15600</v>
      </c>
      <c r="D6668" s="46" t="s">
        <v>13037</v>
      </c>
      <c r="E6668" s="46">
        <v>46218</v>
      </c>
      <c r="AF6668" s="326"/>
    </row>
    <row r="6669" spans="1:32" x14ac:dyDescent="0.25">
      <c r="A6669" s="76" t="s">
        <v>17405</v>
      </c>
      <c r="B6669" s="44" t="s">
        <v>17385</v>
      </c>
      <c r="C6669" s="45">
        <v>44.26</v>
      </c>
      <c r="D6669" s="45" t="s">
        <v>13565</v>
      </c>
      <c r="E6669" s="46">
        <v>47787</v>
      </c>
      <c r="F6669" s="45" t="s">
        <v>1384</v>
      </c>
      <c r="G6669" s="93"/>
      <c r="H6669" s="93"/>
      <c r="I6669" s="99"/>
      <c r="J6669" s="99"/>
      <c r="K6669" s="99"/>
      <c r="L6669" s="99"/>
      <c r="M6669" s="99"/>
      <c r="N6669" s="99"/>
      <c r="O6669" s="99"/>
      <c r="P6669" s="99"/>
      <c r="Q6669" s="99"/>
      <c r="R6669" s="99"/>
      <c r="S6669" s="99"/>
      <c r="T6669" s="99"/>
      <c r="U6669" s="99"/>
      <c r="V6669" s="99"/>
      <c r="W6669" s="99"/>
      <c r="X6669" s="99"/>
      <c r="Y6669" s="99"/>
      <c r="Z6669" s="99"/>
      <c r="AF6669" s="326"/>
    </row>
    <row r="6670" spans="1:32" x14ac:dyDescent="0.25">
      <c r="A6670" s="44" t="s">
        <v>11475</v>
      </c>
      <c r="B6670" s="44" t="s">
        <v>967</v>
      </c>
      <c r="C6670" s="45">
        <v>240601</v>
      </c>
      <c r="D6670" s="45" t="s">
        <v>12340</v>
      </c>
      <c r="E6670" s="45" t="s">
        <v>10639</v>
      </c>
      <c r="AF6670" s="326"/>
    </row>
    <row r="6671" spans="1:32" x14ac:dyDescent="0.25">
      <c r="A6671" s="44" t="s">
        <v>11475</v>
      </c>
      <c r="B6671" s="44" t="s">
        <v>10031</v>
      </c>
      <c r="C6671" s="45">
        <v>240101</v>
      </c>
      <c r="D6671" s="45" t="s">
        <v>12340</v>
      </c>
      <c r="E6671" s="45" t="s">
        <v>10032</v>
      </c>
      <c r="AF6671" s="326"/>
    </row>
    <row r="6672" spans="1:32" x14ac:dyDescent="0.25">
      <c r="A6672" s="44" t="s">
        <v>11475</v>
      </c>
      <c r="B6672" s="44" t="s">
        <v>978</v>
      </c>
      <c r="C6672" s="45">
        <v>230703</v>
      </c>
      <c r="D6672" s="45" t="s">
        <v>12340</v>
      </c>
      <c r="E6672" s="45" t="s">
        <v>4375</v>
      </c>
      <c r="AF6672" s="326"/>
    </row>
    <row r="6673" spans="1:32" x14ac:dyDescent="0.25">
      <c r="A6673" s="44" t="s">
        <v>17056</v>
      </c>
      <c r="B6673" s="44" t="s">
        <v>2433</v>
      </c>
      <c r="C6673" s="45">
        <v>250106</v>
      </c>
      <c r="D6673" s="45" t="s">
        <v>12340</v>
      </c>
      <c r="E6673" s="45" t="s">
        <v>12896</v>
      </c>
      <c r="AF6673" s="326"/>
    </row>
    <row r="6674" spans="1:32" x14ac:dyDescent="0.25">
      <c r="A6674" s="44" t="s">
        <v>13286</v>
      </c>
      <c r="B6674" s="44" t="s">
        <v>13145</v>
      </c>
      <c r="C6674" s="45">
        <v>20.25</v>
      </c>
      <c r="D6674" s="45" t="s">
        <v>13565</v>
      </c>
      <c r="E6674" s="46">
        <v>47664</v>
      </c>
      <c r="F6674" s="45" t="s">
        <v>1384</v>
      </c>
      <c r="G6674" s="93"/>
      <c r="H6674" s="93"/>
      <c r="I6674" s="99"/>
      <c r="J6674" s="99"/>
      <c r="K6674" s="99"/>
      <c r="L6674" s="99"/>
      <c r="M6674" s="99"/>
      <c r="N6674" s="99"/>
      <c r="O6674" s="99"/>
      <c r="P6674" s="99"/>
      <c r="Q6674" s="99"/>
      <c r="R6674" s="99"/>
      <c r="S6674" s="99"/>
      <c r="T6674" s="99"/>
      <c r="U6674" s="99"/>
      <c r="V6674" s="99"/>
      <c r="W6674" s="99"/>
      <c r="X6674" s="99"/>
      <c r="Y6674" s="99"/>
      <c r="Z6674" s="99"/>
      <c r="AF6674" s="326"/>
    </row>
    <row r="6675" spans="1:32" x14ac:dyDescent="0.25">
      <c r="A6675" s="44" t="s">
        <v>13286</v>
      </c>
      <c r="B6675" s="44" t="s">
        <v>973</v>
      </c>
      <c r="C6675" s="45">
        <v>260101</v>
      </c>
      <c r="D6675" s="45" t="s">
        <v>12340</v>
      </c>
      <c r="E6675" s="45" t="s">
        <v>8976</v>
      </c>
      <c r="AF6675" s="326"/>
    </row>
    <row r="6676" spans="1:32" x14ac:dyDescent="0.25">
      <c r="A6676" s="44" t="s">
        <v>13286</v>
      </c>
      <c r="B6676" s="44" t="s">
        <v>16936</v>
      </c>
      <c r="C6676" s="45">
        <v>250903</v>
      </c>
      <c r="D6676" s="45" t="s">
        <v>12340</v>
      </c>
      <c r="E6676" s="45" t="s">
        <v>5246</v>
      </c>
      <c r="AF6676" s="326"/>
    </row>
    <row r="6677" spans="1:32" x14ac:dyDescent="0.25">
      <c r="A6677" s="44" t="s">
        <v>14611</v>
      </c>
      <c r="B6677" s="44" t="s">
        <v>20369</v>
      </c>
      <c r="C6677" s="45" t="s">
        <v>14609</v>
      </c>
      <c r="D6677" s="32" t="s">
        <v>12570</v>
      </c>
      <c r="E6677" s="46">
        <v>46538</v>
      </c>
      <c r="AF6677" s="326"/>
    </row>
    <row r="6678" spans="1:32" x14ac:dyDescent="0.25">
      <c r="A6678" s="44" t="s">
        <v>8312</v>
      </c>
      <c r="B6678" s="44" t="s">
        <v>978</v>
      </c>
      <c r="C6678" s="45">
        <v>230703</v>
      </c>
      <c r="D6678" s="45" t="s">
        <v>12340</v>
      </c>
      <c r="E6678" s="45" t="s">
        <v>4375</v>
      </c>
      <c r="AF6678" s="326"/>
    </row>
    <row r="6679" spans="1:32" x14ac:dyDescent="0.25">
      <c r="A6679" s="256" t="s">
        <v>5933</v>
      </c>
      <c r="B6679" s="256" t="s">
        <v>5893</v>
      </c>
      <c r="C6679" s="53" t="s">
        <v>5934</v>
      </c>
      <c r="D6679" s="93" t="s">
        <v>5891</v>
      </c>
      <c r="E6679" s="257">
        <v>46525</v>
      </c>
      <c r="F6679" s="93"/>
      <c r="G6679" s="93"/>
      <c r="H6679" s="93"/>
      <c r="I6679" s="99"/>
      <c r="J6679" s="99"/>
      <c r="K6679" s="99"/>
      <c r="L6679" s="99"/>
      <c r="M6679" s="99"/>
      <c r="N6679" s="99"/>
      <c r="O6679" s="99"/>
      <c r="P6679" s="99"/>
      <c r="Q6679" s="99"/>
      <c r="R6679" s="99"/>
      <c r="S6679" s="99"/>
      <c r="T6679" s="99"/>
      <c r="U6679" s="99"/>
      <c r="V6679" s="99"/>
      <c r="W6679" s="99"/>
      <c r="X6679" s="99"/>
      <c r="Y6679" s="99"/>
      <c r="Z6679" s="99"/>
      <c r="AF6679" s="326"/>
    </row>
    <row r="6680" spans="1:32" x14ac:dyDescent="0.3">
      <c r="A6680" s="92" t="s">
        <v>14001</v>
      </c>
      <c r="B6680" s="92" t="s">
        <v>4972</v>
      </c>
      <c r="C6680" s="349" t="s">
        <v>4995</v>
      </c>
      <c r="D6680" s="349" t="s">
        <v>14041</v>
      </c>
      <c r="E6680" s="351">
        <v>46752</v>
      </c>
      <c r="F6680" s="93"/>
      <c r="G6680" s="93"/>
      <c r="H6680" s="93"/>
      <c r="I6680" s="99"/>
      <c r="J6680" s="99"/>
      <c r="K6680" s="99"/>
      <c r="L6680" s="99"/>
      <c r="M6680" s="99"/>
      <c r="N6680" s="99"/>
      <c r="O6680" s="99"/>
      <c r="P6680" s="99"/>
      <c r="Q6680" s="99"/>
      <c r="R6680" s="99"/>
      <c r="S6680" s="99"/>
      <c r="T6680" s="99"/>
      <c r="U6680" s="99"/>
      <c r="V6680" s="99"/>
      <c r="W6680" s="99"/>
      <c r="X6680" s="99"/>
      <c r="Y6680" s="99"/>
      <c r="Z6680" s="99"/>
      <c r="AF6680" s="326"/>
    </row>
    <row r="6681" spans="1:32" x14ac:dyDescent="0.25">
      <c r="A6681" s="44" t="s">
        <v>17057</v>
      </c>
      <c r="B6681" s="44" t="s">
        <v>2433</v>
      </c>
      <c r="C6681" s="45">
        <v>250106</v>
      </c>
      <c r="D6681" s="45" t="s">
        <v>12340</v>
      </c>
      <c r="E6681" s="45" t="s">
        <v>12896</v>
      </c>
      <c r="AF6681" s="326"/>
    </row>
    <row r="6682" spans="1:32" x14ac:dyDescent="0.25">
      <c r="A6682" s="44" t="s">
        <v>5549</v>
      </c>
      <c r="B6682" s="44" t="s">
        <v>3298</v>
      </c>
      <c r="C6682" s="45">
        <v>26010402</v>
      </c>
      <c r="D6682" s="45" t="s">
        <v>12340</v>
      </c>
      <c r="E6682" s="45" t="s">
        <v>18836</v>
      </c>
      <c r="AF6682" s="326"/>
    </row>
    <row r="6683" spans="1:32" x14ac:dyDescent="0.25">
      <c r="A6683" s="44" t="s">
        <v>5549</v>
      </c>
      <c r="B6683" s="44" t="s">
        <v>5442</v>
      </c>
      <c r="C6683" s="45">
        <v>25010502</v>
      </c>
      <c r="D6683" s="45" t="s">
        <v>12340</v>
      </c>
      <c r="E6683" s="45" t="s">
        <v>13567</v>
      </c>
      <c r="AF6683" s="326"/>
    </row>
    <row r="6684" spans="1:32" x14ac:dyDescent="0.25">
      <c r="A6684" s="44" t="s">
        <v>5549</v>
      </c>
      <c r="B6684" s="44" t="s">
        <v>18895</v>
      </c>
      <c r="C6684" s="45">
        <v>24070201</v>
      </c>
      <c r="D6684" s="45" t="s">
        <v>12340</v>
      </c>
      <c r="E6684" s="45" t="s">
        <v>7992</v>
      </c>
      <c r="AF6684" s="326"/>
    </row>
    <row r="6685" spans="1:32" x14ac:dyDescent="0.25">
      <c r="A6685" s="44" t="s">
        <v>5549</v>
      </c>
      <c r="B6685" s="44" t="s">
        <v>3598</v>
      </c>
      <c r="C6685" s="45">
        <v>250303</v>
      </c>
      <c r="D6685" s="45" t="s">
        <v>12340</v>
      </c>
      <c r="E6685" s="45" t="s">
        <v>12896</v>
      </c>
      <c r="AF6685" s="326"/>
    </row>
    <row r="6686" spans="1:32" x14ac:dyDescent="0.25">
      <c r="A6686" s="44" t="s">
        <v>5549</v>
      </c>
      <c r="B6686" s="44" t="s">
        <v>3164</v>
      </c>
      <c r="C6686" s="45">
        <v>25020102</v>
      </c>
      <c r="D6686" s="45" t="s">
        <v>12340</v>
      </c>
      <c r="E6686" s="45" t="s">
        <v>10021</v>
      </c>
      <c r="AF6686" s="326"/>
    </row>
    <row r="6687" spans="1:32" x14ac:dyDescent="0.25">
      <c r="A6687" s="44" t="s">
        <v>5549</v>
      </c>
      <c r="B6687" s="44" t="s">
        <v>18865</v>
      </c>
      <c r="C6687" s="45">
        <v>25020101</v>
      </c>
      <c r="D6687" s="45" t="s">
        <v>12340</v>
      </c>
      <c r="E6687" s="45" t="s">
        <v>10021</v>
      </c>
      <c r="AF6687" s="326"/>
    </row>
    <row r="6688" spans="1:32" x14ac:dyDescent="0.25">
      <c r="A6688" s="44" t="s">
        <v>5549</v>
      </c>
      <c r="B6688" s="44" t="s">
        <v>18828</v>
      </c>
      <c r="C6688" s="45">
        <v>25010501</v>
      </c>
      <c r="D6688" s="45" t="s">
        <v>12340</v>
      </c>
      <c r="E6688" s="45" t="s">
        <v>13567</v>
      </c>
      <c r="AF6688" s="326"/>
    </row>
    <row r="6689" spans="1:32" x14ac:dyDescent="0.25">
      <c r="A6689" s="44" t="s">
        <v>5549</v>
      </c>
      <c r="B6689" s="44" t="s">
        <v>5454</v>
      </c>
      <c r="C6689" s="45">
        <v>25010202</v>
      </c>
      <c r="D6689" s="45" t="s">
        <v>12340</v>
      </c>
      <c r="E6689" s="45" t="s">
        <v>13567</v>
      </c>
      <c r="AF6689" s="326"/>
    </row>
    <row r="6690" spans="1:32" x14ac:dyDescent="0.25">
      <c r="A6690" s="44" t="s">
        <v>5549</v>
      </c>
      <c r="B6690" s="44" t="s">
        <v>976</v>
      </c>
      <c r="C6690" s="45">
        <v>25010201</v>
      </c>
      <c r="D6690" s="45" t="s">
        <v>12340</v>
      </c>
      <c r="E6690" s="45" t="s">
        <v>13567</v>
      </c>
      <c r="AF6690" s="326"/>
    </row>
    <row r="6691" spans="1:32" x14ac:dyDescent="0.25">
      <c r="A6691" s="44" t="s">
        <v>5549</v>
      </c>
      <c r="B6691" s="44" t="s">
        <v>3171</v>
      </c>
      <c r="C6691" s="45">
        <v>24120302</v>
      </c>
      <c r="D6691" s="45" t="s">
        <v>12340</v>
      </c>
      <c r="E6691" s="45" t="s">
        <v>18908</v>
      </c>
      <c r="AF6691" s="326"/>
    </row>
    <row r="6692" spans="1:32" x14ac:dyDescent="0.25">
      <c r="A6692" s="44" t="s">
        <v>5549</v>
      </c>
      <c r="B6692" s="44" t="s">
        <v>18909</v>
      </c>
      <c r="C6692" s="45">
        <v>24120301</v>
      </c>
      <c r="D6692" s="45" t="s">
        <v>12340</v>
      </c>
      <c r="E6692" s="45" t="s">
        <v>13570</v>
      </c>
      <c r="AF6692" s="326"/>
    </row>
    <row r="6693" spans="1:32" x14ac:dyDescent="0.25">
      <c r="A6693" s="44" t="s">
        <v>5549</v>
      </c>
      <c r="B6693" s="44" t="s">
        <v>210</v>
      </c>
      <c r="C6693" s="45">
        <v>241001</v>
      </c>
      <c r="D6693" s="45" t="s">
        <v>12340</v>
      </c>
      <c r="E6693" s="45" t="s">
        <v>5650</v>
      </c>
      <c r="AF6693" s="326"/>
    </row>
    <row r="6694" spans="1:32" x14ac:dyDescent="0.25">
      <c r="A6694" s="44" t="s">
        <v>5549</v>
      </c>
      <c r="B6694" s="44" t="s">
        <v>3165</v>
      </c>
      <c r="C6694" s="45">
        <v>24070202</v>
      </c>
      <c r="D6694" s="45" t="s">
        <v>12340</v>
      </c>
      <c r="E6694" s="45" t="s">
        <v>7992</v>
      </c>
      <c r="AF6694" s="326"/>
    </row>
    <row r="6695" spans="1:32" x14ac:dyDescent="0.25">
      <c r="A6695" s="44" t="s">
        <v>5549</v>
      </c>
      <c r="B6695" s="44" t="s">
        <v>7119</v>
      </c>
      <c r="C6695" s="45">
        <v>26020102</v>
      </c>
      <c r="D6695" s="45" t="s">
        <v>12340</v>
      </c>
      <c r="E6695" s="45" t="s">
        <v>10021</v>
      </c>
      <c r="AF6695" s="326"/>
    </row>
    <row r="6696" spans="1:32" x14ac:dyDescent="0.25">
      <c r="A6696" s="44" t="s">
        <v>5549</v>
      </c>
      <c r="B6696" s="44" t="s">
        <v>4522</v>
      </c>
      <c r="C6696" s="45">
        <v>24070302</v>
      </c>
      <c r="D6696" s="45" t="s">
        <v>12340</v>
      </c>
      <c r="E6696" s="45" t="s">
        <v>7992</v>
      </c>
      <c r="AF6696" s="326"/>
    </row>
    <row r="6697" spans="1:32" x14ac:dyDescent="0.25">
      <c r="A6697" s="44" t="s">
        <v>5549</v>
      </c>
      <c r="B6697" s="44" t="s">
        <v>11301</v>
      </c>
      <c r="C6697" s="45">
        <v>24070301</v>
      </c>
      <c r="D6697" s="45" t="s">
        <v>12340</v>
      </c>
      <c r="E6697" s="45" t="s">
        <v>7992</v>
      </c>
      <c r="AF6697" s="326"/>
    </row>
    <row r="6698" spans="1:32" x14ac:dyDescent="0.25">
      <c r="A6698" s="44" t="s">
        <v>5549</v>
      </c>
      <c r="B6698" s="44" t="s">
        <v>968</v>
      </c>
      <c r="C6698" s="45">
        <v>24060402</v>
      </c>
      <c r="D6698" s="45" t="s">
        <v>12340</v>
      </c>
      <c r="E6698" s="45" t="s">
        <v>5235</v>
      </c>
      <c r="AF6698" s="326"/>
    </row>
    <row r="6699" spans="1:32" x14ac:dyDescent="0.25">
      <c r="A6699" s="44" t="s">
        <v>5549</v>
      </c>
      <c r="B6699" s="44" t="s">
        <v>4036</v>
      </c>
      <c r="C6699" s="45">
        <v>24060401</v>
      </c>
      <c r="D6699" s="45" t="s">
        <v>12340</v>
      </c>
      <c r="E6699" s="45" t="s">
        <v>5235</v>
      </c>
      <c r="AF6699" s="326"/>
    </row>
    <row r="6700" spans="1:32" x14ac:dyDescent="0.25">
      <c r="A6700" s="44" t="s">
        <v>5549</v>
      </c>
      <c r="B6700" s="44" t="s">
        <v>11310</v>
      </c>
      <c r="C6700" s="45">
        <v>24060302</v>
      </c>
      <c r="D6700" s="45" t="s">
        <v>12340</v>
      </c>
      <c r="E6700" s="45" t="s">
        <v>5235</v>
      </c>
      <c r="AF6700" s="326"/>
    </row>
    <row r="6701" spans="1:32" x14ac:dyDescent="0.25">
      <c r="A6701" s="44" t="s">
        <v>5549</v>
      </c>
      <c r="B6701" s="44" t="s">
        <v>18874</v>
      </c>
      <c r="C6701" s="45">
        <v>24060301</v>
      </c>
      <c r="D6701" s="45" t="s">
        <v>12340</v>
      </c>
      <c r="E6701" s="45" t="s">
        <v>5235</v>
      </c>
      <c r="AF6701" s="326"/>
    </row>
    <row r="6702" spans="1:32" x14ac:dyDescent="0.25">
      <c r="A6702" s="44" t="s">
        <v>5549</v>
      </c>
      <c r="B6702" s="44" t="s">
        <v>8378</v>
      </c>
      <c r="C6702" s="45">
        <v>23060201</v>
      </c>
      <c r="D6702" s="45" t="s">
        <v>12340</v>
      </c>
      <c r="E6702" s="45" t="s">
        <v>4471</v>
      </c>
      <c r="AF6702" s="326"/>
    </row>
    <row r="6703" spans="1:32" x14ac:dyDescent="0.25">
      <c r="A6703" s="44" t="s">
        <v>5549</v>
      </c>
      <c r="B6703" s="44" t="s">
        <v>969</v>
      </c>
      <c r="C6703" s="45">
        <v>23060202</v>
      </c>
      <c r="D6703" s="45" t="s">
        <v>12340</v>
      </c>
      <c r="E6703" s="45" t="s">
        <v>4471</v>
      </c>
      <c r="AF6703" s="326"/>
    </row>
    <row r="6704" spans="1:32" x14ac:dyDescent="0.25">
      <c r="A6704" s="44" t="s">
        <v>5549</v>
      </c>
      <c r="B6704" s="44" t="s">
        <v>3169</v>
      </c>
      <c r="C6704" s="45">
        <v>230502</v>
      </c>
      <c r="D6704" s="45" t="s">
        <v>12340</v>
      </c>
      <c r="E6704" s="45" t="s">
        <v>8252</v>
      </c>
      <c r="AF6704" s="326"/>
    </row>
    <row r="6705" spans="1:32" x14ac:dyDescent="0.25">
      <c r="A6705" s="44" t="s">
        <v>5549</v>
      </c>
      <c r="B6705" s="44" t="s">
        <v>8381</v>
      </c>
      <c r="C6705" s="45">
        <v>230503</v>
      </c>
      <c r="D6705" s="45" t="s">
        <v>12340</v>
      </c>
      <c r="E6705" s="45" t="s">
        <v>8252</v>
      </c>
      <c r="AF6705" s="326"/>
    </row>
    <row r="6706" spans="1:32" x14ac:dyDescent="0.25">
      <c r="A6706" s="44" t="s">
        <v>5549</v>
      </c>
      <c r="B6706" s="44" t="s">
        <v>11654</v>
      </c>
      <c r="C6706" s="45">
        <v>25050202</v>
      </c>
      <c r="D6706" s="45" t="s">
        <v>12340</v>
      </c>
      <c r="E6706" s="45" t="s">
        <v>7651</v>
      </c>
      <c r="AF6706" s="326"/>
    </row>
    <row r="6707" spans="1:32" x14ac:dyDescent="0.25">
      <c r="A6707" s="44" t="s">
        <v>5549</v>
      </c>
      <c r="B6707" s="44" t="s">
        <v>5639</v>
      </c>
      <c r="C6707" s="45">
        <v>26010401</v>
      </c>
      <c r="D6707" s="45" t="s">
        <v>12340</v>
      </c>
      <c r="E6707" s="45" t="s">
        <v>18836</v>
      </c>
      <c r="AF6707" s="326"/>
    </row>
    <row r="6708" spans="1:32" x14ac:dyDescent="0.25">
      <c r="A6708" s="44" t="s">
        <v>5549</v>
      </c>
      <c r="B6708" s="44" t="s">
        <v>3163</v>
      </c>
      <c r="C6708" s="45">
        <v>25100202</v>
      </c>
      <c r="D6708" s="45" t="s">
        <v>12340</v>
      </c>
      <c r="E6708" s="45" t="s">
        <v>12119</v>
      </c>
      <c r="AF6708" s="326"/>
    </row>
    <row r="6709" spans="1:32" x14ac:dyDescent="0.25">
      <c r="A6709" s="44" t="s">
        <v>5549</v>
      </c>
      <c r="B6709" s="44" t="s">
        <v>18854</v>
      </c>
      <c r="C6709" s="45">
        <v>25100201</v>
      </c>
      <c r="D6709" s="45" t="s">
        <v>12340</v>
      </c>
      <c r="E6709" s="45" t="s">
        <v>12119</v>
      </c>
      <c r="AF6709" s="326"/>
    </row>
    <row r="6710" spans="1:32" x14ac:dyDescent="0.25">
      <c r="A6710" s="44" t="s">
        <v>5549</v>
      </c>
      <c r="B6710" s="44" t="s">
        <v>19011</v>
      </c>
      <c r="C6710" s="45">
        <v>25050201</v>
      </c>
      <c r="D6710" s="45" t="s">
        <v>12340</v>
      </c>
      <c r="E6710" s="45" t="s">
        <v>7651</v>
      </c>
      <c r="AF6710" s="326"/>
    </row>
    <row r="6711" spans="1:32" x14ac:dyDescent="0.25">
      <c r="A6711" s="44" t="s">
        <v>5549</v>
      </c>
      <c r="B6711" s="44" t="s">
        <v>16912</v>
      </c>
      <c r="C6711" s="45">
        <v>25050101</v>
      </c>
      <c r="D6711" s="45" t="s">
        <v>12340</v>
      </c>
      <c r="E6711" s="45" t="s">
        <v>7651</v>
      </c>
      <c r="AF6711" s="326"/>
    </row>
    <row r="6712" spans="1:32" x14ac:dyDescent="0.25">
      <c r="A6712" s="44" t="s">
        <v>5549</v>
      </c>
      <c r="B6712" s="44" t="s">
        <v>16907</v>
      </c>
      <c r="C6712" s="45">
        <v>25050401</v>
      </c>
      <c r="D6712" s="45" t="s">
        <v>12340</v>
      </c>
      <c r="E6712" s="45" t="s">
        <v>7651</v>
      </c>
      <c r="AF6712" s="326"/>
    </row>
    <row r="6713" spans="1:32" x14ac:dyDescent="0.25">
      <c r="A6713" s="44" t="s">
        <v>5549</v>
      </c>
      <c r="B6713" s="44" t="s">
        <v>16913</v>
      </c>
      <c r="C6713" s="45">
        <v>25050102</v>
      </c>
      <c r="D6713" s="45" t="s">
        <v>12340</v>
      </c>
      <c r="E6713" s="45" t="s">
        <v>7651</v>
      </c>
      <c r="AF6713" s="326"/>
    </row>
    <row r="6714" spans="1:32" x14ac:dyDescent="0.25">
      <c r="A6714" s="44" t="s">
        <v>14513</v>
      </c>
      <c r="B6714" s="44" t="s">
        <v>20333</v>
      </c>
      <c r="C6714" s="45" t="s">
        <v>14512</v>
      </c>
      <c r="D6714" s="32" t="s">
        <v>12570</v>
      </c>
      <c r="E6714" s="46">
        <v>46538</v>
      </c>
      <c r="AF6714" s="326"/>
    </row>
    <row r="6715" spans="1:32" x14ac:dyDescent="0.25">
      <c r="A6715" s="44" t="s">
        <v>9053</v>
      </c>
      <c r="B6715" s="44" t="s">
        <v>3159</v>
      </c>
      <c r="C6715" s="45">
        <v>230903</v>
      </c>
      <c r="D6715" s="45" t="s">
        <v>12340</v>
      </c>
      <c r="E6715" s="45" t="s">
        <v>8524</v>
      </c>
      <c r="AF6715" s="326"/>
    </row>
    <row r="6716" spans="1:32" x14ac:dyDescent="0.25">
      <c r="A6716" s="44" t="s">
        <v>14254</v>
      </c>
      <c r="B6716" s="44" t="s">
        <v>5639</v>
      </c>
      <c r="C6716" s="45">
        <v>25010401</v>
      </c>
      <c r="D6716" s="45" t="s">
        <v>12340</v>
      </c>
      <c r="E6716" s="45" t="s">
        <v>13581</v>
      </c>
      <c r="AF6716" s="326"/>
    </row>
    <row r="6717" spans="1:32" x14ac:dyDescent="0.25">
      <c r="A6717" s="44" t="s">
        <v>14254</v>
      </c>
      <c r="B6717" s="44" t="s">
        <v>3298</v>
      </c>
      <c r="C6717" s="45">
        <v>25010402</v>
      </c>
      <c r="D6717" s="45" t="s">
        <v>12340</v>
      </c>
      <c r="E6717" s="45" t="s">
        <v>13581</v>
      </c>
      <c r="AF6717" s="326"/>
    </row>
    <row r="6718" spans="1:32" x14ac:dyDescent="0.3">
      <c r="A6718" s="99" t="s">
        <v>15233</v>
      </c>
      <c r="B6718" s="92" t="s">
        <v>6162</v>
      </c>
      <c r="C6718" s="93" t="s">
        <v>15236</v>
      </c>
      <c r="D6718" s="93" t="s">
        <v>1250</v>
      </c>
      <c r="E6718" s="94">
        <v>46274</v>
      </c>
      <c r="F6718" s="93"/>
      <c r="G6718" s="93"/>
      <c r="H6718" s="93"/>
      <c r="I6718" s="99"/>
      <c r="J6718" s="99"/>
      <c r="K6718" s="99"/>
      <c r="L6718" s="99"/>
      <c r="M6718" s="99"/>
      <c r="N6718" s="99"/>
      <c r="O6718" s="99"/>
      <c r="P6718" s="99"/>
      <c r="Q6718" s="99"/>
      <c r="R6718" s="99"/>
      <c r="S6718" s="99"/>
      <c r="T6718" s="99"/>
      <c r="U6718" s="99"/>
      <c r="V6718" s="99"/>
      <c r="W6718" s="99"/>
      <c r="X6718" s="99"/>
      <c r="Y6718" s="99"/>
      <c r="Z6718" s="99"/>
      <c r="AA6718" s="380"/>
      <c r="AF6718" s="326"/>
    </row>
    <row r="6719" spans="1:32" x14ac:dyDescent="0.25">
      <c r="A6719" s="102" t="s">
        <v>13092</v>
      </c>
      <c r="B6719" s="92" t="s">
        <v>3574</v>
      </c>
      <c r="C6719" s="93" t="s">
        <v>13105</v>
      </c>
      <c r="D6719" s="93" t="s">
        <v>1250</v>
      </c>
      <c r="E6719" s="94">
        <v>46496</v>
      </c>
      <c r="F6719" s="93"/>
      <c r="G6719" s="93"/>
      <c r="H6719" s="93"/>
      <c r="I6719" s="99"/>
      <c r="J6719" s="99"/>
      <c r="K6719" s="99"/>
      <c r="L6719" s="99"/>
      <c r="M6719" s="99"/>
      <c r="N6719" s="99"/>
      <c r="O6719" s="99"/>
      <c r="P6719" s="99"/>
      <c r="Q6719" s="99"/>
      <c r="R6719" s="99"/>
      <c r="S6719" s="99"/>
      <c r="T6719" s="99"/>
      <c r="U6719" s="99"/>
      <c r="V6719" s="99"/>
      <c r="W6719" s="99"/>
      <c r="X6719" s="99"/>
      <c r="Y6719" s="99"/>
      <c r="Z6719" s="99"/>
      <c r="AF6719" s="326"/>
    </row>
    <row r="6720" spans="1:32" x14ac:dyDescent="0.3">
      <c r="A6720" s="99" t="s">
        <v>14431</v>
      </c>
      <c r="B6720" s="92" t="s">
        <v>14451</v>
      </c>
      <c r="C6720" s="93" t="s">
        <v>14452</v>
      </c>
      <c r="D6720" s="93" t="s">
        <v>1250</v>
      </c>
      <c r="E6720" s="94">
        <v>47320</v>
      </c>
      <c r="F6720" s="93"/>
      <c r="G6720" s="93"/>
      <c r="H6720" s="93"/>
      <c r="I6720" s="99"/>
      <c r="J6720" s="99"/>
      <c r="K6720" s="99"/>
      <c r="L6720" s="99"/>
      <c r="M6720" s="99"/>
      <c r="N6720" s="99"/>
      <c r="O6720" s="99"/>
      <c r="P6720" s="99"/>
      <c r="Q6720" s="99"/>
      <c r="R6720" s="99"/>
      <c r="S6720" s="99"/>
      <c r="T6720" s="99"/>
      <c r="U6720" s="99"/>
      <c r="V6720" s="99"/>
      <c r="W6720" s="99"/>
      <c r="X6720" s="99"/>
      <c r="Y6720" s="99"/>
      <c r="Z6720" s="99"/>
      <c r="AA6720" s="380"/>
      <c r="AF6720" s="326"/>
    </row>
    <row r="6721" spans="1:32" x14ac:dyDescent="0.25">
      <c r="A6721" s="44" t="s">
        <v>19249</v>
      </c>
      <c r="B6721" s="44" t="s">
        <v>3298</v>
      </c>
      <c r="C6721" s="45">
        <v>26010402</v>
      </c>
      <c r="D6721" s="45" t="s">
        <v>12340</v>
      </c>
      <c r="E6721" s="45" t="s">
        <v>18836</v>
      </c>
      <c r="AF6721" s="326"/>
    </row>
    <row r="6722" spans="1:32" x14ac:dyDescent="0.25">
      <c r="A6722" s="256" t="s">
        <v>15272</v>
      </c>
      <c r="B6722" s="256" t="s">
        <v>15248</v>
      </c>
      <c r="C6722" s="53" t="s">
        <v>15381</v>
      </c>
      <c r="D6722" s="93" t="s">
        <v>5891</v>
      </c>
      <c r="E6722" s="257">
        <v>47615</v>
      </c>
      <c r="F6722" s="93"/>
      <c r="G6722" s="93"/>
      <c r="H6722" s="93"/>
      <c r="I6722" s="99"/>
      <c r="J6722" s="99"/>
      <c r="K6722" s="99"/>
      <c r="L6722" s="99"/>
      <c r="M6722" s="99"/>
      <c r="N6722" s="99"/>
      <c r="O6722" s="99"/>
      <c r="P6722" s="99"/>
      <c r="Q6722" s="99"/>
      <c r="R6722" s="99"/>
      <c r="S6722" s="99"/>
      <c r="T6722" s="99"/>
      <c r="U6722" s="99"/>
      <c r="V6722" s="99"/>
      <c r="W6722" s="99"/>
      <c r="X6722" s="99"/>
      <c r="Y6722" s="99"/>
      <c r="Z6722" s="99"/>
      <c r="AF6722" s="326"/>
    </row>
    <row r="6723" spans="1:32" x14ac:dyDescent="0.3">
      <c r="A6723" s="57" t="s">
        <v>3784</v>
      </c>
      <c r="B6723" s="92" t="s">
        <v>3862</v>
      </c>
      <c r="C6723" s="93" t="s">
        <v>3860</v>
      </c>
      <c r="D6723" s="93" t="s">
        <v>3861</v>
      </c>
      <c r="E6723" s="94">
        <v>46203</v>
      </c>
      <c r="F6723" s="93"/>
      <c r="G6723" s="93"/>
      <c r="H6723" s="93"/>
      <c r="I6723" s="99"/>
      <c r="J6723" s="99"/>
      <c r="K6723" s="99"/>
      <c r="L6723" s="99"/>
      <c r="M6723" s="99"/>
      <c r="N6723" s="99"/>
      <c r="O6723" s="99"/>
      <c r="P6723" s="99"/>
      <c r="Q6723" s="99"/>
      <c r="R6723" s="99"/>
      <c r="S6723" s="99"/>
      <c r="T6723" s="99"/>
      <c r="U6723" s="99"/>
      <c r="V6723" s="99"/>
      <c r="W6723" s="99"/>
      <c r="X6723" s="99"/>
      <c r="Y6723" s="99"/>
      <c r="Z6723" s="99"/>
      <c r="AA6723" s="380"/>
      <c r="AF6723" s="326"/>
    </row>
    <row r="6724" spans="1:32" x14ac:dyDescent="0.25">
      <c r="A6724" s="44" t="s">
        <v>14530</v>
      </c>
      <c r="B6724" s="44" t="s">
        <v>20343</v>
      </c>
      <c r="C6724" s="45" t="s">
        <v>14521</v>
      </c>
      <c r="D6724" s="32" t="s">
        <v>12570</v>
      </c>
      <c r="E6724" s="46">
        <v>46387</v>
      </c>
      <c r="AF6724" s="326"/>
    </row>
    <row r="6725" spans="1:32" x14ac:dyDescent="0.25">
      <c r="A6725" s="44" t="s">
        <v>11203</v>
      </c>
      <c r="B6725" s="44" t="s">
        <v>1935</v>
      </c>
      <c r="C6725" s="45" t="s">
        <v>11204</v>
      </c>
      <c r="D6725" s="46" t="s">
        <v>13037</v>
      </c>
      <c r="E6725" s="46">
        <v>46254</v>
      </c>
      <c r="AF6725" s="326"/>
    </row>
    <row r="6726" spans="1:32" x14ac:dyDescent="0.3">
      <c r="A6726" s="99" t="s">
        <v>1446</v>
      </c>
      <c r="B6726" s="92" t="s">
        <v>1445</v>
      </c>
      <c r="C6726" s="93" t="s">
        <v>6724</v>
      </c>
      <c r="D6726" s="93" t="s">
        <v>1250</v>
      </c>
      <c r="E6726" s="94">
        <v>46488</v>
      </c>
      <c r="F6726" s="93"/>
      <c r="G6726" s="93"/>
      <c r="H6726" s="93" t="s">
        <v>1237</v>
      </c>
      <c r="I6726" s="99"/>
      <c r="J6726" s="99"/>
      <c r="K6726" s="99"/>
      <c r="L6726" s="99"/>
      <c r="M6726" s="99"/>
      <c r="N6726" s="99"/>
      <c r="O6726" s="99"/>
      <c r="P6726" s="99"/>
      <c r="Q6726" s="99"/>
      <c r="R6726" s="99"/>
      <c r="S6726" s="99"/>
      <c r="T6726" s="99"/>
      <c r="U6726" s="99"/>
      <c r="V6726" s="99"/>
      <c r="W6726" s="99"/>
      <c r="X6726" s="99"/>
      <c r="Y6726" s="99"/>
      <c r="Z6726" s="99"/>
      <c r="AF6726" s="326"/>
    </row>
    <row r="6727" spans="1:32" x14ac:dyDescent="0.25">
      <c r="A6727" s="44" t="s">
        <v>1446</v>
      </c>
      <c r="B6727" s="44" t="s">
        <v>3275</v>
      </c>
      <c r="C6727" s="45">
        <v>210101</v>
      </c>
      <c r="D6727" s="45" t="s">
        <v>12340</v>
      </c>
      <c r="E6727" s="45" t="s">
        <v>3276</v>
      </c>
      <c r="AF6727" s="326"/>
    </row>
    <row r="6728" spans="1:32" x14ac:dyDescent="0.25">
      <c r="A6728" s="44" t="s">
        <v>728</v>
      </c>
      <c r="B6728" s="44" t="s">
        <v>2433</v>
      </c>
      <c r="C6728" s="45">
        <v>230105</v>
      </c>
      <c r="D6728" s="45" t="s">
        <v>12340</v>
      </c>
      <c r="E6728" s="45" t="s">
        <v>5580</v>
      </c>
      <c r="AF6728" s="326"/>
    </row>
    <row r="6729" spans="1:32" x14ac:dyDescent="0.25">
      <c r="A6729" s="44" t="s">
        <v>14255</v>
      </c>
      <c r="B6729" s="44" t="s">
        <v>3298</v>
      </c>
      <c r="C6729" s="45">
        <v>25010402</v>
      </c>
      <c r="D6729" s="45" t="s">
        <v>12340</v>
      </c>
      <c r="E6729" s="45" t="s">
        <v>13581</v>
      </c>
      <c r="AF6729" s="326"/>
    </row>
    <row r="6730" spans="1:32" x14ac:dyDescent="0.25">
      <c r="A6730" s="44" t="s">
        <v>14255</v>
      </c>
      <c r="B6730" s="44" t="s">
        <v>2433</v>
      </c>
      <c r="C6730" s="45">
        <v>250106</v>
      </c>
      <c r="D6730" s="45" t="s">
        <v>12340</v>
      </c>
      <c r="E6730" s="45" t="s">
        <v>12896</v>
      </c>
      <c r="AF6730" s="326"/>
    </row>
    <row r="6731" spans="1:32" x14ac:dyDescent="0.25">
      <c r="A6731" s="44" t="s">
        <v>14255</v>
      </c>
      <c r="B6731" s="44" t="s">
        <v>5639</v>
      </c>
      <c r="C6731" s="45">
        <v>25010401</v>
      </c>
      <c r="D6731" s="45" t="s">
        <v>12340</v>
      </c>
      <c r="E6731" s="45" t="s">
        <v>13581</v>
      </c>
      <c r="AF6731" s="326"/>
    </row>
    <row r="6732" spans="1:32" x14ac:dyDescent="0.25">
      <c r="A6732" s="44" t="s">
        <v>12647</v>
      </c>
      <c r="B6732" s="44" t="s">
        <v>20357</v>
      </c>
      <c r="C6732" s="45" t="s">
        <v>8814</v>
      </c>
      <c r="D6732" s="32" t="s">
        <v>12570</v>
      </c>
      <c r="E6732" s="46">
        <v>46477</v>
      </c>
      <c r="AF6732" s="326"/>
    </row>
    <row r="6733" spans="1:32" x14ac:dyDescent="0.25">
      <c r="A6733" s="367" t="s">
        <v>15273</v>
      </c>
      <c r="B6733" s="256" t="s">
        <v>9158</v>
      </c>
      <c r="C6733" s="53" t="s">
        <v>9248</v>
      </c>
      <c r="D6733" s="93" t="s">
        <v>5891</v>
      </c>
      <c r="E6733" s="257">
        <v>47059</v>
      </c>
      <c r="F6733" s="93"/>
      <c r="G6733" s="93"/>
      <c r="H6733" s="93"/>
      <c r="I6733" s="99"/>
      <c r="J6733" s="99"/>
      <c r="K6733" s="99"/>
      <c r="L6733" s="99"/>
      <c r="M6733" s="99"/>
      <c r="N6733" s="99"/>
      <c r="O6733" s="99"/>
      <c r="P6733" s="99"/>
      <c r="Q6733" s="99"/>
      <c r="R6733" s="99"/>
      <c r="S6733" s="99"/>
      <c r="T6733" s="99"/>
      <c r="U6733" s="99"/>
      <c r="V6733" s="99"/>
      <c r="W6733" s="99"/>
      <c r="X6733" s="99"/>
      <c r="Y6733" s="99"/>
      <c r="Z6733" s="99"/>
      <c r="AF6733" s="326"/>
    </row>
    <row r="6734" spans="1:32" x14ac:dyDescent="0.25">
      <c r="A6734" s="44" t="s">
        <v>18069</v>
      </c>
      <c r="B6734" s="44" t="s">
        <v>18070</v>
      </c>
      <c r="C6734" s="45" t="s">
        <v>14866</v>
      </c>
      <c r="D6734" s="93" t="s">
        <v>3876</v>
      </c>
      <c r="E6734" s="359">
        <f>DATE(2029,7,7)</f>
        <v>47306</v>
      </c>
      <c r="F6734" s="93"/>
      <c r="G6734" s="93"/>
      <c r="H6734" s="93"/>
      <c r="I6734" s="99"/>
      <c r="J6734" s="99"/>
      <c r="K6734" s="99"/>
      <c r="L6734" s="99"/>
      <c r="M6734" s="99"/>
      <c r="N6734" s="99"/>
      <c r="O6734" s="99"/>
      <c r="P6734" s="99"/>
      <c r="Q6734" s="99"/>
      <c r="R6734" s="99"/>
      <c r="S6734" s="99"/>
      <c r="T6734" s="99"/>
      <c r="U6734" s="99"/>
      <c r="V6734" s="99"/>
      <c r="W6734" s="99"/>
      <c r="X6734" s="99"/>
      <c r="Y6734" s="99"/>
      <c r="Z6734" s="99"/>
      <c r="AF6734" s="326"/>
    </row>
    <row r="6735" spans="1:32" x14ac:dyDescent="0.25">
      <c r="A6735" s="44" t="s">
        <v>18069</v>
      </c>
      <c r="B6735" s="44" t="s">
        <v>15902</v>
      </c>
      <c r="C6735" s="45" t="s">
        <v>5370</v>
      </c>
      <c r="D6735" s="93" t="s">
        <v>3876</v>
      </c>
      <c r="E6735" s="359">
        <f>DATE(2026,12,20)</f>
        <v>46376</v>
      </c>
      <c r="F6735" s="93"/>
      <c r="G6735" s="93"/>
      <c r="H6735" s="93"/>
      <c r="I6735" s="99"/>
      <c r="J6735" s="99"/>
      <c r="K6735" s="99"/>
      <c r="L6735" s="99"/>
      <c r="M6735" s="99"/>
      <c r="N6735" s="99"/>
      <c r="O6735" s="99"/>
      <c r="P6735" s="99"/>
      <c r="Q6735" s="99"/>
      <c r="R6735" s="99"/>
      <c r="S6735" s="99"/>
      <c r="T6735" s="99"/>
      <c r="U6735" s="99"/>
      <c r="V6735" s="99"/>
      <c r="W6735" s="99"/>
      <c r="X6735" s="99"/>
      <c r="Y6735" s="99"/>
      <c r="Z6735" s="99"/>
      <c r="AA6735" s="380"/>
      <c r="AF6735" s="326"/>
    </row>
    <row r="6736" spans="1:32" x14ac:dyDescent="0.25">
      <c r="A6736" s="44" t="s">
        <v>17058</v>
      </c>
      <c r="B6736" s="44" t="s">
        <v>3597</v>
      </c>
      <c r="C6736" s="45">
        <v>250503</v>
      </c>
      <c r="D6736" s="45" t="s">
        <v>12340</v>
      </c>
      <c r="E6736" s="45" t="s">
        <v>16904</v>
      </c>
      <c r="AF6736" s="326"/>
    </row>
    <row r="6737" spans="1:32" x14ac:dyDescent="0.25">
      <c r="A6737" s="44" t="s">
        <v>12778</v>
      </c>
      <c r="B6737" s="44" t="s">
        <v>16085</v>
      </c>
      <c r="C6737" s="45" t="s">
        <v>12779</v>
      </c>
      <c r="D6737" s="93" t="s">
        <v>3876</v>
      </c>
      <c r="E6737" s="359">
        <f>DATE(2028,5,7)</f>
        <v>46880</v>
      </c>
      <c r="F6737" s="93"/>
      <c r="G6737" s="93"/>
      <c r="H6737" s="93"/>
      <c r="I6737" s="99"/>
      <c r="J6737" s="99"/>
      <c r="K6737" s="99"/>
      <c r="L6737" s="99"/>
      <c r="M6737" s="99"/>
      <c r="N6737" s="99"/>
      <c r="O6737" s="99"/>
      <c r="P6737" s="99"/>
      <c r="Q6737" s="99"/>
      <c r="R6737" s="99"/>
      <c r="S6737" s="99"/>
      <c r="T6737" s="99"/>
      <c r="U6737" s="99"/>
      <c r="V6737" s="99"/>
      <c r="W6737" s="99"/>
      <c r="X6737" s="99"/>
      <c r="Y6737" s="99"/>
      <c r="Z6737" s="99"/>
      <c r="AF6737" s="326"/>
    </row>
    <row r="6738" spans="1:32" x14ac:dyDescent="0.25">
      <c r="A6738" s="44" t="s">
        <v>18691</v>
      </c>
      <c r="B6738" s="44" t="s">
        <v>18670</v>
      </c>
      <c r="C6738" s="45" t="s">
        <v>18790</v>
      </c>
      <c r="D6738" s="93" t="s">
        <v>18817</v>
      </c>
      <c r="E6738" s="45" t="s">
        <v>10638</v>
      </c>
      <c r="F6738" s="379"/>
      <c r="G6738" s="379"/>
      <c r="H6738" s="379"/>
      <c r="I6738" s="380"/>
      <c r="J6738" s="380"/>
      <c r="K6738" s="380"/>
      <c r="L6738" s="380"/>
      <c r="M6738" s="380"/>
      <c r="N6738" s="380"/>
      <c r="O6738" s="380"/>
      <c r="P6738" s="380"/>
      <c r="Q6738" s="380"/>
      <c r="R6738" s="380"/>
      <c r="S6738" s="380"/>
      <c r="T6738" s="380"/>
      <c r="U6738" s="380"/>
      <c r="V6738" s="380"/>
      <c r="W6738" s="380"/>
      <c r="X6738" s="380"/>
      <c r="Y6738" s="380"/>
      <c r="Z6738" s="380"/>
      <c r="AA6738" s="380"/>
      <c r="AF6738" s="326"/>
    </row>
    <row r="6739" spans="1:32" x14ac:dyDescent="0.25">
      <c r="A6739" s="44" t="s">
        <v>12780</v>
      </c>
      <c r="B6739" s="44" t="s">
        <v>16086</v>
      </c>
      <c r="C6739" s="45" t="s">
        <v>12781</v>
      </c>
      <c r="D6739" s="93" t="s">
        <v>3876</v>
      </c>
      <c r="E6739" s="359">
        <f>DATE(2028,10,25)</f>
        <v>47051</v>
      </c>
      <c r="F6739" s="93"/>
      <c r="G6739" s="93"/>
      <c r="H6739" s="93"/>
      <c r="I6739" s="99"/>
      <c r="J6739" s="99"/>
      <c r="K6739" s="99"/>
      <c r="L6739" s="99"/>
      <c r="M6739" s="99"/>
      <c r="N6739" s="99"/>
      <c r="O6739" s="99"/>
      <c r="P6739" s="99"/>
      <c r="Q6739" s="99"/>
      <c r="R6739" s="99"/>
      <c r="S6739" s="99"/>
      <c r="T6739" s="99"/>
      <c r="U6739" s="99"/>
      <c r="V6739" s="99"/>
      <c r="W6739" s="99"/>
      <c r="X6739" s="99"/>
      <c r="Y6739" s="99"/>
      <c r="Z6739" s="99"/>
      <c r="AF6739" s="326"/>
    </row>
    <row r="6740" spans="1:32" x14ac:dyDescent="0.25">
      <c r="A6740" s="44" t="s">
        <v>14256</v>
      </c>
      <c r="B6740" s="44" t="s">
        <v>2433</v>
      </c>
      <c r="C6740" s="45">
        <v>230105</v>
      </c>
      <c r="D6740" s="45" t="s">
        <v>12340</v>
      </c>
      <c r="E6740" s="45" t="s">
        <v>5580</v>
      </c>
      <c r="AF6740" s="326"/>
    </row>
    <row r="6741" spans="1:32" x14ac:dyDescent="0.3">
      <c r="A6741" s="372" t="s">
        <v>15617</v>
      </c>
      <c r="B6741" s="372" t="s">
        <v>2383</v>
      </c>
      <c r="C6741" s="125" t="s">
        <v>20257</v>
      </c>
      <c r="D6741" s="32" t="s">
        <v>20621</v>
      </c>
      <c r="E6741" s="125" t="s">
        <v>8976</v>
      </c>
      <c r="F6741" s="125" t="s">
        <v>1236</v>
      </c>
      <c r="G6741" s="125" t="s">
        <v>1237</v>
      </c>
      <c r="AF6741" s="326"/>
    </row>
    <row r="6742" spans="1:32" x14ac:dyDescent="0.25">
      <c r="A6742" s="44" t="s">
        <v>15617</v>
      </c>
      <c r="B6742" s="44" t="s">
        <v>1946</v>
      </c>
      <c r="C6742" s="45" t="s">
        <v>15618</v>
      </c>
      <c r="D6742" s="46" t="s">
        <v>13037</v>
      </c>
      <c r="E6742" s="46">
        <v>46218</v>
      </c>
      <c r="AF6742" s="326"/>
    </row>
    <row r="6743" spans="1:32" x14ac:dyDescent="0.25">
      <c r="A6743" s="44" t="s">
        <v>489</v>
      </c>
      <c r="B6743" s="44" t="s">
        <v>20357</v>
      </c>
      <c r="C6743" s="45" t="s">
        <v>8814</v>
      </c>
      <c r="D6743" s="32" t="s">
        <v>12570</v>
      </c>
      <c r="E6743" s="46">
        <v>46477</v>
      </c>
      <c r="AF6743" s="326"/>
    </row>
    <row r="6744" spans="1:32" x14ac:dyDescent="0.25">
      <c r="A6744" s="44" t="s">
        <v>9054</v>
      </c>
      <c r="B6744" s="44" t="s">
        <v>970</v>
      </c>
      <c r="C6744" s="45">
        <v>231104</v>
      </c>
      <c r="D6744" s="45" t="s">
        <v>12340</v>
      </c>
      <c r="E6744" s="45" t="s">
        <v>9018</v>
      </c>
      <c r="AF6744" s="326"/>
    </row>
    <row r="6745" spans="1:32" x14ac:dyDescent="0.25">
      <c r="A6745" s="44" t="s">
        <v>11476</v>
      </c>
      <c r="B6745" s="44" t="s">
        <v>10020</v>
      </c>
      <c r="C6745" s="45">
        <v>24010401</v>
      </c>
      <c r="D6745" s="45" t="s">
        <v>12340</v>
      </c>
      <c r="E6745" s="45" t="s">
        <v>10021</v>
      </c>
      <c r="AF6745" s="326"/>
    </row>
    <row r="6746" spans="1:32" x14ac:dyDescent="0.25">
      <c r="A6746" s="44" t="s">
        <v>5550</v>
      </c>
      <c r="B6746" s="44" t="s">
        <v>13127</v>
      </c>
      <c r="C6746" s="45">
        <v>13.25</v>
      </c>
      <c r="D6746" s="45" t="s">
        <v>13565</v>
      </c>
      <c r="E6746" s="46">
        <v>47664</v>
      </c>
      <c r="F6746" s="45"/>
      <c r="G6746" s="93"/>
      <c r="H6746" s="93"/>
      <c r="I6746" s="99"/>
      <c r="J6746" s="99"/>
      <c r="K6746" s="99"/>
      <c r="L6746" s="99"/>
      <c r="M6746" s="99"/>
      <c r="N6746" s="99"/>
      <c r="O6746" s="99"/>
      <c r="P6746" s="99"/>
      <c r="Q6746" s="99"/>
      <c r="R6746" s="99"/>
      <c r="S6746" s="99"/>
      <c r="T6746" s="99"/>
      <c r="U6746" s="99"/>
      <c r="V6746" s="99"/>
      <c r="W6746" s="99"/>
      <c r="X6746" s="99"/>
      <c r="Y6746" s="99"/>
      <c r="Z6746" s="99"/>
      <c r="AF6746" s="326"/>
    </row>
    <row r="6747" spans="1:32" x14ac:dyDescent="0.25">
      <c r="A6747" s="44" t="s">
        <v>5550</v>
      </c>
      <c r="B6747" s="44" t="s">
        <v>5447</v>
      </c>
      <c r="C6747" s="45">
        <v>250802</v>
      </c>
      <c r="D6747" s="45" t="s">
        <v>12340</v>
      </c>
      <c r="E6747" s="45" t="s">
        <v>10682</v>
      </c>
      <c r="AF6747" s="326"/>
    </row>
    <row r="6748" spans="1:32" x14ac:dyDescent="0.25">
      <c r="A6748" s="44" t="s">
        <v>12727</v>
      </c>
      <c r="B6748" s="44" t="s">
        <v>159</v>
      </c>
      <c r="C6748" s="45" t="s">
        <v>5134</v>
      </c>
      <c r="D6748" s="46" t="s">
        <v>13037</v>
      </c>
      <c r="E6748" s="46">
        <v>46160</v>
      </c>
      <c r="AF6748" s="326"/>
    </row>
    <row r="6749" spans="1:32" x14ac:dyDescent="0.25">
      <c r="A6749" s="44" t="s">
        <v>12727</v>
      </c>
      <c r="B6749" s="44" t="s">
        <v>159</v>
      </c>
      <c r="C6749" s="45" t="s">
        <v>5134</v>
      </c>
      <c r="D6749" s="46" t="s">
        <v>13037</v>
      </c>
      <c r="E6749" s="46">
        <v>46160</v>
      </c>
      <c r="AF6749" s="326"/>
    </row>
    <row r="6750" spans="1:32" x14ac:dyDescent="0.25">
      <c r="A6750" s="44" t="s">
        <v>17059</v>
      </c>
      <c r="B6750" s="44" t="s">
        <v>16916</v>
      </c>
      <c r="C6750" s="45">
        <v>25080301</v>
      </c>
      <c r="D6750" s="45" t="s">
        <v>12340</v>
      </c>
      <c r="E6750" s="45" t="s">
        <v>8966</v>
      </c>
      <c r="AF6750" s="326"/>
    </row>
    <row r="6751" spans="1:32" x14ac:dyDescent="0.25">
      <c r="A6751" s="44" t="s">
        <v>17060</v>
      </c>
      <c r="B6751" s="44" t="s">
        <v>5447</v>
      </c>
      <c r="C6751" s="45">
        <v>250802</v>
      </c>
      <c r="D6751" s="45" t="s">
        <v>12340</v>
      </c>
      <c r="E6751" s="45" t="s">
        <v>10682</v>
      </c>
      <c r="AF6751" s="326"/>
    </row>
    <row r="6752" spans="1:32" x14ac:dyDescent="0.3">
      <c r="A6752" s="372" t="s">
        <v>12192</v>
      </c>
      <c r="B6752" s="372" t="s">
        <v>1234</v>
      </c>
      <c r="C6752" s="125" t="s">
        <v>11949</v>
      </c>
      <c r="D6752" s="32" t="s">
        <v>20621</v>
      </c>
      <c r="E6752" s="125" t="s">
        <v>7992</v>
      </c>
      <c r="F6752" s="125" t="s">
        <v>1236</v>
      </c>
      <c r="G6752" s="125" t="s">
        <v>1237</v>
      </c>
      <c r="AF6752" s="326"/>
    </row>
    <row r="6753" spans="1:32" x14ac:dyDescent="0.25">
      <c r="A6753" s="44" t="s">
        <v>7187</v>
      </c>
      <c r="B6753" s="44" t="s">
        <v>12151</v>
      </c>
      <c r="C6753" s="45" t="s">
        <v>12152</v>
      </c>
      <c r="D6753" s="45" t="s">
        <v>12177</v>
      </c>
      <c r="E6753" s="45" t="s">
        <v>5311</v>
      </c>
      <c r="F6753" s="93"/>
      <c r="G6753" s="93"/>
      <c r="H6753" s="93"/>
      <c r="I6753" s="99"/>
      <c r="J6753" s="99"/>
      <c r="K6753" s="99"/>
      <c r="L6753" s="99"/>
      <c r="M6753" s="99"/>
      <c r="N6753" s="99"/>
      <c r="O6753" s="99"/>
      <c r="P6753" s="99"/>
      <c r="Q6753" s="99"/>
      <c r="R6753" s="99"/>
      <c r="S6753" s="99"/>
      <c r="T6753" s="99"/>
      <c r="U6753" s="99"/>
      <c r="V6753" s="99"/>
      <c r="W6753" s="99"/>
      <c r="X6753" s="99"/>
      <c r="Y6753" s="99"/>
      <c r="Z6753" s="99"/>
      <c r="AF6753" s="326"/>
    </row>
    <row r="6754" spans="1:32" x14ac:dyDescent="0.25">
      <c r="A6754" s="44" t="s">
        <v>7187</v>
      </c>
      <c r="B6754" s="44" t="s">
        <v>8179</v>
      </c>
      <c r="C6754" s="45" t="s">
        <v>8180</v>
      </c>
      <c r="D6754" s="45" t="s">
        <v>12177</v>
      </c>
      <c r="E6754" s="45" t="s">
        <v>4375</v>
      </c>
      <c r="F6754" s="93"/>
      <c r="G6754" s="93"/>
      <c r="H6754" s="93"/>
      <c r="I6754" s="99"/>
      <c r="J6754" s="99"/>
      <c r="K6754" s="99"/>
      <c r="L6754" s="99"/>
      <c r="M6754" s="99"/>
      <c r="N6754" s="99"/>
      <c r="O6754" s="99"/>
      <c r="P6754" s="99"/>
      <c r="Q6754" s="99"/>
      <c r="R6754" s="99"/>
      <c r="S6754" s="99"/>
      <c r="T6754" s="99"/>
      <c r="U6754" s="99"/>
      <c r="V6754" s="99"/>
      <c r="W6754" s="99"/>
      <c r="X6754" s="99"/>
      <c r="Y6754" s="99"/>
      <c r="Z6754" s="99"/>
      <c r="AF6754" s="326"/>
    </row>
    <row r="6755" spans="1:32" x14ac:dyDescent="0.25">
      <c r="A6755" s="44" t="s">
        <v>7187</v>
      </c>
      <c r="B6755" s="44" t="s">
        <v>12151</v>
      </c>
      <c r="C6755" s="45" t="s">
        <v>12152</v>
      </c>
      <c r="D6755" s="93" t="s">
        <v>18817</v>
      </c>
      <c r="E6755" s="45" t="s">
        <v>5311</v>
      </c>
      <c r="F6755" s="379"/>
      <c r="G6755" s="379"/>
      <c r="H6755" s="379"/>
      <c r="I6755" s="380"/>
      <c r="J6755" s="380"/>
      <c r="K6755" s="380"/>
      <c r="L6755" s="380"/>
      <c r="M6755" s="380"/>
      <c r="N6755" s="380"/>
      <c r="O6755" s="380"/>
      <c r="P6755" s="380"/>
      <c r="Q6755" s="380"/>
      <c r="R6755" s="380"/>
      <c r="S6755" s="380"/>
      <c r="T6755" s="380"/>
      <c r="U6755" s="380"/>
      <c r="V6755" s="380"/>
      <c r="W6755" s="380"/>
      <c r="X6755" s="380"/>
      <c r="Y6755" s="380"/>
      <c r="Z6755" s="380"/>
      <c r="AA6755" s="380"/>
      <c r="AF6755" s="326"/>
    </row>
    <row r="6756" spans="1:32" x14ac:dyDescent="0.25">
      <c r="A6756" s="44" t="s">
        <v>7187</v>
      </c>
      <c r="B6756" s="44" t="s">
        <v>8179</v>
      </c>
      <c r="C6756" s="45" t="s">
        <v>8180</v>
      </c>
      <c r="D6756" s="93" t="s">
        <v>18817</v>
      </c>
      <c r="E6756" s="45" t="s">
        <v>7992</v>
      </c>
      <c r="F6756" s="379"/>
      <c r="G6756" s="379"/>
      <c r="H6756" s="379"/>
      <c r="I6756" s="380"/>
      <c r="J6756" s="380"/>
      <c r="K6756" s="380"/>
      <c r="L6756" s="380"/>
      <c r="M6756" s="380"/>
      <c r="N6756" s="380"/>
      <c r="O6756" s="380"/>
      <c r="P6756" s="380"/>
      <c r="Q6756" s="380"/>
      <c r="R6756" s="380"/>
      <c r="S6756" s="380"/>
      <c r="T6756" s="380"/>
      <c r="U6756" s="380"/>
      <c r="V6756" s="380"/>
      <c r="W6756" s="380"/>
      <c r="X6756" s="380"/>
      <c r="Y6756" s="380"/>
      <c r="Z6756" s="380"/>
      <c r="AA6756" s="380"/>
      <c r="AF6756" s="326"/>
    </row>
    <row r="6757" spans="1:32" x14ac:dyDescent="0.25">
      <c r="A6757" s="44" t="s">
        <v>7187</v>
      </c>
      <c r="B6757" s="44" t="s">
        <v>8179</v>
      </c>
      <c r="C6757" s="45" t="s">
        <v>8180</v>
      </c>
      <c r="D6757" s="45" t="s">
        <v>10697</v>
      </c>
      <c r="E6757" s="45" t="s">
        <v>5073</v>
      </c>
      <c r="F6757" s="93"/>
      <c r="G6757" s="93"/>
      <c r="H6757" s="93"/>
      <c r="I6757" s="99"/>
      <c r="J6757" s="99"/>
      <c r="K6757" s="99"/>
      <c r="L6757" s="99"/>
      <c r="M6757" s="99"/>
      <c r="N6757" s="99"/>
      <c r="O6757" s="99"/>
      <c r="P6757" s="99"/>
      <c r="Q6757" s="99"/>
      <c r="R6757" s="99"/>
      <c r="S6757" s="99"/>
      <c r="T6757" s="99"/>
      <c r="U6757" s="99"/>
      <c r="V6757" s="99"/>
      <c r="W6757" s="99"/>
      <c r="X6757" s="99"/>
      <c r="Y6757" s="99"/>
      <c r="Z6757" s="99"/>
      <c r="AF6757" s="326"/>
    </row>
    <row r="6758" spans="1:32" x14ac:dyDescent="0.3">
      <c r="A6758" s="99" t="s">
        <v>6702</v>
      </c>
      <c r="B6758" s="92" t="s">
        <v>1243</v>
      </c>
      <c r="C6758" s="146" t="s">
        <v>6701</v>
      </c>
      <c r="D6758" s="146" t="s">
        <v>1247</v>
      </c>
      <c r="E6758" s="107">
        <v>45957</v>
      </c>
      <c r="F6758" s="93"/>
      <c r="G6758" s="93"/>
      <c r="H6758" s="93" t="s">
        <v>1237</v>
      </c>
      <c r="I6758" s="99"/>
      <c r="J6758" s="99"/>
      <c r="K6758" s="99"/>
      <c r="L6758" s="99"/>
      <c r="M6758" s="99"/>
      <c r="N6758" s="99"/>
      <c r="O6758" s="99"/>
      <c r="P6758" s="99"/>
      <c r="Q6758" s="99"/>
      <c r="R6758" s="99"/>
      <c r="S6758" s="99"/>
      <c r="T6758" s="99"/>
      <c r="U6758" s="99"/>
      <c r="V6758" s="99"/>
      <c r="W6758" s="99"/>
      <c r="X6758" s="99"/>
      <c r="Y6758" s="99"/>
      <c r="Z6758" s="99"/>
      <c r="AF6758" s="326"/>
    </row>
    <row r="6759" spans="1:32" x14ac:dyDescent="0.25">
      <c r="A6759" s="44" t="s">
        <v>9539</v>
      </c>
      <c r="B6759" s="44" t="s">
        <v>15891</v>
      </c>
      <c r="C6759" s="45" t="s">
        <v>9875</v>
      </c>
      <c r="D6759" s="93" t="s">
        <v>3876</v>
      </c>
      <c r="E6759" s="359">
        <f>DATE(2027,2,3)</f>
        <v>46421</v>
      </c>
      <c r="F6759" s="93"/>
      <c r="G6759" s="93"/>
      <c r="H6759" s="93"/>
      <c r="I6759" s="99"/>
      <c r="J6759" s="99"/>
      <c r="K6759" s="99"/>
      <c r="L6759" s="99"/>
      <c r="M6759" s="99"/>
      <c r="N6759" s="99"/>
      <c r="O6759" s="99"/>
      <c r="P6759" s="99"/>
      <c r="Q6759" s="99"/>
      <c r="R6759" s="99"/>
      <c r="S6759" s="99"/>
      <c r="T6759" s="99"/>
      <c r="U6759" s="99"/>
      <c r="V6759" s="99"/>
      <c r="W6759" s="99"/>
      <c r="X6759" s="99"/>
      <c r="Y6759" s="99"/>
      <c r="Z6759" s="99"/>
      <c r="AF6759" s="326"/>
    </row>
    <row r="6760" spans="1:32" x14ac:dyDescent="0.25">
      <c r="A6760" s="44" t="s">
        <v>9539</v>
      </c>
      <c r="B6760" s="44" t="s">
        <v>15915</v>
      </c>
      <c r="C6760" s="45" t="s">
        <v>9876</v>
      </c>
      <c r="D6760" s="93" t="s">
        <v>3876</v>
      </c>
      <c r="E6760" s="359">
        <f>DATE(2027,8,15)</f>
        <v>46614</v>
      </c>
      <c r="F6760" s="93"/>
      <c r="G6760" s="93"/>
      <c r="H6760" s="93"/>
      <c r="I6760" s="99"/>
      <c r="J6760" s="99"/>
      <c r="K6760" s="99"/>
      <c r="L6760" s="99"/>
      <c r="M6760" s="99"/>
      <c r="N6760" s="99"/>
      <c r="O6760" s="99"/>
      <c r="P6760" s="99"/>
      <c r="Q6760" s="99"/>
      <c r="R6760" s="99"/>
      <c r="S6760" s="99"/>
      <c r="T6760" s="99"/>
      <c r="U6760" s="99"/>
      <c r="V6760" s="99"/>
      <c r="W6760" s="99"/>
      <c r="X6760" s="99"/>
      <c r="Y6760" s="99"/>
      <c r="Z6760" s="99"/>
      <c r="AF6760" s="326"/>
    </row>
    <row r="6761" spans="1:32" x14ac:dyDescent="0.25">
      <c r="A6761" s="44" t="s">
        <v>9055</v>
      </c>
      <c r="B6761" s="44" t="s">
        <v>9024</v>
      </c>
      <c r="C6761" s="45">
        <v>231001</v>
      </c>
      <c r="D6761" s="45" t="s">
        <v>12340</v>
      </c>
      <c r="E6761" s="45" t="s">
        <v>2628</v>
      </c>
      <c r="AF6761" s="326"/>
    </row>
    <row r="6762" spans="1:32" x14ac:dyDescent="0.25">
      <c r="A6762" s="44" t="s">
        <v>17467</v>
      </c>
      <c r="B6762" s="44" t="s">
        <v>20388</v>
      </c>
      <c r="C6762" s="45" t="s">
        <v>17463</v>
      </c>
      <c r="D6762" s="32" t="s">
        <v>12570</v>
      </c>
      <c r="E6762" s="46">
        <v>46265</v>
      </c>
      <c r="AF6762" s="326"/>
    </row>
    <row r="6763" spans="1:32" x14ac:dyDescent="0.25">
      <c r="A6763" s="44" t="s">
        <v>19250</v>
      </c>
      <c r="B6763" s="44" t="s">
        <v>2433</v>
      </c>
      <c r="C6763" s="45">
        <v>230105</v>
      </c>
      <c r="D6763" s="45" t="s">
        <v>12340</v>
      </c>
      <c r="E6763" s="45" t="s">
        <v>5580</v>
      </c>
      <c r="AF6763" s="326"/>
    </row>
    <row r="6764" spans="1:32" x14ac:dyDescent="0.25">
      <c r="A6764" s="44" t="s">
        <v>19251</v>
      </c>
      <c r="B6764" s="44" t="s">
        <v>967</v>
      </c>
      <c r="C6764" s="45">
        <v>230601</v>
      </c>
      <c r="D6764" s="45" t="s">
        <v>12340</v>
      </c>
      <c r="E6764" s="45" t="s">
        <v>8383</v>
      </c>
      <c r="AF6764" s="326"/>
    </row>
    <row r="6765" spans="1:32" x14ac:dyDescent="0.3">
      <c r="A6765" s="372" t="s">
        <v>16575</v>
      </c>
      <c r="B6765" s="372" t="s">
        <v>16724</v>
      </c>
      <c r="C6765" s="125" t="s">
        <v>14353</v>
      </c>
      <c r="D6765" s="32" t="s">
        <v>20621</v>
      </c>
      <c r="E6765" s="125" t="s">
        <v>13567</v>
      </c>
      <c r="F6765" s="125" t="s">
        <v>1236</v>
      </c>
      <c r="G6765" s="125" t="s">
        <v>1237</v>
      </c>
      <c r="AF6765" s="326"/>
    </row>
    <row r="6766" spans="1:32" x14ac:dyDescent="0.3">
      <c r="A6766" s="372" t="s">
        <v>16575</v>
      </c>
      <c r="B6766" s="372" t="s">
        <v>5063</v>
      </c>
      <c r="C6766" s="125" t="s">
        <v>16877</v>
      </c>
      <c r="D6766" s="32" t="s">
        <v>20621</v>
      </c>
      <c r="E6766" s="125" t="s">
        <v>10638</v>
      </c>
      <c r="F6766" s="125" t="s">
        <v>1236</v>
      </c>
      <c r="G6766" s="125" t="s">
        <v>1237</v>
      </c>
      <c r="AF6766" s="326"/>
    </row>
    <row r="6767" spans="1:32" x14ac:dyDescent="0.3">
      <c r="A6767" s="372" t="s">
        <v>11993</v>
      </c>
      <c r="B6767" s="372" t="s">
        <v>3577</v>
      </c>
      <c r="C6767" s="125" t="s">
        <v>11919</v>
      </c>
      <c r="D6767" s="32" t="s">
        <v>20621</v>
      </c>
      <c r="E6767" s="125" t="s">
        <v>2686</v>
      </c>
      <c r="F6767" s="125" t="s">
        <v>1236</v>
      </c>
      <c r="G6767" s="125" t="s">
        <v>1237</v>
      </c>
      <c r="AF6767" s="326"/>
    </row>
    <row r="6768" spans="1:32" x14ac:dyDescent="0.25">
      <c r="A6768" s="44" t="s">
        <v>19252</v>
      </c>
      <c r="B6768" s="44" t="s">
        <v>5639</v>
      </c>
      <c r="C6768" s="45">
        <v>26010401</v>
      </c>
      <c r="D6768" s="45" t="s">
        <v>12340</v>
      </c>
      <c r="E6768" s="45" t="s">
        <v>18836</v>
      </c>
      <c r="AF6768" s="326"/>
    </row>
    <row r="6769" spans="1:32" x14ac:dyDescent="0.25">
      <c r="A6769" s="44" t="s">
        <v>19252</v>
      </c>
      <c r="B6769" s="44" t="s">
        <v>3298</v>
      </c>
      <c r="C6769" s="45">
        <v>26010402</v>
      </c>
      <c r="D6769" s="45" t="s">
        <v>12340</v>
      </c>
      <c r="E6769" s="45" t="s">
        <v>18836</v>
      </c>
      <c r="AF6769" s="326"/>
    </row>
    <row r="6770" spans="1:32" x14ac:dyDescent="0.25">
      <c r="A6770" s="44" t="s">
        <v>19253</v>
      </c>
      <c r="B6770" s="44" t="s">
        <v>5639</v>
      </c>
      <c r="C6770" s="45">
        <v>26010401</v>
      </c>
      <c r="D6770" s="45" t="s">
        <v>12340</v>
      </c>
      <c r="E6770" s="45" t="s">
        <v>18836</v>
      </c>
      <c r="AF6770" s="326"/>
    </row>
    <row r="6771" spans="1:32" x14ac:dyDescent="0.25">
      <c r="A6771" s="44" t="s">
        <v>19253</v>
      </c>
      <c r="B6771" s="44" t="s">
        <v>3298</v>
      </c>
      <c r="C6771" s="45">
        <v>26010402</v>
      </c>
      <c r="D6771" s="45" t="s">
        <v>12340</v>
      </c>
      <c r="E6771" s="45" t="s">
        <v>18836</v>
      </c>
      <c r="AF6771" s="326"/>
    </row>
    <row r="6772" spans="1:32" x14ac:dyDescent="0.25">
      <c r="A6772" s="44" t="s">
        <v>12126</v>
      </c>
      <c r="B6772" s="44" t="s">
        <v>5262</v>
      </c>
      <c r="C6772" s="45" t="s">
        <v>5263</v>
      </c>
      <c r="D6772" s="45" t="s">
        <v>12177</v>
      </c>
      <c r="E6772" s="46">
        <v>46477</v>
      </c>
      <c r="F6772" s="93"/>
      <c r="G6772" s="93"/>
      <c r="H6772" s="93"/>
      <c r="I6772" s="99"/>
      <c r="J6772" s="99"/>
      <c r="K6772" s="99"/>
      <c r="L6772" s="99"/>
      <c r="M6772" s="99"/>
      <c r="N6772" s="99"/>
      <c r="O6772" s="99"/>
      <c r="P6772" s="99"/>
      <c r="Q6772" s="99"/>
      <c r="R6772" s="99"/>
      <c r="S6772" s="99"/>
      <c r="T6772" s="99"/>
      <c r="U6772" s="99"/>
      <c r="V6772" s="99"/>
      <c r="W6772" s="99"/>
      <c r="X6772" s="99"/>
      <c r="Y6772" s="99"/>
      <c r="Z6772" s="99"/>
      <c r="AF6772" s="326"/>
    </row>
    <row r="6773" spans="1:32" x14ac:dyDescent="0.25">
      <c r="A6773" s="44" t="s">
        <v>12126</v>
      </c>
      <c r="B6773" s="44" t="s">
        <v>7975</v>
      </c>
      <c r="C6773" s="45" t="s">
        <v>7976</v>
      </c>
      <c r="D6773" s="45" t="s">
        <v>12177</v>
      </c>
      <c r="E6773" s="45" t="s">
        <v>4375</v>
      </c>
      <c r="F6773" s="93"/>
      <c r="G6773" s="93"/>
      <c r="H6773" s="93"/>
      <c r="I6773" s="99"/>
      <c r="J6773" s="99"/>
      <c r="K6773" s="99"/>
      <c r="L6773" s="99"/>
      <c r="M6773" s="99"/>
      <c r="N6773" s="99"/>
      <c r="O6773" s="99"/>
      <c r="P6773" s="99"/>
      <c r="Q6773" s="99"/>
      <c r="R6773" s="99"/>
      <c r="S6773" s="99"/>
      <c r="T6773" s="99"/>
      <c r="U6773" s="99"/>
      <c r="V6773" s="99"/>
      <c r="W6773" s="99"/>
      <c r="X6773" s="99"/>
      <c r="Y6773" s="99"/>
      <c r="Z6773" s="99"/>
      <c r="AF6773" s="326"/>
    </row>
    <row r="6774" spans="1:32" x14ac:dyDescent="0.25">
      <c r="A6774" s="44" t="s">
        <v>12126</v>
      </c>
      <c r="B6774" s="44" t="s">
        <v>5262</v>
      </c>
      <c r="C6774" s="45" t="s">
        <v>5263</v>
      </c>
      <c r="D6774" s="93" t="s">
        <v>18817</v>
      </c>
      <c r="E6774" s="45" t="s">
        <v>5452</v>
      </c>
      <c r="F6774" s="379"/>
      <c r="G6774" s="379"/>
      <c r="H6774" s="379"/>
      <c r="I6774" s="380"/>
      <c r="J6774" s="380"/>
      <c r="K6774" s="380"/>
      <c r="L6774" s="380"/>
      <c r="M6774" s="380"/>
      <c r="N6774" s="380"/>
      <c r="O6774" s="380"/>
      <c r="P6774" s="380"/>
      <c r="Q6774" s="380"/>
      <c r="R6774" s="380"/>
      <c r="S6774" s="380"/>
      <c r="T6774" s="380"/>
      <c r="U6774" s="380"/>
      <c r="V6774" s="380"/>
      <c r="W6774" s="380"/>
      <c r="X6774" s="380"/>
      <c r="Y6774" s="380"/>
      <c r="Z6774" s="380"/>
      <c r="AA6774" s="380"/>
      <c r="AF6774" s="326"/>
    </row>
    <row r="6775" spans="1:32" x14ac:dyDescent="0.25">
      <c r="A6775" s="44" t="s">
        <v>12126</v>
      </c>
      <c r="B6775" s="44" t="s">
        <v>7975</v>
      </c>
      <c r="C6775" s="45" t="s">
        <v>7976</v>
      </c>
      <c r="D6775" s="93" t="s">
        <v>18817</v>
      </c>
      <c r="E6775" s="45" t="s">
        <v>4375</v>
      </c>
      <c r="F6775" s="379"/>
      <c r="G6775" s="379"/>
      <c r="H6775" s="379"/>
      <c r="I6775" s="380"/>
      <c r="J6775" s="380"/>
      <c r="K6775" s="380"/>
      <c r="L6775" s="380"/>
      <c r="M6775" s="380"/>
      <c r="N6775" s="380"/>
      <c r="O6775" s="380"/>
      <c r="P6775" s="380"/>
      <c r="Q6775" s="380"/>
      <c r="R6775" s="380"/>
      <c r="S6775" s="380"/>
      <c r="T6775" s="380"/>
      <c r="U6775" s="380"/>
      <c r="V6775" s="380"/>
      <c r="W6775" s="380"/>
      <c r="X6775" s="380"/>
      <c r="Y6775" s="380"/>
      <c r="Z6775" s="380"/>
      <c r="AA6775" s="380"/>
      <c r="AF6775" s="326"/>
    </row>
    <row r="6776" spans="1:32" x14ac:dyDescent="0.25">
      <c r="A6776" s="44" t="s">
        <v>12126</v>
      </c>
      <c r="B6776" s="44" t="s">
        <v>15907</v>
      </c>
      <c r="C6776" s="45" t="s">
        <v>14867</v>
      </c>
      <c r="D6776" s="93" t="s">
        <v>3876</v>
      </c>
      <c r="E6776" s="359">
        <f>DATE(2029,2,18)</f>
        <v>47167</v>
      </c>
      <c r="F6776" s="93"/>
      <c r="G6776" s="93"/>
      <c r="H6776" s="93"/>
      <c r="I6776" s="99"/>
      <c r="J6776" s="99"/>
      <c r="K6776" s="99"/>
      <c r="L6776" s="99"/>
      <c r="M6776" s="99"/>
      <c r="N6776" s="99"/>
      <c r="O6776" s="99"/>
      <c r="P6776" s="99"/>
      <c r="Q6776" s="99"/>
      <c r="R6776" s="99"/>
      <c r="S6776" s="99"/>
      <c r="T6776" s="99"/>
      <c r="U6776" s="99"/>
      <c r="V6776" s="99"/>
      <c r="W6776" s="99"/>
      <c r="X6776" s="99"/>
      <c r="Y6776" s="99"/>
      <c r="Z6776" s="99"/>
      <c r="AF6776" s="326"/>
    </row>
    <row r="6777" spans="1:32" x14ac:dyDescent="0.25">
      <c r="A6777" s="44" t="s">
        <v>11477</v>
      </c>
      <c r="B6777" s="44" t="s">
        <v>2433</v>
      </c>
      <c r="C6777" s="45">
        <v>220105</v>
      </c>
      <c r="D6777" s="45" t="s">
        <v>12340</v>
      </c>
      <c r="E6777" s="45" t="s">
        <v>2686</v>
      </c>
      <c r="AF6777" s="326"/>
    </row>
    <row r="6778" spans="1:32" x14ac:dyDescent="0.25">
      <c r="A6778" s="44" t="s">
        <v>11477</v>
      </c>
      <c r="B6778" s="44" t="s">
        <v>18840</v>
      </c>
      <c r="C6778" s="45">
        <v>260202</v>
      </c>
      <c r="D6778" s="45" t="s">
        <v>12340</v>
      </c>
      <c r="E6778" s="45" t="s">
        <v>10021</v>
      </c>
      <c r="AF6778" s="326"/>
    </row>
    <row r="6779" spans="1:32" x14ac:dyDescent="0.3">
      <c r="A6779" s="372" t="s">
        <v>16576</v>
      </c>
      <c r="B6779" s="372" t="s">
        <v>5066</v>
      </c>
      <c r="C6779" s="125" t="s">
        <v>14355</v>
      </c>
      <c r="D6779" s="32" t="s">
        <v>20621</v>
      </c>
      <c r="E6779" s="125" t="s">
        <v>13567</v>
      </c>
      <c r="F6779" s="125" t="s">
        <v>1236</v>
      </c>
      <c r="G6779" s="125" t="s">
        <v>1237</v>
      </c>
      <c r="AF6779" s="326"/>
    </row>
    <row r="6780" spans="1:32" x14ac:dyDescent="0.25">
      <c r="A6780" s="44" t="s">
        <v>17451</v>
      </c>
      <c r="B6780" s="44" t="s">
        <v>20344</v>
      </c>
      <c r="C6780" s="45" t="s">
        <v>8813</v>
      </c>
      <c r="D6780" s="32" t="s">
        <v>12570</v>
      </c>
      <c r="E6780" s="46">
        <v>46387</v>
      </c>
      <c r="AF6780" s="326"/>
    </row>
    <row r="6781" spans="1:32" x14ac:dyDescent="0.3">
      <c r="A6781" s="372" t="s">
        <v>11994</v>
      </c>
      <c r="B6781" s="372" t="s">
        <v>12348</v>
      </c>
      <c r="C6781" s="125" t="s">
        <v>12188</v>
      </c>
      <c r="D6781" s="32" t="s">
        <v>20621</v>
      </c>
      <c r="E6781" s="125" t="s">
        <v>5239</v>
      </c>
      <c r="F6781" s="125" t="s">
        <v>1236</v>
      </c>
      <c r="G6781" s="125" t="s">
        <v>1237</v>
      </c>
      <c r="AF6781" s="326"/>
    </row>
    <row r="6782" spans="1:32" x14ac:dyDescent="0.25">
      <c r="A6782" s="44" t="s">
        <v>13682</v>
      </c>
      <c r="B6782" s="44" t="s">
        <v>5447</v>
      </c>
      <c r="C6782" s="45">
        <v>240804</v>
      </c>
      <c r="D6782" s="45" t="s">
        <v>12340</v>
      </c>
      <c r="E6782" s="45" t="s">
        <v>12234</v>
      </c>
      <c r="AF6782" s="326"/>
    </row>
    <row r="6783" spans="1:32" x14ac:dyDescent="0.25">
      <c r="A6783" s="44" t="s">
        <v>729</v>
      </c>
      <c r="B6783" s="44" t="s">
        <v>3275</v>
      </c>
      <c r="C6783" s="45">
        <v>210101</v>
      </c>
      <c r="D6783" s="45" t="s">
        <v>12340</v>
      </c>
      <c r="E6783" s="45" t="s">
        <v>3276</v>
      </c>
      <c r="AF6783" s="326"/>
    </row>
    <row r="6784" spans="1:32" x14ac:dyDescent="0.25">
      <c r="A6784" s="44" t="s">
        <v>11478</v>
      </c>
      <c r="B6784" s="44" t="s">
        <v>10020</v>
      </c>
      <c r="C6784" s="45">
        <v>24010401</v>
      </c>
      <c r="D6784" s="45" t="s">
        <v>12340</v>
      </c>
      <c r="E6784" s="45" t="s">
        <v>10021</v>
      </c>
      <c r="AF6784" s="326"/>
    </row>
    <row r="6785" spans="1:32" x14ac:dyDescent="0.25">
      <c r="A6785" s="44" t="s">
        <v>5250</v>
      </c>
      <c r="B6785" s="44" t="s">
        <v>5251</v>
      </c>
      <c r="C6785" s="45" t="s">
        <v>5252</v>
      </c>
      <c r="D6785" s="45" t="s">
        <v>12177</v>
      </c>
      <c r="E6785" s="45" t="s">
        <v>5253</v>
      </c>
      <c r="F6785" s="93"/>
      <c r="G6785" s="93"/>
      <c r="H6785" s="93"/>
      <c r="I6785" s="99"/>
      <c r="J6785" s="99"/>
      <c r="K6785" s="99"/>
      <c r="L6785" s="99"/>
      <c r="M6785" s="99"/>
      <c r="N6785" s="99"/>
      <c r="O6785" s="99"/>
      <c r="P6785" s="99"/>
      <c r="Q6785" s="99"/>
      <c r="R6785" s="99"/>
      <c r="S6785" s="99"/>
      <c r="T6785" s="99"/>
      <c r="U6785" s="99"/>
      <c r="V6785" s="99"/>
      <c r="W6785" s="99"/>
      <c r="X6785" s="99"/>
      <c r="Y6785" s="99"/>
      <c r="Z6785" s="99"/>
      <c r="AF6785" s="326"/>
    </row>
    <row r="6786" spans="1:32" x14ac:dyDescent="0.25">
      <c r="A6786" s="44" t="s">
        <v>5250</v>
      </c>
      <c r="B6786" s="44" t="s">
        <v>5251</v>
      </c>
      <c r="C6786" s="45" t="s">
        <v>5252</v>
      </c>
      <c r="D6786" s="93" t="s">
        <v>18817</v>
      </c>
      <c r="E6786" s="45" t="s">
        <v>5253</v>
      </c>
      <c r="F6786" s="379"/>
      <c r="G6786" s="379"/>
      <c r="H6786" s="379"/>
      <c r="I6786" s="380"/>
      <c r="J6786" s="380"/>
      <c r="K6786" s="380"/>
      <c r="L6786" s="380"/>
      <c r="M6786" s="380"/>
      <c r="N6786" s="380"/>
      <c r="O6786" s="380"/>
      <c r="P6786" s="380"/>
      <c r="Q6786" s="380"/>
      <c r="R6786" s="380"/>
      <c r="S6786" s="380"/>
      <c r="T6786" s="380"/>
      <c r="U6786" s="380"/>
      <c r="V6786" s="380"/>
      <c r="W6786" s="380"/>
      <c r="X6786" s="380"/>
      <c r="Y6786" s="380"/>
      <c r="Z6786" s="380"/>
      <c r="AA6786" s="380"/>
      <c r="AF6786" s="326"/>
    </row>
    <row r="6787" spans="1:32" x14ac:dyDescent="0.25">
      <c r="A6787" s="44" t="s">
        <v>5250</v>
      </c>
      <c r="B6787" s="44" t="s">
        <v>5251</v>
      </c>
      <c r="C6787" s="45" t="s">
        <v>5252</v>
      </c>
      <c r="D6787" s="45" t="s">
        <v>10697</v>
      </c>
      <c r="E6787" s="45" t="s">
        <v>5253</v>
      </c>
      <c r="F6787" s="93"/>
      <c r="G6787" s="93"/>
      <c r="H6787" s="93"/>
      <c r="I6787" s="99"/>
      <c r="J6787" s="99"/>
      <c r="K6787" s="99"/>
      <c r="L6787" s="99"/>
      <c r="M6787" s="99"/>
      <c r="N6787" s="99"/>
      <c r="O6787" s="99"/>
      <c r="P6787" s="99"/>
      <c r="Q6787" s="99"/>
      <c r="R6787" s="99"/>
      <c r="S6787" s="99"/>
      <c r="T6787" s="99"/>
      <c r="U6787" s="99"/>
      <c r="V6787" s="99"/>
      <c r="W6787" s="99"/>
      <c r="X6787" s="99"/>
      <c r="Y6787" s="99"/>
      <c r="Z6787" s="99"/>
      <c r="AF6787" s="326"/>
    </row>
    <row r="6788" spans="1:32" x14ac:dyDescent="0.25">
      <c r="A6788" s="44" t="s">
        <v>11479</v>
      </c>
      <c r="B6788" s="44" t="s">
        <v>3298</v>
      </c>
      <c r="C6788" s="45">
        <v>24010402</v>
      </c>
      <c r="D6788" s="45" t="s">
        <v>12340</v>
      </c>
      <c r="E6788" s="45" t="s">
        <v>10021</v>
      </c>
      <c r="AF6788" s="326"/>
    </row>
    <row r="6789" spans="1:32" x14ac:dyDescent="0.25">
      <c r="A6789" s="44" t="s">
        <v>11479</v>
      </c>
      <c r="B6789" s="44" t="s">
        <v>3598</v>
      </c>
      <c r="C6789" s="45">
        <v>240301</v>
      </c>
      <c r="D6789" s="45" t="s">
        <v>12340</v>
      </c>
      <c r="E6789" s="45" t="s">
        <v>10032</v>
      </c>
      <c r="AF6789" s="326"/>
    </row>
    <row r="6790" spans="1:32" x14ac:dyDescent="0.3">
      <c r="A6790" s="99" t="s">
        <v>6223</v>
      </c>
      <c r="B6790" s="99" t="s">
        <v>6685</v>
      </c>
      <c r="C6790" s="93" t="s">
        <v>6693</v>
      </c>
      <c r="D6790" s="93" t="s">
        <v>1250</v>
      </c>
      <c r="E6790" s="94">
        <v>46439</v>
      </c>
      <c r="F6790" s="93"/>
      <c r="G6790" s="93"/>
      <c r="H6790" s="93" t="s">
        <v>1857</v>
      </c>
      <c r="I6790" s="99"/>
      <c r="J6790" s="99"/>
      <c r="K6790" s="99"/>
      <c r="L6790" s="99"/>
      <c r="M6790" s="99"/>
      <c r="N6790" s="99"/>
      <c r="O6790" s="99"/>
      <c r="P6790" s="99"/>
      <c r="Q6790" s="99"/>
      <c r="R6790" s="99"/>
      <c r="S6790" s="99"/>
      <c r="T6790" s="99"/>
      <c r="U6790" s="99"/>
      <c r="V6790" s="99"/>
      <c r="W6790" s="99"/>
      <c r="X6790" s="99"/>
      <c r="Y6790" s="99"/>
      <c r="Z6790" s="99"/>
      <c r="AF6790" s="326"/>
    </row>
    <row r="6791" spans="1:32" x14ac:dyDescent="0.3">
      <c r="A6791" s="135" t="s">
        <v>6223</v>
      </c>
      <c r="B6791" s="131" t="s">
        <v>6205</v>
      </c>
      <c r="C6791" s="96" t="s">
        <v>6206</v>
      </c>
      <c r="D6791" s="96" t="s">
        <v>1250</v>
      </c>
      <c r="E6791" s="94">
        <v>46234</v>
      </c>
      <c r="F6791" s="93"/>
      <c r="G6791" s="93"/>
      <c r="H6791" s="93"/>
      <c r="I6791" s="99"/>
      <c r="J6791" s="99"/>
      <c r="K6791" s="99"/>
      <c r="L6791" s="99"/>
      <c r="M6791" s="99"/>
      <c r="N6791" s="99"/>
      <c r="O6791" s="99"/>
      <c r="P6791" s="99"/>
      <c r="Q6791" s="99"/>
      <c r="R6791" s="99"/>
      <c r="S6791" s="99"/>
      <c r="T6791" s="99"/>
      <c r="U6791" s="99"/>
      <c r="V6791" s="99"/>
      <c r="W6791" s="99"/>
      <c r="X6791" s="99"/>
      <c r="Y6791" s="99"/>
      <c r="Z6791" s="99"/>
      <c r="AA6791" s="380"/>
      <c r="AF6791" s="326"/>
    </row>
    <row r="6792" spans="1:32" x14ac:dyDescent="0.25">
      <c r="A6792" s="44" t="s">
        <v>13683</v>
      </c>
      <c r="B6792" s="44" t="s">
        <v>5639</v>
      </c>
      <c r="C6792" s="45">
        <v>25010401</v>
      </c>
      <c r="D6792" s="45" t="s">
        <v>12340</v>
      </c>
      <c r="E6792" s="45" t="s">
        <v>13581</v>
      </c>
      <c r="AF6792" s="326"/>
    </row>
    <row r="6793" spans="1:32" x14ac:dyDescent="0.25">
      <c r="A6793" s="44" t="s">
        <v>13683</v>
      </c>
      <c r="B6793" s="44" t="s">
        <v>3298</v>
      </c>
      <c r="C6793" s="45">
        <v>25010402</v>
      </c>
      <c r="D6793" s="45" t="s">
        <v>12340</v>
      </c>
      <c r="E6793" s="45" t="s">
        <v>13581</v>
      </c>
      <c r="AF6793" s="326"/>
    </row>
    <row r="6794" spans="1:32" x14ac:dyDescent="0.25">
      <c r="A6794" s="44" t="s">
        <v>13683</v>
      </c>
      <c r="B6794" s="44" t="s">
        <v>5442</v>
      </c>
      <c r="C6794" s="45">
        <v>25010502</v>
      </c>
      <c r="D6794" s="45" t="s">
        <v>12340</v>
      </c>
      <c r="E6794" s="45" t="s">
        <v>13567</v>
      </c>
      <c r="AF6794" s="326"/>
    </row>
    <row r="6795" spans="1:32" x14ac:dyDescent="0.25">
      <c r="A6795" s="44" t="s">
        <v>13683</v>
      </c>
      <c r="B6795" s="44" t="s">
        <v>18828</v>
      </c>
      <c r="C6795" s="45">
        <v>25010501</v>
      </c>
      <c r="D6795" s="45" t="s">
        <v>12340</v>
      </c>
      <c r="E6795" s="45" t="s">
        <v>13567</v>
      </c>
      <c r="AF6795" s="326"/>
    </row>
    <row r="6796" spans="1:32" x14ac:dyDescent="0.25">
      <c r="A6796" s="44" t="s">
        <v>19254</v>
      </c>
      <c r="B6796" s="44" t="s">
        <v>18840</v>
      </c>
      <c r="C6796" s="45">
        <v>260202</v>
      </c>
      <c r="D6796" s="45" t="s">
        <v>12340</v>
      </c>
      <c r="E6796" s="45" t="s">
        <v>10021</v>
      </c>
      <c r="AF6796" s="326"/>
    </row>
    <row r="6797" spans="1:32" x14ac:dyDescent="0.25">
      <c r="A6797" s="44" t="s">
        <v>15619</v>
      </c>
      <c r="B6797" s="44" t="s">
        <v>2610</v>
      </c>
      <c r="C6797" s="45" t="s">
        <v>15620</v>
      </c>
      <c r="D6797" s="46" t="s">
        <v>13037</v>
      </c>
      <c r="E6797" s="46">
        <v>46162</v>
      </c>
      <c r="AF6797" s="326"/>
    </row>
    <row r="6798" spans="1:32" x14ac:dyDescent="0.25">
      <c r="A6798" s="44" t="s">
        <v>15619</v>
      </c>
      <c r="B6798" s="44" t="s">
        <v>2610</v>
      </c>
      <c r="C6798" s="45" t="s">
        <v>15620</v>
      </c>
      <c r="D6798" s="46" t="s">
        <v>13037</v>
      </c>
      <c r="E6798" s="46">
        <v>46162</v>
      </c>
      <c r="AF6798" s="326"/>
    </row>
    <row r="6799" spans="1:32" x14ac:dyDescent="0.25">
      <c r="A6799" s="44" t="s">
        <v>15619</v>
      </c>
      <c r="B6799" s="44" t="s">
        <v>2610</v>
      </c>
      <c r="C6799" s="45" t="s">
        <v>15620</v>
      </c>
      <c r="D6799" s="46" t="s">
        <v>13037</v>
      </c>
      <c r="E6799" s="46">
        <v>46162</v>
      </c>
      <c r="AF6799" s="326"/>
    </row>
    <row r="6800" spans="1:32" x14ac:dyDescent="0.25">
      <c r="A6800" s="44" t="s">
        <v>15619</v>
      </c>
      <c r="B6800" s="44" t="s">
        <v>154</v>
      </c>
      <c r="C6800" s="45" t="s">
        <v>15621</v>
      </c>
      <c r="D6800" s="46" t="s">
        <v>13037</v>
      </c>
      <c r="E6800" s="46">
        <v>46218</v>
      </c>
      <c r="AF6800" s="326"/>
    </row>
    <row r="6801" spans="1:32" x14ac:dyDescent="0.25">
      <c r="A6801" s="44" t="s">
        <v>18071</v>
      </c>
      <c r="B6801" s="44" t="s">
        <v>18072</v>
      </c>
      <c r="C6801" s="45" t="s">
        <v>18364</v>
      </c>
      <c r="D6801" s="93" t="s">
        <v>3876</v>
      </c>
      <c r="E6801" s="359">
        <f>DATE(2029,7,22)</f>
        <v>47321</v>
      </c>
      <c r="F6801" s="93"/>
      <c r="G6801" s="93"/>
      <c r="H6801" s="93"/>
      <c r="I6801" s="99"/>
      <c r="J6801" s="99"/>
      <c r="K6801" s="99"/>
      <c r="L6801" s="99"/>
      <c r="M6801" s="99"/>
      <c r="N6801" s="99"/>
      <c r="O6801" s="99"/>
      <c r="P6801" s="99"/>
      <c r="Q6801" s="99"/>
      <c r="R6801" s="99"/>
      <c r="S6801" s="99"/>
      <c r="T6801" s="99"/>
      <c r="U6801" s="99"/>
      <c r="V6801" s="99"/>
      <c r="W6801" s="99"/>
      <c r="X6801" s="99"/>
      <c r="Y6801" s="99"/>
      <c r="Z6801" s="99"/>
      <c r="AF6801" s="326"/>
    </row>
    <row r="6802" spans="1:32" x14ac:dyDescent="0.25">
      <c r="A6802" s="44" t="s">
        <v>13684</v>
      </c>
      <c r="B6802" s="44" t="s">
        <v>2433</v>
      </c>
      <c r="C6802" s="45">
        <v>230105</v>
      </c>
      <c r="D6802" s="45" t="s">
        <v>12340</v>
      </c>
      <c r="E6802" s="45" t="s">
        <v>5580</v>
      </c>
      <c r="AF6802" s="326"/>
    </row>
    <row r="6803" spans="1:32" x14ac:dyDescent="0.25">
      <c r="A6803" s="44" t="s">
        <v>7982</v>
      </c>
      <c r="B6803" s="44" t="s">
        <v>4699</v>
      </c>
      <c r="C6803" s="45" t="s">
        <v>4700</v>
      </c>
      <c r="D6803" s="45" t="s">
        <v>12177</v>
      </c>
      <c r="E6803" s="45" t="s">
        <v>5471</v>
      </c>
      <c r="F6803" s="93"/>
      <c r="G6803" s="93"/>
      <c r="H6803" s="93"/>
      <c r="I6803" s="99"/>
      <c r="J6803" s="99"/>
      <c r="K6803" s="99"/>
      <c r="L6803" s="99"/>
      <c r="M6803" s="99"/>
      <c r="N6803" s="99"/>
      <c r="O6803" s="99"/>
      <c r="P6803" s="99"/>
      <c r="Q6803" s="99"/>
      <c r="R6803" s="99"/>
      <c r="S6803" s="99"/>
      <c r="T6803" s="99"/>
      <c r="U6803" s="99"/>
      <c r="V6803" s="99"/>
      <c r="W6803" s="99"/>
      <c r="X6803" s="99"/>
      <c r="Y6803" s="99"/>
      <c r="Z6803" s="99"/>
      <c r="AF6803" s="326"/>
    </row>
    <row r="6804" spans="1:32" x14ac:dyDescent="0.25">
      <c r="A6804" s="44" t="s">
        <v>7982</v>
      </c>
      <c r="B6804" s="44" t="s">
        <v>4699</v>
      </c>
      <c r="C6804" s="45" t="s">
        <v>4700</v>
      </c>
      <c r="D6804" s="45" t="s">
        <v>10697</v>
      </c>
      <c r="E6804" s="45" t="s">
        <v>5471</v>
      </c>
      <c r="F6804" s="93"/>
      <c r="G6804" s="93"/>
      <c r="H6804" s="93"/>
      <c r="I6804" s="99"/>
      <c r="J6804" s="99"/>
      <c r="K6804" s="99"/>
      <c r="L6804" s="99"/>
      <c r="M6804" s="99"/>
      <c r="N6804" s="99"/>
      <c r="O6804" s="99"/>
      <c r="P6804" s="99"/>
      <c r="Q6804" s="99"/>
      <c r="R6804" s="99"/>
      <c r="S6804" s="99"/>
      <c r="T6804" s="99"/>
      <c r="U6804" s="99"/>
      <c r="V6804" s="99"/>
      <c r="W6804" s="99"/>
      <c r="X6804" s="99"/>
      <c r="Y6804" s="99"/>
      <c r="Z6804" s="99"/>
      <c r="AF6804" s="326"/>
    </row>
    <row r="6805" spans="1:32" x14ac:dyDescent="0.25">
      <c r="A6805" s="44" t="s">
        <v>17680</v>
      </c>
      <c r="B6805" s="44" t="s">
        <v>17674</v>
      </c>
      <c r="C6805" s="45" t="s">
        <v>17681</v>
      </c>
      <c r="D6805" s="46" t="s">
        <v>13037</v>
      </c>
      <c r="E6805" s="46">
        <v>46274</v>
      </c>
      <c r="AF6805" s="326"/>
    </row>
    <row r="6806" spans="1:32" x14ac:dyDescent="0.25">
      <c r="A6806" s="44" t="s">
        <v>8511</v>
      </c>
      <c r="B6806" s="44" t="s">
        <v>984</v>
      </c>
      <c r="C6806" s="45">
        <v>230806</v>
      </c>
      <c r="D6806" s="45" t="s">
        <v>12340</v>
      </c>
      <c r="E6806" s="45" t="s">
        <v>4380</v>
      </c>
      <c r="AF6806" s="326"/>
    </row>
    <row r="6807" spans="1:32" x14ac:dyDescent="0.3">
      <c r="A6807" s="372" t="s">
        <v>20481</v>
      </c>
      <c r="B6807" s="372" t="s">
        <v>7465</v>
      </c>
      <c r="C6807" s="125" t="s">
        <v>20614</v>
      </c>
      <c r="D6807" s="32" t="s">
        <v>20621</v>
      </c>
      <c r="E6807" s="125" t="s">
        <v>10032</v>
      </c>
      <c r="F6807" s="125" t="s">
        <v>1236</v>
      </c>
      <c r="G6807" s="125" t="s">
        <v>1237</v>
      </c>
      <c r="AF6807" s="326"/>
    </row>
    <row r="6808" spans="1:32" x14ac:dyDescent="0.3">
      <c r="A6808" s="372" t="s">
        <v>20481</v>
      </c>
      <c r="B6808" s="372" t="s">
        <v>7467</v>
      </c>
      <c r="C6808" s="125" t="s">
        <v>20620</v>
      </c>
      <c r="D6808" s="32" t="s">
        <v>20621</v>
      </c>
      <c r="E6808" s="125" t="s">
        <v>10032</v>
      </c>
      <c r="F6808" s="125" t="s">
        <v>1236</v>
      </c>
      <c r="G6808" s="125" t="s">
        <v>1237</v>
      </c>
      <c r="AF6808" s="326"/>
    </row>
    <row r="6809" spans="1:32" x14ac:dyDescent="0.25">
      <c r="A6809" s="67" t="s">
        <v>5935</v>
      </c>
      <c r="B6809" s="67" t="s">
        <v>5936</v>
      </c>
      <c r="C6809" s="77" t="s">
        <v>5937</v>
      </c>
      <c r="D6809" s="93" t="s">
        <v>5891</v>
      </c>
      <c r="E6809" s="55">
        <v>46720</v>
      </c>
      <c r="F6809" s="93"/>
      <c r="G6809" s="93"/>
      <c r="H6809" s="93"/>
      <c r="I6809" s="99"/>
      <c r="J6809" s="99"/>
      <c r="K6809" s="99"/>
      <c r="L6809" s="99"/>
      <c r="M6809" s="99"/>
      <c r="N6809" s="99"/>
      <c r="O6809" s="99"/>
      <c r="P6809" s="99"/>
      <c r="Q6809" s="99"/>
      <c r="R6809" s="99"/>
      <c r="S6809" s="99"/>
      <c r="T6809" s="99"/>
      <c r="U6809" s="99"/>
      <c r="V6809" s="99"/>
      <c r="W6809" s="99"/>
      <c r="X6809" s="99"/>
      <c r="Y6809" s="99"/>
      <c r="Z6809" s="99"/>
      <c r="AF6809" s="326"/>
    </row>
    <row r="6810" spans="1:32" x14ac:dyDescent="0.25">
      <c r="A6810" s="44" t="s">
        <v>7474</v>
      </c>
      <c r="B6810" s="92" t="s">
        <v>10390</v>
      </c>
      <c r="C6810" s="371" t="s">
        <v>10122</v>
      </c>
      <c r="D6810" s="146" t="s">
        <v>10389</v>
      </c>
      <c r="E6810" s="107">
        <v>45838</v>
      </c>
      <c r="F6810" s="93"/>
      <c r="G6810" s="93"/>
      <c r="H6810" s="93"/>
      <c r="I6810" s="99"/>
      <c r="J6810" s="99"/>
      <c r="K6810" s="99"/>
      <c r="L6810" s="99"/>
      <c r="M6810" s="99"/>
      <c r="N6810" s="99"/>
      <c r="O6810" s="99"/>
      <c r="P6810" s="99"/>
      <c r="Q6810" s="99"/>
      <c r="R6810" s="99"/>
      <c r="S6810" s="99"/>
      <c r="T6810" s="99"/>
      <c r="U6810" s="99"/>
      <c r="V6810" s="99"/>
      <c r="W6810" s="99"/>
      <c r="X6810" s="99"/>
      <c r="Y6810" s="99"/>
      <c r="Z6810" s="99"/>
      <c r="AF6810" s="326"/>
    </row>
    <row r="6811" spans="1:32" x14ac:dyDescent="0.25">
      <c r="A6811" s="44" t="s">
        <v>4407</v>
      </c>
      <c r="B6811" s="44" t="s">
        <v>4408</v>
      </c>
      <c r="C6811" s="45" t="s">
        <v>4409</v>
      </c>
      <c r="D6811" s="45" t="s">
        <v>10697</v>
      </c>
      <c r="E6811" s="45" t="s">
        <v>10640</v>
      </c>
      <c r="F6811" s="93"/>
      <c r="G6811" s="93"/>
      <c r="H6811" s="93"/>
      <c r="I6811" s="99"/>
      <c r="J6811" s="99"/>
      <c r="K6811" s="99"/>
      <c r="L6811" s="99"/>
      <c r="M6811" s="99"/>
      <c r="N6811" s="99"/>
      <c r="O6811" s="99"/>
      <c r="P6811" s="99"/>
      <c r="Q6811" s="99"/>
      <c r="R6811" s="99"/>
      <c r="S6811" s="99"/>
      <c r="T6811" s="99"/>
      <c r="U6811" s="99"/>
      <c r="V6811" s="99"/>
      <c r="W6811" s="99"/>
      <c r="X6811" s="99"/>
      <c r="Y6811" s="99"/>
      <c r="Z6811" s="99"/>
      <c r="AA6811" s="380"/>
      <c r="AF6811" s="326"/>
    </row>
    <row r="6812" spans="1:32" x14ac:dyDescent="0.25">
      <c r="A6812" s="44" t="s">
        <v>730</v>
      </c>
      <c r="B6812" s="44" t="s">
        <v>16907</v>
      </c>
      <c r="C6812" s="45">
        <v>25050401</v>
      </c>
      <c r="D6812" s="45" t="s">
        <v>12340</v>
      </c>
      <c r="E6812" s="45" t="s">
        <v>7651</v>
      </c>
      <c r="AF6812" s="326"/>
    </row>
    <row r="6813" spans="1:32" x14ac:dyDescent="0.25">
      <c r="A6813" s="44" t="s">
        <v>730</v>
      </c>
      <c r="B6813" s="44" t="s">
        <v>974</v>
      </c>
      <c r="C6813" s="45">
        <v>220104</v>
      </c>
      <c r="D6813" s="45" t="s">
        <v>12340</v>
      </c>
      <c r="E6813" s="45" t="s">
        <v>5452</v>
      </c>
      <c r="AF6813" s="326"/>
    </row>
    <row r="6814" spans="1:32" x14ac:dyDescent="0.3">
      <c r="A6814" s="372" t="s">
        <v>2390</v>
      </c>
      <c r="B6814" s="372" t="s">
        <v>1225</v>
      </c>
      <c r="C6814" s="125" t="s">
        <v>20256</v>
      </c>
      <c r="D6814" s="32" t="s">
        <v>20621</v>
      </c>
      <c r="E6814" s="125" t="s">
        <v>8976</v>
      </c>
      <c r="F6814" s="125" t="s">
        <v>1236</v>
      </c>
      <c r="G6814" s="125" t="s">
        <v>1236</v>
      </c>
      <c r="AF6814" s="326"/>
    </row>
    <row r="6815" spans="1:32" x14ac:dyDescent="0.25">
      <c r="A6815" s="44" t="s">
        <v>17061</v>
      </c>
      <c r="B6815" s="44" t="s">
        <v>3597</v>
      </c>
      <c r="C6815" s="45">
        <v>250503</v>
      </c>
      <c r="D6815" s="45" t="s">
        <v>12340</v>
      </c>
      <c r="E6815" s="45" t="s">
        <v>16904</v>
      </c>
      <c r="AF6815" s="326"/>
    </row>
    <row r="6816" spans="1:32" x14ac:dyDescent="0.3">
      <c r="A6816" s="372" t="s">
        <v>17515</v>
      </c>
      <c r="B6816" s="372" t="s">
        <v>8701</v>
      </c>
      <c r="C6816" s="125" t="s">
        <v>8702</v>
      </c>
      <c r="D6816" s="32" t="s">
        <v>20621</v>
      </c>
      <c r="E6816" s="125" t="s">
        <v>8524</v>
      </c>
      <c r="F6816" s="125" t="s">
        <v>1237</v>
      </c>
      <c r="G6816" s="125" t="s">
        <v>1237</v>
      </c>
      <c r="AF6816" s="326"/>
    </row>
    <row r="6817" spans="1:32" x14ac:dyDescent="0.3">
      <c r="A6817" s="372" t="s">
        <v>17515</v>
      </c>
      <c r="B6817" s="372" t="s">
        <v>1662</v>
      </c>
      <c r="C6817" s="125" t="s">
        <v>16727</v>
      </c>
      <c r="D6817" s="32" t="s">
        <v>20621</v>
      </c>
      <c r="E6817" s="125" t="s">
        <v>12895</v>
      </c>
      <c r="F6817" s="125" t="s">
        <v>1237</v>
      </c>
      <c r="G6817" s="125" t="s">
        <v>1237</v>
      </c>
      <c r="AF6817" s="326"/>
    </row>
    <row r="6818" spans="1:32" x14ac:dyDescent="0.25">
      <c r="A6818" s="44" t="s">
        <v>12782</v>
      </c>
      <c r="B6818" s="44" t="s">
        <v>16087</v>
      </c>
      <c r="C6818" s="45" t="s">
        <v>12783</v>
      </c>
      <c r="D6818" s="93" t="s">
        <v>3876</v>
      </c>
      <c r="E6818" s="359">
        <f>DATE(2028,2,28)</f>
        <v>46811</v>
      </c>
      <c r="F6818" s="93"/>
      <c r="G6818" s="93"/>
      <c r="H6818" s="93"/>
      <c r="I6818" s="99"/>
      <c r="J6818" s="99"/>
      <c r="K6818" s="99"/>
      <c r="L6818" s="99"/>
      <c r="M6818" s="99"/>
      <c r="N6818" s="99"/>
      <c r="O6818" s="99"/>
      <c r="P6818" s="99"/>
      <c r="Q6818" s="99"/>
      <c r="R6818" s="99"/>
      <c r="S6818" s="99"/>
      <c r="T6818" s="99"/>
      <c r="U6818" s="99"/>
      <c r="V6818" s="99"/>
      <c r="W6818" s="99"/>
      <c r="X6818" s="99"/>
      <c r="Y6818" s="99"/>
      <c r="Z6818" s="99"/>
      <c r="AF6818" s="326"/>
    </row>
    <row r="6819" spans="1:32" x14ac:dyDescent="0.25">
      <c r="A6819" s="44" t="s">
        <v>18698</v>
      </c>
      <c r="B6819" s="44" t="s">
        <v>18699</v>
      </c>
      <c r="C6819" s="45" t="s">
        <v>18802</v>
      </c>
      <c r="D6819" s="93" t="s">
        <v>18817</v>
      </c>
      <c r="E6819" s="45" t="s">
        <v>12900</v>
      </c>
      <c r="F6819" s="379"/>
      <c r="G6819" s="379"/>
      <c r="H6819" s="379"/>
      <c r="I6819" s="380"/>
      <c r="J6819" s="380"/>
      <c r="K6819" s="380"/>
      <c r="L6819" s="380"/>
      <c r="M6819" s="380"/>
      <c r="N6819" s="380"/>
      <c r="O6819" s="380"/>
      <c r="P6819" s="380"/>
      <c r="Q6819" s="380"/>
      <c r="R6819" s="380"/>
      <c r="S6819" s="380"/>
      <c r="T6819" s="380"/>
      <c r="U6819" s="380"/>
      <c r="V6819" s="380"/>
      <c r="W6819" s="380"/>
      <c r="X6819" s="380"/>
      <c r="Y6819" s="380"/>
      <c r="Z6819" s="380"/>
      <c r="AA6819" s="380"/>
      <c r="AF6819" s="326"/>
    </row>
    <row r="6820" spans="1:32" x14ac:dyDescent="0.25">
      <c r="A6820" s="44" t="s">
        <v>11480</v>
      </c>
      <c r="B6820" s="44" t="s">
        <v>13111</v>
      </c>
      <c r="C6820" s="45">
        <v>33.24</v>
      </c>
      <c r="D6820" s="45" t="s">
        <v>13565</v>
      </c>
      <c r="E6820" s="46">
        <v>47299</v>
      </c>
      <c r="F6820" s="45" t="s">
        <v>1384</v>
      </c>
      <c r="G6820" s="93"/>
      <c r="H6820" s="93"/>
      <c r="I6820" s="99"/>
      <c r="J6820" s="99"/>
      <c r="K6820" s="99"/>
      <c r="L6820" s="99"/>
      <c r="M6820" s="99"/>
      <c r="N6820" s="99"/>
      <c r="O6820" s="99"/>
      <c r="P6820" s="99"/>
      <c r="Q6820" s="99"/>
      <c r="R6820" s="99"/>
      <c r="S6820" s="99"/>
      <c r="T6820" s="99"/>
      <c r="U6820" s="99"/>
      <c r="V6820" s="99"/>
      <c r="W6820" s="99"/>
      <c r="X6820" s="99"/>
      <c r="Y6820" s="99"/>
      <c r="Z6820" s="99"/>
      <c r="AF6820" s="326"/>
    </row>
    <row r="6821" spans="1:32" x14ac:dyDescent="0.25">
      <c r="A6821" s="44" t="s">
        <v>11480</v>
      </c>
      <c r="B6821" s="44" t="s">
        <v>967</v>
      </c>
      <c r="C6821" s="45">
        <v>240601</v>
      </c>
      <c r="D6821" s="45" t="s">
        <v>12340</v>
      </c>
      <c r="E6821" s="45" t="s">
        <v>10639</v>
      </c>
      <c r="AF6821" s="326"/>
    </row>
    <row r="6822" spans="1:32" x14ac:dyDescent="0.25">
      <c r="A6822" s="44" t="s">
        <v>6970</v>
      </c>
      <c r="B6822" s="44" t="s">
        <v>3298</v>
      </c>
      <c r="C6822" s="45">
        <v>23010402</v>
      </c>
      <c r="D6822" s="45" t="s">
        <v>12340</v>
      </c>
      <c r="E6822" s="45" t="s">
        <v>5640</v>
      </c>
      <c r="AF6822" s="326"/>
    </row>
    <row r="6823" spans="1:32" x14ac:dyDescent="0.3">
      <c r="A6823" s="57" t="s">
        <v>3785</v>
      </c>
      <c r="B6823" s="92" t="s">
        <v>3862</v>
      </c>
      <c r="C6823" s="93" t="s">
        <v>3860</v>
      </c>
      <c r="D6823" s="93" t="s">
        <v>3861</v>
      </c>
      <c r="E6823" s="94">
        <v>46203</v>
      </c>
      <c r="F6823" s="93"/>
      <c r="G6823" s="93"/>
      <c r="H6823" s="93"/>
      <c r="I6823" s="99"/>
      <c r="J6823" s="99"/>
      <c r="K6823" s="99"/>
      <c r="L6823" s="99"/>
      <c r="M6823" s="99"/>
      <c r="N6823" s="99"/>
      <c r="O6823" s="99"/>
      <c r="P6823" s="99"/>
      <c r="Q6823" s="99"/>
      <c r="R6823" s="99"/>
      <c r="S6823" s="99"/>
      <c r="T6823" s="99"/>
      <c r="U6823" s="99"/>
      <c r="V6823" s="99"/>
      <c r="W6823" s="99"/>
      <c r="X6823" s="99"/>
      <c r="Y6823" s="99"/>
      <c r="Z6823" s="99"/>
      <c r="AA6823" s="380"/>
      <c r="AF6823" s="326"/>
    </row>
    <row r="6824" spans="1:32" x14ac:dyDescent="0.25">
      <c r="A6824" s="44" t="s">
        <v>5551</v>
      </c>
      <c r="B6824" s="44" t="s">
        <v>2433</v>
      </c>
      <c r="C6824" s="45">
        <v>220105</v>
      </c>
      <c r="D6824" s="45" t="s">
        <v>12340</v>
      </c>
      <c r="E6824" s="45" t="s">
        <v>2686</v>
      </c>
      <c r="AF6824" s="326"/>
    </row>
    <row r="6825" spans="1:32" x14ac:dyDescent="0.25">
      <c r="A6825" s="367" t="s">
        <v>9188</v>
      </c>
      <c r="B6825" s="256" t="s">
        <v>9158</v>
      </c>
      <c r="C6825" s="53" t="s">
        <v>9249</v>
      </c>
      <c r="D6825" s="93" t="s">
        <v>5891</v>
      </c>
      <c r="E6825" s="257">
        <v>47059</v>
      </c>
      <c r="F6825" s="93"/>
      <c r="G6825" s="93"/>
      <c r="H6825" s="93"/>
      <c r="I6825" s="99"/>
      <c r="J6825" s="99"/>
      <c r="K6825" s="99"/>
      <c r="L6825" s="99"/>
      <c r="M6825" s="99"/>
      <c r="N6825" s="99"/>
      <c r="O6825" s="99"/>
      <c r="P6825" s="99"/>
      <c r="Q6825" s="99"/>
      <c r="R6825" s="99"/>
      <c r="S6825" s="99"/>
      <c r="T6825" s="99"/>
      <c r="U6825" s="99"/>
      <c r="V6825" s="99"/>
      <c r="W6825" s="99"/>
      <c r="X6825" s="99"/>
      <c r="Y6825" s="99"/>
      <c r="Z6825" s="99"/>
      <c r="AF6825" s="326"/>
    </row>
    <row r="6826" spans="1:32" x14ac:dyDescent="0.3">
      <c r="A6826" s="372" t="s">
        <v>13902</v>
      </c>
      <c r="B6826" s="372" t="s">
        <v>1204</v>
      </c>
      <c r="C6826" s="125" t="s">
        <v>14352</v>
      </c>
      <c r="D6826" s="32" t="s">
        <v>20621</v>
      </c>
      <c r="E6826" s="125" t="s">
        <v>13567</v>
      </c>
      <c r="F6826" s="125" t="s">
        <v>1236</v>
      </c>
      <c r="G6826" s="125" t="s">
        <v>1237</v>
      </c>
      <c r="AF6826" s="326"/>
    </row>
    <row r="6827" spans="1:32" x14ac:dyDescent="0.25">
      <c r="A6827" s="44" t="s">
        <v>11481</v>
      </c>
      <c r="B6827" s="44" t="s">
        <v>11304</v>
      </c>
      <c r="C6827" s="45">
        <v>240403</v>
      </c>
      <c r="D6827" s="45" t="s">
        <v>12340</v>
      </c>
      <c r="E6827" s="45" t="s">
        <v>5311</v>
      </c>
      <c r="AF6827" s="326"/>
    </row>
    <row r="6828" spans="1:32" x14ac:dyDescent="0.25">
      <c r="A6828" s="256" t="s">
        <v>5938</v>
      </c>
      <c r="B6828" s="256" t="s">
        <v>5899</v>
      </c>
      <c r="C6828" s="53" t="s">
        <v>5939</v>
      </c>
      <c r="D6828" s="93" t="s">
        <v>5891</v>
      </c>
      <c r="E6828" s="257">
        <v>46707</v>
      </c>
      <c r="F6828" s="93"/>
      <c r="G6828" s="93"/>
      <c r="H6828" s="93"/>
      <c r="I6828" s="99"/>
      <c r="J6828" s="99"/>
      <c r="K6828" s="99"/>
      <c r="L6828" s="99"/>
      <c r="M6828" s="99"/>
      <c r="N6828" s="99"/>
      <c r="O6828" s="99"/>
      <c r="P6828" s="99"/>
      <c r="Q6828" s="99"/>
      <c r="R6828" s="99"/>
      <c r="S6828" s="99"/>
      <c r="T6828" s="99"/>
      <c r="U6828" s="99"/>
      <c r="V6828" s="99"/>
      <c r="W6828" s="99"/>
      <c r="X6828" s="99"/>
      <c r="Y6828" s="99"/>
      <c r="Z6828" s="99"/>
      <c r="AF6828" s="326"/>
    </row>
    <row r="6829" spans="1:32" x14ac:dyDescent="0.3">
      <c r="A6829" s="372" t="s">
        <v>16577</v>
      </c>
      <c r="B6829" s="372" t="s">
        <v>5064</v>
      </c>
      <c r="C6829" s="125" t="s">
        <v>16873</v>
      </c>
      <c r="D6829" s="32" t="s">
        <v>20621</v>
      </c>
      <c r="E6829" s="125" t="s">
        <v>10638</v>
      </c>
      <c r="F6829" s="125" t="s">
        <v>1236</v>
      </c>
      <c r="G6829" s="125" t="s">
        <v>1237</v>
      </c>
      <c r="AF6829" s="326"/>
    </row>
    <row r="6830" spans="1:32" x14ac:dyDescent="0.25">
      <c r="A6830" s="44" t="s">
        <v>579</v>
      </c>
      <c r="B6830" s="44" t="s">
        <v>20384</v>
      </c>
      <c r="C6830" s="45" t="s">
        <v>4206</v>
      </c>
      <c r="D6830" s="32" t="s">
        <v>12570</v>
      </c>
      <c r="E6830" s="46">
        <v>46387</v>
      </c>
      <c r="AF6830" s="326"/>
    </row>
    <row r="6831" spans="1:32" x14ac:dyDescent="0.25">
      <c r="A6831" s="44" t="s">
        <v>20325</v>
      </c>
      <c r="B6831" s="44" t="s">
        <v>20373</v>
      </c>
      <c r="C6831" s="45" t="s">
        <v>20374</v>
      </c>
      <c r="D6831" s="32" t="s">
        <v>12570</v>
      </c>
      <c r="E6831" s="46">
        <v>46507</v>
      </c>
      <c r="AF6831" s="326"/>
    </row>
    <row r="6832" spans="1:32" x14ac:dyDescent="0.25">
      <c r="A6832" s="44" t="s">
        <v>17931</v>
      </c>
      <c r="B6832" s="44" t="s">
        <v>20398</v>
      </c>
      <c r="C6832" s="45" t="s">
        <v>17917</v>
      </c>
      <c r="D6832" s="32" t="s">
        <v>12570</v>
      </c>
      <c r="E6832" s="46">
        <v>46418</v>
      </c>
      <c r="AF6832" s="326"/>
    </row>
    <row r="6833" spans="1:32" x14ac:dyDescent="0.25">
      <c r="A6833" s="44" t="s">
        <v>7950</v>
      </c>
      <c r="B6833" s="44" t="s">
        <v>5288</v>
      </c>
      <c r="C6833" s="45" t="s">
        <v>5289</v>
      </c>
      <c r="D6833" s="45" t="s">
        <v>12177</v>
      </c>
      <c r="E6833" s="45" t="s">
        <v>15069</v>
      </c>
      <c r="F6833" s="93"/>
      <c r="G6833" s="93"/>
      <c r="H6833" s="93"/>
      <c r="I6833" s="99"/>
      <c r="J6833" s="99"/>
      <c r="K6833" s="99"/>
      <c r="L6833" s="99"/>
      <c r="M6833" s="99"/>
      <c r="N6833" s="99"/>
      <c r="O6833" s="99"/>
      <c r="P6833" s="99"/>
      <c r="Q6833" s="99"/>
      <c r="R6833" s="99"/>
      <c r="S6833" s="99"/>
      <c r="T6833" s="99"/>
      <c r="U6833" s="99"/>
      <c r="V6833" s="99"/>
      <c r="W6833" s="99"/>
      <c r="X6833" s="99"/>
      <c r="Y6833" s="99"/>
      <c r="Z6833" s="99"/>
      <c r="AF6833" s="326"/>
    </row>
    <row r="6834" spans="1:32" x14ac:dyDescent="0.25">
      <c r="A6834" s="44" t="s">
        <v>7950</v>
      </c>
      <c r="B6834" s="44" t="s">
        <v>5288</v>
      </c>
      <c r="C6834" s="45" t="s">
        <v>5289</v>
      </c>
      <c r="D6834" s="93" t="s">
        <v>18817</v>
      </c>
      <c r="E6834" s="45" t="s">
        <v>12902</v>
      </c>
      <c r="F6834" s="379"/>
      <c r="G6834" s="379"/>
      <c r="H6834" s="379"/>
      <c r="I6834" s="380"/>
      <c r="J6834" s="380"/>
      <c r="K6834" s="380"/>
      <c r="L6834" s="380"/>
      <c r="M6834" s="380"/>
      <c r="N6834" s="380"/>
      <c r="O6834" s="380"/>
      <c r="P6834" s="380"/>
      <c r="Q6834" s="380"/>
      <c r="R6834" s="380"/>
      <c r="S6834" s="380"/>
      <c r="T6834" s="380"/>
      <c r="U6834" s="380"/>
      <c r="V6834" s="380"/>
      <c r="W6834" s="380"/>
      <c r="X6834" s="380"/>
      <c r="Y6834" s="380"/>
      <c r="Z6834" s="380"/>
      <c r="AA6834" s="380"/>
      <c r="AF6834" s="326"/>
    </row>
    <row r="6835" spans="1:32" x14ac:dyDescent="0.25">
      <c r="A6835" s="44" t="s">
        <v>7950</v>
      </c>
      <c r="B6835" s="44" t="s">
        <v>5288</v>
      </c>
      <c r="C6835" s="45" t="s">
        <v>5289</v>
      </c>
      <c r="D6835" s="45" t="s">
        <v>10697</v>
      </c>
      <c r="E6835" s="45" t="s">
        <v>5290</v>
      </c>
      <c r="F6835" s="93"/>
      <c r="G6835" s="93"/>
      <c r="H6835" s="93"/>
      <c r="I6835" s="99"/>
      <c r="J6835" s="99"/>
      <c r="K6835" s="99"/>
      <c r="L6835" s="99"/>
      <c r="M6835" s="99"/>
      <c r="N6835" s="99"/>
      <c r="O6835" s="99"/>
      <c r="P6835" s="99"/>
      <c r="Q6835" s="99"/>
      <c r="R6835" s="99"/>
      <c r="S6835" s="99"/>
      <c r="T6835" s="99"/>
      <c r="U6835" s="99"/>
      <c r="V6835" s="99"/>
      <c r="W6835" s="99"/>
      <c r="X6835" s="99"/>
      <c r="Y6835" s="99"/>
      <c r="Z6835" s="99"/>
      <c r="AF6835" s="326"/>
    </row>
    <row r="6836" spans="1:32" x14ac:dyDescent="0.3">
      <c r="A6836" s="57" t="s">
        <v>3786</v>
      </c>
      <c r="B6836" s="92" t="s">
        <v>3862</v>
      </c>
      <c r="C6836" s="93" t="s">
        <v>3860</v>
      </c>
      <c r="D6836" s="93" t="s">
        <v>3861</v>
      </c>
      <c r="E6836" s="94">
        <v>46203</v>
      </c>
      <c r="F6836" s="93"/>
      <c r="G6836" s="93"/>
      <c r="H6836" s="93"/>
      <c r="I6836" s="99"/>
      <c r="J6836" s="99"/>
      <c r="K6836" s="99"/>
      <c r="L6836" s="99"/>
      <c r="M6836" s="99"/>
      <c r="N6836" s="99"/>
      <c r="O6836" s="99"/>
      <c r="P6836" s="99"/>
      <c r="Q6836" s="99"/>
      <c r="R6836" s="99"/>
      <c r="S6836" s="99"/>
      <c r="T6836" s="99"/>
      <c r="U6836" s="99"/>
      <c r="V6836" s="99"/>
      <c r="W6836" s="99"/>
      <c r="X6836" s="99"/>
      <c r="Y6836" s="99"/>
      <c r="Z6836" s="99"/>
      <c r="AA6836" s="380"/>
      <c r="AF6836" s="326"/>
    </row>
    <row r="6837" spans="1:32" x14ac:dyDescent="0.25">
      <c r="A6837" s="44" t="s">
        <v>8843</v>
      </c>
      <c r="B6837" s="44" t="s">
        <v>20344</v>
      </c>
      <c r="C6837" s="45" t="s">
        <v>8813</v>
      </c>
      <c r="D6837" s="32" t="s">
        <v>12570</v>
      </c>
      <c r="E6837" s="46">
        <v>46387</v>
      </c>
      <c r="AF6837" s="326"/>
    </row>
    <row r="6838" spans="1:32" x14ac:dyDescent="0.25">
      <c r="A6838" s="76" t="s">
        <v>17406</v>
      </c>
      <c r="B6838" s="44" t="s">
        <v>17385</v>
      </c>
      <c r="C6838" s="45">
        <v>44.26</v>
      </c>
      <c r="D6838" s="45" t="s">
        <v>13565</v>
      </c>
      <c r="E6838" s="46">
        <v>47787</v>
      </c>
      <c r="F6838" s="45" t="s">
        <v>1384</v>
      </c>
      <c r="G6838" s="93"/>
      <c r="H6838" s="93"/>
      <c r="I6838" s="99"/>
      <c r="J6838" s="99"/>
      <c r="K6838" s="99"/>
      <c r="L6838" s="99"/>
      <c r="M6838" s="99"/>
      <c r="N6838" s="99"/>
      <c r="O6838" s="99"/>
      <c r="P6838" s="99"/>
      <c r="Q6838" s="99"/>
      <c r="R6838" s="99"/>
      <c r="S6838" s="99"/>
      <c r="T6838" s="99"/>
      <c r="U6838" s="99"/>
      <c r="V6838" s="99"/>
      <c r="W6838" s="99"/>
      <c r="X6838" s="99"/>
      <c r="Y6838" s="99"/>
      <c r="Z6838" s="99"/>
      <c r="AF6838" s="326"/>
    </row>
    <row r="6839" spans="1:32" x14ac:dyDescent="0.25">
      <c r="A6839" s="44" t="s">
        <v>1686</v>
      </c>
      <c r="B6839" s="44" t="s">
        <v>3275</v>
      </c>
      <c r="C6839" s="45">
        <v>210101</v>
      </c>
      <c r="D6839" s="45" t="s">
        <v>12340</v>
      </c>
      <c r="E6839" s="45" t="s">
        <v>3276</v>
      </c>
      <c r="AF6839" s="326"/>
    </row>
    <row r="6840" spans="1:32" x14ac:dyDescent="0.25">
      <c r="A6840" s="44" t="s">
        <v>14695</v>
      </c>
      <c r="B6840" s="44" t="s">
        <v>13127</v>
      </c>
      <c r="C6840" s="45">
        <v>13.25</v>
      </c>
      <c r="D6840" s="45" t="s">
        <v>13565</v>
      </c>
      <c r="E6840" s="46">
        <v>47664</v>
      </c>
      <c r="F6840" s="45"/>
      <c r="G6840" s="93"/>
      <c r="H6840" s="93"/>
      <c r="I6840" s="99"/>
      <c r="J6840" s="99"/>
      <c r="K6840" s="99"/>
      <c r="L6840" s="99"/>
      <c r="M6840" s="99"/>
      <c r="N6840" s="99"/>
      <c r="O6840" s="99"/>
      <c r="P6840" s="99"/>
      <c r="Q6840" s="99"/>
      <c r="R6840" s="99"/>
      <c r="S6840" s="99"/>
      <c r="T6840" s="99"/>
      <c r="U6840" s="99"/>
      <c r="V6840" s="99"/>
      <c r="W6840" s="99"/>
      <c r="X6840" s="99"/>
      <c r="Y6840" s="99"/>
      <c r="Z6840" s="99"/>
      <c r="AF6840" s="326"/>
    </row>
    <row r="6841" spans="1:32" x14ac:dyDescent="0.25">
      <c r="A6841" s="44" t="s">
        <v>14695</v>
      </c>
      <c r="B6841" s="44" t="s">
        <v>5447</v>
      </c>
      <c r="C6841" s="45">
        <v>250802</v>
      </c>
      <c r="D6841" s="45" t="s">
        <v>12340</v>
      </c>
      <c r="E6841" s="45" t="s">
        <v>10682</v>
      </c>
      <c r="AF6841" s="326"/>
    </row>
    <row r="6842" spans="1:32" x14ac:dyDescent="0.3">
      <c r="A6842" s="92" t="s">
        <v>11114</v>
      </c>
      <c r="B6842" s="92" t="s">
        <v>11136</v>
      </c>
      <c r="C6842" s="93" t="s">
        <v>11137</v>
      </c>
      <c r="D6842" s="93" t="s">
        <v>1250</v>
      </c>
      <c r="E6842" s="94">
        <v>46281</v>
      </c>
      <c r="F6842" s="93"/>
      <c r="G6842" s="93"/>
      <c r="H6842" s="93"/>
      <c r="I6842" s="99"/>
      <c r="J6842" s="99"/>
      <c r="K6842" s="99"/>
      <c r="L6842" s="99"/>
      <c r="M6842" s="99"/>
      <c r="N6842" s="99"/>
      <c r="O6842" s="99"/>
      <c r="P6842" s="99"/>
      <c r="Q6842" s="99"/>
      <c r="R6842" s="99"/>
      <c r="S6842" s="99"/>
      <c r="T6842" s="99"/>
      <c r="U6842" s="99"/>
      <c r="V6842" s="99"/>
      <c r="W6842" s="99"/>
      <c r="X6842" s="99"/>
      <c r="Y6842" s="99"/>
      <c r="Z6842" s="99"/>
      <c r="AA6842" s="380"/>
      <c r="AF6842" s="326"/>
    </row>
    <row r="6843" spans="1:32" x14ac:dyDescent="0.3">
      <c r="A6843" s="57" t="s">
        <v>2239</v>
      </c>
      <c r="B6843" s="57" t="s">
        <v>2254</v>
      </c>
      <c r="C6843" s="62">
        <v>24030</v>
      </c>
      <c r="D6843" s="93" t="s">
        <v>5007</v>
      </c>
      <c r="E6843" s="60">
        <v>46326</v>
      </c>
      <c r="F6843" s="379"/>
      <c r="G6843" s="379"/>
      <c r="H6843" s="379"/>
      <c r="I6843" s="380"/>
      <c r="J6843" s="380"/>
      <c r="K6843" s="380"/>
      <c r="L6843" s="380"/>
      <c r="M6843" s="380"/>
      <c r="N6843" s="380"/>
      <c r="O6843" s="380"/>
      <c r="P6843" s="380"/>
      <c r="Q6843" s="380"/>
      <c r="R6843" s="380"/>
      <c r="S6843" s="380"/>
      <c r="T6843" s="380"/>
      <c r="U6843" s="380"/>
      <c r="V6843" s="380"/>
      <c r="W6843" s="380"/>
      <c r="X6843" s="380"/>
      <c r="Y6843" s="380"/>
      <c r="Z6843" s="380"/>
      <c r="AA6843" s="380"/>
      <c r="AF6843" s="326"/>
    </row>
    <row r="6844" spans="1:32" x14ac:dyDescent="0.25">
      <c r="A6844" s="44" t="s">
        <v>12271</v>
      </c>
      <c r="B6844" s="44" t="s">
        <v>5447</v>
      </c>
      <c r="C6844" s="45">
        <v>240804</v>
      </c>
      <c r="D6844" s="45" t="s">
        <v>12340</v>
      </c>
      <c r="E6844" s="45" t="s">
        <v>12234</v>
      </c>
      <c r="AF6844" s="326"/>
    </row>
    <row r="6845" spans="1:32" x14ac:dyDescent="0.25">
      <c r="A6845" s="44" t="s">
        <v>12271</v>
      </c>
      <c r="B6845" s="44" t="s">
        <v>3275</v>
      </c>
      <c r="C6845" s="45">
        <v>210101</v>
      </c>
      <c r="D6845" s="45" t="s">
        <v>12340</v>
      </c>
      <c r="E6845" s="45" t="s">
        <v>3276</v>
      </c>
      <c r="AF6845" s="326"/>
    </row>
    <row r="6846" spans="1:32" x14ac:dyDescent="0.25">
      <c r="A6846" s="44" t="s">
        <v>11205</v>
      </c>
      <c r="B6846" s="44" t="s">
        <v>11161</v>
      </c>
      <c r="C6846" s="45" t="s">
        <v>11206</v>
      </c>
      <c r="D6846" s="46" t="s">
        <v>13037</v>
      </c>
      <c r="E6846" s="46">
        <v>46231</v>
      </c>
      <c r="AF6846" s="326"/>
    </row>
    <row r="6847" spans="1:32" x14ac:dyDescent="0.3">
      <c r="A6847" s="372" t="s">
        <v>13287</v>
      </c>
      <c r="B6847" s="372" t="s">
        <v>2383</v>
      </c>
      <c r="C6847" s="125" t="s">
        <v>20257</v>
      </c>
      <c r="D6847" s="32" t="s">
        <v>20621</v>
      </c>
      <c r="E6847" s="125" t="s">
        <v>8976</v>
      </c>
      <c r="F6847" s="125" t="s">
        <v>1236</v>
      </c>
      <c r="G6847" s="125" t="s">
        <v>1237</v>
      </c>
      <c r="AF6847" s="326"/>
    </row>
    <row r="6848" spans="1:32" x14ac:dyDescent="0.25">
      <c r="A6848" s="44" t="s">
        <v>13287</v>
      </c>
      <c r="B6848" s="44" t="s">
        <v>13127</v>
      </c>
      <c r="C6848" s="45">
        <v>13.24</v>
      </c>
      <c r="D6848" s="45" t="s">
        <v>13565</v>
      </c>
      <c r="E6848" s="46">
        <v>47299</v>
      </c>
      <c r="F6848" s="45"/>
      <c r="G6848" s="93"/>
      <c r="H6848" s="93"/>
      <c r="I6848" s="99"/>
      <c r="J6848" s="99"/>
      <c r="K6848" s="99"/>
      <c r="L6848" s="99"/>
      <c r="M6848" s="99"/>
      <c r="N6848" s="99"/>
      <c r="O6848" s="99"/>
      <c r="P6848" s="99"/>
      <c r="Q6848" s="99"/>
      <c r="R6848" s="99"/>
      <c r="S6848" s="99"/>
      <c r="T6848" s="99"/>
      <c r="U6848" s="99"/>
      <c r="V6848" s="99"/>
      <c r="W6848" s="99"/>
      <c r="X6848" s="99"/>
      <c r="Y6848" s="99"/>
      <c r="Z6848" s="99"/>
      <c r="AF6848" s="326"/>
    </row>
    <row r="6849" spans="1:32" x14ac:dyDescent="0.25">
      <c r="A6849" s="44" t="s">
        <v>13287</v>
      </c>
      <c r="B6849" s="44" t="s">
        <v>20398</v>
      </c>
      <c r="C6849" s="45" t="s">
        <v>14082</v>
      </c>
      <c r="D6849" s="32" t="s">
        <v>12570</v>
      </c>
      <c r="E6849" s="46">
        <v>46418</v>
      </c>
      <c r="AF6849" s="326"/>
    </row>
    <row r="6850" spans="1:32" x14ac:dyDescent="0.25">
      <c r="A6850" s="44" t="s">
        <v>19255</v>
      </c>
      <c r="B6850" s="44" t="s">
        <v>18852</v>
      </c>
      <c r="C6850" s="45">
        <v>260205</v>
      </c>
      <c r="D6850" s="45" t="s">
        <v>12340</v>
      </c>
      <c r="E6850" s="45" t="s">
        <v>10021</v>
      </c>
      <c r="AF6850" s="326"/>
    </row>
    <row r="6851" spans="1:32" x14ac:dyDescent="0.3">
      <c r="A6851" s="57" t="s">
        <v>27</v>
      </c>
      <c r="B6851" s="57" t="s">
        <v>2254</v>
      </c>
      <c r="C6851" s="62">
        <v>24030</v>
      </c>
      <c r="D6851" s="93" t="s">
        <v>5007</v>
      </c>
      <c r="E6851" s="60">
        <v>46326</v>
      </c>
      <c r="F6851" s="379"/>
      <c r="G6851" s="379"/>
      <c r="H6851" s="379"/>
      <c r="I6851" s="380"/>
      <c r="J6851" s="380"/>
      <c r="K6851" s="380"/>
      <c r="L6851" s="380"/>
      <c r="M6851" s="380"/>
      <c r="N6851" s="380"/>
      <c r="O6851" s="380"/>
      <c r="P6851" s="380"/>
      <c r="Q6851" s="380"/>
      <c r="R6851" s="380"/>
      <c r="S6851" s="380"/>
      <c r="T6851" s="380"/>
      <c r="U6851" s="380"/>
      <c r="V6851" s="380"/>
      <c r="W6851" s="380"/>
      <c r="X6851" s="380"/>
      <c r="Y6851" s="380"/>
      <c r="Z6851" s="380"/>
      <c r="AA6851" s="380"/>
      <c r="AF6851" s="326"/>
    </row>
    <row r="6852" spans="1:32" x14ac:dyDescent="0.3">
      <c r="A6852" s="57" t="s">
        <v>27</v>
      </c>
      <c r="B6852" s="92" t="s">
        <v>3862</v>
      </c>
      <c r="C6852" s="93" t="s">
        <v>3860</v>
      </c>
      <c r="D6852" s="93" t="s">
        <v>3861</v>
      </c>
      <c r="E6852" s="94">
        <v>46203</v>
      </c>
      <c r="F6852" s="93"/>
      <c r="G6852" s="93"/>
      <c r="H6852" s="93"/>
      <c r="I6852" s="99"/>
      <c r="J6852" s="99"/>
      <c r="K6852" s="99"/>
      <c r="L6852" s="99"/>
      <c r="M6852" s="99"/>
      <c r="N6852" s="99"/>
      <c r="O6852" s="99"/>
      <c r="P6852" s="99"/>
      <c r="Q6852" s="99"/>
      <c r="R6852" s="99"/>
      <c r="S6852" s="99"/>
      <c r="T6852" s="99"/>
      <c r="U6852" s="99"/>
      <c r="V6852" s="99"/>
      <c r="W6852" s="99"/>
      <c r="X6852" s="99"/>
      <c r="Y6852" s="99"/>
      <c r="Z6852" s="99"/>
      <c r="AA6852" s="380"/>
      <c r="AF6852" s="326"/>
    </row>
    <row r="6853" spans="1:32" x14ac:dyDescent="0.25">
      <c r="A6853" s="44" t="s">
        <v>27</v>
      </c>
      <c r="B6853" s="44" t="s">
        <v>13115</v>
      </c>
      <c r="C6853" s="45">
        <v>8.24</v>
      </c>
      <c r="D6853" s="45" t="s">
        <v>13565</v>
      </c>
      <c r="E6853" s="46">
        <v>47057</v>
      </c>
      <c r="F6853" s="45"/>
      <c r="G6853" s="93"/>
      <c r="H6853" s="93"/>
      <c r="I6853" s="99"/>
      <c r="J6853" s="99"/>
      <c r="K6853" s="99"/>
      <c r="L6853" s="99"/>
      <c r="M6853" s="99"/>
      <c r="N6853" s="99"/>
      <c r="O6853" s="99"/>
      <c r="P6853" s="99"/>
      <c r="Q6853" s="99"/>
      <c r="R6853" s="99"/>
      <c r="S6853" s="99"/>
      <c r="T6853" s="99"/>
      <c r="U6853" s="99"/>
      <c r="V6853" s="99"/>
      <c r="W6853" s="99"/>
      <c r="X6853" s="99"/>
      <c r="Y6853" s="99"/>
      <c r="Z6853" s="99"/>
      <c r="AF6853" s="326"/>
    </row>
    <row r="6854" spans="1:32" x14ac:dyDescent="0.25">
      <c r="A6854" s="44" t="s">
        <v>27</v>
      </c>
      <c r="B6854" s="44" t="s">
        <v>13127</v>
      </c>
      <c r="C6854" s="45">
        <v>13.24</v>
      </c>
      <c r="D6854" s="45" t="s">
        <v>13565</v>
      </c>
      <c r="E6854" s="46">
        <v>47299</v>
      </c>
      <c r="F6854" s="45"/>
      <c r="G6854" s="93"/>
      <c r="H6854" s="93"/>
      <c r="I6854" s="99"/>
      <c r="J6854" s="99"/>
      <c r="K6854" s="99"/>
      <c r="L6854" s="99"/>
      <c r="M6854" s="99"/>
      <c r="N6854" s="99"/>
      <c r="O6854" s="99"/>
      <c r="P6854" s="99"/>
      <c r="Q6854" s="99"/>
      <c r="R6854" s="99"/>
      <c r="S6854" s="99"/>
      <c r="T6854" s="99"/>
      <c r="U6854" s="99"/>
      <c r="V6854" s="99"/>
      <c r="W6854" s="99"/>
      <c r="X6854" s="99"/>
      <c r="Y6854" s="99"/>
      <c r="Z6854" s="99"/>
      <c r="AF6854" s="326"/>
    </row>
    <row r="6855" spans="1:32" x14ac:dyDescent="0.25">
      <c r="A6855" s="44" t="s">
        <v>27</v>
      </c>
      <c r="B6855" s="44" t="s">
        <v>13126</v>
      </c>
      <c r="C6855" s="45">
        <v>14.24</v>
      </c>
      <c r="D6855" s="45" t="s">
        <v>13565</v>
      </c>
      <c r="E6855" s="46">
        <v>47299</v>
      </c>
      <c r="F6855" s="45"/>
      <c r="G6855" s="93"/>
      <c r="H6855" s="93"/>
      <c r="I6855" s="99"/>
      <c r="J6855" s="99"/>
      <c r="K6855" s="99"/>
      <c r="L6855" s="99"/>
      <c r="M6855" s="99"/>
      <c r="N6855" s="99"/>
      <c r="O6855" s="99"/>
      <c r="P6855" s="99"/>
      <c r="Q6855" s="99"/>
      <c r="R6855" s="99"/>
      <c r="S6855" s="99"/>
      <c r="T6855" s="99"/>
      <c r="U6855" s="99"/>
      <c r="V6855" s="99"/>
      <c r="W6855" s="99"/>
      <c r="X6855" s="99"/>
      <c r="Y6855" s="99"/>
      <c r="Z6855" s="99"/>
      <c r="AF6855" s="326"/>
    </row>
    <row r="6856" spans="1:32" x14ac:dyDescent="0.25">
      <c r="A6856" s="102" t="s">
        <v>3431</v>
      </c>
      <c r="B6856" s="92" t="s">
        <v>14075</v>
      </c>
      <c r="C6856" s="93" t="s">
        <v>14076</v>
      </c>
      <c r="D6856" s="93" t="s">
        <v>1250</v>
      </c>
      <c r="E6856" s="94">
        <v>47223</v>
      </c>
      <c r="F6856" s="93"/>
      <c r="G6856" s="93"/>
      <c r="H6856" s="93"/>
      <c r="I6856" s="99"/>
      <c r="J6856" s="99"/>
      <c r="K6856" s="99"/>
      <c r="L6856" s="99"/>
      <c r="M6856" s="99"/>
      <c r="N6856" s="99"/>
      <c r="O6856" s="99"/>
      <c r="P6856" s="99"/>
      <c r="Q6856" s="99"/>
      <c r="R6856" s="99"/>
      <c r="S6856" s="99"/>
      <c r="T6856" s="99"/>
      <c r="U6856" s="99"/>
      <c r="V6856" s="99"/>
      <c r="W6856" s="99"/>
      <c r="X6856" s="99"/>
      <c r="Y6856" s="99"/>
      <c r="Z6856" s="99"/>
      <c r="AF6856" s="326"/>
    </row>
    <row r="6857" spans="1:32" x14ac:dyDescent="0.25">
      <c r="A6857" s="44" t="s">
        <v>13685</v>
      </c>
      <c r="B6857" s="44" t="s">
        <v>3156</v>
      </c>
      <c r="C6857" s="45">
        <v>230904</v>
      </c>
      <c r="D6857" s="45" t="s">
        <v>12340</v>
      </c>
      <c r="E6857" s="45" t="s">
        <v>8524</v>
      </c>
      <c r="AF6857" s="326"/>
    </row>
    <row r="6858" spans="1:32" x14ac:dyDescent="0.25">
      <c r="A6858" s="44" t="s">
        <v>13685</v>
      </c>
      <c r="B6858" s="44" t="s">
        <v>5447</v>
      </c>
      <c r="C6858" s="45">
        <v>240804</v>
      </c>
      <c r="D6858" s="45" t="s">
        <v>12340</v>
      </c>
      <c r="E6858" s="45" t="s">
        <v>12234</v>
      </c>
      <c r="AF6858" s="326"/>
    </row>
    <row r="6859" spans="1:32" x14ac:dyDescent="0.3">
      <c r="A6859" s="372" t="s">
        <v>20482</v>
      </c>
      <c r="B6859" s="372" t="s">
        <v>1206</v>
      </c>
      <c r="C6859" s="125" t="s">
        <v>20612</v>
      </c>
      <c r="D6859" s="32" t="s">
        <v>20621</v>
      </c>
      <c r="E6859" s="125" t="s">
        <v>10032</v>
      </c>
      <c r="F6859" s="125" t="s">
        <v>1236</v>
      </c>
      <c r="G6859" s="125" t="s">
        <v>1237</v>
      </c>
      <c r="AF6859" s="326"/>
    </row>
    <row r="6860" spans="1:32" x14ac:dyDescent="0.25">
      <c r="A6860" s="44" t="s">
        <v>3025</v>
      </c>
      <c r="B6860" s="44" t="s">
        <v>20400</v>
      </c>
      <c r="C6860" s="45" t="s">
        <v>5878</v>
      </c>
      <c r="D6860" s="32" t="s">
        <v>12570</v>
      </c>
      <c r="E6860" s="46">
        <v>46295</v>
      </c>
      <c r="AF6860" s="326"/>
    </row>
    <row r="6861" spans="1:32" x14ac:dyDescent="0.25">
      <c r="A6861" s="44" t="s">
        <v>5805</v>
      </c>
      <c r="B6861" s="44" t="s">
        <v>20400</v>
      </c>
      <c r="C6861" s="45" t="s">
        <v>5878</v>
      </c>
      <c r="D6861" s="32" t="s">
        <v>12570</v>
      </c>
      <c r="E6861" s="46">
        <v>46295</v>
      </c>
      <c r="AF6861" s="326"/>
    </row>
    <row r="6862" spans="1:32" x14ac:dyDescent="0.25">
      <c r="A6862" s="91" t="s">
        <v>18547</v>
      </c>
      <c r="B6862" s="385" t="s">
        <v>18577</v>
      </c>
      <c r="C6862" s="387">
        <v>2515</v>
      </c>
      <c r="D6862" s="93" t="s">
        <v>5007</v>
      </c>
      <c r="E6862" s="388">
        <v>46418</v>
      </c>
      <c r="AF6862" s="326"/>
    </row>
    <row r="6863" spans="1:32" x14ac:dyDescent="0.25">
      <c r="A6863" s="100" t="s">
        <v>3532</v>
      </c>
      <c r="B6863" s="92" t="s">
        <v>3574</v>
      </c>
      <c r="C6863" s="93" t="s">
        <v>3575</v>
      </c>
      <c r="D6863" s="93" t="s">
        <v>1250</v>
      </c>
      <c r="E6863" s="94">
        <v>46496</v>
      </c>
      <c r="F6863" s="93"/>
      <c r="G6863" s="93"/>
      <c r="H6863" s="93"/>
      <c r="I6863" s="99"/>
      <c r="J6863" s="99"/>
      <c r="K6863" s="99"/>
      <c r="L6863" s="99"/>
      <c r="M6863" s="99"/>
      <c r="N6863" s="99"/>
      <c r="O6863" s="99"/>
      <c r="P6863" s="99"/>
      <c r="Q6863" s="99"/>
      <c r="R6863" s="99"/>
      <c r="S6863" s="99"/>
      <c r="T6863" s="99"/>
      <c r="U6863" s="99"/>
      <c r="V6863" s="99"/>
      <c r="W6863" s="99"/>
      <c r="X6863" s="99"/>
      <c r="Y6863" s="99"/>
      <c r="Z6863" s="99"/>
      <c r="AF6863" s="326"/>
    </row>
    <row r="6864" spans="1:32" x14ac:dyDescent="0.25">
      <c r="A6864" s="44" t="s">
        <v>9540</v>
      </c>
      <c r="B6864" s="44" t="s">
        <v>15967</v>
      </c>
      <c r="C6864" s="45" t="s">
        <v>18365</v>
      </c>
      <c r="D6864" s="93" t="s">
        <v>3876</v>
      </c>
      <c r="E6864" s="359">
        <f>DATE(2029,10,27)</f>
        <v>47418</v>
      </c>
      <c r="F6864" s="93"/>
      <c r="G6864" s="93"/>
      <c r="H6864" s="93"/>
      <c r="I6864" s="99"/>
      <c r="J6864" s="99"/>
      <c r="K6864" s="99"/>
      <c r="L6864" s="99"/>
      <c r="M6864" s="99"/>
      <c r="N6864" s="99"/>
      <c r="O6864" s="99"/>
      <c r="P6864" s="99"/>
      <c r="Q6864" s="99"/>
      <c r="R6864" s="99"/>
      <c r="S6864" s="99"/>
      <c r="T6864" s="99"/>
      <c r="U6864" s="99"/>
      <c r="V6864" s="99"/>
      <c r="W6864" s="99"/>
      <c r="X6864" s="99"/>
      <c r="Y6864" s="99"/>
      <c r="Z6864" s="99"/>
      <c r="AF6864" s="326"/>
    </row>
    <row r="6865" spans="1:32" x14ac:dyDescent="0.3">
      <c r="A6865" s="135" t="s">
        <v>6191</v>
      </c>
      <c r="B6865" s="131" t="s">
        <v>6186</v>
      </c>
      <c r="C6865" s="93" t="s">
        <v>6187</v>
      </c>
      <c r="D6865" s="93" t="s">
        <v>1250</v>
      </c>
      <c r="E6865" s="94">
        <v>46341</v>
      </c>
      <c r="F6865" s="93"/>
      <c r="G6865" s="93"/>
      <c r="H6865" s="93"/>
      <c r="I6865" s="99"/>
      <c r="J6865" s="99"/>
      <c r="K6865" s="99"/>
      <c r="L6865" s="99"/>
      <c r="M6865" s="99"/>
      <c r="N6865" s="99"/>
      <c r="O6865" s="99"/>
      <c r="P6865" s="99"/>
      <c r="Q6865" s="99"/>
      <c r="R6865" s="99"/>
      <c r="S6865" s="99"/>
      <c r="T6865" s="99"/>
      <c r="U6865" s="99"/>
      <c r="V6865" s="99"/>
      <c r="W6865" s="99"/>
      <c r="X6865" s="99"/>
      <c r="Y6865" s="99"/>
      <c r="Z6865" s="99"/>
      <c r="AA6865" s="380"/>
      <c r="AF6865" s="326"/>
    </row>
    <row r="6866" spans="1:32" x14ac:dyDescent="0.25">
      <c r="A6866" s="44" t="s">
        <v>11482</v>
      </c>
      <c r="B6866" s="44" t="s">
        <v>3608</v>
      </c>
      <c r="C6866" s="45">
        <v>240401</v>
      </c>
      <c r="D6866" s="45" t="s">
        <v>12340</v>
      </c>
      <c r="E6866" s="45" t="s">
        <v>5311</v>
      </c>
      <c r="AF6866" s="326"/>
    </row>
    <row r="6867" spans="1:32" x14ac:dyDescent="0.25">
      <c r="A6867" s="44" t="s">
        <v>10210</v>
      </c>
      <c r="B6867" s="92" t="s">
        <v>10390</v>
      </c>
      <c r="C6867" s="56" t="s">
        <v>10120</v>
      </c>
      <c r="D6867" s="146" t="s">
        <v>10389</v>
      </c>
      <c r="E6867" s="107">
        <v>45838</v>
      </c>
      <c r="F6867" s="93"/>
      <c r="G6867" s="93"/>
      <c r="H6867" s="93"/>
      <c r="I6867" s="99"/>
      <c r="J6867" s="99"/>
      <c r="K6867" s="99"/>
      <c r="L6867" s="99"/>
      <c r="M6867" s="99"/>
      <c r="N6867" s="99"/>
      <c r="O6867" s="99"/>
      <c r="P6867" s="99"/>
      <c r="Q6867" s="99"/>
      <c r="R6867" s="99"/>
      <c r="S6867" s="99"/>
      <c r="T6867" s="99"/>
      <c r="U6867" s="99"/>
      <c r="V6867" s="99"/>
      <c r="W6867" s="99"/>
      <c r="X6867" s="99"/>
      <c r="Y6867" s="99"/>
      <c r="Z6867" s="99"/>
      <c r="AF6867" s="326"/>
    </row>
    <row r="6868" spans="1:32" x14ac:dyDescent="0.3">
      <c r="A6868" s="135" t="s">
        <v>6224</v>
      </c>
      <c r="B6868" s="131" t="s">
        <v>1251</v>
      </c>
      <c r="C6868" s="96" t="s">
        <v>6208</v>
      </c>
      <c r="D6868" s="96" t="s">
        <v>1250</v>
      </c>
      <c r="E6868" s="94">
        <v>46228</v>
      </c>
      <c r="F6868" s="93"/>
      <c r="G6868" s="93"/>
      <c r="H6868" s="93"/>
      <c r="I6868" s="99"/>
      <c r="J6868" s="99"/>
      <c r="K6868" s="99"/>
      <c r="L6868" s="99"/>
      <c r="M6868" s="99"/>
      <c r="N6868" s="99"/>
      <c r="O6868" s="99"/>
      <c r="P6868" s="99"/>
      <c r="Q6868" s="99"/>
      <c r="R6868" s="99"/>
      <c r="S6868" s="99"/>
      <c r="T6868" s="99"/>
      <c r="U6868" s="99"/>
      <c r="V6868" s="99"/>
      <c r="W6868" s="99"/>
      <c r="X6868" s="99"/>
      <c r="Y6868" s="99"/>
      <c r="Z6868" s="99"/>
      <c r="AA6868" s="380"/>
      <c r="AF6868" s="326"/>
    </row>
    <row r="6869" spans="1:32" x14ac:dyDescent="0.25">
      <c r="A6869" s="44" t="s">
        <v>19256</v>
      </c>
      <c r="B6869" s="44" t="s">
        <v>5639</v>
      </c>
      <c r="C6869" s="45">
        <v>23010401</v>
      </c>
      <c r="D6869" s="45" t="s">
        <v>12340</v>
      </c>
      <c r="E6869" s="45" t="s">
        <v>5640</v>
      </c>
      <c r="AF6869" s="326"/>
    </row>
    <row r="6870" spans="1:32" x14ac:dyDescent="0.25">
      <c r="A6870" s="44" t="s">
        <v>19256</v>
      </c>
      <c r="B6870" s="44" t="s">
        <v>3298</v>
      </c>
      <c r="C6870" s="45">
        <v>23010402</v>
      </c>
      <c r="D6870" s="45" t="s">
        <v>12340</v>
      </c>
      <c r="E6870" s="45" t="s">
        <v>5640</v>
      </c>
      <c r="AF6870" s="326"/>
    </row>
    <row r="6871" spans="1:32" x14ac:dyDescent="0.25">
      <c r="A6871" s="44" t="s">
        <v>7530</v>
      </c>
      <c r="B6871" s="44" t="s">
        <v>3298</v>
      </c>
      <c r="C6871" s="45">
        <v>23010402</v>
      </c>
      <c r="D6871" s="45" t="s">
        <v>12340</v>
      </c>
      <c r="E6871" s="45" t="s">
        <v>5640</v>
      </c>
      <c r="AF6871" s="326"/>
    </row>
    <row r="6872" spans="1:32" x14ac:dyDescent="0.25">
      <c r="A6872" s="44" t="s">
        <v>7530</v>
      </c>
      <c r="B6872" s="44" t="s">
        <v>5639</v>
      </c>
      <c r="C6872" s="45">
        <v>23010401</v>
      </c>
      <c r="D6872" s="45" t="s">
        <v>12340</v>
      </c>
      <c r="E6872" s="45" t="s">
        <v>5640</v>
      </c>
      <c r="AF6872" s="326"/>
    </row>
    <row r="6873" spans="1:32" x14ac:dyDescent="0.25">
      <c r="A6873" s="44" t="s">
        <v>2479</v>
      </c>
      <c r="B6873" s="44" t="s">
        <v>2433</v>
      </c>
      <c r="C6873" s="45">
        <v>230105</v>
      </c>
      <c r="D6873" s="45" t="s">
        <v>12340</v>
      </c>
      <c r="E6873" s="45" t="s">
        <v>5580</v>
      </c>
      <c r="AF6873" s="326"/>
    </row>
    <row r="6874" spans="1:32" x14ac:dyDescent="0.25">
      <c r="A6874" s="44" t="s">
        <v>4701</v>
      </c>
      <c r="B6874" s="44" t="s">
        <v>4634</v>
      </c>
      <c r="C6874" s="45" t="s">
        <v>4702</v>
      </c>
      <c r="D6874" s="45" t="s">
        <v>12177</v>
      </c>
      <c r="E6874" s="45" t="s">
        <v>4354</v>
      </c>
      <c r="F6874" s="93"/>
      <c r="G6874" s="93"/>
      <c r="H6874" s="93"/>
      <c r="I6874" s="99"/>
      <c r="J6874" s="99"/>
      <c r="K6874" s="99"/>
      <c r="L6874" s="99"/>
      <c r="M6874" s="99"/>
      <c r="N6874" s="99"/>
      <c r="O6874" s="99"/>
      <c r="P6874" s="99"/>
      <c r="Q6874" s="99"/>
      <c r="R6874" s="99"/>
      <c r="S6874" s="99"/>
      <c r="T6874" s="99"/>
      <c r="U6874" s="99"/>
      <c r="V6874" s="99"/>
      <c r="W6874" s="99"/>
      <c r="X6874" s="99"/>
      <c r="Y6874" s="99"/>
      <c r="Z6874" s="99"/>
      <c r="AF6874" s="326"/>
    </row>
    <row r="6875" spans="1:32" x14ac:dyDescent="0.25">
      <c r="A6875" s="44" t="s">
        <v>4701</v>
      </c>
      <c r="B6875" s="44" t="s">
        <v>18696</v>
      </c>
      <c r="C6875" s="45" t="s">
        <v>18797</v>
      </c>
      <c r="D6875" s="93" t="s">
        <v>18817</v>
      </c>
      <c r="E6875" s="45" t="s">
        <v>5640</v>
      </c>
      <c r="F6875" s="379"/>
      <c r="G6875" s="379"/>
      <c r="H6875" s="379"/>
      <c r="I6875" s="380"/>
      <c r="J6875" s="380"/>
      <c r="K6875" s="380"/>
      <c r="L6875" s="380"/>
      <c r="M6875" s="380"/>
      <c r="N6875" s="380"/>
      <c r="O6875" s="380"/>
      <c r="P6875" s="380"/>
      <c r="Q6875" s="380"/>
      <c r="R6875" s="380"/>
      <c r="S6875" s="380"/>
      <c r="T6875" s="380"/>
      <c r="U6875" s="380"/>
      <c r="V6875" s="380"/>
      <c r="W6875" s="380"/>
      <c r="X6875" s="380"/>
      <c r="Y6875" s="380"/>
      <c r="Z6875" s="380"/>
      <c r="AA6875" s="380"/>
      <c r="AF6875" s="326"/>
    </row>
    <row r="6876" spans="1:32" x14ac:dyDescent="0.25">
      <c r="A6876" s="44" t="s">
        <v>17062</v>
      </c>
      <c r="B6876" s="44" t="s">
        <v>3597</v>
      </c>
      <c r="C6876" s="45">
        <v>250503</v>
      </c>
      <c r="D6876" s="45" t="s">
        <v>12340</v>
      </c>
      <c r="E6876" s="45" t="s">
        <v>16904</v>
      </c>
      <c r="AF6876" s="326"/>
    </row>
    <row r="6877" spans="1:32" x14ac:dyDescent="0.3">
      <c r="A6877" s="372" t="s">
        <v>20105</v>
      </c>
      <c r="B6877" s="372" t="s">
        <v>1230</v>
      </c>
      <c r="C6877" s="125" t="s">
        <v>20258</v>
      </c>
      <c r="D6877" s="32" t="s">
        <v>20621</v>
      </c>
      <c r="E6877" s="125" t="s">
        <v>8976</v>
      </c>
      <c r="F6877" s="125" t="s">
        <v>1237</v>
      </c>
      <c r="G6877" s="125" t="s">
        <v>1237</v>
      </c>
      <c r="AF6877" s="326"/>
    </row>
    <row r="6878" spans="1:32" x14ac:dyDescent="0.25">
      <c r="A6878" s="44" t="s">
        <v>19257</v>
      </c>
      <c r="B6878" s="44" t="s">
        <v>3160</v>
      </c>
      <c r="C6878" s="45">
        <v>230901</v>
      </c>
      <c r="D6878" s="45" t="s">
        <v>12340</v>
      </c>
      <c r="E6878" s="45" t="s">
        <v>8524</v>
      </c>
      <c r="AF6878" s="326"/>
    </row>
    <row r="6879" spans="1:32" x14ac:dyDescent="0.25">
      <c r="A6879" s="44" t="s">
        <v>19258</v>
      </c>
      <c r="B6879" s="44" t="s">
        <v>5639</v>
      </c>
      <c r="C6879" s="45">
        <v>25010401</v>
      </c>
      <c r="D6879" s="45" t="s">
        <v>12340</v>
      </c>
      <c r="E6879" s="45" t="s">
        <v>13581</v>
      </c>
      <c r="AF6879" s="326"/>
    </row>
    <row r="6880" spans="1:32" x14ac:dyDescent="0.3">
      <c r="A6880" s="99" t="s">
        <v>16752</v>
      </c>
      <c r="B6880" s="92" t="s">
        <v>16748</v>
      </c>
      <c r="C6880" s="93" t="s">
        <v>16747</v>
      </c>
      <c r="D6880" s="93" t="s">
        <v>1250</v>
      </c>
      <c r="E6880" s="94">
        <v>46239</v>
      </c>
      <c r="F6880" s="93"/>
      <c r="G6880" s="93"/>
      <c r="H6880" s="93"/>
      <c r="I6880" s="99"/>
      <c r="J6880" s="99"/>
      <c r="K6880" s="99"/>
      <c r="L6880" s="99"/>
      <c r="M6880" s="99"/>
      <c r="N6880" s="99"/>
      <c r="O6880" s="99"/>
      <c r="P6880" s="99"/>
      <c r="Q6880" s="99"/>
      <c r="R6880" s="99"/>
      <c r="S6880" s="99"/>
      <c r="T6880" s="99"/>
      <c r="U6880" s="99"/>
      <c r="V6880" s="99"/>
      <c r="W6880" s="99"/>
      <c r="X6880" s="99"/>
      <c r="Y6880" s="99"/>
      <c r="Z6880" s="99"/>
      <c r="AA6880" s="380"/>
      <c r="AF6880" s="326"/>
    </row>
    <row r="6881" spans="1:32" x14ac:dyDescent="0.25">
      <c r="A6881" s="44" t="s">
        <v>4703</v>
      </c>
      <c r="B6881" s="44" t="s">
        <v>4618</v>
      </c>
      <c r="C6881" s="45" t="s">
        <v>4704</v>
      </c>
      <c r="D6881" s="45" t="s">
        <v>12177</v>
      </c>
      <c r="E6881" s="45" t="s">
        <v>7925</v>
      </c>
      <c r="F6881" s="93"/>
      <c r="G6881" s="93"/>
      <c r="H6881" s="93"/>
      <c r="I6881" s="99"/>
      <c r="J6881" s="99"/>
      <c r="K6881" s="99"/>
      <c r="L6881" s="99"/>
      <c r="M6881" s="99"/>
      <c r="N6881" s="99"/>
      <c r="O6881" s="99"/>
      <c r="P6881" s="99"/>
      <c r="Q6881" s="99"/>
      <c r="R6881" s="99"/>
      <c r="S6881" s="99"/>
      <c r="T6881" s="99"/>
      <c r="U6881" s="99"/>
      <c r="V6881" s="99"/>
      <c r="W6881" s="99"/>
      <c r="X6881" s="99"/>
      <c r="Y6881" s="99"/>
      <c r="Z6881" s="99"/>
      <c r="AF6881" s="326"/>
    </row>
    <row r="6882" spans="1:32" x14ac:dyDescent="0.25">
      <c r="A6882" s="44" t="s">
        <v>4703</v>
      </c>
      <c r="B6882" s="44" t="s">
        <v>4618</v>
      </c>
      <c r="C6882" s="45" t="s">
        <v>4704</v>
      </c>
      <c r="D6882" s="93" t="s">
        <v>18817</v>
      </c>
      <c r="E6882" s="45" t="s">
        <v>7925</v>
      </c>
      <c r="F6882" s="379"/>
      <c r="G6882" s="379"/>
      <c r="H6882" s="379"/>
      <c r="I6882" s="380"/>
      <c r="J6882" s="380"/>
      <c r="K6882" s="380"/>
      <c r="L6882" s="380"/>
      <c r="M6882" s="380"/>
      <c r="N6882" s="380"/>
      <c r="O6882" s="380"/>
      <c r="P6882" s="380"/>
      <c r="Q6882" s="380"/>
      <c r="R6882" s="380"/>
      <c r="S6882" s="380"/>
      <c r="T6882" s="380"/>
      <c r="U6882" s="380"/>
      <c r="V6882" s="380"/>
      <c r="W6882" s="380"/>
      <c r="X6882" s="380"/>
      <c r="Y6882" s="380"/>
      <c r="Z6882" s="380"/>
      <c r="AA6882" s="380"/>
      <c r="AF6882" s="326"/>
    </row>
    <row r="6883" spans="1:32" x14ac:dyDescent="0.25">
      <c r="A6883" s="44" t="s">
        <v>4703</v>
      </c>
      <c r="B6883" s="44" t="s">
        <v>4618</v>
      </c>
      <c r="C6883" s="45" t="s">
        <v>18761</v>
      </c>
      <c r="D6883" s="93" t="s">
        <v>18817</v>
      </c>
      <c r="E6883" s="45" t="s">
        <v>16883</v>
      </c>
      <c r="F6883" s="379"/>
      <c r="G6883" s="379"/>
      <c r="H6883" s="379"/>
      <c r="I6883" s="380"/>
      <c r="J6883" s="380"/>
      <c r="K6883" s="380"/>
      <c r="L6883" s="380"/>
      <c r="M6883" s="380"/>
      <c r="N6883" s="380"/>
      <c r="O6883" s="380"/>
      <c r="P6883" s="380"/>
      <c r="Q6883" s="380"/>
      <c r="R6883" s="380"/>
      <c r="S6883" s="380"/>
      <c r="T6883" s="380"/>
      <c r="U6883" s="380"/>
      <c r="V6883" s="380"/>
      <c r="W6883" s="380"/>
      <c r="X6883" s="380"/>
      <c r="Y6883" s="380"/>
      <c r="Z6883" s="380"/>
      <c r="AA6883" s="380"/>
      <c r="AF6883" s="326"/>
    </row>
    <row r="6884" spans="1:32" x14ac:dyDescent="0.25">
      <c r="A6884" s="44" t="s">
        <v>14696</v>
      </c>
      <c r="B6884" s="44" t="s">
        <v>13145</v>
      </c>
      <c r="C6884" s="45">
        <v>20.25</v>
      </c>
      <c r="D6884" s="45" t="s">
        <v>13565</v>
      </c>
      <c r="E6884" s="46">
        <v>47664</v>
      </c>
      <c r="F6884" s="45"/>
      <c r="G6884" s="93"/>
      <c r="H6884" s="93"/>
      <c r="I6884" s="99"/>
      <c r="J6884" s="99"/>
      <c r="K6884" s="99"/>
      <c r="L6884" s="99"/>
      <c r="M6884" s="99"/>
      <c r="N6884" s="99"/>
      <c r="O6884" s="99"/>
      <c r="P6884" s="99"/>
      <c r="Q6884" s="99"/>
      <c r="R6884" s="99"/>
      <c r="S6884" s="99"/>
      <c r="T6884" s="99"/>
      <c r="U6884" s="99"/>
      <c r="V6884" s="99"/>
      <c r="W6884" s="99"/>
      <c r="X6884" s="99"/>
      <c r="Y6884" s="99"/>
      <c r="Z6884" s="99"/>
      <c r="AF6884" s="326"/>
    </row>
    <row r="6885" spans="1:32" x14ac:dyDescent="0.25">
      <c r="A6885" s="44" t="s">
        <v>14696</v>
      </c>
      <c r="B6885" s="44" t="s">
        <v>13118</v>
      </c>
      <c r="C6885" s="45">
        <v>21.25</v>
      </c>
      <c r="D6885" s="45" t="s">
        <v>13565</v>
      </c>
      <c r="E6885" s="46">
        <v>47664</v>
      </c>
      <c r="F6885" s="45"/>
      <c r="G6885" s="93"/>
      <c r="H6885" s="93"/>
      <c r="I6885" s="99"/>
      <c r="J6885" s="99"/>
      <c r="K6885" s="99"/>
      <c r="L6885" s="99"/>
      <c r="M6885" s="99"/>
      <c r="N6885" s="99"/>
      <c r="O6885" s="99"/>
      <c r="P6885" s="99"/>
      <c r="Q6885" s="99"/>
      <c r="R6885" s="99"/>
      <c r="S6885" s="99"/>
      <c r="T6885" s="99"/>
      <c r="U6885" s="99"/>
      <c r="V6885" s="99"/>
      <c r="W6885" s="99"/>
      <c r="X6885" s="99"/>
      <c r="Y6885" s="99"/>
      <c r="Z6885" s="99"/>
      <c r="AF6885" s="326"/>
    </row>
    <row r="6886" spans="1:32" x14ac:dyDescent="0.25">
      <c r="A6886" s="44" t="s">
        <v>14531</v>
      </c>
      <c r="B6886" s="44" t="s">
        <v>20343</v>
      </c>
      <c r="C6886" s="45" t="s">
        <v>14521</v>
      </c>
      <c r="D6886" s="32" t="s">
        <v>12570</v>
      </c>
      <c r="E6886" s="46">
        <v>46387</v>
      </c>
      <c r="AF6886" s="326"/>
    </row>
    <row r="6887" spans="1:32" x14ac:dyDescent="0.3">
      <c r="A6887" s="135" t="s">
        <v>7683</v>
      </c>
      <c r="B6887" s="131" t="s">
        <v>1251</v>
      </c>
      <c r="C6887" s="96" t="s">
        <v>6208</v>
      </c>
      <c r="D6887" s="96" t="s">
        <v>1250</v>
      </c>
      <c r="E6887" s="94">
        <v>46228</v>
      </c>
      <c r="F6887" s="93"/>
      <c r="G6887" s="93"/>
      <c r="H6887" s="93"/>
      <c r="I6887" s="99"/>
      <c r="J6887" s="99"/>
      <c r="K6887" s="99"/>
      <c r="L6887" s="99"/>
      <c r="M6887" s="99"/>
      <c r="N6887" s="99"/>
      <c r="O6887" s="99"/>
      <c r="P6887" s="99"/>
      <c r="Q6887" s="99"/>
      <c r="R6887" s="99"/>
      <c r="S6887" s="99"/>
      <c r="T6887" s="99"/>
      <c r="U6887" s="99"/>
      <c r="V6887" s="99"/>
      <c r="W6887" s="99"/>
      <c r="X6887" s="99"/>
      <c r="Y6887" s="99"/>
      <c r="Z6887" s="99"/>
      <c r="AA6887" s="380"/>
      <c r="AF6887" s="326"/>
    </row>
    <row r="6888" spans="1:32" x14ac:dyDescent="0.3">
      <c r="A6888" s="372" t="s">
        <v>20483</v>
      </c>
      <c r="B6888" s="372" t="s">
        <v>1221</v>
      </c>
      <c r="C6888" s="125" t="s">
        <v>20613</v>
      </c>
      <c r="D6888" s="32" t="s">
        <v>20621</v>
      </c>
      <c r="E6888" s="125" t="s">
        <v>10032</v>
      </c>
      <c r="F6888" s="125" t="s">
        <v>1236</v>
      </c>
      <c r="G6888" s="125" t="s">
        <v>1237</v>
      </c>
      <c r="AF6888" s="326"/>
    </row>
    <row r="6889" spans="1:32" x14ac:dyDescent="0.25">
      <c r="A6889" s="44" t="s">
        <v>11483</v>
      </c>
      <c r="B6889" s="44" t="s">
        <v>11295</v>
      </c>
      <c r="C6889" s="45">
        <v>240507</v>
      </c>
      <c r="D6889" s="45" t="s">
        <v>12340</v>
      </c>
      <c r="E6889" s="45" t="s">
        <v>5468</v>
      </c>
      <c r="AF6889" s="326"/>
    </row>
    <row r="6890" spans="1:32" x14ac:dyDescent="0.25">
      <c r="A6890" s="44" t="s">
        <v>9541</v>
      </c>
      <c r="B6890" s="44" t="s">
        <v>16088</v>
      </c>
      <c r="C6890" s="45" t="s">
        <v>18366</v>
      </c>
      <c r="D6890" s="93" t="s">
        <v>3876</v>
      </c>
      <c r="E6890" s="359">
        <f>DATE(2029,12,17)</f>
        <v>47469</v>
      </c>
      <c r="F6890" s="93"/>
      <c r="G6890" s="93"/>
      <c r="H6890" s="93"/>
      <c r="I6890" s="99"/>
      <c r="J6890" s="99"/>
      <c r="K6890" s="99"/>
      <c r="L6890" s="99"/>
      <c r="M6890" s="99"/>
      <c r="N6890" s="99"/>
      <c r="O6890" s="99"/>
      <c r="P6890" s="99"/>
      <c r="Q6890" s="99"/>
      <c r="R6890" s="99"/>
      <c r="S6890" s="99"/>
      <c r="T6890" s="99"/>
      <c r="U6890" s="99"/>
      <c r="V6890" s="99"/>
      <c r="W6890" s="99"/>
      <c r="X6890" s="99"/>
      <c r="Y6890" s="99"/>
      <c r="Z6890" s="99"/>
      <c r="AF6890" s="326"/>
    </row>
    <row r="6891" spans="1:32" x14ac:dyDescent="0.3">
      <c r="A6891" s="372" t="s">
        <v>16578</v>
      </c>
      <c r="B6891" s="372" t="s">
        <v>5064</v>
      </c>
      <c r="C6891" s="125" t="s">
        <v>16873</v>
      </c>
      <c r="D6891" s="32" t="s">
        <v>20621</v>
      </c>
      <c r="E6891" s="125" t="s">
        <v>10638</v>
      </c>
      <c r="F6891" s="125" t="s">
        <v>1236</v>
      </c>
      <c r="G6891" s="125" t="s">
        <v>1237</v>
      </c>
      <c r="AF6891" s="326"/>
    </row>
    <row r="6892" spans="1:32" x14ac:dyDescent="0.3">
      <c r="A6892" s="103" t="s">
        <v>2565</v>
      </c>
      <c r="B6892" s="103" t="s">
        <v>1746</v>
      </c>
      <c r="C6892" s="147" t="s">
        <v>2566</v>
      </c>
      <c r="D6892" s="346" t="s">
        <v>1808</v>
      </c>
      <c r="E6892" s="116">
        <v>45406</v>
      </c>
      <c r="F6892" s="93"/>
      <c r="G6892" s="93"/>
      <c r="H6892" s="93"/>
      <c r="I6892" s="99"/>
      <c r="J6892" s="99"/>
      <c r="K6892" s="99"/>
      <c r="L6892" s="99"/>
      <c r="M6892" s="99"/>
      <c r="N6892" s="99"/>
      <c r="O6892" s="99"/>
      <c r="P6892" s="99"/>
      <c r="Q6892" s="99"/>
      <c r="R6892" s="99"/>
      <c r="S6892" s="99"/>
      <c r="T6892" s="99"/>
      <c r="U6892" s="99"/>
      <c r="V6892" s="99"/>
      <c r="W6892" s="99"/>
      <c r="X6892" s="99"/>
      <c r="Y6892" s="99"/>
      <c r="Z6892" s="99"/>
      <c r="AF6892" s="326"/>
    </row>
    <row r="6893" spans="1:32" x14ac:dyDescent="0.25">
      <c r="A6893" s="44" t="s">
        <v>13288</v>
      </c>
      <c r="B6893" s="44" t="s">
        <v>13107</v>
      </c>
      <c r="C6893" s="45">
        <v>9.25</v>
      </c>
      <c r="D6893" s="45" t="s">
        <v>13565</v>
      </c>
      <c r="E6893" s="46">
        <v>47664</v>
      </c>
      <c r="F6893" s="45"/>
      <c r="G6893" s="93"/>
      <c r="H6893" s="93"/>
      <c r="I6893" s="99"/>
      <c r="J6893" s="99"/>
      <c r="K6893" s="99"/>
      <c r="L6893" s="99"/>
      <c r="M6893" s="99"/>
      <c r="N6893" s="99"/>
      <c r="O6893" s="99"/>
      <c r="P6893" s="99"/>
      <c r="Q6893" s="99"/>
      <c r="R6893" s="99"/>
      <c r="S6893" s="99"/>
      <c r="T6893" s="99"/>
      <c r="U6893" s="99"/>
      <c r="V6893" s="99"/>
      <c r="W6893" s="99"/>
      <c r="X6893" s="99"/>
      <c r="Y6893" s="99"/>
      <c r="Z6893" s="99"/>
      <c r="AF6893" s="326"/>
    </row>
    <row r="6894" spans="1:32" x14ac:dyDescent="0.25">
      <c r="A6894" s="44" t="s">
        <v>18073</v>
      </c>
      <c r="B6894" s="44" t="s">
        <v>16089</v>
      </c>
      <c r="C6894" s="45" t="s">
        <v>16090</v>
      </c>
      <c r="D6894" s="93" t="s">
        <v>3876</v>
      </c>
      <c r="E6894" s="359">
        <f>DATE(2029,7,7)</f>
        <v>47306</v>
      </c>
      <c r="F6894" s="93"/>
      <c r="G6894" s="93"/>
      <c r="H6894" s="93"/>
      <c r="I6894" s="99"/>
      <c r="J6894" s="99"/>
      <c r="K6894" s="99"/>
      <c r="L6894" s="99"/>
      <c r="M6894" s="99"/>
      <c r="N6894" s="99"/>
      <c r="O6894" s="99"/>
      <c r="P6894" s="99"/>
      <c r="Q6894" s="99"/>
      <c r="R6894" s="99"/>
      <c r="S6894" s="99"/>
      <c r="T6894" s="99"/>
      <c r="U6894" s="99"/>
      <c r="V6894" s="99"/>
      <c r="W6894" s="99"/>
      <c r="X6894" s="99"/>
      <c r="Y6894" s="99"/>
      <c r="Z6894" s="99"/>
      <c r="AF6894" s="326"/>
    </row>
    <row r="6895" spans="1:32" x14ac:dyDescent="0.25">
      <c r="A6895" s="44" t="s">
        <v>11484</v>
      </c>
      <c r="B6895" s="44" t="s">
        <v>11297</v>
      </c>
      <c r="C6895" s="45">
        <v>240501</v>
      </c>
      <c r="D6895" s="45" t="s">
        <v>12340</v>
      </c>
      <c r="E6895" s="45" t="s">
        <v>11298</v>
      </c>
      <c r="AF6895" s="326"/>
    </row>
    <row r="6896" spans="1:32" x14ac:dyDescent="0.25">
      <c r="A6896" s="44" t="s">
        <v>7206</v>
      </c>
      <c r="B6896" s="44" t="s">
        <v>4405</v>
      </c>
      <c r="C6896" s="45" t="s">
        <v>5291</v>
      </c>
      <c r="D6896" s="45" t="s">
        <v>12177</v>
      </c>
      <c r="E6896" s="45" t="s">
        <v>4375</v>
      </c>
      <c r="F6896" s="93"/>
      <c r="G6896" s="93"/>
      <c r="H6896" s="93"/>
      <c r="I6896" s="99"/>
      <c r="J6896" s="99"/>
      <c r="K6896" s="99"/>
      <c r="L6896" s="99"/>
      <c r="M6896" s="99"/>
      <c r="N6896" s="99"/>
      <c r="O6896" s="99"/>
      <c r="P6896" s="99"/>
      <c r="Q6896" s="99"/>
      <c r="R6896" s="99"/>
      <c r="S6896" s="99"/>
      <c r="T6896" s="99"/>
      <c r="U6896" s="99"/>
      <c r="V6896" s="99"/>
      <c r="W6896" s="99"/>
      <c r="X6896" s="99"/>
      <c r="Y6896" s="99"/>
      <c r="Z6896" s="99"/>
      <c r="AF6896" s="326"/>
    </row>
    <row r="6897" spans="1:32" x14ac:dyDescent="0.25">
      <c r="A6897" s="44" t="s">
        <v>7206</v>
      </c>
      <c r="B6897" s="44" t="s">
        <v>4405</v>
      </c>
      <c r="C6897" s="45" t="s">
        <v>5291</v>
      </c>
      <c r="D6897" s="93" t="s">
        <v>18817</v>
      </c>
      <c r="E6897" s="45" t="s">
        <v>4375</v>
      </c>
      <c r="F6897" s="379"/>
      <c r="G6897" s="379"/>
      <c r="H6897" s="379"/>
      <c r="I6897" s="380"/>
      <c r="J6897" s="380"/>
      <c r="K6897" s="380"/>
      <c r="L6897" s="380"/>
      <c r="M6897" s="380"/>
      <c r="N6897" s="380"/>
      <c r="O6897" s="380"/>
      <c r="P6897" s="380"/>
      <c r="Q6897" s="380"/>
      <c r="R6897" s="380"/>
      <c r="S6897" s="380"/>
      <c r="T6897" s="380"/>
      <c r="U6897" s="380"/>
      <c r="V6897" s="380"/>
      <c r="W6897" s="380"/>
      <c r="X6897" s="380"/>
      <c r="Y6897" s="380"/>
      <c r="Z6897" s="380"/>
      <c r="AA6897" s="380"/>
      <c r="AF6897" s="326"/>
    </row>
    <row r="6898" spans="1:32" x14ac:dyDescent="0.25">
      <c r="A6898" s="44" t="s">
        <v>7206</v>
      </c>
      <c r="B6898" s="44" t="s">
        <v>16422</v>
      </c>
      <c r="C6898" s="45" t="s">
        <v>12873</v>
      </c>
      <c r="D6898" s="93" t="s">
        <v>3876</v>
      </c>
      <c r="E6898" s="359">
        <f>DATE(2028,11,13)</f>
        <v>47070</v>
      </c>
      <c r="F6898" s="93"/>
      <c r="G6898" s="93"/>
      <c r="H6898" s="93"/>
      <c r="I6898" s="99"/>
      <c r="J6898" s="99"/>
      <c r="K6898" s="99"/>
      <c r="L6898" s="99"/>
      <c r="M6898" s="99"/>
      <c r="N6898" s="99"/>
      <c r="O6898" s="99"/>
      <c r="P6898" s="99"/>
      <c r="Q6898" s="99"/>
      <c r="R6898" s="99"/>
      <c r="S6898" s="99"/>
      <c r="T6898" s="99"/>
      <c r="U6898" s="99"/>
      <c r="V6898" s="99"/>
      <c r="W6898" s="99"/>
      <c r="X6898" s="99"/>
      <c r="Y6898" s="99"/>
      <c r="Z6898" s="99"/>
      <c r="AF6898" s="326"/>
    </row>
    <row r="6899" spans="1:32" x14ac:dyDescent="0.25">
      <c r="A6899" s="44" t="s">
        <v>7206</v>
      </c>
      <c r="B6899" s="44" t="s">
        <v>4405</v>
      </c>
      <c r="C6899" s="45" t="s">
        <v>5291</v>
      </c>
      <c r="D6899" s="45" t="s">
        <v>10697</v>
      </c>
      <c r="E6899" s="45" t="s">
        <v>5073</v>
      </c>
      <c r="F6899" s="93"/>
      <c r="G6899" s="93"/>
      <c r="H6899" s="93"/>
      <c r="I6899" s="99"/>
      <c r="J6899" s="99"/>
      <c r="K6899" s="99"/>
      <c r="L6899" s="99"/>
      <c r="M6899" s="99"/>
      <c r="N6899" s="99"/>
      <c r="O6899" s="99"/>
      <c r="P6899" s="99"/>
      <c r="Q6899" s="99"/>
      <c r="R6899" s="99"/>
      <c r="S6899" s="99"/>
      <c r="T6899" s="99"/>
      <c r="U6899" s="99"/>
      <c r="V6899" s="99"/>
      <c r="W6899" s="99"/>
      <c r="X6899" s="99"/>
      <c r="Y6899" s="99"/>
      <c r="Z6899" s="99"/>
      <c r="AF6899" s="326"/>
    </row>
    <row r="6900" spans="1:32" x14ac:dyDescent="0.25">
      <c r="A6900" s="44" t="s">
        <v>11485</v>
      </c>
      <c r="B6900" s="44" t="s">
        <v>10018</v>
      </c>
      <c r="C6900" s="45">
        <v>240102</v>
      </c>
      <c r="D6900" s="45" t="s">
        <v>12340</v>
      </c>
      <c r="E6900" s="45" t="s">
        <v>5452</v>
      </c>
      <c r="AF6900" s="326"/>
    </row>
    <row r="6901" spans="1:32" x14ac:dyDescent="0.25">
      <c r="A6901" s="44" t="s">
        <v>11485</v>
      </c>
      <c r="B6901" s="44" t="s">
        <v>2211</v>
      </c>
      <c r="C6901" s="45">
        <v>240505</v>
      </c>
      <c r="D6901" s="45" t="s">
        <v>12340</v>
      </c>
      <c r="E6901" s="45" t="s">
        <v>5468</v>
      </c>
      <c r="AF6901" s="326"/>
    </row>
    <row r="6902" spans="1:32" x14ac:dyDescent="0.25">
      <c r="A6902" s="44" t="s">
        <v>11485</v>
      </c>
      <c r="B6902" s="44" t="s">
        <v>986</v>
      </c>
      <c r="C6902" s="45">
        <v>240303</v>
      </c>
      <c r="D6902" s="45" t="s">
        <v>12340</v>
      </c>
      <c r="E6902" s="45" t="s">
        <v>2686</v>
      </c>
      <c r="AF6902" s="326"/>
    </row>
    <row r="6903" spans="1:32" x14ac:dyDescent="0.25">
      <c r="A6903" s="44" t="s">
        <v>11485</v>
      </c>
      <c r="B6903" s="44" t="s">
        <v>10031</v>
      </c>
      <c r="C6903" s="45">
        <v>240101</v>
      </c>
      <c r="D6903" s="45" t="s">
        <v>12340</v>
      </c>
      <c r="E6903" s="45" t="s">
        <v>10032</v>
      </c>
      <c r="AF6903" s="326"/>
    </row>
    <row r="6904" spans="1:32" x14ac:dyDescent="0.25">
      <c r="A6904" s="44" t="s">
        <v>11485</v>
      </c>
      <c r="B6904" s="44" t="s">
        <v>11299</v>
      </c>
      <c r="C6904" s="45">
        <v>24020301</v>
      </c>
      <c r="D6904" s="45" t="s">
        <v>12340</v>
      </c>
      <c r="E6904" s="45" t="s">
        <v>5444</v>
      </c>
      <c r="AF6904" s="326"/>
    </row>
    <row r="6905" spans="1:32" x14ac:dyDescent="0.25">
      <c r="A6905" s="44" t="s">
        <v>12699</v>
      </c>
      <c r="B6905" s="44" t="s">
        <v>12700</v>
      </c>
      <c r="C6905" s="45" t="s">
        <v>12701</v>
      </c>
      <c r="D6905" s="46" t="s">
        <v>13037</v>
      </c>
      <c r="E6905" s="46">
        <v>46282</v>
      </c>
      <c r="AF6905" s="326"/>
    </row>
    <row r="6906" spans="1:32" x14ac:dyDescent="0.25">
      <c r="A6906" s="44" t="s">
        <v>12699</v>
      </c>
      <c r="B6906" s="44" t="s">
        <v>12700</v>
      </c>
      <c r="C6906" s="45" t="s">
        <v>17682</v>
      </c>
      <c r="D6906" s="46" t="s">
        <v>13037</v>
      </c>
      <c r="E6906" s="46">
        <v>46274</v>
      </c>
      <c r="AF6906" s="326"/>
    </row>
    <row r="6907" spans="1:32" x14ac:dyDescent="0.25">
      <c r="A6907" s="44" t="s">
        <v>731</v>
      </c>
      <c r="B6907" s="44" t="s">
        <v>3298</v>
      </c>
      <c r="C6907" s="45">
        <v>23010402</v>
      </c>
      <c r="D6907" s="45" t="s">
        <v>12340</v>
      </c>
      <c r="E6907" s="45" t="s">
        <v>5640</v>
      </c>
      <c r="AF6907" s="326"/>
    </row>
    <row r="6908" spans="1:32" x14ac:dyDescent="0.25">
      <c r="A6908" s="44" t="s">
        <v>19259</v>
      </c>
      <c r="B6908" s="44" t="s">
        <v>210</v>
      </c>
      <c r="C6908" s="45">
        <v>241001</v>
      </c>
      <c r="D6908" s="45" t="s">
        <v>12340</v>
      </c>
      <c r="E6908" s="45" t="s">
        <v>5650</v>
      </c>
      <c r="AF6908" s="326"/>
    </row>
    <row r="6909" spans="1:32" x14ac:dyDescent="0.25">
      <c r="A6909" s="44" t="s">
        <v>19259</v>
      </c>
      <c r="B6909" s="44" t="s">
        <v>4036</v>
      </c>
      <c r="C6909" s="45">
        <v>24060401</v>
      </c>
      <c r="D6909" s="45" t="s">
        <v>12340</v>
      </c>
      <c r="E6909" s="45" t="s">
        <v>5235</v>
      </c>
      <c r="AF6909" s="326"/>
    </row>
    <row r="6910" spans="1:32" x14ac:dyDescent="0.25">
      <c r="A6910" s="44" t="s">
        <v>19259</v>
      </c>
      <c r="B6910" s="44" t="s">
        <v>968</v>
      </c>
      <c r="C6910" s="45">
        <v>24060402</v>
      </c>
      <c r="D6910" s="45" t="s">
        <v>12340</v>
      </c>
      <c r="E6910" s="45" t="s">
        <v>5235</v>
      </c>
      <c r="AF6910" s="326"/>
    </row>
    <row r="6911" spans="1:32" x14ac:dyDescent="0.25">
      <c r="A6911" s="44" t="s">
        <v>19259</v>
      </c>
      <c r="B6911" s="44" t="s">
        <v>5639</v>
      </c>
      <c r="C6911" s="45">
        <v>26010401</v>
      </c>
      <c r="D6911" s="45" t="s">
        <v>12340</v>
      </c>
      <c r="E6911" s="45" t="s">
        <v>18836</v>
      </c>
      <c r="AF6911" s="326"/>
    </row>
    <row r="6912" spans="1:32" x14ac:dyDescent="0.25">
      <c r="A6912" s="44" t="s">
        <v>19259</v>
      </c>
      <c r="B6912" s="44" t="s">
        <v>3298</v>
      </c>
      <c r="C6912" s="45">
        <v>26010402</v>
      </c>
      <c r="D6912" s="45" t="s">
        <v>12340</v>
      </c>
      <c r="E6912" s="45" t="s">
        <v>18836</v>
      </c>
      <c r="AF6912" s="326"/>
    </row>
    <row r="6913" spans="1:32" x14ac:dyDescent="0.25">
      <c r="A6913" s="44" t="s">
        <v>17063</v>
      </c>
      <c r="B6913" s="44" t="s">
        <v>16911</v>
      </c>
      <c r="C6913" s="45">
        <v>250902</v>
      </c>
      <c r="D6913" s="45" t="s">
        <v>12340</v>
      </c>
      <c r="E6913" s="45" t="s">
        <v>5246</v>
      </c>
      <c r="AF6913" s="326"/>
    </row>
    <row r="6914" spans="1:32" x14ac:dyDescent="0.25">
      <c r="A6914" s="44" t="s">
        <v>19260</v>
      </c>
      <c r="B6914" s="44" t="s">
        <v>18840</v>
      </c>
      <c r="C6914" s="45">
        <v>260202</v>
      </c>
      <c r="D6914" s="45" t="s">
        <v>12340</v>
      </c>
      <c r="E6914" s="45" t="s">
        <v>10021</v>
      </c>
      <c r="AF6914" s="326"/>
    </row>
    <row r="6915" spans="1:32" x14ac:dyDescent="0.25">
      <c r="A6915" s="44" t="s">
        <v>229</v>
      </c>
      <c r="B6915" s="44" t="s">
        <v>210</v>
      </c>
      <c r="C6915" s="45" t="s">
        <v>8922</v>
      </c>
      <c r="D6915" s="45" t="s">
        <v>12177</v>
      </c>
      <c r="E6915" s="45" t="s">
        <v>4471</v>
      </c>
      <c r="F6915" s="93"/>
      <c r="G6915" s="93"/>
      <c r="H6915" s="93"/>
      <c r="I6915" s="99"/>
      <c r="J6915" s="99"/>
      <c r="K6915" s="99"/>
      <c r="L6915" s="99"/>
      <c r="M6915" s="99"/>
      <c r="N6915" s="99"/>
      <c r="O6915" s="99"/>
      <c r="P6915" s="99"/>
      <c r="Q6915" s="99"/>
      <c r="R6915" s="99"/>
      <c r="S6915" s="99"/>
      <c r="T6915" s="99"/>
      <c r="U6915" s="99"/>
      <c r="V6915" s="99"/>
      <c r="W6915" s="99"/>
      <c r="X6915" s="99"/>
      <c r="Y6915" s="99"/>
      <c r="Z6915" s="99"/>
      <c r="AF6915" s="326"/>
    </row>
    <row r="6916" spans="1:32" x14ac:dyDescent="0.25">
      <c r="A6916" s="44" t="s">
        <v>229</v>
      </c>
      <c r="B6916" s="44" t="s">
        <v>2620</v>
      </c>
      <c r="C6916" s="45" t="s">
        <v>15148</v>
      </c>
      <c r="D6916" s="45" t="s">
        <v>12177</v>
      </c>
      <c r="E6916" s="45" t="s">
        <v>9349</v>
      </c>
      <c r="F6916" s="93"/>
      <c r="G6916" s="93"/>
      <c r="H6916" s="93"/>
      <c r="I6916" s="99"/>
      <c r="J6916" s="99"/>
      <c r="K6916" s="99"/>
      <c r="L6916" s="99"/>
      <c r="M6916" s="99"/>
      <c r="N6916" s="99"/>
      <c r="O6916" s="99"/>
      <c r="P6916" s="99"/>
      <c r="Q6916" s="99"/>
      <c r="R6916" s="99"/>
      <c r="S6916" s="99"/>
      <c r="T6916" s="99"/>
      <c r="U6916" s="99"/>
      <c r="V6916" s="99"/>
      <c r="W6916" s="99"/>
      <c r="X6916" s="99"/>
      <c r="Y6916" s="99"/>
      <c r="Z6916" s="99"/>
      <c r="AF6916" s="326"/>
    </row>
    <row r="6917" spans="1:32" x14ac:dyDescent="0.25">
      <c r="A6917" s="44" t="s">
        <v>229</v>
      </c>
      <c r="B6917" s="44" t="s">
        <v>210</v>
      </c>
      <c r="C6917" s="45" t="s">
        <v>8922</v>
      </c>
      <c r="D6917" s="93" t="s">
        <v>18817</v>
      </c>
      <c r="E6917" s="45" t="s">
        <v>5235</v>
      </c>
      <c r="F6917" s="379"/>
      <c r="G6917" s="379"/>
      <c r="H6917" s="379"/>
      <c r="I6917" s="380"/>
      <c r="J6917" s="380"/>
      <c r="K6917" s="380"/>
      <c r="L6917" s="380"/>
      <c r="M6917" s="380"/>
      <c r="N6917" s="380"/>
      <c r="O6917" s="380"/>
      <c r="P6917" s="380"/>
      <c r="Q6917" s="380"/>
      <c r="R6917" s="380"/>
      <c r="S6917" s="380"/>
      <c r="T6917" s="380"/>
      <c r="U6917" s="380"/>
      <c r="V6917" s="380"/>
      <c r="W6917" s="380"/>
      <c r="X6917" s="380"/>
      <c r="Y6917" s="380"/>
      <c r="Z6917" s="380"/>
      <c r="AA6917" s="380"/>
      <c r="AF6917" s="326"/>
    </row>
    <row r="6918" spans="1:32" x14ac:dyDescent="0.25">
      <c r="A6918" s="44" t="s">
        <v>229</v>
      </c>
      <c r="B6918" s="44" t="s">
        <v>2620</v>
      </c>
      <c r="C6918" s="45" t="s">
        <v>15148</v>
      </c>
      <c r="D6918" s="93" t="s">
        <v>18817</v>
      </c>
      <c r="E6918" s="45" t="s">
        <v>9349</v>
      </c>
      <c r="F6918" s="379"/>
      <c r="G6918" s="379"/>
      <c r="H6918" s="379"/>
      <c r="I6918" s="380"/>
      <c r="J6918" s="380"/>
      <c r="K6918" s="380"/>
      <c r="L6918" s="380"/>
      <c r="M6918" s="380"/>
      <c r="N6918" s="380"/>
      <c r="O6918" s="380"/>
      <c r="P6918" s="380"/>
      <c r="Q6918" s="380"/>
      <c r="R6918" s="380"/>
      <c r="S6918" s="380"/>
      <c r="T6918" s="380"/>
      <c r="U6918" s="380"/>
      <c r="V6918" s="380"/>
      <c r="W6918" s="380"/>
      <c r="X6918" s="380"/>
      <c r="Y6918" s="380"/>
      <c r="Z6918" s="380"/>
      <c r="AA6918" s="380"/>
      <c r="AF6918" s="326"/>
    </row>
    <row r="6919" spans="1:32" x14ac:dyDescent="0.25">
      <c r="A6919" s="44" t="s">
        <v>229</v>
      </c>
      <c r="B6919" s="44" t="s">
        <v>8956</v>
      </c>
      <c r="C6919" s="45" t="s">
        <v>8922</v>
      </c>
      <c r="D6919" s="45" t="s">
        <v>10697</v>
      </c>
      <c r="E6919" s="45" t="s">
        <v>4471</v>
      </c>
      <c r="F6919" s="93"/>
      <c r="G6919" s="93"/>
      <c r="H6919" s="93"/>
      <c r="I6919" s="99"/>
      <c r="J6919" s="99"/>
      <c r="K6919" s="99"/>
      <c r="L6919" s="99"/>
      <c r="M6919" s="99"/>
      <c r="N6919" s="99"/>
      <c r="O6919" s="99"/>
      <c r="P6919" s="99"/>
      <c r="Q6919" s="99"/>
      <c r="R6919" s="99"/>
      <c r="S6919" s="99"/>
      <c r="T6919" s="99"/>
      <c r="U6919" s="99"/>
      <c r="V6919" s="99"/>
      <c r="W6919" s="99"/>
      <c r="X6919" s="99"/>
      <c r="Y6919" s="99"/>
      <c r="Z6919" s="99"/>
      <c r="AF6919" s="326"/>
    </row>
    <row r="6920" spans="1:32" x14ac:dyDescent="0.25">
      <c r="A6920" s="44" t="s">
        <v>6819</v>
      </c>
      <c r="B6920" s="44" t="s">
        <v>154</v>
      </c>
      <c r="C6920" s="45" t="s">
        <v>6820</v>
      </c>
      <c r="D6920" s="46" t="s">
        <v>13037</v>
      </c>
      <c r="E6920" s="46">
        <v>46441</v>
      </c>
      <c r="AF6920" s="326"/>
    </row>
    <row r="6921" spans="1:32" x14ac:dyDescent="0.25">
      <c r="A6921" s="44" t="s">
        <v>6819</v>
      </c>
      <c r="B6921" s="44" t="s">
        <v>154</v>
      </c>
      <c r="C6921" s="45" t="s">
        <v>6820</v>
      </c>
      <c r="D6921" s="46" t="s">
        <v>13037</v>
      </c>
      <c r="E6921" s="46">
        <v>46441</v>
      </c>
      <c r="AF6921" s="326"/>
    </row>
    <row r="6922" spans="1:32" x14ac:dyDescent="0.25">
      <c r="A6922" s="44" t="s">
        <v>6819</v>
      </c>
      <c r="B6922" s="44" t="s">
        <v>154</v>
      </c>
      <c r="C6922" s="45" t="s">
        <v>6820</v>
      </c>
      <c r="D6922" s="46" t="s">
        <v>13037</v>
      </c>
      <c r="E6922" s="46">
        <v>46441</v>
      </c>
      <c r="AF6922" s="326"/>
    </row>
    <row r="6923" spans="1:32" x14ac:dyDescent="0.25">
      <c r="A6923" s="44" t="s">
        <v>6819</v>
      </c>
      <c r="B6923" s="44" t="s">
        <v>154</v>
      </c>
      <c r="C6923" s="45" t="s">
        <v>15622</v>
      </c>
      <c r="D6923" s="46" t="s">
        <v>13037</v>
      </c>
      <c r="E6923" s="46">
        <v>46218</v>
      </c>
      <c r="AF6923" s="326"/>
    </row>
    <row r="6924" spans="1:32" x14ac:dyDescent="0.25">
      <c r="A6924" s="44" t="s">
        <v>3651</v>
      </c>
      <c r="B6924" s="44" t="s">
        <v>3598</v>
      </c>
      <c r="C6924" s="45">
        <v>210305</v>
      </c>
      <c r="D6924" s="45" t="s">
        <v>12340</v>
      </c>
      <c r="E6924" s="45" t="s">
        <v>3276</v>
      </c>
      <c r="AF6924" s="326"/>
    </row>
    <row r="6925" spans="1:32" x14ac:dyDescent="0.25">
      <c r="A6925" s="44" t="s">
        <v>11829</v>
      </c>
      <c r="B6925" s="44" t="s">
        <v>20342</v>
      </c>
      <c r="C6925" s="45" t="s">
        <v>10493</v>
      </c>
      <c r="D6925" s="32" t="s">
        <v>12570</v>
      </c>
      <c r="E6925" s="46">
        <v>46387</v>
      </c>
      <c r="AF6925" s="326"/>
    </row>
    <row r="6926" spans="1:32" x14ac:dyDescent="0.25">
      <c r="A6926" s="44" t="s">
        <v>13289</v>
      </c>
      <c r="B6926" s="44" t="s">
        <v>13107</v>
      </c>
      <c r="C6926" s="45">
        <v>9.25</v>
      </c>
      <c r="D6926" s="45" t="s">
        <v>13565</v>
      </c>
      <c r="E6926" s="46">
        <v>47664</v>
      </c>
      <c r="F6926" s="45"/>
      <c r="G6926" s="93"/>
      <c r="H6926" s="93"/>
      <c r="I6926" s="99"/>
      <c r="J6926" s="99"/>
      <c r="K6926" s="99"/>
      <c r="L6926" s="99"/>
      <c r="M6926" s="99"/>
      <c r="N6926" s="99"/>
      <c r="O6926" s="99"/>
      <c r="P6926" s="99"/>
      <c r="Q6926" s="99"/>
      <c r="R6926" s="99"/>
      <c r="S6926" s="99"/>
      <c r="T6926" s="99"/>
      <c r="U6926" s="99"/>
      <c r="V6926" s="99"/>
      <c r="W6926" s="99"/>
      <c r="X6926" s="99"/>
      <c r="Y6926" s="99"/>
      <c r="Z6926" s="99"/>
      <c r="AF6926" s="326"/>
    </row>
    <row r="6927" spans="1:32" x14ac:dyDescent="0.25">
      <c r="A6927" s="44" t="s">
        <v>13289</v>
      </c>
      <c r="B6927" s="44" t="s">
        <v>13117</v>
      </c>
      <c r="C6927" s="45">
        <v>11.25</v>
      </c>
      <c r="D6927" s="45" t="s">
        <v>13565</v>
      </c>
      <c r="E6927" s="46">
        <v>47664</v>
      </c>
      <c r="F6927" s="45"/>
      <c r="G6927" s="93"/>
      <c r="H6927" s="93"/>
      <c r="I6927" s="99"/>
      <c r="J6927" s="99"/>
      <c r="K6927" s="99"/>
      <c r="L6927" s="99"/>
      <c r="M6927" s="99"/>
      <c r="N6927" s="99"/>
      <c r="O6927" s="99"/>
      <c r="P6927" s="99"/>
      <c r="Q6927" s="99"/>
      <c r="R6927" s="99"/>
      <c r="S6927" s="99"/>
      <c r="T6927" s="99"/>
      <c r="U6927" s="99"/>
      <c r="V6927" s="99"/>
      <c r="W6927" s="99"/>
      <c r="X6927" s="99"/>
      <c r="Y6927" s="99"/>
      <c r="Z6927" s="99"/>
      <c r="AF6927" s="326"/>
    </row>
    <row r="6928" spans="1:32" x14ac:dyDescent="0.25">
      <c r="A6928" s="44" t="s">
        <v>13289</v>
      </c>
      <c r="B6928" s="44" t="s">
        <v>13110</v>
      </c>
      <c r="C6928" s="45">
        <v>12.25</v>
      </c>
      <c r="D6928" s="45" t="s">
        <v>13565</v>
      </c>
      <c r="E6928" s="46">
        <v>47664</v>
      </c>
      <c r="F6928" s="45"/>
      <c r="G6928" s="93"/>
      <c r="H6928" s="93"/>
      <c r="I6928" s="99"/>
      <c r="J6928" s="99"/>
      <c r="K6928" s="99"/>
      <c r="L6928" s="99"/>
      <c r="M6928" s="99"/>
      <c r="N6928" s="99"/>
      <c r="O6928" s="99"/>
      <c r="P6928" s="99"/>
      <c r="Q6928" s="99"/>
      <c r="R6928" s="99"/>
      <c r="S6928" s="99"/>
      <c r="T6928" s="99"/>
      <c r="U6928" s="99"/>
      <c r="V6928" s="99"/>
      <c r="W6928" s="99"/>
      <c r="X6928" s="99"/>
      <c r="Y6928" s="99"/>
      <c r="Z6928" s="99"/>
      <c r="AF6928" s="326"/>
    </row>
    <row r="6929" spans="1:32" x14ac:dyDescent="0.25">
      <c r="A6929" s="44" t="s">
        <v>13289</v>
      </c>
      <c r="B6929" s="44" t="s">
        <v>13144</v>
      </c>
      <c r="C6929" s="45">
        <v>17.25</v>
      </c>
      <c r="D6929" s="45" t="s">
        <v>13565</v>
      </c>
      <c r="E6929" s="46">
        <v>47664</v>
      </c>
      <c r="F6929" s="45"/>
      <c r="G6929" s="93"/>
      <c r="H6929" s="93"/>
      <c r="I6929" s="99"/>
      <c r="J6929" s="99"/>
      <c r="K6929" s="99"/>
      <c r="L6929" s="99"/>
      <c r="M6929" s="99"/>
      <c r="N6929" s="99"/>
      <c r="O6929" s="99"/>
      <c r="P6929" s="99"/>
      <c r="Q6929" s="99"/>
      <c r="R6929" s="99"/>
      <c r="S6929" s="99"/>
      <c r="T6929" s="99"/>
      <c r="U6929" s="99"/>
      <c r="V6929" s="99"/>
      <c r="W6929" s="99"/>
      <c r="X6929" s="99"/>
      <c r="Y6929" s="99"/>
      <c r="Z6929" s="99"/>
      <c r="AF6929" s="326"/>
    </row>
    <row r="6930" spans="1:32" x14ac:dyDescent="0.25">
      <c r="A6930" s="44" t="s">
        <v>19261</v>
      </c>
      <c r="B6930" s="44" t="s">
        <v>18852</v>
      </c>
      <c r="C6930" s="45">
        <v>260205</v>
      </c>
      <c r="D6930" s="45" t="s">
        <v>12340</v>
      </c>
      <c r="E6930" s="45" t="s">
        <v>10021</v>
      </c>
      <c r="AF6930" s="326"/>
    </row>
    <row r="6931" spans="1:32" x14ac:dyDescent="0.25">
      <c r="A6931" s="44" t="s">
        <v>3268</v>
      </c>
      <c r="B6931" s="44" t="s">
        <v>3166</v>
      </c>
      <c r="C6931" s="45">
        <v>230902</v>
      </c>
      <c r="D6931" s="45" t="s">
        <v>12340</v>
      </c>
      <c r="E6931" s="45" t="s">
        <v>8524</v>
      </c>
      <c r="AF6931" s="326"/>
    </row>
    <row r="6932" spans="1:32" x14ac:dyDescent="0.3">
      <c r="A6932" s="372" t="s">
        <v>14363</v>
      </c>
      <c r="B6932" s="372" t="s">
        <v>1204</v>
      </c>
      <c r="C6932" s="125" t="s">
        <v>14352</v>
      </c>
      <c r="D6932" s="32" t="s">
        <v>20621</v>
      </c>
      <c r="E6932" s="125" t="s">
        <v>13567</v>
      </c>
      <c r="F6932" s="125" t="s">
        <v>1237</v>
      </c>
      <c r="G6932" s="125" t="s">
        <v>1237</v>
      </c>
      <c r="AF6932" s="326"/>
    </row>
    <row r="6933" spans="1:32" x14ac:dyDescent="0.25">
      <c r="A6933" s="44" t="s">
        <v>13686</v>
      </c>
      <c r="B6933" s="44" t="s">
        <v>210</v>
      </c>
      <c r="C6933" s="45">
        <v>241001</v>
      </c>
      <c r="D6933" s="45" t="s">
        <v>12340</v>
      </c>
      <c r="E6933" s="45" t="s">
        <v>5650</v>
      </c>
      <c r="AF6933" s="326"/>
    </row>
    <row r="6934" spans="1:32" x14ac:dyDescent="0.3">
      <c r="A6934" s="372" t="s">
        <v>16787</v>
      </c>
      <c r="B6934" s="372" t="s">
        <v>16875</v>
      </c>
      <c r="C6934" s="125" t="s">
        <v>16876</v>
      </c>
      <c r="D6934" s="32" t="s">
        <v>20621</v>
      </c>
      <c r="E6934" s="125" t="s">
        <v>16883</v>
      </c>
      <c r="F6934" s="125" t="s">
        <v>1236</v>
      </c>
      <c r="G6934" s="125" t="s">
        <v>1237</v>
      </c>
      <c r="AF6934" s="326"/>
    </row>
    <row r="6935" spans="1:32" x14ac:dyDescent="0.25">
      <c r="A6935" s="44" t="s">
        <v>5552</v>
      </c>
      <c r="B6935" s="44" t="s">
        <v>2433</v>
      </c>
      <c r="C6935" s="45">
        <v>220105</v>
      </c>
      <c r="D6935" s="45" t="s">
        <v>12340</v>
      </c>
      <c r="E6935" s="45" t="s">
        <v>2686</v>
      </c>
      <c r="AF6935" s="326"/>
    </row>
    <row r="6936" spans="1:32" x14ac:dyDescent="0.25">
      <c r="A6936" s="256" t="s">
        <v>15274</v>
      </c>
      <c r="B6936" s="256" t="s">
        <v>15248</v>
      </c>
      <c r="C6936" s="53" t="s">
        <v>15382</v>
      </c>
      <c r="D6936" s="93" t="s">
        <v>5891</v>
      </c>
      <c r="E6936" s="257">
        <v>47615</v>
      </c>
      <c r="F6936" s="93"/>
      <c r="G6936" s="93"/>
      <c r="H6936" s="93"/>
      <c r="I6936" s="99"/>
      <c r="J6936" s="99"/>
      <c r="K6936" s="99"/>
      <c r="L6936" s="99"/>
      <c r="M6936" s="99"/>
      <c r="N6936" s="99"/>
      <c r="O6936" s="99"/>
      <c r="P6936" s="99"/>
      <c r="Q6936" s="99"/>
      <c r="R6936" s="99"/>
      <c r="S6936" s="99"/>
      <c r="T6936" s="99"/>
      <c r="U6936" s="99"/>
      <c r="V6936" s="99"/>
      <c r="W6936" s="99"/>
      <c r="X6936" s="99"/>
      <c r="Y6936" s="99"/>
      <c r="Z6936" s="99"/>
      <c r="AF6936" s="326"/>
    </row>
    <row r="6937" spans="1:32" x14ac:dyDescent="0.25">
      <c r="A6937" s="44" t="s">
        <v>6971</v>
      </c>
      <c r="B6937" s="44" t="s">
        <v>3298</v>
      </c>
      <c r="C6937" s="45">
        <v>23010402</v>
      </c>
      <c r="D6937" s="45" t="s">
        <v>12340</v>
      </c>
      <c r="E6937" s="45" t="s">
        <v>5640</v>
      </c>
      <c r="AF6937" s="326"/>
    </row>
    <row r="6938" spans="1:32" x14ac:dyDescent="0.25">
      <c r="A6938" s="44" t="s">
        <v>6971</v>
      </c>
      <c r="B6938" s="44" t="s">
        <v>5639</v>
      </c>
      <c r="C6938" s="45">
        <v>23010401</v>
      </c>
      <c r="D6938" s="45" t="s">
        <v>12340</v>
      </c>
      <c r="E6938" s="45" t="s">
        <v>5640</v>
      </c>
      <c r="AF6938" s="326"/>
    </row>
    <row r="6939" spans="1:32" x14ac:dyDescent="0.25">
      <c r="A6939" s="44" t="s">
        <v>7531</v>
      </c>
      <c r="B6939" s="44" t="s">
        <v>8464</v>
      </c>
      <c r="C6939" s="45">
        <v>230701</v>
      </c>
      <c r="D6939" s="45" t="s">
        <v>12340</v>
      </c>
      <c r="E6939" s="45" t="s">
        <v>4375</v>
      </c>
      <c r="AF6939" s="326"/>
    </row>
    <row r="6940" spans="1:32" x14ac:dyDescent="0.25">
      <c r="A6940" s="44" t="s">
        <v>7531</v>
      </c>
      <c r="B6940" s="44" t="s">
        <v>3598</v>
      </c>
      <c r="C6940" s="45">
        <v>230301</v>
      </c>
      <c r="D6940" s="45" t="s">
        <v>12340</v>
      </c>
      <c r="E6940" s="45" t="s">
        <v>5580</v>
      </c>
      <c r="AF6940" s="326"/>
    </row>
    <row r="6941" spans="1:32" x14ac:dyDescent="0.3">
      <c r="A6941" s="372" t="s">
        <v>0</v>
      </c>
      <c r="B6941" s="372" t="s">
        <v>1218</v>
      </c>
      <c r="C6941" s="125" t="s">
        <v>11922</v>
      </c>
      <c r="D6941" s="32" t="s">
        <v>20621</v>
      </c>
      <c r="E6941" s="125" t="s">
        <v>8976</v>
      </c>
      <c r="F6941" s="125" t="s">
        <v>1237</v>
      </c>
      <c r="G6941" s="125" t="s">
        <v>1237</v>
      </c>
      <c r="AF6941" s="326"/>
    </row>
    <row r="6942" spans="1:32" x14ac:dyDescent="0.25">
      <c r="A6942" s="44" t="s">
        <v>0</v>
      </c>
      <c r="B6942" s="44" t="s">
        <v>15623</v>
      </c>
      <c r="C6942" s="45" t="s">
        <v>5090</v>
      </c>
      <c r="D6942" s="46" t="s">
        <v>13037</v>
      </c>
      <c r="E6942" s="46">
        <v>46285</v>
      </c>
      <c r="AF6942" s="326"/>
    </row>
    <row r="6943" spans="1:32" x14ac:dyDescent="0.25">
      <c r="A6943" s="44" t="s">
        <v>0</v>
      </c>
      <c r="B6943" s="44" t="s">
        <v>15623</v>
      </c>
      <c r="C6943" s="45" t="s">
        <v>5090</v>
      </c>
      <c r="D6943" s="46" t="s">
        <v>13037</v>
      </c>
      <c r="E6943" s="46">
        <v>46285</v>
      </c>
      <c r="AF6943" s="326"/>
    </row>
    <row r="6944" spans="1:32" x14ac:dyDescent="0.25">
      <c r="A6944" s="44" t="s">
        <v>0</v>
      </c>
      <c r="B6944" s="44" t="s">
        <v>15623</v>
      </c>
      <c r="C6944" s="45" t="s">
        <v>5090</v>
      </c>
      <c r="D6944" s="46" t="s">
        <v>13037</v>
      </c>
      <c r="E6944" s="46">
        <v>46285</v>
      </c>
      <c r="AF6944" s="326"/>
    </row>
    <row r="6945" spans="1:32" x14ac:dyDescent="0.25">
      <c r="A6945" s="44" t="s">
        <v>0</v>
      </c>
      <c r="B6945" s="44" t="s">
        <v>165</v>
      </c>
      <c r="C6945" s="45" t="s">
        <v>5146</v>
      </c>
      <c r="D6945" s="46" t="s">
        <v>13037</v>
      </c>
      <c r="E6945" s="46">
        <v>46250</v>
      </c>
      <c r="AF6945" s="326"/>
    </row>
    <row r="6946" spans="1:32" x14ac:dyDescent="0.25">
      <c r="A6946" s="44" t="s">
        <v>0</v>
      </c>
      <c r="B6946" s="44" t="s">
        <v>165</v>
      </c>
      <c r="C6946" s="45" t="s">
        <v>5146</v>
      </c>
      <c r="D6946" s="46" t="s">
        <v>13037</v>
      </c>
      <c r="E6946" s="46">
        <v>46250</v>
      </c>
      <c r="AF6946" s="326"/>
    </row>
    <row r="6947" spans="1:32" x14ac:dyDescent="0.25">
      <c r="A6947" s="44" t="s">
        <v>0</v>
      </c>
      <c r="B6947" s="44" t="s">
        <v>165</v>
      </c>
      <c r="C6947" s="45" t="s">
        <v>5146</v>
      </c>
      <c r="D6947" s="46" t="s">
        <v>13037</v>
      </c>
      <c r="E6947" s="46">
        <v>46250</v>
      </c>
      <c r="AF6947" s="326"/>
    </row>
    <row r="6948" spans="1:32" x14ac:dyDescent="0.25">
      <c r="A6948" s="44" t="s">
        <v>0</v>
      </c>
      <c r="B6948" s="44" t="s">
        <v>154</v>
      </c>
      <c r="C6948" s="45" t="s">
        <v>6821</v>
      </c>
      <c r="D6948" s="46" t="s">
        <v>13037</v>
      </c>
      <c r="E6948" s="46">
        <v>46441</v>
      </c>
      <c r="AF6948" s="326"/>
    </row>
    <row r="6949" spans="1:32" x14ac:dyDescent="0.25">
      <c r="A6949" s="44" t="s">
        <v>0</v>
      </c>
      <c r="B6949" s="44" t="s">
        <v>154</v>
      </c>
      <c r="C6949" s="45" t="s">
        <v>6821</v>
      </c>
      <c r="D6949" s="46" t="s">
        <v>13037</v>
      </c>
      <c r="E6949" s="46">
        <v>46441</v>
      </c>
      <c r="AF6949" s="326"/>
    </row>
    <row r="6950" spans="1:32" x14ac:dyDescent="0.25">
      <c r="A6950" s="44" t="s">
        <v>0</v>
      </c>
      <c r="B6950" s="44" t="s">
        <v>154</v>
      </c>
      <c r="C6950" s="45" t="s">
        <v>6821</v>
      </c>
      <c r="D6950" s="46" t="s">
        <v>13037</v>
      </c>
      <c r="E6950" s="46">
        <v>46441</v>
      </c>
      <c r="AF6950" s="326"/>
    </row>
    <row r="6951" spans="1:32" x14ac:dyDescent="0.25">
      <c r="A6951" s="44" t="s">
        <v>0</v>
      </c>
      <c r="B6951" s="44" t="s">
        <v>154</v>
      </c>
      <c r="C6951" s="45" t="s">
        <v>15624</v>
      </c>
      <c r="D6951" s="46" t="s">
        <v>13037</v>
      </c>
      <c r="E6951" s="46">
        <v>46218</v>
      </c>
      <c r="AF6951" s="326"/>
    </row>
    <row r="6952" spans="1:32" x14ac:dyDescent="0.25">
      <c r="A6952" s="44" t="s">
        <v>19262</v>
      </c>
      <c r="B6952" s="44" t="s">
        <v>3298</v>
      </c>
      <c r="C6952" s="45">
        <v>24010402</v>
      </c>
      <c r="D6952" s="45" t="s">
        <v>12340</v>
      </c>
      <c r="E6952" s="45" t="s">
        <v>10021</v>
      </c>
      <c r="AF6952" s="326"/>
    </row>
    <row r="6953" spans="1:32" x14ac:dyDescent="0.25">
      <c r="A6953" s="44" t="s">
        <v>11486</v>
      </c>
      <c r="B6953" s="44" t="s">
        <v>19011</v>
      </c>
      <c r="C6953" s="45">
        <v>25050201</v>
      </c>
      <c r="D6953" s="45" t="s">
        <v>12340</v>
      </c>
      <c r="E6953" s="45" t="s">
        <v>7651</v>
      </c>
      <c r="AF6953" s="326"/>
    </row>
    <row r="6954" spans="1:32" x14ac:dyDescent="0.25">
      <c r="A6954" s="44" t="s">
        <v>11486</v>
      </c>
      <c r="B6954" s="44" t="s">
        <v>5639</v>
      </c>
      <c r="C6954" s="45">
        <v>26010401</v>
      </c>
      <c r="D6954" s="45" t="s">
        <v>12340</v>
      </c>
      <c r="E6954" s="45" t="s">
        <v>18836</v>
      </c>
      <c r="AF6954" s="326"/>
    </row>
    <row r="6955" spans="1:32" x14ac:dyDescent="0.25">
      <c r="A6955" s="44" t="s">
        <v>11486</v>
      </c>
      <c r="B6955" s="44" t="s">
        <v>3298</v>
      </c>
      <c r="C6955" s="45">
        <v>26010402</v>
      </c>
      <c r="D6955" s="45" t="s">
        <v>12340</v>
      </c>
      <c r="E6955" s="45" t="s">
        <v>18836</v>
      </c>
      <c r="AF6955" s="326"/>
    </row>
    <row r="6956" spans="1:32" x14ac:dyDescent="0.25">
      <c r="A6956" s="44" t="s">
        <v>11486</v>
      </c>
      <c r="B6956" s="44" t="s">
        <v>10031</v>
      </c>
      <c r="C6956" s="45">
        <v>260105</v>
      </c>
      <c r="D6956" s="45" t="s">
        <v>12340</v>
      </c>
      <c r="E6956" s="45" t="s">
        <v>19008</v>
      </c>
      <c r="AF6956" s="326"/>
    </row>
    <row r="6957" spans="1:32" x14ac:dyDescent="0.25">
      <c r="A6957" s="44" t="s">
        <v>11486</v>
      </c>
      <c r="B6957" s="44" t="s">
        <v>3598</v>
      </c>
      <c r="C6957" s="45">
        <v>250303</v>
      </c>
      <c r="D6957" s="45" t="s">
        <v>12340</v>
      </c>
      <c r="E6957" s="45" t="s">
        <v>12896</v>
      </c>
      <c r="AF6957" s="326"/>
    </row>
    <row r="6958" spans="1:32" x14ac:dyDescent="0.25">
      <c r="A6958" s="44" t="s">
        <v>11486</v>
      </c>
      <c r="B6958" s="44" t="s">
        <v>967</v>
      </c>
      <c r="C6958" s="45">
        <v>240601</v>
      </c>
      <c r="D6958" s="45" t="s">
        <v>12340</v>
      </c>
      <c r="E6958" s="45" t="s">
        <v>10639</v>
      </c>
      <c r="AF6958" s="326"/>
    </row>
    <row r="6959" spans="1:32" x14ac:dyDescent="0.25">
      <c r="A6959" s="44" t="s">
        <v>11486</v>
      </c>
      <c r="B6959" s="44" t="s">
        <v>210</v>
      </c>
      <c r="C6959" s="45">
        <v>241001</v>
      </c>
      <c r="D6959" s="45" t="s">
        <v>12340</v>
      </c>
      <c r="E6959" s="45" t="s">
        <v>5650</v>
      </c>
      <c r="AF6959" s="326"/>
    </row>
    <row r="6960" spans="1:32" x14ac:dyDescent="0.25">
      <c r="A6960" s="44" t="s">
        <v>11486</v>
      </c>
      <c r="B6960" s="44" t="s">
        <v>1734</v>
      </c>
      <c r="C6960" s="45">
        <v>250301</v>
      </c>
      <c r="D6960" s="45" t="s">
        <v>12340</v>
      </c>
      <c r="E6960" s="45" t="s">
        <v>5580</v>
      </c>
      <c r="AF6960" s="326"/>
    </row>
    <row r="6961" spans="1:32" x14ac:dyDescent="0.25">
      <c r="A6961" s="44" t="s">
        <v>11486</v>
      </c>
      <c r="B6961" s="44" t="s">
        <v>16907</v>
      </c>
      <c r="C6961" s="45">
        <v>25050401</v>
      </c>
      <c r="D6961" s="45" t="s">
        <v>12340</v>
      </c>
      <c r="E6961" s="45" t="s">
        <v>7651</v>
      </c>
      <c r="AF6961" s="326"/>
    </row>
    <row r="6962" spans="1:32" x14ac:dyDescent="0.25">
      <c r="A6962" s="44" t="s">
        <v>11486</v>
      </c>
      <c r="B6962" s="44" t="s">
        <v>3597</v>
      </c>
      <c r="C6962" s="45">
        <v>250503</v>
      </c>
      <c r="D6962" s="45" t="s">
        <v>12340</v>
      </c>
      <c r="E6962" s="45" t="s">
        <v>16904</v>
      </c>
      <c r="AF6962" s="326"/>
    </row>
    <row r="6963" spans="1:32" x14ac:dyDescent="0.25">
      <c r="A6963" s="44" t="s">
        <v>11486</v>
      </c>
      <c r="B6963" s="44" t="s">
        <v>16913</v>
      </c>
      <c r="C6963" s="45">
        <v>25050102</v>
      </c>
      <c r="D6963" s="45" t="s">
        <v>12340</v>
      </c>
      <c r="E6963" s="45" t="s">
        <v>7651</v>
      </c>
      <c r="AF6963" s="326"/>
    </row>
    <row r="6964" spans="1:32" x14ac:dyDescent="0.25">
      <c r="A6964" s="44" t="s">
        <v>11486</v>
      </c>
      <c r="B6964" s="44" t="s">
        <v>11654</v>
      </c>
      <c r="C6964" s="45">
        <v>25050202</v>
      </c>
      <c r="D6964" s="45" t="s">
        <v>12340</v>
      </c>
      <c r="E6964" s="45" t="s">
        <v>7651</v>
      </c>
      <c r="AF6964" s="326"/>
    </row>
    <row r="6965" spans="1:32" x14ac:dyDescent="0.25">
      <c r="A6965" s="44" t="s">
        <v>11486</v>
      </c>
      <c r="B6965" s="44" t="s">
        <v>16912</v>
      </c>
      <c r="C6965" s="45">
        <v>25050101</v>
      </c>
      <c r="D6965" s="45" t="s">
        <v>12340</v>
      </c>
      <c r="E6965" s="45" t="s">
        <v>7651</v>
      </c>
      <c r="AF6965" s="326"/>
    </row>
    <row r="6966" spans="1:32" x14ac:dyDescent="0.25">
      <c r="A6966" s="44" t="s">
        <v>19263</v>
      </c>
      <c r="B6966" s="44" t="s">
        <v>10031</v>
      </c>
      <c r="C6966" s="45">
        <v>260105</v>
      </c>
      <c r="D6966" s="45" t="s">
        <v>12340</v>
      </c>
      <c r="E6966" s="45" t="s">
        <v>19008</v>
      </c>
      <c r="AF6966" s="326"/>
    </row>
    <row r="6967" spans="1:32" x14ac:dyDescent="0.3">
      <c r="A6967" s="372" t="s">
        <v>7532</v>
      </c>
      <c r="B6967" s="372" t="s">
        <v>14350</v>
      </c>
      <c r="C6967" s="125" t="s">
        <v>14351</v>
      </c>
      <c r="D6967" s="32" t="s">
        <v>20621</v>
      </c>
      <c r="E6967" s="125" t="s">
        <v>13567</v>
      </c>
      <c r="F6967" s="125" t="s">
        <v>1236</v>
      </c>
      <c r="G6967" s="125" t="s">
        <v>1237</v>
      </c>
      <c r="AF6967" s="326"/>
    </row>
    <row r="6968" spans="1:32" x14ac:dyDescent="0.25">
      <c r="A6968" s="44" t="s">
        <v>7532</v>
      </c>
      <c r="B6968" s="44" t="s">
        <v>3598</v>
      </c>
      <c r="C6968" s="45">
        <v>230301</v>
      </c>
      <c r="D6968" s="45" t="s">
        <v>12340</v>
      </c>
      <c r="E6968" s="45" t="s">
        <v>5580</v>
      </c>
      <c r="AF6968" s="326"/>
    </row>
    <row r="6969" spans="1:32" x14ac:dyDescent="0.25">
      <c r="A6969" s="44" t="s">
        <v>17064</v>
      </c>
      <c r="B6969" s="44" t="s">
        <v>3598</v>
      </c>
      <c r="C6969" s="45">
        <v>250303</v>
      </c>
      <c r="D6969" s="45" t="s">
        <v>12340</v>
      </c>
      <c r="E6969" s="45" t="s">
        <v>12896</v>
      </c>
      <c r="AF6969" s="326"/>
    </row>
    <row r="6970" spans="1:32" x14ac:dyDescent="0.3">
      <c r="A6970" s="372" t="s">
        <v>14364</v>
      </c>
      <c r="B6970" s="372" t="s">
        <v>1204</v>
      </c>
      <c r="C6970" s="125" t="s">
        <v>14352</v>
      </c>
      <c r="D6970" s="32" t="s">
        <v>20621</v>
      </c>
      <c r="E6970" s="125" t="s">
        <v>13567</v>
      </c>
      <c r="F6970" s="125" t="s">
        <v>1237</v>
      </c>
      <c r="G6970" s="125" t="s">
        <v>1237</v>
      </c>
      <c r="AF6970" s="326"/>
    </row>
    <row r="6971" spans="1:32" x14ac:dyDescent="0.25">
      <c r="A6971" s="256" t="s">
        <v>15275</v>
      </c>
      <c r="B6971" s="256" t="s">
        <v>15252</v>
      </c>
      <c r="C6971" s="53" t="s">
        <v>15383</v>
      </c>
      <c r="D6971" s="93" t="s">
        <v>5891</v>
      </c>
      <c r="E6971" s="257">
        <v>47273</v>
      </c>
      <c r="F6971" s="93"/>
      <c r="G6971" s="93"/>
      <c r="H6971" s="93"/>
      <c r="I6971" s="99"/>
      <c r="J6971" s="99"/>
      <c r="K6971" s="99"/>
      <c r="L6971" s="99"/>
      <c r="M6971" s="99"/>
      <c r="N6971" s="99"/>
      <c r="O6971" s="99"/>
      <c r="P6971" s="99"/>
      <c r="Q6971" s="99"/>
      <c r="R6971" s="99"/>
      <c r="S6971" s="99"/>
      <c r="T6971" s="99"/>
      <c r="U6971" s="99"/>
      <c r="V6971" s="99"/>
      <c r="W6971" s="99"/>
      <c r="X6971" s="99"/>
      <c r="Y6971" s="99"/>
      <c r="Z6971" s="99"/>
      <c r="AF6971" s="326"/>
    </row>
    <row r="6972" spans="1:32" x14ac:dyDescent="0.25">
      <c r="A6972" s="44" t="s">
        <v>9542</v>
      </c>
      <c r="B6972" s="44" t="s">
        <v>12128</v>
      </c>
      <c r="C6972" s="45" t="s">
        <v>8196</v>
      </c>
      <c r="D6972" s="45" t="s">
        <v>12177</v>
      </c>
      <c r="E6972" s="45" t="s">
        <v>8524</v>
      </c>
      <c r="F6972" s="93"/>
      <c r="G6972" s="93"/>
      <c r="H6972" s="93"/>
      <c r="I6972" s="99"/>
      <c r="J6972" s="99"/>
      <c r="K6972" s="99"/>
      <c r="L6972" s="99"/>
      <c r="M6972" s="99"/>
      <c r="N6972" s="99"/>
      <c r="O6972" s="99"/>
      <c r="P6972" s="99"/>
      <c r="Q6972" s="99"/>
      <c r="R6972" s="99"/>
      <c r="S6972" s="99"/>
      <c r="T6972" s="99"/>
      <c r="U6972" s="99"/>
      <c r="V6972" s="99"/>
      <c r="W6972" s="99"/>
      <c r="X6972" s="99"/>
      <c r="Y6972" s="99"/>
      <c r="Z6972" s="99"/>
      <c r="AF6972" s="326"/>
    </row>
    <row r="6973" spans="1:32" x14ac:dyDescent="0.25">
      <c r="A6973" s="44" t="s">
        <v>9542</v>
      </c>
      <c r="B6973" s="44" t="s">
        <v>12128</v>
      </c>
      <c r="C6973" s="45" t="s">
        <v>8196</v>
      </c>
      <c r="D6973" s="93" t="s">
        <v>18817</v>
      </c>
      <c r="E6973" s="45" t="s">
        <v>8524</v>
      </c>
      <c r="F6973" s="379"/>
      <c r="G6973" s="379"/>
      <c r="H6973" s="379"/>
      <c r="I6973" s="380"/>
      <c r="J6973" s="380"/>
      <c r="K6973" s="380"/>
      <c r="L6973" s="380"/>
      <c r="M6973" s="380"/>
      <c r="N6973" s="380"/>
      <c r="O6973" s="380"/>
      <c r="P6973" s="380"/>
      <c r="Q6973" s="380"/>
      <c r="R6973" s="380"/>
      <c r="S6973" s="380"/>
      <c r="T6973" s="380"/>
      <c r="U6973" s="380"/>
      <c r="V6973" s="380"/>
      <c r="W6973" s="380"/>
      <c r="X6973" s="380"/>
      <c r="Y6973" s="380"/>
      <c r="Z6973" s="380"/>
      <c r="AA6973" s="380"/>
      <c r="AF6973" s="326"/>
    </row>
    <row r="6974" spans="1:32" x14ac:dyDescent="0.25">
      <c r="A6974" s="44" t="s">
        <v>9542</v>
      </c>
      <c r="B6974" s="44" t="s">
        <v>15870</v>
      </c>
      <c r="C6974" s="45" t="s">
        <v>14868</v>
      </c>
      <c r="D6974" s="93" t="s">
        <v>3876</v>
      </c>
      <c r="E6974" s="359">
        <f>DATE(2029,1,3)</f>
        <v>47121</v>
      </c>
      <c r="F6974" s="93"/>
      <c r="G6974" s="93"/>
      <c r="H6974" s="93"/>
      <c r="I6974" s="99"/>
      <c r="J6974" s="99"/>
      <c r="K6974" s="99"/>
      <c r="L6974" s="99"/>
      <c r="M6974" s="99"/>
      <c r="N6974" s="99"/>
      <c r="O6974" s="99"/>
      <c r="P6974" s="99"/>
      <c r="Q6974" s="99"/>
      <c r="R6974" s="99"/>
      <c r="S6974" s="99"/>
      <c r="T6974" s="99"/>
      <c r="U6974" s="99"/>
      <c r="V6974" s="99"/>
      <c r="W6974" s="99"/>
      <c r="X6974" s="99"/>
      <c r="Y6974" s="99"/>
      <c r="Z6974" s="99"/>
      <c r="AF6974" s="326"/>
    </row>
    <row r="6975" spans="1:32" x14ac:dyDescent="0.25">
      <c r="A6975" s="44" t="s">
        <v>9542</v>
      </c>
      <c r="B6975" s="44" t="s">
        <v>16091</v>
      </c>
      <c r="C6975" s="45" t="s">
        <v>4016</v>
      </c>
      <c r="D6975" s="93" t="s">
        <v>3876</v>
      </c>
      <c r="E6975" s="359">
        <f>DATE(2026,6,7)</f>
        <v>46180</v>
      </c>
      <c r="F6975" s="93"/>
      <c r="G6975" s="93"/>
      <c r="H6975" s="93"/>
      <c r="I6975" s="99"/>
      <c r="J6975" s="99"/>
      <c r="K6975" s="99"/>
      <c r="L6975" s="99"/>
      <c r="M6975" s="99"/>
      <c r="N6975" s="99"/>
      <c r="O6975" s="99"/>
      <c r="P6975" s="99"/>
      <c r="Q6975" s="99"/>
      <c r="R6975" s="99"/>
      <c r="S6975" s="99"/>
      <c r="T6975" s="99"/>
      <c r="U6975" s="99"/>
      <c r="V6975" s="99"/>
      <c r="W6975" s="99"/>
      <c r="X6975" s="99"/>
      <c r="Y6975" s="99"/>
      <c r="Z6975" s="99"/>
      <c r="AA6975" s="380"/>
      <c r="AF6975" s="326"/>
    </row>
    <row r="6976" spans="1:32" x14ac:dyDescent="0.25">
      <c r="A6976" s="44" t="s">
        <v>10211</v>
      </c>
      <c r="B6976" s="92" t="s">
        <v>10390</v>
      </c>
      <c r="C6976" s="56" t="s">
        <v>10120</v>
      </c>
      <c r="D6976" s="146" t="s">
        <v>10389</v>
      </c>
      <c r="E6976" s="107">
        <v>45838</v>
      </c>
      <c r="F6976" s="93"/>
      <c r="G6976" s="93"/>
      <c r="H6976" s="93"/>
      <c r="I6976" s="99"/>
      <c r="J6976" s="99"/>
      <c r="K6976" s="99"/>
      <c r="L6976" s="99"/>
      <c r="M6976" s="99"/>
      <c r="N6976" s="99"/>
      <c r="O6976" s="99"/>
      <c r="P6976" s="99"/>
      <c r="Q6976" s="99"/>
      <c r="R6976" s="99"/>
      <c r="S6976" s="99"/>
      <c r="T6976" s="99"/>
      <c r="U6976" s="99"/>
      <c r="V6976" s="99"/>
      <c r="W6976" s="99"/>
      <c r="X6976" s="99"/>
      <c r="Y6976" s="99"/>
      <c r="Z6976" s="99"/>
      <c r="AF6976" s="326"/>
    </row>
    <row r="6977" spans="1:32" x14ac:dyDescent="0.3">
      <c r="A6977" s="372" t="s">
        <v>15222</v>
      </c>
      <c r="B6977" s="372" t="s">
        <v>1231</v>
      </c>
      <c r="C6977" s="125" t="s">
        <v>8396</v>
      </c>
      <c r="D6977" s="32" t="s">
        <v>20621</v>
      </c>
      <c r="E6977" s="125" t="s">
        <v>4471</v>
      </c>
      <c r="F6977" s="125" t="s">
        <v>1236</v>
      </c>
      <c r="G6977" s="125" t="s">
        <v>1236</v>
      </c>
      <c r="AF6977" s="326"/>
    </row>
    <row r="6978" spans="1:32" x14ac:dyDescent="0.3">
      <c r="A6978" s="372" t="s">
        <v>15222</v>
      </c>
      <c r="B6978" s="372" t="s">
        <v>8701</v>
      </c>
      <c r="C6978" s="125" t="s">
        <v>8702</v>
      </c>
      <c r="D6978" s="32" t="s">
        <v>20621</v>
      </c>
      <c r="E6978" s="125" t="s">
        <v>8524</v>
      </c>
      <c r="F6978" s="125" t="s">
        <v>1236</v>
      </c>
      <c r="G6978" s="125" t="s">
        <v>1236</v>
      </c>
      <c r="AF6978" s="326"/>
    </row>
    <row r="6979" spans="1:32" x14ac:dyDescent="0.3">
      <c r="A6979" s="372" t="s">
        <v>15222</v>
      </c>
      <c r="B6979" s="372" t="s">
        <v>1201</v>
      </c>
      <c r="C6979" s="125" t="s">
        <v>11031</v>
      </c>
      <c r="D6979" s="32" t="s">
        <v>20621</v>
      </c>
      <c r="E6979" s="125" t="s">
        <v>5452</v>
      </c>
      <c r="F6979" s="125" t="s">
        <v>1236</v>
      </c>
      <c r="G6979" s="125" t="s">
        <v>1236</v>
      </c>
      <c r="AF6979" s="326"/>
    </row>
    <row r="6980" spans="1:32" x14ac:dyDescent="0.3">
      <c r="A6980" s="372" t="s">
        <v>15222</v>
      </c>
      <c r="B6980" s="372" t="s">
        <v>12351</v>
      </c>
      <c r="C6980" s="125" t="s">
        <v>12352</v>
      </c>
      <c r="D6980" s="32" t="s">
        <v>20621</v>
      </c>
      <c r="E6980" s="125" t="s">
        <v>5075</v>
      </c>
      <c r="F6980" s="125" t="s">
        <v>1236</v>
      </c>
      <c r="G6980" s="125" t="s">
        <v>1236</v>
      </c>
      <c r="AF6980" s="326"/>
    </row>
    <row r="6981" spans="1:32" x14ac:dyDescent="0.3">
      <c r="A6981" s="372" t="s">
        <v>15222</v>
      </c>
      <c r="B6981" s="372" t="s">
        <v>13870</v>
      </c>
      <c r="C6981" s="125" t="s">
        <v>13871</v>
      </c>
      <c r="D6981" s="32" t="s">
        <v>20621</v>
      </c>
      <c r="E6981" s="125" t="s">
        <v>5650</v>
      </c>
      <c r="F6981" s="125" t="s">
        <v>1236</v>
      </c>
      <c r="G6981" s="125" t="s">
        <v>1236</v>
      </c>
      <c r="AF6981" s="326"/>
    </row>
    <row r="6982" spans="1:32" x14ac:dyDescent="0.3">
      <c r="A6982" s="372" t="s">
        <v>15222</v>
      </c>
      <c r="B6982" s="372" t="s">
        <v>5070</v>
      </c>
      <c r="C6982" s="125" t="s">
        <v>16881</v>
      </c>
      <c r="D6982" s="32" t="s">
        <v>20621</v>
      </c>
      <c r="E6982" s="125" t="s">
        <v>10638</v>
      </c>
      <c r="F6982" s="125" t="s">
        <v>1236</v>
      </c>
      <c r="G6982" s="125" t="s">
        <v>1236</v>
      </c>
      <c r="AF6982" s="326"/>
    </row>
    <row r="6983" spans="1:32" x14ac:dyDescent="0.3">
      <c r="A6983" s="372" t="s">
        <v>15222</v>
      </c>
      <c r="B6983" s="372" t="s">
        <v>5063</v>
      </c>
      <c r="C6983" s="125" t="s">
        <v>16877</v>
      </c>
      <c r="D6983" s="32" t="s">
        <v>20621</v>
      </c>
      <c r="E6983" s="125" t="s">
        <v>10638</v>
      </c>
      <c r="F6983" s="125" t="s">
        <v>1236</v>
      </c>
      <c r="G6983" s="125" t="s">
        <v>1236</v>
      </c>
      <c r="AF6983" s="326"/>
    </row>
    <row r="6984" spans="1:32" x14ac:dyDescent="0.3">
      <c r="A6984" s="372" t="s">
        <v>15222</v>
      </c>
      <c r="B6984" s="372" t="s">
        <v>1225</v>
      </c>
      <c r="C6984" s="125" t="s">
        <v>20256</v>
      </c>
      <c r="D6984" s="32" t="s">
        <v>20621</v>
      </c>
      <c r="E6984" s="125" t="s">
        <v>8976</v>
      </c>
      <c r="F6984" s="125" t="s">
        <v>1236</v>
      </c>
      <c r="G6984" s="125" t="s">
        <v>1236</v>
      </c>
      <c r="AF6984" s="326"/>
    </row>
    <row r="6985" spans="1:32" x14ac:dyDescent="0.25">
      <c r="A6985" s="102" t="s">
        <v>15222</v>
      </c>
      <c r="B6985" s="92" t="s">
        <v>15227</v>
      </c>
      <c r="C6985" s="93" t="s">
        <v>15228</v>
      </c>
      <c r="D6985" s="93" t="s">
        <v>1250</v>
      </c>
      <c r="E6985" s="94">
        <v>46225</v>
      </c>
      <c r="F6985" s="93"/>
      <c r="G6985" s="93"/>
      <c r="H6985" s="93"/>
      <c r="I6985" s="99"/>
      <c r="J6985" s="99"/>
      <c r="K6985" s="99"/>
      <c r="L6985" s="99"/>
      <c r="M6985" s="99"/>
      <c r="N6985" s="99"/>
      <c r="O6985" s="99"/>
      <c r="P6985" s="99"/>
      <c r="Q6985" s="99"/>
      <c r="R6985" s="99"/>
      <c r="S6985" s="99"/>
      <c r="T6985" s="99"/>
      <c r="U6985" s="99"/>
      <c r="V6985" s="99"/>
      <c r="W6985" s="99"/>
      <c r="X6985" s="99"/>
      <c r="Y6985" s="99"/>
      <c r="Z6985" s="99"/>
      <c r="AA6985" s="380"/>
      <c r="AF6985" s="326"/>
    </row>
    <row r="6986" spans="1:32" x14ac:dyDescent="0.25">
      <c r="A6986" s="44" t="s">
        <v>732</v>
      </c>
      <c r="B6986" s="44" t="s">
        <v>20364</v>
      </c>
      <c r="C6986" s="45" t="s">
        <v>7329</v>
      </c>
      <c r="D6986" s="32" t="s">
        <v>12570</v>
      </c>
      <c r="E6986" s="46">
        <v>46507</v>
      </c>
      <c r="AF6986" s="326"/>
    </row>
    <row r="6987" spans="1:32" x14ac:dyDescent="0.25">
      <c r="A6987" s="44" t="s">
        <v>732</v>
      </c>
      <c r="B6987" s="44" t="s">
        <v>5639</v>
      </c>
      <c r="C6987" s="45">
        <v>23010401</v>
      </c>
      <c r="D6987" s="45" t="s">
        <v>12340</v>
      </c>
      <c r="E6987" s="45" t="s">
        <v>5640</v>
      </c>
      <c r="AF6987" s="326"/>
    </row>
    <row r="6988" spans="1:32" x14ac:dyDescent="0.25">
      <c r="A6988" s="44" t="s">
        <v>732</v>
      </c>
      <c r="B6988" s="44" t="s">
        <v>18874</v>
      </c>
      <c r="C6988" s="45">
        <v>24060301</v>
      </c>
      <c r="D6988" s="45" t="s">
        <v>12340</v>
      </c>
      <c r="E6988" s="45" t="s">
        <v>5235</v>
      </c>
      <c r="AF6988" s="326"/>
    </row>
    <row r="6989" spans="1:32" x14ac:dyDescent="0.25">
      <c r="A6989" s="44" t="s">
        <v>732</v>
      </c>
      <c r="B6989" s="44" t="s">
        <v>3298</v>
      </c>
      <c r="C6989" s="45">
        <v>23010402</v>
      </c>
      <c r="D6989" s="45" t="s">
        <v>12340</v>
      </c>
      <c r="E6989" s="45" t="s">
        <v>5640</v>
      </c>
      <c r="AF6989" s="326"/>
    </row>
    <row r="6990" spans="1:32" x14ac:dyDescent="0.25">
      <c r="A6990" s="44" t="s">
        <v>732</v>
      </c>
      <c r="B6990" s="44" t="s">
        <v>11310</v>
      </c>
      <c r="C6990" s="45">
        <v>24060302</v>
      </c>
      <c r="D6990" s="45" t="s">
        <v>12340</v>
      </c>
      <c r="E6990" s="45" t="s">
        <v>5235</v>
      </c>
      <c r="AF6990" s="326"/>
    </row>
    <row r="6991" spans="1:32" x14ac:dyDescent="0.25">
      <c r="A6991" s="44" t="s">
        <v>732</v>
      </c>
      <c r="B6991" s="44" t="s">
        <v>18909</v>
      </c>
      <c r="C6991" s="45">
        <v>24120301</v>
      </c>
      <c r="D6991" s="45" t="s">
        <v>12340</v>
      </c>
      <c r="E6991" s="45" t="s">
        <v>13570</v>
      </c>
      <c r="AF6991" s="326"/>
    </row>
    <row r="6992" spans="1:32" x14ac:dyDescent="0.25">
      <c r="A6992" s="44" t="s">
        <v>19264</v>
      </c>
      <c r="B6992" s="44" t="s">
        <v>8464</v>
      </c>
      <c r="C6992" s="45">
        <v>230701</v>
      </c>
      <c r="D6992" s="45" t="s">
        <v>12340</v>
      </c>
      <c r="E6992" s="45" t="s">
        <v>4375</v>
      </c>
      <c r="AF6992" s="326"/>
    </row>
    <row r="6993" spans="1:32" x14ac:dyDescent="0.25">
      <c r="A6993" s="44" t="s">
        <v>19264</v>
      </c>
      <c r="B6993" s="44" t="s">
        <v>8373</v>
      </c>
      <c r="C6993" s="45">
        <v>230603</v>
      </c>
      <c r="D6993" s="45" t="s">
        <v>12340</v>
      </c>
      <c r="E6993" s="45" t="s">
        <v>4471</v>
      </c>
      <c r="AF6993" s="326"/>
    </row>
    <row r="6994" spans="1:32" x14ac:dyDescent="0.25">
      <c r="A6994" s="44" t="s">
        <v>19264</v>
      </c>
      <c r="B6994" s="44" t="s">
        <v>5639</v>
      </c>
      <c r="C6994" s="45">
        <v>23010401</v>
      </c>
      <c r="D6994" s="45" t="s">
        <v>12340</v>
      </c>
      <c r="E6994" s="45" t="s">
        <v>5640</v>
      </c>
      <c r="AF6994" s="326"/>
    </row>
    <row r="6995" spans="1:32" x14ac:dyDescent="0.25">
      <c r="A6995" s="44" t="s">
        <v>6972</v>
      </c>
      <c r="B6995" s="44" t="s">
        <v>990</v>
      </c>
      <c r="C6995" s="45">
        <v>260102</v>
      </c>
      <c r="D6995" s="45" t="s">
        <v>12340</v>
      </c>
      <c r="E6995" s="45" t="s">
        <v>8976</v>
      </c>
      <c r="AF6995" s="326"/>
    </row>
    <row r="6996" spans="1:32" x14ac:dyDescent="0.25">
      <c r="A6996" s="44" t="s">
        <v>9543</v>
      </c>
      <c r="B6996" s="44" t="s">
        <v>16092</v>
      </c>
      <c r="C6996" s="45" t="s">
        <v>4015</v>
      </c>
      <c r="D6996" s="93" t="s">
        <v>3876</v>
      </c>
      <c r="E6996" s="359">
        <f>DATE(2026,5,19)</f>
        <v>46161</v>
      </c>
      <c r="F6996" s="93"/>
      <c r="G6996" s="93"/>
      <c r="H6996" s="93"/>
      <c r="I6996" s="99"/>
      <c r="J6996" s="99"/>
      <c r="K6996" s="99"/>
      <c r="L6996" s="99"/>
      <c r="M6996" s="99"/>
      <c r="N6996" s="99"/>
      <c r="O6996" s="99"/>
      <c r="P6996" s="99"/>
      <c r="Q6996" s="99"/>
      <c r="R6996" s="99"/>
      <c r="S6996" s="99"/>
      <c r="T6996" s="99"/>
      <c r="U6996" s="99"/>
      <c r="V6996" s="99"/>
      <c r="W6996" s="99"/>
      <c r="X6996" s="99"/>
      <c r="Y6996" s="99"/>
      <c r="Z6996" s="99"/>
      <c r="AA6996" s="380"/>
      <c r="AF6996" s="326"/>
    </row>
    <row r="6997" spans="1:32" x14ac:dyDescent="0.25">
      <c r="A6997" s="44" t="s">
        <v>8821</v>
      </c>
      <c r="B6997" s="44" t="s">
        <v>20338</v>
      </c>
      <c r="C6997" s="45" t="s">
        <v>8812</v>
      </c>
      <c r="D6997" s="32" t="s">
        <v>12570</v>
      </c>
      <c r="E6997" s="46">
        <v>46387</v>
      </c>
      <c r="AF6997" s="326"/>
    </row>
    <row r="6998" spans="1:32" x14ac:dyDescent="0.25">
      <c r="A6998" s="44" t="s">
        <v>10212</v>
      </c>
      <c r="B6998" s="92" t="s">
        <v>10390</v>
      </c>
      <c r="C6998" s="371" t="s">
        <v>10122</v>
      </c>
      <c r="D6998" s="146" t="s">
        <v>10389</v>
      </c>
      <c r="E6998" s="107">
        <v>45838</v>
      </c>
      <c r="F6998" s="93"/>
      <c r="G6998" s="93"/>
      <c r="H6998" s="93"/>
      <c r="I6998" s="99"/>
      <c r="J6998" s="99"/>
      <c r="K6998" s="99"/>
      <c r="L6998" s="99"/>
      <c r="M6998" s="99"/>
      <c r="N6998" s="99"/>
      <c r="O6998" s="99"/>
      <c r="P6998" s="99"/>
      <c r="Q6998" s="99"/>
      <c r="R6998" s="99"/>
      <c r="S6998" s="99"/>
      <c r="T6998" s="99"/>
      <c r="U6998" s="99"/>
      <c r="V6998" s="99"/>
      <c r="W6998" s="99"/>
      <c r="X6998" s="99"/>
      <c r="Y6998" s="99"/>
      <c r="Z6998" s="99"/>
      <c r="AF6998" s="326"/>
    </row>
    <row r="6999" spans="1:32" x14ac:dyDescent="0.25">
      <c r="A6999" s="44" t="s">
        <v>17065</v>
      </c>
      <c r="B6999" s="44" t="s">
        <v>5447</v>
      </c>
      <c r="C6999" s="45">
        <v>250802</v>
      </c>
      <c r="D6999" s="45" t="s">
        <v>12340</v>
      </c>
      <c r="E6999" s="45" t="s">
        <v>10682</v>
      </c>
      <c r="AF6999" s="326"/>
    </row>
    <row r="7000" spans="1:32" x14ac:dyDescent="0.25">
      <c r="A7000" s="44" t="s">
        <v>5813</v>
      </c>
      <c r="B7000" s="44" t="s">
        <v>20343</v>
      </c>
      <c r="C7000" s="45" t="s">
        <v>12601</v>
      </c>
      <c r="D7000" s="32" t="s">
        <v>12570</v>
      </c>
      <c r="E7000" s="46">
        <v>46387</v>
      </c>
      <c r="AF7000" s="326"/>
    </row>
    <row r="7001" spans="1:32" x14ac:dyDescent="0.25">
      <c r="A7001" s="44" t="s">
        <v>8512</v>
      </c>
      <c r="B7001" s="44" t="s">
        <v>8471</v>
      </c>
      <c r="C7001" s="45">
        <v>230702</v>
      </c>
      <c r="D7001" s="45" t="s">
        <v>12340</v>
      </c>
      <c r="E7001" s="45" t="s">
        <v>4375</v>
      </c>
      <c r="AF7001" s="326"/>
    </row>
    <row r="7002" spans="1:32" x14ac:dyDescent="0.25">
      <c r="A7002" s="44" t="s">
        <v>8512</v>
      </c>
      <c r="B7002" s="44" t="s">
        <v>2433</v>
      </c>
      <c r="C7002" s="45">
        <v>230105</v>
      </c>
      <c r="D7002" s="45" t="s">
        <v>12340</v>
      </c>
      <c r="E7002" s="45" t="s">
        <v>5580</v>
      </c>
      <c r="AF7002" s="326"/>
    </row>
    <row r="7003" spans="1:32" x14ac:dyDescent="0.25">
      <c r="A7003" s="44" t="s">
        <v>14869</v>
      </c>
      <c r="B7003" s="44" t="s">
        <v>16094</v>
      </c>
      <c r="C7003" s="45" t="s">
        <v>14870</v>
      </c>
      <c r="D7003" s="93" t="s">
        <v>3876</v>
      </c>
      <c r="E7003" s="359">
        <f>DATE(2029,5,15)</f>
        <v>47253</v>
      </c>
      <c r="F7003" s="93"/>
      <c r="G7003" s="93"/>
      <c r="H7003" s="93"/>
      <c r="I7003" s="99"/>
      <c r="J7003" s="99"/>
      <c r="K7003" s="99"/>
      <c r="L7003" s="99"/>
      <c r="M7003" s="99"/>
      <c r="N7003" s="99"/>
      <c r="O7003" s="99"/>
      <c r="P7003" s="99"/>
      <c r="Q7003" s="99"/>
      <c r="R7003" s="99"/>
      <c r="S7003" s="99"/>
      <c r="T7003" s="99"/>
      <c r="U7003" s="99"/>
      <c r="V7003" s="99"/>
      <c r="W7003" s="99"/>
      <c r="X7003" s="99"/>
      <c r="Y7003" s="99"/>
      <c r="Z7003" s="99"/>
      <c r="AF7003" s="326"/>
    </row>
    <row r="7004" spans="1:32" x14ac:dyDescent="0.25">
      <c r="A7004" s="44" t="s">
        <v>14869</v>
      </c>
      <c r="B7004" s="44" t="s">
        <v>16093</v>
      </c>
      <c r="C7004" s="45" t="s">
        <v>14871</v>
      </c>
      <c r="D7004" s="93" t="s">
        <v>3876</v>
      </c>
      <c r="E7004" s="359">
        <f>DATE(2029,2,24)</f>
        <v>47173</v>
      </c>
      <c r="F7004" s="93"/>
      <c r="G7004" s="93"/>
      <c r="H7004" s="93"/>
      <c r="I7004" s="99"/>
      <c r="J7004" s="99"/>
      <c r="K7004" s="99"/>
      <c r="L7004" s="99"/>
      <c r="M7004" s="99"/>
      <c r="N7004" s="99"/>
      <c r="O7004" s="99"/>
      <c r="P7004" s="99"/>
      <c r="Q7004" s="99"/>
      <c r="R7004" s="99"/>
      <c r="S7004" s="99"/>
      <c r="T7004" s="99"/>
      <c r="U7004" s="99"/>
      <c r="V7004" s="99"/>
      <c r="W7004" s="99"/>
      <c r="X7004" s="99"/>
      <c r="Y7004" s="99"/>
      <c r="Z7004" s="99"/>
      <c r="AF7004" s="326"/>
    </row>
    <row r="7005" spans="1:32" x14ac:dyDescent="0.25">
      <c r="A7005" s="44" t="s">
        <v>10525</v>
      </c>
      <c r="B7005" s="44" t="s">
        <v>15915</v>
      </c>
      <c r="C7005" s="45" t="s">
        <v>5371</v>
      </c>
      <c r="D7005" s="93" t="s">
        <v>3876</v>
      </c>
      <c r="E7005" s="359">
        <f>DATE(2026,8,15)</f>
        <v>46249</v>
      </c>
      <c r="F7005" s="93"/>
      <c r="G7005" s="93"/>
      <c r="H7005" s="93"/>
      <c r="I7005" s="99"/>
      <c r="J7005" s="99"/>
      <c r="K7005" s="99"/>
      <c r="L7005" s="99"/>
      <c r="M7005" s="99"/>
      <c r="N7005" s="99"/>
      <c r="O7005" s="99"/>
      <c r="P7005" s="99"/>
      <c r="Q7005" s="99"/>
      <c r="R7005" s="99"/>
      <c r="S7005" s="99"/>
      <c r="T7005" s="99"/>
      <c r="U7005" s="99"/>
      <c r="V7005" s="99"/>
      <c r="W7005" s="99"/>
      <c r="X7005" s="99"/>
      <c r="Y7005" s="99"/>
      <c r="Z7005" s="99"/>
      <c r="AA7005" s="380"/>
      <c r="AF7005" s="326"/>
    </row>
    <row r="7006" spans="1:32" x14ac:dyDescent="0.3">
      <c r="A7006" s="99" t="s">
        <v>8448</v>
      </c>
      <c r="B7006" s="92" t="s">
        <v>3574</v>
      </c>
      <c r="C7006" s="93" t="s">
        <v>8458</v>
      </c>
      <c r="D7006" s="93" t="s">
        <v>1250</v>
      </c>
      <c r="E7006" s="94">
        <v>46496</v>
      </c>
      <c r="F7006" s="93"/>
      <c r="G7006" s="93"/>
      <c r="H7006" s="93"/>
      <c r="I7006" s="99"/>
      <c r="J7006" s="99"/>
      <c r="K7006" s="99"/>
      <c r="L7006" s="99"/>
      <c r="M7006" s="99"/>
      <c r="N7006" s="99"/>
      <c r="O7006" s="99"/>
      <c r="P7006" s="99"/>
      <c r="Q7006" s="99"/>
      <c r="R7006" s="99"/>
      <c r="S7006" s="99"/>
      <c r="T7006" s="99"/>
      <c r="U7006" s="99"/>
      <c r="V7006" s="99"/>
      <c r="W7006" s="99"/>
      <c r="X7006" s="99"/>
      <c r="Y7006" s="99"/>
      <c r="Z7006" s="99"/>
      <c r="AF7006" s="326"/>
    </row>
    <row r="7007" spans="1:32" x14ac:dyDescent="0.25">
      <c r="A7007" s="44" t="s">
        <v>7533</v>
      </c>
      <c r="B7007" s="44" t="s">
        <v>3598</v>
      </c>
      <c r="C7007" s="45">
        <v>230301</v>
      </c>
      <c r="D7007" s="45" t="s">
        <v>12340</v>
      </c>
      <c r="E7007" s="45" t="s">
        <v>5580</v>
      </c>
      <c r="AF7007" s="326"/>
    </row>
    <row r="7008" spans="1:32" x14ac:dyDescent="0.25">
      <c r="A7008" s="44" t="s">
        <v>19265</v>
      </c>
      <c r="B7008" s="44" t="s">
        <v>2267</v>
      </c>
      <c r="C7008" s="45">
        <v>25090101</v>
      </c>
      <c r="D7008" s="45" t="s">
        <v>12340</v>
      </c>
      <c r="E7008" s="45" t="s">
        <v>5246</v>
      </c>
      <c r="AF7008" s="326"/>
    </row>
    <row r="7009" spans="1:32" x14ac:dyDescent="0.3">
      <c r="A7009" s="372" t="s">
        <v>12182</v>
      </c>
      <c r="B7009" s="372" t="s">
        <v>12351</v>
      </c>
      <c r="C7009" s="125" t="s">
        <v>12352</v>
      </c>
      <c r="D7009" s="32" t="s">
        <v>20621</v>
      </c>
      <c r="E7009" s="125" t="s">
        <v>5075</v>
      </c>
      <c r="F7009" s="125" t="s">
        <v>1236</v>
      </c>
      <c r="G7009" s="125" t="s">
        <v>1237</v>
      </c>
      <c r="AF7009" s="326"/>
    </row>
    <row r="7010" spans="1:32" x14ac:dyDescent="0.25">
      <c r="A7010" s="99" t="s">
        <v>12182</v>
      </c>
      <c r="B7010" s="92" t="s">
        <v>12181</v>
      </c>
      <c r="C7010" s="93" t="s">
        <v>12180</v>
      </c>
      <c r="D7010" s="93" t="s">
        <v>1250</v>
      </c>
      <c r="E7010" s="46">
        <v>46317</v>
      </c>
      <c r="F7010" s="93"/>
      <c r="G7010" s="93"/>
      <c r="H7010" s="93" t="s">
        <v>1384</v>
      </c>
      <c r="I7010" s="99"/>
      <c r="J7010" s="99"/>
      <c r="K7010" s="99"/>
      <c r="L7010" s="99"/>
      <c r="M7010" s="99"/>
      <c r="N7010" s="99"/>
      <c r="O7010" s="99"/>
      <c r="P7010" s="99"/>
      <c r="Q7010" s="99"/>
      <c r="R7010" s="99"/>
      <c r="S7010" s="99"/>
      <c r="T7010" s="99"/>
      <c r="U7010" s="99"/>
      <c r="V7010" s="99"/>
      <c r="W7010" s="99"/>
      <c r="X7010" s="99"/>
      <c r="Y7010" s="99"/>
      <c r="Z7010" s="99"/>
      <c r="AA7010" s="380"/>
      <c r="AF7010" s="326"/>
    </row>
    <row r="7011" spans="1:32" x14ac:dyDescent="0.3">
      <c r="A7011" s="372" t="s">
        <v>17516</v>
      </c>
      <c r="B7011" s="372" t="s">
        <v>5061</v>
      </c>
      <c r="C7011" s="125" t="s">
        <v>17483</v>
      </c>
      <c r="D7011" s="32" t="s">
        <v>20621</v>
      </c>
      <c r="E7011" s="125" t="s">
        <v>5246</v>
      </c>
      <c r="F7011" s="125" t="s">
        <v>1236</v>
      </c>
      <c r="G7011" s="125" t="s">
        <v>1237</v>
      </c>
      <c r="AF7011" s="326"/>
    </row>
    <row r="7012" spans="1:32" x14ac:dyDescent="0.25">
      <c r="A7012" s="44" t="s">
        <v>14872</v>
      </c>
      <c r="B7012" s="44" t="s">
        <v>16017</v>
      </c>
      <c r="C7012" s="45" t="s">
        <v>14873</v>
      </c>
      <c r="D7012" s="93" t="s">
        <v>3876</v>
      </c>
      <c r="E7012" s="359">
        <f>DATE(2029,7,7)</f>
        <v>47306</v>
      </c>
      <c r="F7012" s="93"/>
      <c r="G7012" s="93"/>
      <c r="H7012" s="93"/>
      <c r="I7012" s="99"/>
      <c r="J7012" s="99"/>
      <c r="K7012" s="99"/>
      <c r="L7012" s="99"/>
      <c r="M7012" s="99"/>
      <c r="N7012" s="99"/>
      <c r="O7012" s="99"/>
      <c r="P7012" s="99"/>
      <c r="Q7012" s="99"/>
      <c r="R7012" s="99"/>
      <c r="S7012" s="99"/>
      <c r="T7012" s="99"/>
      <c r="U7012" s="99"/>
      <c r="V7012" s="99"/>
      <c r="W7012" s="99"/>
      <c r="X7012" s="99"/>
      <c r="Y7012" s="99"/>
      <c r="Z7012" s="99"/>
      <c r="AF7012" s="326"/>
    </row>
    <row r="7013" spans="1:32" x14ac:dyDescent="0.25">
      <c r="A7013" s="44" t="s">
        <v>19266</v>
      </c>
      <c r="B7013" s="44" t="s">
        <v>10031</v>
      </c>
      <c r="C7013" s="45">
        <v>240101</v>
      </c>
      <c r="D7013" s="45" t="s">
        <v>12340</v>
      </c>
      <c r="E7013" s="45" t="s">
        <v>10032</v>
      </c>
      <c r="AF7013" s="326"/>
    </row>
    <row r="7014" spans="1:32" x14ac:dyDescent="0.25">
      <c r="A7014" s="44" t="s">
        <v>733</v>
      </c>
      <c r="B7014" s="44" t="s">
        <v>5639</v>
      </c>
      <c r="C7014" s="45">
        <v>23010401</v>
      </c>
      <c r="D7014" s="45" t="s">
        <v>12340</v>
      </c>
      <c r="E7014" s="45" t="s">
        <v>5640</v>
      </c>
      <c r="AF7014" s="326"/>
    </row>
    <row r="7015" spans="1:32" x14ac:dyDescent="0.3">
      <c r="A7015" s="372" t="s">
        <v>85</v>
      </c>
      <c r="B7015" s="372" t="s">
        <v>1218</v>
      </c>
      <c r="C7015" s="125" t="s">
        <v>11922</v>
      </c>
      <c r="D7015" s="32" t="s">
        <v>20621</v>
      </c>
      <c r="E7015" s="125" t="s">
        <v>8976</v>
      </c>
      <c r="F7015" s="125" t="s">
        <v>1237</v>
      </c>
      <c r="G7015" s="125" t="s">
        <v>1237</v>
      </c>
      <c r="AF7015" s="326"/>
    </row>
    <row r="7016" spans="1:32" x14ac:dyDescent="0.3">
      <c r="A7016" s="372" t="s">
        <v>85</v>
      </c>
      <c r="B7016" s="372" t="s">
        <v>16875</v>
      </c>
      <c r="C7016" s="125" t="s">
        <v>16876</v>
      </c>
      <c r="D7016" s="32" t="s">
        <v>20621</v>
      </c>
      <c r="E7016" s="125" t="s">
        <v>16883</v>
      </c>
      <c r="F7016" s="125" t="s">
        <v>1237</v>
      </c>
      <c r="G7016" s="125" t="s">
        <v>1237</v>
      </c>
      <c r="AF7016" s="326"/>
    </row>
    <row r="7017" spans="1:32" x14ac:dyDescent="0.25">
      <c r="A7017" s="44" t="s">
        <v>85</v>
      </c>
      <c r="B7017" s="44" t="s">
        <v>154</v>
      </c>
      <c r="C7017" s="45" t="s">
        <v>15625</v>
      </c>
      <c r="D7017" s="46" t="s">
        <v>13037</v>
      </c>
      <c r="E7017" s="46">
        <v>46218</v>
      </c>
      <c r="AF7017" s="326"/>
    </row>
    <row r="7018" spans="1:32" x14ac:dyDescent="0.25">
      <c r="A7018" s="44" t="s">
        <v>20295</v>
      </c>
      <c r="B7018" s="44" t="s">
        <v>20365</v>
      </c>
      <c r="C7018" s="45" t="s">
        <v>14574</v>
      </c>
      <c r="D7018" s="32" t="s">
        <v>12570</v>
      </c>
      <c r="E7018" s="46">
        <v>46507</v>
      </c>
      <c r="AF7018" s="326"/>
    </row>
    <row r="7019" spans="1:32" x14ac:dyDescent="0.25">
      <c r="A7019" s="44" t="s">
        <v>19267</v>
      </c>
      <c r="B7019" s="44" t="s">
        <v>3298</v>
      </c>
      <c r="C7019" s="45">
        <v>25010402</v>
      </c>
      <c r="D7019" s="45" t="s">
        <v>12340</v>
      </c>
      <c r="E7019" s="45" t="s">
        <v>13581</v>
      </c>
      <c r="AF7019" s="326"/>
    </row>
    <row r="7020" spans="1:32" x14ac:dyDescent="0.25">
      <c r="A7020" s="44" t="s">
        <v>19267</v>
      </c>
      <c r="B7020" s="44" t="s">
        <v>5639</v>
      </c>
      <c r="C7020" s="45">
        <v>25010401</v>
      </c>
      <c r="D7020" s="45" t="s">
        <v>12340</v>
      </c>
      <c r="E7020" s="45" t="s">
        <v>13581</v>
      </c>
      <c r="AF7020" s="326"/>
    </row>
    <row r="7021" spans="1:32" x14ac:dyDescent="0.25">
      <c r="A7021" s="44" t="s">
        <v>19267</v>
      </c>
      <c r="B7021" s="44" t="s">
        <v>5454</v>
      </c>
      <c r="C7021" s="45">
        <v>25010202</v>
      </c>
      <c r="D7021" s="45" t="s">
        <v>12340</v>
      </c>
      <c r="E7021" s="45" t="s">
        <v>13567</v>
      </c>
      <c r="AF7021" s="326"/>
    </row>
    <row r="7022" spans="1:32" x14ac:dyDescent="0.25">
      <c r="A7022" s="44" t="s">
        <v>19267</v>
      </c>
      <c r="B7022" s="44" t="s">
        <v>976</v>
      </c>
      <c r="C7022" s="45">
        <v>25010201</v>
      </c>
      <c r="D7022" s="45" t="s">
        <v>12340</v>
      </c>
      <c r="E7022" s="45" t="s">
        <v>13567</v>
      </c>
      <c r="AF7022" s="326"/>
    </row>
    <row r="7023" spans="1:32" x14ac:dyDescent="0.25">
      <c r="A7023" s="44" t="s">
        <v>424</v>
      </c>
      <c r="B7023" s="44" t="s">
        <v>20338</v>
      </c>
      <c r="C7023" s="45" t="s">
        <v>8812</v>
      </c>
      <c r="D7023" s="32" t="s">
        <v>12570</v>
      </c>
      <c r="E7023" s="46">
        <v>46387</v>
      </c>
      <c r="AF7023" s="326"/>
    </row>
    <row r="7024" spans="1:32" x14ac:dyDescent="0.25">
      <c r="A7024" s="44" t="s">
        <v>1063</v>
      </c>
      <c r="B7024" s="44" t="s">
        <v>12168</v>
      </c>
      <c r="C7024" s="45" t="s">
        <v>12169</v>
      </c>
      <c r="D7024" s="45" t="s">
        <v>12177</v>
      </c>
      <c r="E7024" s="45" t="s">
        <v>12170</v>
      </c>
      <c r="F7024" s="93"/>
      <c r="G7024" s="93"/>
      <c r="H7024" s="93"/>
      <c r="I7024" s="99"/>
      <c r="J7024" s="99"/>
      <c r="K7024" s="99"/>
      <c r="L7024" s="99"/>
      <c r="M7024" s="99"/>
      <c r="N7024" s="99"/>
      <c r="O7024" s="99"/>
      <c r="P7024" s="99"/>
      <c r="Q7024" s="99"/>
      <c r="R7024" s="99"/>
      <c r="S7024" s="99"/>
      <c r="T7024" s="99"/>
      <c r="U7024" s="99"/>
      <c r="V7024" s="99"/>
      <c r="W7024" s="99"/>
      <c r="X7024" s="99"/>
      <c r="Y7024" s="99"/>
      <c r="Z7024" s="99"/>
      <c r="AF7024" s="326"/>
    </row>
    <row r="7025" spans="1:32" x14ac:dyDescent="0.25">
      <c r="A7025" s="44" t="s">
        <v>1063</v>
      </c>
      <c r="B7025" s="44" t="s">
        <v>12168</v>
      </c>
      <c r="C7025" s="45" t="s">
        <v>12169</v>
      </c>
      <c r="D7025" s="93" t="s">
        <v>18817</v>
      </c>
      <c r="E7025" s="45" t="s">
        <v>12170</v>
      </c>
      <c r="F7025" s="379"/>
      <c r="G7025" s="379"/>
      <c r="H7025" s="379"/>
      <c r="I7025" s="380"/>
      <c r="J7025" s="380"/>
      <c r="K7025" s="380"/>
      <c r="L7025" s="380"/>
      <c r="M7025" s="380"/>
      <c r="N7025" s="380"/>
      <c r="O7025" s="380"/>
      <c r="P7025" s="380"/>
      <c r="Q7025" s="380"/>
      <c r="R7025" s="380"/>
      <c r="S7025" s="380"/>
      <c r="T7025" s="380"/>
      <c r="U7025" s="380"/>
      <c r="V7025" s="380"/>
      <c r="W7025" s="380"/>
      <c r="X7025" s="380"/>
      <c r="Y7025" s="380"/>
      <c r="Z7025" s="380"/>
      <c r="AA7025" s="380"/>
      <c r="AF7025" s="326"/>
    </row>
    <row r="7026" spans="1:32" x14ac:dyDescent="0.25">
      <c r="A7026" s="44" t="s">
        <v>7534</v>
      </c>
      <c r="B7026" s="44" t="s">
        <v>7650</v>
      </c>
      <c r="C7026" s="45">
        <v>230504</v>
      </c>
      <c r="D7026" s="45" t="s">
        <v>12340</v>
      </c>
      <c r="E7026" s="45" t="s">
        <v>7651</v>
      </c>
      <c r="AF7026" s="326"/>
    </row>
    <row r="7027" spans="1:32" x14ac:dyDescent="0.25">
      <c r="A7027" s="44" t="s">
        <v>2480</v>
      </c>
      <c r="B7027" s="44" t="s">
        <v>2438</v>
      </c>
      <c r="C7027" s="45">
        <v>251001</v>
      </c>
      <c r="D7027" s="45" t="s">
        <v>12340</v>
      </c>
      <c r="E7027" s="45" t="s">
        <v>12119</v>
      </c>
      <c r="AF7027" s="326"/>
    </row>
    <row r="7028" spans="1:32" x14ac:dyDescent="0.25">
      <c r="A7028" s="44" t="s">
        <v>16756</v>
      </c>
      <c r="B7028" s="44" t="s">
        <v>16757</v>
      </c>
      <c r="C7028" s="45" t="s">
        <v>16758</v>
      </c>
      <c r="D7028" s="45" t="s">
        <v>1780</v>
      </c>
      <c r="E7028" s="46">
        <v>46477</v>
      </c>
      <c r="F7028" s="93"/>
      <c r="G7028" s="93"/>
      <c r="H7028" s="93"/>
      <c r="I7028" s="99"/>
      <c r="J7028" s="99"/>
      <c r="K7028" s="99"/>
      <c r="L7028" s="99"/>
      <c r="M7028" s="99"/>
      <c r="N7028" s="99"/>
      <c r="O7028" s="99"/>
      <c r="P7028" s="99"/>
      <c r="Q7028" s="99"/>
      <c r="R7028" s="99"/>
      <c r="S7028" s="99"/>
      <c r="T7028" s="99"/>
      <c r="U7028" s="99"/>
      <c r="V7028" s="99"/>
      <c r="W7028" s="99"/>
      <c r="X7028" s="99"/>
      <c r="Y7028" s="99"/>
      <c r="Z7028" s="99"/>
      <c r="AF7028" s="326"/>
    </row>
    <row r="7029" spans="1:32" x14ac:dyDescent="0.25">
      <c r="A7029" s="44" t="s">
        <v>5553</v>
      </c>
      <c r="B7029" s="44" t="s">
        <v>3597</v>
      </c>
      <c r="C7029" s="45">
        <v>220605</v>
      </c>
      <c r="D7029" s="45" t="s">
        <v>12340</v>
      </c>
      <c r="E7029" s="45" t="s">
        <v>5468</v>
      </c>
      <c r="AF7029" s="326"/>
    </row>
    <row r="7030" spans="1:32" x14ac:dyDescent="0.25">
      <c r="A7030" s="44" t="s">
        <v>5554</v>
      </c>
      <c r="B7030" s="44" t="s">
        <v>967</v>
      </c>
      <c r="C7030" s="45">
        <v>230601</v>
      </c>
      <c r="D7030" s="45" t="s">
        <v>12340</v>
      </c>
      <c r="E7030" s="45" t="s">
        <v>8383</v>
      </c>
      <c r="AF7030" s="326"/>
    </row>
    <row r="7031" spans="1:32" x14ac:dyDescent="0.25">
      <c r="A7031" s="44" t="s">
        <v>5554</v>
      </c>
      <c r="B7031" s="44" t="s">
        <v>2451</v>
      </c>
      <c r="C7031" s="45">
        <v>251004</v>
      </c>
      <c r="D7031" s="45" t="s">
        <v>12340</v>
      </c>
      <c r="E7031" s="45" t="s">
        <v>12119</v>
      </c>
      <c r="AF7031" s="326"/>
    </row>
    <row r="7032" spans="1:32" x14ac:dyDescent="0.25">
      <c r="A7032" s="44" t="s">
        <v>5197</v>
      </c>
      <c r="B7032" s="44" t="s">
        <v>3298</v>
      </c>
      <c r="C7032" s="45">
        <v>23010402</v>
      </c>
      <c r="D7032" s="45" t="s">
        <v>12340</v>
      </c>
      <c r="E7032" s="45" t="s">
        <v>5640</v>
      </c>
      <c r="AF7032" s="326"/>
    </row>
    <row r="7033" spans="1:32" x14ac:dyDescent="0.3">
      <c r="A7033" s="372" t="s">
        <v>20106</v>
      </c>
      <c r="B7033" s="372" t="s">
        <v>1227</v>
      </c>
      <c r="C7033" s="125" t="s">
        <v>8699</v>
      </c>
      <c r="D7033" s="32" t="s">
        <v>20621</v>
      </c>
      <c r="E7033" s="125" t="s">
        <v>8524</v>
      </c>
      <c r="F7033" s="125" t="s">
        <v>1237</v>
      </c>
      <c r="G7033" s="125" t="s">
        <v>1237</v>
      </c>
      <c r="AF7033" s="326"/>
    </row>
    <row r="7034" spans="1:32" x14ac:dyDescent="0.3">
      <c r="A7034" s="372" t="s">
        <v>20106</v>
      </c>
      <c r="B7034" s="372" t="s">
        <v>1661</v>
      </c>
      <c r="C7034" s="125" t="s">
        <v>16726</v>
      </c>
      <c r="D7034" s="32" t="s">
        <v>20621</v>
      </c>
      <c r="E7034" s="125" t="s">
        <v>5580</v>
      </c>
      <c r="F7034" s="125" t="s">
        <v>1237</v>
      </c>
      <c r="G7034" s="125" t="s">
        <v>1237</v>
      </c>
      <c r="AF7034" s="326"/>
    </row>
    <row r="7035" spans="1:32" x14ac:dyDescent="0.3">
      <c r="A7035" s="372" t="s">
        <v>20106</v>
      </c>
      <c r="B7035" s="372" t="s">
        <v>1214</v>
      </c>
      <c r="C7035" s="125" t="s">
        <v>18610</v>
      </c>
      <c r="D7035" s="32" t="s">
        <v>20621</v>
      </c>
      <c r="E7035" s="125" t="s">
        <v>8976</v>
      </c>
      <c r="F7035" s="125" t="s">
        <v>1237</v>
      </c>
      <c r="G7035" s="125" t="s">
        <v>1237</v>
      </c>
      <c r="AF7035" s="326"/>
    </row>
    <row r="7036" spans="1:32" x14ac:dyDescent="0.3">
      <c r="A7036" s="372" t="s">
        <v>20106</v>
      </c>
      <c r="B7036" s="372" t="s">
        <v>1221</v>
      </c>
      <c r="C7036" s="125" t="s">
        <v>20613</v>
      </c>
      <c r="D7036" s="32" t="s">
        <v>20621</v>
      </c>
      <c r="E7036" s="125" t="s">
        <v>10032</v>
      </c>
      <c r="F7036" s="125" t="s">
        <v>1237</v>
      </c>
      <c r="G7036" s="125" t="s">
        <v>1237</v>
      </c>
      <c r="AF7036" s="326"/>
    </row>
    <row r="7037" spans="1:32" x14ac:dyDescent="0.25">
      <c r="A7037" s="44" t="s">
        <v>4924</v>
      </c>
      <c r="B7037" s="44" t="s">
        <v>9024</v>
      </c>
      <c r="C7037" s="45">
        <v>231001</v>
      </c>
      <c r="D7037" s="45" t="s">
        <v>12340</v>
      </c>
      <c r="E7037" s="45" t="s">
        <v>2628</v>
      </c>
      <c r="AF7037" s="326"/>
    </row>
    <row r="7038" spans="1:32" x14ac:dyDescent="0.3">
      <c r="A7038" s="372" t="s">
        <v>12413</v>
      </c>
      <c r="B7038" s="372" t="s">
        <v>1200</v>
      </c>
      <c r="C7038" s="125" t="s">
        <v>12346</v>
      </c>
      <c r="D7038" s="32" t="s">
        <v>20621</v>
      </c>
      <c r="E7038" s="125" t="s">
        <v>5075</v>
      </c>
      <c r="F7038" s="125" t="s">
        <v>1236</v>
      </c>
      <c r="G7038" s="125" t="s">
        <v>1237</v>
      </c>
      <c r="AF7038" s="326"/>
    </row>
    <row r="7039" spans="1:32" x14ac:dyDescent="0.3">
      <c r="A7039" s="372" t="s">
        <v>12414</v>
      </c>
      <c r="B7039" s="372" t="s">
        <v>1200</v>
      </c>
      <c r="C7039" s="125" t="s">
        <v>12346</v>
      </c>
      <c r="D7039" s="32" t="s">
        <v>20621</v>
      </c>
      <c r="E7039" s="125" t="s">
        <v>5075</v>
      </c>
      <c r="F7039" s="125" t="s">
        <v>1236</v>
      </c>
      <c r="G7039" s="125" t="s">
        <v>1237</v>
      </c>
      <c r="AF7039" s="326"/>
    </row>
    <row r="7040" spans="1:32" x14ac:dyDescent="0.25">
      <c r="A7040" s="44" t="s">
        <v>1558</v>
      </c>
      <c r="B7040" s="44" t="s">
        <v>12943</v>
      </c>
      <c r="C7040" s="45" t="s">
        <v>12944</v>
      </c>
      <c r="D7040" s="45" t="s">
        <v>12177</v>
      </c>
      <c r="E7040" s="45" t="s">
        <v>5239</v>
      </c>
      <c r="F7040" s="93"/>
      <c r="G7040" s="93"/>
      <c r="H7040" s="93"/>
      <c r="I7040" s="99"/>
      <c r="J7040" s="99"/>
      <c r="K7040" s="99"/>
      <c r="L7040" s="99"/>
      <c r="M7040" s="99"/>
      <c r="N7040" s="99"/>
      <c r="O7040" s="99"/>
      <c r="P7040" s="99"/>
      <c r="Q7040" s="99"/>
      <c r="R7040" s="99"/>
      <c r="S7040" s="99"/>
      <c r="T7040" s="99"/>
      <c r="U7040" s="99"/>
      <c r="V7040" s="99"/>
      <c r="W7040" s="99"/>
      <c r="X7040" s="99"/>
      <c r="Y7040" s="99"/>
      <c r="Z7040" s="99"/>
      <c r="AF7040" s="326"/>
    </row>
    <row r="7041" spans="1:32" x14ac:dyDescent="0.25">
      <c r="A7041" s="44" t="s">
        <v>1558</v>
      </c>
      <c r="B7041" s="44" t="s">
        <v>1607</v>
      </c>
      <c r="C7041" s="45" t="s">
        <v>2283</v>
      </c>
      <c r="D7041" s="45" t="s">
        <v>12177</v>
      </c>
      <c r="E7041" s="45" t="s">
        <v>12895</v>
      </c>
      <c r="F7041" s="93"/>
      <c r="G7041" s="93"/>
      <c r="H7041" s="93"/>
      <c r="I7041" s="99"/>
      <c r="J7041" s="99"/>
      <c r="K7041" s="99"/>
      <c r="L7041" s="99"/>
      <c r="M7041" s="99"/>
      <c r="N7041" s="99"/>
      <c r="O7041" s="99"/>
      <c r="P7041" s="99"/>
      <c r="Q7041" s="99"/>
      <c r="R7041" s="99"/>
      <c r="S7041" s="99"/>
      <c r="T7041" s="99"/>
      <c r="U7041" s="99"/>
      <c r="V7041" s="99"/>
      <c r="W7041" s="99"/>
      <c r="X7041" s="99"/>
      <c r="Y7041" s="99"/>
      <c r="Z7041" s="99"/>
      <c r="AF7041" s="326"/>
    </row>
    <row r="7042" spans="1:32" x14ac:dyDescent="0.25">
      <c r="A7042" s="44" t="s">
        <v>1558</v>
      </c>
      <c r="B7042" s="44" t="s">
        <v>12943</v>
      </c>
      <c r="C7042" s="45" t="s">
        <v>12944</v>
      </c>
      <c r="D7042" s="93" t="s">
        <v>18817</v>
      </c>
      <c r="E7042" s="45" t="s">
        <v>5239</v>
      </c>
      <c r="F7042" s="379"/>
      <c r="G7042" s="379"/>
      <c r="H7042" s="379"/>
      <c r="I7042" s="380"/>
      <c r="J7042" s="380"/>
      <c r="K7042" s="380"/>
      <c r="L7042" s="380"/>
      <c r="M7042" s="380"/>
      <c r="N7042" s="380"/>
      <c r="O7042" s="380"/>
      <c r="P7042" s="380"/>
      <c r="Q7042" s="380"/>
      <c r="R7042" s="380"/>
      <c r="S7042" s="380"/>
      <c r="T7042" s="380"/>
      <c r="U7042" s="380"/>
      <c r="V7042" s="380"/>
      <c r="W7042" s="380"/>
      <c r="X7042" s="380"/>
      <c r="Y7042" s="380"/>
      <c r="Z7042" s="380"/>
      <c r="AA7042" s="380"/>
      <c r="AF7042" s="326"/>
    </row>
    <row r="7043" spans="1:32" x14ac:dyDescent="0.25">
      <c r="A7043" s="44" t="s">
        <v>1558</v>
      </c>
      <c r="B7043" s="44" t="s">
        <v>1607</v>
      </c>
      <c r="C7043" s="45" t="s">
        <v>2283</v>
      </c>
      <c r="D7043" s="93" t="s">
        <v>18817</v>
      </c>
      <c r="E7043" s="45" t="s">
        <v>5235</v>
      </c>
      <c r="F7043" s="379"/>
      <c r="G7043" s="379"/>
      <c r="H7043" s="379"/>
      <c r="I7043" s="380"/>
      <c r="J7043" s="380"/>
      <c r="K7043" s="380"/>
      <c r="L7043" s="380"/>
      <c r="M7043" s="380"/>
      <c r="N7043" s="380"/>
      <c r="O7043" s="380"/>
      <c r="P7043" s="380"/>
      <c r="Q7043" s="380"/>
      <c r="R7043" s="380"/>
      <c r="S7043" s="380"/>
      <c r="T7043" s="380"/>
      <c r="U7043" s="380"/>
      <c r="V7043" s="380"/>
      <c r="W7043" s="380"/>
      <c r="X7043" s="380"/>
      <c r="Y7043" s="380"/>
      <c r="Z7043" s="380"/>
      <c r="AA7043" s="380"/>
      <c r="AF7043" s="326"/>
    </row>
    <row r="7044" spans="1:32" x14ac:dyDescent="0.25">
      <c r="A7044" s="44" t="s">
        <v>1558</v>
      </c>
      <c r="B7044" s="44" t="s">
        <v>1607</v>
      </c>
      <c r="C7044" s="45" t="s">
        <v>2283</v>
      </c>
      <c r="D7044" s="45" t="s">
        <v>10697</v>
      </c>
      <c r="E7044" s="45" t="s">
        <v>7925</v>
      </c>
      <c r="F7044" s="93"/>
      <c r="G7044" s="93"/>
      <c r="H7044" s="93"/>
      <c r="I7044" s="99"/>
      <c r="J7044" s="99"/>
      <c r="K7044" s="99"/>
      <c r="L7044" s="99"/>
      <c r="M7044" s="99"/>
      <c r="N7044" s="99"/>
      <c r="O7044" s="99"/>
      <c r="P7044" s="99"/>
      <c r="Q7044" s="99"/>
      <c r="R7044" s="99"/>
      <c r="S7044" s="99"/>
      <c r="T7044" s="99"/>
      <c r="U7044" s="99"/>
      <c r="V7044" s="99"/>
      <c r="W7044" s="99"/>
      <c r="X7044" s="99"/>
      <c r="Y7044" s="99"/>
      <c r="Z7044" s="99"/>
      <c r="AF7044" s="326"/>
    </row>
    <row r="7045" spans="1:32" x14ac:dyDescent="0.25">
      <c r="A7045" s="44" t="s">
        <v>1558</v>
      </c>
      <c r="B7045" s="44" t="s">
        <v>4334</v>
      </c>
      <c r="C7045" s="45" t="s">
        <v>12944</v>
      </c>
      <c r="D7045" s="45" t="s">
        <v>10697</v>
      </c>
      <c r="E7045" s="46">
        <v>47422</v>
      </c>
      <c r="F7045" s="93"/>
      <c r="G7045" s="93"/>
      <c r="H7045" s="93"/>
      <c r="I7045" s="99"/>
      <c r="J7045" s="99"/>
      <c r="K7045" s="99"/>
      <c r="L7045" s="99"/>
      <c r="M7045" s="99"/>
      <c r="N7045" s="99"/>
      <c r="O7045" s="99"/>
      <c r="P7045" s="99"/>
      <c r="Q7045" s="99"/>
      <c r="R7045" s="99"/>
      <c r="S7045" s="99"/>
      <c r="T7045" s="99"/>
      <c r="U7045" s="99"/>
      <c r="V7045" s="99"/>
      <c r="W7045" s="99"/>
      <c r="X7045" s="99"/>
      <c r="Y7045" s="99"/>
      <c r="Z7045" s="99"/>
      <c r="AF7045" s="326"/>
    </row>
    <row r="7046" spans="1:32" x14ac:dyDescent="0.25">
      <c r="A7046" s="44" t="s">
        <v>9544</v>
      </c>
      <c r="B7046" s="92" t="s">
        <v>10390</v>
      </c>
      <c r="C7046" s="371" t="s">
        <v>10122</v>
      </c>
      <c r="D7046" s="146" t="s">
        <v>10389</v>
      </c>
      <c r="E7046" s="107">
        <v>45838</v>
      </c>
      <c r="F7046" s="93"/>
      <c r="G7046" s="93"/>
      <c r="H7046" s="93"/>
      <c r="I7046" s="99"/>
      <c r="J7046" s="99"/>
      <c r="K7046" s="99"/>
      <c r="L7046" s="99"/>
      <c r="M7046" s="99"/>
      <c r="N7046" s="99"/>
      <c r="O7046" s="99"/>
      <c r="P7046" s="99"/>
      <c r="Q7046" s="99"/>
      <c r="R7046" s="99"/>
      <c r="S7046" s="99"/>
      <c r="T7046" s="99"/>
      <c r="U7046" s="99"/>
      <c r="V7046" s="99"/>
      <c r="W7046" s="99"/>
      <c r="X7046" s="99"/>
      <c r="Y7046" s="99"/>
      <c r="Z7046" s="99"/>
      <c r="AF7046" s="326"/>
    </row>
    <row r="7047" spans="1:32" x14ac:dyDescent="0.25">
      <c r="A7047" s="44" t="s">
        <v>9544</v>
      </c>
      <c r="B7047" s="44" t="s">
        <v>16095</v>
      </c>
      <c r="C7047" s="45" t="s">
        <v>9877</v>
      </c>
      <c r="D7047" s="93" t="s">
        <v>3876</v>
      </c>
      <c r="E7047" s="359">
        <f>DATE(2027,11,8)</f>
        <v>46699</v>
      </c>
      <c r="F7047" s="93"/>
      <c r="G7047" s="93"/>
      <c r="H7047" s="93"/>
      <c r="I7047" s="99"/>
      <c r="J7047" s="99"/>
      <c r="K7047" s="99"/>
      <c r="L7047" s="99"/>
      <c r="M7047" s="99"/>
      <c r="N7047" s="99"/>
      <c r="O7047" s="99"/>
      <c r="P7047" s="99"/>
      <c r="Q7047" s="99"/>
      <c r="R7047" s="99"/>
      <c r="S7047" s="99"/>
      <c r="T7047" s="99"/>
      <c r="U7047" s="99"/>
      <c r="V7047" s="99"/>
      <c r="W7047" s="99"/>
      <c r="X7047" s="99"/>
      <c r="Y7047" s="99"/>
      <c r="Z7047" s="99"/>
      <c r="AF7047" s="326"/>
    </row>
    <row r="7048" spans="1:32" x14ac:dyDescent="0.25">
      <c r="A7048" s="44" t="s">
        <v>18074</v>
      </c>
      <c r="B7048" s="44" t="s">
        <v>18075</v>
      </c>
      <c r="C7048" s="45" t="s">
        <v>18367</v>
      </c>
      <c r="D7048" s="93" t="s">
        <v>3876</v>
      </c>
      <c r="E7048" s="359">
        <f>DATE(2029,12,8)</f>
        <v>47460</v>
      </c>
      <c r="F7048" s="93"/>
      <c r="G7048" s="93"/>
      <c r="H7048" s="93"/>
      <c r="I7048" s="99"/>
      <c r="J7048" s="99"/>
      <c r="K7048" s="99"/>
      <c r="L7048" s="99"/>
      <c r="M7048" s="99"/>
      <c r="N7048" s="99"/>
      <c r="O7048" s="99"/>
      <c r="P7048" s="99"/>
      <c r="Q7048" s="99"/>
      <c r="R7048" s="99"/>
      <c r="S7048" s="99"/>
      <c r="T7048" s="99"/>
      <c r="U7048" s="99"/>
      <c r="V7048" s="99"/>
      <c r="W7048" s="99"/>
      <c r="X7048" s="99"/>
      <c r="Y7048" s="99"/>
      <c r="Z7048" s="99"/>
      <c r="AF7048" s="326"/>
    </row>
    <row r="7049" spans="1:32" x14ac:dyDescent="0.3">
      <c r="A7049" s="372" t="s">
        <v>12415</v>
      </c>
      <c r="B7049" s="372" t="s">
        <v>1219</v>
      </c>
      <c r="C7049" s="125" t="s">
        <v>9359</v>
      </c>
      <c r="D7049" s="32" t="s">
        <v>20621</v>
      </c>
      <c r="E7049" s="125" t="s">
        <v>9349</v>
      </c>
      <c r="F7049" s="125" t="s">
        <v>1236</v>
      </c>
      <c r="G7049" s="125" t="s">
        <v>1237</v>
      </c>
      <c r="AF7049" s="326"/>
    </row>
    <row r="7050" spans="1:32" x14ac:dyDescent="0.3">
      <c r="A7050" s="372" t="s">
        <v>20107</v>
      </c>
      <c r="B7050" s="372" t="s">
        <v>12351</v>
      </c>
      <c r="C7050" s="125" t="s">
        <v>12352</v>
      </c>
      <c r="D7050" s="32" t="s">
        <v>20621</v>
      </c>
      <c r="E7050" s="125" t="s">
        <v>5075</v>
      </c>
      <c r="F7050" s="125" t="s">
        <v>1236</v>
      </c>
      <c r="G7050" s="125" t="s">
        <v>1237</v>
      </c>
      <c r="AF7050" s="326"/>
    </row>
    <row r="7051" spans="1:32" x14ac:dyDescent="0.25">
      <c r="A7051" s="44" t="s">
        <v>5822</v>
      </c>
      <c r="B7051" s="44" t="s">
        <v>20387</v>
      </c>
      <c r="C7051" s="45" t="s">
        <v>5847</v>
      </c>
      <c r="D7051" s="32" t="s">
        <v>12570</v>
      </c>
      <c r="E7051" s="46">
        <v>46265</v>
      </c>
      <c r="AF7051" s="326"/>
    </row>
    <row r="7052" spans="1:32" x14ac:dyDescent="0.25">
      <c r="A7052" s="44" t="s">
        <v>13290</v>
      </c>
      <c r="B7052" s="44" t="s">
        <v>13117</v>
      </c>
      <c r="C7052" s="45">
        <v>11.25</v>
      </c>
      <c r="D7052" s="45" t="s">
        <v>13565</v>
      </c>
      <c r="E7052" s="46">
        <v>47664</v>
      </c>
      <c r="F7052" s="45"/>
      <c r="G7052" s="93"/>
      <c r="H7052" s="93"/>
      <c r="I7052" s="99"/>
      <c r="J7052" s="99"/>
      <c r="K7052" s="99"/>
      <c r="L7052" s="99"/>
      <c r="M7052" s="99"/>
      <c r="N7052" s="99"/>
      <c r="O7052" s="99"/>
      <c r="P7052" s="99"/>
      <c r="Q7052" s="99"/>
      <c r="R7052" s="99"/>
      <c r="S7052" s="99"/>
      <c r="T7052" s="99"/>
      <c r="U7052" s="99"/>
      <c r="V7052" s="99"/>
      <c r="W7052" s="99"/>
      <c r="X7052" s="99"/>
      <c r="Y7052" s="99"/>
      <c r="Z7052" s="99"/>
      <c r="AF7052" s="326"/>
    </row>
    <row r="7053" spans="1:32" x14ac:dyDescent="0.25">
      <c r="A7053" s="44" t="s">
        <v>13290</v>
      </c>
      <c r="B7053" s="44" t="s">
        <v>13135</v>
      </c>
      <c r="C7053" s="45">
        <v>15.25</v>
      </c>
      <c r="D7053" s="45" t="s">
        <v>13565</v>
      </c>
      <c r="E7053" s="46">
        <v>47664</v>
      </c>
      <c r="F7053" s="45"/>
      <c r="G7053" s="93"/>
      <c r="H7053" s="93"/>
      <c r="I7053" s="99"/>
      <c r="J7053" s="99"/>
      <c r="K7053" s="99"/>
      <c r="L7053" s="99"/>
      <c r="M7053" s="99"/>
      <c r="N7053" s="99"/>
      <c r="O7053" s="99"/>
      <c r="P7053" s="99"/>
      <c r="Q7053" s="99"/>
      <c r="R7053" s="99"/>
      <c r="S7053" s="99"/>
      <c r="T7053" s="99"/>
      <c r="U7053" s="99"/>
      <c r="V7053" s="99"/>
      <c r="W7053" s="99"/>
      <c r="X7053" s="99"/>
      <c r="Y7053" s="99"/>
      <c r="Z7053" s="99"/>
      <c r="AF7053" s="326"/>
    </row>
    <row r="7054" spans="1:32" x14ac:dyDescent="0.25">
      <c r="A7054" s="44" t="s">
        <v>13290</v>
      </c>
      <c r="B7054" s="44" t="s">
        <v>13144</v>
      </c>
      <c r="C7054" s="45">
        <v>17.25</v>
      </c>
      <c r="D7054" s="45" t="s">
        <v>13565</v>
      </c>
      <c r="E7054" s="46">
        <v>47664</v>
      </c>
      <c r="F7054" s="45"/>
      <c r="G7054" s="93"/>
      <c r="H7054" s="93"/>
      <c r="I7054" s="99"/>
      <c r="J7054" s="99"/>
      <c r="K7054" s="99"/>
      <c r="L7054" s="99"/>
      <c r="M7054" s="99"/>
      <c r="N7054" s="99"/>
      <c r="O7054" s="99"/>
      <c r="P7054" s="99"/>
      <c r="Q7054" s="99"/>
      <c r="R7054" s="99"/>
      <c r="S7054" s="99"/>
      <c r="T7054" s="99"/>
      <c r="U7054" s="99"/>
      <c r="V7054" s="99"/>
      <c r="W7054" s="99"/>
      <c r="X7054" s="99"/>
      <c r="Y7054" s="99"/>
      <c r="Z7054" s="99"/>
      <c r="AF7054" s="326"/>
    </row>
    <row r="7055" spans="1:32" x14ac:dyDescent="0.25">
      <c r="A7055" s="44" t="s">
        <v>13290</v>
      </c>
      <c r="B7055" s="44" t="s">
        <v>13118</v>
      </c>
      <c r="C7055" s="45">
        <v>21.25</v>
      </c>
      <c r="D7055" s="45" t="s">
        <v>13565</v>
      </c>
      <c r="E7055" s="46">
        <v>47664</v>
      </c>
      <c r="F7055" s="45"/>
      <c r="G7055" s="93"/>
      <c r="H7055" s="93"/>
      <c r="I7055" s="99"/>
      <c r="J7055" s="99"/>
      <c r="K7055" s="99"/>
      <c r="L7055" s="99"/>
      <c r="M7055" s="99"/>
      <c r="N7055" s="99"/>
      <c r="O7055" s="99"/>
      <c r="P7055" s="99"/>
      <c r="Q7055" s="99"/>
      <c r="R7055" s="99"/>
      <c r="S7055" s="99"/>
      <c r="T7055" s="99"/>
      <c r="U7055" s="99"/>
      <c r="V7055" s="99"/>
      <c r="W7055" s="99"/>
      <c r="X7055" s="99"/>
      <c r="Y7055" s="99"/>
      <c r="Z7055" s="99"/>
      <c r="AF7055" s="326"/>
    </row>
    <row r="7056" spans="1:32" x14ac:dyDescent="0.25">
      <c r="A7056" s="44" t="s">
        <v>13290</v>
      </c>
      <c r="B7056" s="44" t="s">
        <v>14639</v>
      </c>
      <c r="C7056" s="45">
        <v>26.25</v>
      </c>
      <c r="D7056" s="45" t="s">
        <v>13565</v>
      </c>
      <c r="E7056" s="46">
        <v>47664</v>
      </c>
      <c r="F7056" s="45"/>
      <c r="G7056" s="93"/>
      <c r="H7056" s="93"/>
      <c r="I7056" s="99"/>
      <c r="J7056" s="99"/>
      <c r="K7056" s="99"/>
      <c r="L7056" s="99"/>
      <c r="M7056" s="99"/>
      <c r="N7056" s="99"/>
      <c r="O7056" s="99"/>
      <c r="P7056" s="99"/>
      <c r="Q7056" s="99"/>
      <c r="R7056" s="99"/>
      <c r="S7056" s="99"/>
      <c r="T7056" s="99"/>
      <c r="U7056" s="99"/>
      <c r="V7056" s="99"/>
      <c r="W7056" s="99"/>
      <c r="X7056" s="99"/>
      <c r="Y7056" s="99"/>
      <c r="Z7056" s="99"/>
      <c r="AF7056" s="326"/>
    </row>
    <row r="7057" spans="1:32" x14ac:dyDescent="0.25">
      <c r="A7057" s="44" t="s">
        <v>13290</v>
      </c>
      <c r="B7057" s="44" t="s">
        <v>14641</v>
      </c>
      <c r="C7057" s="45">
        <v>34.25</v>
      </c>
      <c r="D7057" s="45" t="s">
        <v>13565</v>
      </c>
      <c r="E7057" s="46">
        <v>47664</v>
      </c>
      <c r="F7057" s="45"/>
      <c r="G7057" s="93"/>
      <c r="H7057" s="93"/>
      <c r="I7057" s="99"/>
      <c r="J7057" s="99"/>
      <c r="K7057" s="99"/>
      <c r="L7057" s="99"/>
      <c r="M7057" s="99"/>
      <c r="N7057" s="99"/>
      <c r="O7057" s="99"/>
      <c r="P7057" s="99"/>
      <c r="Q7057" s="99"/>
      <c r="R7057" s="99"/>
      <c r="S7057" s="99"/>
      <c r="T7057" s="99"/>
      <c r="U7057" s="99"/>
      <c r="V7057" s="99"/>
      <c r="W7057" s="99"/>
      <c r="X7057" s="99"/>
      <c r="Y7057" s="99"/>
      <c r="Z7057" s="99"/>
      <c r="AF7057" s="326"/>
    </row>
    <row r="7058" spans="1:32" x14ac:dyDescent="0.25">
      <c r="A7058" s="44" t="s">
        <v>13290</v>
      </c>
      <c r="B7058" s="44" t="s">
        <v>13205</v>
      </c>
      <c r="C7058" s="45">
        <v>35.229999999999997</v>
      </c>
      <c r="D7058" s="45" t="s">
        <v>13565</v>
      </c>
      <c r="E7058" s="46">
        <v>46934</v>
      </c>
      <c r="F7058" s="45"/>
      <c r="G7058" s="93"/>
      <c r="H7058" s="93"/>
      <c r="I7058" s="99"/>
      <c r="J7058" s="99"/>
      <c r="K7058" s="99"/>
      <c r="L7058" s="99"/>
      <c r="M7058" s="99"/>
      <c r="N7058" s="99"/>
      <c r="O7058" s="99"/>
      <c r="P7058" s="99"/>
      <c r="Q7058" s="99"/>
      <c r="R7058" s="99"/>
      <c r="S7058" s="99"/>
      <c r="T7058" s="99"/>
      <c r="U7058" s="99"/>
      <c r="V7058" s="99"/>
      <c r="W7058" s="99"/>
      <c r="X7058" s="99"/>
      <c r="Y7058" s="99"/>
      <c r="Z7058" s="99"/>
      <c r="AF7058" s="326"/>
    </row>
    <row r="7059" spans="1:32" x14ac:dyDescent="0.25">
      <c r="A7059" s="44" t="s">
        <v>13290</v>
      </c>
      <c r="B7059" s="44" t="s">
        <v>13166</v>
      </c>
      <c r="C7059" s="45">
        <v>38.25</v>
      </c>
      <c r="D7059" s="45" t="s">
        <v>13565</v>
      </c>
      <c r="E7059" s="46">
        <v>47664</v>
      </c>
      <c r="F7059" s="45"/>
      <c r="G7059" s="93"/>
      <c r="H7059" s="93"/>
      <c r="I7059" s="99"/>
      <c r="J7059" s="99"/>
      <c r="K7059" s="99"/>
      <c r="L7059" s="99"/>
      <c r="M7059" s="99"/>
      <c r="N7059" s="99"/>
      <c r="O7059" s="99"/>
      <c r="P7059" s="99"/>
      <c r="Q7059" s="99"/>
      <c r="R7059" s="99"/>
      <c r="S7059" s="99"/>
      <c r="T7059" s="99"/>
      <c r="U7059" s="99"/>
      <c r="V7059" s="99"/>
      <c r="W7059" s="99"/>
      <c r="X7059" s="99"/>
      <c r="Y7059" s="99"/>
      <c r="Z7059" s="99"/>
      <c r="AF7059" s="326"/>
    </row>
    <row r="7060" spans="1:32" x14ac:dyDescent="0.25">
      <c r="A7060" s="44" t="s">
        <v>19268</v>
      </c>
      <c r="B7060" s="44" t="s">
        <v>5639</v>
      </c>
      <c r="C7060" s="45">
        <v>26010401</v>
      </c>
      <c r="D7060" s="45" t="s">
        <v>12340</v>
      </c>
      <c r="E7060" s="45" t="s">
        <v>18836</v>
      </c>
      <c r="AF7060" s="326"/>
    </row>
    <row r="7061" spans="1:32" x14ac:dyDescent="0.25">
      <c r="A7061" s="44" t="s">
        <v>19268</v>
      </c>
      <c r="B7061" s="44" t="s">
        <v>3298</v>
      </c>
      <c r="C7061" s="45">
        <v>26010402</v>
      </c>
      <c r="D7061" s="45" t="s">
        <v>12340</v>
      </c>
      <c r="E7061" s="45" t="s">
        <v>18836</v>
      </c>
      <c r="AF7061" s="326"/>
    </row>
    <row r="7062" spans="1:32" x14ac:dyDescent="0.25">
      <c r="A7062" s="44" t="s">
        <v>12272</v>
      </c>
      <c r="B7062" s="44" t="s">
        <v>5447</v>
      </c>
      <c r="C7062" s="45">
        <v>240804</v>
      </c>
      <c r="D7062" s="45" t="s">
        <v>12340</v>
      </c>
      <c r="E7062" s="45" t="s">
        <v>12234</v>
      </c>
      <c r="AF7062" s="326"/>
    </row>
    <row r="7063" spans="1:32" x14ac:dyDescent="0.25">
      <c r="A7063" s="113" t="s">
        <v>10824</v>
      </c>
      <c r="B7063" s="271" t="s">
        <v>6150</v>
      </c>
      <c r="C7063" s="59" t="s">
        <v>10852</v>
      </c>
      <c r="D7063" s="93" t="s">
        <v>1250</v>
      </c>
      <c r="E7063" s="94">
        <v>46225</v>
      </c>
      <c r="F7063" s="93"/>
      <c r="G7063" s="93"/>
      <c r="H7063" s="93"/>
      <c r="I7063" s="99"/>
      <c r="J7063" s="99"/>
      <c r="K7063" s="99"/>
      <c r="L7063" s="99"/>
      <c r="M7063" s="99"/>
      <c r="N7063" s="99"/>
      <c r="O7063" s="99"/>
      <c r="P7063" s="99"/>
      <c r="Q7063" s="99"/>
      <c r="R7063" s="99"/>
      <c r="S7063" s="99"/>
      <c r="T7063" s="99"/>
      <c r="U7063" s="99"/>
      <c r="V7063" s="99"/>
      <c r="W7063" s="99"/>
      <c r="X7063" s="99"/>
      <c r="Y7063" s="99"/>
      <c r="Z7063" s="99"/>
      <c r="AA7063" s="380"/>
      <c r="AF7063" s="326"/>
    </row>
    <row r="7064" spans="1:32" x14ac:dyDescent="0.3">
      <c r="A7064" s="99" t="s">
        <v>14449</v>
      </c>
      <c r="B7064" s="92" t="s">
        <v>14451</v>
      </c>
      <c r="C7064" s="93" t="s">
        <v>14452</v>
      </c>
      <c r="D7064" s="93" t="s">
        <v>1250</v>
      </c>
      <c r="E7064" s="94">
        <v>47320</v>
      </c>
      <c r="F7064" s="93"/>
      <c r="G7064" s="93"/>
      <c r="H7064" s="93"/>
      <c r="I7064" s="99"/>
      <c r="J7064" s="99"/>
      <c r="K7064" s="99"/>
      <c r="L7064" s="99"/>
      <c r="M7064" s="99"/>
      <c r="N7064" s="99"/>
      <c r="O7064" s="99"/>
      <c r="P7064" s="99"/>
      <c r="Q7064" s="99"/>
      <c r="R7064" s="99"/>
      <c r="S7064" s="99"/>
      <c r="T7064" s="99"/>
      <c r="U7064" s="99"/>
      <c r="V7064" s="99"/>
      <c r="W7064" s="99"/>
      <c r="X7064" s="99"/>
      <c r="Y7064" s="99"/>
      <c r="Z7064" s="99"/>
      <c r="AA7064" s="380"/>
      <c r="AF7064" s="326"/>
    </row>
    <row r="7065" spans="1:32" x14ac:dyDescent="0.3">
      <c r="A7065" s="271" t="s">
        <v>10845</v>
      </c>
      <c r="B7065" s="271" t="s">
        <v>1251</v>
      </c>
      <c r="C7065" s="59" t="s">
        <v>10924</v>
      </c>
      <c r="D7065" s="93" t="s">
        <v>1250</v>
      </c>
      <c r="E7065" s="94">
        <v>46228</v>
      </c>
      <c r="F7065" s="93"/>
      <c r="G7065" s="93"/>
      <c r="H7065" s="93"/>
      <c r="I7065" s="99"/>
      <c r="J7065" s="99"/>
      <c r="K7065" s="99"/>
      <c r="L7065" s="99"/>
      <c r="M7065" s="99"/>
      <c r="N7065" s="99"/>
      <c r="O7065" s="99"/>
      <c r="P7065" s="99"/>
      <c r="Q7065" s="99"/>
      <c r="R7065" s="99"/>
      <c r="S7065" s="99"/>
      <c r="T7065" s="99"/>
      <c r="U7065" s="99"/>
      <c r="V7065" s="99"/>
      <c r="W7065" s="99"/>
      <c r="X7065" s="99"/>
      <c r="Y7065" s="99"/>
      <c r="Z7065" s="99"/>
      <c r="AA7065" s="380"/>
      <c r="AF7065" s="326"/>
    </row>
    <row r="7066" spans="1:32" x14ac:dyDescent="0.25">
      <c r="A7066" s="44" t="s">
        <v>19269</v>
      </c>
      <c r="B7066" s="44" t="s">
        <v>976</v>
      </c>
      <c r="C7066" s="45">
        <v>25010201</v>
      </c>
      <c r="D7066" s="45" t="s">
        <v>12340</v>
      </c>
      <c r="E7066" s="45" t="s">
        <v>13567</v>
      </c>
      <c r="AF7066" s="326"/>
    </row>
    <row r="7067" spans="1:32" x14ac:dyDescent="0.3">
      <c r="A7067" s="57" t="s">
        <v>3787</v>
      </c>
      <c r="B7067" s="92" t="s">
        <v>3862</v>
      </c>
      <c r="C7067" s="93" t="s">
        <v>3860</v>
      </c>
      <c r="D7067" s="93" t="s">
        <v>3861</v>
      </c>
      <c r="E7067" s="94">
        <v>46203</v>
      </c>
      <c r="F7067" s="93"/>
      <c r="G7067" s="93"/>
      <c r="H7067" s="93"/>
      <c r="I7067" s="99"/>
      <c r="J7067" s="99"/>
      <c r="K7067" s="99"/>
      <c r="L7067" s="99"/>
      <c r="M7067" s="99"/>
      <c r="N7067" s="99"/>
      <c r="O7067" s="99"/>
      <c r="P7067" s="99"/>
      <c r="Q7067" s="99"/>
      <c r="R7067" s="99"/>
      <c r="S7067" s="99"/>
      <c r="T7067" s="99"/>
      <c r="U7067" s="99"/>
      <c r="V7067" s="99"/>
      <c r="W7067" s="99"/>
      <c r="X7067" s="99"/>
      <c r="Y7067" s="99"/>
      <c r="Z7067" s="99"/>
      <c r="AA7067" s="380"/>
      <c r="AF7067" s="326"/>
    </row>
    <row r="7068" spans="1:32" x14ac:dyDescent="0.3">
      <c r="A7068" s="99" t="s">
        <v>12203</v>
      </c>
      <c r="B7068" s="92" t="s">
        <v>12207</v>
      </c>
      <c r="C7068" s="93" t="s">
        <v>12206</v>
      </c>
      <c r="D7068" s="93" t="s">
        <v>1250</v>
      </c>
      <c r="E7068" s="94">
        <v>46317</v>
      </c>
      <c r="F7068" s="93"/>
      <c r="G7068" s="93"/>
      <c r="H7068" s="93"/>
      <c r="I7068" s="99"/>
      <c r="J7068" s="99"/>
      <c r="K7068" s="99"/>
      <c r="L7068" s="99"/>
      <c r="M7068" s="99"/>
      <c r="N7068" s="99"/>
      <c r="O7068" s="99"/>
      <c r="P7068" s="99"/>
      <c r="Q7068" s="99"/>
      <c r="R7068" s="99"/>
      <c r="S7068" s="99"/>
      <c r="T7068" s="99"/>
      <c r="U7068" s="99"/>
      <c r="V7068" s="99"/>
      <c r="W7068" s="99"/>
      <c r="X7068" s="99"/>
      <c r="Y7068" s="99"/>
      <c r="Z7068" s="99"/>
      <c r="AA7068" s="380"/>
      <c r="AF7068" s="326"/>
    </row>
    <row r="7069" spans="1:32" x14ac:dyDescent="0.25">
      <c r="A7069" s="44" t="s">
        <v>19270</v>
      </c>
      <c r="B7069" s="44" t="s">
        <v>967</v>
      </c>
      <c r="C7069" s="45">
        <v>250601</v>
      </c>
      <c r="D7069" s="45" t="s">
        <v>12340</v>
      </c>
      <c r="E7069" s="45" t="s">
        <v>16905</v>
      </c>
      <c r="AF7069" s="326"/>
    </row>
    <row r="7070" spans="1:32" x14ac:dyDescent="0.25">
      <c r="A7070" s="44" t="s">
        <v>18076</v>
      </c>
      <c r="B7070" s="44" t="s">
        <v>15967</v>
      </c>
      <c r="C7070" s="45" t="s">
        <v>18368</v>
      </c>
      <c r="D7070" s="93" t="s">
        <v>3876</v>
      </c>
      <c r="E7070" s="359">
        <f>DATE(2029,10,27)</f>
        <v>47418</v>
      </c>
      <c r="F7070" s="93"/>
      <c r="G7070" s="93"/>
      <c r="H7070" s="93"/>
      <c r="I7070" s="99"/>
      <c r="J7070" s="99"/>
      <c r="K7070" s="99"/>
      <c r="L7070" s="99"/>
      <c r="M7070" s="99"/>
      <c r="N7070" s="99"/>
      <c r="O7070" s="99"/>
      <c r="P7070" s="99"/>
      <c r="Q7070" s="99"/>
      <c r="R7070" s="99"/>
      <c r="S7070" s="99"/>
      <c r="T7070" s="99"/>
      <c r="U7070" s="99"/>
      <c r="V7070" s="99"/>
      <c r="W7070" s="99"/>
      <c r="X7070" s="99"/>
      <c r="Y7070" s="99"/>
      <c r="Z7070" s="99"/>
      <c r="AF7070" s="326"/>
    </row>
    <row r="7071" spans="1:32" x14ac:dyDescent="0.3">
      <c r="A7071" s="372" t="s">
        <v>17517</v>
      </c>
      <c r="B7071" s="372" t="s">
        <v>5061</v>
      </c>
      <c r="C7071" s="125" t="s">
        <v>17483</v>
      </c>
      <c r="D7071" s="32" t="s">
        <v>20621</v>
      </c>
      <c r="E7071" s="125" t="s">
        <v>5246</v>
      </c>
      <c r="F7071" s="125" t="s">
        <v>1236</v>
      </c>
      <c r="G7071" s="125" t="s">
        <v>1237</v>
      </c>
      <c r="AF7071" s="326"/>
    </row>
    <row r="7072" spans="1:32" x14ac:dyDescent="0.25">
      <c r="A7072" s="44" t="s">
        <v>5555</v>
      </c>
      <c r="B7072" s="44" t="s">
        <v>5447</v>
      </c>
      <c r="C7072" s="45">
        <v>240804</v>
      </c>
      <c r="D7072" s="45" t="s">
        <v>12340</v>
      </c>
      <c r="E7072" s="45" t="s">
        <v>12234</v>
      </c>
      <c r="AF7072" s="326"/>
    </row>
    <row r="7073" spans="1:32" x14ac:dyDescent="0.3">
      <c r="A7073" s="372" t="s">
        <v>16788</v>
      </c>
      <c r="B7073" s="372" t="s">
        <v>5063</v>
      </c>
      <c r="C7073" s="125" t="s">
        <v>16877</v>
      </c>
      <c r="D7073" s="32" t="s">
        <v>20621</v>
      </c>
      <c r="E7073" s="125" t="s">
        <v>10638</v>
      </c>
      <c r="F7073" s="125" t="s">
        <v>1236</v>
      </c>
      <c r="G7073" s="125" t="s">
        <v>1237</v>
      </c>
      <c r="AF7073" s="326"/>
    </row>
    <row r="7074" spans="1:32" x14ac:dyDescent="0.25">
      <c r="A7074" s="44" t="s">
        <v>610</v>
      </c>
      <c r="B7074" s="44" t="s">
        <v>20361</v>
      </c>
      <c r="C7074" s="45" t="s">
        <v>14565</v>
      </c>
      <c r="D7074" s="32" t="s">
        <v>12570</v>
      </c>
      <c r="E7074" s="46">
        <v>46568</v>
      </c>
      <c r="AF7074" s="326"/>
    </row>
    <row r="7075" spans="1:32" x14ac:dyDescent="0.25">
      <c r="A7075" s="44" t="s">
        <v>19271</v>
      </c>
      <c r="B7075" s="44" t="s">
        <v>967</v>
      </c>
      <c r="C7075" s="45">
        <v>230601</v>
      </c>
      <c r="D7075" s="45" t="s">
        <v>12340</v>
      </c>
      <c r="E7075" s="45" t="s">
        <v>8383</v>
      </c>
      <c r="AF7075" s="326"/>
    </row>
    <row r="7076" spans="1:32" x14ac:dyDescent="0.3">
      <c r="A7076" s="92" t="s">
        <v>1277</v>
      </c>
      <c r="B7076" s="92" t="s">
        <v>1358</v>
      </c>
      <c r="C7076" s="349" t="s">
        <v>4997</v>
      </c>
      <c r="D7076" s="349" t="s">
        <v>14041</v>
      </c>
      <c r="E7076" s="351">
        <v>47118</v>
      </c>
      <c r="F7076" s="93"/>
      <c r="G7076" s="93"/>
      <c r="H7076" s="93"/>
      <c r="I7076" s="99"/>
      <c r="J7076" s="99"/>
      <c r="K7076" s="99"/>
      <c r="L7076" s="99"/>
      <c r="M7076" s="99"/>
      <c r="N7076" s="99"/>
      <c r="O7076" s="99"/>
      <c r="P7076" s="99"/>
      <c r="Q7076" s="99"/>
      <c r="R7076" s="99"/>
      <c r="S7076" s="99"/>
      <c r="T7076" s="99"/>
      <c r="U7076" s="99"/>
      <c r="V7076" s="99"/>
      <c r="W7076" s="99"/>
      <c r="X7076" s="99"/>
      <c r="Y7076" s="99"/>
      <c r="Z7076" s="99"/>
      <c r="AF7076" s="326"/>
    </row>
    <row r="7077" spans="1:32" x14ac:dyDescent="0.25">
      <c r="A7077" s="270" t="s">
        <v>9189</v>
      </c>
      <c r="B7077" s="256" t="s">
        <v>9174</v>
      </c>
      <c r="C7077" s="53" t="s">
        <v>9250</v>
      </c>
      <c r="D7077" s="93" t="s">
        <v>5891</v>
      </c>
      <c r="E7077" s="257">
        <v>46890</v>
      </c>
      <c r="F7077" s="93"/>
      <c r="G7077" s="93"/>
      <c r="H7077" s="93"/>
      <c r="I7077" s="99"/>
      <c r="J7077" s="99"/>
      <c r="K7077" s="99"/>
      <c r="L7077" s="99"/>
      <c r="M7077" s="99"/>
      <c r="N7077" s="99"/>
      <c r="O7077" s="99"/>
      <c r="P7077" s="99"/>
      <c r="Q7077" s="99"/>
      <c r="R7077" s="99"/>
      <c r="S7077" s="99"/>
      <c r="T7077" s="99"/>
      <c r="U7077" s="99"/>
      <c r="V7077" s="99"/>
      <c r="W7077" s="99"/>
      <c r="X7077" s="99"/>
      <c r="Y7077" s="99"/>
      <c r="Z7077" s="99"/>
      <c r="AF7077" s="326"/>
    </row>
    <row r="7078" spans="1:32" x14ac:dyDescent="0.25">
      <c r="A7078" s="44" t="s">
        <v>13982</v>
      </c>
      <c r="B7078" s="44" t="s">
        <v>1959</v>
      </c>
      <c r="C7078" s="45" t="s">
        <v>17683</v>
      </c>
      <c r="D7078" s="46" t="s">
        <v>13037</v>
      </c>
      <c r="E7078" s="46">
        <v>46274</v>
      </c>
      <c r="AF7078" s="326"/>
    </row>
    <row r="7079" spans="1:32" x14ac:dyDescent="0.3">
      <c r="A7079" s="372" t="s">
        <v>16579</v>
      </c>
      <c r="B7079" s="372" t="s">
        <v>1842</v>
      </c>
      <c r="C7079" s="125" t="s">
        <v>16723</v>
      </c>
      <c r="D7079" s="32" t="s">
        <v>20621</v>
      </c>
      <c r="E7079" s="125" t="s">
        <v>12895</v>
      </c>
      <c r="F7079" s="125" t="s">
        <v>1236</v>
      </c>
      <c r="G7079" s="125" t="s">
        <v>1237</v>
      </c>
      <c r="AF7079" s="326"/>
    </row>
    <row r="7080" spans="1:32" x14ac:dyDescent="0.25">
      <c r="A7080" s="44" t="s">
        <v>19272</v>
      </c>
      <c r="B7080" s="44" t="s">
        <v>3598</v>
      </c>
      <c r="C7080" s="45">
        <v>230301</v>
      </c>
      <c r="D7080" s="45" t="s">
        <v>12340</v>
      </c>
      <c r="E7080" s="45" t="s">
        <v>5580</v>
      </c>
      <c r="AF7080" s="326"/>
    </row>
    <row r="7081" spans="1:32" x14ac:dyDescent="0.25">
      <c r="A7081" s="44" t="s">
        <v>734</v>
      </c>
      <c r="B7081" s="44" t="s">
        <v>3275</v>
      </c>
      <c r="C7081" s="45">
        <v>210101</v>
      </c>
      <c r="D7081" s="45" t="s">
        <v>12340</v>
      </c>
      <c r="E7081" s="45" t="s">
        <v>3276</v>
      </c>
      <c r="AF7081" s="326"/>
    </row>
    <row r="7082" spans="1:32" x14ac:dyDescent="0.25">
      <c r="A7082" s="44" t="s">
        <v>19273</v>
      </c>
      <c r="B7082" s="44" t="s">
        <v>18840</v>
      </c>
      <c r="C7082" s="45">
        <v>260202</v>
      </c>
      <c r="D7082" s="45" t="s">
        <v>12340</v>
      </c>
      <c r="E7082" s="45" t="s">
        <v>10021</v>
      </c>
      <c r="AF7082" s="326"/>
    </row>
    <row r="7083" spans="1:32" x14ac:dyDescent="0.25">
      <c r="A7083" s="44" t="s">
        <v>14874</v>
      </c>
      <c r="B7083" s="44" t="s">
        <v>16096</v>
      </c>
      <c r="C7083" s="45" t="s">
        <v>14875</v>
      </c>
      <c r="D7083" s="93" t="s">
        <v>3876</v>
      </c>
      <c r="E7083" s="359">
        <f>DATE(2029,2,24)</f>
        <v>47173</v>
      </c>
      <c r="F7083" s="93"/>
      <c r="G7083" s="93"/>
      <c r="H7083" s="93"/>
      <c r="I7083" s="99"/>
      <c r="J7083" s="99"/>
      <c r="K7083" s="99"/>
      <c r="L7083" s="99"/>
      <c r="M7083" s="99"/>
      <c r="N7083" s="99"/>
      <c r="O7083" s="99"/>
      <c r="P7083" s="99"/>
      <c r="Q7083" s="99"/>
      <c r="R7083" s="99"/>
      <c r="S7083" s="99"/>
      <c r="T7083" s="99"/>
      <c r="U7083" s="99"/>
      <c r="V7083" s="99"/>
      <c r="W7083" s="99"/>
      <c r="X7083" s="99"/>
      <c r="Y7083" s="99"/>
      <c r="Z7083" s="99"/>
      <c r="AF7083" s="326"/>
    </row>
    <row r="7084" spans="1:32" x14ac:dyDescent="0.25">
      <c r="A7084" s="44" t="s">
        <v>12784</v>
      </c>
      <c r="B7084" s="44" t="s">
        <v>15956</v>
      </c>
      <c r="C7084" s="45" t="s">
        <v>9878</v>
      </c>
      <c r="D7084" s="93" t="s">
        <v>3876</v>
      </c>
      <c r="E7084" s="359">
        <f>DATE(2027,4,20)</f>
        <v>46497</v>
      </c>
      <c r="F7084" s="93"/>
      <c r="G7084" s="93"/>
      <c r="H7084" s="93"/>
      <c r="I7084" s="99"/>
      <c r="J7084" s="99"/>
      <c r="K7084" s="99"/>
      <c r="L7084" s="99"/>
      <c r="M7084" s="99"/>
      <c r="N7084" s="99"/>
      <c r="O7084" s="99"/>
      <c r="P7084" s="99"/>
      <c r="Q7084" s="99"/>
      <c r="R7084" s="99"/>
      <c r="S7084" s="99"/>
      <c r="T7084" s="99"/>
      <c r="U7084" s="99"/>
      <c r="V7084" s="99"/>
      <c r="W7084" s="99"/>
      <c r="X7084" s="99"/>
      <c r="Y7084" s="99"/>
      <c r="Z7084" s="99"/>
      <c r="AF7084" s="326"/>
    </row>
    <row r="7085" spans="1:32" x14ac:dyDescent="0.25">
      <c r="A7085" s="44" t="s">
        <v>13687</v>
      </c>
      <c r="B7085" s="44" t="s">
        <v>1733</v>
      </c>
      <c r="C7085" s="45">
        <v>250101</v>
      </c>
      <c r="D7085" s="45" t="s">
        <v>12340</v>
      </c>
      <c r="E7085" s="45" t="s">
        <v>13567</v>
      </c>
      <c r="AF7085" s="326"/>
    </row>
    <row r="7086" spans="1:32" x14ac:dyDescent="0.3">
      <c r="A7086" s="372" t="s">
        <v>16580</v>
      </c>
      <c r="B7086" s="372" t="s">
        <v>1661</v>
      </c>
      <c r="C7086" s="125" t="s">
        <v>16726</v>
      </c>
      <c r="D7086" s="32" t="s">
        <v>20621</v>
      </c>
      <c r="E7086" s="125" t="s">
        <v>5580</v>
      </c>
      <c r="F7086" s="125" t="s">
        <v>1236</v>
      </c>
      <c r="G7086" s="125" t="s">
        <v>1237</v>
      </c>
      <c r="AF7086" s="326"/>
    </row>
    <row r="7087" spans="1:32" x14ac:dyDescent="0.3">
      <c r="A7087" s="372" t="s">
        <v>16580</v>
      </c>
      <c r="B7087" s="372" t="s">
        <v>1660</v>
      </c>
      <c r="C7087" s="125" t="s">
        <v>14425</v>
      </c>
      <c r="D7087" s="32" t="s">
        <v>20621</v>
      </c>
      <c r="E7087" s="125" t="s">
        <v>12895</v>
      </c>
      <c r="F7087" s="125" t="s">
        <v>1236</v>
      </c>
      <c r="G7087" s="125" t="s">
        <v>1237</v>
      </c>
      <c r="AF7087" s="326"/>
    </row>
    <row r="7088" spans="1:32" x14ac:dyDescent="0.3">
      <c r="A7088" s="372" t="s">
        <v>16580</v>
      </c>
      <c r="B7088" s="372" t="s">
        <v>1214</v>
      </c>
      <c r="C7088" s="125" t="s">
        <v>18610</v>
      </c>
      <c r="D7088" s="32" t="s">
        <v>20621</v>
      </c>
      <c r="E7088" s="125" t="s">
        <v>8976</v>
      </c>
      <c r="F7088" s="125" t="s">
        <v>1236</v>
      </c>
      <c r="G7088" s="125" t="s">
        <v>1237</v>
      </c>
      <c r="AF7088" s="326"/>
    </row>
    <row r="7089" spans="1:32" x14ac:dyDescent="0.25">
      <c r="A7089" s="44" t="s">
        <v>11487</v>
      </c>
      <c r="B7089" s="44" t="s">
        <v>986</v>
      </c>
      <c r="C7089" s="45">
        <v>240303</v>
      </c>
      <c r="D7089" s="45" t="s">
        <v>12340</v>
      </c>
      <c r="E7089" s="45" t="s">
        <v>2686</v>
      </c>
      <c r="AF7089" s="326"/>
    </row>
    <row r="7090" spans="1:32" x14ac:dyDescent="0.25">
      <c r="A7090" s="44" t="s">
        <v>5556</v>
      </c>
      <c r="B7090" s="44" t="s">
        <v>2433</v>
      </c>
      <c r="C7090" s="45">
        <v>220105</v>
      </c>
      <c r="D7090" s="45" t="s">
        <v>12340</v>
      </c>
      <c r="E7090" s="45" t="s">
        <v>2686</v>
      </c>
      <c r="AF7090" s="326"/>
    </row>
    <row r="7091" spans="1:32" x14ac:dyDescent="0.25">
      <c r="A7091" s="44" t="s">
        <v>5556</v>
      </c>
      <c r="B7091" s="44" t="s">
        <v>2438</v>
      </c>
      <c r="C7091" s="45">
        <v>251001</v>
      </c>
      <c r="D7091" s="45" t="s">
        <v>12340</v>
      </c>
      <c r="E7091" s="45" t="s">
        <v>12119</v>
      </c>
      <c r="AF7091" s="326"/>
    </row>
    <row r="7092" spans="1:32" x14ac:dyDescent="0.25">
      <c r="A7092" s="44" t="s">
        <v>2636</v>
      </c>
      <c r="B7092" s="44" t="s">
        <v>2637</v>
      </c>
      <c r="C7092" s="45" t="s">
        <v>2638</v>
      </c>
      <c r="D7092" s="45" t="s">
        <v>12177</v>
      </c>
      <c r="E7092" s="45" t="s">
        <v>15064</v>
      </c>
      <c r="F7092" s="93"/>
      <c r="G7092" s="93"/>
      <c r="H7092" s="93"/>
      <c r="I7092" s="99"/>
      <c r="J7092" s="99"/>
      <c r="K7092" s="99"/>
      <c r="L7092" s="99"/>
      <c r="M7092" s="99"/>
      <c r="N7092" s="99"/>
      <c r="O7092" s="99"/>
      <c r="P7092" s="99"/>
      <c r="Q7092" s="99"/>
      <c r="R7092" s="99"/>
      <c r="S7092" s="99"/>
      <c r="T7092" s="99"/>
      <c r="U7092" s="99"/>
      <c r="V7092" s="99"/>
      <c r="W7092" s="99"/>
      <c r="X7092" s="99"/>
      <c r="Y7092" s="99"/>
      <c r="Z7092" s="99"/>
      <c r="AF7092" s="326"/>
    </row>
    <row r="7093" spans="1:32" x14ac:dyDescent="0.25">
      <c r="A7093" s="44" t="s">
        <v>2636</v>
      </c>
      <c r="B7093" s="44" t="s">
        <v>2637</v>
      </c>
      <c r="C7093" s="45" t="s">
        <v>2638</v>
      </c>
      <c r="D7093" s="93" t="s">
        <v>18817</v>
      </c>
      <c r="E7093" s="45" t="s">
        <v>15064</v>
      </c>
      <c r="F7093" s="379"/>
      <c r="G7093" s="379"/>
      <c r="H7093" s="379"/>
      <c r="I7093" s="380"/>
      <c r="J7093" s="380"/>
      <c r="K7093" s="380"/>
      <c r="L7093" s="380"/>
      <c r="M7093" s="380"/>
      <c r="N7093" s="380"/>
      <c r="O7093" s="380"/>
      <c r="P7093" s="380"/>
      <c r="Q7093" s="380"/>
      <c r="R7093" s="380"/>
      <c r="S7093" s="380"/>
      <c r="T7093" s="380"/>
      <c r="U7093" s="380"/>
      <c r="V7093" s="380"/>
      <c r="W7093" s="380"/>
      <c r="X7093" s="380"/>
      <c r="Y7093" s="380"/>
      <c r="Z7093" s="380"/>
      <c r="AA7093" s="380"/>
      <c r="AF7093" s="326"/>
    </row>
    <row r="7094" spans="1:32" x14ac:dyDescent="0.25">
      <c r="A7094" s="44" t="s">
        <v>2636</v>
      </c>
      <c r="B7094" s="44" t="s">
        <v>2637</v>
      </c>
      <c r="C7094" s="45" t="s">
        <v>2638</v>
      </c>
      <c r="D7094" s="45" t="s">
        <v>10697</v>
      </c>
      <c r="E7094" s="46">
        <v>47235</v>
      </c>
      <c r="F7094" s="93"/>
      <c r="G7094" s="93"/>
      <c r="H7094" s="93"/>
      <c r="I7094" s="99"/>
      <c r="J7094" s="99"/>
      <c r="K7094" s="99"/>
      <c r="L7094" s="99"/>
      <c r="M7094" s="99"/>
      <c r="N7094" s="99"/>
      <c r="O7094" s="99"/>
      <c r="P7094" s="99"/>
      <c r="Q7094" s="99"/>
      <c r="R7094" s="99"/>
      <c r="S7094" s="99"/>
      <c r="T7094" s="99"/>
      <c r="U7094" s="99"/>
      <c r="V7094" s="99"/>
      <c r="W7094" s="99"/>
      <c r="X7094" s="99"/>
      <c r="Y7094" s="99"/>
      <c r="Z7094" s="99"/>
      <c r="AF7094" s="326"/>
    </row>
    <row r="7095" spans="1:32" x14ac:dyDescent="0.25">
      <c r="A7095" s="44" t="s">
        <v>6973</v>
      </c>
      <c r="B7095" s="44" t="s">
        <v>18840</v>
      </c>
      <c r="C7095" s="45">
        <v>260202</v>
      </c>
      <c r="D7095" s="45" t="s">
        <v>12340</v>
      </c>
      <c r="E7095" s="45" t="s">
        <v>10021</v>
      </c>
      <c r="AF7095" s="326"/>
    </row>
    <row r="7096" spans="1:32" x14ac:dyDescent="0.25">
      <c r="A7096" s="44" t="s">
        <v>12785</v>
      </c>
      <c r="B7096" s="44" t="s">
        <v>16097</v>
      </c>
      <c r="C7096" s="45" t="s">
        <v>12786</v>
      </c>
      <c r="D7096" s="93" t="s">
        <v>3876</v>
      </c>
      <c r="E7096" s="359">
        <f>DATE(2028,10,24)</f>
        <v>47050</v>
      </c>
      <c r="F7096" s="93"/>
      <c r="G7096" s="93"/>
      <c r="H7096" s="93"/>
      <c r="I7096" s="99"/>
      <c r="J7096" s="99"/>
      <c r="K7096" s="99"/>
      <c r="L7096" s="99"/>
      <c r="M7096" s="99"/>
      <c r="N7096" s="99"/>
      <c r="O7096" s="99"/>
      <c r="P7096" s="99"/>
      <c r="Q7096" s="99"/>
      <c r="R7096" s="99"/>
      <c r="S7096" s="99"/>
      <c r="T7096" s="99"/>
      <c r="U7096" s="99"/>
      <c r="V7096" s="99"/>
      <c r="W7096" s="99"/>
      <c r="X7096" s="99"/>
      <c r="Y7096" s="99"/>
      <c r="Z7096" s="99"/>
      <c r="AF7096" s="326"/>
    </row>
    <row r="7097" spans="1:32" x14ac:dyDescent="0.25">
      <c r="A7097" s="44" t="s">
        <v>11488</v>
      </c>
      <c r="B7097" s="44" t="s">
        <v>10031</v>
      </c>
      <c r="C7097" s="45">
        <v>240101</v>
      </c>
      <c r="D7097" s="45" t="s">
        <v>12340</v>
      </c>
      <c r="E7097" s="45" t="s">
        <v>10032</v>
      </c>
      <c r="AF7097" s="326"/>
    </row>
    <row r="7098" spans="1:32" x14ac:dyDescent="0.25">
      <c r="A7098" s="44" t="s">
        <v>17684</v>
      </c>
      <c r="B7098" s="44" t="s">
        <v>2610</v>
      </c>
      <c r="C7098" s="45" t="s">
        <v>15635</v>
      </c>
      <c r="D7098" s="46" t="s">
        <v>13037</v>
      </c>
      <c r="E7098" s="46">
        <v>46162</v>
      </c>
      <c r="AF7098" s="326"/>
    </row>
    <row r="7099" spans="1:32" x14ac:dyDescent="0.25">
      <c r="A7099" s="113" t="s">
        <v>10828</v>
      </c>
      <c r="B7099" s="271" t="s">
        <v>6150</v>
      </c>
      <c r="C7099" s="59" t="s">
        <v>10852</v>
      </c>
      <c r="D7099" s="93" t="s">
        <v>1250</v>
      </c>
      <c r="E7099" s="94">
        <v>46225</v>
      </c>
      <c r="F7099" s="93"/>
      <c r="G7099" s="93"/>
      <c r="H7099" s="146" t="s">
        <v>1458</v>
      </c>
      <c r="I7099" s="99"/>
      <c r="J7099" s="99"/>
      <c r="K7099" s="99"/>
      <c r="L7099" s="99"/>
      <c r="M7099" s="99"/>
      <c r="N7099" s="99"/>
      <c r="O7099" s="99"/>
      <c r="P7099" s="99"/>
      <c r="Q7099" s="99"/>
      <c r="R7099" s="99"/>
      <c r="S7099" s="99"/>
      <c r="T7099" s="99"/>
      <c r="U7099" s="99"/>
      <c r="V7099" s="99"/>
      <c r="W7099" s="99"/>
      <c r="X7099" s="99"/>
      <c r="Y7099" s="99"/>
      <c r="Z7099" s="99"/>
      <c r="AA7099" s="380"/>
      <c r="AF7099" s="326"/>
    </row>
    <row r="7100" spans="1:32" x14ac:dyDescent="0.25">
      <c r="A7100" s="44" t="s">
        <v>12273</v>
      </c>
      <c r="B7100" s="44" t="s">
        <v>210</v>
      </c>
      <c r="C7100" s="45">
        <v>241001</v>
      </c>
      <c r="D7100" s="45" t="s">
        <v>12340</v>
      </c>
      <c r="E7100" s="45" t="s">
        <v>5650</v>
      </c>
      <c r="AF7100" s="326"/>
    </row>
    <row r="7101" spans="1:32" x14ac:dyDescent="0.25">
      <c r="A7101" s="44" t="s">
        <v>12273</v>
      </c>
      <c r="B7101" s="44" t="s">
        <v>4482</v>
      </c>
      <c r="C7101" s="45">
        <v>240906</v>
      </c>
      <c r="D7101" s="45" t="s">
        <v>12340</v>
      </c>
      <c r="E7101" s="45" t="s">
        <v>5075</v>
      </c>
      <c r="AF7101" s="326"/>
    </row>
    <row r="7102" spans="1:32" x14ac:dyDescent="0.25">
      <c r="A7102" s="44" t="s">
        <v>9545</v>
      </c>
      <c r="B7102" s="44" t="s">
        <v>15902</v>
      </c>
      <c r="C7102" s="45" t="s">
        <v>5372</v>
      </c>
      <c r="D7102" s="93" t="s">
        <v>3876</v>
      </c>
      <c r="E7102" s="359">
        <f>DATE(2026,12,20)</f>
        <v>46376</v>
      </c>
      <c r="F7102" s="93"/>
      <c r="G7102" s="93"/>
      <c r="H7102" s="93"/>
      <c r="I7102" s="99"/>
      <c r="J7102" s="99"/>
      <c r="K7102" s="99"/>
      <c r="L7102" s="99"/>
      <c r="M7102" s="99"/>
      <c r="N7102" s="99"/>
      <c r="O7102" s="99"/>
      <c r="P7102" s="99"/>
      <c r="Q7102" s="99"/>
      <c r="R7102" s="99"/>
      <c r="S7102" s="99"/>
      <c r="T7102" s="99"/>
      <c r="U7102" s="99"/>
      <c r="V7102" s="99"/>
      <c r="W7102" s="99"/>
      <c r="X7102" s="99"/>
      <c r="Y7102" s="99"/>
      <c r="Z7102" s="99"/>
      <c r="AA7102" s="380"/>
      <c r="AF7102" s="326"/>
    </row>
    <row r="7103" spans="1:32" x14ac:dyDescent="0.25">
      <c r="A7103" s="44" t="s">
        <v>8934</v>
      </c>
      <c r="B7103" s="44" t="s">
        <v>5286</v>
      </c>
      <c r="C7103" s="45" t="s">
        <v>5287</v>
      </c>
      <c r="D7103" s="45" t="s">
        <v>12177</v>
      </c>
      <c r="E7103" s="45" t="s">
        <v>2628</v>
      </c>
      <c r="F7103" s="93"/>
      <c r="G7103" s="93"/>
      <c r="H7103" s="93"/>
      <c r="I7103" s="99"/>
      <c r="J7103" s="99"/>
      <c r="K7103" s="99"/>
      <c r="L7103" s="99"/>
      <c r="M7103" s="99"/>
      <c r="N7103" s="99"/>
      <c r="O7103" s="99"/>
      <c r="P7103" s="99"/>
      <c r="Q7103" s="99"/>
      <c r="R7103" s="99"/>
      <c r="S7103" s="99"/>
      <c r="T7103" s="99"/>
      <c r="U7103" s="99"/>
      <c r="V7103" s="99"/>
      <c r="W7103" s="99"/>
      <c r="X7103" s="99"/>
      <c r="Y7103" s="99"/>
      <c r="Z7103" s="99"/>
      <c r="AF7103" s="326"/>
    </row>
    <row r="7104" spans="1:32" x14ac:dyDescent="0.25">
      <c r="A7104" s="44" t="s">
        <v>8934</v>
      </c>
      <c r="B7104" s="44" t="s">
        <v>152</v>
      </c>
      <c r="C7104" s="45" t="s">
        <v>8118</v>
      </c>
      <c r="D7104" s="45" t="s">
        <v>12177</v>
      </c>
      <c r="E7104" s="45" t="s">
        <v>5073</v>
      </c>
      <c r="F7104" s="93"/>
      <c r="G7104" s="93"/>
      <c r="H7104" s="93"/>
      <c r="I7104" s="99"/>
      <c r="J7104" s="99"/>
      <c r="K7104" s="99"/>
      <c r="L7104" s="99"/>
      <c r="M7104" s="99"/>
      <c r="N7104" s="99"/>
      <c r="O7104" s="99"/>
      <c r="P7104" s="99"/>
      <c r="Q7104" s="99"/>
      <c r="R7104" s="99"/>
      <c r="S7104" s="99"/>
      <c r="T7104" s="99"/>
      <c r="U7104" s="99"/>
      <c r="V7104" s="99"/>
      <c r="W7104" s="99"/>
      <c r="X7104" s="99"/>
      <c r="Y7104" s="99"/>
      <c r="Z7104" s="99"/>
      <c r="AF7104" s="326"/>
    </row>
    <row r="7105" spans="1:32" x14ac:dyDescent="0.25">
      <c r="A7105" s="44" t="s">
        <v>8934</v>
      </c>
      <c r="B7105" s="44" t="s">
        <v>5286</v>
      </c>
      <c r="C7105" s="45" t="s">
        <v>5287</v>
      </c>
      <c r="D7105" s="93" t="s">
        <v>18817</v>
      </c>
      <c r="E7105" s="45" t="s">
        <v>2628</v>
      </c>
      <c r="F7105" s="379"/>
      <c r="G7105" s="379"/>
      <c r="H7105" s="379"/>
      <c r="I7105" s="380"/>
      <c r="J7105" s="380"/>
      <c r="K7105" s="380"/>
      <c r="L7105" s="380"/>
      <c r="M7105" s="380"/>
      <c r="N7105" s="380"/>
      <c r="O7105" s="380"/>
      <c r="P7105" s="380"/>
      <c r="Q7105" s="380"/>
      <c r="R7105" s="380"/>
      <c r="S7105" s="380"/>
      <c r="T7105" s="380"/>
      <c r="U7105" s="380"/>
      <c r="V7105" s="380"/>
      <c r="W7105" s="380"/>
      <c r="X7105" s="380"/>
      <c r="Y7105" s="380"/>
      <c r="Z7105" s="380"/>
      <c r="AA7105" s="380"/>
      <c r="AF7105" s="326"/>
    </row>
    <row r="7106" spans="1:32" x14ac:dyDescent="0.25">
      <c r="A7106" s="44" t="s">
        <v>8934</v>
      </c>
      <c r="B7106" s="44" t="s">
        <v>16098</v>
      </c>
      <c r="C7106" s="45" t="s">
        <v>9879</v>
      </c>
      <c r="D7106" s="93" t="s">
        <v>3876</v>
      </c>
      <c r="E7106" s="359">
        <f>DATE(2027,12,4)</f>
        <v>46725</v>
      </c>
      <c r="F7106" s="93"/>
      <c r="G7106" s="93"/>
      <c r="H7106" s="93"/>
      <c r="I7106" s="99"/>
      <c r="J7106" s="99"/>
      <c r="K7106" s="99"/>
      <c r="L7106" s="99"/>
      <c r="M7106" s="99"/>
      <c r="N7106" s="99"/>
      <c r="O7106" s="99"/>
      <c r="P7106" s="99"/>
      <c r="Q7106" s="99"/>
      <c r="R7106" s="99"/>
      <c r="S7106" s="99"/>
      <c r="T7106" s="99"/>
      <c r="U7106" s="99"/>
      <c r="V7106" s="99"/>
      <c r="W7106" s="99"/>
      <c r="X7106" s="99"/>
      <c r="Y7106" s="99"/>
      <c r="Z7106" s="99"/>
      <c r="AF7106" s="326"/>
    </row>
    <row r="7107" spans="1:32" x14ac:dyDescent="0.25">
      <c r="A7107" s="44" t="s">
        <v>8934</v>
      </c>
      <c r="B7107" s="44" t="s">
        <v>5286</v>
      </c>
      <c r="C7107" s="45" t="s">
        <v>5287</v>
      </c>
      <c r="D7107" s="45" t="s">
        <v>10697</v>
      </c>
      <c r="E7107" s="45" t="s">
        <v>4354</v>
      </c>
      <c r="F7107" s="93"/>
      <c r="G7107" s="93"/>
      <c r="H7107" s="93"/>
      <c r="I7107" s="99"/>
      <c r="J7107" s="99"/>
      <c r="K7107" s="99"/>
      <c r="L7107" s="99"/>
      <c r="M7107" s="99"/>
      <c r="N7107" s="99"/>
      <c r="O7107" s="99"/>
      <c r="P7107" s="99"/>
      <c r="Q7107" s="99"/>
      <c r="R7107" s="99"/>
      <c r="S7107" s="99"/>
      <c r="T7107" s="99"/>
      <c r="U7107" s="99"/>
      <c r="V7107" s="99"/>
      <c r="W7107" s="99"/>
      <c r="X7107" s="99"/>
      <c r="Y7107" s="99"/>
      <c r="Z7107" s="99"/>
      <c r="AF7107" s="326"/>
    </row>
    <row r="7108" spans="1:32" x14ac:dyDescent="0.25">
      <c r="A7108" s="44" t="s">
        <v>8934</v>
      </c>
      <c r="B7108" s="44" t="s">
        <v>152</v>
      </c>
      <c r="C7108" s="45" t="s">
        <v>8118</v>
      </c>
      <c r="D7108" s="45" t="s">
        <v>10697</v>
      </c>
      <c r="E7108" s="46">
        <v>46295</v>
      </c>
      <c r="F7108" s="93"/>
      <c r="G7108" s="93"/>
      <c r="H7108" s="93"/>
      <c r="I7108" s="99"/>
      <c r="J7108" s="99"/>
      <c r="K7108" s="99"/>
      <c r="L7108" s="99"/>
      <c r="M7108" s="99"/>
      <c r="N7108" s="99"/>
      <c r="O7108" s="99"/>
      <c r="P7108" s="99"/>
      <c r="Q7108" s="99"/>
      <c r="R7108" s="99"/>
      <c r="S7108" s="99"/>
      <c r="T7108" s="99"/>
      <c r="U7108" s="99"/>
      <c r="V7108" s="99"/>
      <c r="W7108" s="99"/>
      <c r="X7108" s="99"/>
      <c r="Y7108" s="99"/>
      <c r="Z7108" s="99"/>
      <c r="AF7108" s="326"/>
    </row>
    <row r="7109" spans="1:32" x14ac:dyDescent="0.25">
      <c r="A7109" s="44" t="s">
        <v>7535</v>
      </c>
      <c r="B7109" s="44" t="s">
        <v>3598</v>
      </c>
      <c r="C7109" s="45">
        <v>230301</v>
      </c>
      <c r="D7109" s="45" t="s">
        <v>12340</v>
      </c>
      <c r="E7109" s="45" t="s">
        <v>5580</v>
      </c>
      <c r="AF7109" s="326"/>
    </row>
    <row r="7110" spans="1:32" x14ac:dyDescent="0.3">
      <c r="A7110" s="372" t="s">
        <v>20108</v>
      </c>
      <c r="B7110" s="372" t="s">
        <v>1214</v>
      </c>
      <c r="C7110" s="125" t="s">
        <v>18610</v>
      </c>
      <c r="D7110" s="32" t="s">
        <v>20621</v>
      </c>
      <c r="E7110" s="125" t="s">
        <v>8976</v>
      </c>
      <c r="F7110" s="125" t="s">
        <v>1236</v>
      </c>
      <c r="G7110" s="125" t="s">
        <v>1237</v>
      </c>
      <c r="AF7110" s="326"/>
    </row>
    <row r="7111" spans="1:32" x14ac:dyDescent="0.3">
      <c r="A7111" s="372" t="s">
        <v>20108</v>
      </c>
      <c r="B7111" s="372" t="s">
        <v>1221</v>
      </c>
      <c r="C7111" s="125" t="s">
        <v>20613</v>
      </c>
      <c r="D7111" s="32" t="s">
        <v>20621</v>
      </c>
      <c r="E7111" s="125" t="s">
        <v>10032</v>
      </c>
      <c r="F7111" s="125" t="s">
        <v>1236</v>
      </c>
      <c r="G7111" s="125" t="s">
        <v>1237</v>
      </c>
      <c r="AF7111" s="326"/>
    </row>
    <row r="7112" spans="1:32" x14ac:dyDescent="0.25">
      <c r="A7112" s="44" t="s">
        <v>8941</v>
      </c>
      <c r="B7112" s="44" t="s">
        <v>4705</v>
      </c>
      <c r="C7112" s="45" t="s">
        <v>4706</v>
      </c>
      <c r="D7112" s="45" t="s">
        <v>12177</v>
      </c>
      <c r="E7112" s="45" t="s">
        <v>4354</v>
      </c>
      <c r="F7112" s="93"/>
      <c r="G7112" s="93"/>
      <c r="H7112" s="93"/>
      <c r="I7112" s="99"/>
      <c r="J7112" s="99"/>
      <c r="K7112" s="99"/>
      <c r="L7112" s="99"/>
      <c r="M7112" s="99"/>
      <c r="N7112" s="99"/>
      <c r="O7112" s="99"/>
      <c r="P7112" s="99"/>
      <c r="Q7112" s="99"/>
      <c r="R7112" s="99"/>
      <c r="S7112" s="99"/>
      <c r="T7112" s="99"/>
      <c r="U7112" s="99"/>
      <c r="V7112" s="99"/>
      <c r="W7112" s="99"/>
      <c r="X7112" s="99"/>
      <c r="Y7112" s="99"/>
      <c r="Z7112" s="99"/>
      <c r="AF7112" s="326"/>
    </row>
    <row r="7113" spans="1:32" x14ac:dyDescent="0.25">
      <c r="A7113" s="44" t="s">
        <v>8941</v>
      </c>
      <c r="B7113" s="44" t="s">
        <v>7289</v>
      </c>
      <c r="C7113" s="45" t="s">
        <v>7290</v>
      </c>
      <c r="D7113" s="93" t="s">
        <v>18817</v>
      </c>
      <c r="E7113" s="45" t="s">
        <v>5444</v>
      </c>
      <c r="F7113" s="379"/>
      <c r="G7113" s="379"/>
      <c r="H7113" s="379"/>
      <c r="I7113" s="380"/>
      <c r="J7113" s="380"/>
      <c r="K7113" s="380"/>
      <c r="L7113" s="380"/>
      <c r="M7113" s="380"/>
      <c r="N7113" s="380"/>
      <c r="O7113" s="380"/>
      <c r="P7113" s="380"/>
      <c r="Q7113" s="380"/>
      <c r="R7113" s="380"/>
      <c r="S7113" s="380"/>
      <c r="T7113" s="380"/>
      <c r="U7113" s="380"/>
      <c r="V7113" s="380"/>
      <c r="W7113" s="380"/>
      <c r="X7113" s="380"/>
      <c r="Y7113" s="380"/>
      <c r="Z7113" s="380"/>
      <c r="AA7113" s="380"/>
      <c r="AF7113" s="326"/>
    </row>
    <row r="7114" spans="1:32" x14ac:dyDescent="0.25">
      <c r="A7114" s="44" t="s">
        <v>8941</v>
      </c>
      <c r="B7114" s="44" t="s">
        <v>18676</v>
      </c>
      <c r="C7114" s="45" t="s">
        <v>18772</v>
      </c>
      <c r="D7114" s="93" t="s">
        <v>18817</v>
      </c>
      <c r="E7114" s="45" t="s">
        <v>10638</v>
      </c>
      <c r="F7114" s="379"/>
      <c r="G7114" s="379"/>
      <c r="H7114" s="379"/>
      <c r="I7114" s="380"/>
      <c r="J7114" s="380"/>
      <c r="K7114" s="380"/>
      <c r="L7114" s="380"/>
      <c r="M7114" s="380"/>
      <c r="N7114" s="380"/>
      <c r="O7114" s="380"/>
      <c r="P7114" s="380"/>
      <c r="Q7114" s="380"/>
      <c r="R7114" s="380"/>
      <c r="S7114" s="380"/>
      <c r="T7114" s="380"/>
      <c r="U7114" s="380"/>
      <c r="V7114" s="380"/>
      <c r="W7114" s="380"/>
      <c r="X7114" s="380"/>
      <c r="Y7114" s="380"/>
      <c r="Z7114" s="380"/>
      <c r="AA7114" s="380"/>
      <c r="AF7114" s="326"/>
    </row>
    <row r="7115" spans="1:32" x14ac:dyDescent="0.25">
      <c r="A7115" s="44" t="s">
        <v>8941</v>
      </c>
      <c r="B7115" s="44" t="s">
        <v>7289</v>
      </c>
      <c r="C7115" s="45" t="s">
        <v>7290</v>
      </c>
      <c r="D7115" s="45" t="s">
        <v>10697</v>
      </c>
      <c r="E7115" s="45" t="s">
        <v>5245</v>
      </c>
      <c r="F7115" s="93"/>
      <c r="G7115" s="93"/>
      <c r="H7115" s="93"/>
      <c r="I7115" s="99"/>
      <c r="J7115" s="99"/>
      <c r="K7115" s="99"/>
      <c r="L7115" s="99"/>
      <c r="M7115" s="99"/>
      <c r="N7115" s="99"/>
      <c r="O7115" s="99"/>
      <c r="P7115" s="99"/>
      <c r="Q7115" s="99"/>
      <c r="R7115" s="99"/>
      <c r="S7115" s="99"/>
      <c r="T7115" s="99"/>
      <c r="U7115" s="99"/>
      <c r="V7115" s="99"/>
      <c r="W7115" s="99"/>
      <c r="X7115" s="99"/>
      <c r="Y7115" s="99"/>
      <c r="Z7115" s="99"/>
      <c r="AA7115" s="380"/>
      <c r="AF7115" s="326"/>
    </row>
    <row r="7116" spans="1:32" x14ac:dyDescent="0.25">
      <c r="A7116" s="44" t="s">
        <v>8802</v>
      </c>
      <c r="B7116" s="44" t="s">
        <v>6685</v>
      </c>
      <c r="C7116" s="45" t="s">
        <v>8801</v>
      </c>
      <c r="D7116" s="45" t="s">
        <v>1250</v>
      </c>
      <c r="E7116" s="94">
        <v>46439</v>
      </c>
      <c r="F7116" s="45"/>
      <c r="G7116" s="45"/>
      <c r="H7116" s="93"/>
      <c r="I7116" s="99"/>
      <c r="J7116" s="99"/>
      <c r="K7116" s="99"/>
      <c r="L7116" s="99"/>
      <c r="M7116" s="99"/>
      <c r="N7116" s="99"/>
      <c r="O7116" s="99"/>
      <c r="P7116" s="99"/>
      <c r="Q7116" s="99"/>
      <c r="R7116" s="99"/>
      <c r="S7116" s="99"/>
      <c r="T7116" s="99"/>
      <c r="U7116" s="99"/>
      <c r="V7116" s="99"/>
      <c r="W7116" s="99"/>
      <c r="X7116" s="99"/>
      <c r="Y7116" s="99"/>
      <c r="Z7116" s="99"/>
      <c r="AF7116" s="326"/>
    </row>
    <row r="7117" spans="1:32" x14ac:dyDescent="0.3">
      <c r="A7117" s="117" t="s">
        <v>2060</v>
      </c>
      <c r="B7117" s="117" t="s">
        <v>2039</v>
      </c>
      <c r="C7117" s="106" t="s">
        <v>7462</v>
      </c>
      <c r="D7117" s="93" t="s">
        <v>1443</v>
      </c>
      <c r="E7117" s="119">
        <v>46721</v>
      </c>
      <c r="F7117" s="93"/>
      <c r="G7117" s="93"/>
      <c r="H7117" s="93"/>
      <c r="I7117" s="99"/>
      <c r="J7117" s="99"/>
      <c r="K7117" s="99"/>
      <c r="L7117" s="99"/>
      <c r="M7117" s="99"/>
      <c r="N7117" s="99"/>
      <c r="O7117" s="99"/>
      <c r="P7117" s="99"/>
      <c r="Q7117" s="99"/>
      <c r="R7117" s="99"/>
      <c r="S7117" s="99"/>
      <c r="T7117" s="99"/>
      <c r="U7117" s="99"/>
      <c r="V7117" s="99"/>
      <c r="W7117" s="99"/>
      <c r="X7117" s="99"/>
      <c r="Y7117" s="99"/>
      <c r="Z7117" s="99"/>
      <c r="AF7117" s="326"/>
    </row>
    <row r="7118" spans="1:32" x14ac:dyDescent="0.25">
      <c r="A7118" s="44" t="s">
        <v>17864</v>
      </c>
      <c r="B7118" s="44" t="s">
        <v>20346</v>
      </c>
      <c r="C7118" s="45" t="s">
        <v>17861</v>
      </c>
      <c r="D7118" s="32" t="s">
        <v>12570</v>
      </c>
      <c r="E7118" s="46">
        <v>46418</v>
      </c>
      <c r="AF7118" s="326"/>
    </row>
    <row r="7119" spans="1:32" x14ac:dyDescent="0.25">
      <c r="A7119" s="44" t="s">
        <v>7339</v>
      </c>
      <c r="B7119" s="44" t="s">
        <v>20364</v>
      </c>
      <c r="C7119" s="45" t="s">
        <v>7329</v>
      </c>
      <c r="D7119" s="32" t="s">
        <v>12570</v>
      </c>
      <c r="E7119" s="46">
        <v>46507</v>
      </c>
      <c r="AF7119" s="326"/>
    </row>
    <row r="7120" spans="1:32" x14ac:dyDescent="0.3">
      <c r="A7120" s="372" t="s">
        <v>14365</v>
      </c>
      <c r="B7120" s="372" t="s">
        <v>8697</v>
      </c>
      <c r="C7120" s="125" t="s">
        <v>8698</v>
      </c>
      <c r="D7120" s="32" t="s">
        <v>20621</v>
      </c>
      <c r="E7120" s="125" t="s">
        <v>8524</v>
      </c>
      <c r="F7120" s="125" t="s">
        <v>1236</v>
      </c>
      <c r="G7120" s="125" t="s">
        <v>1237</v>
      </c>
      <c r="AF7120" s="326"/>
    </row>
    <row r="7121" spans="1:32" x14ac:dyDescent="0.3">
      <c r="A7121" s="57" t="s">
        <v>12561</v>
      </c>
      <c r="B7121" s="57" t="s">
        <v>1349</v>
      </c>
      <c r="C7121" s="62">
        <v>2501</v>
      </c>
      <c r="D7121" s="93" t="s">
        <v>5007</v>
      </c>
      <c r="E7121" s="60">
        <v>46356</v>
      </c>
      <c r="F7121" s="379"/>
      <c r="G7121" s="379"/>
      <c r="H7121" s="379"/>
      <c r="I7121" s="380"/>
      <c r="J7121" s="380"/>
      <c r="K7121" s="380"/>
      <c r="L7121" s="380"/>
      <c r="M7121" s="380"/>
      <c r="N7121" s="380"/>
      <c r="O7121" s="380"/>
      <c r="P7121" s="380"/>
      <c r="Q7121" s="380"/>
      <c r="R7121" s="380"/>
      <c r="S7121" s="380"/>
      <c r="T7121" s="380"/>
      <c r="U7121" s="380"/>
      <c r="V7121" s="380"/>
      <c r="W7121" s="380"/>
      <c r="X7121" s="380"/>
      <c r="Y7121" s="380"/>
      <c r="Z7121" s="380"/>
      <c r="AA7121" s="380"/>
      <c r="AF7121" s="326"/>
    </row>
    <row r="7122" spans="1:32" x14ac:dyDescent="0.3">
      <c r="A7122" s="57" t="s">
        <v>12561</v>
      </c>
      <c r="B7122" s="57" t="s">
        <v>1349</v>
      </c>
      <c r="C7122" s="62">
        <v>2501</v>
      </c>
      <c r="D7122" s="93" t="s">
        <v>5007</v>
      </c>
      <c r="E7122" s="60">
        <v>46356</v>
      </c>
      <c r="F7122" s="379"/>
      <c r="G7122" s="379"/>
      <c r="H7122" s="379"/>
      <c r="I7122" s="380"/>
      <c r="J7122" s="380"/>
      <c r="K7122" s="380"/>
      <c r="L7122" s="380"/>
      <c r="M7122" s="380"/>
      <c r="N7122" s="380"/>
      <c r="O7122" s="380"/>
      <c r="P7122" s="380"/>
      <c r="Q7122" s="380"/>
      <c r="R7122" s="380"/>
      <c r="S7122" s="380"/>
      <c r="T7122" s="380"/>
      <c r="U7122" s="380"/>
      <c r="V7122" s="380"/>
      <c r="W7122" s="380"/>
      <c r="X7122" s="380"/>
      <c r="Y7122" s="380"/>
      <c r="Z7122" s="380"/>
      <c r="AA7122" s="380"/>
      <c r="AF7122" s="326"/>
    </row>
    <row r="7123" spans="1:32" x14ac:dyDescent="0.3">
      <c r="A7123" s="57" t="s">
        <v>12561</v>
      </c>
      <c r="B7123" s="57" t="s">
        <v>1348</v>
      </c>
      <c r="C7123" s="62">
        <v>2511</v>
      </c>
      <c r="D7123" s="93" t="s">
        <v>5007</v>
      </c>
      <c r="E7123" s="60">
        <v>46326</v>
      </c>
      <c r="F7123" s="379"/>
      <c r="G7123" s="379"/>
      <c r="H7123" s="379"/>
      <c r="I7123" s="380"/>
      <c r="J7123" s="380"/>
      <c r="K7123" s="380"/>
      <c r="L7123" s="380"/>
      <c r="M7123" s="380"/>
      <c r="N7123" s="380"/>
      <c r="O7123" s="380"/>
      <c r="P7123" s="380"/>
      <c r="Q7123" s="380"/>
      <c r="R7123" s="380"/>
      <c r="S7123" s="380"/>
      <c r="T7123" s="380"/>
      <c r="U7123" s="380"/>
      <c r="V7123" s="380"/>
      <c r="W7123" s="380"/>
      <c r="X7123" s="380"/>
      <c r="Y7123" s="380"/>
      <c r="Z7123" s="380"/>
      <c r="AA7123" s="380"/>
      <c r="AF7123" s="326"/>
    </row>
    <row r="7124" spans="1:32" x14ac:dyDescent="0.3">
      <c r="A7124" s="372" t="s">
        <v>20484</v>
      </c>
      <c r="B7124" s="372" t="s">
        <v>7465</v>
      </c>
      <c r="C7124" s="125" t="s">
        <v>20614</v>
      </c>
      <c r="D7124" s="32" t="s">
        <v>20621</v>
      </c>
      <c r="E7124" s="125" t="s">
        <v>10032</v>
      </c>
      <c r="F7124" s="125" t="s">
        <v>1236</v>
      </c>
      <c r="G7124" s="125" t="s">
        <v>1237</v>
      </c>
      <c r="AF7124" s="326"/>
    </row>
    <row r="7125" spans="1:32" x14ac:dyDescent="0.3">
      <c r="A7125" s="385" t="s">
        <v>18619</v>
      </c>
      <c r="B7125" s="385" t="s">
        <v>1339</v>
      </c>
      <c r="C7125" s="387" t="s">
        <v>18636</v>
      </c>
      <c r="D7125" s="93" t="s">
        <v>5007</v>
      </c>
      <c r="E7125" s="388">
        <v>46507</v>
      </c>
      <c r="AF7125" s="326"/>
    </row>
    <row r="7126" spans="1:32" x14ac:dyDescent="0.25">
      <c r="A7126" s="44" t="s">
        <v>10213</v>
      </c>
      <c r="B7126" s="92" t="s">
        <v>10390</v>
      </c>
      <c r="C7126" s="56" t="s">
        <v>10120</v>
      </c>
      <c r="D7126" s="146" t="s">
        <v>10389</v>
      </c>
      <c r="E7126" s="107">
        <v>45838</v>
      </c>
      <c r="F7126" s="93"/>
      <c r="G7126" s="93"/>
      <c r="H7126" s="93"/>
      <c r="I7126" s="99"/>
      <c r="J7126" s="99"/>
      <c r="K7126" s="99"/>
      <c r="L7126" s="99"/>
      <c r="M7126" s="99"/>
      <c r="N7126" s="99"/>
      <c r="O7126" s="99"/>
      <c r="P7126" s="99"/>
      <c r="Q7126" s="99"/>
      <c r="R7126" s="99"/>
      <c r="S7126" s="99"/>
      <c r="T7126" s="99"/>
      <c r="U7126" s="99"/>
      <c r="V7126" s="99"/>
      <c r="W7126" s="99"/>
      <c r="X7126" s="99"/>
      <c r="Y7126" s="99"/>
      <c r="Z7126" s="99"/>
      <c r="AF7126" s="326"/>
    </row>
    <row r="7127" spans="1:32" x14ac:dyDescent="0.25">
      <c r="A7127" s="75" t="s">
        <v>4235</v>
      </c>
      <c r="B7127" s="75" t="s">
        <v>7461</v>
      </c>
      <c r="C7127" s="340" t="s">
        <v>7462</v>
      </c>
      <c r="D7127" s="93" t="s">
        <v>1443</v>
      </c>
      <c r="E7127" s="65">
        <v>46721</v>
      </c>
      <c r="F7127" s="93"/>
      <c r="G7127" s="93"/>
      <c r="H7127" s="93"/>
      <c r="I7127" s="99"/>
      <c r="J7127" s="99"/>
      <c r="K7127" s="99"/>
      <c r="L7127" s="99"/>
      <c r="M7127" s="99"/>
      <c r="N7127" s="99"/>
      <c r="O7127" s="99"/>
      <c r="P7127" s="99"/>
      <c r="Q7127" s="99"/>
      <c r="R7127" s="99"/>
      <c r="S7127" s="99"/>
      <c r="T7127" s="99"/>
      <c r="U7127" s="99"/>
      <c r="V7127" s="99"/>
      <c r="W7127" s="99"/>
      <c r="X7127" s="99"/>
      <c r="Y7127" s="99"/>
      <c r="Z7127" s="99"/>
      <c r="AF7127" s="326"/>
    </row>
    <row r="7128" spans="1:32" x14ac:dyDescent="0.25">
      <c r="A7128" s="44" t="s">
        <v>17066</v>
      </c>
      <c r="B7128" s="44" t="s">
        <v>967</v>
      </c>
      <c r="C7128" s="45">
        <v>250601</v>
      </c>
      <c r="D7128" s="45" t="s">
        <v>12340</v>
      </c>
      <c r="E7128" s="45" t="s">
        <v>16905</v>
      </c>
      <c r="AF7128" s="326"/>
    </row>
    <row r="7129" spans="1:32" x14ac:dyDescent="0.25">
      <c r="A7129" s="44" t="s">
        <v>17066</v>
      </c>
      <c r="B7129" s="44" t="s">
        <v>5447</v>
      </c>
      <c r="C7129" s="45">
        <v>250802</v>
      </c>
      <c r="D7129" s="45" t="s">
        <v>12340</v>
      </c>
      <c r="E7129" s="45" t="s">
        <v>10682</v>
      </c>
      <c r="AF7129" s="326"/>
    </row>
    <row r="7130" spans="1:32" x14ac:dyDescent="0.3">
      <c r="A7130" s="372" t="s">
        <v>12416</v>
      </c>
      <c r="B7130" s="372" t="s">
        <v>1207</v>
      </c>
      <c r="C7130" s="125" t="s">
        <v>11906</v>
      </c>
      <c r="D7130" s="32" t="s">
        <v>20621</v>
      </c>
      <c r="E7130" s="125" t="s">
        <v>7992</v>
      </c>
      <c r="F7130" s="125" t="s">
        <v>1236</v>
      </c>
      <c r="G7130" s="125" t="s">
        <v>1237</v>
      </c>
      <c r="AF7130" s="326"/>
    </row>
    <row r="7131" spans="1:32" x14ac:dyDescent="0.3">
      <c r="A7131" s="372" t="s">
        <v>12416</v>
      </c>
      <c r="B7131" s="372" t="s">
        <v>12351</v>
      </c>
      <c r="C7131" s="125" t="s">
        <v>12352</v>
      </c>
      <c r="D7131" s="32" t="s">
        <v>20621</v>
      </c>
      <c r="E7131" s="125" t="s">
        <v>5075</v>
      </c>
      <c r="F7131" s="125" t="s">
        <v>1236</v>
      </c>
      <c r="G7131" s="125" t="s">
        <v>1237</v>
      </c>
      <c r="AF7131" s="326"/>
    </row>
    <row r="7132" spans="1:32" x14ac:dyDescent="0.25">
      <c r="A7132" s="44" t="s">
        <v>3652</v>
      </c>
      <c r="B7132" s="44" t="s">
        <v>5639</v>
      </c>
      <c r="C7132" s="45">
        <v>26010401</v>
      </c>
      <c r="D7132" s="45" t="s">
        <v>12340</v>
      </c>
      <c r="E7132" s="45" t="s">
        <v>18836</v>
      </c>
      <c r="AF7132" s="326"/>
    </row>
    <row r="7133" spans="1:32" x14ac:dyDescent="0.25">
      <c r="A7133" s="44" t="s">
        <v>3652</v>
      </c>
      <c r="B7133" s="44" t="s">
        <v>3298</v>
      </c>
      <c r="C7133" s="45">
        <v>26010402</v>
      </c>
      <c r="D7133" s="45" t="s">
        <v>12340</v>
      </c>
      <c r="E7133" s="45" t="s">
        <v>18836</v>
      </c>
      <c r="AF7133" s="326"/>
    </row>
    <row r="7134" spans="1:32" x14ac:dyDescent="0.25">
      <c r="A7134" s="44" t="s">
        <v>1064</v>
      </c>
      <c r="B7134" s="44" t="s">
        <v>5639</v>
      </c>
      <c r="C7134" s="45">
        <v>23010401</v>
      </c>
      <c r="D7134" s="45" t="s">
        <v>12340</v>
      </c>
      <c r="E7134" s="45" t="s">
        <v>5640</v>
      </c>
      <c r="AF7134" s="326"/>
    </row>
    <row r="7135" spans="1:32" x14ac:dyDescent="0.25">
      <c r="A7135" s="44" t="s">
        <v>9546</v>
      </c>
      <c r="B7135" s="44" t="s">
        <v>16099</v>
      </c>
      <c r="C7135" s="45" t="s">
        <v>9880</v>
      </c>
      <c r="D7135" s="93" t="s">
        <v>3876</v>
      </c>
      <c r="E7135" s="359">
        <f>DATE(2027,6,30)</f>
        <v>46568</v>
      </c>
      <c r="F7135" s="93"/>
      <c r="G7135" s="93"/>
      <c r="H7135" s="93"/>
      <c r="I7135" s="99"/>
      <c r="J7135" s="99"/>
      <c r="K7135" s="99"/>
      <c r="L7135" s="99"/>
      <c r="M7135" s="99"/>
      <c r="N7135" s="99"/>
      <c r="O7135" s="99"/>
      <c r="P7135" s="99"/>
      <c r="Q7135" s="99"/>
      <c r="R7135" s="99"/>
      <c r="S7135" s="99"/>
      <c r="T7135" s="99"/>
      <c r="U7135" s="99"/>
      <c r="V7135" s="99"/>
      <c r="W7135" s="99"/>
      <c r="X7135" s="99"/>
      <c r="Y7135" s="99"/>
      <c r="Z7135" s="99"/>
      <c r="AF7135" s="326"/>
    </row>
    <row r="7136" spans="1:32" x14ac:dyDescent="0.3">
      <c r="A7136" s="372" t="s">
        <v>20109</v>
      </c>
      <c r="B7136" s="372" t="s">
        <v>1214</v>
      </c>
      <c r="C7136" s="125" t="s">
        <v>18610</v>
      </c>
      <c r="D7136" s="32" t="s">
        <v>20621</v>
      </c>
      <c r="E7136" s="125" t="s">
        <v>8976</v>
      </c>
      <c r="F7136" s="125" t="s">
        <v>1236</v>
      </c>
      <c r="G7136" s="125" t="s">
        <v>1237</v>
      </c>
      <c r="AF7136" s="326"/>
    </row>
    <row r="7137" spans="1:32" x14ac:dyDescent="0.25">
      <c r="A7137" s="44" t="s">
        <v>9547</v>
      </c>
      <c r="B7137" s="44" t="s">
        <v>18068</v>
      </c>
      <c r="C7137" s="45" t="s">
        <v>18369</v>
      </c>
      <c r="D7137" s="93" t="s">
        <v>3876</v>
      </c>
      <c r="E7137" s="359">
        <f>DATE(2029,12,8)</f>
        <v>47460</v>
      </c>
      <c r="F7137" s="93"/>
      <c r="G7137" s="93"/>
      <c r="H7137" s="93"/>
      <c r="I7137" s="99"/>
      <c r="J7137" s="99"/>
      <c r="K7137" s="99"/>
      <c r="L7137" s="99"/>
      <c r="M7137" s="99"/>
      <c r="N7137" s="99"/>
      <c r="O7137" s="99"/>
      <c r="P7137" s="99"/>
      <c r="Q7137" s="99"/>
      <c r="R7137" s="99"/>
      <c r="S7137" s="99"/>
      <c r="T7137" s="99"/>
      <c r="U7137" s="99"/>
      <c r="V7137" s="99"/>
      <c r="W7137" s="99"/>
      <c r="X7137" s="99"/>
      <c r="Y7137" s="99"/>
      <c r="Z7137" s="99"/>
      <c r="AF7137" s="326"/>
    </row>
    <row r="7138" spans="1:32" x14ac:dyDescent="0.3">
      <c r="A7138" s="372" t="s">
        <v>8731</v>
      </c>
      <c r="B7138" s="372" t="s">
        <v>1209</v>
      </c>
      <c r="C7138" s="125" t="s">
        <v>8691</v>
      </c>
      <c r="D7138" s="32" t="s">
        <v>20621</v>
      </c>
      <c r="E7138" s="125" t="s">
        <v>8524</v>
      </c>
      <c r="F7138" s="125" t="s">
        <v>1236</v>
      </c>
      <c r="G7138" s="125" t="s">
        <v>1237</v>
      </c>
      <c r="AF7138" s="326"/>
    </row>
    <row r="7139" spans="1:32" x14ac:dyDescent="0.25">
      <c r="A7139" s="44" t="s">
        <v>2378</v>
      </c>
      <c r="B7139" s="44" t="s">
        <v>20391</v>
      </c>
      <c r="C7139" s="45" t="s">
        <v>14628</v>
      </c>
      <c r="D7139" s="32" t="s">
        <v>12570</v>
      </c>
      <c r="E7139" s="46">
        <v>46507</v>
      </c>
      <c r="AF7139" s="326"/>
    </row>
    <row r="7140" spans="1:32" x14ac:dyDescent="0.25">
      <c r="A7140" s="44" t="s">
        <v>15626</v>
      </c>
      <c r="B7140" s="44" t="s">
        <v>1947</v>
      </c>
      <c r="C7140" s="45" t="s">
        <v>15627</v>
      </c>
      <c r="D7140" s="46" t="s">
        <v>13037</v>
      </c>
      <c r="E7140" s="46">
        <v>46401</v>
      </c>
      <c r="AF7140" s="326"/>
    </row>
    <row r="7141" spans="1:32" x14ac:dyDescent="0.25">
      <c r="A7141" s="44" t="s">
        <v>15626</v>
      </c>
      <c r="B7141" s="44" t="s">
        <v>2610</v>
      </c>
      <c r="C7141" s="45" t="s">
        <v>15628</v>
      </c>
      <c r="D7141" s="46" t="s">
        <v>13037</v>
      </c>
      <c r="E7141" s="46">
        <v>46162</v>
      </c>
      <c r="AF7141" s="326"/>
    </row>
    <row r="7142" spans="1:32" x14ac:dyDescent="0.25">
      <c r="A7142" s="44" t="s">
        <v>15626</v>
      </c>
      <c r="B7142" s="44" t="s">
        <v>2610</v>
      </c>
      <c r="C7142" s="45" t="s">
        <v>15628</v>
      </c>
      <c r="D7142" s="46" t="s">
        <v>13037</v>
      </c>
      <c r="E7142" s="46">
        <v>46162</v>
      </c>
      <c r="AF7142" s="326"/>
    </row>
    <row r="7143" spans="1:32" x14ac:dyDescent="0.25">
      <c r="A7143" s="44" t="s">
        <v>15626</v>
      </c>
      <c r="B7143" s="44" t="s">
        <v>2610</v>
      </c>
      <c r="C7143" s="45" t="s">
        <v>15628</v>
      </c>
      <c r="D7143" s="46" t="s">
        <v>13037</v>
      </c>
      <c r="E7143" s="46">
        <v>46162</v>
      </c>
      <c r="AF7143" s="326"/>
    </row>
    <row r="7144" spans="1:32" x14ac:dyDescent="0.25">
      <c r="A7144" s="44" t="s">
        <v>15626</v>
      </c>
      <c r="B7144" s="44" t="s">
        <v>2610</v>
      </c>
      <c r="C7144" s="45" t="s">
        <v>15628</v>
      </c>
      <c r="D7144" s="46" t="s">
        <v>13037</v>
      </c>
      <c r="E7144" s="46">
        <v>46162</v>
      </c>
      <c r="AF7144" s="326"/>
    </row>
    <row r="7145" spans="1:32" x14ac:dyDescent="0.25">
      <c r="A7145" s="44" t="s">
        <v>15626</v>
      </c>
      <c r="B7145" s="44" t="s">
        <v>2610</v>
      </c>
      <c r="C7145" s="45" t="s">
        <v>15628</v>
      </c>
      <c r="D7145" s="46" t="s">
        <v>13037</v>
      </c>
      <c r="E7145" s="46">
        <v>46162</v>
      </c>
      <c r="AF7145" s="326"/>
    </row>
    <row r="7146" spans="1:32" x14ac:dyDescent="0.25">
      <c r="A7146" s="44" t="s">
        <v>3653</v>
      </c>
      <c r="B7146" s="44" t="s">
        <v>3275</v>
      </c>
      <c r="C7146" s="45">
        <v>210101</v>
      </c>
      <c r="D7146" s="45" t="s">
        <v>12340</v>
      </c>
      <c r="E7146" s="45" t="s">
        <v>3276</v>
      </c>
      <c r="AF7146" s="326"/>
    </row>
    <row r="7147" spans="1:32" x14ac:dyDescent="0.25">
      <c r="A7147" s="44" t="s">
        <v>10417</v>
      </c>
      <c r="B7147" s="44" t="s">
        <v>20342</v>
      </c>
      <c r="C7147" s="45" t="s">
        <v>10493</v>
      </c>
      <c r="D7147" s="32" t="s">
        <v>12570</v>
      </c>
      <c r="E7147" s="46">
        <v>46387</v>
      </c>
      <c r="AF7147" s="326"/>
    </row>
    <row r="7148" spans="1:32" x14ac:dyDescent="0.25">
      <c r="A7148" s="44" t="s">
        <v>19274</v>
      </c>
      <c r="B7148" s="44" t="s">
        <v>3298</v>
      </c>
      <c r="C7148" s="45">
        <v>25010402</v>
      </c>
      <c r="D7148" s="45" t="s">
        <v>12340</v>
      </c>
      <c r="E7148" s="45" t="s">
        <v>13581</v>
      </c>
      <c r="AF7148" s="326"/>
    </row>
    <row r="7149" spans="1:32" x14ac:dyDescent="0.25">
      <c r="A7149" s="44" t="s">
        <v>19274</v>
      </c>
      <c r="B7149" s="44" t="s">
        <v>2451</v>
      </c>
      <c r="C7149" s="45">
        <v>251004</v>
      </c>
      <c r="D7149" s="45" t="s">
        <v>12340</v>
      </c>
      <c r="E7149" s="45" t="s">
        <v>12119</v>
      </c>
      <c r="AF7149" s="326"/>
    </row>
    <row r="7150" spans="1:32" x14ac:dyDescent="0.25">
      <c r="A7150" s="44" t="s">
        <v>19274</v>
      </c>
      <c r="B7150" s="44" t="s">
        <v>5639</v>
      </c>
      <c r="C7150" s="45">
        <v>25010401</v>
      </c>
      <c r="D7150" s="45" t="s">
        <v>12340</v>
      </c>
      <c r="E7150" s="45" t="s">
        <v>13581</v>
      </c>
      <c r="AF7150" s="326"/>
    </row>
    <row r="7151" spans="1:32" x14ac:dyDescent="0.25">
      <c r="A7151" s="44" t="s">
        <v>19275</v>
      </c>
      <c r="B7151" s="44" t="s">
        <v>16967</v>
      </c>
      <c r="C7151" s="45">
        <v>25050402</v>
      </c>
      <c r="D7151" s="45" t="s">
        <v>12340</v>
      </c>
      <c r="E7151" s="45" t="s">
        <v>7651</v>
      </c>
      <c r="AF7151" s="326"/>
    </row>
    <row r="7152" spans="1:32" x14ac:dyDescent="0.25">
      <c r="A7152" s="44" t="s">
        <v>19275</v>
      </c>
      <c r="B7152" s="44" t="s">
        <v>210</v>
      </c>
      <c r="C7152" s="45">
        <v>241001</v>
      </c>
      <c r="D7152" s="45" t="s">
        <v>12340</v>
      </c>
      <c r="E7152" s="45" t="s">
        <v>5650</v>
      </c>
      <c r="AF7152" s="326"/>
    </row>
    <row r="7153" spans="1:32" x14ac:dyDescent="0.25">
      <c r="A7153" s="44" t="s">
        <v>8313</v>
      </c>
      <c r="B7153" s="44" t="s">
        <v>7650</v>
      </c>
      <c r="C7153" s="45">
        <v>230504</v>
      </c>
      <c r="D7153" s="45" t="s">
        <v>12340</v>
      </c>
      <c r="E7153" s="45" t="s">
        <v>7651</v>
      </c>
      <c r="AF7153" s="326"/>
    </row>
    <row r="7154" spans="1:32" x14ac:dyDescent="0.25">
      <c r="A7154" s="44" t="s">
        <v>19276</v>
      </c>
      <c r="B7154" s="44" t="s">
        <v>7653</v>
      </c>
      <c r="C7154" s="45">
        <v>230302</v>
      </c>
      <c r="D7154" s="45" t="s">
        <v>12340</v>
      </c>
      <c r="E7154" s="45" t="s">
        <v>3276</v>
      </c>
      <c r="AF7154" s="326"/>
    </row>
    <row r="7155" spans="1:32" x14ac:dyDescent="0.25">
      <c r="A7155" s="44" t="s">
        <v>13291</v>
      </c>
      <c r="B7155" s="44" t="s">
        <v>13118</v>
      </c>
      <c r="C7155" s="45">
        <v>21.23</v>
      </c>
      <c r="D7155" s="45" t="s">
        <v>13565</v>
      </c>
      <c r="E7155" s="46">
        <v>46934</v>
      </c>
      <c r="F7155" s="45"/>
      <c r="G7155" s="93"/>
      <c r="H7155" s="93"/>
      <c r="I7155" s="99"/>
      <c r="J7155" s="99"/>
      <c r="K7155" s="99"/>
      <c r="L7155" s="99"/>
      <c r="M7155" s="99"/>
      <c r="N7155" s="99"/>
      <c r="O7155" s="99"/>
      <c r="P7155" s="99"/>
      <c r="Q7155" s="99"/>
      <c r="R7155" s="99"/>
      <c r="S7155" s="99"/>
      <c r="T7155" s="99"/>
      <c r="U7155" s="99"/>
      <c r="V7155" s="99"/>
      <c r="W7155" s="99"/>
      <c r="X7155" s="99"/>
      <c r="Y7155" s="99"/>
      <c r="Z7155" s="99"/>
      <c r="AF7155" s="326"/>
    </row>
    <row r="7156" spans="1:32" x14ac:dyDescent="0.3">
      <c r="A7156" s="372" t="s">
        <v>14366</v>
      </c>
      <c r="B7156" s="372" t="s">
        <v>14367</v>
      </c>
      <c r="C7156" s="125" t="s">
        <v>14368</v>
      </c>
      <c r="D7156" s="32" t="s">
        <v>20621</v>
      </c>
      <c r="E7156" s="125" t="s">
        <v>13567</v>
      </c>
      <c r="F7156" s="125" t="s">
        <v>1236</v>
      </c>
      <c r="G7156" s="125" t="s">
        <v>1237</v>
      </c>
      <c r="AF7156" s="326"/>
    </row>
    <row r="7157" spans="1:32" x14ac:dyDescent="0.25">
      <c r="A7157" s="44" t="s">
        <v>18652</v>
      </c>
      <c r="B7157" s="44" t="s">
        <v>15195</v>
      </c>
      <c r="C7157" s="45" t="s">
        <v>15196</v>
      </c>
      <c r="D7157" s="93" t="s">
        <v>18817</v>
      </c>
      <c r="E7157" s="45" t="s">
        <v>5640</v>
      </c>
      <c r="F7157" s="379"/>
      <c r="G7157" s="379"/>
      <c r="H7157" s="379"/>
      <c r="I7157" s="380"/>
      <c r="J7157" s="380"/>
      <c r="K7157" s="380"/>
      <c r="L7157" s="380"/>
      <c r="M7157" s="380"/>
      <c r="N7157" s="380"/>
      <c r="O7157" s="380"/>
      <c r="P7157" s="380"/>
      <c r="Q7157" s="380"/>
      <c r="R7157" s="380"/>
      <c r="S7157" s="380"/>
      <c r="T7157" s="380"/>
      <c r="U7157" s="380"/>
      <c r="V7157" s="380"/>
      <c r="W7157" s="380"/>
      <c r="X7157" s="380"/>
      <c r="Y7157" s="380"/>
      <c r="Z7157" s="380"/>
      <c r="AA7157" s="380"/>
      <c r="AF7157" s="326"/>
    </row>
    <row r="7158" spans="1:32" x14ac:dyDescent="0.25">
      <c r="A7158" s="44" t="s">
        <v>4024</v>
      </c>
      <c r="B7158" s="44" t="s">
        <v>4470</v>
      </c>
      <c r="C7158" s="45">
        <v>210602</v>
      </c>
      <c r="D7158" s="45" t="s">
        <v>12340</v>
      </c>
      <c r="E7158" s="45" t="s">
        <v>4471</v>
      </c>
      <c r="AF7158" s="326"/>
    </row>
    <row r="7159" spans="1:32" x14ac:dyDescent="0.25">
      <c r="A7159" s="44" t="s">
        <v>4024</v>
      </c>
      <c r="B7159" s="44" t="s">
        <v>2433</v>
      </c>
      <c r="C7159" s="45">
        <v>230105</v>
      </c>
      <c r="D7159" s="45" t="s">
        <v>12340</v>
      </c>
      <c r="E7159" s="45" t="s">
        <v>5580</v>
      </c>
      <c r="AF7159" s="326"/>
    </row>
    <row r="7160" spans="1:32" x14ac:dyDescent="0.3">
      <c r="A7160" s="99" t="s">
        <v>16510</v>
      </c>
      <c r="B7160" s="92" t="s">
        <v>16522</v>
      </c>
      <c r="C7160" s="93" t="s">
        <v>16523</v>
      </c>
      <c r="D7160" s="93" t="s">
        <v>11085</v>
      </c>
      <c r="E7160" s="94">
        <v>47361</v>
      </c>
      <c r="F7160" s="93"/>
      <c r="G7160" s="93"/>
      <c r="H7160" s="93"/>
      <c r="I7160" s="99"/>
      <c r="J7160" s="99"/>
      <c r="K7160" s="99"/>
      <c r="L7160" s="99"/>
      <c r="M7160" s="99"/>
      <c r="N7160" s="99"/>
      <c r="O7160" s="99"/>
      <c r="P7160" s="99"/>
      <c r="Q7160" s="99"/>
      <c r="R7160" s="99"/>
      <c r="S7160" s="99"/>
      <c r="T7160" s="99"/>
      <c r="U7160" s="99"/>
      <c r="V7160" s="99"/>
      <c r="W7160" s="99"/>
      <c r="X7160" s="99"/>
      <c r="Y7160" s="99"/>
      <c r="Z7160" s="99"/>
      <c r="AF7160" s="326"/>
    </row>
    <row r="7161" spans="1:32" x14ac:dyDescent="0.25">
      <c r="A7161" s="44" t="s">
        <v>11489</v>
      </c>
      <c r="B7161" s="44" t="s">
        <v>5447</v>
      </c>
      <c r="C7161" s="45">
        <v>240804</v>
      </c>
      <c r="D7161" s="45" t="s">
        <v>12340</v>
      </c>
      <c r="E7161" s="45" t="s">
        <v>12234</v>
      </c>
      <c r="AF7161" s="326"/>
    </row>
    <row r="7162" spans="1:32" x14ac:dyDescent="0.25">
      <c r="A7162" s="44" t="s">
        <v>11489</v>
      </c>
      <c r="B7162" s="44" t="s">
        <v>3597</v>
      </c>
      <c r="C7162" s="45">
        <v>250503</v>
      </c>
      <c r="D7162" s="45" t="s">
        <v>12340</v>
      </c>
      <c r="E7162" s="45" t="s">
        <v>16904</v>
      </c>
      <c r="AF7162" s="326"/>
    </row>
    <row r="7163" spans="1:32" x14ac:dyDescent="0.25">
      <c r="A7163" s="44" t="s">
        <v>2562</v>
      </c>
      <c r="B7163" s="44" t="s">
        <v>2564</v>
      </c>
      <c r="C7163" s="56" t="s">
        <v>2563</v>
      </c>
      <c r="D7163" s="56" t="s">
        <v>1808</v>
      </c>
      <c r="E7163" s="69">
        <v>45925</v>
      </c>
      <c r="F7163" s="93"/>
      <c r="G7163" s="93"/>
      <c r="H7163" s="93"/>
      <c r="I7163" s="99"/>
      <c r="J7163" s="99"/>
      <c r="K7163" s="99"/>
      <c r="L7163" s="99"/>
      <c r="M7163" s="99"/>
      <c r="N7163" s="99"/>
      <c r="O7163" s="99"/>
      <c r="P7163" s="99"/>
      <c r="Q7163" s="99"/>
      <c r="R7163" s="99"/>
      <c r="S7163" s="99"/>
      <c r="T7163" s="99"/>
      <c r="U7163" s="99"/>
      <c r="V7163" s="99"/>
      <c r="W7163" s="99"/>
      <c r="X7163" s="99"/>
      <c r="Y7163" s="99"/>
      <c r="Z7163" s="99"/>
      <c r="AF7163" s="326"/>
    </row>
    <row r="7164" spans="1:32" x14ac:dyDescent="0.25">
      <c r="A7164" s="44" t="s">
        <v>19277</v>
      </c>
      <c r="B7164" s="44" t="s">
        <v>18842</v>
      </c>
      <c r="C7164" s="45">
        <v>26020101</v>
      </c>
      <c r="D7164" s="45" t="s">
        <v>12340</v>
      </c>
      <c r="E7164" s="45" t="s">
        <v>10021</v>
      </c>
      <c r="AF7164" s="326"/>
    </row>
    <row r="7165" spans="1:32" x14ac:dyDescent="0.25">
      <c r="A7165" s="44" t="s">
        <v>19277</v>
      </c>
      <c r="B7165" s="44" t="s">
        <v>7119</v>
      </c>
      <c r="C7165" s="45">
        <v>26020102</v>
      </c>
      <c r="D7165" s="45" t="s">
        <v>12340</v>
      </c>
      <c r="E7165" s="45" t="s">
        <v>10021</v>
      </c>
      <c r="AF7165" s="326"/>
    </row>
    <row r="7166" spans="1:32" x14ac:dyDescent="0.25">
      <c r="A7166" s="44" t="s">
        <v>11490</v>
      </c>
      <c r="B7166" s="44" t="s">
        <v>10020</v>
      </c>
      <c r="C7166" s="45">
        <v>24010401</v>
      </c>
      <c r="D7166" s="45" t="s">
        <v>12340</v>
      </c>
      <c r="E7166" s="45" t="s">
        <v>10021</v>
      </c>
      <c r="AF7166" s="326"/>
    </row>
    <row r="7167" spans="1:32" x14ac:dyDescent="0.3">
      <c r="A7167" s="372" t="s">
        <v>17518</v>
      </c>
      <c r="B7167" s="372" t="s">
        <v>2787</v>
      </c>
      <c r="C7167" s="125" t="s">
        <v>8393</v>
      </c>
      <c r="D7167" s="32" t="s">
        <v>20621</v>
      </c>
      <c r="E7167" s="125" t="s">
        <v>4471</v>
      </c>
      <c r="F7167" s="125" t="s">
        <v>1236</v>
      </c>
      <c r="G7167" s="125" t="s">
        <v>1237</v>
      </c>
      <c r="AF7167" s="326"/>
    </row>
    <row r="7168" spans="1:32" x14ac:dyDescent="0.25">
      <c r="A7168" s="44" t="s">
        <v>13292</v>
      </c>
      <c r="B7168" s="44" t="s">
        <v>13163</v>
      </c>
      <c r="C7168" s="45">
        <v>30.24</v>
      </c>
      <c r="D7168" s="45" t="s">
        <v>13565</v>
      </c>
      <c r="E7168" s="46">
        <v>47299</v>
      </c>
      <c r="F7168" s="45"/>
      <c r="G7168" s="93"/>
      <c r="H7168" s="93"/>
      <c r="I7168" s="99"/>
      <c r="J7168" s="99"/>
      <c r="K7168" s="99"/>
      <c r="L7168" s="99"/>
      <c r="M7168" s="99"/>
      <c r="N7168" s="99"/>
      <c r="O7168" s="99"/>
      <c r="P7168" s="99"/>
      <c r="Q7168" s="99"/>
      <c r="R7168" s="99"/>
      <c r="S7168" s="99"/>
      <c r="T7168" s="99"/>
      <c r="U7168" s="99"/>
      <c r="V7168" s="99"/>
      <c r="W7168" s="99"/>
      <c r="X7168" s="99"/>
      <c r="Y7168" s="99"/>
      <c r="Z7168" s="99"/>
      <c r="AF7168" s="326"/>
    </row>
    <row r="7169" spans="1:32" x14ac:dyDescent="0.25">
      <c r="A7169" s="44" t="s">
        <v>230</v>
      </c>
      <c r="B7169" s="44" t="s">
        <v>16100</v>
      </c>
      <c r="C7169" s="45" t="s">
        <v>5374</v>
      </c>
      <c r="D7169" s="93" t="s">
        <v>3876</v>
      </c>
      <c r="E7169" s="359">
        <f>DATE(2027,5,26)</f>
        <v>46533</v>
      </c>
      <c r="F7169" s="93"/>
      <c r="G7169" s="93"/>
      <c r="H7169" s="93"/>
      <c r="I7169" s="99"/>
      <c r="J7169" s="99"/>
      <c r="K7169" s="99"/>
      <c r="L7169" s="99"/>
      <c r="M7169" s="99"/>
      <c r="N7169" s="99"/>
      <c r="O7169" s="99"/>
      <c r="P7169" s="99"/>
      <c r="Q7169" s="99"/>
      <c r="R7169" s="99"/>
      <c r="S7169" s="99"/>
      <c r="T7169" s="99"/>
      <c r="U7169" s="99"/>
      <c r="V7169" s="99"/>
      <c r="W7169" s="99"/>
      <c r="X7169" s="99"/>
      <c r="Y7169" s="99"/>
      <c r="Z7169" s="99"/>
      <c r="AF7169" s="326"/>
    </row>
    <row r="7170" spans="1:32" x14ac:dyDescent="0.25">
      <c r="A7170" s="44" t="s">
        <v>230</v>
      </c>
      <c r="B7170" s="44" t="s">
        <v>16100</v>
      </c>
      <c r="C7170" s="45" t="s">
        <v>5373</v>
      </c>
      <c r="D7170" s="93" t="s">
        <v>3876</v>
      </c>
      <c r="E7170" s="359">
        <f>DATE(2027,5,26)</f>
        <v>46533</v>
      </c>
      <c r="F7170" s="93"/>
      <c r="G7170" s="93"/>
      <c r="H7170" s="93"/>
      <c r="I7170" s="99"/>
      <c r="J7170" s="99"/>
      <c r="K7170" s="99"/>
      <c r="L7170" s="99"/>
      <c r="M7170" s="99"/>
      <c r="N7170" s="99"/>
      <c r="O7170" s="99"/>
      <c r="P7170" s="99"/>
      <c r="Q7170" s="99"/>
      <c r="R7170" s="99"/>
      <c r="S7170" s="99"/>
      <c r="T7170" s="99"/>
      <c r="U7170" s="99"/>
      <c r="V7170" s="99"/>
      <c r="W7170" s="99"/>
      <c r="X7170" s="99"/>
      <c r="Y7170" s="99"/>
      <c r="Z7170" s="99"/>
      <c r="AF7170" s="326"/>
    </row>
    <row r="7171" spans="1:32" x14ac:dyDescent="0.25">
      <c r="A7171" s="44" t="s">
        <v>735</v>
      </c>
      <c r="B7171" s="44" t="s">
        <v>7119</v>
      </c>
      <c r="C7171" s="45">
        <v>26020102</v>
      </c>
      <c r="D7171" s="45" t="s">
        <v>12340</v>
      </c>
      <c r="E7171" s="45" t="s">
        <v>10021</v>
      </c>
      <c r="AF7171" s="326"/>
    </row>
    <row r="7172" spans="1:32" x14ac:dyDescent="0.25">
      <c r="A7172" s="44" t="s">
        <v>735</v>
      </c>
      <c r="B7172" s="44" t="s">
        <v>18842</v>
      </c>
      <c r="C7172" s="45">
        <v>26020101</v>
      </c>
      <c r="D7172" s="45" t="s">
        <v>12340</v>
      </c>
      <c r="E7172" s="45" t="s">
        <v>10021</v>
      </c>
      <c r="AF7172" s="326"/>
    </row>
    <row r="7173" spans="1:32" x14ac:dyDescent="0.25">
      <c r="A7173" s="44" t="s">
        <v>735</v>
      </c>
      <c r="B7173" s="44" t="s">
        <v>5639</v>
      </c>
      <c r="C7173" s="45">
        <v>26010401</v>
      </c>
      <c r="D7173" s="45" t="s">
        <v>12340</v>
      </c>
      <c r="E7173" s="45" t="s">
        <v>18836</v>
      </c>
      <c r="AF7173" s="326"/>
    </row>
    <row r="7174" spans="1:32" x14ac:dyDescent="0.25">
      <c r="A7174" s="44" t="s">
        <v>735</v>
      </c>
      <c r="B7174" s="44" t="s">
        <v>3298</v>
      </c>
      <c r="C7174" s="45">
        <v>26010402</v>
      </c>
      <c r="D7174" s="45" t="s">
        <v>12340</v>
      </c>
      <c r="E7174" s="45" t="s">
        <v>18836</v>
      </c>
      <c r="AF7174" s="326"/>
    </row>
    <row r="7175" spans="1:32" x14ac:dyDescent="0.25">
      <c r="A7175" s="256" t="s">
        <v>5940</v>
      </c>
      <c r="B7175" s="256" t="s">
        <v>5941</v>
      </c>
      <c r="C7175" s="53" t="s">
        <v>5942</v>
      </c>
      <c r="D7175" s="93" t="s">
        <v>5891</v>
      </c>
      <c r="E7175" s="257">
        <v>46614</v>
      </c>
      <c r="F7175" s="93"/>
      <c r="G7175" s="93"/>
      <c r="H7175" s="93"/>
      <c r="I7175" s="99"/>
      <c r="J7175" s="99"/>
      <c r="K7175" s="99"/>
      <c r="L7175" s="99"/>
      <c r="M7175" s="99"/>
      <c r="N7175" s="99"/>
      <c r="O7175" s="99"/>
      <c r="P7175" s="99"/>
      <c r="Q7175" s="99"/>
      <c r="R7175" s="99"/>
      <c r="S7175" s="99"/>
      <c r="T7175" s="99"/>
      <c r="U7175" s="99"/>
      <c r="V7175" s="99"/>
      <c r="W7175" s="99"/>
      <c r="X7175" s="99"/>
      <c r="Y7175" s="99"/>
      <c r="Z7175" s="99"/>
      <c r="AF7175" s="326"/>
    </row>
    <row r="7176" spans="1:32" x14ac:dyDescent="0.25">
      <c r="A7176" s="256" t="s">
        <v>5940</v>
      </c>
      <c r="B7176" s="256" t="s">
        <v>5941</v>
      </c>
      <c r="C7176" s="53" t="s">
        <v>5942</v>
      </c>
      <c r="D7176" s="93" t="s">
        <v>5891</v>
      </c>
      <c r="E7176" s="257">
        <v>46614</v>
      </c>
      <c r="F7176" s="93"/>
      <c r="G7176" s="93"/>
      <c r="H7176" s="93"/>
      <c r="I7176" s="99"/>
      <c r="J7176" s="99"/>
      <c r="K7176" s="99"/>
      <c r="L7176" s="99"/>
      <c r="M7176" s="99"/>
      <c r="N7176" s="99"/>
      <c r="O7176" s="99"/>
      <c r="P7176" s="99"/>
      <c r="Q7176" s="99"/>
      <c r="R7176" s="99"/>
      <c r="S7176" s="99"/>
      <c r="T7176" s="99"/>
      <c r="U7176" s="99"/>
      <c r="V7176" s="99"/>
      <c r="W7176" s="99"/>
      <c r="X7176" s="99"/>
      <c r="Y7176" s="99"/>
      <c r="Z7176" s="99"/>
      <c r="AF7176" s="326"/>
    </row>
    <row r="7177" spans="1:32" x14ac:dyDescent="0.25">
      <c r="A7177" s="256" t="s">
        <v>5940</v>
      </c>
      <c r="B7177" s="256" t="s">
        <v>5941</v>
      </c>
      <c r="C7177" s="53" t="s">
        <v>5942</v>
      </c>
      <c r="D7177" s="93" t="s">
        <v>5891</v>
      </c>
      <c r="E7177" s="257">
        <v>46614</v>
      </c>
      <c r="F7177" s="93"/>
      <c r="G7177" s="93"/>
      <c r="H7177" s="93"/>
      <c r="I7177" s="99"/>
      <c r="J7177" s="99"/>
      <c r="K7177" s="99"/>
      <c r="L7177" s="99"/>
      <c r="M7177" s="99"/>
      <c r="N7177" s="99"/>
      <c r="O7177" s="99"/>
      <c r="P7177" s="99"/>
      <c r="Q7177" s="99"/>
      <c r="R7177" s="99"/>
      <c r="S7177" s="99"/>
      <c r="T7177" s="99"/>
      <c r="U7177" s="99"/>
      <c r="V7177" s="99"/>
      <c r="W7177" s="99"/>
      <c r="X7177" s="99"/>
      <c r="Y7177" s="99"/>
      <c r="Z7177" s="99"/>
      <c r="AF7177" s="326"/>
    </row>
    <row r="7178" spans="1:32" x14ac:dyDescent="0.25">
      <c r="A7178" s="44" t="s">
        <v>7886</v>
      </c>
      <c r="B7178" s="44" t="s">
        <v>166</v>
      </c>
      <c r="C7178" s="45" t="s">
        <v>7887</v>
      </c>
      <c r="D7178" s="46" t="s">
        <v>13037</v>
      </c>
      <c r="E7178" s="46">
        <v>46249</v>
      </c>
      <c r="AF7178" s="326"/>
    </row>
    <row r="7179" spans="1:32" x14ac:dyDescent="0.25">
      <c r="A7179" s="44" t="s">
        <v>7886</v>
      </c>
      <c r="B7179" s="44" t="s">
        <v>166</v>
      </c>
      <c r="C7179" s="45" t="s">
        <v>7887</v>
      </c>
      <c r="D7179" s="46" t="s">
        <v>13037</v>
      </c>
      <c r="E7179" s="46">
        <v>46249</v>
      </c>
      <c r="AF7179" s="326"/>
    </row>
    <row r="7180" spans="1:32" x14ac:dyDescent="0.25">
      <c r="A7180" s="368" t="s">
        <v>1065</v>
      </c>
      <c r="B7180" s="256" t="s">
        <v>15271</v>
      </c>
      <c r="C7180" s="53" t="s">
        <v>12554</v>
      </c>
      <c r="D7180" s="93" t="s">
        <v>5891</v>
      </c>
      <c r="E7180" s="257">
        <v>47403</v>
      </c>
      <c r="F7180" s="93"/>
      <c r="G7180" s="93"/>
      <c r="H7180" s="93"/>
      <c r="I7180" s="99"/>
      <c r="J7180" s="99"/>
      <c r="K7180" s="99"/>
      <c r="L7180" s="99"/>
      <c r="M7180" s="99"/>
      <c r="N7180" s="99"/>
      <c r="O7180" s="99"/>
      <c r="P7180" s="99"/>
      <c r="Q7180" s="99"/>
      <c r="R7180" s="99"/>
      <c r="S7180" s="99"/>
      <c r="T7180" s="99"/>
      <c r="U7180" s="99"/>
      <c r="V7180" s="99"/>
      <c r="W7180" s="99"/>
      <c r="X7180" s="99"/>
      <c r="Y7180" s="99"/>
      <c r="Z7180" s="99"/>
      <c r="AF7180" s="326"/>
    </row>
    <row r="7181" spans="1:32" x14ac:dyDescent="0.3">
      <c r="A7181" s="372" t="s">
        <v>1065</v>
      </c>
      <c r="B7181" s="372" t="s">
        <v>3578</v>
      </c>
      <c r="C7181" s="125" t="s">
        <v>11923</v>
      </c>
      <c r="D7181" s="32" t="s">
        <v>20621</v>
      </c>
      <c r="E7181" s="125" t="s">
        <v>2686</v>
      </c>
      <c r="F7181" s="125" t="s">
        <v>1236</v>
      </c>
      <c r="G7181" s="125" t="s">
        <v>1237</v>
      </c>
      <c r="AF7181" s="326"/>
    </row>
    <row r="7182" spans="1:32" x14ac:dyDescent="0.25">
      <c r="A7182" s="44" t="s">
        <v>1065</v>
      </c>
      <c r="B7182" s="44" t="s">
        <v>5264</v>
      </c>
      <c r="C7182" s="45" t="s">
        <v>5292</v>
      </c>
      <c r="D7182" s="45" t="s">
        <v>12177</v>
      </c>
      <c r="E7182" s="46">
        <v>46477</v>
      </c>
      <c r="F7182" s="93"/>
      <c r="G7182" s="93"/>
      <c r="H7182" s="93"/>
      <c r="I7182" s="99"/>
      <c r="J7182" s="99"/>
      <c r="K7182" s="99"/>
      <c r="L7182" s="99"/>
      <c r="M7182" s="99"/>
      <c r="N7182" s="99"/>
      <c r="O7182" s="99"/>
      <c r="P7182" s="99"/>
      <c r="Q7182" s="99"/>
      <c r="R7182" s="99"/>
      <c r="S7182" s="99"/>
      <c r="T7182" s="99"/>
      <c r="U7182" s="99"/>
      <c r="V7182" s="99"/>
      <c r="W7182" s="99"/>
      <c r="X7182" s="99"/>
      <c r="Y7182" s="99"/>
      <c r="Z7182" s="99"/>
      <c r="AF7182" s="326"/>
    </row>
    <row r="7183" spans="1:32" x14ac:dyDescent="0.25">
      <c r="A7183" s="44" t="s">
        <v>1065</v>
      </c>
      <c r="B7183" s="44" t="s">
        <v>4708</v>
      </c>
      <c r="C7183" s="45" t="s">
        <v>5292</v>
      </c>
      <c r="D7183" s="45" t="s">
        <v>12177</v>
      </c>
      <c r="E7183" s="46">
        <v>45747</v>
      </c>
      <c r="F7183" s="93"/>
      <c r="G7183" s="93"/>
      <c r="H7183" s="93"/>
      <c r="I7183" s="99"/>
      <c r="J7183" s="99"/>
      <c r="K7183" s="99"/>
      <c r="L7183" s="99"/>
      <c r="M7183" s="99"/>
      <c r="N7183" s="99"/>
      <c r="O7183" s="99"/>
      <c r="P7183" s="99"/>
      <c r="Q7183" s="99"/>
      <c r="R7183" s="99"/>
      <c r="S7183" s="99"/>
      <c r="T7183" s="99"/>
      <c r="U7183" s="99"/>
      <c r="V7183" s="99"/>
      <c r="W7183" s="99"/>
      <c r="X7183" s="99"/>
      <c r="Y7183" s="99"/>
      <c r="Z7183" s="99"/>
      <c r="AF7183" s="326"/>
    </row>
    <row r="7184" spans="1:32" x14ac:dyDescent="0.25">
      <c r="A7184" s="44" t="s">
        <v>1065</v>
      </c>
      <c r="B7184" s="44" t="s">
        <v>5264</v>
      </c>
      <c r="C7184" s="45" t="s">
        <v>5292</v>
      </c>
      <c r="D7184" s="93" t="s">
        <v>18817</v>
      </c>
      <c r="E7184" s="45" t="s">
        <v>5452</v>
      </c>
      <c r="F7184" s="379"/>
      <c r="G7184" s="379"/>
      <c r="H7184" s="379"/>
      <c r="I7184" s="380"/>
      <c r="J7184" s="380"/>
      <c r="K7184" s="380"/>
      <c r="L7184" s="380"/>
      <c r="M7184" s="380"/>
      <c r="N7184" s="380"/>
      <c r="O7184" s="380"/>
      <c r="P7184" s="380"/>
      <c r="Q7184" s="380"/>
      <c r="R7184" s="380"/>
      <c r="S7184" s="380"/>
      <c r="T7184" s="380"/>
      <c r="U7184" s="380"/>
      <c r="V7184" s="380"/>
      <c r="W7184" s="380"/>
      <c r="X7184" s="380"/>
      <c r="Y7184" s="380"/>
      <c r="Z7184" s="380"/>
      <c r="AA7184" s="380"/>
      <c r="AF7184" s="326"/>
    </row>
    <row r="7185" spans="1:32" x14ac:dyDescent="0.25">
      <c r="A7185" s="44" t="s">
        <v>1065</v>
      </c>
      <c r="B7185" s="44" t="s">
        <v>5264</v>
      </c>
      <c r="C7185" s="45" t="s">
        <v>5292</v>
      </c>
      <c r="D7185" s="45" t="s">
        <v>10697</v>
      </c>
      <c r="E7185" s="46">
        <v>46477</v>
      </c>
      <c r="F7185" s="93"/>
      <c r="G7185" s="93"/>
      <c r="H7185" s="93"/>
      <c r="I7185" s="99"/>
      <c r="J7185" s="99"/>
      <c r="K7185" s="99"/>
      <c r="L7185" s="99"/>
      <c r="M7185" s="99"/>
      <c r="N7185" s="99"/>
      <c r="O7185" s="99"/>
      <c r="P7185" s="99"/>
      <c r="Q7185" s="99"/>
      <c r="R7185" s="99"/>
      <c r="S7185" s="99"/>
      <c r="T7185" s="99"/>
      <c r="U7185" s="99"/>
      <c r="V7185" s="99"/>
      <c r="W7185" s="99"/>
      <c r="X7185" s="99"/>
      <c r="Y7185" s="99"/>
      <c r="Z7185" s="99"/>
      <c r="AA7185" s="380"/>
      <c r="AF7185" s="326"/>
    </row>
    <row r="7186" spans="1:32" x14ac:dyDescent="0.3">
      <c r="A7186" s="372" t="s">
        <v>20110</v>
      </c>
      <c r="B7186" s="372" t="s">
        <v>2383</v>
      </c>
      <c r="C7186" s="125" t="s">
        <v>20257</v>
      </c>
      <c r="D7186" s="32" t="s">
        <v>20621</v>
      </c>
      <c r="E7186" s="125" t="s">
        <v>8976</v>
      </c>
      <c r="F7186" s="125" t="s">
        <v>1236</v>
      </c>
      <c r="G7186" s="125" t="s">
        <v>1237</v>
      </c>
      <c r="AF7186" s="326"/>
    </row>
    <row r="7187" spans="1:32" x14ac:dyDescent="0.3">
      <c r="A7187" s="372" t="s">
        <v>20111</v>
      </c>
      <c r="B7187" s="372" t="s">
        <v>2383</v>
      </c>
      <c r="C7187" s="125" t="s">
        <v>20257</v>
      </c>
      <c r="D7187" s="32" t="s">
        <v>20621</v>
      </c>
      <c r="E7187" s="125" t="s">
        <v>8976</v>
      </c>
      <c r="F7187" s="125" t="s">
        <v>1236</v>
      </c>
      <c r="G7187" s="125" t="s">
        <v>1237</v>
      </c>
      <c r="AF7187" s="326"/>
    </row>
    <row r="7188" spans="1:32" x14ac:dyDescent="0.25">
      <c r="A7188" s="44" t="s">
        <v>9548</v>
      </c>
      <c r="B7188" s="44" t="s">
        <v>16101</v>
      </c>
      <c r="C7188" s="45" t="s">
        <v>9881</v>
      </c>
      <c r="D7188" s="93" t="s">
        <v>3876</v>
      </c>
      <c r="E7188" s="359">
        <f>DATE(2027,10,6)</f>
        <v>46666</v>
      </c>
      <c r="F7188" s="93"/>
      <c r="G7188" s="93"/>
      <c r="H7188" s="93"/>
      <c r="I7188" s="99"/>
      <c r="J7188" s="99"/>
      <c r="K7188" s="99"/>
      <c r="L7188" s="99"/>
      <c r="M7188" s="99"/>
      <c r="N7188" s="99"/>
      <c r="O7188" s="99"/>
      <c r="P7188" s="99"/>
      <c r="Q7188" s="99"/>
      <c r="R7188" s="99"/>
      <c r="S7188" s="99"/>
      <c r="T7188" s="99"/>
      <c r="U7188" s="99"/>
      <c r="V7188" s="99"/>
      <c r="W7188" s="99"/>
      <c r="X7188" s="99"/>
      <c r="Y7188" s="99"/>
      <c r="Z7188" s="99"/>
      <c r="AF7188" s="326"/>
    </row>
    <row r="7189" spans="1:32" x14ac:dyDescent="0.25">
      <c r="A7189" s="44" t="s">
        <v>17067</v>
      </c>
      <c r="B7189" s="44" t="s">
        <v>5447</v>
      </c>
      <c r="C7189" s="45">
        <v>250802</v>
      </c>
      <c r="D7189" s="45" t="s">
        <v>12340</v>
      </c>
      <c r="E7189" s="45" t="s">
        <v>10682</v>
      </c>
      <c r="AF7189" s="326"/>
    </row>
    <row r="7190" spans="1:32" x14ac:dyDescent="0.25">
      <c r="A7190" s="44" t="s">
        <v>8844</v>
      </c>
      <c r="B7190" s="44" t="s">
        <v>20344</v>
      </c>
      <c r="C7190" s="45" t="s">
        <v>8813</v>
      </c>
      <c r="D7190" s="32" t="s">
        <v>12570</v>
      </c>
      <c r="E7190" s="46">
        <v>46387</v>
      </c>
      <c r="AF7190" s="326"/>
    </row>
    <row r="7191" spans="1:32" x14ac:dyDescent="0.25">
      <c r="A7191" s="44" t="s">
        <v>1455</v>
      </c>
      <c r="B7191" s="92" t="s">
        <v>10390</v>
      </c>
      <c r="C7191" s="56" t="s">
        <v>10120</v>
      </c>
      <c r="D7191" s="146" t="s">
        <v>10389</v>
      </c>
      <c r="E7191" s="107">
        <v>45838</v>
      </c>
      <c r="F7191" s="93"/>
      <c r="G7191" s="93"/>
      <c r="H7191" s="93"/>
      <c r="I7191" s="99"/>
      <c r="J7191" s="99"/>
      <c r="K7191" s="99"/>
      <c r="L7191" s="99"/>
      <c r="M7191" s="99"/>
      <c r="N7191" s="99"/>
      <c r="O7191" s="99"/>
      <c r="P7191" s="99"/>
      <c r="Q7191" s="99"/>
      <c r="R7191" s="99"/>
      <c r="S7191" s="99"/>
      <c r="T7191" s="99"/>
      <c r="U7191" s="99"/>
      <c r="V7191" s="99"/>
      <c r="W7191" s="99"/>
      <c r="X7191" s="99"/>
      <c r="Y7191" s="99"/>
      <c r="Z7191" s="99"/>
      <c r="AF7191" s="326"/>
    </row>
    <row r="7192" spans="1:32" x14ac:dyDescent="0.3">
      <c r="A7192" s="99" t="s">
        <v>1455</v>
      </c>
      <c r="B7192" s="92" t="s">
        <v>2780</v>
      </c>
      <c r="C7192" s="93" t="s">
        <v>10926</v>
      </c>
      <c r="D7192" s="93" t="s">
        <v>1250</v>
      </c>
      <c r="E7192" s="94">
        <v>46225</v>
      </c>
      <c r="F7192" s="93"/>
      <c r="G7192" s="93"/>
      <c r="H7192" s="93" t="s">
        <v>1857</v>
      </c>
      <c r="I7192" s="99"/>
      <c r="J7192" s="99"/>
      <c r="K7192" s="99"/>
      <c r="L7192" s="99"/>
      <c r="M7192" s="99"/>
      <c r="N7192" s="99"/>
      <c r="O7192" s="99"/>
      <c r="P7192" s="99"/>
      <c r="Q7192" s="99"/>
      <c r="R7192" s="99"/>
      <c r="S7192" s="99"/>
      <c r="T7192" s="99"/>
      <c r="U7192" s="99"/>
      <c r="V7192" s="99"/>
      <c r="W7192" s="99"/>
      <c r="X7192" s="99"/>
      <c r="Y7192" s="99"/>
      <c r="Z7192" s="99"/>
      <c r="AA7192" s="380"/>
      <c r="AF7192" s="326"/>
    </row>
    <row r="7193" spans="1:32" x14ac:dyDescent="0.25">
      <c r="A7193" s="44" t="s">
        <v>17068</v>
      </c>
      <c r="B7193" s="44" t="s">
        <v>3597</v>
      </c>
      <c r="C7193" s="45">
        <v>250503</v>
      </c>
      <c r="D7193" s="45" t="s">
        <v>12340</v>
      </c>
      <c r="E7193" s="45" t="s">
        <v>16904</v>
      </c>
      <c r="AF7193" s="326"/>
    </row>
    <row r="7194" spans="1:32" x14ac:dyDescent="0.3">
      <c r="A7194" s="99" t="s">
        <v>11039</v>
      </c>
      <c r="B7194" s="92" t="s">
        <v>2780</v>
      </c>
      <c r="C7194" s="93" t="s">
        <v>10926</v>
      </c>
      <c r="D7194" s="93" t="s">
        <v>1250</v>
      </c>
      <c r="E7194" s="94">
        <v>46225</v>
      </c>
      <c r="F7194" s="93"/>
      <c r="G7194" s="93"/>
      <c r="H7194" s="93" t="s">
        <v>1857</v>
      </c>
      <c r="I7194" s="99"/>
      <c r="J7194" s="99"/>
      <c r="K7194" s="99"/>
      <c r="L7194" s="99"/>
      <c r="M7194" s="99"/>
      <c r="N7194" s="99"/>
      <c r="O7194" s="99"/>
      <c r="P7194" s="99"/>
      <c r="Q7194" s="99"/>
      <c r="R7194" s="99"/>
      <c r="S7194" s="99"/>
      <c r="T7194" s="99"/>
      <c r="U7194" s="99"/>
      <c r="V7194" s="99"/>
      <c r="W7194" s="99"/>
      <c r="X7194" s="99"/>
      <c r="Y7194" s="99"/>
      <c r="Z7194" s="99"/>
      <c r="AA7194" s="380"/>
      <c r="AF7194" s="326"/>
    </row>
    <row r="7195" spans="1:32" x14ac:dyDescent="0.25">
      <c r="A7195" s="44" t="s">
        <v>10214</v>
      </c>
      <c r="B7195" s="92" t="s">
        <v>10390</v>
      </c>
      <c r="C7195" s="56" t="s">
        <v>10129</v>
      </c>
      <c r="D7195" s="146" t="s">
        <v>10389</v>
      </c>
      <c r="E7195" s="107">
        <v>45838</v>
      </c>
      <c r="F7195" s="93"/>
      <c r="G7195" s="93"/>
      <c r="H7195" s="93"/>
      <c r="I7195" s="99"/>
      <c r="J7195" s="99"/>
      <c r="K7195" s="99"/>
      <c r="L7195" s="99"/>
      <c r="M7195" s="99"/>
      <c r="N7195" s="99"/>
      <c r="O7195" s="99"/>
      <c r="P7195" s="99"/>
      <c r="Q7195" s="99"/>
      <c r="R7195" s="99"/>
      <c r="S7195" s="99"/>
      <c r="T7195" s="99"/>
      <c r="U7195" s="99"/>
      <c r="V7195" s="99"/>
      <c r="W7195" s="99"/>
      <c r="X7195" s="99"/>
      <c r="Y7195" s="99"/>
      <c r="Z7195" s="99"/>
      <c r="AF7195" s="326"/>
    </row>
    <row r="7196" spans="1:32" x14ac:dyDescent="0.25">
      <c r="A7196" s="44" t="s">
        <v>10214</v>
      </c>
      <c r="B7196" s="44" t="s">
        <v>14651</v>
      </c>
      <c r="C7196" s="45">
        <v>29.25</v>
      </c>
      <c r="D7196" s="45" t="s">
        <v>13565</v>
      </c>
      <c r="E7196" s="46">
        <v>47664</v>
      </c>
      <c r="F7196" s="45"/>
      <c r="G7196" s="93"/>
      <c r="H7196" s="93"/>
      <c r="I7196" s="99"/>
      <c r="J7196" s="99"/>
      <c r="K7196" s="99"/>
      <c r="L7196" s="99"/>
      <c r="M7196" s="99"/>
      <c r="N7196" s="99"/>
      <c r="O7196" s="99"/>
      <c r="P7196" s="99"/>
      <c r="Q7196" s="99"/>
      <c r="R7196" s="99"/>
      <c r="S7196" s="99"/>
      <c r="T7196" s="99"/>
      <c r="U7196" s="99"/>
      <c r="V7196" s="99"/>
      <c r="W7196" s="99"/>
      <c r="X7196" s="99"/>
      <c r="Y7196" s="99"/>
      <c r="Z7196" s="99"/>
      <c r="AF7196" s="326"/>
    </row>
    <row r="7197" spans="1:32" x14ac:dyDescent="0.25">
      <c r="A7197" s="44" t="s">
        <v>10214</v>
      </c>
      <c r="B7197" s="44" t="s">
        <v>13121</v>
      </c>
      <c r="C7197" s="45">
        <v>39.25</v>
      </c>
      <c r="D7197" s="45" t="s">
        <v>13565</v>
      </c>
      <c r="E7197" s="46">
        <v>47514</v>
      </c>
      <c r="F7197" s="45"/>
      <c r="G7197" s="93"/>
      <c r="H7197" s="93"/>
      <c r="I7197" s="99"/>
      <c r="J7197" s="99"/>
      <c r="K7197" s="99"/>
      <c r="L7197" s="99"/>
      <c r="M7197" s="99"/>
      <c r="N7197" s="99"/>
      <c r="O7197" s="99"/>
      <c r="P7197" s="99"/>
      <c r="Q7197" s="99"/>
      <c r="R7197" s="99"/>
      <c r="S7197" s="99"/>
      <c r="T7197" s="99"/>
      <c r="U7197" s="99"/>
      <c r="V7197" s="99"/>
      <c r="W7197" s="99"/>
      <c r="X7197" s="99"/>
      <c r="Y7197" s="99"/>
      <c r="Z7197" s="99"/>
      <c r="AF7197" s="326"/>
    </row>
    <row r="7198" spans="1:32" x14ac:dyDescent="0.25">
      <c r="A7198" s="44" t="s">
        <v>10214</v>
      </c>
      <c r="B7198" s="44" t="s">
        <v>20364</v>
      </c>
      <c r="C7198" s="45" t="s">
        <v>10105</v>
      </c>
      <c r="D7198" s="32" t="s">
        <v>12570</v>
      </c>
      <c r="E7198" s="46">
        <v>46507</v>
      </c>
      <c r="AF7198" s="326"/>
    </row>
    <row r="7199" spans="1:32" x14ac:dyDescent="0.25">
      <c r="A7199" s="44" t="s">
        <v>10214</v>
      </c>
      <c r="B7199" s="44" t="s">
        <v>3597</v>
      </c>
      <c r="C7199" s="45">
        <v>250503</v>
      </c>
      <c r="D7199" s="45" t="s">
        <v>12340</v>
      </c>
      <c r="E7199" s="45" t="s">
        <v>16904</v>
      </c>
      <c r="AF7199" s="326"/>
    </row>
    <row r="7200" spans="1:32" x14ac:dyDescent="0.25">
      <c r="A7200" s="44" t="s">
        <v>5557</v>
      </c>
      <c r="B7200" s="44" t="s">
        <v>2433</v>
      </c>
      <c r="C7200" s="45">
        <v>220105</v>
      </c>
      <c r="D7200" s="45" t="s">
        <v>12340</v>
      </c>
      <c r="E7200" s="45" t="s">
        <v>2686</v>
      </c>
      <c r="AF7200" s="326"/>
    </row>
    <row r="7201" spans="1:32" x14ac:dyDescent="0.3">
      <c r="A7201" s="385" t="s">
        <v>14178</v>
      </c>
      <c r="B7201" s="385" t="s">
        <v>1339</v>
      </c>
      <c r="C7201" s="387">
        <v>24027</v>
      </c>
      <c r="D7201" s="93" t="s">
        <v>5007</v>
      </c>
      <c r="E7201" s="388">
        <v>46507</v>
      </c>
      <c r="AF7201" s="326"/>
    </row>
    <row r="7202" spans="1:32" x14ac:dyDescent="0.25">
      <c r="A7202" s="120" t="s">
        <v>2016</v>
      </c>
      <c r="B7202" s="114" t="s">
        <v>1999</v>
      </c>
      <c r="C7202" s="106" t="s">
        <v>2000</v>
      </c>
      <c r="D7202" s="93" t="s">
        <v>1443</v>
      </c>
      <c r="E7202" s="115">
        <v>46934</v>
      </c>
      <c r="F7202" s="93"/>
      <c r="G7202" s="93"/>
      <c r="H7202" s="93"/>
      <c r="I7202" s="99"/>
      <c r="J7202" s="99"/>
      <c r="K7202" s="99"/>
      <c r="L7202" s="99"/>
      <c r="M7202" s="99"/>
      <c r="N7202" s="99"/>
      <c r="O7202" s="99"/>
      <c r="P7202" s="99"/>
      <c r="Q7202" s="99"/>
      <c r="R7202" s="99"/>
      <c r="S7202" s="99"/>
      <c r="T7202" s="99"/>
      <c r="U7202" s="99"/>
      <c r="V7202" s="99"/>
      <c r="W7202" s="99"/>
      <c r="X7202" s="99"/>
      <c r="Y7202" s="99"/>
      <c r="Z7202" s="99"/>
      <c r="AF7202" s="326"/>
    </row>
    <row r="7203" spans="1:32" x14ac:dyDescent="0.25">
      <c r="A7203" s="44" t="s">
        <v>10215</v>
      </c>
      <c r="B7203" s="92" t="s">
        <v>10390</v>
      </c>
      <c r="C7203" s="56" t="s">
        <v>10129</v>
      </c>
      <c r="D7203" s="146" t="s">
        <v>10389</v>
      </c>
      <c r="E7203" s="107">
        <v>45838</v>
      </c>
      <c r="F7203" s="93"/>
      <c r="G7203" s="93"/>
      <c r="H7203" s="93"/>
      <c r="I7203" s="99"/>
      <c r="J7203" s="99"/>
      <c r="K7203" s="99"/>
      <c r="L7203" s="99"/>
      <c r="M7203" s="99"/>
      <c r="N7203" s="99"/>
      <c r="O7203" s="99"/>
      <c r="P7203" s="99"/>
      <c r="Q7203" s="99"/>
      <c r="R7203" s="99"/>
      <c r="S7203" s="99"/>
      <c r="T7203" s="99"/>
      <c r="U7203" s="99"/>
      <c r="V7203" s="99"/>
      <c r="W7203" s="99"/>
      <c r="X7203" s="99"/>
      <c r="Y7203" s="99"/>
      <c r="Z7203" s="99"/>
      <c r="AF7203" s="326"/>
    </row>
    <row r="7204" spans="1:32" x14ac:dyDescent="0.25">
      <c r="A7204" s="44" t="s">
        <v>19278</v>
      </c>
      <c r="B7204" s="44" t="s">
        <v>8471</v>
      </c>
      <c r="C7204" s="45">
        <v>230702</v>
      </c>
      <c r="D7204" s="45" t="s">
        <v>12340</v>
      </c>
      <c r="E7204" s="45" t="s">
        <v>4375</v>
      </c>
      <c r="AF7204" s="326"/>
    </row>
    <row r="7205" spans="1:32" x14ac:dyDescent="0.25">
      <c r="A7205" s="44" t="s">
        <v>7536</v>
      </c>
      <c r="B7205" s="44" t="s">
        <v>1945</v>
      </c>
      <c r="C7205" s="45" t="s">
        <v>10744</v>
      </c>
      <c r="D7205" s="46" t="s">
        <v>13037</v>
      </c>
      <c r="E7205" s="46">
        <v>46445</v>
      </c>
      <c r="AF7205" s="326"/>
    </row>
    <row r="7206" spans="1:32" x14ac:dyDescent="0.25">
      <c r="A7206" s="44" t="s">
        <v>7536</v>
      </c>
      <c r="B7206" s="44" t="s">
        <v>2433</v>
      </c>
      <c r="C7206" s="45">
        <v>230105</v>
      </c>
      <c r="D7206" s="45" t="s">
        <v>12340</v>
      </c>
      <c r="E7206" s="45" t="s">
        <v>5580</v>
      </c>
      <c r="AF7206" s="326"/>
    </row>
    <row r="7207" spans="1:32" x14ac:dyDescent="0.25">
      <c r="A7207" s="44" t="s">
        <v>14134</v>
      </c>
      <c r="B7207" s="44" t="s">
        <v>20398</v>
      </c>
      <c r="C7207" s="45" t="s">
        <v>14082</v>
      </c>
      <c r="D7207" s="32" t="s">
        <v>12570</v>
      </c>
      <c r="E7207" s="46">
        <v>46418</v>
      </c>
      <c r="AF7207" s="326"/>
    </row>
    <row r="7208" spans="1:32" x14ac:dyDescent="0.25">
      <c r="A7208" s="44" t="s">
        <v>12981</v>
      </c>
      <c r="B7208" s="44" t="s">
        <v>18988</v>
      </c>
      <c r="C7208" s="45">
        <v>240901</v>
      </c>
      <c r="D7208" s="45" t="s">
        <v>12340</v>
      </c>
      <c r="E7208" s="45" t="s">
        <v>5075</v>
      </c>
      <c r="AF7208" s="326"/>
    </row>
    <row r="7209" spans="1:32" x14ac:dyDescent="0.25">
      <c r="A7209" s="44" t="s">
        <v>9549</v>
      </c>
      <c r="B7209" s="44" t="s">
        <v>15893</v>
      </c>
      <c r="C7209" s="45" t="s">
        <v>4216</v>
      </c>
      <c r="D7209" s="93" t="s">
        <v>3876</v>
      </c>
      <c r="E7209" s="359">
        <f>DATE(2026,8,9)</f>
        <v>46243</v>
      </c>
      <c r="F7209" s="93"/>
      <c r="G7209" s="93"/>
      <c r="H7209" s="93"/>
      <c r="I7209" s="99"/>
      <c r="J7209" s="99"/>
      <c r="K7209" s="99"/>
      <c r="L7209" s="99"/>
      <c r="M7209" s="99"/>
      <c r="N7209" s="99"/>
      <c r="O7209" s="99"/>
      <c r="P7209" s="99"/>
      <c r="Q7209" s="99"/>
      <c r="R7209" s="99"/>
      <c r="S7209" s="99"/>
      <c r="T7209" s="99"/>
      <c r="U7209" s="99"/>
      <c r="V7209" s="99"/>
      <c r="W7209" s="99"/>
      <c r="X7209" s="99"/>
      <c r="Y7209" s="99"/>
      <c r="Z7209" s="99"/>
      <c r="AA7209" s="380"/>
      <c r="AF7209" s="326"/>
    </row>
    <row r="7210" spans="1:32" x14ac:dyDescent="0.25">
      <c r="A7210" s="44" t="s">
        <v>19279</v>
      </c>
      <c r="B7210" s="44" t="s">
        <v>3298</v>
      </c>
      <c r="C7210" s="45">
        <v>25010402</v>
      </c>
      <c r="D7210" s="45" t="s">
        <v>12340</v>
      </c>
      <c r="E7210" s="45" t="s">
        <v>13581</v>
      </c>
      <c r="AF7210" s="326"/>
    </row>
    <row r="7211" spans="1:32" x14ac:dyDescent="0.25">
      <c r="A7211" s="44" t="s">
        <v>19279</v>
      </c>
      <c r="B7211" s="44" t="s">
        <v>4482</v>
      </c>
      <c r="C7211" s="45">
        <v>240906</v>
      </c>
      <c r="D7211" s="45" t="s">
        <v>12340</v>
      </c>
      <c r="E7211" s="45" t="s">
        <v>5075</v>
      </c>
      <c r="AF7211" s="326"/>
    </row>
    <row r="7212" spans="1:32" x14ac:dyDescent="0.25">
      <c r="A7212" s="44" t="s">
        <v>19279</v>
      </c>
      <c r="B7212" s="44" t="s">
        <v>210</v>
      </c>
      <c r="C7212" s="45">
        <v>241001</v>
      </c>
      <c r="D7212" s="45" t="s">
        <v>12340</v>
      </c>
      <c r="E7212" s="45" t="s">
        <v>5650</v>
      </c>
      <c r="AF7212" s="326"/>
    </row>
    <row r="7213" spans="1:32" x14ac:dyDescent="0.25">
      <c r="A7213" s="44" t="s">
        <v>19279</v>
      </c>
      <c r="B7213" s="44" t="s">
        <v>5639</v>
      </c>
      <c r="C7213" s="45">
        <v>25010401</v>
      </c>
      <c r="D7213" s="45" t="s">
        <v>12340</v>
      </c>
      <c r="E7213" s="45" t="s">
        <v>13581</v>
      </c>
      <c r="AF7213" s="326"/>
    </row>
    <row r="7214" spans="1:32" x14ac:dyDescent="0.25">
      <c r="A7214" s="44" t="s">
        <v>12650</v>
      </c>
      <c r="B7214" s="44" t="s">
        <v>20397</v>
      </c>
      <c r="C7214" s="45" t="s">
        <v>5859</v>
      </c>
      <c r="D7214" s="32" t="s">
        <v>12570</v>
      </c>
      <c r="E7214" s="46">
        <v>46418</v>
      </c>
      <c r="AF7214" s="326"/>
    </row>
    <row r="7215" spans="1:32" x14ac:dyDescent="0.3">
      <c r="A7215" s="57" t="s">
        <v>18548</v>
      </c>
      <c r="B7215" s="57" t="s">
        <v>2254</v>
      </c>
      <c r="C7215" s="62">
        <v>24030</v>
      </c>
      <c r="D7215" s="93" t="s">
        <v>5007</v>
      </c>
      <c r="E7215" s="60">
        <v>46326</v>
      </c>
      <c r="F7215" s="379"/>
      <c r="G7215" s="379"/>
      <c r="H7215" s="379"/>
      <c r="I7215" s="380"/>
      <c r="J7215" s="380"/>
      <c r="K7215" s="380"/>
      <c r="L7215" s="380"/>
      <c r="M7215" s="380"/>
      <c r="N7215" s="380"/>
      <c r="O7215" s="380"/>
      <c r="P7215" s="380"/>
      <c r="Q7215" s="380"/>
      <c r="R7215" s="380"/>
      <c r="S7215" s="380"/>
      <c r="T7215" s="380"/>
      <c r="U7215" s="380"/>
      <c r="V7215" s="380"/>
      <c r="W7215" s="380"/>
      <c r="X7215" s="380"/>
      <c r="Y7215" s="380"/>
      <c r="Z7215" s="380"/>
      <c r="AA7215" s="380"/>
      <c r="AF7215" s="326"/>
    </row>
    <row r="7216" spans="1:32" x14ac:dyDescent="0.25">
      <c r="A7216" s="44" t="s">
        <v>17069</v>
      </c>
      <c r="B7216" s="44" t="s">
        <v>3597</v>
      </c>
      <c r="C7216" s="45">
        <v>250503</v>
      </c>
      <c r="D7216" s="45" t="s">
        <v>12340</v>
      </c>
      <c r="E7216" s="45" t="s">
        <v>16904</v>
      </c>
      <c r="AF7216" s="326"/>
    </row>
    <row r="7217" spans="1:32" x14ac:dyDescent="0.25">
      <c r="A7217" s="44" t="s">
        <v>17069</v>
      </c>
      <c r="B7217" s="44" t="s">
        <v>16911</v>
      </c>
      <c r="C7217" s="45">
        <v>250902</v>
      </c>
      <c r="D7217" s="45" t="s">
        <v>12340</v>
      </c>
      <c r="E7217" s="45" t="s">
        <v>5246</v>
      </c>
      <c r="AF7217" s="326"/>
    </row>
    <row r="7218" spans="1:32" x14ac:dyDescent="0.3">
      <c r="A7218" s="372" t="s">
        <v>20112</v>
      </c>
      <c r="B7218" s="372" t="s">
        <v>2384</v>
      </c>
      <c r="C7218" s="125" t="s">
        <v>20259</v>
      </c>
      <c r="D7218" s="32" t="s">
        <v>20621</v>
      </c>
      <c r="E7218" s="125" t="s">
        <v>8976</v>
      </c>
      <c r="F7218" s="125" t="s">
        <v>1237</v>
      </c>
      <c r="G7218" s="125" t="s">
        <v>1237</v>
      </c>
      <c r="AF7218" s="326"/>
    </row>
    <row r="7219" spans="1:32" x14ac:dyDescent="0.25">
      <c r="A7219" s="44" t="s">
        <v>18077</v>
      </c>
      <c r="B7219" s="44" t="s">
        <v>18078</v>
      </c>
      <c r="C7219" s="45" t="s">
        <v>18370</v>
      </c>
      <c r="D7219" s="93" t="s">
        <v>3876</v>
      </c>
      <c r="E7219" s="359">
        <f>DATE(2030,2,13)</f>
        <v>47527</v>
      </c>
      <c r="F7219" s="93"/>
      <c r="G7219" s="93"/>
      <c r="H7219" s="93"/>
      <c r="I7219" s="99"/>
      <c r="J7219" s="99"/>
      <c r="K7219" s="99"/>
      <c r="L7219" s="99"/>
      <c r="M7219" s="99"/>
      <c r="N7219" s="99"/>
      <c r="O7219" s="99"/>
      <c r="P7219" s="99"/>
      <c r="Q7219" s="99"/>
      <c r="R7219" s="99"/>
      <c r="S7219" s="99"/>
      <c r="T7219" s="99"/>
      <c r="U7219" s="99"/>
      <c r="V7219" s="99"/>
      <c r="W7219" s="99"/>
      <c r="X7219" s="99"/>
      <c r="Y7219" s="99"/>
      <c r="Z7219" s="99"/>
      <c r="AF7219" s="326"/>
    </row>
    <row r="7220" spans="1:32" x14ac:dyDescent="0.3">
      <c r="A7220" s="372" t="s">
        <v>12417</v>
      </c>
      <c r="B7220" s="372" t="s">
        <v>1200</v>
      </c>
      <c r="C7220" s="125" t="s">
        <v>12346</v>
      </c>
      <c r="D7220" s="32" t="s">
        <v>20621</v>
      </c>
      <c r="E7220" s="125" t="s">
        <v>5075</v>
      </c>
      <c r="F7220" s="125" t="s">
        <v>1236</v>
      </c>
      <c r="G7220" s="125" t="s">
        <v>1237</v>
      </c>
      <c r="AF7220" s="326"/>
    </row>
    <row r="7221" spans="1:32" x14ac:dyDescent="0.25">
      <c r="A7221" s="44" t="s">
        <v>8410</v>
      </c>
      <c r="B7221" s="44" t="s">
        <v>16102</v>
      </c>
      <c r="C7221" s="45" t="s">
        <v>10582</v>
      </c>
      <c r="D7221" s="93" t="s">
        <v>3876</v>
      </c>
      <c r="E7221" s="359">
        <f>DATE(2028,3,27)</f>
        <v>46839</v>
      </c>
      <c r="F7221" s="93"/>
      <c r="G7221" s="93"/>
      <c r="H7221" s="93"/>
      <c r="I7221" s="99"/>
      <c r="J7221" s="99"/>
      <c r="K7221" s="99"/>
      <c r="L7221" s="99"/>
      <c r="M7221" s="99"/>
      <c r="N7221" s="99"/>
      <c r="O7221" s="99"/>
      <c r="P7221" s="99"/>
      <c r="Q7221" s="99"/>
      <c r="R7221" s="99"/>
      <c r="S7221" s="99"/>
      <c r="T7221" s="99"/>
      <c r="U7221" s="99"/>
      <c r="V7221" s="99"/>
      <c r="W7221" s="99"/>
      <c r="X7221" s="99"/>
      <c r="Y7221" s="99"/>
      <c r="Z7221" s="99"/>
      <c r="AF7221" s="326"/>
    </row>
    <row r="7222" spans="1:32" x14ac:dyDescent="0.3">
      <c r="A7222" s="372" t="s">
        <v>20113</v>
      </c>
      <c r="B7222" s="372" t="s">
        <v>1214</v>
      </c>
      <c r="C7222" s="125" t="s">
        <v>18610</v>
      </c>
      <c r="D7222" s="32" t="s">
        <v>20621</v>
      </c>
      <c r="E7222" s="125" t="s">
        <v>8976</v>
      </c>
      <c r="F7222" s="125" t="s">
        <v>1236</v>
      </c>
      <c r="G7222" s="125" t="s">
        <v>1237</v>
      </c>
      <c r="AF7222" s="326"/>
    </row>
    <row r="7223" spans="1:32" x14ac:dyDescent="0.25">
      <c r="A7223" s="44" t="s">
        <v>14697</v>
      </c>
      <c r="B7223" s="44" t="s">
        <v>13111</v>
      </c>
      <c r="C7223" s="45">
        <v>33.25</v>
      </c>
      <c r="D7223" s="45" t="s">
        <v>13565</v>
      </c>
      <c r="E7223" s="46">
        <v>47664</v>
      </c>
      <c r="F7223" s="45"/>
      <c r="G7223" s="93"/>
      <c r="H7223" s="93"/>
      <c r="I7223" s="99"/>
      <c r="J7223" s="99"/>
      <c r="K7223" s="99"/>
      <c r="L7223" s="99"/>
      <c r="M7223" s="99"/>
      <c r="N7223" s="99"/>
      <c r="O7223" s="99"/>
      <c r="P7223" s="99"/>
      <c r="Q7223" s="99"/>
      <c r="R7223" s="99"/>
      <c r="S7223" s="99"/>
      <c r="T7223" s="99"/>
      <c r="U7223" s="99"/>
      <c r="V7223" s="99"/>
      <c r="W7223" s="99"/>
      <c r="X7223" s="99"/>
      <c r="Y7223" s="99"/>
      <c r="Z7223" s="99"/>
      <c r="AF7223" s="326"/>
    </row>
    <row r="7224" spans="1:32" x14ac:dyDescent="0.25">
      <c r="A7224" s="44" t="s">
        <v>8513</v>
      </c>
      <c r="B7224" s="44" t="s">
        <v>3598</v>
      </c>
      <c r="C7224" s="45">
        <v>230301</v>
      </c>
      <c r="D7224" s="45" t="s">
        <v>12340</v>
      </c>
      <c r="E7224" s="45" t="s">
        <v>5580</v>
      </c>
      <c r="AF7224" s="326"/>
    </row>
    <row r="7225" spans="1:32" x14ac:dyDescent="0.25">
      <c r="A7225" s="44" t="s">
        <v>736</v>
      </c>
      <c r="B7225" s="44" t="s">
        <v>5447</v>
      </c>
      <c r="C7225" s="45">
        <v>240804</v>
      </c>
      <c r="D7225" s="45" t="s">
        <v>12340</v>
      </c>
      <c r="E7225" s="45" t="s">
        <v>12234</v>
      </c>
      <c r="AF7225" s="326"/>
    </row>
    <row r="7226" spans="1:32" x14ac:dyDescent="0.25">
      <c r="A7226" s="44" t="s">
        <v>10216</v>
      </c>
      <c r="B7226" s="92" t="s">
        <v>10390</v>
      </c>
      <c r="C7226" s="56" t="s">
        <v>10120</v>
      </c>
      <c r="D7226" s="146" t="s">
        <v>10389</v>
      </c>
      <c r="E7226" s="107">
        <v>45838</v>
      </c>
      <c r="F7226" s="93"/>
      <c r="G7226" s="93"/>
      <c r="H7226" s="93"/>
      <c r="I7226" s="99"/>
      <c r="J7226" s="99"/>
      <c r="K7226" s="99"/>
      <c r="L7226" s="99"/>
      <c r="M7226" s="99"/>
      <c r="N7226" s="99"/>
      <c r="O7226" s="99"/>
      <c r="P7226" s="99"/>
      <c r="Q7226" s="99"/>
      <c r="R7226" s="99"/>
      <c r="S7226" s="99"/>
      <c r="T7226" s="99"/>
      <c r="U7226" s="99"/>
      <c r="V7226" s="99"/>
      <c r="W7226" s="99"/>
      <c r="X7226" s="99"/>
      <c r="Y7226" s="99"/>
      <c r="Z7226" s="99"/>
      <c r="AF7226" s="326"/>
    </row>
    <row r="7227" spans="1:32" x14ac:dyDescent="0.25">
      <c r="A7227" s="44" t="s">
        <v>10216</v>
      </c>
      <c r="B7227" s="44" t="s">
        <v>5639</v>
      </c>
      <c r="C7227" s="45">
        <v>26010401</v>
      </c>
      <c r="D7227" s="45" t="s">
        <v>12340</v>
      </c>
      <c r="E7227" s="45" t="s">
        <v>18836</v>
      </c>
      <c r="AF7227" s="326"/>
    </row>
    <row r="7228" spans="1:32" x14ac:dyDescent="0.25">
      <c r="A7228" s="44" t="s">
        <v>10216</v>
      </c>
      <c r="B7228" s="44" t="s">
        <v>3298</v>
      </c>
      <c r="C7228" s="45">
        <v>26010402</v>
      </c>
      <c r="D7228" s="45" t="s">
        <v>12340</v>
      </c>
      <c r="E7228" s="45" t="s">
        <v>18836</v>
      </c>
      <c r="AF7228" s="326"/>
    </row>
    <row r="7229" spans="1:32" x14ac:dyDescent="0.3">
      <c r="A7229" s="92" t="s">
        <v>11115</v>
      </c>
      <c r="B7229" s="92" t="s">
        <v>11136</v>
      </c>
      <c r="C7229" s="93" t="s">
        <v>11137</v>
      </c>
      <c r="D7229" s="93" t="s">
        <v>1250</v>
      </c>
      <c r="E7229" s="94">
        <v>46281</v>
      </c>
      <c r="F7229" s="93"/>
      <c r="G7229" s="93"/>
      <c r="H7229" s="93"/>
      <c r="I7229" s="99"/>
      <c r="J7229" s="99"/>
      <c r="K7229" s="99"/>
      <c r="L7229" s="99"/>
      <c r="M7229" s="99"/>
      <c r="N7229" s="99"/>
      <c r="O7229" s="99"/>
      <c r="P7229" s="99"/>
      <c r="Q7229" s="99"/>
      <c r="R7229" s="99"/>
      <c r="S7229" s="99"/>
      <c r="T7229" s="99"/>
      <c r="U7229" s="99"/>
      <c r="V7229" s="99"/>
      <c r="W7229" s="99"/>
      <c r="X7229" s="99"/>
      <c r="Y7229" s="99"/>
      <c r="Z7229" s="99"/>
      <c r="AA7229" s="380"/>
      <c r="AF7229" s="326"/>
    </row>
    <row r="7230" spans="1:32" x14ac:dyDescent="0.3">
      <c r="A7230" s="99" t="s">
        <v>1781</v>
      </c>
      <c r="B7230" s="92" t="s">
        <v>1783</v>
      </c>
      <c r="C7230" s="146">
        <v>2202</v>
      </c>
      <c r="D7230" s="146" t="s">
        <v>1784</v>
      </c>
      <c r="E7230" s="107">
        <v>45535</v>
      </c>
      <c r="F7230" s="93"/>
      <c r="G7230" s="93"/>
      <c r="H7230" s="93" t="s">
        <v>1237</v>
      </c>
      <c r="I7230" s="99"/>
      <c r="J7230" s="99"/>
      <c r="K7230" s="99"/>
      <c r="L7230" s="99"/>
      <c r="M7230" s="99"/>
      <c r="N7230" s="99"/>
      <c r="O7230" s="99"/>
      <c r="P7230" s="99"/>
      <c r="Q7230" s="99"/>
      <c r="R7230" s="99"/>
      <c r="S7230" s="99"/>
      <c r="T7230" s="99"/>
      <c r="U7230" s="99"/>
      <c r="V7230" s="99"/>
      <c r="W7230" s="99"/>
      <c r="X7230" s="99"/>
      <c r="Y7230" s="99"/>
      <c r="Z7230" s="99"/>
      <c r="AF7230" s="326"/>
    </row>
    <row r="7231" spans="1:32" x14ac:dyDescent="0.3">
      <c r="A7231" s="372" t="s">
        <v>20114</v>
      </c>
      <c r="B7231" s="372" t="s">
        <v>1214</v>
      </c>
      <c r="C7231" s="125" t="s">
        <v>18610</v>
      </c>
      <c r="D7231" s="32" t="s">
        <v>20621</v>
      </c>
      <c r="E7231" s="125" t="s">
        <v>8976</v>
      </c>
      <c r="F7231" s="125" t="s">
        <v>1236</v>
      </c>
      <c r="G7231" s="125" t="s">
        <v>1237</v>
      </c>
      <c r="AF7231" s="326"/>
    </row>
    <row r="7232" spans="1:32" x14ac:dyDescent="0.25">
      <c r="A7232" s="44" t="s">
        <v>3295</v>
      </c>
      <c r="B7232" s="44" t="s">
        <v>3299</v>
      </c>
      <c r="C7232" s="45">
        <v>24020302</v>
      </c>
      <c r="D7232" s="45" t="s">
        <v>12340</v>
      </c>
      <c r="E7232" s="45" t="s">
        <v>5444</v>
      </c>
      <c r="AF7232" s="326"/>
    </row>
    <row r="7233" spans="1:32" x14ac:dyDescent="0.25">
      <c r="A7233" s="44" t="s">
        <v>3295</v>
      </c>
      <c r="B7233" s="44" t="s">
        <v>11299</v>
      </c>
      <c r="C7233" s="45">
        <v>24020301</v>
      </c>
      <c r="D7233" s="45" t="s">
        <v>12340</v>
      </c>
      <c r="E7233" s="45" t="s">
        <v>5444</v>
      </c>
      <c r="AF7233" s="326"/>
    </row>
    <row r="7234" spans="1:32" x14ac:dyDescent="0.3">
      <c r="A7234" s="372" t="s">
        <v>12418</v>
      </c>
      <c r="B7234" s="372" t="s">
        <v>1200</v>
      </c>
      <c r="C7234" s="125" t="s">
        <v>12346</v>
      </c>
      <c r="D7234" s="32" t="s">
        <v>20621</v>
      </c>
      <c r="E7234" s="125" t="s">
        <v>5075</v>
      </c>
      <c r="F7234" s="125" t="s">
        <v>1236</v>
      </c>
      <c r="G7234" s="125" t="s">
        <v>1237</v>
      </c>
      <c r="AF7234" s="326"/>
    </row>
    <row r="7235" spans="1:32" x14ac:dyDescent="0.25">
      <c r="A7235" s="44" t="s">
        <v>1687</v>
      </c>
      <c r="B7235" s="44" t="s">
        <v>210</v>
      </c>
      <c r="C7235" s="45">
        <v>241001</v>
      </c>
      <c r="D7235" s="45" t="s">
        <v>12340</v>
      </c>
      <c r="E7235" s="45" t="s">
        <v>5650</v>
      </c>
      <c r="AF7235" s="326"/>
    </row>
    <row r="7236" spans="1:32" x14ac:dyDescent="0.25">
      <c r="A7236" s="44" t="s">
        <v>1687</v>
      </c>
      <c r="B7236" s="44" t="s">
        <v>11297</v>
      </c>
      <c r="C7236" s="45">
        <v>240501</v>
      </c>
      <c r="D7236" s="45" t="s">
        <v>12340</v>
      </c>
      <c r="E7236" s="45" t="s">
        <v>11298</v>
      </c>
      <c r="AF7236" s="326"/>
    </row>
    <row r="7237" spans="1:32" x14ac:dyDescent="0.25">
      <c r="A7237" s="44" t="s">
        <v>1687</v>
      </c>
      <c r="B7237" s="44" t="s">
        <v>3275</v>
      </c>
      <c r="C7237" s="45">
        <v>210101</v>
      </c>
      <c r="D7237" s="45" t="s">
        <v>12340</v>
      </c>
      <c r="E7237" s="45" t="s">
        <v>3276</v>
      </c>
      <c r="AF7237" s="326"/>
    </row>
    <row r="7238" spans="1:32" x14ac:dyDescent="0.25">
      <c r="A7238" s="44" t="s">
        <v>1687</v>
      </c>
      <c r="B7238" s="44" t="s">
        <v>5639</v>
      </c>
      <c r="C7238" s="45">
        <v>23010401</v>
      </c>
      <c r="D7238" s="45" t="s">
        <v>12340</v>
      </c>
      <c r="E7238" s="45" t="s">
        <v>5640</v>
      </c>
      <c r="AF7238" s="326"/>
    </row>
    <row r="7239" spans="1:32" x14ac:dyDescent="0.25">
      <c r="A7239" s="44" t="s">
        <v>1687</v>
      </c>
      <c r="B7239" s="44" t="s">
        <v>3298</v>
      </c>
      <c r="C7239" s="45">
        <v>23010402</v>
      </c>
      <c r="D7239" s="45" t="s">
        <v>12340</v>
      </c>
      <c r="E7239" s="45" t="s">
        <v>5640</v>
      </c>
      <c r="AF7239" s="326"/>
    </row>
    <row r="7240" spans="1:32" x14ac:dyDescent="0.25">
      <c r="A7240" s="44" t="s">
        <v>1687</v>
      </c>
      <c r="B7240" s="44" t="s">
        <v>7650</v>
      </c>
      <c r="C7240" s="45">
        <v>230504</v>
      </c>
      <c r="D7240" s="45" t="s">
        <v>12340</v>
      </c>
      <c r="E7240" s="45" t="s">
        <v>7651</v>
      </c>
      <c r="AF7240" s="326"/>
    </row>
    <row r="7241" spans="1:32" x14ac:dyDescent="0.25">
      <c r="A7241" s="44" t="s">
        <v>1687</v>
      </c>
      <c r="B7241" s="44" t="s">
        <v>11299</v>
      </c>
      <c r="C7241" s="45">
        <v>24020301</v>
      </c>
      <c r="D7241" s="45" t="s">
        <v>12340</v>
      </c>
      <c r="E7241" s="45" t="s">
        <v>5444</v>
      </c>
      <c r="AF7241" s="326"/>
    </row>
    <row r="7242" spans="1:32" x14ac:dyDescent="0.25">
      <c r="A7242" s="44" t="s">
        <v>10217</v>
      </c>
      <c r="B7242" s="92" t="s">
        <v>10390</v>
      </c>
      <c r="C7242" s="56" t="s">
        <v>10129</v>
      </c>
      <c r="D7242" s="146" t="s">
        <v>10389</v>
      </c>
      <c r="E7242" s="107">
        <v>45838</v>
      </c>
      <c r="F7242" s="93"/>
      <c r="G7242" s="93"/>
      <c r="H7242" s="93"/>
      <c r="I7242" s="99"/>
      <c r="J7242" s="99"/>
      <c r="K7242" s="99"/>
      <c r="L7242" s="99"/>
      <c r="M7242" s="99"/>
      <c r="N7242" s="99"/>
      <c r="O7242" s="99"/>
      <c r="P7242" s="99"/>
      <c r="Q7242" s="99"/>
      <c r="R7242" s="99"/>
      <c r="S7242" s="99"/>
      <c r="T7242" s="99"/>
      <c r="U7242" s="99"/>
      <c r="V7242" s="99"/>
      <c r="W7242" s="99"/>
      <c r="X7242" s="99"/>
      <c r="Y7242" s="99"/>
      <c r="Z7242" s="99"/>
      <c r="AF7242" s="326"/>
    </row>
    <row r="7243" spans="1:32" x14ac:dyDescent="0.3">
      <c r="A7243" s="372" t="s">
        <v>12419</v>
      </c>
      <c r="B7243" s="372" t="s">
        <v>1200</v>
      </c>
      <c r="C7243" s="125" t="s">
        <v>12346</v>
      </c>
      <c r="D7243" s="32" t="s">
        <v>20621</v>
      </c>
      <c r="E7243" s="125" t="s">
        <v>5075</v>
      </c>
      <c r="F7243" s="125" t="s">
        <v>1236</v>
      </c>
      <c r="G7243" s="125" t="s">
        <v>1237</v>
      </c>
      <c r="AF7243" s="326"/>
    </row>
    <row r="7244" spans="1:32" x14ac:dyDescent="0.25">
      <c r="A7244" s="360" t="s">
        <v>14059</v>
      </c>
      <c r="B7244" s="92" t="s">
        <v>14075</v>
      </c>
      <c r="C7244" s="93" t="s">
        <v>14076</v>
      </c>
      <c r="D7244" s="93" t="s">
        <v>1250</v>
      </c>
      <c r="E7244" s="94">
        <v>47223</v>
      </c>
      <c r="F7244" s="93"/>
      <c r="G7244" s="93"/>
      <c r="H7244" s="93"/>
      <c r="I7244" s="99"/>
      <c r="J7244" s="99"/>
      <c r="K7244" s="99"/>
      <c r="L7244" s="99"/>
      <c r="M7244" s="99"/>
      <c r="N7244" s="99"/>
      <c r="O7244" s="99"/>
      <c r="P7244" s="99"/>
      <c r="Q7244" s="99"/>
      <c r="R7244" s="99"/>
      <c r="S7244" s="99"/>
      <c r="T7244" s="99"/>
      <c r="U7244" s="99"/>
      <c r="V7244" s="99"/>
      <c r="W7244" s="99"/>
      <c r="X7244" s="99"/>
      <c r="Y7244" s="99"/>
      <c r="Z7244" s="99"/>
      <c r="AF7244" s="326"/>
    </row>
    <row r="7245" spans="1:32" x14ac:dyDescent="0.25">
      <c r="A7245" s="360" t="s">
        <v>14059</v>
      </c>
      <c r="B7245" s="271" t="s">
        <v>14401</v>
      </c>
      <c r="C7245" s="59" t="s">
        <v>14402</v>
      </c>
      <c r="D7245" s="93" t="s">
        <v>1250</v>
      </c>
      <c r="E7245" s="94">
        <v>47576</v>
      </c>
      <c r="F7245" s="93"/>
      <c r="G7245" s="93"/>
      <c r="H7245" s="146"/>
      <c r="I7245" s="99"/>
      <c r="J7245" s="99"/>
      <c r="K7245" s="99"/>
      <c r="L7245" s="99"/>
      <c r="M7245" s="99"/>
      <c r="N7245" s="99"/>
      <c r="O7245" s="99"/>
      <c r="P7245" s="99"/>
      <c r="Q7245" s="99"/>
      <c r="R7245" s="99"/>
      <c r="S7245" s="99"/>
      <c r="T7245" s="99"/>
      <c r="U7245" s="99"/>
      <c r="V7245" s="99"/>
      <c r="W7245" s="99"/>
      <c r="X7245" s="99"/>
      <c r="Y7245" s="99"/>
      <c r="Z7245" s="99"/>
      <c r="AF7245" s="326"/>
    </row>
    <row r="7246" spans="1:32" x14ac:dyDescent="0.25">
      <c r="A7246" s="360" t="s">
        <v>14059</v>
      </c>
      <c r="B7246" s="271" t="s">
        <v>1251</v>
      </c>
      <c r="C7246" s="59" t="s">
        <v>10924</v>
      </c>
      <c r="D7246" s="93" t="s">
        <v>1250</v>
      </c>
      <c r="E7246" s="94">
        <v>46228</v>
      </c>
      <c r="F7246" s="93"/>
      <c r="G7246" s="93"/>
      <c r="H7246" s="146" t="s">
        <v>1458</v>
      </c>
      <c r="I7246" s="99"/>
      <c r="J7246" s="99"/>
      <c r="K7246" s="99"/>
      <c r="L7246" s="99"/>
      <c r="M7246" s="99"/>
      <c r="N7246" s="99"/>
      <c r="O7246" s="99"/>
      <c r="P7246" s="99"/>
      <c r="Q7246" s="99"/>
      <c r="R7246" s="99"/>
      <c r="S7246" s="99"/>
      <c r="T7246" s="99"/>
      <c r="U7246" s="99"/>
      <c r="V7246" s="99"/>
      <c r="W7246" s="99"/>
      <c r="X7246" s="99"/>
      <c r="Y7246" s="99"/>
      <c r="Z7246" s="99"/>
      <c r="AA7246" s="380"/>
      <c r="AF7246" s="326"/>
    </row>
    <row r="7247" spans="1:32" x14ac:dyDescent="0.3">
      <c r="A7247" s="354" t="s">
        <v>10846</v>
      </c>
      <c r="B7247" s="354" t="s">
        <v>14410</v>
      </c>
      <c r="C7247" s="356" t="s">
        <v>14411</v>
      </c>
      <c r="D7247" s="93" t="s">
        <v>1250</v>
      </c>
      <c r="E7247" s="355">
        <v>47603</v>
      </c>
      <c r="F7247" s="93"/>
      <c r="G7247" s="93"/>
      <c r="H7247" s="93"/>
      <c r="I7247" s="99"/>
      <c r="J7247" s="99"/>
      <c r="K7247" s="99"/>
      <c r="L7247" s="99"/>
      <c r="M7247" s="99"/>
      <c r="N7247" s="99"/>
      <c r="O7247" s="99"/>
      <c r="P7247" s="99"/>
      <c r="Q7247" s="99"/>
      <c r="R7247" s="99"/>
      <c r="S7247" s="99"/>
      <c r="T7247" s="99"/>
      <c r="U7247" s="99"/>
      <c r="V7247" s="99"/>
      <c r="W7247" s="99"/>
      <c r="X7247" s="99"/>
      <c r="Y7247" s="99"/>
      <c r="Z7247" s="99"/>
      <c r="AF7247" s="326"/>
    </row>
    <row r="7248" spans="1:32" x14ac:dyDescent="0.3">
      <c r="A7248" s="372" t="s">
        <v>13903</v>
      </c>
      <c r="B7248" s="372" t="s">
        <v>16724</v>
      </c>
      <c r="C7248" s="125" t="s">
        <v>14353</v>
      </c>
      <c r="D7248" s="32" t="s">
        <v>20621</v>
      </c>
      <c r="E7248" s="125" t="s">
        <v>13567</v>
      </c>
      <c r="F7248" s="125" t="s">
        <v>1236</v>
      </c>
      <c r="G7248" s="125" t="s">
        <v>1237</v>
      </c>
      <c r="AF7248" s="326"/>
    </row>
    <row r="7249" spans="1:32" x14ac:dyDescent="0.3">
      <c r="A7249" s="57" t="s">
        <v>3788</v>
      </c>
      <c r="B7249" s="92" t="s">
        <v>3862</v>
      </c>
      <c r="C7249" s="93" t="s">
        <v>3860</v>
      </c>
      <c r="D7249" s="93" t="s">
        <v>3861</v>
      </c>
      <c r="E7249" s="94">
        <v>46203</v>
      </c>
      <c r="F7249" s="93"/>
      <c r="G7249" s="93"/>
      <c r="H7249" s="93"/>
      <c r="I7249" s="99"/>
      <c r="J7249" s="99"/>
      <c r="K7249" s="99"/>
      <c r="L7249" s="99"/>
      <c r="M7249" s="99"/>
      <c r="N7249" s="99"/>
      <c r="O7249" s="99"/>
      <c r="P7249" s="99"/>
      <c r="Q7249" s="99"/>
      <c r="R7249" s="99"/>
      <c r="S7249" s="99"/>
      <c r="T7249" s="99"/>
      <c r="U7249" s="99"/>
      <c r="V7249" s="99"/>
      <c r="W7249" s="99"/>
      <c r="X7249" s="99"/>
      <c r="Y7249" s="99"/>
      <c r="Z7249" s="99"/>
      <c r="AA7249" s="380"/>
      <c r="AF7249" s="326"/>
    </row>
    <row r="7250" spans="1:32" x14ac:dyDescent="0.25">
      <c r="A7250" s="44" t="s">
        <v>13293</v>
      </c>
      <c r="B7250" s="44" t="s">
        <v>13111</v>
      </c>
      <c r="C7250" s="45">
        <v>33.229999999999997</v>
      </c>
      <c r="D7250" s="45" t="s">
        <v>13565</v>
      </c>
      <c r="E7250" s="46">
        <v>46934</v>
      </c>
      <c r="F7250" s="45"/>
      <c r="G7250" s="93"/>
      <c r="H7250" s="93"/>
      <c r="I7250" s="99"/>
      <c r="J7250" s="99"/>
      <c r="K7250" s="99"/>
      <c r="L7250" s="99"/>
      <c r="M7250" s="99"/>
      <c r="N7250" s="99"/>
      <c r="O7250" s="99"/>
      <c r="P7250" s="99"/>
      <c r="Q7250" s="99"/>
      <c r="R7250" s="99"/>
      <c r="S7250" s="99"/>
      <c r="T7250" s="99"/>
      <c r="U7250" s="99"/>
      <c r="V7250" s="99"/>
      <c r="W7250" s="99"/>
      <c r="X7250" s="99"/>
      <c r="Y7250" s="99"/>
      <c r="Z7250" s="99"/>
      <c r="AF7250" s="326"/>
    </row>
    <row r="7251" spans="1:32" x14ac:dyDescent="0.25">
      <c r="A7251" s="44" t="s">
        <v>6823</v>
      </c>
      <c r="B7251" s="44" t="s">
        <v>2758</v>
      </c>
      <c r="C7251" s="45" t="s">
        <v>6824</v>
      </c>
      <c r="D7251" s="46" t="s">
        <v>13037</v>
      </c>
      <c r="E7251" s="46">
        <v>46441</v>
      </c>
      <c r="AF7251" s="326"/>
    </row>
    <row r="7252" spans="1:32" x14ac:dyDescent="0.25">
      <c r="A7252" s="44" t="s">
        <v>18079</v>
      </c>
      <c r="B7252" s="44" t="s">
        <v>16034</v>
      </c>
      <c r="C7252" s="45" t="s">
        <v>18371</v>
      </c>
      <c r="D7252" s="93" t="s">
        <v>3876</v>
      </c>
      <c r="E7252" s="359">
        <f>DATE(2029,7,17)</f>
        <v>47316</v>
      </c>
      <c r="F7252" s="93"/>
      <c r="G7252" s="93"/>
      <c r="H7252" s="93"/>
      <c r="I7252" s="99"/>
      <c r="J7252" s="99"/>
      <c r="K7252" s="99"/>
      <c r="L7252" s="99"/>
      <c r="M7252" s="99"/>
      <c r="N7252" s="99"/>
      <c r="O7252" s="99"/>
      <c r="P7252" s="99"/>
      <c r="Q7252" s="99"/>
      <c r="R7252" s="99"/>
      <c r="S7252" s="99"/>
      <c r="T7252" s="99"/>
      <c r="U7252" s="99"/>
      <c r="V7252" s="99"/>
      <c r="W7252" s="99"/>
      <c r="X7252" s="99"/>
      <c r="Y7252" s="99"/>
      <c r="Z7252" s="99"/>
      <c r="AF7252" s="326"/>
    </row>
    <row r="7253" spans="1:32" x14ac:dyDescent="0.25">
      <c r="A7253" s="44" t="s">
        <v>2766</v>
      </c>
      <c r="B7253" s="44" t="s">
        <v>10725</v>
      </c>
      <c r="C7253" s="45" t="s">
        <v>10745</v>
      </c>
      <c r="D7253" s="46" t="s">
        <v>13037</v>
      </c>
      <c r="E7253" s="46">
        <v>46156</v>
      </c>
      <c r="AF7253" s="326"/>
    </row>
    <row r="7254" spans="1:32" x14ac:dyDescent="0.25">
      <c r="A7254" s="44" t="s">
        <v>2766</v>
      </c>
      <c r="B7254" s="44" t="s">
        <v>10725</v>
      </c>
      <c r="C7254" s="45" t="s">
        <v>10745</v>
      </c>
      <c r="D7254" s="46" t="s">
        <v>13037</v>
      </c>
      <c r="E7254" s="46">
        <v>46156</v>
      </c>
      <c r="AF7254" s="326"/>
    </row>
    <row r="7255" spans="1:32" x14ac:dyDescent="0.25">
      <c r="A7255" s="44" t="s">
        <v>14566</v>
      </c>
      <c r="B7255" s="44" t="s">
        <v>20361</v>
      </c>
      <c r="C7255" s="45" t="s">
        <v>14565</v>
      </c>
      <c r="D7255" s="32" t="s">
        <v>12570</v>
      </c>
      <c r="E7255" s="46">
        <v>46568</v>
      </c>
      <c r="AF7255" s="326"/>
    </row>
    <row r="7256" spans="1:32" x14ac:dyDescent="0.25">
      <c r="A7256" s="44" t="s">
        <v>11491</v>
      </c>
      <c r="B7256" s="44" t="s">
        <v>11297</v>
      </c>
      <c r="C7256" s="45">
        <v>240501</v>
      </c>
      <c r="D7256" s="45" t="s">
        <v>12340</v>
      </c>
      <c r="E7256" s="45" t="s">
        <v>11298</v>
      </c>
      <c r="AF7256" s="326"/>
    </row>
    <row r="7257" spans="1:32" x14ac:dyDescent="0.25">
      <c r="A7257" s="44" t="s">
        <v>18080</v>
      </c>
      <c r="B7257" s="44" t="s">
        <v>18081</v>
      </c>
      <c r="C7257" s="45" t="s">
        <v>18372</v>
      </c>
      <c r="D7257" s="93" t="s">
        <v>3876</v>
      </c>
      <c r="E7257" s="359">
        <f>DATE(2029,9,26)</f>
        <v>47387</v>
      </c>
      <c r="F7257" s="93"/>
      <c r="G7257" s="93"/>
      <c r="H7257" s="93"/>
      <c r="I7257" s="99"/>
      <c r="J7257" s="99"/>
      <c r="K7257" s="99"/>
      <c r="L7257" s="99"/>
      <c r="M7257" s="99"/>
      <c r="N7257" s="99"/>
      <c r="O7257" s="99"/>
      <c r="P7257" s="99"/>
      <c r="Q7257" s="99"/>
      <c r="R7257" s="99"/>
      <c r="S7257" s="99"/>
      <c r="T7257" s="99"/>
      <c r="U7257" s="99"/>
      <c r="V7257" s="99"/>
      <c r="W7257" s="99"/>
      <c r="X7257" s="99"/>
      <c r="Y7257" s="99"/>
      <c r="Z7257" s="99"/>
      <c r="AF7257" s="326"/>
    </row>
    <row r="7258" spans="1:32" x14ac:dyDescent="0.25">
      <c r="A7258" s="44" t="s">
        <v>14876</v>
      </c>
      <c r="B7258" s="44" t="s">
        <v>16103</v>
      </c>
      <c r="C7258" s="45" t="s">
        <v>10583</v>
      </c>
      <c r="D7258" s="93" t="s">
        <v>3876</v>
      </c>
      <c r="E7258" s="359">
        <f>DATE(2028,5,13)</f>
        <v>46886</v>
      </c>
      <c r="F7258" s="93"/>
      <c r="G7258" s="93"/>
      <c r="H7258" s="93"/>
      <c r="I7258" s="99"/>
      <c r="J7258" s="99"/>
      <c r="K7258" s="99"/>
      <c r="L7258" s="99"/>
      <c r="M7258" s="99"/>
      <c r="N7258" s="99"/>
      <c r="O7258" s="99"/>
      <c r="P7258" s="99"/>
      <c r="Q7258" s="99"/>
      <c r="R7258" s="99"/>
      <c r="S7258" s="99"/>
      <c r="T7258" s="99"/>
      <c r="U7258" s="99"/>
      <c r="V7258" s="99"/>
      <c r="W7258" s="99"/>
      <c r="X7258" s="99"/>
      <c r="Y7258" s="99"/>
      <c r="Z7258" s="99"/>
      <c r="AF7258" s="326"/>
    </row>
    <row r="7259" spans="1:32" x14ac:dyDescent="0.25">
      <c r="A7259" s="44" t="s">
        <v>9550</v>
      </c>
      <c r="B7259" s="44" t="s">
        <v>12151</v>
      </c>
      <c r="C7259" s="45" t="s">
        <v>12153</v>
      </c>
      <c r="D7259" s="45" t="s">
        <v>12177</v>
      </c>
      <c r="E7259" s="45" t="s">
        <v>5311</v>
      </c>
      <c r="F7259" s="93"/>
      <c r="G7259" s="93"/>
      <c r="H7259" s="93"/>
      <c r="I7259" s="99"/>
      <c r="J7259" s="99"/>
      <c r="K7259" s="99"/>
      <c r="L7259" s="99"/>
      <c r="M7259" s="99"/>
      <c r="N7259" s="99"/>
      <c r="O7259" s="99"/>
      <c r="P7259" s="99"/>
      <c r="Q7259" s="99"/>
      <c r="R7259" s="99"/>
      <c r="S7259" s="99"/>
      <c r="T7259" s="99"/>
      <c r="U7259" s="99"/>
      <c r="V7259" s="99"/>
      <c r="W7259" s="99"/>
      <c r="X7259" s="99"/>
      <c r="Y7259" s="99"/>
      <c r="Z7259" s="99"/>
      <c r="AF7259" s="326"/>
    </row>
    <row r="7260" spans="1:32" x14ac:dyDescent="0.25">
      <c r="A7260" s="44" t="s">
        <v>9550</v>
      </c>
      <c r="B7260" s="44" t="s">
        <v>12151</v>
      </c>
      <c r="C7260" s="45" t="s">
        <v>12153</v>
      </c>
      <c r="D7260" s="93" t="s">
        <v>18817</v>
      </c>
      <c r="E7260" s="45" t="s">
        <v>5311</v>
      </c>
      <c r="F7260" s="379"/>
      <c r="G7260" s="379"/>
      <c r="H7260" s="379"/>
      <c r="I7260" s="380"/>
      <c r="J7260" s="380"/>
      <c r="K7260" s="380"/>
      <c r="L7260" s="380"/>
      <c r="M7260" s="380"/>
      <c r="N7260" s="380"/>
      <c r="O7260" s="380"/>
      <c r="P7260" s="380"/>
      <c r="Q7260" s="380"/>
      <c r="R7260" s="380"/>
      <c r="S7260" s="380"/>
      <c r="T7260" s="380"/>
      <c r="U7260" s="380"/>
      <c r="V7260" s="380"/>
      <c r="W7260" s="380"/>
      <c r="X7260" s="380"/>
      <c r="Y7260" s="380"/>
      <c r="Z7260" s="380"/>
      <c r="AA7260" s="380"/>
      <c r="AF7260" s="326"/>
    </row>
    <row r="7261" spans="1:32" x14ac:dyDescent="0.25">
      <c r="A7261" s="44" t="s">
        <v>19280</v>
      </c>
      <c r="B7261" s="44" t="s">
        <v>7117</v>
      </c>
      <c r="C7261" s="45">
        <v>260203</v>
      </c>
      <c r="D7261" s="45" t="s">
        <v>12340</v>
      </c>
      <c r="E7261" s="45" t="s">
        <v>10021</v>
      </c>
      <c r="AF7261" s="326"/>
    </row>
    <row r="7262" spans="1:32" x14ac:dyDescent="0.25">
      <c r="A7262" s="44" t="s">
        <v>12787</v>
      </c>
      <c r="B7262" s="44" t="s">
        <v>16104</v>
      </c>
      <c r="C7262" s="45" t="s">
        <v>9882</v>
      </c>
      <c r="D7262" s="93" t="s">
        <v>3876</v>
      </c>
      <c r="E7262" s="359">
        <f>DATE(2027,8,8)</f>
        <v>46607</v>
      </c>
      <c r="F7262" s="93"/>
      <c r="G7262" s="93"/>
      <c r="H7262" s="93"/>
      <c r="I7262" s="99"/>
      <c r="J7262" s="99"/>
      <c r="K7262" s="99"/>
      <c r="L7262" s="99"/>
      <c r="M7262" s="99"/>
      <c r="N7262" s="99"/>
      <c r="O7262" s="99"/>
      <c r="P7262" s="99"/>
      <c r="Q7262" s="99"/>
      <c r="R7262" s="99"/>
      <c r="S7262" s="99"/>
      <c r="T7262" s="99"/>
      <c r="U7262" s="99"/>
      <c r="V7262" s="99"/>
      <c r="W7262" s="99"/>
      <c r="X7262" s="99"/>
      <c r="Y7262" s="99"/>
      <c r="Z7262" s="99"/>
      <c r="AF7262" s="326"/>
    </row>
    <row r="7263" spans="1:32" x14ac:dyDescent="0.25">
      <c r="A7263" s="44" t="s">
        <v>4410</v>
      </c>
      <c r="B7263" s="44" t="s">
        <v>4414</v>
      </c>
      <c r="C7263" s="45" t="s">
        <v>4411</v>
      </c>
      <c r="D7263" s="45" t="s">
        <v>12177</v>
      </c>
      <c r="E7263" s="45" t="s">
        <v>4412</v>
      </c>
      <c r="F7263" s="93"/>
      <c r="G7263" s="93"/>
      <c r="H7263" s="93"/>
      <c r="I7263" s="99"/>
      <c r="J7263" s="99"/>
      <c r="K7263" s="99"/>
      <c r="L7263" s="99"/>
      <c r="M7263" s="99"/>
      <c r="N7263" s="99"/>
      <c r="O7263" s="99"/>
      <c r="P7263" s="99"/>
      <c r="Q7263" s="99"/>
      <c r="R7263" s="99"/>
      <c r="S7263" s="99"/>
      <c r="T7263" s="99"/>
      <c r="U7263" s="99"/>
      <c r="V7263" s="99"/>
      <c r="W7263" s="99"/>
      <c r="X7263" s="99"/>
      <c r="Y7263" s="99"/>
      <c r="Z7263" s="99"/>
      <c r="AF7263" s="326"/>
    </row>
    <row r="7264" spans="1:32" x14ac:dyDescent="0.25">
      <c r="A7264" s="44" t="s">
        <v>4410</v>
      </c>
      <c r="B7264" s="44" t="s">
        <v>4414</v>
      </c>
      <c r="C7264" s="45" t="s">
        <v>4411</v>
      </c>
      <c r="D7264" s="93" t="s">
        <v>18817</v>
      </c>
      <c r="E7264" s="45" t="s">
        <v>4412</v>
      </c>
      <c r="F7264" s="379"/>
      <c r="G7264" s="379"/>
      <c r="H7264" s="379"/>
      <c r="I7264" s="380"/>
      <c r="J7264" s="380"/>
      <c r="K7264" s="380"/>
      <c r="L7264" s="380"/>
      <c r="M7264" s="380"/>
      <c r="N7264" s="380"/>
      <c r="O7264" s="380"/>
      <c r="P7264" s="380"/>
      <c r="Q7264" s="380"/>
      <c r="R7264" s="380"/>
      <c r="S7264" s="380"/>
      <c r="T7264" s="380"/>
      <c r="U7264" s="380"/>
      <c r="V7264" s="380"/>
      <c r="W7264" s="380"/>
      <c r="X7264" s="380"/>
      <c r="Y7264" s="380"/>
      <c r="Z7264" s="380"/>
      <c r="AA7264" s="380"/>
      <c r="AF7264" s="326"/>
    </row>
    <row r="7265" spans="1:32" x14ac:dyDescent="0.25">
      <c r="A7265" s="44" t="s">
        <v>4410</v>
      </c>
      <c r="B7265" s="44" t="s">
        <v>4414</v>
      </c>
      <c r="C7265" s="45" t="s">
        <v>4411</v>
      </c>
      <c r="D7265" s="45" t="s">
        <v>10697</v>
      </c>
      <c r="E7265" s="45" t="s">
        <v>4412</v>
      </c>
      <c r="F7265" s="93"/>
      <c r="G7265" s="93"/>
      <c r="H7265" s="93"/>
      <c r="I7265" s="99"/>
      <c r="J7265" s="99"/>
      <c r="K7265" s="99"/>
      <c r="L7265" s="99"/>
      <c r="M7265" s="99"/>
      <c r="N7265" s="99"/>
      <c r="O7265" s="99"/>
      <c r="P7265" s="99"/>
      <c r="Q7265" s="99"/>
      <c r="R7265" s="99"/>
      <c r="S7265" s="99"/>
      <c r="T7265" s="99"/>
      <c r="U7265" s="99"/>
      <c r="V7265" s="99"/>
      <c r="W7265" s="99"/>
      <c r="X7265" s="99"/>
      <c r="Y7265" s="99"/>
      <c r="Z7265" s="99"/>
      <c r="AF7265" s="326"/>
    </row>
    <row r="7266" spans="1:32" x14ac:dyDescent="0.25">
      <c r="A7266" s="44" t="s">
        <v>4710</v>
      </c>
      <c r="B7266" s="44" t="s">
        <v>4596</v>
      </c>
      <c r="C7266" s="45" t="s">
        <v>4711</v>
      </c>
      <c r="D7266" s="45" t="s">
        <v>12177</v>
      </c>
      <c r="E7266" s="45" t="s">
        <v>5471</v>
      </c>
      <c r="F7266" s="93"/>
      <c r="G7266" s="93"/>
      <c r="H7266" s="93"/>
      <c r="I7266" s="99"/>
      <c r="J7266" s="99"/>
      <c r="K7266" s="99"/>
      <c r="L7266" s="99"/>
      <c r="M7266" s="99"/>
      <c r="N7266" s="99"/>
      <c r="O7266" s="99"/>
      <c r="P7266" s="99"/>
      <c r="Q7266" s="99"/>
      <c r="R7266" s="99"/>
      <c r="S7266" s="99"/>
      <c r="T7266" s="99"/>
      <c r="U7266" s="99"/>
      <c r="V7266" s="99"/>
      <c r="W7266" s="99"/>
      <c r="X7266" s="99"/>
      <c r="Y7266" s="99"/>
      <c r="Z7266" s="99"/>
      <c r="AF7266" s="326"/>
    </row>
    <row r="7267" spans="1:32" x14ac:dyDescent="0.25">
      <c r="A7267" s="44" t="s">
        <v>4710</v>
      </c>
      <c r="B7267" s="44" t="s">
        <v>4712</v>
      </c>
      <c r="C7267" s="45" t="s">
        <v>4713</v>
      </c>
      <c r="D7267" s="45" t="s">
        <v>12177</v>
      </c>
      <c r="E7267" s="45" t="s">
        <v>4354</v>
      </c>
      <c r="F7267" s="93"/>
      <c r="G7267" s="93"/>
      <c r="H7267" s="93"/>
      <c r="I7267" s="99"/>
      <c r="J7267" s="99"/>
      <c r="K7267" s="99"/>
      <c r="L7267" s="99"/>
      <c r="M7267" s="99"/>
      <c r="N7267" s="99"/>
      <c r="O7267" s="99"/>
      <c r="P7267" s="99"/>
      <c r="Q7267" s="99"/>
      <c r="R7267" s="99"/>
      <c r="S7267" s="99"/>
      <c r="T7267" s="99"/>
      <c r="U7267" s="99"/>
      <c r="V7267" s="99"/>
      <c r="W7267" s="99"/>
      <c r="X7267" s="99"/>
      <c r="Y7267" s="99"/>
      <c r="Z7267" s="99"/>
      <c r="AF7267" s="326"/>
    </row>
    <row r="7268" spans="1:32" x14ac:dyDescent="0.25">
      <c r="A7268" s="44" t="s">
        <v>4710</v>
      </c>
      <c r="B7268" s="44" t="s">
        <v>4596</v>
      </c>
      <c r="C7268" s="45" t="s">
        <v>4711</v>
      </c>
      <c r="D7268" s="93" t="s">
        <v>18817</v>
      </c>
      <c r="E7268" s="45" t="s">
        <v>3276</v>
      </c>
      <c r="F7268" s="379"/>
      <c r="G7268" s="379"/>
      <c r="H7268" s="379"/>
      <c r="I7268" s="380"/>
      <c r="J7268" s="380"/>
      <c r="K7268" s="380"/>
      <c r="L7268" s="380"/>
      <c r="M7268" s="380"/>
      <c r="N7268" s="380"/>
      <c r="O7268" s="380"/>
      <c r="P7268" s="380"/>
      <c r="Q7268" s="380"/>
      <c r="R7268" s="380"/>
      <c r="S7268" s="380"/>
      <c r="T7268" s="380"/>
      <c r="U7268" s="380"/>
      <c r="V7268" s="380"/>
      <c r="W7268" s="380"/>
      <c r="X7268" s="380"/>
      <c r="Y7268" s="380"/>
      <c r="Z7268" s="380"/>
      <c r="AA7268" s="380"/>
      <c r="AF7268" s="326"/>
    </row>
    <row r="7269" spans="1:32" x14ac:dyDescent="0.25">
      <c r="A7269" s="44" t="s">
        <v>4710</v>
      </c>
      <c r="B7269" s="44" t="s">
        <v>4712</v>
      </c>
      <c r="C7269" s="45" t="s">
        <v>4713</v>
      </c>
      <c r="D7269" s="93" t="s">
        <v>18817</v>
      </c>
      <c r="E7269" s="45" t="s">
        <v>3276</v>
      </c>
      <c r="F7269" s="379"/>
      <c r="G7269" s="379"/>
      <c r="H7269" s="379"/>
      <c r="I7269" s="380"/>
      <c r="J7269" s="380"/>
      <c r="K7269" s="380"/>
      <c r="L7269" s="380"/>
      <c r="M7269" s="380"/>
      <c r="N7269" s="380"/>
      <c r="O7269" s="380"/>
      <c r="P7269" s="380"/>
      <c r="Q7269" s="380"/>
      <c r="R7269" s="380"/>
      <c r="S7269" s="380"/>
      <c r="T7269" s="380"/>
      <c r="U7269" s="380"/>
      <c r="V7269" s="380"/>
      <c r="W7269" s="380"/>
      <c r="X7269" s="380"/>
      <c r="Y7269" s="380"/>
      <c r="Z7269" s="380"/>
      <c r="AA7269" s="380"/>
      <c r="AF7269" s="326"/>
    </row>
    <row r="7270" spans="1:32" x14ac:dyDescent="0.25">
      <c r="A7270" s="44" t="s">
        <v>10218</v>
      </c>
      <c r="B7270" s="92" t="s">
        <v>10390</v>
      </c>
      <c r="C7270" s="56" t="s">
        <v>10120</v>
      </c>
      <c r="D7270" s="146" t="s">
        <v>10389</v>
      </c>
      <c r="E7270" s="107">
        <v>45838</v>
      </c>
      <c r="F7270" s="93"/>
      <c r="G7270" s="93"/>
      <c r="H7270" s="93"/>
      <c r="I7270" s="99"/>
      <c r="J7270" s="99"/>
      <c r="K7270" s="99"/>
      <c r="L7270" s="99"/>
      <c r="M7270" s="99"/>
      <c r="N7270" s="99"/>
      <c r="O7270" s="99"/>
      <c r="P7270" s="99"/>
      <c r="Q7270" s="99"/>
      <c r="R7270" s="99"/>
      <c r="S7270" s="99"/>
      <c r="T7270" s="99"/>
      <c r="U7270" s="99"/>
      <c r="V7270" s="99"/>
      <c r="W7270" s="99"/>
      <c r="X7270" s="99"/>
      <c r="Y7270" s="99"/>
      <c r="Z7270" s="99"/>
      <c r="AF7270" s="326"/>
    </row>
    <row r="7271" spans="1:32" x14ac:dyDescent="0.25">
      <c r="A7271" s="44" t="s">
        <v>1414</v>
      </c>
      <c r="B7271" s="44" t="s">
        <v>15915</v>
      </c>
      <c r="C7271" s="45" t="s">
        <v>9883</v>
      </c>
      <c r="D7271" s="93" t="s">
        <v>3876</v>
      </c>
      <c r="E7271" s="359">
        <f>DATE(2027,8,15)</f>
        <v>46614</v>
      </c>
      <c r="F7271" s="93"/>
      <c r="G7271" s="93"/>
      <c r="H7271" s="93"/>
      <c r="I7271" s="99"/>
      <c r="J7271" s="99"/>
      <c r="K7271" s="99"/>
      <c r="L7271" s="99"/>
      <c r="M7271" s="99"/>
      <c r="N7271" s="99"/>
      <c r="O7271" s="99"/>
      <c r="P7271" s="99"/>
      <c r="Q7271" s="99"/>
      <c r="R7271" s="99"/>
      <c r="S7271" s="99"/>
      <c r="T7271" s="99"/>
      <c r="U7271" s="99"/>
      <c r="V7271" s="99"/>
      <c r="W7271" s="99"/>
      <c r="X7271" s="99"/>
      <c r="Y7271" s="99"/>
      <c r="Z7271" s="99"/>
      <c r="AF7271" s="326"/>
    </row>
    <row r="7272" spans="1:32" x14ac:dyDescent="0.25">
      <c r="A7272" s="44" t="s">
        <v>14698</v>
      </c>
      <c r="B7272" s="44" t="s">
        <v>13127</v>
      </c>
      <c r="C7272" s="45">
        <v>13.25</v>
      </c>
      <c r="D7272" s="45" t="s">
        <v>13565</v>
      </c>
      <c r="E7272" s="46">
        <v>47664</v>
      </c>
      <c r="F7272" s="45"/>
      <c r="G7272" s="93"/>
      <c r="H7272" s="93"/>
      <c r="I7272" s="99"/>
      <c r="J7272" s="99"/>
      <c r="K7272" s="99"/>
      <c r="L7272" s="99"/>
      <c r="M7272" s="99"/>
      <c r="N7272" s="99"/>
      <c r="O7272" s="99"/>
      <c r="P7272" s="99"/>
      <c r="Q7272" s="99"/>
      <c r="R7272" s="99"/>
      <c r="S7272" s="99"/>
      <c r="T7272" s="99"/>
      <c r="U7272" s="99"/>
      <c r="V7272" s="99"/>
      <c r="W7272" s="99"/>
      <c r="X7272" s="99"/>
      <c r="Y7272" s="99"/>
      <c r="Z7272" s="99"/>
      <c r="AF7272" s="326"/>
    </row>
    <row r="7273" spans="1:32" x14ac:dyDescent="0.25">
      <c r="A7273" s="44" t="s">
        <v>4292</v>
      </c>
      <c r="B7273" s="44" t="s">
        <v>4293</v>
      </c>
      <c r="C7273" s="45" t="s">
        <v>4294</v>
      </c>
      <c r="D7273" s="45" t="s">
        <v>12177</v>
      </c>
      <c r="E7273" s="45" t="s">
        <v>12125</v>
      </c>
      <c r="F7273" s="93"/>
      <c r="G7273" s="93"/>
      <c r="H7273" s="93"/>
      <c r="I7273" s="99"/>
      <c r="J7273" s="99"/>
      <c r="K7273" s="99"/>
      <c r="L7273" s="99"/>
      <c r="M7273" s="99"/>
      <c r="N7273" s="99"/>
      <c r="O7273" s="99"/>
      <c r="P7273" s="99"/>
      <c r="Q7273" s="99"/>
      <c r="R7273" s="99"/>
      <c r="S7273" s="99"/>
      <c r="T7273" s="99"/>
      <c r="U7273" s="99"/>
      <c r="V7273" s="99"/>
      <c r="W7273" s="99"/>
      <c r="X7273" s="99"/>
      <c r="Y7273" s="99"/>
      <c r="Z7273" s="99"/>
      <c r="AF7273" s="326"/>
    </row>
    <row r="7274" spans="1:32" x14ac:dyDescent="0.25">
      <c r="A7274" s="44" t="s">
        <v>4292</v>
      </c>
      <c r="B7274" s="44" t="s">
        <v>4293</v>
      </c>
      <c r="C7274" s="45" t="s">
        <v>4294</v>
      </c>
      <c r="D7274" s="93" t="s">
        <v>18817</v>
      </c>
      <c r="E7274" s="45" t="s">
        <v>12125</v>
      </c>
      <c r="F7274" s="379"/>
      <c r="G7274" s="379"/>
      <c r="H7274" s="379"/>
      <c r="I7274" s="380"/>
      <c r="J7274" s="380"/>
      <c r="K7274" s="380"/>
      <c r="L7274" s="380"/>
      <c r="M7274" s="380"/>
      <c r="N7274" s="380"/>
      <c r="O7274" s="380"/>
      <c r="P7274" s="380"/>
      <c r="Q7274" s="380"/>
      <c r="R7274" s="380"/>
      <c r="S7274" s="380"/>
      <c r="T7274" s="380"/>
      <c r="U7274" s="380"/>
      <c r="V7274" s="380"/>
      <c r="W7274" s="380"/>
      <c r="X7274" s="380"/>
      <c r="Y7274" s="380"/>
      <c r="Z7274" s="380"/>
      <c r="AA7274" s="380"/>
      <c r="AF7274" s="326"/>
    </row>
    <row r="7275" spans="1:32" x14ac:dyDescent="0.25">
      <c r="A7275" s="44" t="s">
        <v>4292</v>
      </c>
      <c r="B7275" s="44" t="s">
        <v>4293</v>
      </c>
      <c r="C7275" s="45" t="s">
        <v>4294</v>
      </c>
      <c r="D7275" s="45" t="s">
        <v>10697</v>
      </c>
      <c r="E7275" s="45" t="s">
        <v>4295</v>
      </c>
      <c r="F7275" s="93"/>
      <c r="G7275" s="93"/>
      <c r="H7275" s="93"/>
      <c r="I7275" s="99"/>
      <c r="J7275" s="99"/>
      <c r="K7275" s="99"/>
      <c r="L7275" s="99"/>
      <c r="M7275" s="99"/>
      <c r="N7275" s="99"/>
      <c r="O7275" s="99"/>
      <c r="P7275" s="99"/>
      <c r="Q7275" s="99"/>
      <c r="R7275" s="99"/>
      <c r="S7275" s="99"/>
      <c r="T7275" s="99"/>
      <c r="U7275" s="99"/>
      <c r="V7275" s="99"/>
      <c r="W7275" s="99"/>
      <c r="X7275" s="99"/>
      <c r="Y7275" s="99"/>
      <c r="Z7275" s="99"/>
      <c r="AF7275" s="326"/>
    </row>
    <row r="7276" spans="1:32" x14ac:dyDescent="0.3">
      <c r="A7276" s="372" t="s">
        <v>11995</v>
      </c>
      <c r="B7276" s="372" t="s">
        <v>12354</v>
      </c>
      <c r="C7276" s="125" t="s">
        <v>12187</v>
      </c>
      <c r="D7276" s="32" t="s">
        <v>20621</v>
      </c>
      <c r="E7276" s="125" t="s">
        <v>5239</v>
      </c>
      <c r="F7276" s="125" t="s">
        <v>1236</v>
      </c>
      <c r="G7276" s="125" t="s">
        <v>1237</v>
      </c>
      <c r="AF7276" s="326"/>
    </row>
    <row r="7277" spans="1:32" x14ac:dyDescent="0.25">
      <c r="A7277" s="67" t="s">
        <v>5943</v>
      </c>
      <c r="B7277" s="256" t="s">
        <v>7398</v>
      </c>
      <c r="C7277" s="53" t="s">
        <v>7432</v>
      </c>
      <c r="D7277" s="93" t="s">
        <v>5891</v>
      </c>
      <c r="E7277" s="257">
        <v>46824</v>
      </c>
      <c r="F7277" s="93"/>
      <c r="G7277" s="93"/>
      <c r="H7277" s="93"/>
      <c r="I7277" s="99"/>
      <c r="J7277" s="99"/>
      <c r="K7277" s="99"/>
      <c r="L7277" s="99"/>
      <c r="M7277" s="99"/>
      <c r="N7277" s="99"/>
      <c r="O7277" s="99"/>
      <c r="P7277" s="99"/>
      <c r="Q7277" s="99"/>
      <c r="R7277" s="99"/>
      <c r="S7277" s="99"/>
      <c r="T7277" s="99"/>
      <c r="U7277" s="99"/>
      <c r="V7277" s="99"/>
      <c r="W7277" s="99"/>
      <c r="X7277" s="99"/>
      <c r="Y7277" s="99"/>
      <c r="Z7277" s="99"/>
      <c r="AF7277" s="326"/>
    </row>
    <row r="7278" spans="1:32" x14ac:dyDescent="0.3">
      <c r="A7278" s="385" t="s">
        <v>5943</v>
      </c>
      <c r="B7278" s="385" t="s">
        <v>1339</v>
      </c>
      <c r="C7278" s="387">
        <v>24027</v>
      </c>
      <c r="D7278" s="93" t="s">
        <v>5007</v>
      </c>
      <c r="E7278" s="388">
        <v>46507</v>
      </c>
      <c r="AF7278" s="326"/>
    </row>
    <row r="7279" spans="1:32" x14ac:dyDescent="0.3">
      <c r="A7279" s="57" t="s">
        <v>3789</v>
      </c>
      <c r="B7279" s="92" t="s">
        <v>3862</v>
      </c>
      <c r="C7279" s="93" t="s">
        <v>3860</v>
      </c>
      <c r="D7279" s="93" t="s">
        <v>3861</v>
      </c>
      <c r="E7279" s="94">
        <v>46203</v>
      </c>
      <c r="F7279" s="93"/>
      <c r="G7279" s="93"/>
      <c r="H7279" s="93"/>
      <c r="I7279" s="99"/>
      <c r="J7279" s="99"/>
      <c r="K7279" s="99"/>
      <c r="L7279" s="99"/>
      <c r="M7279" s="99"/>
      <c r="N7279" s="99"/>
      <c r="O7279" s="99"/>
      <c r="P7279" s="99"/>
      <c r="Q7279" s="99"/>
      <c r="R7279" s="99"/>
      <c r="S7279" s="99"/>
      <c r="T7279" s="99"/>
      <c r="U7279" s="99"/>
      <c r="V7279" s="99"/>
      <c r="W7279" s="99"/>
      <c r="X7279" s="99"/>
      <c r="Y7279" s="99"/>
      <c r="Z7279" s="99"/>
      <c r="AA7279" s="380"/>
      <c r="AF7279" s="326"/>
    </row>
    <row r="7280" spans="1:32" x14ac:dyDescent="0.25">
      <c r="A7280" s="44" t="s">
        <v>12788</v>
      </c>
      <c r="B7280" s="44" t="s">
        <v>16105</v>
      </c>
      <c r="C7280" s="45" t="s">
        <v>7157</v>
      </c>
      <c r="D7280" s="93" t="s">
        <v>3876</v>
      </c>
      <c r="E7280" s="359">
        <f>DATE(2027,4,10)</f>
        <v>46487</v>
      </c>
      <c r="F7280" s="93"/>
      <c r="G7280" s="93"/>
      <c r="H7280" s="93"/>
      <c r="I7280" s="99"/>
      <c r="J7280" s="99"/>
      <c r="K7280" s="99"/>
      <c r="L7280" s="99"/>
      <c r="M7280" s="99"/>
      <c r="N7280" s="99"/>
      <c r="O7280" s="99"/>
      <c r="P7280" s="99"/>
      <c r="Q7280" s="99"/>
      <c r="R7280" s="99"/>
      <c r="S7280" s="99"/>
      <c r="T7280" s="99"/>
      <c r="U7280" s="99"/>
      <c r="V7280" s="99"/>
      <c r="W7280" s="99"/>
      <c r="X7280" s="99"/>
      <c r="Y7280" s="99"/>
      <c r="Z7280" s="99"/>
      <c r="AF7280" s="326"/>
    </row>
    <row r="7281" spans="1:32" x14ac:dyDescent="0.25">
      <c r="A7281" s="44" t="s">
        <v>737</v>
      </c>
      <c r="B7281" s="44" t="s">
        <v>5639</v>
      </c>
      <c r="C7281" s="45">
        <v>23010401</v>
      </c>
      <c r="D7281" s="45" t="s">
        <v>12340</v>
      </c>
      <c r="E7281" s="45" t="s">
        <v>5640</v>
      </c>
      <c r="AF7281" s="326"/>
    </row>
    <row r="7282" spans="1:32" x14ac:dyDescent="0.25">
      <c r="A7282" s="44" t="s">
        <v>737</v>
      </c>
      <c r="B7282" s="44" t="s">
        <v>3298</v>
      </c>
      <c r="C7282" s="45">
        <v>23010402</v>
      </c>
      <c r="D7282" s="45" t="s">
        <v>12340</v>
      </c>
      <c r="E7282" s="45" t="s">
        <v>5640</v>
      </c>
      <c r="AF7282" s="326"/>
    </row>
    <row r="7283" spans="1:32" x14ac:dyDescent="0.25">
      <c r="A7283" s="44" t="s">
        <v>737</v>
      </c>
      <c r="B7283" s="44" t="s">
        <v>18842</v>
      </c>
      <c r="C7283" s="45">
        <v>26020101</v>
      </c>
      <c r="D7283" s="45" t="s">
        <v>12340</v>
      </c>
      <c r="E7283" s="45" t="s">
        <v>10021</v>
      </c>
      <c r="AF7283" s="326"/>
    </row>
    <row r="7284" spans="1:32" x14ac:dyDescent="0.25">
      <c r="A7284" s="44" t="s">
        <v>737</v>
      </c>
      <c r="B7284" s="44" t="s">
        <v>7119</v>
      </c>
      <c r="C7284" s="45">
        <v>26020102</v>
      </c>
      <c r="D7284" s="45" t="s">
        <v>12340</v>
      </c>
      <c r="E7284" s="45" t="s">
        <v>10021</v>
      </c>
      <c r="AF7284" s="326"/>
    </row>
    <row r="7285" spans="1:32" x14ac:dyDescent="0.25">
      <c r="A7285" s="44" t="s">
        <v>737</v>
      </c>
      <c r="B7285" s="44" t="s">
        <v>5639</v>
      </c>
      <c r="C7285" s="45">
        <v>26010401</v>
      </c>
      <c r="D7285" s="45" t="s">
        <v>12340</v>
      </c>
      <c r="E7285" s="45" t="s">
        <v>18836</v>
      </c>
      <c r="AF7285" s="326"/>
    </row>
    <row r="7286" spans="1:32" x14ac:dyDescent="0.25">
      <c r="A7286" s="44" t="s">
        <v>737</v>
      </c>
      <c r="B7286" s="44" t="s">
        <v>3298</v>
      </c>
      <c r="C7286" s="45">
        <v>26010402</v>
      </c>
      <c r="D7286" s="45" t="s">
        <v>12340</v>
      </c>
      <c r="E7286" s="45" t="s">
        <v>18836</v>
      </c>
      <c r="AF7286" s="326"/>
    </row>
    <row r="7287" spans="1:32" x14ac:dyDescent="0.3">
      <c r="A7287" s="372" t="s">
        <v>1066</v>
      </c>
      <c r="B7287" s="372" t="s">
        <v>3578</v>
      </c>
      <c r="C7287" s="125" t="s">
        <v>11923</v>
      </c>
      <c r="D7287" s="32" t="s">
        <v>20621</v>
      </c>
      <c r="E7287" s="125" t="s">
        <v>2686</v>
      </c>
      <c r="F7287" s="125" t="s">
        <v>1236</v>
      </c>
      <c r="G7287" s="125" t="s">
        <v>1237</v>
      </c>
      <c r="AF7287" s="326"/>
    </row>
    <row r="7288" spans="1:32" x14ac:dyDescent="0.25">
      <c r="A7288" s="44" t="s">
        <v>738</v>
      </c>
      <c r="B7288" s="44" t="s">
        <v>3275</v>
      </c>
      <c r="C7288" s="45">
        <v>210101</v>
      </c>
      <c r="D7288" s="45" t="s">
        <v>12340</v>
      </c>
      <c r="E7288" s="45" t="s">
        <v>3276</v>
      </c>
      <c r="AF7288" s="326"/>
    </row>
    <row r="7289" spans="1:32" x14ac:dyDescent="0.3">
      <c r="A7289" s="372" t="s">
        <v>8732</v>
      </c>
      <c r="B7289" s="372" t="s">
        <v>1209</v>
      </c>
      <c r="C7289" s="125" t="s">
        <v>8691</v>
      </c>
      <c r="D7289" s="32" t="s">
        <v>20621</v>
      </c>
      <c r="E7289" s="125" t="s">
        <v>8524</v>
      </c>
      <c r="F7289" s="125" t="s">
        <v>1236</v>
      </c>
      <c r="G7289" s="125" t="s">
        <v>1237</v>
      </c>
      <c r="AF7289" s="326"/>
    </row>
    <row r="7290" spans="1:32" x14ac:dyDescent="0.3">
      <c r="A7290" s="99" t="s">
        <v>8732</v>
      </c>
      <c r="B7290" s="92" t="s">
        <v>2780</v>
      </c>
      <c r="C7290" s="93" t="s">
        <v>10926</v>
      </c>
      <c r="D7290" s="93" t="s">
        <v>1250</v>
      </c>
      <c r="E7290" s="94">
        <v>46225</v>
      </c>
      <c r="F7290" s="93"/>
      <c r="G7290" s="93"/>
      <c r="H7290" s="93"/>
      <c r="I7290" s="99"/>
      <c r="J7290" s="99"/>
      <c r="K7290" s="99"/>
      <c r="L7290" s="99"/>
      <c r="M7290" s="99"/>
      <c r="N7290" s="99"/>
      <c r="O7290" s="99"/>
      <c r="P7290" s="99"/>
      <c r="Q7290" s="99"/>
      <c r="R7290" s="99"/>
      <c r="S7290" s="99"/>
      <c r="T7290" s="99"/>
      <c r="U7290" s="99"/>
      <c r="V7290" s="99"/>
      <c r="W7290" s="99"/>
      <c r="X7290" s="99"/>
      <c r="Y7290" s="99"/>
      <c r="Z7290" s="99"/>
      <c r="AA7290" s="380"/>
      <c r="AF7290" s="326"/>
    </row>
    <row r="7291" spans="1:32" x14ac:dyDescent="0.3">
      <c r="A7291" s="372" t="s">
        <v>13904</v>
      </c>
      <c r="B7291" s="372" t="s">
        <v>14348</v>
      </c>
      <c r="C7291" s="125" t="s">
        <v>14349</v>
      </c>
      <c r="D7291" s="32" t="s">
        <v>20621</v>
      </c>
      <c r="E7291" s="125" t="s">
        <v>13567</v>
      </c>
      <c r="F7291" s="125" t="s">
        <v>1236</v>
      </c>
      <c r="G7291" s="125" t="s">
        <v>1237</v>
      </c>
      <c r="AF7291" s="326"/>
    </row>
    <row r="7292" spans="1:32" x14ac:dyDescent="0.25">
      <c r="A7292" s="44" t="s">
        <v>12274</v>
      </c>
      <c r="B7292" s="44" t="s">
        <v>972</v>
      </c>
      <c r="C7292" s="45">
        <v>240803</v>
      </c>
      <c r="D7292" s="45" t="s">
        <v>12340</v>
      </c>
      <c r="E7292" s="45" t="s">
        <v>5239</v>
      </c>
      <c r="AF7292" s="326"/>
    </row>
    <row r="7293" spans="1:32" x14ac:dyDescent="0.25">
      <c r="A7293" s="44" t="s">
        <v>12274</v>
      </c>
      <c r="B7293" s="44" t="s">
        <v>8377</v>
      </c>
      <c r="C7293" s="45">
        <v>230505</v>
      </c>
      <c r="D7293" s="45" t="s">
        <v>12340</v>
      </c>
      <c r="E7293" s="45" t="s">
        <v>7651</v>
      </c>
      <c r="AF7293" s="326"/>
    </row>
    <row r="7294" spans="1:32" x14ac:dyDescent="0.25">
      <c r="A7294" s="44" t="s">
        <v>5293</v>
      </c>
      <c r="B7294" s="44" t="s">
        <v>4208</v>
      </c>
      <c r="C7294" s="45" t="s">
        <v>5294</v>
      </c>
      <c r="D7294" s="45" t="s">
        <v>12177</v>
      </c>
      <c r="E7294" s="45" t="s">
        <v>5295</v>
      </c>
      <c r="F7294" s="93"/>
      <c r="G7294" s="93"/>
      <c r="H7294" s="93"/>
      <c r="I7294" s="99"/>
      <c r="J7294" s="99"/>
      <c r="K7294" s="99"/>
      <c r="L7294" s="99"/>
      <c r="M7294" s="99"/>
      <c r="N7294" s="99"/>
      <c r="O7294" s="99"/>
      <c r="P7294" s="99"/>
      <c r="Q7294" s="99"/>
      <c r="R7294" s="99"/>
      <c r="S7294" s="99"/>
      <c r="T7294" s="99"/>
      <c r="U7294" s="99"/>
      <c r="V7294" s="99"/>
      <c r="W7294" s="99"/>
      <c r="X7294" s="99"/>
      <c r="Y7294" s="99"/>
      <c r="Z7294" s="99"/>
      <c r="AF7294" s="326"/>
    </row>
    <row r="7295" spans="1:32" x14ac:dyDescent="0.25">
      <c r="A7295" s="44" t="s">
        <v>5293</v>
      </c>
      <c r="B7295" s="44" t="s">
        <v>4208</v>
      </c>
      <c r="C7295" s="45" t="s">
        <v>5294</v>
      </c>
      <c r="D7295" s="93" t="s">
        <v>18817</v>
      </c>
      <c r="E7295" s="45" t="s">
        <v>5295</v>
      </c>
      <c r="F7295" s="379"/>
      <c r="G7295" s="379"/>
      <c r="H7295" s="379"/>
      <c r="I7295" s="380"/>
      <c r="J7295" s="380"/>
      <c r="K7295" s="380"/>
      <c r="L7295" s="380"/>
      <c r="M7295" s="380"/>
      <c r="N7295" s="380"/>
      <c r="O7295" s="380"/>
      <c r="P7295" s="380"/>
      <c r="Q7295" s="380"/>
      <c r="R7295" s="380"/>
      <c r="S7295" s="380"/>
      <c r="T7295" s="380"/>
      <c r="U7295" s="380"/>
      <c r="V7295" s="380"/>
      <c r="W7295" s="380"/>
      <c r="X7295" s="380"/>
      <c r="Y7295" s="380"/>
      <c r="Z7295" s="380"/>
      <c r="AA7295" s="380"/>
      <c r="AF7295" s="326"/>
    </row>
    <row r="7296" spans="1:32" x14ac:dyDescent="0.25">
      <c r="A7296" s="44" t="s">
        <v>5293</v>
      </c>
      <c r="B7296" s="44" t="s">
        <v>4208</v>
      </c>
      <c r="C7296" s="45" t="s">
        <v>5294</v>
      </c>
      <c r="D7296" s="45" t="s">
        <v>10697</v>
      </c>
      <c r="E7296" s="45" t="s">
        <v>5295</v>
      </c>
      <c r="F7296" s="93"/>
      <c r="G7296" s="93"/>
      <c r="H7296" s="93"/>
      <c r="I7296" s="99"/>
      <c r="J7296" s="99"/>
      <c r="K7296" s="99"/>
      <c r="L7296" s="99"/>
      <c r="M7296" s="99"/>
      <c r="N7296" s="99"/>
      <c r="O7296" s="99"/>
      <c r="P7296" s="99"/>
      <c r="Q7296" s="99"/>
      <c r="R7296" s="99"/>
      <c r="S7296" s="99"/>
      <c r="T7296" s="99"/>
      <c r="U7296" s="99"/>
      <c r="V7296" s="99"/>
      <c r="W7296" s="99"/>
      <c r="X7296" s="99"/>
      <c r="Y7296" s="99"/>
      <c r="Z7296" s="99"/>
      <c r="AF7296" s="326"/>
    </row>
    <row r="7297" spans="1:32" x14ac:dyDescent="0.25">
      <c r="A7297" s="44" t="s">
        <v>739</v>
      </c>
      <c r="B7297" s="44" t="s">
        <v>3275</v>
      </c>
      <c r="C7297" s="45">
        <v>210101</v>
      </c>
      <c r="D7297" s="45" t="s">
        <v>12340</v>
      </c>
      <c r="E7297" s="45" t="s">
        <v>3276</v>
      </c>
      <c r="AF7297" s="326"/>
    </row>
    <row r="7298" spans="1:32" x14ac:dyDescent="0.3">
      <c r="A7298" s="385" t="s">
        <v>1279</v>
      </c>
      <c r="B7298" s="385" t="s">
        <v>1339</v>
      </c>
      <c r="C7298" s="387">
        <v>24027</v>
      </c>
      <c r="D7298" s="93" t="s">
        <v>5007</v>
      </c>
      <c r="E7298" s="388">
        <v>46507</v>
      </c>
      <c r="AF7298" s="326"/>
    </row>
    <row r="7299" spans="1:32" x14ac:dyDescent="0.25">
      <c r="A7299" s="44" t="s">
        <v>12275</v>
      </c>
      <c r="B7299" s="44" t="s">
        <v>972</v>
      </c>
      <c r="C7299" s="45">
        <v>240803</v>
      </c>
      <c r="D7299" s="45" t="s">
        <v>12340</v>
      </c>
      <c r="E7299" s="45" t="s">
        <v>5239</v>
      </c>
      <c r="AF7299" s="326"/>
    </row>
    <row r="7300" spans="1:32" x14ac:dyDescent="0.3">
      <c r="A7300" s="372" t="s">
        <v>13294</v>
      </c>
      <c r="B7300" s="372" t="s">
        <v>14348</v>
      </c>
      <c r="C7300" s="125" t="s">
        <v>14349</v>
      </c>
      <c r="D7300" s="32" t="s">
        <v>20621</v>
      </c>
      <c r="E7300" s="125" t="s">
        <v>13567</v>
      </c>
      <c r="F7300" s="125" t="s">
        <v>1236</v>
      </c>
      <c r="G7300" s="125" t="s">
        <v>1237</v>
      </c>
      <c r="AF7300" s="326"/>
    </row>
    <row r="7301" spans="1:32" x14ac:dyDescent="0.25">
      <c r="A7301" s="44" t="s">
        <v>13294</v>
      </c>
      <c r="B7301" s="44" t="s">
        <v>13107</v>
      </c>
      <c r="C7301" s="45">
        <v>9.24</v>
      </c>
      <c r="D7301" s="45" t="s">
        <v>13565</v>
      </c>
      <c r="E7301" s="46">
        <v>47299</v>
      </c>
      <c r="F7301" s="45"/>
      <c r="G7301" s="93"/>
      <c r="H7301" s="93"/>
      <c r="I7301" s="99"/>
      <c r="J7301" s="99"/>
      <c r="K7301" s="99"/>
      <c r="L7301" s="99"/>
      <c r="M7301" s="99"/>
      <c r="N7301" s="99"/>
      <c r="O7301" s="99"/>
      <c r="P7301" s="99"/>
      <c r="Q7301" s="99"/>
      <c r="R7301" s="99"/>
      <c r="S7301" s="99"/>
      <c r="T7301" s="99"/>
      <c r="U7301" s="99"/>
      <c r="V7301" s="99"/>
      <c r="W7301" s="99"/>
      <c r="X7301" s="99"/>
      <c r="Y7301" s="99"/>
      <c r="Z7301" s="99"/>
      <c r="AF7301" s="326"/>
    </row>
    <row r="7302" spans="1:32" x14ac:dyDescent="0.25">
      <c r="A7302" s="102" t="s">
        <v>13098</v>
      </c>
      <c r="B7302" s="92" t="s">
        <v>3574</v>
      </c>
      <c r="C7302" s="93" t="s">
        <v>13105</v>
      </c>
      <c r="D7302" s="93" t="s">
        <v>1250</v>
      </c>
      <c r="E7302" s="94">
        <v>46496</v>
      </c>
      <c r="F7302" s="93"/>
      <c r="G7302" s="93"/>
      <c r="H7302" s="93"/>
      <c r="I7302" s="99"/>
      <c r="J7302" s="99"/>
      <c r="K7302" s="99"/>
      <c r="L7302" s="99"/>
      <c r="M7302" s="99"/>
      <c r="N7302" s="99"/>
      <c r="O7302" s="99"/>
      <c r="P7302" s="99"/>
      <c r="Q7302" s="99"/>
      <c r="R7302" s="99"/>
      <c r="S7302" s="99"/>
      <c r="T7302" s="99"/>
      <c r="U7302" s="99"/>
      <c r="V7302" s="99"/>
      <c r="W7302" s="99"/>
      <c r="X7302" s="99"/>
      <c r="Y7302" s="99"/>
      <c r="Z7302" s="99"/>
      <c r="AF7302" s="326"/>
    </row>
    <row r="7303" spans="1:32" x14ac:dyDescent="0.25">
      <c r="A7303" s="44" t="s">
        <v>9421</v>
      </c>
      <c r="B7303" s="44" t="s">
        <v>154</v>
      </c>
      <c r="C7303" s="45" t="s">
        <v>9422</v>
      </c>
      <c r="D7303" s="46" t="s">
        <v>13037</v>
      </c>
      <c r="E7303" s="46">
        <v>46403</v>
      </c>
      <c r="AF7303" s="326"/>
    </row>
    <row r="7304" spans="1:32" x14ac:dyDescent="0.25">
      <c r="A7304" s="44" t="s">
        <v>9056</v>
      </c>
      <c r="B7304" s="44" t="s">
        <v>3166</v>
      </c>
      <c r="C7304" s="45">
        <v>230902</v>
      </c>
      <c r="D7304" s="45" t="s">
        <v>12340</v>
      </c>
      <c r="E7304" s="45" t="s">
        <v>8524</v>
      </c>
      <c r="AF7304" s="326"/>
    </row>
    <row r="7305" spans="1:32" x14ac:dyDescent="0.3">
      <c r="A7305" s="372" t="s">
        <v>11996</v>
      </c>
      <c r="B7305" s="372" t="s">
        <v>1218</v>
      </c>
      <c r="C7305" s="125" t="s">
        <v>11922</v>
      </c>
      <c r="D7305" s="32" t="s">
        <v>20621</v>
      </c>
      <c r="E7305" s="125" t="s">
        <v>8976</v>
      </c>
      <c r="F7305" s="125" t="s">
        <v>1237</v>
      </c>
      <c r="G7305" s="125" t="s">
        <v>1237</v>
      </c>
      <c r="AF7305" s="326"/>
    </row>
    <row r="7306" spans="1:32" x14ac:dyDescent="0.3">
      <c r="A7306" s="372" t="s">
        <v>20485</v>
      </c>
      <c r="B7306" s="372" t="s">
        <v>7467</v>
      </c>
      <c r="C7306" s="125" t="s">
        <v>20620</v>
      </c>
      <c r="D7306" s="32" t="s">
        <v>20621</v>
      </c>
      <c r="E7306" s="125" t="s">
        <v>10032</v>
      </c>
      <c r="F7306" s="125" t="s">
        <v>1236</v>
      </c>
      <c r="G7306" s="125" t="s">
        <v>1237</v>
      </c>
      <c r="AF7306" s="326"/>
    </row>
    <row r="7307" spans="1:32" x14ac:dyDescent="0.3">
      <c r="A7307" s="262" t="s">
        <v>6170</v>
      </c>
      <c r="B7307" s="99" t="s">
        <v>6164</v>
      </c>
      <c r="C7307" s="93" t="s">
        <v>10925</v>
      </c>
      <c r="D7307" s="94" t="s">
        <v>1250</v>
      </c>
      <c r="E7307" s="94">
        <v>46342</v>
      </c>
      <c r="F7307" s="93"/>
      <c r="G7307" s="93"/>
      <c r="H7307" s="93"/>
      <c r="I7307" s="99"/>
      <c r="J7307" s="99"/>
      <c r="K7307" s="99"/>
      <c r="L7307" s="99"/>
      <c r="M7307" s="99"/>
      <c r="N7307" s="99"/>
      <c r="O7307" s="99"/>
      <c r="P7307" s="99"/>
      <c r="Q7307" s="99"/>
      <c r="R7307" s="99"/>
      <c r="S7307" s="99"/>
      <c r="T7307" s="99"/>
      <c r="U7307" s="99"/>
      <c r="V7307" s="99"/>
      <c r="W7307" s="99"/>
      <c r="X7307" s="99"/>
      <c r="Y7307" s="99"/>
      <c r="Z7307" s="99"/>
      <c r="AA7307" s="380"/>
      <c r="AF7307" s="326"/>
    </row>
    <row r="7308" spans="1:32" x14ac:dyDescent="0.25">
      <c r="A7308" s="91" t="s">
        <v>10219</v>
      </c>
      <c r="B7308" s="92" t="s">
        <v>10390</v>
      </c>
      <c r="C7308" s="56" t="s">
        <v>10135</v>
      </c>
      <c r="D7308" s="146" t="s">
        <v>10389</v>
      </c>
      <c r="E7308" s="107">
        <v>45838</v>
      </c>
      <c r="F7308" s="93"/>
      <c r="G7308" s="93"/>
      <c r="H7308" s="93"/>
      <c r="I7308" s="99"/>
      <c r="J7308" s="99"/>
      <c r="K7308" s="99"/>
      <c r="L7308" s="99"/>
      <c r="M7308" s="99"/>
      <c r="N7308" s="99"/>
      <c r="O7308" s="99"/>
      <c r="P7308" s="99"/>
      <c r="Q7308" s="99"/>
      <c r="R7308" s="99"/>
      <c r="S7308" s="99"/>
      <c r="T7308" s="99"/>
      <c r="U7308" s="99"/>
      <c r="V7308" s="99"/>
      <c r="W7308" s="99"/>
      <c r="X7308" s="99"/>
      <c r="Y7308" s="99"/>
      <c r="Z7308" s="99"/>
      <c r="AF7308" s="326"/>
    </row>
    <row r="7309" spans="1:32" x14ac:dyDescent="0.25">
      <c r="A7309" s="44" t="s">
        <v>8314</v>
      </c>
      <c r="B7309" s="44" t="s">
        <v>8377</v>
      </c>
      <c r="C7309" s="45">
        <v>230505</v>
      </c>
      <c r="D7309" s="45" t="s">
        <v>12340</v>
      </c>
      <c r="E7309" s="45" t="s">
        <v>7651</v>
      </c>
      <c r="AF7309" s="326"/>
    </row>
    <row r="7310" spans="1:32" x14ac:dyDescent="0.25">
      <c r="A7310" s="44" t="s">
        <v>8514</v>
      </c>
      <c r="B7310" s="44" t="s">
        <v>5447</v>
      </c>
      <c r="C7310" s="45">
        <v>230807</v>
      </c>
      <c r="D7310" s="45" t="s">
        <v>12340</v>
      </c>
      <c r="E7310" s="45" t="s">
        <v>8966</v>
      </c>
      <c r="AF7310" s="326"/>
    </row>
    <row r="7311" spans="1:32" x14ac:dyDescent="0.25">
      <c r="A7311" s="29" t="s">
        <v>20412</v>
      </c>
      <c r="B7311" s="267" t="s">
        <v>6747</v>
      </c>
      <c r="C7311" s="268">
        <v>791202303001</v>
      </c>
      <c r="D7311" s="268" t="s">
        <v>6775</v>
      </c>
      <c r="E7311" s="269">
        <v>47634</v>
      </c>
      <c r="AF7311" s="326"/>
    </row>
    <row r="7312" spans="1:32" x14ac:dyDescent="0.25">
      <c r="A7312" s="267" t="s">
        <v>9323</v>
      </c>
      <c r="B7312" s="267" t="s">
        <v>9304</v>
      </c>
      <c r="C7312" s="268">
        <v>791202303001</v>
      </c>
      <c r="D7312" s="268" t="s">
        <v>6775</v>
      </c>
      <c r="E7312" s="269" t="s">
        <v>3276</v>
      </c>
      <c r="F7312" s="93"/>
      <c r="G7312" s="93"/>
      <c r="H7312" s="93"/>
      <c r="I7312" s="99"/>
      <c r="J7312" s="99"/>
      <c r="K7312" s="99"/>
      <c r="L7312" s="99"/>
      <c r="M7312" s="99"/>
      <c r="N7312" s="99"/>
      <c r="O7312" s="99"/>
      <c r="P7312" s="99"/>
      <c r="Q7312" s="99"/>
      <c r="R7312" s="99"/>
      <c r="S7312" s="99"/>
      <c r="T7312" s="99"/>
      <c r="U7312" s="99"/>
      <c r="V7312" s="99"/>
      <c r="W7312" s="99"/>
      <c r="X7312" s="99"/>
      <c r="Y7312" s="99"/>
      <c r="Z7312" s="99"/>
      <c r="AF7312" s="326"/>
    </row>
    <row r="7313" spans="1:32" x14ac:dyDescent="0.25">
      <c r="A7313" s="44" t="s">
        <v>9323</v>
      </c>
      <c r="B7313" s="44" t="s">
        <v>11299</v>
      </c>
      <c r="C7313" s="45">
        <v>24020301</v>
      </c>
      <c r="D7313" s="45" t="s">
        <v>12340</v>
      </c>
      <c r="E7313" s="45" t="s">
        <v>5444</v>
      </c>
      <c r="AF7313" s="326"/>
    </row>
    <row r="7314" spans="1:32" x14ac:dyDescent="0.25">
      <c r="A7314" s="44" t="s">
        <v>9323</v>
      </c>
      <c r="B7314" s="44" t="s">
        <v>10031</v>
      </c>
      <c r="C7314" s="45">
        <v>240101</v>
      </c>
      <c r="D7314" s="45" t="s">
        <v>12340</v>
      </c>
      <c r="E7314" s="45" t="s">
        <v>10032</v>
      </c>
      <c r="AF7314" s="326"/>
    </row>
    <row r="7315" spans="1:32" x14ac:dyDescent="0.25">
      <c r="A7315" s="44" t="s">
        <v>19281</v>
      </c>
      <c r="B7315" s="44" t="s">
        <v>10031</v>
      </c>
      <c r="C7315" s="45">
        <v>240101</v>
      </c>
      <c r="D7315" s="45" t="s">
        <v>12340</v>
      </c>
      <c r="E7315" s="45" t="s">
        <v>10032</v>
      </c>
      <c r="AF7315" s="326"/>
    </row>
    <row r="7316" spans="1:32" x14ac:dyDescent="0.25">
      <c r="A7316" s="44" t="s">
        <v>19281</v>
      </c>
      <c r="B7316" s="44" t="s">
        <v>10018</v>
      </c>
      <c r="C7316" s="45">
        <v>240102</v>
      </c>
      <c r="D7316" s="45" t="s">
        <v>12340</v>
      </c>
      <c r="E7316" s="45" t="s">
        <v>5452</v>
      </c>
      <c r="AF7316" s="326"/>
    </row>
    <row r="7317" spans="1:32" x14ac:dyDescent="0.25">
      <c r="A7317" s="44" t="s">
        <v>18689</v>
      </c>
      <c r="B7317" s="44" t="s">
        <v>18690</v>
      </c>
      <c r="C7317" s="45" t="s">
        <v>18789</v>
      </c>
      <c r="D7317" s="93" t="s">
        <v>18817</v>
      </c>
      <c r="E7317" s="45" t="s">
        <v>18722</v>
      </c>
      <c r="F7317" s="379"/>
      <c r="G7317" s="379"/>
      <c r="H7317" s="379"/>
      <c r="I7317" s="380"/>
      <c r="J7317" s="380"/>
      <c r="K7317" s="380"/>
      <c r="L7317" s="380"/>
      <c r="M7317" s="380"/>
      <c r="N7317" s="380"/>
      <c r="O7317" s="380"/>
      <c r="P7317" s="380"/>
      <c r="Q7317" s="380"/>
      <c r="R7317" s="380"/>
      <c r="S7317" s="380"/>
      <c r="T7317" s="380"/>
      <c r="U7317" s="380"/>
      <c r="V7317" s="380"/>
      <c r="W7317" s="380"/>
      <c r="X7317" s="380"/>
      <c r="Y7317" s="380"/>
      <c r="Z7317" s="380"/>
      <c r="AA7317" s="380"/>
      <c r="AF7317" s="326"/>
    </row>
    <row r="7318" spans="1:32" x14ac:dyDescent="0.25">
      <c r="A7318" s="44" t="s">
        <v>19282</v>
      </c>
      <c r="B7318" s="44" t="s">
        <v>2433</v>
      </c>
      <c r="C7318" s="45">
        <v>250106</v>
      </c>
      <c r="D7318" s="45" t="s">
        <v>12340</v>
      </c>
      <c r="E7318" s="45" t="s">
        <v>12896</v>
      </c>
      <c r="AF7318" s="326"/>
    </row>
    <row r="7319" spans="1:32" x14ac:dyDescent="0.25">
      <c r="A7319" s="44" t="s">
        <v>19282</v>
      </c>
      <c r="B7319" s="44" t="s">
        <v>967</v>
      </c>
      <c r="C7319" s="45">
        <v>230601</v>
      </c>
      <c r="D7319" s="45" t="s">
        <v>12340</v>
      </c>
      <c r="E7319" s="45" t="s">
        <v>8383</v>
      </c>
      <c r="AF7319" s="326"/>
    </row>
    <row r="7320" spans="1:32" x14ac:dyDescent="0.25">
      <c r="A7320" s="44" t="s">
        <v>740</v>
      </c>
      <c r="B7320" s="44" t="s">
        <v>9024</v>
      </c>
      <c r="C7320" s="45">
        <v>231001</v>
      </c>
      <c r="D7320" s="45" t="s">
        <v>12340</v>
      </c>
      <c r="E7320" s="45" t="s">
        <v>2628</v>
      </c>
      <c r="AF7320" s="326"/>
    </row>
    <row r="7321" spans="1:32" x14ac:dyDescent="0.25">
      <c r="A7321" s="99" t="s">
        <v>2861</v>
      </c>
      <c r="B7321" s="111" t="s">
        <v>1216</v>
      </c>
      <c r="C7321" s="56" t="s">
        <v>2854</v>
      </c>
      <c r="D7321" s="146" t="s">
        <v>2279</v>
      </c>
      <c r="E7321" s="69">
        <v>45227</v>
      </c>
      <c r="F7321" s="93"/>
      <c r="G7321" s="93"/>
      <c r="H7321" s="93"/>
      <c r="I7321" s="99"/>
      <c r="J7321" s="99"/>
      <c r="K7321" s="99"/>
      <c r="L7321" s="99"/>
      <c r="M7321" s="99"/>
      <c r="N7321" s="99"/>
      <c r="O7321" s="99"/>
      <c r="P7321" s="99"/>
      <c r="Q7321" s="99"/>
      <c r="R7321" s="99"/>
      <c r="S7321" s="99"/>
      <c r="T7321" s="99"/>
      <c r="U7321" s="99"/>
      <c r="V7321" s="99"/>
      <c r="W7321" s="99"/>
      <c r="X7321" s="99"/>
      <c r="Y7321" s="99"/>
      <c r="Z7321" s="99"/>
      <c r="AF7321" s="326"/>
    </row>
    <row r="7322" spans="1:32" x14ac:dyDescent="0.3">
      <c r="A7322" s="372" t="s">
        <v>12420</v>
      </c>
      <c r="B7322" s="372" t="s">
        <v>12354</v>
      </c>
      <c r="C7322" s="125" t="s">
        <v>12187</v>
      </c>
      <c r="D7322" s="32" t="s">
        <v>20621</v>
      </c>
      <c r="E7322" s="125" t="s">
        <v>5239</v>
      </c>
      <c r="F7322" s="125" t="s">
        <v>1236</v>
      </c>
      <c r="G7322" s="125" t="s">
        <v>1237</v>
      </c>
      <c r="AF7322" s="326"/>
    </row>
    <row r="7323" spans="1:32" x14ac:dyDescent="0.25">
      <c r="A7323" s="44" t="s">
        <v>232</v>
      </c>
      <c r="B7323" s="44" t="s">
        <v>233</v>
      </c>
      <c r="C7323" s="45" t="s">
        <v>4153</v>
      </c>
      <c r="D7323" s="45" t="s">
        <v>12177</v>
      </c>
      <c r="E7323" s="45" t="s">
        <v>8252</v>
      </c>
      <c r="F7323" s="93"/>
      <c r="G7323" s="93"/>
      <c r="H7323" s="93"/>
      <c r="I7323" s="99"/>
      <c r="J7323" s="99"/>
      <c r="K7323" s="99"/>
      <c r="L7323" s="99"/>
      <c r="M7323" s="99"/>
      <c r="N7323" s="99"/>
      <c r="O7323" s="99"/>
      <c r="P7323" s="99"/>
      <c r="Q7323" s="99"/>
      <c r="R7323" s="99"/>
      <c r="S7323" s="99"/>
      <c r="T7323" s="99"/>
      <c r="U7323" s="99"/>
      <c r="V7323" s="99"/>
      <c r="W7323" s="99"/>
      <c r="X7323" s="99"/>
      <c r="Y7323" s="99"/>
      <c r="Z7323" s="99"/>
      <c r="AF7323" s="326"/>
    </row>
    <row r="7324" spans="1:32" x14ac:dyDescent="0.25">
      <c r="A7324" s="44" t="s">
        <v>232</v>
      </c>
      <c r="B7324" s="44" t="s">
        <v>233</v>
      </c>
      <c r="C7324" s="45" t="s">
        <v>4153</v>
      </c>
      <c r="D7324" s="93" t="s">
        <v>18817</v>
      </c>
      <c r="E7324" s="45" t="s">
        <v>8252</v>
      </c>
      <c r="F7324" s="379"/>
      <c r="G7324" s="379"/>
      <c r="H7324" s="379"/>
      <c r="I7324" s="380"/>
      <c r="J7324" s="380"/>
      <c r="K7324" s="380"/>
      <c r="L7324" s="380"/>
      <c r="M7324" s="380"/>
      <c r="N7324" s="380"/>
      <c r="O7324" s="380"/>
      <c r="P7324" s="380"/>
      <c r="Q7324" s="380"/>
      <c r="R7324" s="380"/>
      <c r="S7324" s="380"/>
      <c r="T7324" s="380"/>
      <c r="U7324" s="380"/>
      <c r="V7324" s="380"/>
      <c r="W7324" s="380"/>
      <c r="X7324" s="380"/>
      <c r="Y7324" s="380"/>
      <c r="Z7324" s="380"/>
      <c r="AA7324" s="380"/>
      <c r="AF7324" s="326"/>
    </row>
    <row r="7325" spans="1:32" x14ac:dyDescent="0.25">
      <c r="A7325" s="44" t="s">
        <v>232</v>
      </c>
      <c r="B7325" s="44" t="s">
        <v>233</v>
      </c>
      <c r="C7325" s="45" t="s">
        <v>4153</v>
      </c>
      <c r="D7325" s="45" t="s">
        <v>10697</v>
      </c>
      <c r="E7325" s="45" t="s">
        <v>5450</v>
      </c>
      <c r="F7325" s="93"/>
      <c r="G7325" s="93"/>
      <c r="H7325" s="93"/>
      <c r="I7325" s="99"/>
      <c r="J7325" s="99"/>
      <c r="K7325" s="99"/>
      <c r="L7325" s="99"/>
      <c r="M7325" s="99"/>
      <c r="N7325" s="99"/>
      <c r="O7325" s="99"/>
      <c r="P7325" s="99"/>
      <c r="Q7325" s="99"/>
      <c r="R7325" s="99"/>
      <c r="S7325" s="99"/>
      <c r="T7325" s="99"/>
      <c r="U7325" s="99"/>
      <c r="V7325" s="99"/>
      <c r="W7325" s="99"/>
      <c r="X7325" s="99"/>
      <c r="Y7325" s="99"/>
      <c r="Z7325" s="99"/>
      <c r="AF7325" s="326"/>
    </row>
    <row r="7326" spans="1:32" x14ac:dyDescent="0.25">
      <c r="A7326" s="44" t="s">
        <v>3654</v>
      </c>
      <c r="B7326" s="44" t="s">
        <v>11296</v>
      </c>
      <c r="C7326" s="45">
        <v>240402</v>
      </c>
      <c r="D7326" s="45" t="s">
        <v>12340</v>
      </c>
      <c r="E7326" s="45" t="s">
        <v>5311</v>
      </c>
      <c r="AF7326" s="326"/>
    </row>
    <row r="7327" spans="1:32" x14ac:dyDescent="0.3">
      <c r="A7327" s="372" t="s">
        <v>13295</v>
      </c>
      <c r="B7327" s="372" t="s">
        <v>1210</v>
      </c>
      <c r="C7327" s="125" t="s">
        <v>12344</v>
      </c>
      <c r="D7327" s="32" t="s">
        <v>20621</v>
      </c>
      <c r="E7327" s="125" t="s">
        <v>5075</v>
      </c>
      <c r="F7327" s="125" t="s">
        <v>1236</v>
      </c>
      <c r="G7327" s="125" t="s">
        <v>1236</v>
      </c>
      <c r="AF7327" s="326"/>
    </row>
    <row r="7328" spans="1:32" x14ac:dyDescent="0.3">
      <c r="A7328" s="372" t="s">
        <v>13295</v>
      </c>
      <c r="B7328" s="372" t="s">
        <v>1213</v>
      </c>
      <c r="C7328" s="125" t="s">
        <v>20615</v>
      </c>
      <c r="D7328" s="32" t="s">
        <v>20621</v>
      </c>
      <c r="E7328" s="125" t="s">
        <v>10032</v>
      </c>
      <c r="F7328" s="125" t="s">
        <v>1236</v>
      </c>
      <c r="G7328" s="125" t="s">
        <v>1236</v>
      </c>
      <c r="AF7328" s="326"/>
    </row>
    <row r="7329" spans="1:32" x14ac:dyDescent="0.25">
      <c r="A7329" s="44" t="s">
        <v>13295</v>
      </c>
      <c r="B7329" s="44" t="s">
        <v>13135</v>
      </c>
      <c r="C7329" s="45">
        <v>15.25</v>
      </c>
      <c r="D7329" s="45" t="s">
        <v>13565</v>
      </c>
      <c r="E7329" s="46">
        <v>47664</v>
      </c>
      <c r="F7329" s="45"/>
      <c r="G7329" s="93"/>
      <c r="H7329" s="93"/>
      <c r="I7329" s="99"/>
      <c r="J7329" s="99"/>
      <c r="K7329" s="99"/>
      <c r="L7329" s="99"/>
      <c r="M7329" s="99"/>
      <c r="N7329" s="99"/>
      <c r="O7329" s="99"/>
      <c r="P7329" s="99"/>
      <c r="Q7329" s="99"/>
      <c r="R7329" s="99"/>
      <c r="S7329" s="99"/>
      <c r="T7329" s="99"/>
      <c r="U7329" s="99"/>
      <c r="V7329" s="99"/>
      <c r="W7329" s="99"/>
      <c r="X7329" s="99"/>
      <c r="Y7329" s="99"/>
      <c r="Z7329" s="99"/>
      <c r="AF7329" s="326"/>
    </row>
    <row r="7330" spans="1:32" x14ac:dyDescent="0.25">
      <c r="A7330" s="44" t="s">
        <v>83</v>
      </c>
      <c r="B7330" s="44" t="s">
        <v>1954</v>
      </c>
      <c r="C7330" s="45" t="s">
        <v>5122</v>
      </c>
      <c r="D7330" s="46" t="s">
        <v>13037</v>
      </c>
      <c r="E7330" s="46">
        <v>46313</v>
      </c>
      <c r="AF7330" s="326"/>
    </row>
    <row r="7331" spans="1:32" x14ac:dyDescent="0.25">
      <c r="A7331" s="44" t="s">
        <v>83</v>
      </c>
      <c r="B7331" s="44" t="s">
        <v>1954</v>
      </c>
      <c r="C7331" s="45" t="s">
        <v>5122</v>
      </c>
      <c r="D7331" s="46" t="s">
        <v>13037</v>
      </c>
      <c r="E7331" s="46">
        <v>46313</v>
      </c>
      <c r="AF7331" s="326"/>
    </row>
    <row r="7332" spans="1:32" x14ac:dyDescent="0.25">
      <c r="A7332" s="44" t="s">
        <v>5825</v>
      </c>
      <c r="B7332" s="44" t="s">
        <v>20348</v>
      </c>
      <c r="C7332" s="45" t="s">
        <v>5824</v>
      </c>
      <c r="D7332" s="32" t="s">
        <v>12570</v>
      </c>
      <c r="E7332" s="46">
        <v>46265</v>
      </c>
      <c r="AF7332" s="326"/>
    </row>
    <row r="7333" spans="1:32" x14ac:dyDescent="0.25">
      <c r="A7333" s="44" t="s">
        <v>18082</v>
      </c>
      <c r="B7333" s="44" t="s">
        <v>16273</v>
      </c>
      <c r="C7333" s="45" t="s">
        <v>12838</v>
      </c>
      <c r="D7333" s="93" t="s">
        <v>3876</v>
      </c>
      <c r="E7333" s="359">
        <f>DATE(2028,6,11)</f>
        <v>46915</v>
      </c>
      <c r="F7333" s="93"/>
      <c r="G7333" s="93"/>
      <c r="H7333" s="93"/>
      <c r="I7333" s="99"/>
      <c r="J7333" s="99"/>
      <c r="K7333" s="99"/>
      <c r="L7333" s="99"/>
      <c r="M7333" s="99"/>
      <c r="N7333" s="99"/>
      <c r="O7333" s="99"/>
      <c r="P7333" s="99"/>
      <c r="Q7333" s="99"/>
      <c r="R7333" s="99"/>
      <c r="S7333" s="99"/>
      <c r="T7333" s="99"/>
      <c r="U7333" s="99"/>
      <c r="V7333" s="99"/>
      <c r="W7333" s="99"/>
      <c r="X7333" s="99"/>
      <c r="Y7333" s="99"/>
      <c r="Z7333" s="99"/>
      <c r="AF7333" s="326"/>
    </row>
    <row r="7334" spans="1:32" x14ac:dyDescent="0.25">
      <c r="A7334" s="44" t="s">
        <v>7691</v>
      </c>
      <c r="B7334" s="44" t="s">
        <v>8379</v>
      </c>
      <c r="C7334" s="45">
        <v>230405</v>
      </c>
      <c r="D7334" s="45" t="s">
        <v>12340</v>
      </c>
      <c r="E7334" s="45" t="s">
        <v>7925</v>
      </c>
      <c r="AF7334" s="326"/>
    </row>
    <row r="7335" spans="1:32" x14ac:dyDescent="0.25">
      <c r="A7335" s="44" t="s">
        <v>12594</v>
      </c>
      <c r="B7335" s="44" t="s">
        <v>20336</v>
      </c>
      <c r="C7335" s="45" t="s">
        <v>12589</v>
      </c>
      <c r="D7335" s="32" t="s">
        <v>12570</v>
      </c>
      <c r="E7335" s="46">
        <v>46387</v>
      </c>
      <c r="AF7335" s="326"/>
    </row>
    <row r="7336" spans="1:32" x14ac:dyDescent="0.3">
      <c r="A7336" s="372" t="s">
        <v>3587</v>
      </c>
      <c r="B7336" s="372" t="s">
        <v>8693</v>
      </c>
      <c r="C7336" s="125" t="s">
        <v>8694</v>
      </c>
      <c r="D7336" s="32" t="s">
        <v>20621</v>
      </c>
      <c r="E7336" s="125" t="s">
        <v>8524</v>
      </c>
      <c r="F7336" s="125" t="s">
        <v>1236</v>
      </c>
      <c r="G7336" s="125" t="s">
        <v>1237</v>
      </c>
      <c r="AF7336" s="326"/>
    </row>
    <row r="7337" spans="1:32" x14ac:dyDescent="0.25">
      <c r="A7337" s="44" t="s">
        <v>5025</v>
      </c>
      <c r="B7337" s="44" t="s">
        <v>152</v>
      </c>
      <c r="C7337" s="45" t="s">
        <v>8119</v>
      </c>
      <c r="D7337" s="45" t="s">
        <v>12177</v>
      </c>
      <c r="E7337" s="45" t="s">
        <v>4375</v>
      </c>
      <c r="F7337" s="93"/>
      <c r="G7337" s="93"/>
      <c r="H7337" s="93"/>
      <c r="I7337" s="99"/>
      <c r="J7337" s="99"/>
      <c r="K7337" s="99"/>
      <c r="L7337" s="99"/>
      <c r="M7337" s="99"/>
      <c r="N7337" s="99"/>
      <c r="O7337" s="99"/>
      <c r="P7337" s="99"/>
      <c r="Q7337" s="99"/>
      <c r="R7337" s="99"/>
      <c r="S7337" s="99"/>
      <c r="T7337" s="99"/>
      <c r="U7337" s="99"/>
      <c r="V7337" s="99"/>
      <c r="W7337" s="99"/>
      <c r="X7337" s="99"/>
      <c r="Y7337" s="99"/>
      <c r="Z7337" s="99"/>
      <c r="AF7337" s="326"/>
    </row>
    <row r="7338" spans="1:32" x14ac:dyDescent="0.25">
      <c r="A7338" s="44" t="s">
        <v>5025</v>
      </c>
      <c r="B7338" s="44" t="s">
        <v>152</v>
      </c>
      <c r="C7338" s="45" t="s">
        <v>8119</v>
      </c>
      <c r="D7338" s="93" t="s">
        <v>18817</v>
      </c>
      <c r="E7338" s="45" t="s">
        <v>4375</v>
      </c>
      <c r="F7338" s="379"/>
      <c r="G7338" s="379"/>
      <c r="H7338" s="379"/>
      <c r="I7338" s="380"/>
      <c r="J7338" s="380"/>
      <c r="K7338" s="380"/>
      <c r="L7338" s="380"/>
      <c r="M7338" s="380"/>
      <c r="N7338" s="380"/>
      <c r="O7338" s="380"/>
      <c r="P7338" s="380"/>
      <c r="Q7338" s="380"/>
      <c r="R7338" s="380"/>
      <c r="S7338" s="380"/>
      <c r="T7338" s="380"/>
      <c r="U7338" s="380"/>
      <c r="V7338" s="380"/>
      <c r="W7338" s="380"/>
      <c r="X7338" s="380"/>
      <c r="Y7338" s="380"/>
      <c r="Z7338" s="380"/>
      <c r="AA7338" s="380"/>
      <c r="AF7338" s="326"/>
    </row>
    <row r="7339" spans="1:32" x14ac:dyDescent="0.25">
      <c r="A7339" s="44" t="s">
        <v>5025</v>
      </c>
      <c r="B7339" s="44" t="s">
        <v>152</v>
      </c>
      <c r="C7339" s="45" t="s">
        <v>8119</v>
      </c>
      <c r="D7339" s="45" t="s">
        <v>10697</v>
      </c>
      <c r="E7339" s="46">
        <v>46295</v>
      </c>
      <c r="F7339" s="93"/>
      <c r="G7339" s="93"/>
      <c r="H7339" s="93"/>
      <c r="I7339" s="99"/>
      <c r="J7339" s="99"/>
      <c r="K7339" s="99"/>
      <c r="L7339" s="99"/>
      <c r="M7339" s="99"/>
      <c r="N7339" s="99"/>
      <c r="O7339" s="99"/>
      <c r="P7339" s="99"/>
      <c r="Q7339" s="99"/>
      <c r="R7339" s="99"/>
      <c r="S7339" s="99"/>
      <c r="T7339" s="99"/>
      <c r="U7339" s="99"/>
      <c r="V7339" s="99"/>
      <c r="W7339" s="99"/>
      <c r="X7339" s="99"/>
      <c r="Y7339" s="99"/>
      <c r="Z7339" s="99"/>
      <c r="AF7339" s="326"/>
    </row>
    <row r="7340" spans="1:32" x14ac:dyDescent="0.25">
      <c r="A7340" s="44" t="s">
        <v>234</v>
      </c>
      <c r="B7340" s="44" t="s">
        <v>3598</v>
      </c>
      <c r="C7340" s="45">
        <v>230301</v>
      </c>
      <c r="D7340" s="45" t="s">
        <v>12340</v>
      </c>
      <c r="E7340" s="45" t="s">
        <v>5580</v>
      </c>
      <c r="AF7340" s="326"/>
    </row>
    <row r="7341" spans="1:32" x14ac:dyDescent="0.25">
      <c r="A7341" s="44" t="s">
        <v>19283</v>
      </c>
      <c r="B7341" s="44" t="s">
        <v>2433</v>
      </c>
      <c r="C7341" s="45">
        <v>250106</v>
      </c>
      <c r="D7341" s="45" t="s">
        <v>12340</v>
      </c>
      <c r="E7341" s="45" t="s">
        <v>12896</v>
      </c>
      <c r="AF7341" s="326"/>
    </row>
    <row r="7342" spans="1:32" x14ac:dyDescent="0.25">
      <c r="A7342" s="44" t="s">
        <v>19283</v>
      </c>
      <c r="B7342" s="44" t="s">
        <v>986</v>
      </c>
      <c r="C7342" s="45">
        <v>240303</v>
      </c>
      <c r="D7342" s="45" t="s">
        <v>12340</v>
      </c>
      <c r="E7342" s="45" t="s">
        <v>2686</v>
      </c>
      <c r="AF7342" s="326"/>
    </row>
    <row r="7343" spans="1:32" x14ac:dyDescent="0.25">
      <c r="A7343" s="44" t="s">
        <v>19283</v>
      </c>
      <c r="B7343" s="44" t="s">
        <v>5639</v>
      </c>
      <c r="C7343" s="45">
        <v>26010401</v>
      </c>
      <c r="D7343" s="45" t="s">
        <v>12340</v>
      </c>
      <c r="E7343" s="45" t="s">
        <v>18836</v>
      </c>
      <c r="AF7343" s="326"/>
    </row>
    <row r="7344" spans="1:32" x14ac:dyDescent="0.25">
      <c r="A7344" s="44" t="s">
        <v>19283</v>
      </c>
      <c r="B7344" s="44" t="s">
        <v>3298</v>
      </c>
      <c r="C7344" s="45">
        <v>26010402</v>
      </c>
      <c r="D7344" s="45" t="s">
        <v>12340</v>
      </c>
      <c r="E7344" s="45" t="s">
        <v>18836</v>
      </c>
      <c r="AF7344" s="326"/>
    </row>
    <row r="7345" spans="1:32" x14ac:dyDescent="0.25">
      <c r="A7345" s="44" t="s">
        <v>19283</v>
      </c>
      <c r="B7345" s="44" t="s">
        <v>3597</v>
      </c>
      <c r="C7345" s="45">
        <v>250503</v>
      </c>
      <c r="D7345" s="45" t="s">
        <v>12340</v>
      </c>
      <c r="E7345" s="45" t="s">
        <v>16904</v>
      </c>
      <c r="AF7345" s="326"/>
    </row>
    <row r="7346" spans="1:32" x14ac:dyDescent="0.25">
      <c r="A7346" s="44" t="s">
        <v>8515</v>
      </c>
      <c r="B7346" s="44" t="s">
        <v>11310</v>
      </c>
      <c r="C7346" s="45">
        <v>24060302</v>
      </c>
      <c r="D7346" s="45" t="s">
        <v>12340</v>
      </c>
      <c r="E7346" s="45" t="s">
        <v>5235</v>
      </c>
      <c r="AF7346" s="326"/>
    </row>
    <row r="7347" spans="1:32" x14ac:dyDescent="0.25">
      <c r="A7347" s="44" t="s">
        <v>8515</v>
      </c>
      <c r="B7347" s="44" t="s">
        <v>18874</v>
      </c>
      <c r="C7347" s="45">
        <v>24060301</v>
      </c>
      <c r="D7347" s="45" t="s">
        <v>12340</v>
      </c>
      <c r="E7347" s="45" t="s">
        <v>5235</v>
      </c>
      <c r="AF7347" s="326"/>
    </row>
    <row r="7348" spans="1:32" x14ac:dyDescent="0.3">
      <c r="A7348" s="372" t="s">
        <v>8411</v>
      </c>
      <c r="B7348" s="372" t="s">
        <v>2787</v>
      </c>
      <c r="C7348" s="125" t="s">
        <v>8393</v>
      </c>
      <c r="D7348" s="32" t="s">
        <v>20621</v>
      </c>
      <c r="E7348" s="125" t="s">
        <v>4471</v>
      </c>
      <c r="F7348" s="125" t="s">
        <v>1236</v>
      </c>
      <c r="G7348" s="125" t="s">
        <v>1237</v>
      </c>
      <c r="AF7348" s="326"/>
    </row>
    <row r="7349" spans="1:32" x14ac:dyDescent="0.25">
      <c r="A7349" s="44" t="s">
        <v>11492</v>
      </c>
      <c r="B7349" s="44" t="s">
        <v>18840</v>
      </c>
      <c r="C7349" s="45">
        <v>260202</v>
      </c>
      <c r="D7349" s="45" t="s">
        <v>12340</v>
      </c>
      <c r="E7349" s="45" t="s">
        <v>10021</v>
      </c>
      <c r="AF7349" s="326"/>
    </row>
    <row r="7350" spans="1:32" x14ac:dyDescent="0.25">
      <c r="A7350" s="44" t="s">
        <v>11492</v>
      </c>
      <c r="B7350" s="44" t="s">
        <v>11331</v>
      </c>
      <c r="C7350" s="45">
        <v>24050301</v>
      </c>
      <c r="D7350" s="45" t="s">
        <v>12340</v>
      </c>
      <c r="E7350" s="45" t="s">
        <v>5468</v>
      </c>
      <c r="AF7350" s="326"/>
    </row>
    <row r="7351" spans="1:32" x14ac:dyDescent="0.25">
      <c r="A7351" s="44" t="s">
        <v>11492</v>
      </c>
      <c r="B7351" s="44" t="s">
        <v>986</v>
      </c>
      <c r="C7351" s="45">
        <v>240303</v>
      </c>
      <c r="D7351" s="45" t="s">
        <v>12340</v>
      </c>
      <c r="E7351" s="45" t="s">
        <v>2686</v>
      </c>
      <c r="AF7351" s="326"/>
    </row>
    <row r="7352" spans="1:32" x14ac:dyDescent="0.25">
      <c r="A7352" s="44" t="s">
        <v>11492</v>
      </c>
      <c r="B7352" s="44" t="s">
        <v>10031</v>
      </c>
      <c r="C7352" s="45">
        <v>240101</v>
      </c>
      <c r="D7352" s="45" t="s">
        <v>12340</v>
      </c>
      <c r="E7352" s="45" t="s">
        <v>10032</v>
      </c>
      <c r="AF7352" s="326"/>
    </row>
    <row r="7353" spans="1:32" x14ac:dyDescent="0.25">
      <c r="A7353" s="44" t="s">
        <v>19284</v>
      </c>
      <c r="B7353" s="44" t="s">
        <v>3298</v>
      </c>
      <c r="C7353" s="45">
        <v>26010402</v>
      </c>
      <c r="D7353" s="45" t="s">
        <v>12340</v>
      </c>
      <c r="E7353" s="45" t="s">
        <v>18836</v>
      </c>
      <c r="AF7353" s="326"/>
    </row>
    <row r="7354" spans="1:32" x14ac:dyDescent="0.25">
      <c r="A7354" s="44" t="s">
        <v>19284</v>
      </c>
      <c r="B7354" s="44" t="s">
        <v>5639</v>
      </c>
      <c r="C7354" s="45">
        <v>26010401</v>
      </c>
      <c r="D7354" s="45" t="s">
        <v>12340</v>
      </c>
      <c r="E7354" s="45" t="s">
        <v>18836</v>
      </c>
      <c r="AF7354" s="326"/>
    </row>
    <row r="7355" spans="1:32" x14ac:dyDescent="0.25">
      <c r="A7355" s="44" t="s">
        <v>19285</v>
      </c>
      <c r="B7355" s="44" t="s">
        <v>5639</v>
      </c>
      <c r="C7355" s="45">
        <v>26010401</v>
      </c>
      <c r="D7355" s="45" t="s">
        <v>12340</v>
      </c>
      <c r="E7355" s="45" t="s">
        <v>18836</v>
      </c>
      <c r="AF7355" s="326"/>
    </row>
    <row r="7356" spans="1:32" x14ac:dyDescent="0.25">
      <c r="A7356" s="44" t="s">
        <v>14877</v>
      </c>
      <c r="B7356" s="44" t="s">
        <v>16106</v>
      </c>
      <c r="C7356" s="45" t="s">
        <v>14878</v>
      </c>
      <c r="D7356" s="93" t="s">
        <v>3876</v>
      </c>
      <c r="E7356" s="359">
        <f>DATE(2027,8,9)</f>
        <v>46608</v>
      </c>
      <c r="F7356" s="93"/>
      <c r="G7356" s="93"/>
      <c r="H7356" s="93"/>
      <c r="I7356" s="99"/>
      <c r="J7356" s="99"/>
      <c r="K7356" s="99"/>
      <c r="L7356" s="99"/>
      <c r="M7356" s="99"/>
      <c r="N7356" s="99"/>
      <c r="O7356" s="99"/>
      <c r="P7356" s="99"/>
      <c r="Q7356" s="99"/>
      <c r="R7356" s="99"/>
      <c r="S7356" s="99"/>
      <c r="T7356" s="99"/>
      <c r="U7356" s="99"/>
      <c r="V7356" s="99"/>
      <c r="W7356" s="99"/>
      <c r="X7356" s="99"/>
      <c r="Y7356" s="99"/>
      <c r="Z7356" s="99"/>
      <c r="AF7356" s="326"/>
    </row>
    <row r="7357" spans="1:32" x14ac:dyDescent="0.25">
      <c r="A7357" s="256" t="s">
        <v>5944</v>
      </c>
      <c r="B7357" s="256" t="s">
        <v>5899</v>
      </c>
      <c r="C7357" s="53" t="s">
        <v>5945</v>
      </c>
      <c r="D7357" s="93" t="s">
        <v>5891</v>
      </c>
      <c r="E7357" s="257">
        <v>46707</v>
      </c>
      <c r="F7357" s="93"/>
      <c r="G7357" s="93"/>
      <c r="H7357" s="93"/>
      <c r="I7357" s="99"/>
      <c r="J7357" s="99"/>
      <c r="K7357" s="99"/>
      <c r="L7357" s="99"/>
      <c r="M7357" s="99"/>
      <c r="N7357" s="99"/>
      <c r="O7357" s="99"/>
      <c r="P7357" s="99"/>
      <c r="Q7357" s="99"/>
      <c r="R7357" s="99"/>
      <c r="S7357" s="99"/>
      <c r="T7357" s="99"/>
      <c r="U7357" s="99"/>
      <c r="V7357" s="99"/>
      <c r="W7357" s="99"/>
      <c r="X7357" s="99"/>
      <c r="Y7357" s="99"/>
      <c r="Z7357" s="99"/>
      <c r="AF7357" s="326"/>
    </row>
    <row r="7358" spans="1:32" x14ac:dyDescent="0.3">
      <c r="A7358" s="57" t="s">
        <v>1280</v>
      </c>
      <c r="B7358" s="58" t="s">
        <v>4104</v>
      </c>
      <c r="C7358" s="62">
        <v>23022</v>
      </c>
      <c r="D7358" s="93" t="s">
        <v>5007</v>
      </c>
      <c r="E7358" s="60">
        <v>46265</v>
      </c>
      <c r="F7358" s="379"/>
      <c r="G7358" s="379"/>
      <c r="H7358" s="379"/>
      <c r="I7358" s="380"/>
      <c r="J7358" s="380"/>
      <c r="K7358" s="380"/>
      <c r="L7358" s="380"/>
      <c r="M7358" s="380"/>
      <c r="N7358" s="380"/>
      <c r="O7358" s="380"/>
      <c r="P7358" s="380"/>
      <c r="Q7358" s="380"/>
      <c r="R7358" s="380"/>
      <c r="S7358" s="380"/>
      <c r="T7358" s="380"/>
      <c r="U7358" s="380"/>
      <c r="V7358" s="380"/>
      <c r="W7358" s="380"/>
      <c r="X7358" s="380"/>
      <c r="Y7358" s="380"/>
      <c r="Z7358" s="380"/>
      <c r="AA7358" s="380"/>
      <c r="AF7358" s="326"/>
    </row>
    <row r="7359" spans="1:32" x14ac:dyDescent="0.25">
      <c r="A7359" s="44" t="s">
        <v>11493</v>
      </c>
      <c r="B7359" s="44" t="s">
        <v>10016</v>
      </c>
      <c r="C7359" s="45">
        <v>240103</v>
      </c>
      <c r="D7359" s="45" t="s">
        <v>12340</v>
      </c>
      <c r="E7359" s="45" t="s">
        <v>5452</v>
      </c>
      <c r="AF7359" s="326"/>
    </row>
    <row r="7360" spans="1:32" x14ac:dyDescent="0.25">
      <c r="A7360" s="44" t="s">
        <v>14699</v>
      </c>
      <c r="B7360" s="44" t="s">
        <v>13135</v>
      </c>
      <c r="C7360" s="45">
        <v>15.25</v>
      </c>
      <c r="D7360" s="45" t="s">
        <v>13565</v>
      </c>
      <c r="E7360" s="46">
        <v>47664</v>
      </c>
      <c r="F7360" s="45"/>
      <c r="G7360" s="93"/>
      <c r="H7360" s="93"/>
      <c r="I7360" s="99"/>
      <c r="J7360" s="99"/>
      <c r="K7360" s="99"/>
      <c r="L7360" s="99"/>
      <c r="M7360" s="99"/>
      <c r="N7360" s="99"/>
      <c r="O7360" s="99"/>
      <c r="P7360" s="99"/>
      <c r="Q7360" s="99"/>
      <c r="R7360" s="99"/>
      <c r="S7360" s="99"/>
      <c r="T7360" s="99"/>
      <c r="U7360" s="99"/>
      <c r="V7360" s="99"/>
      <c r="W7360" s="99"/>
      <c r="X7360" s="99"/>
      <c r="Y7360" s="99"/>
      <c r="Z7360" s="99"/>
      <c r="AF7360" s="326"/>
    </row>
    <row r="7361" spans="1:32" x14ac:dyDescent="0.25">
      <c r="A7361" s="44" t="s">
        <v>14699</v>
      </c>
      <c r="B7361" s="44" t="s">
        <v>14670</v>
      </c>
      <c r="C7361" s="45">
        <v>16.25</v>
      </c>
      <c r="D7361" s="45" t="s">
        <v>13565</v>
      </c>
      <c r="E7361" s="46">
        <v>47664</v>
      </c>
      <c r="F7361" s="45"/>
      <c r="G7361" s="93"/>
      <c r="H7361" s="93"/>
      <c r="I7361" s="99"/>
      <c r="J7361" s="99"/>
      <c r="K7361" s="99"/>
      <c r="L7361" s="99"/>
      <c r="M7361" s="99"/>
      <c r="N7361" s="99"/>
      <c r="O7361" s="99"/>
      <c r="P7361" s="99"/>
      <c r="Q7361" s="99"/>
      <c r="R7361" s="99"/>
      <c r="S7361" s="99"/>
      <c r="T7361" s="99"/>
      <c r="U7361" s="99"/>
      <c r="V7361" s="99"/>
      <c r="W7361" s="99"/>
      <c r="X7361" s="99"/>
      <c r="Y7361" s="99"/>
      <c r="Z7361" s="99"/>
      <c r="AF7361" s="326"/>
    </row>
    <row r="7362" spans="1:32" x14ac:dyDescent="0.25">
      <c r="A7362" s="44" t="s">
        <v>14699</v>
      </c>
      <c r="B7362" s="44" t="s">
        <v>3598</v>
      </c>
      <c r="C7362" s="45">
        <v>230301</v>
      </c>
      <c r="D7362" s="45" t="s">
        <v>12340</v>
      </c>
      <c r="E7362" s="45" t="s">
        <v>5580</v>
      </c>
      <c r="AF7362" s="326"/>
    </row>
    <row r="7363" spans="1:32" x14ac:dyDescent="0.25">
      <c r="A7363" s="102" t="s">
        <v>3433</v>
      </c>
      <c r="B7363" s="92" t="s">
        <v>14075</v>
      </c>
      <c r="C7363" s="93" t="s">
        <v>14076</v>
      </c>
      <c r="D7363" s="93" t="s">
        <v>1250</v>
      </c>
      <c r="E7363" s="94">
        <v>47223</v>
      </c>
      <c r="F7363" s="93"/>
      <c r="G7363" s="93"/>
      <c r="H7363" s="93"/>
      <c r="I7363" s="99"/>
      <c r="J7363" s="99"/>
      <c r="K7363" s="99"/>
      <c r="L7363" s="99"/>
      <c r="M7363" s="99"/>
      <c r="N7363" s="99"/>
      <c r="O7363" s="99"/>
      <c r="P7363" s="99"/>
      <c r="Q7363" s="99"/>
      <c r="R7363" s="99"/>
      <c r="S7363" s="99"/>
      <c r="T7363" s="99"/>
      <c r="U7363" s="99"/>
      <c r="V7363" s="99"/>
      <c r="W7363" s="99"/>
      <c r="X7363" s="99"/>
      <c r="Y7363" s="99"/>
      <c r="Z7363" s="99"/>
      <c r="AF7363" s="326"/>
    </row>
    <row r="7364" spans="1:32" x14ac:dyDescent="0.3">
      <c r="A7364" s="57" t="s">
        <v>43</v>
      </c>
      <c r="B7364" s="57" t="s">
        <v>2254</v>
      </c>
      <c r="C7364" s="62">
        <v>24030</v>
      </c>
      <c r="D7364" s="93" t="s">
        <v>5007</v>
      </c>
      <c r="E7364" s="60">
        <v>46326</v>
      </c>
      <c r="F7364" s="379"/>
      <c r="G7364" s="379"/>
      <c r="H7364" s="379"/>
      <c r="I7364" s="380"/>
      <c r="J7364" s="380"/>
      <c r="K7364" s="380"/>
      <c r="L7364" s="380"/>
      <c r="M7364" s="380"/>
      <c r="N7364" s="380"/>
      <c r="O7364" s="380"/>
      <c r="P7364" s="380"/>
      <c r="Q7364" s="380"/>
      <c r="R7364" s="380"/>
      <c r="S7364" s="380"/>
      <c r="T7364" s="380"/>
      <c r="U7364" s="380"/>
      <c r="V7364" s="380"/>
      <c r="W7364" s="380"/>
      <c r="X7364" s="380"/>
      <c r="Y7364" s="380"/>
      <c r="Z7364" s="380"/>
      <c r="AA7364" s="380"/>
      <c r="AF7364" s="326"/>
    </row>
    <row r="7365" spans="1:32" x14ac:dyDescent="0.25">
      <c r="A7365" s="44" t="s">
        <v>43</v>
      </c>
      <c r="B7365" s="44" t="s">
        <v>13127</v>
      </c>
      <c r="C7365" s="45">
        <v>13.24</v>
      </c>
      <c r="D7365" s="45" t="s">
        <v>13565</v>
      </c>
      <c r="E7365" s="46">
        <v>47299</v>
      </c>
      <c r="F7365" s="45"/>
      <c r="G7365" s="93"/>
      <c r="H7365" s="93"/>
      <c r="I7365" s="99"/>
      <c r="J7365" s="99"/>
      <c r="K7365" s="99"/>
      <c r="L7365" s="99"/>
      <c r="M7365" s="99"/>
      <c r="N7365" s="99"/>
      <c r="O7365" s="99"/>
      <c r="P7365" s="99"/>
      <c r="Q7365" s="99"/>
      <c r="R7365" s="99"/>
      <c r="S7365" s="99"/>
      <c r="T7365" s="99"/>
      <c r="U7365" s="99"/>
      <c r="V7365" s="99"/>
      <c r="W7365" s="99"/>
      <c r="X7365" s="99"/>
      <c r="Y7365" s="99"/>
      <c r="Z7365" s="99"/>
      <c r="AF7365" s="326"/>
    </row>
    <row r="7366" spans="1:32" x14ac:dyDescent="0.25">
      <c r="A7366" s="44" t="s">
        <v>43</v>
      </c>
      <c r="B7366" s="44" t="s">
        <v>977</v>
      </c>
      <c r="C7366" s="45">
        <v>230805</v>
      </c>
      <c r="D7366" s="45" t="s">
        <v>12340</v>
      </c>
      <c r="E7366" s="45" t="s">
        <v>4380</v>
      </c>
      <c r="AF7366" s="326"/>
    </row>
    <row r="7367" spans="1:32" x14ac:dyDescent="0.25">
      <c r="A7367" s="44" t="s">
        <v>43</v>
      </c>
      <c r="B7367" s="44" t="s">
        <v>1733</v>
      </c>
      <c r="C7367" s="45">
        <v>250101</v>
      </c>
      <c r="D7367" s="45" t="s">
        <v>12340</v>
      </c>
      <c r="E7367" s="45" t="s">
        <v>13567</v>
      </c>
      <c r="AF7367" s="326"/>
    </row>
    <row r="7368" spans="1:32" x14ac:dyDescent="0.3">
      <c r="A7368" s="372" t="s">
        <v>1067</v>
      </c>
      <c r="B7368" s="372" t="s">
        <v>12354</v>
      </c>
      <c r="C7368" s="125" t="s">
        <v>12187</v>
      </c>
      <c r="D7368" s="32" t="s">
        <v>20621</v>
      </c>
      <c r="E7368" s="125" t="s">
        <v>5239</v>
      </c>
      <c r="F7368" s="125" t="s">
        <v>1236</v>
      </c>
      <c r="G7368" s="125" t="s">
        <v>1237</v>
      </c>
      <c r="AF7368" s="326"/>
    </row>
    <row r="7369" spans="1:32" x14ac:dyDescent="0.3">
      <c r="A7369" s="57" t="s">
        <v>1067</v>
      </c>
      <c r="B7369" s="92" t="s">
        <v>3862</v>
      </c>
      <c r="C7369" s="93" t="s">
        <v>3860</v>
      </c>
      <c r="D7369" s="93" t="s">
        <v>3861</v>
      </c>
      <c r="E7369" s="94">
        <v>46203</v>
      </c>
      <c r="F7369" s="93"/>
      <c r="G7369" s="93"/>
      <c r="H7369" s="93"/>
      <c r="I7369" s="99"/>
      <c r="J7369" s="99"/>
      <c r="K7369" s="99"/>
      <c r="L7369" s="99"/>
      <c r="M7369" s="99"/>
      <c r="N7369" s="99"/>
      <c r="O7369" s="99"/>
      <c r="P7369" s="99"/>
      <c r="Q7369" s="99"/>
      <c r="R7369" s="99"/>
      <c r="S7369" s="99"/>
      <c r="T7369" s="99"/>
      <c r="U7369" s="99"/>
      <c r="V7369" s="99"/>
      <c r="W7369" s="99"/>
      <c r="X7369" s="99"/>
      <c r="Y7369" s="99"/>
      <c r="Z7369" s="99"/>
      <c r="AA7369" s="380"/>
      <c r="AF7369" s="326"/>
    </row>
    <row r="7370" spans="1:32" x14ac:dyDescent="0.25">
      <c r="A7370" s="44" t="s">
        <v>1067</v>
      </c>
      <c r="B7370" s="44" t="s">
        <v>20344</v>
      </c>
      <c r="C7370" s="45" t="s">
        <v>8813</v>
      </c>
      <c r="D7370" s="32" t="s">
        <v>12570</v>
      </c>
      <c r="E7370" s="46">
        <v>46387</v>
      </c>
      <c r="AF7370" s="326"/>
    </row>
    <row r="7371" spans="1:32" x14ac:dyDescent="0.25">
      <c r="A7371" s="44" t="s">
        <v>17070</v>
      </c>
      <c r="B7371" s="44" t="s">
        <v>967</v>
      </c>
      <c r="C7371" s="45">
        <v>250601</v>
      </c>
      <c r="D7371" s="45" t="s">
        <v>12340</v>
      </c>
      <c r="E7371" s="45" t="s">
        <v>16905</v>
      </c>
      <c r="AF7371" s="326"/>
    </row>
    <row r="7372" spans="1:32" x14ac:dyDescent="0.25">
      <c r="A7372" s="44" t="s">
        <v>741</v>
      </c>
      <c r="B7372" s="44" t="s">
        <v>3298</v>
      </c>
      <c r="C7372" s="45">
        <v>23010402</v>
      </c>
      <c r="D7372" s="45" t="s">
        <v>12340</v>
      </c>
      <c r="E7372" s="45" t="s">
        <v>5640</v>
      </c>
      <c r="AF7372" s="326"/>
    </row>
    <row r="7373" spans="1:32" x14ac:dyDescent="0.25">
      <c r="A7373" s="76" t="s">
        <v>13296</v>
      </c>
      <c r="B7373" s="44" t="s">
        <v>13116</v>
      </c>
      <c r="C7373" s="45">
        <v>3.26</v>
      </c>
      <c r="D7373" s="45" t="s">
        <v>13565</v>
      </c>
      <c r="E7373" s="46">
        <v>47787</v>
      </c>
      <c r="F7373" s="45"/>
      <c r="G7373" s="93"/>
      <c r="H7373" s="93"/>
      <c r="I7373" s="99"/>
      <c r="J7373" s="99"/>
      <c r="K7373" s="99"/>
      <c r="L7373" s="99"/>
      <c r="M7373" s="99"/>
      <c r="N7373" s="99"/>
      <c r="O7373" s="99"/>
      <c r="P7373" s="99"/>
      <c r="Q7373" s="99"/>
      <c r="R7373" s="99"/>
      <c r="S7373" s="99"/>
      <c r="T7373" s="99"/>
      <c r="U7373" s="99"/>
      <c r="V7373" s="99"/>
      <c r="W7373" s="99"/>
      <c r="X7373" s="99"/>
      <c r="Y7373" s="99"/>
      <c r="Z7373" s="99"/>
      <c r="AF7373" s="326"/>
    </row>
    <row r="7374" spans="1:32" x14ac:dyDescent="0.25">
      <c r="A7374" s="44" t="s">
        <v>13296</v>
      </c>
      <c r="B7374" s="44" t="s">
        <v>13123</v>
      </c>
      <c r="C7374" s="45">
        <v>10.23</v>
      </c>
      <c r="D7374" s="45" t="s">
        <v>13565</v>
      </c>
      <c r="E7374" s="46">
        <v>46934</v>
      </c>
      <c r="F7374" s="45"/>
      <c r="G7374" s="93"/>
      <c r="H7374" s="93"/>
      <c r="I7374" s="99"/>
      <c r="J7374" s="99"/>
      <c r="K7374" s="99"/>
      <c r="L7374" s="99"/>
      <c r="M7374" s="99"/>
      <c r="N7374" s="99"/>
      <c r="O7374" s="99"/>
      <c r="P7374" s="99"/>
      <c r="Q7374" s="99"/>
      <c r="R7374" s="99"/>
      <c r="S7374" s="99"/>
      <c r="T7374" s="99"/>
      <c r="U7374" s="99"/>
      <c r="V7374" s="99"/>
      <c r="W7374" s="99"/>
      <c r="X7374" s="99"/>
      <c r="Y7374" s="99"/>
      <c r="Z7374" s="99"/>
      <c r="AF7374" s="326"/>
    </row>
    <row r="7375" spans="1:32" x14ac:dyDescent="0.25">
      <c r="A7375" s="44" t="s">
        <v>13296</v>
      </c>
      <c r="B7375" s="44" t="s">
        <v>13110</v>
      </c>
      <c r="C7375" s="45">
        <v>12.23</v>
      </c>
      <c r="D7375" s="45" t="s">
        <v>13565</v>
      </c>
      <c r="E7375" s="46">
        <v>46934</v>
      </c>
      <c r="F7375" s="45"/>
      <c r="G7375" s="93"/>
      <c r="H7375" s="93"/>
      <c r="I7375" s="99"/>
      <c r="J7375" s="99"/>
      <c r="K7375" s="99"/>
      <c r="L7375" s="99"/>
      <c r="M7375" s="99"/>
      <c r="N7375" s="99"/>
      <c r="O7375" s="99"/>
      <c r="P7375" s="99"/>
      <c r="Q7375" s="99"/>
      <c r="R7375" s="99"/>
      <c r="S7375" s="99"/>
      <c r="T7375" s="99"/>
      <c r="U7375" s="99"/>
      <c r="V7375" s="99"/>
      <c r="W7375" s="99"/>
      <c r="X7375" s="99"/>
      <c r="Y7375" s="99"/>
      <c r="Z7375" s="99"/>
      <c r="AF7375" s="326"/>
    </row>
    <row r="7376" spans="1:32" x14ac:dyDescent="0.3">
      <c r="A7376" s="92" t="s">
        <v>6974</v>
      </c>
      <c r="B7376" s="350" t="s">
        <v>14039</v>
      </c>
      <c r="C7376" s="349" t="s">
        <v>10502</v>
      </c>
      <c r="D7376" s="349" t="s">
        <v>14041</v>
      </c>
      <c r="E7376" s="351">
        <v>47483</v>
      </c>
      <c r="F7376" s="93"/>
      <c r="G7376" s="93"/>
      <c r="H7376" s="93"/>
      <c r="I7376" s="99"/>
      <c r="J7376" s="99"/>
      <c r="K7376" s="99"/>
      <c r="L7376" s="99"/>
      <c r="M7376" s="99"/>
      <c r="N7376" s="99"/>
      <c r="O7376" s="99"/>
      <c r="P7376" s="99"/>
      <c r="Q7376" s="99"/>
      <c r="R7376" s="99"/>
      <c r="S7376" s="99"/>
      <c r="T7376" s="99"/>
      <c r="U7376" s="99"/>
      <c r="V7376" s="99"/>
      <c r="W7376" s="99"/>
      <c r="X7376" s="99"/>
      <c r="Y7376" s="99"/>
      <c r="Z7376" s="99"/>
      <c r="AF7376" s="326"/>
    </row>
    <row r="7377" spans="1:32" x14ac:dyDescent="0.25">
      <c r="A7377" s="44" t="s">
        <v>6974</v>
      </c>
      <c r="B7377" s="44" t="s">
        <v>11299</v>
      </c>
      <c r="C7377" s="45">
        <v>24020301</v>
      </c>
      <c r="D7377" s="45" t="s">
        <v>12340</v>
      </c>
      <c r="E7377" s="45" t="s">
        <v>5444</v>
      </c>
      <c r="AF7377" s="326"/>
    </row>
    <row r="7378" spans="1:32" x14ac:dyDescent="0.25">
      <c r="A7378" s="44" t="s">
        <v>6974</v>
      </c>
      <c r="B7378" s="44" t="s">
        <v>11297</v>
      </c>
      <c r="C7378" s="45">
        <v>240501</v>
      </c>
      <c r="D7378" s="45" t="s">
        <v>12340</v>
      </c>
      <c r="E7378" s="45" t="s">
        <v>11298</v>
      </c>
      <c r="AF7378" s="326"/>
    </row>
    <row r="7379" spans="1:32" x14ac:dyDescent="0.25">
      <c r="A7379" s="44" t="s">
        <v>6974</v>
      </c>
      <c r="B7379" s="44" t="s">
        <v>1733</v>
      </c>
      <c r="C7379" s="45">
        <v>250101</v>
      </c>
      <c r="D7379" s="45" t="s">
        <v>12340</v>
      </c>
      <c r="E7379" s="45" t="s">
        <v>13567</v>
      </c>
      <c r="AF7379" s="326"/>
    </row>
    <row r="7380" spans="1:32" x14ac:dyDescent="0.25">
      <c r="A7380" s="44" t="s">
        <v>10220</v>
      </c>
      <c r="B7380" s="92" t="s">
        <v>10390</v>
      </c>
      <c r="C7380" s="56" t="s">
        <v>10132</v>
      </c>
      <c r="D7380" s="146" t="s">
        <v>10389</v>
      </c>
      <c r="E7380" s="107">
        <v>45838</v>
      </c>
      <c r="F7380" s="93"/>
      <c r="G7380" s="93"/>
      <c r="H7380" s="93"/>
      <c r="I7380" s="99"/>
      <c r="J7380" s="99"/>
      <c r="K7380" s="99"/>
      <c r="L7380" s="99"/>
      <c r="M7380" s="99"/>
      <c r="N7380" s="99"/>
      <c r="O7380" s="99"/>
      <c r="P7380" s="99"/>
      <c r="Q7380" s="99"/>
      <c r="R7380" s="99"/>
      <c r="S7380" s="99"/>
      <c r="T7380" s="99"/>
      <c r="U7380" s="99"/>
      <c r="V7380" s="99"/>
      <c r="W7380" s="99"/>
      <c r="X7380" s="99"/>
      <c r="Y7380" s="99"/>
      <c r="Z7380" s="99"/>
      <c r="AF7380" s="326"/>
    </row>
    <row r="7381" spans="1:32" x14ac:dyDescent="0.25">
      <c r="A7381" s="44" t="s">
        <v>10220</v>
      </c>
      <c r="B7381" s="44" t="s">
        <v>13124</v>
      </c>
      <c r="C7381" s="45">
        <v>4.24</v>
      </c>
      <c r="D7381" s="45" t="s">
        <v>13565</v>
      </c>
      <c r="E7381" s="46">
        <v>47057</v>
      </c>
      <c r="F7381" s="45" t="s">
        <v>1384</v>
      </c>
      <c r="G7381" s="93"/>
      <c r="H7381" s="93"/>
      <c r="I7381" s="99"/>
      <c r="J7381" s="99"/>
      <c r="K7381" s="99"/>
      <c r="L7381" s="99"/>
      <c r="M7381" s="99"/>
      <c r="N7381" s="99"/>
      <c r="O7381" s="99"/>
      <c r="P7381" s="99"/>
      <c r="Q7381" s="99"/>
      <c r="R7381" s="99"/>
      <c r="S7381" s="99"/>
      <c r="T7381" s="99"/>
      <c r="U7381" s="99"/>
      <c r="V7381" s="99"/>
      <c r="W7381" s="99"/>
      <c r="X7381" s="99"/>
      <c r="Y7381" s="99"/>
      <c r="Z7381" s="99"/>
      <c r="AF7381" s="326"/>
    </row>
    <row r="7382" spans="1:32" x14ac:dyDescent="0.25">
      <c r="A7382" s="44" t="s">
        <v>10220</v>
      </c>
      <c r="B7382" s="44" t="s">
        <v>13125</v>
      </c>
      <c r="C7382" s="45">
        <v>26.24</v>
      </c>
      <c r="D7382" s="45" t="s">
        <v>13565</v>
      </c>
      <c r="E7382" s="46">
        <v>47299</v>
      </c>
      <c r="F7382" s="45" t="s">
        <v>1384</v>
      </c>
      <c r="G7382" s="93"/>
      <c r="H7382" s="93"/>
      <c r="I7382" s="99"/>
      <c r="J7382" s="99"/>
      <c r="K7382" s="99"/>
      <c r="L7382" s="99"/>
      <c r="M7382" s="99"/>
      <c r="N7382" s="99"/>
      <c r="O7382" s="99"/>
      <c r="P7382" s="99"/>
      <c r="Q7382" s="99"/>
      <c r="R7382" s="99"/>
      <c r="S7382" s="99"/>
      <c r="T7382" s="99"/>
      <c r="U7382" s="99"/>
      <c r="V7382" s="99"/>
      <c r="W7382" s="99"/>
      <c r="X7382" s="99"/>
      <c r="Y7382" s="99"/>
      <c r="Z7382" s="99"/>
      <c r="AF7382" s="326"/>
    </row>
    <row r="7383" spans="1:32" x14ac:dyDescent="0.25">
      <c r="A7383" s="44" t="s">
        <v>10220</v>
      </c>
      <c r="B7383" s="44" t="s">
        <v>13252</v>
      </c>
      <c r="C7383" s="45">
        <v>34.24</v>
      </c>
      <c r="D7383" s="45" t="s">
        <v>13565</v>
      </c>
      <c r="E7383" s="46">
        <v>47299</v>
      </c>
      <c r="F7383" s="45" t="s">
        <v>1384</v>
      </c>
      <c r="G7383" s="93"/>
      <c r="H7383" s="93"/>
      <c r="I7383" s="99"/>
      <c r="J7383" s="99"/>
      <c r="K7383" s="99"/>
      <c r="L7383" s="99"/>
      <c r="M7383" s="99"/>
      <c r="N7383" s="99"/>
      <c r="O7383" s="99"/>
      <c r="P7383" s="99"/>
      <c r="Q7383" s="99"/>
      <c r="R7383" s="99"/>
      <c r="S7383" s="99"/>
      <c r="T7383" s="99"/>
      <c r="U7383" s="99"/>
      <c r="V7383" s="99"/>
      <c r="W7383" s="99"/>
      <c r="X7383" s="99"/>
      <c r="Y7383" s="99"/>
      <c r="Z7383" s="99"/>
      <c r="AF7383" s="326"/>
    </row>
    <row r="7384" spans="1:32" x14ac:dyDescent="0.25">
      <c r="A7384" s="44" t="s">
        <v>10220</v>
      </c>
      <c r="B7384" s="44" t="s">
        <v>13129</v>
      </c>
      <c r="C7384" s="45">
        <v>36.24</v>
      </c>
      <c r="D7384" s="45" t="s">
        <v>13565</v>
      </c>
      <c r="E7384" s="46">
        <v>47299</v>
      </c>
      <c r="F7384" s="45"/>
      <c r="G7384" s="93"/>
      <c r="H7384" s="93"/>
      <c r="I7384" s="99"/>
      <c r="J7384" s="99"/>
      <c r="K7384" s="99"/>
      <c r="L7384" s="99"/>
      <c r="M7384" s="99"/>
      <c r="N7384" s="99"/>
      <c r="O7384" s="99"/>
      <c r="P7384" s="99"/>
      <c r="Q7384" s="99"/>
      <c r="R7384" s="99"/>
      <c r="S7384" s="99"/>
      <c r="T7384" s="99"/>
      <c r="U7384" s="99"/>
      <c r="V7384" s="99"/>
      <c r="W7384" s="99"/>
      <c r="X7384" s="99"/>
      <c r="Y7384" s="99"/>
      <c r="Z7384" s="99"/>
      <c r="AF7384" s="326"/>
    </row>
    <row r="7385" spans="1:32" x14ac:dyDescent="0.25">
      <c r="A7385" s="44" t="s">
        <v>10220</v>
      </c>
      <c r="B7385" s="44" t="s">
        <v>20364</v>
      </c>
      <c r="C7385" s="45" t="s">
        <v>10105</v>
      </c>
      <c r="D7385" s="32" t="s">
        <v>12570</v>
      </c>
      <c r="E7385" s="46">
        <v>46507</v>
      </c>
      <c r="AF7385" s="326"/>
    </row>
    <row r="7386" spans="1:32" x14ac:dyDescent="0.25">
      <c r="A7386" s="44" t="s">
        <v>10746</v>
      </c>
      <c r="B7386" s="44" t="s">
        <v>159</v>
      </c>
      <c r="C7386" s="45" t="s">
        <v>10747</v>
      </c>
      <c r="D7386" s="46" t="s">
        <v>13037</v>
      </c>
      <c r="E7386" s="46">
        <v>46493</v>
      </c>
      <c r="AF7386" s="326"/>
    </row>
    <row r="7387" spans="1:32" x14ac:dyDescent="0.25">
      <c r="A7387" s="44" t="s">
        <v>10746</v>
      </c>
      <c r="B7387" s="44" t="s">
        <v>159</v>
      </c>
      <c r="C7387" s="45" t="s">
        <v>10747</v>
      </c>
      <c r="D7387" s="46" t="s">
        <v>13037</v>
      </c>
      <c r="E7387" s="46">
        <v>46493</v>
      </c>
      <c r="AF7387" s="326"/>
    </row>
    <row r="7388" spans="1:32" x14ac:dyDescent="0.25">
      <c r="A7388" s="44" t="s">
        <v>10746</v>
      </c>
      <c r="B7388" s="44" t="s">
        <v>159</v>
      </c>
      <c r="C7388" s="45" t="s">
        <v>10747</v>
      </c>
      <c r="D7388" s="46" t="s">
        <v>13037</v>
      </c>
      <c r="E7388" s="46">
        <v>46493</v>
      </c>
      <c r="AF7388" s="326"/>
    </row>
    <row r="7389" spans="1:32" x14ac:dyDescent="0.25">
      <c r="A7389" s="44" t="s">
        <v>10746</v>
      </c>
      <c r="B7389" s="44" t="s">
        <v>1948</v>
      </c>
      <c r="C7389" s="45" t="s">
        <v>11207</v>
      </c>
      <c r="D7389" s="46" t="s">
        <v>13037</v>
      </c>
      <c r="E7389" s="46">
        <v>46254</v>
      </c>
      <c r="AF7389" s="326"/>
    </row>
    <row r="7390" spans="1:32" x14ac:dyDescent="0.25">
      <c r="A7390" s="44" t="s">
        <v>10746</v>
      </c>
      <c r="B7390" s="44" t="s">
        <v>1948</v>
      </c>
      <c r="C7390" s="45" t="s">
        <v>11207</v>
      </c>
      <c r="D7390" s="46" t="s">
        <v>13037</v>
      </c>
      <c r="E7390" s="46">
        <v>46254</v>
      </c>
      <c r="AF7390" s="326"/>
    </row>
    <row r="7391" spans="1:32" x14ac:dyDescent="0.25">
      <c r="A7391" s="44" t="s">
        <v>10746</v>
      </c>
      <c r="B7391" s="44" t="s">
        <v>1948</v>
      </c>
      <c r="C7391" s="45" t="s">
        <v>11207</v>
      </c>
      <c r="D7391" s="46" t="s">
        <v>13037</v>
      </c>
      <c r="E7391" s="46">
        <v>46254</v>
      </c>
      <c r="AF7391" s="326"/>
    </row>
    <row r="7392" spans="1:32" x14ac:dyDescent="0.25">
      <c r="A7392" s="44" t="s">
        <v>10746</v>
      </c>
      <c r="B7392" s="44" t="s">
        <v>1944</v>
      </c>
      <c r="C7392" s="45" t="s">
        <v>12702</v>
      </c>
      <c r="D7392" s="46" t="s">
        <v>13037</v>
      </c>
      <c r="E7392" s="46">
        <v>46282</v>
      </c>
      <c r="AF7392" s="326"/>
    </row>
    <row r="7393" spans="1:32" x14ac:dyDescent="0.25">
      <c r="A7393" s="44" t="s">
        <v>10746</v>
      </c>
      <c r="B7393" s="44" t="s">
        <v>1944</v>
      </c>
      <c r="C7393" s="45" t="s">
        <v>12702</v>
      </c>
      <c r="D7393" s="46" t="s">
        <v>13037</v>
      </c>
      <c r="E7393" s="46">
        <v>46282</v>
      </c>
      <c r="AF7393" s="326"/>
    </row>
    <row r="7394" spans="1:32" x14ac:dyDescent="0.25">
      <c r="A7394" s="44" t="s">
        <v>10746</v>
      </c>
      <c r="B7394" s="44" t="s">
        <v>1944</v>
      </c>
      <c r="C7394" s="45" t="s">
        <v>12702</v>
      </c>
      <c r="D7394" s="46" t="s">
        <v>13037</v>
      </c>
      <c r="E7394" s="46">
        <v>46282</v>
      </c>
      <c r="AF7394" s="326"/>
    </row>
    <row r="7395" spans="1:32" x14ac:dyDescent="0.25">
      <c r="A7395" s="44" t="s">
        <v>10746</v>
      </c>
      <c r="B7395" s="44" t="s">
        <v>1944</v>
      </c>
      <c r="C7395" s="45" t="s">
        <v>17685</v>
      </c>
      <c r="D7395" s="46" t="s">
        <v>13037</v>
      </c>
      <c r="E7395" s="46">
        <v>46274</v>
      </c>
      <c r="AF7395" s="326"/>
    </row>
    <row r="7396" spans="1:32" ht="14.4" x14ac:dyDescent="0.3">
      <c r="A7396" s="385" t="s">
        <v>10507</v>
      </c>
      <c r="B7396" s="385" t="s">
        <v>1361</v>
      </c>
      <c r="C7396" s="387" t="s">
        <v>10502</v>
      </c>
      <c r="D7396" s="93" t="s">
        <v>5007</v>
      </c>
      <c r="E7396" s="389" t="s">
        <v>10500</v>
      </c>
      <c r="AF7396" s="326"/>
    </row>
    <row r="7397" spans="1:32" x14ac:dyDescent="0.25">
      <c r="A7397" s="44" t="s">
        <v>15141</v>
      </c>
      <c r="B7397" s="44" t="s">
        <v>15139</v>
      </c>
      <c r="C7397" s="45" t="s">
        <v>15142</v>
      </c>
      <c r="D7397" s="45" t="s">
        <v>12177</v>
      </c>
      <c r="E7397" s="45" t="s">
        <v>13567</v>
      </c>
      <c r="F7397" s="93"/>
      <c r="G7397" s="93"/>
      <c r="H7397" s="93"/>
      <c r="I7397" s="99"/>
      <c r="J7397" s="99"/>
      <c r="K7397" s="99"/>
      <c r="L7397" s="99"/>
      <c r="M7397" s="99"/>
      <c r="N7397" s="99"/>
      <c r="O7397" s="99"/>
      <c r="P7397" s="99"/>
      <c r="Q7397" s="99"/>
      <c r="R7397" s="99"/>
      <c r="S7397" s="99"/>
      <c r="T7397" s="99"/>
      <c r="U7397" s="99"/>
      <c r="V7397" s="99"/>
      <c r="W7397" s="99"/>
      <c r="X7397" s="99"/>
      <c r="Y7397" s="99"/>
      <c r="Z7397" s="99"/>
      <c r="AF7397" s="326"/>
    </row>
    <row r="7398" spans="1:32" x14ac:dyDescent="0.25">
      <c r="A7398" s="44" t="s">
        <v>15141</v>
      </c>
      <c r="B7398" s="44" t="s">
        <v>15139</v>
      </c>
      <c r="C7398" s="45" t="s">
        <v>15142</v>
      </c>
      <c r="D7398" s="93" t="s">
        <v>18817</v>
      </c>
      <c r="E7398" s="45" t="s">
        <v>13567</v>
      </c>
      <c r="F7398" s="379"/>
      <c r="G7398" s="379"/>
      <c r="H7398" s="379"/>
      <c r="I7398" s="380"/>
      <c r="J7398" s="380"/>
      <c r="K7398" s="380"/>
      <c r="L7398" s="380"/>
      <c r="M7398" s="380"/>
      <c r="N7398" s="380"/>
      <c r="O7398" s="380"/>
      <c r="P7398" s="380"/>
      <c r="Q7398" s="380"/>
      <c r="R7398" s="380"/>
      <c r="S7398" s="380"/>
      <c r="T7398" s="380"/>
      <c r="U7398" s="380"/>
      <c r="V7398" s="380"/>
      <c r="W7398" s="380"/>
      <c r="X7398" s="380"/>
      <c r="Y7398" s="380"/>
      <c r="Z7398" s="380"/>
      <c r="AA7398" s="380"/>
      <c r="AF7398" s="326"/>
    </row>
    <row r="7399" spans="1:32" x14ac:dyDescent="0.25">
      <c r="A7399" s="44" t="s">
        <v>86</v>
      </c>
      <c r="B7399" s="44" t="s">
        <v>154</v>
      </c>
      <c r="C7399" s="45" t="s">
        <v>9423</v>
      </c>
      <c r="D7399" s="46" t="s">
        <v>13037</v>
      </c>
      <c r="E7399" s="46">
        <v>46403</v>
      </c>
      <c r="AF7399" s="326"/>
    </row>
    <row r="7400" spans="1:32" x14ac:dyDescent="0.25">
      <c r="A7400" s="44" t="s">
        <v>86</v>
      </c>
      <c r="B7400" s="44" t="s">
        <v>154</v>
      </c>
      <c r="C7400" s="45" t="s">
        <v>9423</v>
      </c>
      <c r="D7400" s="46" t="s">
        <v>13037</v>
      </c>
      <c r="E7400" s="46">
        <v>46403</v>
      </c>
      <c r="AF7400" s="326"/>
    </row>
    <row r="7401" spans="1:32" x14ac:dyDescent="0.25">
      <c r="A7401" s="44" t="s">
        <v>86</v>
      </c>
      <c r="B7401" s="44" t="s">
        <v>154</v>
      </c>
      <c r="C7401" s="45" t="s">
        <v>15629</v>
      </c>
      <c r="D7401" s="46" t="s">
        <v>13037</v>
      </c>
      <c r="E7401" s="46">
        <v>46218</v>
      </c>
      <c r="AF7401" s="326"/>
    </row>
    <row r="7402" spans="1:32" x14ac:dyDescent="0.25">
      <c r="A7402" s="44" t="s">
        <v>13688</v>
      </c>
      <c r="B7402" s="44" t="s">
        <v>210</v>
      </c>
      <c r="C7402" s="45">
        <v>241001</v>
      </c>
      <c r="D7402" s="45" t="s">
        <v>12340</v>
      </c>
      <c r="E7402" s="45" t="s">
        <v>5650</v>
      </c>
      <c r="AF7402" s="326"/>
    </row>
    <row r="7403" spans="1:32" x14ac:dyDescent="0.25">
      <c r="A7403" s="44" t="s">
        <v>10035</v>
      </c>
      <c r="B7403" s="44" t="s">
        <v>10016</v>
      </c>
      <c r="C7403" s="45">
        <v>240103</v>
      </c>
      <c r="D7403" s="45" t="s">
        <v>12340</v>
      </c>
      <c r="E7403" s="45" t="s">
        <v>5452</v>
      </c>
      <c r="AF7403" s="326"/>
    </row>
    <row r="7404" spans="1:32" x14ac:dyDescent="0.25">
      <c r="A7404" s="44" t="s">
        <v>6975</v>
      </c>
      <c r="B7404" s="44" t="s">
        <v>3298</v>
      </c>
      <c r="C7404" s="45">
        <v>23010402</v>
      </c>
      <c r="D7404" s="45" t="s">
        <v>12340</v>
      </c>
      <c r="E7404" s="45" t="s">
        <v>5640</v>
      </c>
      <c r="AF7404" s="326"/>
    </row>
    <row r="7405" spans="1:32" x14ac:dyDescent="0.25">
      <c r="A7405" s="44" t="s">
        <v>6975</v>
      </c>
      <c r="B7405" s="44" t="s">
        <v>5639</v>
      </c>
      <c r="C7405" s="45">
        <v>23010401</v>
      </c>
      <c r="D7405" s="45" t="s">
        <v>12340</v>
      </c>
      <c r="E7405" s="45" t="s">
        <v>5640</v>
      </c>
      <c r="AF7405" s="326"/>
    </row>
    <row r="7406" spans="1:32" x14ac:dyDescent="0.3">
      <c r="A7406" s="372" t="s">
        <v>16789</v>
      </c>
      <c r="B7406" s="372" t="s">
        <v>5064</v>
      </c>
      <c r="C7406" s="125" t="s">
        <v>16873</v>
      </c>
      <c r="D7406" s="32" t="s">
        <v>20621</v>
      </c>
      <c r="E7406" s="125" t="s">
        <v>10638</v>
      </c>
      <c r="F7406" s="125" t="s">
        <v>1236</v>
      </c>
      <c r="G7406" s="125" t="s">
        <v>1236</v>
      </c>
      <c r="AF7406" s="326"/>
    </row>
    <row r="7407" spans="1:32" x14ac:dyDescent="0.25">
      <c r="A7407" s="44" t="s">
        <v>4501</v>
      </c>
      <c r="B7407" s="44" t="s">
        <v>10031</v>
      </c>
      <c r="C7407" s="45">
        <v>240101</v>
      </c>
      <c r="D7407" s="45" t="s">
        <v>12340</v>
      </c>
      <c r="E7407" s="45" t="s">
        <v>10032</v>
      </c>
      <c r="AF7407" s="326"/>
    </row>
    <row r="7408" spans="1:32" x14ac:dyDescent="0.25">
      <c r="A7408" s="44" t="s">
        <v>19286</v>
      </c>
      <c r="B7408" s="44" t="s">
        <v>10031</v>
      </c>
      <c r="C7408" s="45">
        <v>240101</v>
      </c>
      <c r="D7408" s="45" t="s">
        <v>12340</v>
      </c>
      <c r="E7408" s="45" t="s">
        <v>10032</v>
      </c>
      <c r="AF7408" s="326"/>
    </row>
    <row r="7409" spans="1:32" ht="14.4" x14ac:dyDescent="0.3">
      <c r="A7409" s="385" t="s">
        <v>18620</v>
      </c>
      <c r="B7409" s="385" t="s">
        <v>18634</v>
      </c>
      <c r="C7409" s="387" t="s">
        <v>18638</v>
      </c>
      <c r="D7409" s="93" t="s">
        <v>5007</v>
      </c>
      <c r="E7409" s="389" t="s">
        <v>10500</v>
      </c>
      <c r="AF7409" s="326"/>
    </row>
    <row r="7410" spans="1:32" x14ac:dyDescent="0.25">
      <c r="A7410" s="44" t="s">
        <v>7984</v>
      </c>
      <c r="B7410" s="44" t="s">
        <v>12937</v>
      </c>
      <c r="C7410" s="45" t="s">
        <v>12941</v>
      </c>
      <c r="D7410" s="45" t="s">
        <v>12177</v>
      </c>
      <c r="E7410" s="45" t="s">
        <v>5075</v>
      </c>
      <c r="F7410" s="93"/>
      <c r="G7410" s="93"/>
      <c r="H7410" s="93"/>
      <c r="I7410" s="99"/>
      <c r="J7410" s="99"/>
      <c r="K7410" s="99"/>
      <c r="L7410" s="99"/>
      <c r="M7410" s="99"/>
      <c r="N7410" s="99"/>
      <c r="O7410" s="99"/>
      <c r="P7410" s="99"/>
      <c r="Q7410" s="99"/>
      <c r="R7410" s="99"/>
      <c r="S7410" s="99"/>
      <c r="T7410" s="99"/>
      <c r="U7410" s="99"/>
      <c r="V7410" s="99"/>
      <c r="W7410" s="99"/>
      <c r="X7410" s="99"/>
      <c r="Y7410" s="99"/>
      <c r="Z7410" s="99"/>
      <c r="AF7410" s="326"/>
    </row>
    <row r="7411" spans="1:32" x14ac:dyDescent="0.25">
      <c r="A7411" s="44" t="s">
        <v>7984</v>
      </c>
      <c r="B7411" s="44" t="s">
        <v>12937</v>
      </c>
      <c r="C7411" s="45" t="s">
        <v>12941</v>
      </c>
      <c r="D7411" s="93" t="s">
        <v>18817</v>
      </c>
      <c r="E7411" s="45" t="s">
        <v>5075</v>
      </c>
      <c r="F7411" s="379"/>
      <c r="G7411" s="379"/>
      <c r="H7411" s="379"/>
      <c r="I7411" s="380"/>
      <c r="J7411" s="380"/>
      <c r="K7411" s="380"/>
      <c r="L7411" s="380"/>
      <c r="M7411" s="380"/>
      <c r="N7411" s="380"/>
      <c r="O7411" s="380"/>
      <c r="P7411" s="380"/>
      <c r="Q7411" s="380"/>
      <c r="R7411" s="380"/>
      <c r="S7411" s="380"/>
      <c r="T7411" s="380"/>
      <c r="U7411" s="380"/>
      <c r="V7411" s="380"/>
      <c r="W7411" s="380"/>
      <c r="X7411" s="380"/>
      <c r="Y7411" s="380"/>
      <c r="Z7411" s="380"/>
      <c r="AA7411" s="380"/>
      <c r="AF7411" s="326"/>
    </row>
    <row r="7412" spans="1:32" x14ac:dyDescent="0.25">
      <c r="A7412" s="44" t="s">
        <v>18083</v>
      </c>
      <c r="B7412" s="44" t="s">
        <v>16302</v>
      </c>
      <c r="C7412" s="45" t="s">
        <v>5405</v>
      </c>
      <c r="D7412" s="93" t="s">
        <v>3876</v>
      </c>
      <c r="E7412" s="359">
        <f>DATE(2026,10,7)</f>
        <v>46302</v>
      </c>
      <c r="F7412" s="93"/>
      <c r="G7412" s="93"/>
      <c r="H7412" s="93"/>
      <c r="I7412" s="99"/>
      <c r="J7412" s="99"/>
      <c r="K7412" s="99"/>
      <c r="L7412" s="99"/>
      <c r="M7412" s="99"/>
      <c r="N7412" s="99"/>
      <c r="O7412" s="99"/>
      <c r="P7412" s="99"/>
      <c r="Q7412" s="99"/>
      <c r="R7412" s="99"/>
      <c r="S7412" s="99"/>
      <c r="T7412" s="99"/>
      <c r="U7412" s="99"/>
      <c r="V7412" s="99"/>
      <c r="W7412" s="99"/>
      <c r="X7412" s="99"/>
      <c r="Y7412" s="99"/>
      <c r="Z7412" s="99"/>
      <c r="AA7412" s="380"/>
      <c r="AF7412" s="326"/>
    </row>
    <row r="7413" spans="1:32" x14ac:dyDescent="0.25">
      <c r="A7413" s="44" t="s">
        <v>11494</v>
      </c>
      <c r="B7413" s="44" t="s">
        <v>3298</v>
      </c>
      <c r="C7413" s="45">
        <v>24010402</v>
      </c>
      <c r="D7413" s="45" t="s">
        <v>12340</v>
      </c>
      <c r="E7413" s="45" t="s">
        <v>10021</v>
      </c>
      <c r="AF7413" s="326"/>
    </row>
    <row r="7414" spans="1:32" x14ac:dyDescent="0.25">
      <c r="A7414" s="44" t="s">
        <v>11494</v>
      </c>
      <c r="B7414" s="44" t="s">
        <v>968</v>
      </c>
      <c r="C7414" s="45">
        <v>24060402</v>
      </c>
      <c r="D7414" s="45" t="s">
        <v>12340</v>
      </c>
      <c r="E7414" s="45" t="s">
        <v>5235</v>
      </c>
      <c r="AF7414" s="326"/>
    </row>
    <row r="7415" spans="1:32" x14ac:dyDescent="0.25">
      <c r="A7415" s="256" t="s">
        <v>15276</v>
      </c>
      <c r="B7415" s="256" t="s">
        <v>15248</v>
      </c>
      <c r="C7415" s="53" t="s">
        <v>15384</v>
      </c>
      <c r="D7415" s="93" t="s">
        <v>5891</v>
      </c>
      <c r="E7415" s="257">
        <v>47615</v>
      </c>
      <c r="F7415" s="93"/>
      <c r="G7415" s="93"/>
      <c r="H7415" s="93"/>
      <c r="I7415" s="99"/>
      <c r="J7415" s="99"/>
      <c r="K7415" s="99"/>
      <c r="L7415" s="99"/>
      <c r="M7415" s="99"/>
      <c r="N7415" s="99"/>
      <c r="O7415" s="99"/>
      <c r="P7415" s="99"/>
      <c r="Q7415" s="99"/>
      <c r="R7415" s="99"/>
      <c r="S7415" s="99"/>
      <c r="T7415" s="99"/>
      <c r="U7415" s="99"/>
      <c r="V7415" s="99"/>
      <c r="W7415" s="99"/>
      <c r="X7415" s="99"/>
      <c r="Y7415" s="99"/>
      <c r="Z7415" s="99"/>
      <c r="AF7415" s="326"/>
    </row>
    <row r="7416" spans="1:32" x14ac:dyDescent="0.3">
      <c r="A7416" s="372" t="s">
        <v>16581</v>
      </c>
      <c r="B7416" s="372" t="s">
        <v>1660</v>
      </c>
      <c r="C7416" s="125" t="s">
        <v>14425</v>
      </c>
      <c r="D7416" s="32" t="s">
        <v>20621</v>
      </c>
      <c r="E7416" s="125" t="s">
        <v>12895</v>
      </c>
      <c r="F7416" s="125" t="s">
        <v>1236</v>
      </c>
      <c r="G7416" s="125" t="s">
        <v>1237</v>
      </c>
      <c r="AF7416" s="326"/>
    </row>
    <row r="7417" spans="1:32" x14ac:dyDescent="0.25">
      <c r="A7417" s="44" t="s">
        <v>19287</v>
      </c>
      <c r="B7417" s="44" t="s">
        <v>3598</v>
      </c>
      <c r="C7417" s="45">
        <v>230301</v>
      </c>
      <c r="D7417" s="45" t="s">
        <v>12340</v>
      </c>
      <c r="E7417" s="45" t="s">
        <v>5580</v>
      </c>
      <c r="AF7417" s="326"/>
    </row>
    <row r="7418" spans="1:32" x14ac:dyDescent="0.25">
      <c r="A7418" s="44" t="s">
        <v>17071</v>
      </c>
      <c r="B7418" s="44" t="s">
        <v>3156</v>
      </c>
      <c r="C7418" s="45">
        <v>230904</v>
      </c>
      <c r="D7418" s="45" t="s">
        <v>12340</v>
      </c>
      <c r="E7418" s="45" t="s">
        <v>8524</v>
      </c>
      <c r="AF7418" s="326"/>
    </row>
    <row r="7419" spans="1:32" x14ac:dyDescent="0.25">
      <c r="A7419" s="44" t="s">
        <v>17071</v>
      </c>
      <c r="B7419" s="44" t="s">
        <v>5447</v>
      </c>
      <c r="C7419" s="45">
        <v>220802</v>
      </c>
      <c r="D7419" s="45" t="s">
        <v>12340</v>
      </c>
      <c r="E7419" s="45" t="s">
        <v>5239</v>
      </c>
      <c r="AF7419" s="326"/>
    </row>
    <row r="7420" spans="1:32" x14ac:dyDescent="0.25">
      <c r="A7420" s="44" t="s">
        <v>17407</v>
      </c>
      <c r="B7420" s="44" t="s">
        <v>13127</v>
      </c>
      <c r="C7420" s="45">
        <v>13.25</v>
      </c>
      <c r="D7420" s="45" t="s">
        <v>13565</v>
      </c>
      <c r="E7420" s="46">
        <v>47664</v>
      </c>
      <c r="F7420" s="45"/>
      <c r="G7420" s="93"/>
      <c r="H7420" s="93"/>
      <c r="I7420" s="99"/>
      <c r="J7420" s="99"/>
      <c r="K7420" s="99"/>
      <c r="L7420" s="99"/>
      <c r="M7420" s="99"/>
      <c r="N7420" s="99"/>
      <c r="O7420" s="99"/>
      <c r="P7420" s="99"/>
      <c r="Q7420" s="99"/>
      <c r="R7420" s="99"/>
      <c r="S7420" s="99"/>
      <c r="T7420" s="99"/>
      <c r="U7420" s="99"/>
      <c r="V7420" s="99"/>
      <c r="W7420" s="99"/>
      <c r="X7420" s="99"/>
      <c r="Y7420" s="99"/>
      <c r="Z7420" s="99"/>
      <c r="AF7420" s="326"/>
    </row>
    <row r="7421" spans="1:32" x14ac:dyDescent="0.25">
      <c r="A7421" s="44" t="s">
        <v>17407</v>
      </c>
      <c r="B7421" s="44" t="s">
        <v>13126</v>
      </c>
      <c r="C7421" s="45">
        <v>14.23</v>
      </c>
      <c r="D7421" s="45" t="s">
        <v>13565</v>
      </c>
      <c r="E7421" s="46">
        <v>46934</v>
      </c>
      <c r="F7421" s="45"/>
      <c r="G7421" s="93"/>
      <c r="H7421" s="93"/>
      <c r="I7421" s="99"/>
      <c r="J7421" s="99"/>
      <c r="K7421" s="99"/>
      <c r="L7421" s="99"/>
      <c r="M7421" s="99"/>
      <c r="N7421" s="99"/>
      <c r="O7421" s="99"/>
      <c r="P7421" s="99"/>
      <c r="Q7421" s="99"/>
      <c r="R7421" s="99"/>
      <c r="S7421" s="99"/>
      <c r="T7421" s="99"/>
      <c r="U7421" s="99"/>
      <c r="V7421" s="99"/>
      <c r="W7421" s="99"/>
      <c r="X7421" s="99"/>
      <c r="Y7421" s="99"/>
      <c r="Z7421" s="99"/>
      <c r="AF7421" s="326"/>
    </row>
    <row r="7422" spans="1:32" x14ac:dyDescent="0.25">
      <c r="A7422" s="44" t="s">
        <v>13297</v>
      </c>
      <c r="B7422" s="44" t="s">
        <v>13110</v>
      </c>
      <c r="C7422" s="45">
        <v>12.25</v>
      </c>
      <c r="D7422" s="45" t="s">
        <v>13565</v>
      </c>
      <c r="E7422" s="46">
        <v>47664</v>
      </c>
      <c r="F7422" s="45"/>
      <c r="G7422" s="93"/>
      <c r="H7422" s="93"/>
      <c r="I7422" s="99"/>
      <c r="J7422" s="99"/>
      <c r="K7422" s="99"/>
      <c r="L7422" s="99"/>
      <c r="M7422" s="99"/>
      <c r="N7422" s="99"/>
      <c r="O7422" s="99"/>
      <c r="P7422" s="99"/>
      <c r="Q7422" s="99"/>
      <c r="R7422" s="99"/>
      <c r="S7422" s="99"/>
      <c r="T7422" s="99"/>
      <c r="U7422" s="99"/>
      <c r="V7422" s="99"/>
      <c r="W7422" s="99"/>
      <c r="X7422" s="99"/>
      <c r="Y7422" s="99"/>
      <c r="Z7422" s="99"/>
      <c r="AF7422" s="326"/>
    </row>
    <row r="7423" spans="1:32" x14ac:dyDescent="0.3">
      <c r="A7423" s="372" t="s">
        <v>11997</v>
      </c>
      <c r="B7423" s="372" t="s">
        <v>12354</v>
      </c>
      <c r="C7423" s="125" t="s">
        <v>12187</v>
      </c>
      <c r="D7423" s="32" t="s">
        <v>20621</v>
      </c>
      <c r="E7423" s="125" t="s">
        <v>5239</v>
      </c>
      <c r="F7423" s="125" t="s">
        <v>1236</v>
      </c>
      <c r="G7423" s="125" t="s">
        <v>1237</v>
      </c>
      <c r="AF7423" s="326"/>
    </row>
    <row r="7424" spans="1:32" x14ac:dyDescent="0.3">
      <c r="A7424" s="372" t="s">
        <v>11997</v>
      </c>
      <c r="B7424" s="372" t="s">
        <v>1206</v>
      </c>
      <c r="C7424" s="125" t="s">
        <v>20612</v>
      </c>
      <c r="D7424" s="32" t="s">
        <v>20621</v>
      </c>
      <c r="E7424" s="125" t="s">
        <v>10032</v>
      </c>
      <c r="F7424" s="125" t="s">
        <v>1236</v>
      </c>
      <c r="G7424" s="125" t="s">
        <v>1237</v>
      </c>
      <c r="AF7424" s="326"/>
    </row>
    <row r="7425" spans="1:32" x14ac:dyDescent="0.25">
      <c r="A7425" s="44" t="s">
        <v>9551</v>
      </c>
      <c r="B7425" s="44" t="s">
        <v>15887</v>
      </c>
      <c r="C7425" s="45" t="s">
        <v>7136</v>
      </c>
      <c r="D7425" s="93" t="s">
        <v>3876</v>
      </c>
      <c r="E7425" s="359">
        <f>DATE(2027,3,24)</f>
        <v>46470</v>
      </c>
      <c r="F7425" s="93"/>
      <c r="G7425" s="93"/>
      <c r="H7425" s="93"/>
      <c r="I7425" s="99"/>
      <c r="J7425" s="99"/>
      <c r="K7425" s="99"/>
      <c r="L7425" s="99"/>
      <c r="M7425" s="99"/>
      <c r="N7425" s="99"/>
      <c r="O7425" s="99"/>
      <c r="P7425" s="99"/>
      <c r="Q7425" s="99"/>
      <c r="R7425" s="99"/>
      <c r="S7425" s="99"/>
      <c r="T7425" s="99"/>
      <c r="U7425" s="99"/>
      <c r="V7425" s="99"/>
      <c r="W7425" s="99"/>
      <c r="X7425" s="99"/>
      <c r="Y7425" s="99"/>
      <c r="Z7425" s="99"/>
      <c r="AF7425" s="326"/>
    </row>
    <row r="7426" spans="1:32" x14ac:dyDescent="0.3">
      <c r="A7426" s="372" t="s">
        <v>20115</v>
      </c>
      <c r="B7426" s="372" t="s">
        <v>1214</v>
      </c>
      <c r="C7426" s="125" t="s">
        <v>18610</v>
      </c>
      <c r="D7426" s="32" t="s">
        <v>20621</v>
      </c>
      <c r="E7426" s="125" t="s">
        <v>8976</v>
      </c>
      <c r="F7426" s="125" t="s">
        <v>1236</v>
      </c>
      <c r="G7426" s="125" t="s">
        <v>1237</v>
      </c>
      <c r="AF7426" s="326"/>
    </row>
    <row r="7427" spans="1:32" x14ac:dyDescent="0.3">
      <c r="A7427" s="372" t="s">
        <v>20115</v>
      </c>
      <c r="B7427" s="372" t="s">
        <v>2384</v>
      </c>
      <c r="C7427" s="125" t="s">
        <v>20259</v>
      </c>
      <c r="D7427" s="32" t="s">
        <v>20621</v>
      </c>
      <c r="E7427" s="125" t="s">
        <v>8976</v>
      </c>
      <c r="F7427" s="125" t="s">
        <v>1236</v>
      </c>
      <c r="G7427" s="125" t="s">
        <v>1237</v>
      </c>
      <c r="AF7427" s="326"/>
    </row>
    <row r="7428" spans="1:32" x14ac:dyDescent="0.25">
      <c r="A7428" s="44" t="s">
        <v>11495</v>
      </c>
      <c r="B7428" s="44" t="s">
        <v>10020</v>
      </c>
      <c r="C7428" s="45">
        <v>24010401</v>
      </c>
      <c r="D7428" s="45" t="s">
        <v>12340</v>
      </c>
      <c r="E7428" s="45" t="s">
        <v>10021</v>
      </c>
      <c r="AF7428" s="326"/>
    </row>
    <row r="7429" spans="1:32" x14ac:dyDescent="0.25">
      <c r="A7429" s="44" t="s">
        <v>11495</v>
      </c>
      <c r="B7429" s="44" t="s">
        <v>3298</v>
      </c>
      <c r="C7429" s="45">
        <v>24010402</v>
      </c>
      <c r="D7429" s="45" t="s">
        <v>12340</v>
      </c>
      <c r="E7429" s="45" t="s">
        <v>10021</v>
      </c>
      <c r="AF7429" s="326"/>
    </row>
    <row r="7430" spans="1:32" x14ac:dyDescent="0.25">
      <c r="A7430" s="44" t="s">
        <v>6976</v>
      </c>
      <c r="B7430" s="44" t="s">
        <v>3298</v>
      </c>
      <c r="C7430" s="45">
        <v>23010402</v>
      </c>
      <c r="D7430" s="45" t="s">
        <v>12340</v>
      </c>
      <c r="E7430" s="45" t="s">
        <v>5640</v>
      </c>
      <c r="AF7430" s="326"/>
    </row>
    <row r="7431" spans="1:32" x14ac:dyDescent="0.25">
      <c r="A7431" s="44" t="s">
        <v>6976</v>
      </c>
      <c r="B7431" s="44" t="s">
        <v>5639</v>
      </c>
      <c r="C7431" s="45">
        <v>23010401</v>
      </c>
      <c r="D7431" s="45" t="s">
        <v>12340</v>
      </c>
      <c r="E7431" s="45" t="s">
        <v>5640</v>
      </c>
      <c r="AF7431" s="326"/>
    </row>
    <row r="7432" spans="1:32" x14ac:dyDescent="0.25">
      <c r="A7432" s="44" t="s">
        <v>17686</v>
      </c>
      <c r="B7432" s="44" t="s">
        <v>17687</v>
      </c>
      <c r="C7432" s="45" t="s">
        <v>17688</v>
      </c>
      <c r="D7432" s="46" t="s">
        <v>13037</v>
      </c>
      <c r="E7432" s="46">
        <v>46156</v>
      </c>
      <c r="AF7432" s="326"/>
    </row>
    <row r="7433" spans="1:32" x14ac:dyDescent="0.25">
      <c r="A7433" s="44" t="s">
        <v>9424</v>
      </c>
      <c r="B7433" s="44" t="s">
        <v>154</v>
      </c>
      <c r="C7433" s="45" t="s">
        <v>9425</v>
      </c>
      <c r="D7433" s="46" t="s">
        <v>13037</v>
      </c>
      <c r="E7433" s="46">
        <v>46403</v>
      </c>
      <c r="AF7433" s="326"/>
    </row>
    <row r="7434" spans="1:32" x14ac:dyDescent="0.25">
      <c r="A7434" s="44" t="s">
        <v>9424</v>
      </c>
      <c r="B7434" s="44" t="s">
        <v>154</v>
      </c>
      <c r="C7434" s="45" t="s">
        <v>15630</v>
      </c>
      <c r="D7434" s="46" t="s">
        <v>13037</v>
      </c>
      <c r="E7434" s="46">
        <v>46218</v>
      </c>
      <c r="AF7434" s="326"/>
    </row>
    <row r="7435" spans="1:32" x14ac:dyDescent="0.25">
      <c r="A7435" s="44" t="s">
        <v>19288</v>
      </c>
      <c r="B7435" s="44" t="s">
        <v>5639</v>
      </c>
      <c r="C7435" s="45">
        <v>25010401</v>
      </c>
      <c r="D7435" s="45" t="s">
        <v>12340</v>
      </c>
      <c r="E7435" s="45" t="s">
        <v>13581</v>
      </c>
      <c r="AF7435" s="326"/>
    </row>
    <row r="7436" spans="1:32" x14ac:dyDescent="0.25">
      <c r="A7436" s="44" t="s">
        <v>19288</v>
      </c>
      <c r="B7436" s="44" t="s">
        <v>3298</v>
      </c>
      <c r="C7436" s="45">
        <v>25010402</v>
      </c>
      <c r="D7436" s="45" t="s">
        <v>12340</v>
      </c>
      <c r="E7436" s="45" t="s">
        <v>13581</v>
      </c>
      <c r="AF7436" s="326"/>
    </row>
    <row r="7437" spans="1:32" x14ac:dyDescent="0.25">
      <c r="A7437" s="44" t="s">
        <v>20296</v>
      </c>
      <c r="B7437" s="44" t="s">
        <v>20365</v>
      </c>
      <c r="C7437" s="45" t="s">
        <v>20366</v>
      </c>
      <c r="D7437" s="32" t="s">
        <v>12570</v>
      </c>
      <c r="E7437" s="46">
        <v>46507</v>
      </c>
      <c r="AF7437" s="326"/>
    </row>
    <row r="7438" spans="1:32" x14ac:dyDescent="0.25">
      <c r="A7438" s="44" t="s">
        <v>18700</v>
      </c>
      <c r="B7438" s="44" t="s">
        <v>18699</v>
      </c>
      <c r="C7438" s="45" t="s">
        <v>18803</v>
      </c>
      <c r="D7438" s="93" t="s">
        <v>18817</v>
      </c>
      <c r="E7438" s="45" t="s">
        <v>12900</v>
      </c>
      <c r="F7438" s="379"/>
      <c r="G7438" s="379"/>
      <c r="H7438" s="379"/>
      <c r="I7438" s="380"/>
      <c r="J7438" s="380"/>
      <c r="K7438" s="380"/>
      <c r="L7438" s="380"/>
      <c r="M7438" s="380"/>
      <c r="N7438" s="380"/>
      <c r="O7438" s="380"/>
      <c r="P7438" s="380"/>
      <c r="Q7438" s="380"/>
      <c r="R7438" s="380"/>
      <c r="S7438" s="380"/>
      <c r="T7438" s="380"/>
      <c r="U7438" s="380"/>
      <c r="V7438" s="380"/>
      <c r="W7438" s="380"/>
      <c r="X7438" s="380"/>
      <c r="Y7438" s="380"/>
      <c r="Z7438" s="380"/>
      <c r="AA7438" s="380"/>
      <c r="AF7438" s="326"/>
    </row>
    <row r="7439" spans="1:32" x14ac:dyDescent="0.25">
      <c r="A7439" s="44" t="s">
        <v>11208</v>
      </c>
      <c r="B7439" s="44" t="s">
        <v>11161</v>
      </c>
      <c r="C7439" s="45" t="s">
        <v>11209</v>
      </c>
      <c r="D7439" s="46" t="s">
        <v>13037</v>
      </c>
      <c r="E7439" s="46">
        <v>46231</v>
      </c>
      <c r="AF7439" s="326"/>
    </row>
    <row r="7440" spans="1:32" x14ac:dyDescent="0.25">
      <c r="A7440" s="44" t="s">
        <v>11208</v>
      </c>
      <c r="B7440" s="44" t="s">
        <v>11161</v>
      </c>
      <c r="C7440" s="45" t="s">
        <v>11209</v>
      </c>
      <c r="D7440" s="46" t="s">
        <v>13037</v>
      </c>
      <c r="E7440" s="46">
        <v>46231</v>
      </c>
      <c r="AF7440" s="326"/>
    </row>
    <row r="7441" spans="1:32" x14ac:dyDescent="0.25">
      <c r="A7441" s="44" t="s">
        <v>9057</v>
      </c>
      <c r="B7441" s="44" t="s">
        <v>10031</v>
      </c>
      <c r="C7441" s="45">
        <v>240101</v>
      </c>
      <c r="D7441" s="45" t="s">
        <v>12340</v>
      </c>
      <c r="E7441" s="45" t="s">
        <v>10032</v>
      </c>
      <c r="AF7441" s="326"/>
    </row>
    <row r="7442" spans="1:32" x14ac:dyDescent="0.25">
      <c r="A7442" s="44" t="s">
        <v>9057</v>
      </c>
      <c r="B7442" s="44" t="s">
        <v>3160</v>
      </c>
      <c r="C7442" s="45">
        <v>230901</v>
      </c>
      <c r="D7442" s="45" t="s">
        <v>12340</v>
      </c>
      <c r="E7442" s="45" t="s">
        <v>8524</v>
      </c>
      <c r="AF7442" s="326"/>
    </row>
    <row r="7443" spans="1:32" x14ac:dyDescent="0.25">
      <c r="A7443" s="44" t="s">
        <v>9057</v>
      </c>
      <c r="B7443" s="44" t="s">
        <v>9020</v>
      </c>
      <c r="C7443" s="45">
        <v>230905</v>
      </c>
      <c r="D7443" s="45" t="s">
        <v>12340</v>
      </c>
      <c r="E7443" s="45" t="s">
        <v>8524</v>
      </c>
      <c r="AF7443" s="326"/>
    </row>
    <row r="7444" spans="1:32" x14ac:dyDescent="0.25">
      <c r="A7444" s="44" t="s">
        <v>14700</v>
      </c>
      <c r="B7444" s="44" t="s">
        <v>13118</v>
      </c>
      <c r="C7444" s="45">
        <v>21.25</v>
      </c>
      <c r="D7444" s="45" t="s">
        <v>13565</v>
      </c>
      <c r="E7444" s="46">
        <v>47664</v>
      </c>
      <c r="F7444" s="45" t="s">
        <v>1384</v>
      </c>
      <c r="G7444" s="93"/>
      <c r="H7444" s="93"/>
      <c r="I7444" s="99"/>
      <c r="J7444" s="99"/>
      <c r="K7444" s="99"/>
      <c r="L7444" s="99"/>
      <c r="M7444" s="99"/>
      <c r="N7444" s="99"/>
      <c r="O7444" s="99"/>
      <c r="P7444" s="99"/>
      <c r="Q7444" s="99"/>
      <c r="R7444" s="99"/>
      <c r="S7444" s="99"/>
      <c r="T7444" s="99"/>
      <c r="U7444" s="99"/>
      <c r="V7444" s="99"/>
      <c r="W7444" s="99"/>
      <c r="X7444" s="99"/>
      <c r="Y7444" s="99"/>
      <c r="Z7444" s="99"/>
      <c r="AF7444" s="326"/>
    </row>
    <row r="7445" spans="1:32" x14ac:dyDescent="0.25">
      <c r="A7445" s="44" t="s">
        <v>14700</v>
      </c>
      <c r="B7445" s="44" t="s">
        <v>14635</v>
      </c>
      <c r="C7445" s="45">
        <v>28.25</v>
      </c>
      <c r="D7445" s="45" t="s">
        <v>13565</v>
      </c>
      <c r="E7445" s="46">
        <v>47664</v>
      </c>
      <c r="F7445" s="45" t="s">
        <v>1384</v>
      </c>
      <c r="G7445" s="93"/>
      <c r="H7445" s="93"/>
      <c r="I7445" s="99"/>
      <c r="J7445" s="99"/>
      <c r="K7445" s="99"/>
      <c r="L7445" s="99"/>
      <c r="M7445" s="99"/>
      <c r="N7445" s="99"/>
      <c r="O7445" s="99"/>
      <c r="P7445" s="99"/>
      <c r="Q7445" s="99"/>
      <c r="R7445" s="99"/>
      <c r="S7445" s="99"/>
      <c r="T7445" s="99"/>
      <c r="U7445" s="99"/>
      <c r="V7445" s="99"/>
      <c r="W7445" s="99"/>
      <c r="X7445" s="99"/>
      <c r="Y7445" s="99"/>
      <c r="Z7445" s="99"/>
      <c r="AF7445" s="326"/>
    </row>
    <row r="7446" spans="1:32" x14ac:dyDescent="0.25">
      <c r="A7446" s="44" t="s">
        <v>13298</v>
      </c>
      <c r="B7446" s="44" t="s">
        <v>13111</v>
      </c>
      <c r="C7446" s="45">
        <v>33.229999999999997</v>
      </c>
      <c r="D7446" s="45" t="s">
        <v>13565</v>
      </c>
      <c r="E7446" s="46">
        <v>46934</v>
      </c>
      <c r="F7446" s="45"/>
      <c r="G7446" s="93"/>
      <c r="H7446" s="93"/>
      <c r="I7446" s="99"/>
      <c r="J7446" s="99"/>
      <c r="K7446" s="99"/>
      <c r="L7446" s="99"/>
      <c r="M7446" s="99"/>
      <c r="N7446" s="99"/>
      <c r="O7446" s="99"/>
      <c r="P7446" s="99"/>
      <c r="Q7446" s="99"/>
      <c r="R7446" s="99"/>
      <c r="S7446" s="99"/>
      <c r="T7446" s="99"/>
      <c r="U7446" s="99"/>
      <c r="V7446" s="99"/>
      <c r="W7446" s="99"/>
      <c r="X7446" s="99"/>
      <c r="Y7446" s="99"/>
      <c r="Z7446" s="99"/>
      <c r="AF7446" s="326"/>
    </row>
    <row r="7447" spans="1:32" x14ac:dyDescent="0.25">
      <c r="A7447" s="44" t="s">
        <v>13983</v>
      </c>
      <c r="B7447" s="44" t="s">
        <v>1947</v>
      </c>
      <c r="C7447" s="45" t="s">
        <v>13984</v>
      </c>
      <c r="D7447" s="46" t="s">
        <v>13037</v>
      </c>
      <c r="E7447" s="46">
        <v>46401</v>
      </c>
      <c r="AF7447" s="326"/>
    </row>
    <row r="7448" spans="1:32" x14ac:dyDescent="0.25">
      <c r="A7448" s="44" t="s">
        <v>13983</v>
      </c>
      <c r="B7448" s="44" t="s">
        <v>1947</v>
      </c>
      <c r="C7448" s="45" t="s">
        <v>13984</v>
      </c>
      <c r="D7448" s="46" t="s">
        <v>13037</v>
      </c>
      <c r="E7448" s="46">
        <v>46401</v>
      </c>
      <c r="AF7448" s="326"/>
    </row>
    <row r="7449" spans="1:32" x14ac:dyDescent="0.25">
      <c r="A7449" s="44" t="s">
        <v>10489</v>
      </c>
      <c r="B7449" s="44" t="s">
        <v>20396</v>
      </c>
      <c r="C7449" s="45" t="s">
        <v>10499</v>
      </c>
      <c r="D7449" s="32" t="s">
        <v>12570</v>
      </c>
      <c r="E7449" s="46">
        <v>46965</v>
      </c>
      <c r="AF7449" s="326"/>
    </row>
    <row r="7450" spans="1:32" x14ac:dyDescent="0.25">
      <c r="A7450" s="44" t="s">
        <v>14257</v>
      </c>
      <c r="B7450" s="44" t="s">
        <v>3298</v>
      </c>
      <c r="C7450" s="45">
        <v>25010402</v>
      </c>
      <c r="D7450" s="45" t="s">
        <v>12340</v>
      </c>
      <c r="E7450" s="45" t="s">
        <v>13581</v>
      </c>
      <c r="AF7450" s="326"/>
    </row>
    <row r="7451" spans="1:32" x14ac:dyDescent="0.25">
      <c r="A7451" s="44" t="s">
        <v>14257</v>
      </c>
      <c r="B7451" s="44" t="s">
        <v>5639</v>
      </c>
      <c r="C7451" s="45">
        <v>25010401</v>
      </c>
      <c r="D7451" s="45" t="s">
        <v>12340</v>
      </c>
      <c r="E7451" s="45" t="s">
        <v>13581</v>
      </c>
      <c r="AF7451" s="326"/>
    </row>
    <row r="7452" spans="1:32" x14ac:dyDescent="0.25">
      <c r="A7452" s="44" t="s">
        <v>17072</v>
      </c>
      <c r="B7452" s="44" t="s">
        <v>2433</v>
      </c>
      <c r="C7452" s="45">
        <v>250106</v>
      </c>
      <c r="D7452" s="45" t="s">
        <v>12340</v>
      </c>
      <c r="E7452" s="45" t="s">
        <v>12896</v>
      </c>
      <c r="AF7452" s="326"/>
    </row>
    <row r="7453" spans="1:32" x14ac:dyDescent="0.25">
      <c r="A7453" s="44" t="s">
        <v>235</v>
      </c>
      <c r="B7453" s="44" t="s">
        <v>152</v>
      </c>
      <c r="C7453" s="45" t="s">
        <v>5204</v>
      </c>
      <c r="D7453" s="45" t="s">
        <v>12177</v>
      </c>
      <c r="E7453" s="45" t="s">
        <v>4375</v>
      </c>
      <c r="F7453" s="93"/>
      <c r="G7453" s="93"/>
      <c r="H7453" s="93"/>
      <c r="I7453" s="99"/>
      <c r="J7453" s="99"/>
      <c r="K7453" s="99"/>
      <c r="L7453" s="99"/>
      <c r="M7453" s="99"/>
      <c r="N7453" s="99"/>
      <c r="O7453" s="99"/>
      <c r="P7453" s="99"/>
      <c r="Q7453" s="99"/>
      <c r="R7453" s="99"/>
      <c r="S7453" s="99"/>
      <c r="T7453" s="99"/>
      <c r="U7453" s="99"/>
      <c r="V7453" s="99"/>
      <c r="W7453" s="99"/>
      <c r="X7453" s="99"/>
      <c r="Y7453" s="99"/>
      <c r="Z7453" s="99"/>
      <c r="AF7453" s="326"/>
    </row>
    <row r="7454" spans="1:32" x14ac:dyDescent="0.25">
      <c r="A7454" s="44" t="s">
        <v>235</v>
      </c>
      <c r="B7454" s="44" t="s">
        <v>152</v>
      </c>
      <c r="C7454" s="45" t="s">
        <v>5204</v>
      </c>
      <c r="D7454" s="93" t="s">
        <v>18817</v>
      </c>
      <c r="E7454" s="45" t="s">
        <v>4375</v>
      </c>
      <c r="F7454" s="379"/>
      <c r="G7454" s="379"/>
      <c r="H7454" s="379"/>
      <c r="I7454" s="380"/>
      <c r="J7454" s="380"/>
      <c r="K7454" s="380"/>
      <c r="L7454" s="380"/>
      <c r="M7454" s="380"/>
      <c r="N7454" s="380"/>
      <c r="O7454" s="380"/>
      <c r="P7454" s="380"/>
      <c r="Q7454" s="380"/>
      <c r="R7454" s="380"/>
      <c r="S7454" s="380"/>
      <c r="T7454" s="380"/>
      <c r="U7454" s="380"/>
      <c r="V7454" s="380"/>
      <c r="W7454" s="380"/>
      <c r="X7454" s="380"/>
      <c r="Y7454" s="380"/>
      <c r="Z7454" s="380"/>
      <c r="AA7454" s="380"/>
      <c r="AF7454" s="326"/>
    </row>
    <row r="7455" spans="1:32" x14ac:dyDescent="0.25">
      <c r="A7455" s="44" t="s">
        <v>235</v>
      </c>
      <c r="B7455" s="44" t="s">
        <v>152</v>
      </c>
      <c r="C7455" s="45" t="s">
        <v>5204</v>
      </c>
      <c r="D7455" s="45" t="s">
        <v>10697</v>
      </c>
      <c r="E7455" s="46">
        <v>46295</v>
      </c>
      <c r="F7455" s="93"/>
      <c r="G7455" s="93"/>
      <c r="H7455" s="93"/>
      <c r="I7455" s="99"/>
      <c r="J7455" s="99"/>
      <c r="K7455" s="99"/>
      <c r="L7455" s="99"/>
      <c r="M7455" s="99"/>
      <c r="N7455" s="99"/>
      <c r="O7455" s="99"/>
      <c r="P7455" s="99"/>
      <c r="Q7455" s="99"/>
      <c r="R7455" s="99"/>
      <c r="S7455" s="99"/>
      <c r="T7455" s="99"/>
      <c r="U7455" s="99"/>
      <c r="V7455" s="99"/>
      <c r="W7455" s="99"/>
      <c r="X7455" s="99"/>
      <c r="Y7455" s="99"/>
      <c r="Z7455" s="99"/>
      <c r="AF7455" s="326"/>
    </row>
    <row r="7456" spans="1:32" x14ac:dyDescent="0.3">
      <c r="A7456" s="57" t="s">
        <v>4927</v>
      </c>
      <c r="B7456" s="57" t="s">
        <v>2254</v>
      </c>
      <c r="C7456" s="62">
        <v>24030</v>
      </c>
      <c r="D7456" s="93" t="s">
        <v>5007</v>
      </c>
      <c r="E7456" s="60">
        <v>46326</v>
      </c>
      <c r="F7456" s="379"/>
      <c r="G7456" s="379"/>
      <c r="H7456" s="379"/>
      <c r="I7456" s="380"/>
      <c r="J7456" s="380"/>
      <c r="K7456" s="380"/>
      <c r="L7456" s="380"/>
      <c r="M7456" s="380"/>
      <c r="N7456" s="380"/>
      <c r="O7456" s="380"/>
      <c r="P7456" s="380"/>
      <c r="Q7456" s="380"/>
      <c r="R7456" s="380"/>
      <c r="S7456" s="380"/>
      <c r="T7456" s="380"/>
      <c r="U7456" s="380"/>
      <c r="V7456" s="380"/>
      <c r="W7456" s="380"/>
      <c r="X7456" s="380"/>
      <c r="Y7456" s="380"/>
      <c r="Z7456" s="380"/>
      <c r="AA7456" s="380"/>
      <c r="AF7456" s="326"/>
    </row>
    <row r="7457" spans="1:32" x14ac:dyDescent="0.25">
      <c r="A7457" s="44" t="s">
        <v>4927</v>
      </c>
      <c r="B7457" s="44" t="s">
        <v>5447</v>
      </c>
      <c r="C7457" s="45">
        <v>250802</v>
      </c>
      <c r="D7457" s="45" t="s">
        <v>12340</v>
      </c>
      <c r="E7457" s="45" t="s">
        <v>10682</v>
      </c>
      <c r="AF7457" s="326"/>
    </row>
    <row r="7458" spans="1:32" x14ac:dyDescent="0.25">
      <c r="A7458" s="44" t="s">
        <v>4927</v>
      </c>
      <c r="B7458" s="44" t="s">
        <v>3156</v>
      </c>
      <c r="C7458" s="45">
        <v>230904</v>
      </c>
      <c r="D7458" s="45" t="s">
        <v>12340</v>
      </c>
      <c r="E7458" s="45" t="s">
        <v>8524</v>
      </c>
      <c r="AF7458" s="326"/>
    </row>
    <row r="7459" spans="1:32" x14ac:dyDescent="0.25">
      <c r="A7459" s="44" t="s">
        <v>4927</v>
      </c>
      <c r="B7459" s="44" t="s">
        <v>5519</v>
      </c>
      <c r="C7459" s="45">
        <v>250302</v>
      </c>
      <c r="D7459" s="45" t="s">
        <v>12340</v>
      </c>
      <c r="E7459" s="45" t="s">
        <v>5580</v>
      </c>
      <c r="AF7459" s="326"/>
    </row>
    <row r="7460" spans="1:32" x14ac:dyDescent="0.3">
      <c r="A7460" s="372" t="s">
        <v>5026</v>
      </c>
      <c r="B7460" s="372" t="s">
        <v>1206</v>
      </c>
      <c r="C7460" s="125" t="s">
        <v>20612</v>
      </c>
      <c r="D7460" s="32" t="s">
        <v>20621</v>
      </c>
      <c r="E7460" s="125" t="s">
        <v>10032</v>
      </c>
      <c r="F7460" s="125" t="s">
        <v>1236</v>
      </c>
      <c r="G7460" s="125" t="s">
        <v>1237</v>
      </c>
      <c r="AF7460" s="326"/>
    </row>
    <row r="7461" spans="1:32" x14ac:dyDescent="0.25">
      <c r="A7461" s="76" t="s">
        <v>5026</v>
      </c>
      <c r="B7461" s="44" t="s">
        <v>17386</v>
      </c>
      <c r="C7461" s="45">
        <v>8.26</v>
      </c>
      <c r="D7461" s="45" t="s">
        <v>13565</v>
      </c>
      <c r="E7461" s="46">
        <v>47787</v>
      </c>
      <c r="F7461" s="45"/>
      <c r="G7461" s="93"/>
      <c r="H7461" s="93"/>
      <c r="I7461" s="99"/>
      <c r="J7461" s="99"/>
      <c r="K7461" s="99"/>
      <c r="L7461" s="99"/>
      <c r="M7461" s="99"/>
      <c r="N7461" s="99"/>
      <c r="O7461" s="99"/>
      <c r="P7461" s="99"/>
      <c r="Q7461" s="99"/>
      <c r="R7461" s="99"/>
      <c r="S7461" s="99"/>
      <c r="T7461" s="99"/>
      <c r="U7461" s="99"/>
      <c r="V7461" s="99"/>
      <c r="W7461" s="99"/>
      <c r="X7461" s="99"/>
      <c r="Y7461" s="99"/>
      <c r="Z7461" s="99"/>
      <c r="AF7461" s="326"/>
    </row>
    <row r="7462" spans="1:32" x14ac:dyDescent="0.25">
      <c r="A7462" s="44" t="s">
        <v>5026</v>
      </c>
      <c r="B7462" s="44" t="s">
        <v>13127</v>
      </c>
      <c r="C7462" s="45">
        <v>13.24</v>
      </c>
      <c r="D7462" s="45" t="s">
        <v>13565</v>
      </c>
      <c r="E7462" s="46">
        <v>47299</v>
      </c>
      <c r="F7462" s="45"/>
      <c r="G7462" s="93"/>
      <c r="H7462" s="93"/>
      <c r="I7462" s="99"/>
      <c r="J7462" s="99"/>
      <c r="K7462" s="99"/>
      <c r="L7462" s="99"/>
      <c r="M7462" s="99"/>
      <c r="N7462" s="99"/>
      <c r="O7462" s="99"/>
      <c r="P7462" s="99"/>
      <c r="Q7462" s="99"/>
      <c r="R7462" s="99"/>
      <c r="S7462" s="99"/>
      <c r="T7462" s="99"/>
      <c r="U7462" s="99"/>
      <c r="V7462" s="99"/>
      <c r="W7462" s="99"/>
      <c r="X7462" s="99"/>
      <c r="Y7462" s="99"/>
      <c r="Z7462" s="99"/>
      <c r="AF7462" s="326"/>
    </row>
    <row r="7463" spans="1:32" x14ac:dyDescent="0.25">
      <c r="A7463" s="44" t="s">
        <v>5026</v>
      </c>
      <c r="B7463" s="44" t="s">
        <v>13126</v>
      </c>
      <c r="C7463" s="45">
        <v>14.24</v>
      </c>
      <c r="D7463" s="45" t="s">
        <v>13565</v>
      </c>
      <c r="E7463" s="46">
        <v>47299</v>
      </c>
      <c r="F7463" s="45"/>
      <c r="G7463" s="93"/>
      <c r="H7463" s="93"/>
      <c r="I7463" s="99"/>
      <c r="J7463" s="99"/>
      <c r="K7463" s="99"/>
      <c r="L7463" s="99"/>
      <c r="M7463" s="99"/>
      <c r="N7463" s="99"/>
      <c r="O7463" s="99"/>
      <c r="P7463" s="99"/>
      <c r="Q7463" s="99"/>
      <c r="R7463" s="99"/>
      <c r="S7463" s="99"/>
      <c r="T7463" s="99"/>
      <c r="U7463" s="99"/>
      <c r="V7463" s="99"/>
      <c r="W7463" s="99"/>
      <c r="X7463" s="99"/>
      <c r="Y7463" s="99"/>
      <c r="Z7463" s="99"/>
      <c r="AF7463" s="326"/>
    </row>
    <row r="7464" spans="1:32" x14ac:dyDescent="0.25">
      <c r="A7464" s="76" t="s">
        <v>6088</v>
      </c>
      <c r="B7464" s="76" t="s">
        <v>1340</v>
      </c>
      <c r="C7464" s="56" t="s">
        <v>1797</v>
      </c>
      <c r="D7464" s="56" t="s">
        <v>2227</v>
      </c>
      <c r="E7464" s="69">
        <v>45091</v>
      </c>
      <c r="F7464" s="93"/>
      <c r="G7464" s="93"/>
      <c r="H7464" s="93"/>
      <c r="I7464" s="99"/>
      <c r="J7464" s="99"/>
      <c r="K7464" s="99"/>
      <c r="L7464" s="99"/>
      <c r="M7464" s="99"/>
      <c r="N7464" s="99"/>
      <c r="O7464" s="99"/>
      <c r="P7464" s="99"/>
      <c r="Q7464" s="99"/>
      <c r="R7464" s="99"/>
      <c r="S7464" s="99"/>
      <c r="T7464" s="99"/>
      <c r="U7464" s="99"/>
      <c r="V7464" s="99"/>
      <c r="W7464" s="99"/>
      <c r="X7464" s="99"/>
      <c r="Y7464" s="99"/>
      <c r="Z7464" s="99"/>
      <c r="AF7464" s="326"/>
    </row>
    <row r="7465" spans="1:32" x14ac:dyDescent="0.3">
      <c r="A7465" s="57" t="s">
        <v>514</v>
      </c>
      <c r="B7465" s="92" t="s">
        <v>3862</v>
      </c>
      <c r="C7465" s="93" t="s">
        <v>3860</v>
      </c>
      <c r="D7465" s="93" t="s">
        <v>3861</v>
      </c>
      <c r="E7465" s="94">
        <v>46203</v>
      </c>
      <c r="F7465" s="93"/>
      <c r="G7465" s="93"/>
      <c r="H7465" s="93"/>
      <c r="I7465" s="99"/>
      <c r="J7465" s="99"/>
      <c r="K7465" s="99"/>
      <c r="L7465" s="99"/>
      <c r="M7465" s="99"/>
      <c r="N7465" s="99"/>
      <c r="O7465" s="99"/>
      <c r="P7465" s="99"/>
      <c r="Q7465" s="99"/>
      <c r="R7465" s="99"/>
      <c r="S7465" s="99"/>
      <c r="T7465" s="99"/>
      <c r="U7465" s="99"/>
      <c r="V7465" s="99"/>
      <c r="W7465" s="99"/>
      <c r="X7465" s="99"/>
      <c r="Y7465" s="99"/>
      <c r="Z7465" s="99"/>
      <c r="AA7465" s="380"/>
      <c r="AF7465" s="326"/>
    </row>
    <row r="7466" spans="1:32" x14ac:dyDescent="0.25">
      <c r="A7466" s="44" t="s">
        <v>12276</v>
      </c>
      <c r="B7466" s="44" t="s">
        <v>3275</v>
      </c>
      <c r="C7466" s="45">
        <v>210101</v>
      </c>
      <c r="D7466" s="45" t="s">
        <v>12340</v>
      </c>
      <c r="E7466" s="45" t="s">
        <v>3276</v>
      </c>
      <c r="AF7466" s="326"/>
    </row>
    <row r="7467" spans="1:32" x14ac:dyDescent="0.25">
      <c r="A7467" s="44" t="s">
        <v>13299</v>
      </c>
      <c r="B7467" s="44" t="s">
        <v>13118</v>
      </c>
      <c r="C7467" s="45">
        <v>21.24</v>
      </c>
      <c r="D7467" s="45" t="s">
        <v>13565</v>
      </c>
      <c r="E7467" s="46">
        <v>47299</v>
      </c>
      <c r="F7467" s="45"/>
      <c r="G7467" s="93"/>
      <c r="H7467" s="93"/>
      <c r="I7467" s="99"/>
      <c r="J7467" s="99"/>
      <c r="K7467" s="99"/>
      <c r="L7467" s="99"/>
      <c r="M7467" s="99"/>
      <c r="N7467" s="99"/>
      <c r="O7467" s="99"/>
      <c r="P7467" s="99"/>
      <c r="Q7467" s="99"/>
      <c r="R7467" s="99"/>
      <c r="S7467" s="99"/>
      <c r="T7467" s="99"/>
      <c r="U7467" s="99"/>
      <c r="V7467" s="99"/>
      <c r="W7467" s="99"/>
      <c r="X7467" s="99"/>
      <c r="Y7467" s="99"/>
      <c r="Z7467" s="99"/>
      <c r="AF7467" s="326"/>
    </row>
    <row r="7468" spans="1:32" x14ac:dyDescent="0.25">
      <c r="A7468" s="44" t="s">
        <v>13299</v>
      </c>
      <c r="B7468" s="44" t="s">
        <v>13119</v>
      </c>
      <c r="C7468" s="45">
        <v>22.24</v>
      </c>
      <c r="D7468" s="45" t="s">
        <v>13565</v>
      </c>
      <c r="E7468" s="46">
        <v>47299</v>
      </c>
      <c r="F7468" s="45"/>
      <c r="G7468" s="93"/>
      <c r="H7468" s="93"/>
      <c r="I7468" s="99"/>
      <c r="J7468" s="99"/>
      <c r="K7468" s="99"/>
      <c r="L7468" s="99"/>
      <c r="M7468" s="99"/>
      <c r="N7468" s="99"/>
      <c r="O7468" s="99"/>
      <c r="P7468" s="99"/>
      <c r="Q7468" s="99"/>
      <c r="R7468" s="99"/>
      <c r="S7468" s="99"/>
      <c r="T7468" s="99"/>
      <c r="U7468" s="99"/>
      <c r="V7468" s="99"/>
      <c r="W7468" s="99"/>
      <c r="X7468" s="99"/>
      <c r="Y7468" s="99"/>
      <c r="Z7468" s="99"/>
      <c r="AF7468" s="326"/>
    </row>
    <row r="7469" spans="1:32" x14ac:dyDescent="0.25">
      <c r="A7469" s="44" t="s">
        <v>1688</v>
      </c>
      <c r="B7469" s="44" t="s">
        <v>3598</v>
      </c>
      <c r="C7469" s="45">
        <v>230301</v>
      </c>
      <c r="D7469" s="45" t="s">
        <v>12340</v>
      </c>
      <c r="E7469" s="45" t="s">
        <v>5580</v>
      </c>
      <c r="AF7469" s="326"/>
    </row>
    <row r="7470" spans="1:32" x14ac:dyDescent="0.25">
      <c r="A7470" s="44" t="s">
        <v>18084</v>
      </c>
      <c r="B7470" s="44" t="s">
        <v>18085</v>
      </c>
      <c r="C7470" s="45" t="s">
        <v>18373</v>
      </c>
      <c r="D7470" s="93" t="s">
        <v>3876</v>
      </c>
      <c r="E7470" s="359">
        <f>DATE(2029,7,22)</f>
        <v>47321</v>
      </c>
      <c r="F7470" s="93"/>
      <c r="G7470" s="93"/>
      <c r="H7470" s="93"/>
      <c r="I7470" s="99"/>
      <c r="J7470" s="99"/>
      <c r="K7470" s="99"/>
      <c r="L7470" s="99"/>
      <c r="M7470" s="99"/>
      <c r="N7470" s="99"/>
      <c r="O7470" s="99"/>
      <c r="P7470" s="99"/>
      <c r="Q7470" s="99"/>
      <c r="R7470" s="99"/>
      <c r="S7470" s="99"/>
      <c r="T7470" s="99"/>
      <c r="U7470" s="99"/>
      <c r="V7470" s="99"/>
      <c r="W7470" s="99"/>
      <c r="X7470" s="99"/>
      <c r="Y7470" s="99"/>
      <c r="Z7470" s="99"/>
      <c r="AF7470" s="326"/>
    </row>
    <row r="7471" spans="1:32" x14ac:dyDescent="0.25">
      <c r="A7471" s="44" t="s">
        <v>4281</v>
      </c>
      <c r="B7471" s="44" t="s">
        <v>20365</v>
      </c>
      <c r="C7471" s="45" t="s">
        <v>20366</v>
      </c>
      <c r="D7471" s="32" t="s">
        <v>12570</v>
      </c>
      <c r="E7471" s="46">
        <v>46507</v>
      </c>
      <c r="AF7471" s="326"/>
    </row>
    <row r="7472" spans="1:32" x14ac:dyDescent="0.25">
      <c r="A7472" s="44" t="s">
        <v>4281</v>
      </c>
      <c r="B7472" s="44" t="s">
        <v>11308</v>
      </c>
      <c r="C7472" s="45">
        <v>24020101</v>
      </c>
      <c r="D7472" s="45" t="s">
        <v>12340</v>
      </c>
      <c r="E7472" s="45" t="s">
        <v>10021</v>
      </c>
      <c r="AF7472" s="326"/>
    </row>
    <row r="7473" spans="1:32" x14ac:dyDescent="0.3">
      <c r="A7473" s="372" t="s">
        <v>20116</v>
      </c>
      <c r="B7473" s="372" t="s">
        <v>3581</v>
      </c>
      <c r="C7473" s="125" t="s">
        <v>9350</v>
      </c>
      <c r="D7473" s="32" t="s">
        <v>20621</v>
      </c>
      <c r="E7473" s="125" t="s">
        <v>9349</v>
      </c>
      <c r="F7473" s="125" t="s">
        <v>1236</v>
      </c>
      <c r="G7473" s="125" t="s">
        <v>1236</v>
      </c>
      <c r="AF7473" s="326"/>
    </row>
    <row r="7474" spans="1:32" x14ac:dyDescent="0.3">
      <c r="A7474" s="372" t="s">
        <v>20116</v>
      </c>
      <c r="B7474" s="372" t="s">
        <v>5070</v>
      </c>
      <c r="C7474" s="125" t="s">
        <v>16881</v>
      </c>
      <c r="D7474" s="32" t="s">
        <v>20621</v>
      </c>
      <c r="E7474" s="125" t="s">
        <v>10638</v>
      </c>
      <c r="F7474" s="125" t="s">
        <v>1236</v>
      </c>
      <c r="G7474" s="125" t="s">
        <v>1236</v>
      </c>
      <c r="AF7474" s="326"/>
    </row>
    <row r="7475" spans="1:32" x14ac:dyDescent="0.3">
      <c r="A7475" s="372" t="s">
        <v>20116</v>
      </c>
      <c r="B7475" s="372" t="s">
        <v>1225</v>
      </c>
      <c r="C7475" s="125" t="s">
        <v>20256</v>
      </c>
      <c r="D7475" s="32" t="s">
        <v>20621</v>
      </c>
      <c r="E7475" s="125" t="s">
        <v>8976</v>
      </c>
      <c r="F7475" s="125" t="s">
        <v>1236</v>
      </c>
      <c r="G7475" s="125" t="s">
        <v>1236</v>
      </c>
      <c r="AF7475" s="326"/>
    </row>
    <row r="7476" spans="1:32" x14ac:dyDescent="0.25">
      <c r="A7476" s="44" t="s">
        <v>15631</v>
      </c>
      <c r="B7476" s="44" t="s">
        <v>2610</v>
      </c>
      <c r="C7476" s="45" t="s">
        <v>15632</v>
      </c>
      <c r="D7476" s="46" t="s">
        <v>13037</v>
      </c>
      <c r="E7476" s="46">
        <v>46162</v>
      </c>
      <c r="AF7476" s="326"/>
    </row>
    <row r="7477" spans="1:32" x14ac:dyDescent="0.25">
      <c r="A7477" s="44" t="s">
        <v>8315</v>
      </c>
      <c r="B7477" s="44" t="s">
        <v>970</v>
      </c>
      <c r="C7477" s="45">
        <v>231104</v>
      </c>
      <c r="D7477" s="45" t="s">
        <v>12340</v>
      </c>
      <c r="E7477" s="45" t="s">
        <v>9018</v>
      </c>
      <c r="AF7477" s="326"/>
    </row>
    <row r="7478" spans="1:32" x14ac:dyDescent="0.25">
      <c r="A7478" s="44" t="s">
        <v>8315</v>
      </c>
      <c r="B7478" s="44" t="s">
        <v>8374</v>
      </c>
      <c r="C7478" s="45">
        <v>230401</v>
      </c>
      <c r="D7478" s="45" t="s">
        <v>12340</v>
      </c>
      <c r="E7478" s="45" t="s">
        <v>7925</v>
      </c>
      <c r="AF7478" s="326"/>
    </row>
    <row r="7479" spans="1:32" x14ac:dyDescent="0.25">
      <c r="A7479" s="44" t="s">
        <v>3084</v>
      </c>
      <c r="B7479" s="44" t="s">
        <v>3156</v>
      </c>
      <c r="C7479" s="45">
        <v>230904</v>
      </c>
      <c r="D7479" s="45" t="s">
        <v>12340</v>
      </c>
      <c r="E7479" s="45" t="s">
        <v>8524</v>
      </c>
      <c r="AF7479" s="326"/>
    </row>
    <row r="7480" spans="1:32" x14ac:dyDescent="0.25">
      <c r="A7480" s="44" t="s">
        <v>3084</v>
      </c>
      <c r="B7480" s="44" t="s">
        <v>5447</v>
      </c>
      <c r="C7480" s="45">
        <v>230807</v>
      </c>
      <c r="D7480" s="45" t="s">
        <v>12340</v>
      </c>
      <c r="E7480" s="45" t="s">
        <v>8966</v>
      </c>
      <c r="AF7480" s="326"/>
    </row>
    <row r="7481" spans="1:32" x14ac:dyDescent="0.25">
      <c r="A7481" s="44" t="s">
        <v>3026</v>
      </c>
      <c r="B7481" s="44" t="s">
        <v>20344</v>
      </c>
      <c r="C7481" s="45" t="s">
        <v>8813</v>
      </c>
      <c r="D7481" s="32" t="s">
        <v>12570</v>
      </c>
      <c r="E7481" s="46">
        <v>46387</v>
      </c>
      <c r="AF7481" s="326"/>
    </row>
    <row r="7482" spans="1:32" x14ac:dyDescent="0.3">
      <c r="A7482" s="372" t="s">
        <v>7372</v>
      </c>
      <c r="B7482" s="372" t="s">
        <v>7359</v>
      </c>
      <c r="C7482" s="125" t="s">
        <v>20262</v>
      </c>
      <c r="D7482" s="32" t="s">
        <v>20621</v>
      </c>
      <c r="E7482" s="125" t="s">
        <v>8976</v>
      </c>
      <c r="F7482" s="125" t="s">
        <v>1236</v>
      </c>
      <c r="G7482" s="125" t="s">
        <v>1237</v>
      </c>
      <c r="AF7482" s="326"/>
    </row>
    <row r="7483" spans="1:32" x14ac:dyDescent="0.25">
      <c r="A7483" s="44" t="s">
        <v>12575</v>
      </c>
      <c r="B7483" s="44" t="s">
        <v>20331</v>
      </c>
      <c r="C7483" s="45" t="s">
        <v>12572</v>
      </c>
      <c r="D7483" s="32" t="s">
        <v>12570</v>
      </c>
      <c r="E7483" s="46">
        <v>46387</v>
      </c>
      <c r="AF7483" s="326"/>
    </row>
    <row r="7484" spans="1:32" x14ac:dyDescent="0.25">
      <c r="A7484" s="44" t="s">
        <v>9552</v>
      </c>
      <c r="B7484" s="44" t="s">
        <v>1365</v>
      </c>
      <c r="C7484" s="45" t="s">
        <v>9884</v>
      </c>
      <c r="D7484" s="93" t="s">
        <v>3876</v>
      </c>
      <c r="E7484" s="359">
        <f>DATE(2027,8,9)</f>
        <v>46608</v>
      </c>
      <c r="F7484" s="93"/>
      <c r="G7484" s="93"/>
      <c r="H7484" s="93"/>
      <c r="I7484" s="99"/>
      <c r="J7484" s="99"/>
      <c r="K7484" s="99"/>
      <c r="L7484" s="99"/>
      <c r="M7484" s="99"/>
      <c r="N7484" s="99"/>
      <c r="O7484" s="99"/>
      <c r="P7484" s="99"/>
      <c r="Q7484" s="99"/>
      <c r="R7484" s="99"/>
      <c r="S7484" s="99"/>
      <c r="T7484" s="99"/>
      <c r="U7484" s="99"/>
      <c r="V7484" s="99"/>
      <c r="W7484" s="99"/>
      <c r="X7484" s="99"/>
      <c r="Y7484" s="99"/>
      <c r="Z7484" s="99"/>
      <c r="AF7484" s="326"/>
    </row>
    <row r="7485" spans="1:32" x14ac:dyDescent="0.3">
      <c r="A7485" s="372" t="s">
        <v>11998</v>
      </c>
      <c r="B7485" s="372" t="s">
        <v>3577</v>
      </c>
      <c r="C7485" s="125" t="s">
        <v>11919</v>
      </c>
      <c r="D7485" s="32" t="s">
        <v>20621</v>
      </c>
      <c r="E7485" s="125" t="s">
        <v>2686</v>
      </c>
      <c r="F7485" s="125" t="s">
        <v>1236</v>
      </c>
      <c r="G7485" s="125" t="s">
        <v>1237</v>
      </c>
      <c r="AF7485" s="326"/>
    </row>
    <row r="7486" spans="1:32" x14ac:dyDescent="0.25">
      <c r="A7486" s="44" t="s">
        <v>14258</v>
      </c>
      <c r="B7486" s="44" t="s">
        <v>5639</v>
      </c>
      <c r="C7486" s="45">
        <v>25010401</v>
      </c>
      <c r="D7486" s="45" t="s">
        <v>12340</v>
      </c>
      <c r="E7486" s="45" t="s">
        <v>13581</v>
      </c>
      <c r="AF7486" s="326"/>
    </row>
    <row r="7487" spans="1:32" x14ac:dyDescent="0.25">
      <c r="A7487" s="44" t="s">
        <v>9553</v>
      </c>
      <c r="B7487" s="44" t="s">
        <v>16107</v>
      </c>
      <c r="C7487" s="45" t="s">
        <v>14879</v>
      </c>
      <c r="D7487" s="93" t="s">
        <v>3876</v>
      </c>
      <c r="E7487" s="359">
        <f>DATE(2028,11,14)</f>
        <v>47071</v>
      </c>
      <c r="F7487" s="93"/>
      <c r="G7487" s="93"/>
      <c r="H7487" s="93"/>
      <c r="I7487" s="99"/>
      <c r="J7487" s="99"/>
      <c r="K7487" s="99"/>
      <c r="L7487" s="99"/>
      <c r="M7487" s="99"/>
      <c r="N7487" s="99"/>
      <c r="O7487" s="99"/>
      <c r="P7487" s="99"/>
      <c r="Q7487" s="99"/>
      <c r="R7487" s="99"/>
      <c r="S7487" s="99"/>
      <c r="T7487" s="99"/>
      <c r="U7487" s="99"/>
      <c r="V7487" s="99"/>
      <c r="W7487" s="99"/>
      <c r="X7487" s="99"/>
      <c r="Y7487" s="99"/>
      <c r="Z7487" s="99"/>
      <c r="AF7487" s="326"/>
    </row>
    <row r="7488" spans="1:32" x14ac:dyDescent="0.25">
      <c r="A7488" s="44" t="s">
        <v>9553</v>
      </c>
      <c r="B7488" s="44" t="s">
        <v>18086</v>
      </c>
      <c r="C7488" s="45" t="s">
        <v>18374</v>
      </c>
      <c r="D7488" s="93" t="s">
        <v>3876</v>
      </c>
      <c r="E7488" s="359">
        <f>DATE(2029,4,23)</f>
        <v>47231</v>
      </c>
      <c r="F7488" s="93"/>
      <c r="G7488" s="93"/>
      <c r="H7488" s="93"/>
      <c r="I7488" s="99"/>
      <c r="J7488" s="99"/>
      <c r="K7488" s="99"/>
      <c r="L7488" s="99"/>
      <c r="M7488" s="99"/>
      <c r="N7488" s="99"/>
      <c r="O7488" s="99"/>
      <c r="P7488" s="99"/>
      <c r="Q7488" s="99"/>
      <c r="R7488" s="99"/>
      <c r="S7488" s="99"/>
      <c r="T7488" s="99"/>
      <c r="U7488" s="99"/>
      <c r="V7488" s="99"/>
      <c r="W7488" s="99"/>
      <c r="X7488" s="99"/>
      <c r="Y7488" s="99"/>
      <c r="Z7488" s="99"/>
      <c r="AF7488" s="326"/>
    </row>
    <row r="7489" spans="1:32" x14ac:dyDescent="0.25">
      <c r="A7489" s="44" t="s">
        <v>742</v>
      </c>
      <c r="B7489" s="44" t="s">
        <v>3160</v>
      </c>
      <c r="C7489" s="45">
        <v>230901</v>
      </c>
      <c r="D7489" s="45" t="s">
        <v>12340</v>
      </c>
      <c r="E7489" s="45" t="s">
        <v>8524</v>
      </c>
      <c r="AF7489" s="326"/>
    </row>
    <row r="7490" spans="1:32" x14ac:dyDescent="0.3">
      <c r="A7490" s="372" t="s">
        <v>1068</v>
      </c>
      <c r="B7490" s="372" t="s">
        <v>1208</v>
      </c>
      <c r="C7490" s="125" t="s">
        <v>11149</v>
      </c>
      <c r="D7490" s="32" t="s">
        <v>20621</v>
      </c>
      <c r="E7490" s="125" t="s">
        <v>2686</v>
      </c>
      <c r="F7490" s="125" t="s">
        <v>1236</v>
      </c>
      <c r="G7490" s="125" t="s">
        <v>1237</v>
      </c>
      <c r="AF7490" s="326"/>
    </row>
    <row r="7491" spans="1:32" x14ac:dyDescent="0.3">
      <c r="A7491" s="372" t="s">
        <v>1068</v>
      </c>
      <c r="B7491" s="372" t="s">
        <v>4223</v>
      </c>
      <c r="C7491" s="125" t="s">
        <v>12347</v>
      </c>
      <c r="D7491" s="32" t="s">
        <v>20621</v>
      </c>
      <c r="E7491" s="125" t="s">
        <v>5075</v>
      </c>
      <c r="F7491" s="125" t="s">
        <v>1236</v>
      </c>
      <c r="G7491" s="125" t="s">
        <v>1237</v>
      </c>
      <c r="AF7491" s="326"/>
    </row>
    <row r="7492" spans="1:32" x14ac:dyDescent="0.25">
      <c r="A7492" s="44" t="s">
        <v>1068</v>
      </c>
      <c r="B7492" s="131" t="s">
        <v>6179</v>
      </c>
      <c r="C7492" s="95" t="s">
        <v>8682</v>
      </c>
      <c r="D7492" s="96" t="s">
        <v>1250</v>
      </c>
      <c r="E7492" s="112">
        <v>46341</v>
      </c>
      <c r="F7492" s="96"/>
      <c r="G7492" s="96"/>
      <c r="H7492" s="96"/>
      <c r="I7492" s="99"/>
      <c r="J7492" s="99"/>
      <c r="K7492" s="99"/>
      <c r="L7492" s="99"/>
      <c r="M7492" s="99"/>
      <c r="N7492" s="99"/>
      <c r="O7492" s="99"/>
      <c r="P7492" s="99"/>
      <c r="Q7492" s="99"/>
      <c r="R7492" s="99"/>
      <c r="S7492" s="99"/>
      <c r="T7492" s="99"/>
      <c r="U7492" s="99"/>
      <c r="V7492" s="99"/>
      <c r="W7492" s="99"/>
      <c r="X7492" s="99"/>
      <c r="Y7492" s="99"/>
      <c r="Z7492" s="99"/>
      <c r="AA7492" s="380"/>
      <c r="AF7492" s="326"/>
    </row>
    <row r="7493" spans="1:32" x14ac:dyDescent="0.25">
      <c r="A7493" s="44" t="s">
        <v>236</v>
      </c>
      <c r="B7493" s="44" t="s">
        <v>177</v>
      </c>
      <c r="C7493" s="45" t="s">
        <v>18779</v>
      </c>
      <c r="D7493" s="45" t="s">
        <v>12177</v>
      </c>
      <c r="E7493" s="46">
        <v>47026</v>
      </c>
      <c r="F7493" s="93"/>
      <c r="G7493" s="93"/>
      <c r="H7493" s="93"/>
      <c r="I7493" s="99"/>
      <c r="J7493" s="99"/>
      <c r="K7493" s="99"/>
      <c r="L7493" s="99"/>
      <c r="M7493" s="99"/>
      <c r="N7493" s="99"/>
      <c r="O7493" s="99"/>
      <c r="P7493" s="99"/>
      <c r="Q7493" s="99"/>
      <c r="R7493" s="99"/>
      <c r="S7493" s="99"/>
      <c r="T7493" s="99"/>
      <c r="U7493" s="99"/>
      <c r="V7493" s="99"/>
      <c r="W7493" s="99"/>
      <c r="X7493" s="99"/>
      <c r="Y7493" s="99"/>
      <c r="Z7493" s="99"/>
      <c r="AF7493" s="326"/>
    </row>
    <row r="7494" spans="1:32" x14ac:dyDescent="0.25">
      <c r="A7494" s="44" t="s">
        <v>236</v>
      </c>
      <c r="B7494" s="44" t="s">
        <v>18682</v>
      </c>
      <c r="C7494" s="45" t="s">
        <v>18779</v>
      </c>
      <c r="D7494" s="93" t="s">
        <v>18817</v>
      </c>
      <c r="E7494" s="45" t="s">
        <v>10638</v>
      </c>
      <c r="F7494" s="379"/>
      <c r="G7494" s="379"/>
      <c r="H7494" s="379"/>
      <c r="I7494" s="380"/>
      <c r="J7494" s="380"/>
      <c r="K7494" s="380"/>
      <c r="L7494" s="380"/>
      <c r="M7494" s="380"/>
      <c r="N7494" s="380"/>
      <c r="O7494" s="380"/>
      <c r="P7494" s="380"/>
      <c r="Q7494" s="380"/>
      <c r="R7494" s="380"/>
      <c r="S7494" s="380"/>
      <c r="T7494" s="380"/>
      <c r="U7494" s="380"/>
      <c r="V7494" s="380"/>
      <c r="W7494" s="380"/>
      <c r="X7494" s="380"/>
      <c r="Y7494" s="380"/>
      <c r="Z7494" s="380"/>
      <c r="AA7494" s="380"/>
      <c r="AF7494" s="326"/>
    </row>
    <row r="7495" spans="1:32" x14ac:dyDescent="0.25">
      <c r="A7495" s="44" t="s">
        <v>9058</v>
      </c>
      <c r="B7495" s="44" t="s">
        <v>3156</v>
      </c>
      <c r="C7495" s="45">
        <v>230904</v>
      </c>
      <c r="D7495" s="45" t="s">
        <v>12340</v>
      </c>
      <c r="E7495" s="45" t="s">
        <v>8524</v>
      </c>
      <c r="AF7495" s="326"/>
    </row>
    <row r="7496" spans="1:32" x14ac:dyDescent="0.3">
      <c r="A7496" s="57" t="s">
        <v>515</v>
      </c>
      <c r="B7496" s="57" t="s">
        <v>2254</v>
      </c>
      <c r="C7496" s="62">
        <v>24030</v>
      </c>
      <c r="D7496" s="93" t="s">
        <v>5007</v>
      </c>
      <c r="E7496" s="60">
        <v>46326</v>
      </c>
      <c r="F7496" s="379"/>
      <c r="G7496" s="379"/>
      <c r="H7496" s="379"/>
      <c r="I7496" s="380"/>
      <c r="J7496" s="380"/>
      <c r="K7496" s="380"/>
      <c r="L7496" s="380"/>
      <c r="M7496" s="380"/>
      <c r="N7496" s="380"/>
      <c r="O7496" s="380"/>
      <c r="P7496" s="380"/>
      <c r="Q7496" s="380"/>
      <c r="R7496" s="380"/>
      <c r="S7496" s="380"/>
      <c r="T7496" s="380"/>
      <c r="U7496" s="380"/>
      <c r="V7496" s="380"/>
      <c r="W7496" s="380"/>
      <c r="X7496" s="380"/>
      <c r="Y7496" s="380"/>
      <c r="Z7496" s="380"/>
      <c r="AA7496" s="380"/>
      <c r="AF7496" s="326"/>
    </row>
    <row r="7497" spans="1:32" x14ac:dyDescent="0.3">
      <c r="A7497" s="57" t="s">
        <v>515</v>
      </c>
      <c r="B7497" s="92" t="s">
        <v>3862</v>
      </c>
      <c r="C7497" s="93" t="s">
        <v>3860</v>
      </c>
      <c r="D7497" s="93" t="s">
        <v>3861</v>
      </c>
      <c r="E7497" s="94">
        <v>46203</v>
      </c>
      <c r="F7497" s="93"/>
      <c r="G7497" s="93"/>
      <c r="H7497" s="93"/>
      <c r="I7497" s="99"/>
      <c r="J7497" s="99"/>
      <c r="K7497" s="99"/>
      <c r="L7497" s="99"/>
      <c r="M7497" s="99"/>
      <c r="N7497" s="99"/>
      <c r="O7497" s="99"/>
      <c r="P7497" s="99"/>
      <c r="Q7497" s="99"/>
      <c r="R7497" s="99"/>
      <c r="S7497" s="99"/>
      <c r="T7497" s="99"/>
      <c r="U7497" s="99"/>
      <c r="V7497" s="99"/>
      <c r="W7497" s="99"/>
      <c r="X7497" s="99"/>
      <c r="Y7497" s="99"/>
      <c r="Z7497" s="99"/>
      <c r="AA7497" s="380"/>
      <c r="AF7497" s="326"/>
    </row>
    <row r="7498" spans="1:32" x14ac:dyDescent="0.3">
      <c r="A7498" s="372" t="s">
        <v>5558</v>
      </c>
      <c r="B7498" s="372" t="s">
        <v>8701</v>
      </c>
      <c r="C7498" s="125" t="s">
        <v>8702</v>
      </c>
      <c r="D7498" s="32" t="s">
        <v>20621</v>
      </c>
      <c r="E7498" s="125" t="s">
        <v>8524</v>
      </c>
      <c r="F7498" s="125" t="s">
        <v>1236</v>
      </c>
      <c r="G7498" s="125" t="s">
        <v>1237</v>
      </c>
      <c r="AF7498" s="326"/>
    </row>
    <row r="7499" spans="1:32" x14ac:dyDescent="0.25">
      <c r="A7499" s="44" t="s">
        <v>5558</v>
      </c>
      <c r="B7499" s="44" t="s">
        <v>18087</v>
      </c>
      <c r="C7499" s="45" t="s">
        <v>18375</v>
      </c>
      <c r="D7499" s="93" t="s">
        <v>3876</v>
      </c>
      <c r="E7499" s="359">
        <f>DATE(2029,9,18)</f>
        <v>47379</v>
      </c>
      <c r="F7499" s="93"/>
      <c r="G7499" s="93"/>
      <c r="H7499" s="93"/>
      <c r="I7499" s="99"/>
      <c r="J7499" s="99"/>
      <c r="K7499" s="99"/>
      <c r="L7499" s="99"/>
      <c r="M7499" s="99"/>
      <c r="N7499" s="99"/>
      <c r="O7499" s="99"/>
      <c r="P7499" s="99"/>
      <c r="Q7499" s="99"/>
      <c r="R7499" s="99"/>
      <c r="S7499" s="99"/>
      <c r="T7499" s="99"/>
      <c r="U7499" s="99"/>
      <c r="V7499" s="99"/>
      <c r="W7499" s="99"/>
      <c r="X7499" s="99"/>
      <c r="Y7499" s="99"/>
      <c r="Z7499" s="99"/>
      <c r="AF7499" s="326"/>
    </row>
    <row r="7500" spans="1:32" x14ac:dyDescent="0.25">
      <c r="A7500" s="44" t="s">
        <v>5558</v>
      </c>
      <c r="B7500" s="44" t="s">
        <v>11309</v>
      </c>
      <c r="C7500" s="45">
        <v>24020102</v>
      </c>
      <c r="D7500" s="45" t="s">
        <v>12340</v>
      </c>
      <c r="E7500" s="45" t="s">
        <v>5444</v>
      </c>
      <c r="AF7500" s="326"/>
    </row>
    <row r="7501" spans="1:32" x14ac:dyDescent="0.25">
      <c r="A7501" s="44" t="s">
        <v>5558</v>
      </c>
      <c r="B7501" s="44" t="s">
        <v>967</v>
      </c>
      <c r="C7501" s="45">
        <v>220601</v>
      </c>
      <c r="D7501" s="45" t="s">
        <v>12340</v>
      </c>
      <c r="E7501" s="45" t="s">
        <v>5235</v>
      </c>
      <c r="AF7501" s="326"/>
    </row>
    <row r="7502" spans="1:32" x14ac:dyDescent="0.25">
      <c r="A7502" s="44" t="s">
        <v>5558</v>
      </c>
      <c r="B7502" s="44" t="s">
        <v>3597</v>
      </c>
      <c r="C7502" s="45">
        <v>220605</v>
      </c>
      <c r="D7502" s="45" t="s">
        <v>12340</v>
      </c>
      <c r="E7502" s="45" t="s">
        <v>5468</v>
      </c>
      <c r="AF7502" s="326"/>
    </row>
    <row r="7503" spans="1:32" x14ac:dyDescent="0.25">
      <c r="A7503" s="44" t="s">
        <v>5558</v>
      </c>
      <c r="B7503" s="44" t="s">
        <v>3298</v>
      </c>
      <c r="C7503" s="45">
        <v>23010402</v>
      </c>
      <c r="D7503" s="45" t="s">
        <v>12340</v>
      </c>
      <c r="E7503" s="45" t="s">
        <v>5640</v>
      </c>
      <c r="AF7503" s="326"/>
    </row>
    <row r="7504" spans="1:32" x14ac:dyDescent="0.25">
      <c r="A7504" s="44" t="s">
        <v>5558</v>
      </c>
      <c r="B7504" s="44" t="s">
        <v>8375</v>
      </c>
      <c r="C7504" s="45">
        <v>230604</v>
      </c>
      <c r="D7504" s="45" t="s">
        <v>12340</v>
      </c>
      <c r="E7504" s="45" t="s">
        <v>4471</v>
      </c>
      <c r="AF7504" s="326"/>
    </row>
    <row r="7505" spans="1:32" x14ac:dyDescent="0.25">
      <c r="A7505" s="44" t="s">
        <v>5558</v>
      </c>
      <c r="B7505" s="44" t="s">
        <v>11308</v>
      </c>
      <c r="C7505" s="45">
        <v>24020101</v>
      </c>
      <c r="D7505" s="45" t="s">
        <v>12340</v>
      </c>
      <c r="E7505" s="45" t="s">
        <v>10021</v>
      </c>
      <c r="AF7505" s="326"/>
    </row>
    <row r="7506" spans="1:32" x14ac:dyDescent="0.25">
      <c r="A7506" s="44" t="s">
        <v>11496</v>
      </c>
      <c r="B7506" s="44" t="s">
        <v>986</v>
      </c>
      <c r="C7506" s="45">
        <v>240303</v>
      </c>
      <c r="D7506" s="45" t="s">
        <v>12340</v>
      </c>
      <c r="E7506" s="45" t="s">
        <v>2686</v>
      </c>
      <c r="AF7506" s="326"/>
    </row>
    <row r="7507" spans="1:32" x14ac:dyDescent="0.25">
      <c r="A7507" s="44" t="s">
        <v>11496</v>
      </c>
      <c r="B7507" s="44" t="s">
        <v>10031</v>
      </c>
      <c r="C7507" s="45">
        <v>240101</v>
      </c>
      <c r="D7507" s="45" t="s">
        <v>12340</v>
      </c>
      <c r="E7507" s="45" t="s">
        <v>10032</v>
      </c>
      <c r="AF7507" s="326"/>
    </row>
    <row r="7508" spans="1:32" x14ac:dyDescent="0.3">
      <c r="A7508" s="372" t="s">
        <v>12421</v>
      </c>
      <c r="B7508" s="372" t="s">
        <v>13880</v>
      </c>
      <c r="C7508" s="125" t="s">
        <v>13881</v>
      </c>
      <c r="D7508" s="32" t="s">
        <v>20621</v>
      </c>
      <c r="E7508" s="125" t="s">
        <v>5650</v>
      </c>
      <c r="F7508" s="125" t="s">
        <v>1236</v>
      </c>
      <c r="G7508" s="125" t="s">
        <v>1237</v>
      </c>
      <c r="AF7508" s="326"/>
    </row>
    <row r="7509" spans="1:32" x14ac:dyDescent="0.25">
      <c r="A7509" s="44" t="s">
        <v>3085</v>
      </c>
      <c r="B7509" s="44" t="s">
        <v>967</v>
      </c>
      <c r="C7509" s="45">
        <v>230601</v>
      </c>
      <c r="D7509" s="45" t="s">
        <v>12340</v>
      </c>
      <c r="E7509" s="45" t="s">
        <v>8383</v>
      </c>
      <c r="AF7509" s="326"/>
    </row>
    <row r="7510" spans="1:32" x14ac:dyDescent="0.25">
      <c r="A7510" s="44" t="s">
        <v>8845</v>
      </c>
      <c r="B7510" s="44" t="s">
        <v>20344</v>
      </c>
      <c r="C7510" s="45" t="s">
        <v>8813</v>
      </c>
      <c r="D7510" s="32" t="s">
        <v>12570</v>
      </c>
      <c r="E7510" s="46">
        <v>46387</v>
      </c>
      <c r="AF7510" s="326"/>
    </row>
    <row r="7511" spans="1:32" x14ac:dyDescent="0.25">
      <c r="A7511" s="44" t="s">
        <v>9554</v>
      </c>
      <c r="B7511" s="44" t="s">
        <v>16108</v>
      </c>
      <c r="C7511" s="45" t="s">
        <v>9885</v>
      </c>
      <c r="D7511" s="93" t="s">
        <v>3876</v>
      </c>
      <c r="E7511" s="359">
        <f>DATE(2027,5,26)</f>
        <v>46533</v>
      </c>
      <c r="F7511" s="93"/>
      <c r="G7511" s="93"/>
      <c r="H7511" s="93"/>
      <c r="I7511" s="99"/>
      <c r="J7511" s="99"/>
      <c r="K7511" s="99"/>
      <c r="L7511" s="99"/>
      <c r="M7511" s="99"/>
      <c r="N7511" s="99"/>
      <c r="O7511" s="99"/>
      <c r="P7511" s="99"/>
      <c r="Q7511" s="99"/>
      <c r="R7511" s="99"/>
      <c r="S7511" s="99"/>
      <c r="T7511" s="99"/>
      <c r="U7511" s="99"/>
      <c r="V7511" s="99"/>
      <c r="W7511" s="99"/>
      <c r="X7511" s="99"/>
      <c r="Y7511" s="99"/>
      <c r="Z7511" s="99"/>
      <c r="AF7511" s="326"/>
    </row>
    <row r="7512" spans="1:32" x14ac:dyDescent="0.25">
      <c r="A7512" s="44" t="s">
        <v>17073</v>
      </c>
      <c r="B7512" s="44" t="s">
        <v>16907</v>
      </c>
      <c r="C7512" s="45">
        <v>25050401</v>
      </c>
      <c r="D7512" s="45" t="s">
        <v>12340</v>
      </c>
      <c r="E7512" s="45" t="s">
        <v>7651</v>
      </c>
      <c r="AF7512" s="326"/>
    </row>
    <row r="7513" spans="1:32" x14ac:dyDescent="0.25">
      <c r="A7513" s="44" t="s">
        <v>17073</v>
      </c>
      <c r="B7513" s="44" t="s">
        <v>18842</v>
      </c>
      <c r="C7513" s="45">
        <v>26020101</v>
      </c>
      <c r="D7513" s="45" t="s">
        <v>12340</v>
      </c>
      <c r="E7513" s="45" t="s">
        <v>10021</v>
      </c>
      <c r="AF7513" s="326"/>
    </row>
    <row r="7514" spans="1:32" x14ac:dyDescent="0.25">
      <c r="A7514" s="44" t="s">
        <v>17073</v>
      </c>
      <c r="B7514" s="44" t="s">
        <v>7119</v>
      </c>
      <c r="C7514" s="45">
        <v>26020102</v>
      </c>
      <c r="D7514" s="45" t="s">
        <v>12340</v>
      </c>
      <c r="E7514" s="45" t="s">
        <v>10021</v>
      </c>
      <c r="AF7514" s="326"/>
    </row>
    <row r="7515" spans="1:32" x14ac:dyDescent="0.25">
      <c r="A7515" s="44" t="s">
        <v>17073</v>
      </c>
      <c r="B7515" s="44" t="s">
        <v>3298</v>
      </c>
      <c r="C7515" s="45">
        <v>26010402</v>
      </c>
      <c r="D7515" s="45" t="s">
        <v>12340</v>
      </c>
      <c r="E7515" s="45" t="s">
        <v>18836</v>
      </c>
      <c r="AF7515" s="326"/>
    </row>
    <row r="7516" spans="1:32" x14ac:dyDescent="0.25">
      <c r="A7516" s="44" t="s">
        <v>11497</v>
      </c>
      <c r="B7516" s="44" t="s">
        <v>11331</v>
      </c>
      <c r="C7516" s="45">
        <v>24050301</v>
      </c>
      <c r="D7516" s="45" t="s">
        <v>12340</v>
      </c>
      <c r="E7516" s="45" t="s">
        <v>5468</v>
      </c>
      <c r="AF7516" s="326"/>
    </row>
    <row r="7517" spans="1:32" x14ac:dyDescent="0.25">
      <c r="A7517" s="44" t="s">
        <v>17689</v>
      </c>
      <c r="B7517" s="44" t="s">
        <v>17690</v>
      </c>
      <c r="C7517" s="45" t="s">
        <v>17691</v>
      </c>
      <c r="D7517" s="46" t="s">
        <v>13037</v>
      </c>
      <c r="E7517" s="46">
        <v>46274</v>
      </c>
      <c r="AF7517" s="326"/>
    </row>
    <row r="7518" spans="1:32" x14ac:dyDescent="0.25">
      <c r="A7518" s="44" t="s">
        <v>19289</v>
      </c>
      <c r="B7518" s="44" t="s">
        <v>5447</v>
      </c>
      <c r="C7518" s="45">
        <v>240804</v>
      </c>
      <c r="D7518" s="45" t="s">
        <v>12340</v>
      </c>
      <c r="E7518" s="45" t="s">
        <v>12234</v>
      </c>
      <c r="AF7518" s="326"/>
    </row>
    <row r="7519" spans="1:32" x14ac:dyDescent="0.25">
      <c r="A7519" s="44" t="s">
        <v>2829</v>
      </c>
      <c r="B7519" s="44" t="s">
        <v>2564</v>
      </c>
      <c r="C7519" s="56" t="s">
        <v>2830</v>
      </c>
      <c r="D7519" s="56" t="s">
        <v>1808</v>
      </c>
      <c r="E7519" s="69">
        <v>45925</v>
      </c>
      <c r="F7519" s="93"/>
      <c r="G7519" s="93"/>
      <c r="H7519" s="93" t="s">
        <v>1384</v>
      </c>
      <c r="I7519" s="99"/>
      <c r="J7519" s="99"/>
      <c r="K7519" s="99"/>
      <c r="L7519" s="99"/>
      <c r="M7519" s="99"/>
      <c r="N7519" s="99"/>
      <c r="O7519" s="99"/>
      <c r="P7519" s="99"/>
      <c r="Q7519" s="99"/>
      <c r="R7519" s="99"/>
      <c r="S7519" s="99"/>
      <c r="T7519" s="99"/>
      <c r="U7519" s="99"/>
      <c r="V7519" s="99"/>
      <c r="W7519" s="99"/>
      <c r="X7519" s="99"/>
      <c r="Y7519" s="99"/>
      <c r="Z7519" s="99"/>
      <c r="AF7519" s="326"/>
    </row>
    <row r="7520" spans="1:32" x14ac:dyDescent="0.25">
      <c r="A7520" s="44" t="s">
        <v>19290</v>
      </c>
      <c r="B7520" s="44" t="s">
        <v>3598</v>
      </c>
      <c r="C7520" s="45">
        <v>230301</v>
      </c>
      <c r="D7520" s="45" t="s">
        <v>12340</v>
      </c>
      <c r="E7520" s="45" t="s">
        <v>5580</v>
      </c>
      <c r="AF7520" s="326"/>
    </row>
    <row r="7521" spans="1:32" x14ac:dyDescent="0.25">
      <c r="A7521" s="44" t="s">
        <v>743</v>
      </c>
      <c r="B7521" s="44" t="s">
        <v>5447</v>
      </c>
      <c r="C7521" s="45">
        <v>240804</v>
      </c>
      <c r="D7521" s="45" t="s">
        <v>12340</v>
      </c>
      <c r="E7521" s="45" t="s">
        <v>12234</v>
      </c>
      <c r="AF7521" s="326"/>
    </row>
    <row r="7522" spans="1:32" x14ac:dyDescent="0.25">
      <c r="A7522" s="44" t="s">
        <v>17074</v>
      </c>
      <c r="B7522" s="44" t="s">
        <v>2267</v>
      </c>
      <c r="C7522" s="45">
        <v>25090101</v>
      </c>
      <c r="D7522" s="45" t="s">
        <v>12340</v>
      </c>
      <c r="E7522" s="45" t="s">
        <v>5246</v>
      </c>
      <c r="AF7522" s="326"/>
    </row>
    <row r="7523" spans="1:32" x14ac:dyDescent="0.25">
      <c r="A7523" s="44" t="s">
        <v>17074</v>
      </c>
      <c r="B7523" s="44" t="s">
        <v>3161</v>
      </c>
      <c r="C7523" s="45">
        <v>25090102</v>
      </c>
      <c r="D7523" s="45" t="s">
        <v>12340</v>
      </c>
      <c r="E7523" s="45" t="s">
        <v>5246</v>
      </c>
      <c r="AF7523" s="326"/>
    </row>
    <row r="7524" spans="1:32" x14ac:dyDescent="0.25">
      <c r="A7524" s="44" t="s">
        <v>8120</v>
      </c>
      <c r="B7524" s="44" t="s">
        <v>152</v>
      </c>
      <c r="C7524" s="45" t="s">
        <v>8121</v>
      </c>
      <c r="D7524" s="45" t="s">
        <v>12177</v>
      </c>
      <c r="E7524" s="45" t="s">
        <v>4375</v>
      </c>
      <c r="F7524" s="93"/>
      <c r="G7524" s="93"/>
      <c r="H7524" s="93"/>
      <c r="I7524" s="99"/>
      <c r="J7524" s="99"/>
      <c r="K7524" s="99"/>
      <c r="L7524" s="99"/>
      <c r="M7524" s="99"/>
      <c r="N7524" s="99"/>
      <c r="O7524" s="99"/>
      <c r="P7524" s="99"/>
      <c r="Q7524" s="99"/>
      <c r="R7524" s="99"/>
      <c r="S7524" s="99"/>
      <c r="T7524" s="99"/>
      <c r="U7524" s="99"/>
      <c r="V7524" s="99"/>
      <c r="W7524" s="99"/>
      <c r="X7524" s="99"/>
      <c r="Y7524" s="99"/>
      <c r="Z7524" s="99"/>
      <c r="AF7524" s="326"/>
    </row>
    <row r="7525" spans="1:32" x14ac:dyDescent="0.25">
      <c r="A7525" s="44" t="s">
        <v>8120</v>
      </c>
      <c r="B7525" s="44" t="s">
        <v>152</v>
      </c>
      <c r="C7525" s="45" t="s">
        <v>8121</v>
      </c>
      <c r="D7525" s="93" t="s">
        <v>18817</v>
      </c>
      <c r="E7525" s="45" t="s">
        <v>4375</v>
      </c>
      <c r="F7525" s="379"/>
      <c r="G7525" s="379"/>
      <c r="H7525" s="379"/>
      <c r="I7525" s="380"/>
      <c r="J7525" s="380"/>
      <c r="K7525" s="380"/>
      <c r="L7525" s="380"/>
      <c r="M7525" s="380"/>
      <c r="N7525" s="380"/>
      <c r="O7525" s="380"/>
      <c r="P7525" s="380"/>
      <c r="Q7525" s="380"/>
      <c r="R7525" s="380"/>
      <c r="S7525" s="380"/>
      <c r="T7525" s="380"/>
      <c r="U7525" s="380"/>
      <c r="V7525" s="380"/>
      <c r="W7525" s="380"/>
      <c r="X7525" s="380"/>
      <c r="Y7525" s="380"/>
      <c r="Z7525" s="380"/>
      <c r="AA7525" s="380"/>
      <c r="AF7525" s="326"/>
    </row>
    <row r="7526" spans="1:32" x14ac:dyDescent="0.25">
      <c r="A7526" s="44" t="s">
        <v>8120</v>
      </c>
      <c r="B7526" s="44" t="s">
        <v>152</v>
      </c>
      <c r="C7526" s="45" t="s">
        <v>8121</v>
      </c>
      <c r="D7526" s="45" t="s">
        <v>10697</v>
      </c>
      <c r="E7526" s="46">
        <v>46295</v>
      </c>
      <c r="F7526" s="93"/>
      <c r="G7526" s="93"/>
      <c r="H7526" s="93"/>
      <c r="I7526" s="99"/>
      <c r="J7526" s="99"/>
      <c r="K7526" s="99"/>
      <c r="L7526" s="99"/>
      <c r="M7526" s="99"/>
      <c r="N7526" s="99"/>
      <c r="O7526" s="99"/>
      <c r="P7526" s="99"/>
      <c r="Q7526" s="99"/>
      <c r="R7526" s="99"/>
      <c r="S7526" s="99"/>
      <c r="T7526" s="99"/>
      <c r="U7526" s="99"/>
      <c r="V7526" s="99"/>
      <c r="W7526" s="99"/>
      <c r="X7526" s="99"/>
      <c r="Y7526" s="99"/>
      <c r="Z7526" s="99"/>
      <c r="AF7526" s="326"/>
    </row>
    <row r="7527" spans="1:32" x14ac:dyDescent="0.3">
      <c r="A7527" s="372" t="s">
        <v>16582</v>
      </c>
      <c r="B7527" s="372" t="s">
        <v>5064</v>
      </c>
      <c r="C7527" s="125" t="s">
        <v>16873</v>
      </c>
      <c r="D7527" s="32" t="s">
        <v>20621</v>
      </c>
      <c r="E7527" s="125" t="s">
        <v>10638</v>
      </c>
      <c r="F7527" s="125" t="s">
        <v>1237</v>
      </c>
      <c r="G7527" s="125" t="s">
        <v>1237</v>
      </c>
      <c r="AF7527" s="326"/>
    </row>
    <row r="7528" spans="1:32" x14ac:dyDescent="0.25">
      <c r="A7528" s="44" t="s">
        <v>13300</v>
      </c>
      <c r="B7528" s="44" t="s">
        <v>13144</v>
      </c>
      <c r="C7528" s="45">
        <v>17.239999999999998</v>
      </c>
      <c r="D7528" s="45" t="s">
        <v>13565</v>
      </c>
      <c r="E7528" s="46">
        <v>47299</v>
      </c>
      <c r="F7528" s="45"/>
      <c r="G7528" s="93"/>
      <c r="H7528" s="93"/>
      <c r="I7528" s="99"/>
      <c r="J7528" s="99"/>
      <c r="K7528" s="99"/>
      <c r="L7528" s="99"/>
      <c r="M7528" s="99"/>
      <c r="N7528" s="99"/>
      <c r="O7528" s="99"/>
      <c r="P7528" s="99"/>
      <c r="Q7528" s="99"/>
      <c r="R7528" s="99"/>
      <c r="S7528" s="99"/>
      <c r="T7528" s="99"/>
      <c r="U7528" s="99"/>
      <c r="V7528" s="99"/>
      <c r="W7528" s="99"/>
      <c r="X7528" s="99"/>
      <c r="Y7528" s="99"/>
      <c r="Z7528" s="99"/>
      <c r="AF7528" s="326"/>
    </row>
    <row r="7529" spans="1:32" x14ac:dyDescent="0.25">
      <c r="A7529" s="44" t="s">
        <v>11498</v>
      </c>
      <c r="B7529" s="44" t="s">
        <v>992</v>
      </c>
      <c r="C7529" s="45">
        <v>240802</v>
      </c>
      <c r="D7529" s="45" t="s">
        <v>12340</v>
      </c>
      <c r="E7529" s="45" t="s">
        <v>5239</v>
      </c>
      <c r="AF7529" s="326"/>
    </row>
    <row r="7530" spans="1:32" x14ac:dyDescent="0.25">
      <c r="A7530" s="44" t="s">
        <v>13301</v>
      </c>
      <c r="B7530" s="44" t="s">
        <v>13169</v>
      </c>
      <c r="C7530" s="45">
        <v>19.239999999999998</v>
      </c>
      <c r="D7530" s="45" t="s">
        <v>13565</v>
      </c>
      <c r="E7530" s="46">
        <v>47299</v>
      </c>
      <c r="F7530" s="45"/>
      <c r="G7530" s="93"/>
      <c r="H7530" s="93"/>
      <c r="I7530" s="99"/>
      <c r="J7530" s="99"/>
      <c r="K7530" s="99"/>
      <c r="L7530" s="99"/>
      <c r="M7530" s="99"/>
      <c r="N7530" s="99"/>
      <c r="O7530" s="99"/>
      <c r="P7530" s="99"/>
      <c r="Q7530" s="99"/>
      <c r="R7530" s="99"/>
      <c r="S7530" s="99"/>
      <c r="T7530" s="99"/>
      <c r="U7530" s="99"/>
      <c r="V7530" s="99"/>
      <c r="W7530" s="99"/>
      <c r="X7530" s="99"/>
      <c r="Y7530" s="99"/>
      <c r="Z7530" s="99"/>
      <c r="AF7530" s="326"/>
    </row>
    <row r="7531" spans="1:32" x14ac:dyDescent="0.25">
      <c r="A7531" s="44" t="s">
        <v>13301</v>
      </c>
      <c r="B7531" s="44" t="s">
        <v>13188</v>
      </c>
      <c r="C7531" s="45">
        <v>35.24</v>
      </c>
      <c r="D7531" s="45" t="s">
        <v>13565</v>
      </c>
      <c r="E7531" s="46">
        <v>47299</v>
      </c>
      <c r="F7531" s="45"/>
      <c r="G7531" s="93"/>
      <c r="H7531" s="93"/>
      <c r="I7531" s="99"/>
      <c r="J7531" s="99"/>
      <c r="K7531" s="99"/>
      <c r="L7531" s="99"/>
      <c r="M7531" s="99"/>
      <c r="N7531" s="99"/>
      <c r="O7531" s="99"/>
      <c r="P7531" s="99"/>
      <c r="Q7531" s="99"/>
      <c r="R7531" s="99"/>
      <c r="S7531" s="99"/>
      <c r="T7531" s="99"/>
      <c r="U7531" s="99"/>
      <c r="V7531" s="99"/>
      <c r="W7531" s="99"/>
      <c r="X7531" s="99"/>
      <c r="Y7531" s="99"/>
      <c r="Z7531" s="99"/>
      <c r="AF7531" s="326"/>
    </row>
    <row r="7532" spans="1:32" x14ac:dyDescent="0.25">
      <c r="A7532" s="44" t="s">
        <v>18088</v>
      </c>
      <c r="B7532" s="44" t="s">
        <v>18089</v>
      </c>
      <c r="C7532" s="45" t="s">
        <v>18376</v>
      </c>
      <c r="D7532" s="93" t="s">
        <v>3876</v>
      </c>
      <c r="E7532" s="359">
        <f>DATE(2029,12,8)</f>
        <v>47460</v>
      </c>
      <c r="F7532" s="93"/>
      <c r="G7532" s="93"/>
      <c r="H7532" s="93"/>
      <c r="I7532" s="99"/>
      <c r="J7532" s="99"/>
      <c r="K7532" s="99"/>
      <c r="L7532" s="99"/>
      <c r="M7532" s="99"/>
      <c r="N7532" s="99"/>
      <c r="O7532" s="99"/>
      <c r="P7532" s="99"/>
      <c r="Q7532" s="99"/>
      <c r="R7532" s="99"/>
      <c r="S7532" s="99"/>
      <c r="T7532" s="99"/>
      <c r="U7532" s="99"/>
      <c r="V7532" s="99"/>
      <c r="W7532" s="99"/>
      <c r="X7532" s="99"/>
      <c r="Y7532" s="99"/>
      <c r="Z7532" s="99"/>
      <c r="AF7532" s="326"/>
    </row>
    <row r="7533" spans="1:32" x14ac:dyDescent="0.25">
      <c r="A7533" s="44" t="s">
        <v>13689</v>
      </c>
      <c r="B7533" s="44" t="s">
        <v>18840</v>
      </c>
      <c r="C7533" s="45">
        <v>260202</v>
      </c>
      <c r="D7533" s="45" t="s">
        <v>12340</v>
      </c>
      <c r="E7533" s="45" t="s">
        <v>10021</v>
      </c>
      <c r="AF7533" s="326"/>
    </row>
    <row r="7534" spans="1:32" x14ac:dyDescent="0.25">
      <c r="A7534" s="44" t="s">
        <v>13689</v>
      </c>
      <c r="B7534" s="44" t="s">
        <v>1733</v>
      </c>
      <c r="C7534" s="45">
        <v>250101</v>
      </c>
      <c r="D7534" s="45" t="s">
        <v>12340</v>
      </c>
      <c r="E7534" s="45" t="s">
        <v>13567</v>
      </c>
      <c r="AF7534" s="326"/>
    </row>
    <row r="7535" spans="1:32" x14ac:dyDescent="0.3">
      <c r="A7535" s="372" t="s">
        <v>5559</v>
      </c>
      <c r="B7535" s="372" t="s">
        <v>1201</v>
      </c>
      <c r="C7535" s="125" t="s">
        <v>11031</v>
      </c>
      <c r="D7535" s="32" t="s">
        <v>20621</v>
      </c>
      <c r="E7535" s="125" t="s">
        <v>5452</v>
      </c>
      <c r="F7535" s="125" t="s">
        <v>1237</v>
      </c>
      <c r="G7535" s="125" t="s">
        <v>1236</v>
      </c>
      <c r="AF7535" s="326"/>
    </row>
    <row r="7536" spans="1:32" x14ac:dyDescent="0.25">
      <c r="A7536" s="44" t="s">
        <v>5559</v>
      </c>
      <c r="B7536" s="44" t="s">
        <v>966</v>
      </c>
      <c r="C7536" s="45">
        <v>22010702</v>
      </c>
      <c r="D7536" s="45" t="s">
        <v>12340</v>
      </c>
      <c r="E7536" s="45" t="s">
        <v>5444</v>
      </c>
      <c r="AF7536" s="326"/>
    </row>
    <row r="7537" spans="1:32" x14ac:dyDescent="0.25">
      <c r="A7537" s="102" t="s">
        <v>15221</v>
      </c>
      <c r="B7537" s="92" t="s">
        <v>15227</v>
      </c>
      <c r="C7537" s="93" t="s">
        <v>15228</v>
      </c>
      <c r="D7537" s="93" t="s">
        <v>1250</v>
      </c>
      <c r="E7537" s="94">
        <v>46225</v>
      </c>
      <c r="F7537" s="93"/>
      <c r="G7537" s="93"/>
      <c r="H7537" s="93"/>
      <c r="I7537" s="99"/>
      <c r="J7537" s="99"/>
      <c r="K7537" s="99"/>
      <c r="L7537" s="99"/>
      <c r="M7537" s="99"/>
      <c r="N7537" s="99"/>
      <c r="O7537" s="99"/>
      <c r="P7537" s="99"/>
      <c r="Q7537" s="99"/>
      <c r="R7537" s="99"/>
      <c r="S7537" s="99"/>
      <c r="T7537" s="99"/>
      <c r="U7537" s="99"/>
      <c r="V7537" s="99"/>
      <c r="W7537" s="99"/>
      <c r="X7537" s="99"/>
      <c r="Y7537" s="99"/>
      <c r="Z7537" s="99"/>
      <c r="AA7537" s="380"/>
      <c r="AF7537" s="326"/>
    </row>
    <row r="7538" spans="1:32" x14ac:dyDescent="0.25">
      <c r="A7538" s="44" t="s">
        <v>5560</v>
      </c>
      <c r="B7538" s="44" t="s">
        <v>5470</v>
      </c>
      <c r="C7538" s="45">
        <v>250604</v>
      </c>
      <c r="D7538" s="45" t="s">
        <v>12340</v>
      </c>
      <c r="E7538" s="45" t="s">
        <v>8383</v>
      </c>
      <c r="AF7538" s="326"/>
    </row>
    <row r="7539" spans="1:32" x14ac:dyDescent="0.25">
      <c r="A7539" s="44" t="s">
        <v>5560</v>
      </c>
      <c r="B7539" s="44" t="s">
        <v>3597</v>
      </c>
      <c r="C7539" s="45">
        <v>250503</v>
      </c>
      <c r="D7539" s="45" t="s">
        <v>12340</v>
      </c>
      <c r="E7539" s="45" t="s">
        <v>16904</v>
      </c>
      <c r="AF7539" s="326"/>
    </row>
    <row r="7540" spans="1:32" x14ac:dyDescent="0.3">
      <c r="A7540" s="372" t="s">
        <v>12422</v>
      </c>
      <c r="B7540" s="372" t="s">
        <v>12349</v>
      </c>
      <c r="C7540" s="125" t="s">
        <v>12350</v>
      </c>
      <c r="D7540" s="32" t="s">
        <v>20621</v>
      </c>
      <c r="E7540" s="125" t="s">
        <v>5075</v>
      </c>
      <c r="F7540" s="125" t="s">
        <v>1237</v>
      </c>
      <c r="G7540" s="125" t="s">
        <v>1237</v>
      </c>
      <c r="AF7540" s="326"/>
    </row>
    <row r="7541" spans="1:32" x14ac:dyDescent="0.25">
      <c r="A7541" s="44" t="s">
        <v>8316</v>
      </c>
      <c r="B7541" s="44" t="s">
        <v>10031</v>
      </c>
      <c r="C7541" s="45">
        <v>240101</v>
      </c>
      <c r="D7541" s="45" t="s">
        <v>12340</v>
      </c>
      <c r="E7541" s="45" t="s">
        <v>10032</v>
      </c>
      <c r="AF7541" s="326"/>
    </row>
    <row r="7542" spans="1:32" x14ac:dyDescent="0.25">
      <c r="A7542" s="44" t="s">
        <v>8316</v>
      </c>
      <c r="B7542" s="44" t="s">
        <v>967</v>
      </c>
      <c r="C7542" s="45">
        <v>230601</v>
      </c>
      <c r="D7542" s="45" t="s">
        <v>12340</v>
      </c>
      <c r="E7542" s="45" t="s">
        <v>8383</v>
      </c>
      <c r="AF7542" s="326"/>
    </row>
    <row r="7543" spans="1:32" x14ac:dyDescent="0.25">
      <c r="A7543" s="44" t="s">
        <v>8316</v>
      </c>
      <c r="B7543" s="44" t="s">
        <v>7650</v>
      </c>
      <c r="C7543" s="45">
        <v>230504</v>
      </c>
      <c r="D7543" s="45" t="s">
        <v>12340</v>
      </c>
      <c r="E7543" s="45" t="s">
        <v>7651</v>
      </c>
      <c r="AF7543" s="326"/>
    </row>
    <row r="7544" spans="1:32" x14ac:dyDescent="0.25">
      <c r="A7544" s="44" t="s">
        <v>9555</v>
      </c>
      <c r="B7544" s="44" t="s">
        <v>15891</v>
      </c>
      <c r="C7544" s="45" t="s">
        <v>7137</v>
      </c>
      <c r="D7544" s="93" t="s">
        <v>3876</v>
      </c>
      <c r="E7544" s="359">
        <f>DATE(2027,2,3)</f>
        <v>46421</v>
      </c>
      <c r="F7544" s="93"/>
      <c r="G7544" s="93"/>
      <c r="H7544" s="93"/>
      <c r="I7544" s="99"/>
      <c r="J7544" s="99"/>
      <c r="K7544" s="99"/>
      <c r="L7544" s="99"/>
      <c r="M7544" s="99"/>
      <c r="N7544" s="99"/>
      <c r="O7544" s="99"/>
      <c r="P7544" s="99"/>
      <c r="Q7544" s="99"/>
      <c r="R7544" s="99"/>
      <c r="S7544" s="99"/>
      <c r="T7544" s="99"/>
      <c r="U7544" s="99"/>
      <c r="V7544" s="99"/>
      <c r="W7544" s="99"/>
      <c r="X7544" s="99"/>
      <c r="Y7544" s="99"/>
      <c r="Z7544" s="99"/>
      <c r="AF7544" s="326"/>
    </row>
    <row r="7545" spans="1:32" x14ac:dyDescent="0.25">
      <c r="A7545" s="44" t="s">
        <v>11499</v>
      </c>
      <c r="B7545" s="44" t="s">
        <v>210</v>
      </c>
      <c r="C7545" s="45">
        <v>241001</v>
      </c>
      <c r="D7545" s="45" t="s">
        <v>12340</v>
      </c>
      <c r="E7545" s="45" t="s">
        <v>5650</v>
      </c>
      <c r="AF7545" s="326"/>
    </row>
    <row r="7546" spans="1:32" x14ac:dyDescent="0.25">
      <c r="A7546" s="44" t="s">
        <v>11499</v>
      </c>
      <c r="B7546" s="44" t="s">
        <v>3165</v>
      </c>
      <c r="C7546" s="45">
        <v>24070202</v>
      </c>
      <c r="D7546" s="45" t="s">
        <v>12340</v>
      </c>
      <c r="E7546" s="45" t="s">
        <v>7992</v>
      </c>
      <c r="AF7546" s="326"/>
    </row>
    <row r="7547" spans="1:32" x14ac:dyDescent="0.25">
      <c r="A7547" s="44" t="s">
        <v>11499</v>
      </c>
      <c r="B7547" s="44" t="s">
        <v>18895</v>
      </c>
      <c r="C7547" s="45">
        <v>24070201</v>
      </c>
      <c r="D7547" s="45" t="s">
        <v>12340</v>
      </c>
      <c r="E7547" s="45" t="s">
        <v>7992</v>
      </c>
      <c r="AF7547" s="326"/>
    </row>
    <row r="7548" spans="1:32" x14ac:dyDescent="0.25">
      <c r="A7548" s="44" t="s">
        <v>18685</v>
      </c>
      <c r="B7548" s="44" t="s">
        <v>18682</v>
      </c>
      <c r="C7548" s="45" t="s">
        <v>18783</v>
      </c>
      <c r="D7548" s="93" t="s">
        <v>18817</v>
      </c>
      <c r="E7548" s="45" t="s">
        <v>10638</v>
      </c>
      <c r="F7548" s="379"/>
      <c r="G7548" s="379"/>
      <c r="H7548" s="379"/>
      <c r="I7548" s="380"/>
      <c r="J7548" s="380"/>
      <c r="K7548" s="380"/>
      <c r="L7548" s="380"/>
      <c r="M7548" s="380"/>
      <c r="N7548" s="380"/>
      <c r="O7548" s="380"/>
      <c r="P7548" s="380"/>
      <c r="Q7548" s="380"/>
      <c r="R7548" s="380"/>
      <c r="S7548" s="380"/>
      <c r="T7548" s="380"/>
      <c r="U7548" s="380"/>
      <c r="V7548" s="380"/>
      <c r="W7548" s="380"/>
      <c r="X7548" s="380"/>
      <c r="Y7548" s="380"/>
      <c r="Z7548" s="380"/>
      <c r="AA7548" s="380"/>
      <c r="AF7548" s="326"/>
    </row>
    <row r="7549" spans="1:32" x14ac:dyDescent="0.25">
      <c r="A7549" s="44" t="s">
        <v>17075</v>
      </c>
      <c r="B7549" s="44" t="s">
        <v>3160</v>
      </c>
      <c r="C7549" s="45">
        <v>230901</v>
      </c>
      <c r="D7549" s="45" t="s">
        <v>12340</v>
      </c>
      <c r="E7549" s="45" t="s">
        <v>8524</v>
      </c>
      <c r="AF7549" s="326"/>
    </row>
    <row r="7550" spans="1:32" x14ac:dyDescent="0.25">
      <c r="A7550" s="44" t="s">
        <v>17075</v>
      </c>
      <c r="B7550" s="44" t="s">
        <v>2433</v>
      </c>
      <c r="C7550" s="45">
        <v>230105</v>
      </c>
      <c r="D7550" s="45" t="s">
        <v>12340</v>
      </c>
      <c r="E7550" s="45" t="s">
        <v>5580</v>
      </c>
      <c r="AF7550" s="326"/>
    </row>
    <row r="7551" spans="1:32" x14ac:dyDescent="0.25">
      <c r="A7551" s="44" t="s">
        <v>19291</v>
      </c>
      <c r="B7551" s="44" t="s">
        <v>5639</v>
      </c>
      <c r="C7551" s="45">
        <v>25010401</v>
      </c>
      <c r="D7551" s="45" t="s">
        <v>12340</v>
      </c>
      <c r="E7551" s="45" t="s">
        <v>13581</v>
      </c>
      <c r="AF7551" s="326"/>
    </row>
    <row r="7552" spans="1:32" x14ac:dyDescent="0.25">
      <c r="A7552" s="44" t="s">
        <v>237</v>
      </c>
      <c r="B7552" s="44" t="s">
        <v>238</v>
      </c>
      <c r="C7552" s="45" t="s">
        <v>7234</v>
      </c>
      <c r="D7552" s="45" t="s">
        <v>12177</v>
      </c>
      <c r="E7552" s="45" t="s">
        <v>8524</v>
      </c>
      <c r="F7552" s="93"/>
      <c r="G7552" s="93"/>
      <c r="H7552" s="93"/>
      <c r="I7552" s="99"/>
      <c r="J7552" s="99"/>
      <c r="K7552" s="99"/>
      <c r="L7552" s="99"/>
      <c r="M7552" s="99"/>
      <c r="N7552" s="99"/>
      <c r="O7552" s="99"/>
      <c r="P7552" s="99"/>
      <c r="Q7552" s="99"/>
      <c r="R7552" s="99"/>
      <c r="S7552" s="99"/>
      <c r="T7552" s="99"/>
      <c r="U7552" s="99"/>
      <c r="V7552" s="99"/>
      <c r="W7552" s="99"/>
      <c r="X7552" s="99"/>
      <c r="Y7552" s="99"/>
      <c r="Z7552" s="99"/>
      <c r="AF7552" s="326"/>
    </row>
    <row r="7553" spans="1:32" x14ac:dyDescent="0.25">
      <c r="A7553" s="44" t="s">
        <v>237</v>
      </c>
      <c r="B7553" s="44" t="s">
        <v>238</v>
      </c>
      <c r="C7553" s="45" t="s">
        <v>7234</v>
      </c>
      <c r="D7553" s="93" t="s">
        <v>18817</v>
      </c>
      <c r="E7553" s="45" t="s">
        <v>8524</v>
      </c>
      <c r="F7553" s="379"/>
      <c r="G7553" s="379"/>
      <c r="H7553" s="379"/>
      <c r="I7553" s="380"/>
      <c r="J7553" s="380"/>
      <c r="K7553" s="380"/>
      <c r="L7553" s="380"/>
      <c r="M7553" s="380"/>
      <c r="N7553" s="380"/>
      <c r="O7553" s="380"/>
      <c r="P7553" s="380"/>
      <c r="Q7553" s="380"/>
      <c r="R7553" s="380"/>
      <c r="S7553" s="380"/>
      <c r="T7553" s="380"/>
      <c r="U7553" s="380"/>
      <c r="V7553" s="380"/>
      <c r="W7553" s="380"/>
      <c r="X7553" s="380"/>
      <c r="Y7553" s="380"/>
      <c r="Z7553" s="380"/>
      <c r="AA7553" s="380"/>
      <c r="AF7553" s="326"/>
    </row>
    <row r="7554" spans="1:32" x14ac:dyDescent="0.25">
      <c r="A7554" s="44" t="s">
        <v>237</v>
      </c>
      <c r="B7554" s="44" t="s">
        <v>16109</v>
      </c>
      <c r="C7554" s="45" t="s">
        <v>9886</v>
      </c>
      <c r="D7554" s="93" t="s">
        <v>3876</v>
      </c>
      <c r="E7554" s="359">
        <f>DATE(2028,2,27)</f>
        <v>46810</v>
      </c>
      <c r="F7554" s="93"/>
      <c r="G7554" s="93"/>
      <c r="H7554" s="93"/>
      <c r="I7554" s="99"/>
      <c r="J7554" s="99"/>
      <c r="K7554" s="99"/>
      <c r="L7554" s="99"/>
      <c r="M7554" s="99"/>
      <c r="N7554" s="99"/>
      <c r="O7554" s="99"/>
      <c r="P7554" s="99"/>
      <c r="Q7554" s="99"/>
      <c r="R7554" s="99"/>
      <c r="S7554" s="99"/>
      <c r="T7554" s="99"/>
      <c r="U7554" s="99"/>
      <c r="V7554" s="99"/>
      <c r="W7554" s="99"/>
      <c r="X7554" s="99"/>
      <c r="Y7554" s="99"/>
      <c r="Z7554" s="99"/>
      <c r="AF7554" s="326"/>
    </row>
    <row r="7555" spans="1:32" x14ac:dyDescent="0.25">
      <c r="A7555" s="44" t="s">
        <v>237</v>
      </c>
      <c r="B7555" s="44" t="s">
        <v>238</v>
      </c>
      <c r="C7555" s="45" t="s">
        <v>7234</v>
      </c>
      <c r="D7555" s="45" t="s">
        <v>10697</v>
      </c>
      <c r="E7555" s="45" t="s">
        <v>5072</v>
      </c>
      <c r="F7555" s="93"/>
      <c r="G7555" s="93"/>
      <c r="H7555" s="93"/>
      <c r="I7555" s="99"/>
      <c r="J7555" s="99"/>
      <c r="K7555" s="99"/>
      <c r="L7555" s="99"/>
      <c r="M7555" s="99"/>
      <c r="N7555" s="99"/>
      <c r="O7555" s="99"/>
      <c r="P7555" s="99"/>
      <c r="Q7555" s="99"/>
      <c r="R7555" s="99"/>
      <c r="S7555" s="99"/>
      <c r="T7555" s="99"/>
      <c r="U7555" s="99"/>
      <c r="V7555" s="99"/>
      <c r="W7555" s="99"/>
      <c r="X7555" s="99"/>
      <c r="Y7555" s="99"/>
      <c r="Z7555" s="99"/>
      <c r="AF7555" s="326"/>
    </row>
    <row r="7556" spans="1:32" x14ac:dyDescent="0.25">
      <c r="A7556" s="44" t="s">
        <v>7537</v>
      </c>
      <c r="B7556" s="44" t="s">
        <v>2433</v>
      </c>
      <c r="C7556" s="45">
        <v>230105</v>
      </c>
      <c r="D7556" s="45" t="s">
        <v>12340</v>
      </c>
      <c r="E7556" s="45" t="s">
        <v>5580</v>
      </c>
      <c r="AF7556" s="326"/>
    </row>
    <row r="7557" spans="1:32" x14ac:dyDescent="0.25">
      <c r="A7557" s="44" t="s">
        <v>11500</v>
      </c>
      <c r="B7557" s="44" t="s">
        <v>11654</v>
      </c>
      <c r="C7557" s="45">
        <v>25050202</v>
      </c>
      <c r="D7557" s="45" t="s">
        <v>12340</v>
      </c>
      <c r="E7557" s="45" t="s">
        <v>7651</v>
      </c>
      <c r="AF7557" s="326"/>
    </row>
    <row r="7558" spans="1:32" x14ac:dyDescent="0.25">
      <c r="A7558" s="44" t="s">
        <v>11500</v>
      </c>
      <c r="B7558" s="44" t="s">
        <v>10020</v>
      </c>
      <c r="C7558" s="45">
        <v>24010401</v>
      </c>
      <c r="D7558" s="45" t="s">
        <v>12340</v>
      </c>
      <c r="E7558" s="45" t="s">
        <v>10021</v>
      </c>
      <c r="AF7558" s="326"/>
    </row>
    <row r="7559" spans="1:32" x14ac:dyDescent="0.25">
      <c r="A7559" s="44" t="s">
        <v>11500</v>
      </c>
      <c r="B7559" s="44" t="s">
        <v>19011</v>
      </c>
      <c r="C7559" s="45">
        <v>25050201</v>
      </c>
      <c r="D7559" s="45" t="s">
        <v>12340</v>
      </c>
      <c r="E7559" s="45" t="s">
        <v>7651</v>
      </c>
      <c r="AF7559" s="326"/>
    </row>
    <row r="7560" spans="1:32" x14ac:dyDescent="0.25">
      <c r="A7560" s="44" t="s">
        <v>5863</v>
      </c>
      <c r="B7560" s="44" t="s">
        <v>20397</v>
      </c>
      <c r="C7560" s="45" t="s">
        <v>5859</v>
      </c>
      <c r="D7560" s="32" t="s">
        <v>12570</v>
      </c>
      <c r="E7560" s="46">
        <v>46418</v>
      </c>
      <c r="AF7560" s="326"/>
    </row>
    <row r="7561" spans="1:32" x14ac:dyDescent="0.25">
      <c r="A7561" s="44" t="s">
        <v>9556</v>
      </c>
      <c r="B7561" s="44" t="s">
        <v>16110</v>
      </c>
      <c r="C7561" s="45" t="s">
        <v>14880</v>
      </c>
      <c r="D7561" s="93" t="s">
        <v>3876</v>
      </c>
      <c r="E7561" s="359">
        <f>DATE(2029,4,23)</f>
        <v>47231</v>
      </c>
      <c r="F7561" s="93"/>
      <c r="G7561" s="93"/>
      <c r="H7561" s="93"/>
      <c r="I7561" s="99"/>
      <c r="J7561" s="99"/>
      <c r="K7561" s="99"/>
      <c r="L7561" s="99"/>
      <c r="M7561" s="99"/>
      <c r="N7561" s="99"/>
      <c r="O7561" s="99"/>
      <c r="P7561" s="99"/>
      <c r="Q7561" s="99"/>
      <c r="R7561" s="99"/>
      <c r="S7561" s="99"/>
      <c r="T7561" s="99"/>
      <c r="U7561" s="99"/>
      <c r="V7561" s="99"/>
      <c r="W7561" s="99"/>
      <c r="X7561" s="99"/>
      <c r="Y7561" s="99"/>
      <c r="Z7561" s="99"/>
      <c r="AF7561" s="326"/>
    </row>
    <row r="7562" spans="1:32" x14ac:dyDescent="0.25">
      <c r="A7562" s="44" t="s">
        <v>15633</v>
      </c>
      <c r="B7562" s="44" t="s">
        <v>6798</v>
      </c>
      <c r="C7562" s="45" t="s">
        <v>15634</v>
      </c>
      <c r="D7562" s="46" t="s">
        <v>13037</v>
      </c>
      <c r="E7562" s="46">
        <v>46568</v>
      </c>
      <c r="AF7562" s="326"/>
    </row>
    <row r="7563" spans="1:32" x14ac:dyDescent="0.25">
      <c r="A7563" s="44" t="s">
        <v>15633</v>
      </c>
      <c r="B7563" s="44" t="s">
        <v>6798</v>
      </c>
      <c r="C7563" s="45" t="s">
        <v>15634</v>
      </c>
      <c r="D7563" s="46" t="s">
        <v>13037</v>
      </c>
      <c r="E7563" s="46">
        <v>46568</v>
      </c>
      <c r="AF7563" s="326"/>
    </row>
    <row r="7564" spans="1:32" x14ac:dyDescent="0.3">
      <c r="A7564" s="372" t="s">
        <v>12703</v>
      </c>
      <c r="B7564" s="372" t="s">
        <v>12349</v>
      </c>
      <c r="C7564" s="125" t="s">
        <v>12350</v>
      </c>
      <c r="D7564" s="32" t="s">
        <v>20621</v>
      </c>
      <c r="E7564" s="125" t="s">
        <v>5075</v>
      </c>
      <c r="F7564" s="125" t="s">
        <v>1236</v>
      </c>
      <c r="G7564" s="125" t="s">
        <v>1237</v>
      </c>
      <c r="AF7564" s="326"/>
    </row>
    <row r="7565" spans="1:32" x14ac:dyDescent="0.3">
      <c r="A7565" s="372" t="s">
        <v>12703</v>
      </c>
      <c r="B7565" s="372" t="s">
        <v>16875</v>
      </c>
      <c r="C7565" s="125" t="s">
        <v>16876</v>
      </c>
      <c r="D7565" s="32" t="s">
        <v>20621</v>
      </c>
      <c r="E7565" s="125" t="s">
        <v>16883</v>
      </c>
      <c r="F7565" s="125" t="s">
        <v>1236</v>
      </c>
      <c r="G7565" s="125" t="s">
        <v>1237</v>
      </c>
      <c r="AF7565" s="326"/>
    </row>
    <row r="7566" spans="1:32" x14ac:dyDescent="0.25">
      <c r="A7566" s="44" t="s">
        <v>12703</v>
      </c>
      <c r="B7566" s="44" t="s">
        <v>12704</v>
      </c>
      <c r="C7566" s="45" t="s">
        <v>12705</v>
      </c>
      <c r="D7566" s="46" t="s">
        <v>13037</v>
      </c>
      <c r="E7566" s="46">
        <v>46282</v>
      </c>
      <c r="AF7566" s="326"/>
    </row>
    <row r="7567" spans="1:32" x14ac:dyDescent="0.3">
      <c r="A7567" s="372" t="s">
        <v>20117</v>
      </c>
      <c r="B7567" s="372" t="s">
        <v>1214</v>
      </c>
      <c r="C7567" s="125" t="s">
        <v>18610</v>
      </c>
      <c r="D7567" s="32" t="s">
        <v>20621</v>
      </c>
      <c r="E7567" s="125" t="s">
        <v>8976</v>
      </c>
      <c r="F7567" s="125" t="s">
        <v>1236</v>
      </c>
      <c r="G7567" s="125" t="s">
        <v>1237</v>
      </c>
      <c r="AF7567" s="326"/>
    </row>
    <row r="7568" spans="1:32" x14ac:dyDescent="0.25">
      <c r="A7568" s="44" t="s">
        <v>14701</v>
      </c>
      <c r="B7568" s="44" t="s">
        <v>13127</v>
      </c>
      <c r="C7568" s="45">
        <v>13.25</v>
      </c>
      <c r="D7568" s="45" t="s">
        <v>13565</v>
      </c>
      <c r="E7568" s="46">
        <v>47664</v>
      </c>
      <c r="F7568" s="45"/>
      <c r="G7568" s="93"/>
      <c r="H7568" s="93"/>
      <c r="I7568" s="99"/>
      <c r="J7568" s="99"/>
      <c r="K7568" s="99"/>
      <c r="L7568" s="99"/>
      <c r="M7568" s="99"/>
      <c r="N7568" s="99"/>
      <c r="O7568" s="99"/>
      <c r="P7568" s="99"/>
      <c r="Q7568" s="99"/>
      <c r="R7568" s="99"/>
      <c r="S7568" s="99"/>
      <c r="T7568" s="99"/>
      <c r="U7568" s="99"/>
      <c r="V7568" s="99"/>
      <c r="W7568" s="99"/>
      <c r="X7568" s="99"/>
      <c r="Y7568" s="99"/>
      <c r="Z7568" s="99"/>
      <c r="AF7568" s="326"/>
    </row>
    <row r="7569" spans="1:32" x14ac:dyDescent="0.25">
      <c r="A7569" s="44" t="s">
        <v>14701</v>
      </c>
      <c r="B7569" s="44" t="s">
        <v>13111</v>
      </c>
      <c r="C7569" s="45">
        <v>33.25</v>
      </c>
      <c r="D7569" s="45" t="s">
        <v>13565</v>
      </c>
      <c r="E7569" s="46">
        <v>47664</v>
      </c>
      <c r="F7569" s="45"/>
      <c r="G7569" s="93"/>
      <c r="H7569" s="93"/>
      <c r="I7569" s="99"/>
      <c r="J7569" s="99"/>
      <c r="K7569" s="99"/>
      <c r="L7569" s="99"/>
      <c r="M7569" s="99"/>
      <c r="N7569" s="99"/>
      <c r="O7569" s="99"/>
      <c r="P7569" s="99"/>
      <c r="Q7569" s="99"/>
      <c r="R7569" s="99"/>
      <c r="S7569" s="99"/>
      <c r="T7569" s="99"/>
      <c r="U7569" s="99"/>
      <c r="V7569" s="99"/>
      <c r="W7569" s="99"/>
      <c r="X7569" s="99"/>
      <c r="Y7569" s="99"/>
      <c r="Z7569" s="99"/>
      <c r="AF7569" s="326"/>
    </row>
    <row r="7570" spans="1:32" x14ac:dyDescent="0.3">
      <c r="A7570" s="372" t="s">
        <v>20486</v>
      </c>
      <c r="B7570" s="372" t="s">
        <v>7465</v>
      </c>
      <c r="C7570" s="125" t="s">
        <v>20614</v>
      </c>
      <c r="D7570" s="32" t="s">
        <v>20621</v>
      </c>
      <c r="E7570" s="125" t="s">
        <v>10032</v>
      </c>
      <c r="F7570" s="125" t="s">
        <v>1236</v>
      </c>
      <c r="G7570" s="125" t="s">
        <v>1237</v>
      </c>
      <c r="AF7570" s="326"/>
    </row>
    <row r="7571" spans="1:32" x14ac:dyDescent="0.25">
      <c r="A7571" s="44" t="s">
        <v>511</v>
      </c>
      <c r="B7571" s="44" t="s">
        <v>20375</v>
      </c>
      <c r="C7571" s="45" t="s">
        <v>10093</v>
      </c>
      <c r="D7571" s="32" t="s">
        <v>12570</v>
      </c>
      <c r="E7571" s="46">
        <v>46507</v>
      </c>
      <c r="AF7571" s="326"/>
    </row>
    <row r="7572" spans="1:32" x14ac:dyDescent="0.25">
      <c r="A7572" s="44" t="s">
        <v>511</v>
      </c>
      <c r="B7572" s="44" t="s">
        <v>20398</v>
      </c>
      <c r="C7572" s="45" t="s">
        <v>17917</v>
      </c>
      <c r="D7572" s="32" t="s">
        <v>12570</v>
      </c>
      <c r="E7572" s="46">
        <v>46418</v>
      </c>
      <c r="AF7572" s="326"/>
    </row>
    <row r="7573" spans="1:32" x14ac:dyDescent="0.25">
      <c r="A7573" s="44" t="s">
        <v>10036</v>
      </c>
      <c r="B7573" s="44" t="s">
        <v>10016</v>
      </c>
      <c r="C7573" s="45">
        <v>240103</v>
      </c>
      <c r="D7573" s="45" t="s">
        <v>12340</v>
      </c>
      <c r="E7573" s="45" t="s">
        <v>5452</v>
      </c>
      <c r="AF7573" s="326"/>
    </row>
    <row r="7574" spans="1:32" x14ac:dyDescent="0.3">
      <c r="A7574" s="372" t="s">
        <v>12423</v>
      </c>
      <c r="B7574" s="372" t="s">
        <v>1200</v>
      </c>
      <c r="C7574" s="125" t="s">
        <v>12346</v>
      </c>
      <c r="D7574" s="32" t="s">
        <v>20621</v>
      </c>
      <c r="E7574" s="125" t="s">
        <v>5075</v>
      </c>
      <c r="F7574" s="125" t="s">
        <v>1236</v>
      </c>
      <c r="G7574" s="125" t="s">
        <v>1237</v>
      </c>
      <c r="AF7574" s="326"/>
    </row>
    <row r="7575" spans="1:32" x14ac:dyDescent="0.25">
      <c r="A7575" s="44" t="s">
        <v>8960</v>
      </c>
      <c r="B7575" s="44" t="s">
        <v>8958</v>
      </c>
      <c r="C7575" s="45" t="s">
        <v>8961</v>
      </c>
      <c r="D7575" s="45" t="s">
        <v>12177</v>
      </c>
      <c r="E7575" s="45" t="s">
        <v>4471</v>
      </c>
      <c r="F7575" s="93"/>
      <c r="G7575" s="93"/>
      <c r="H7575" s="93"/>
      <c r="I7575" s="99"/>
      <c r="J7575" s="99"/>
      <c r="K7575" s="99"/>
      <c r="L7575" s="99"/>
      <c r="M7575" s="99"/>
      <c r="N7575" s="99"/>
      <c r="O7575" s="99"/>
      <c r="P7575" s="99"/>
      <c r="Q7575" s="99"/>
      <c r="R7575" s="99"/>
      <c r="S7575" s="99"/>
      <c r="T7575" s="99"/>
      <c r="U7575" s="99"/>
      <c r="V7575" s="99"/>
      <c r="W7575" s="99"/>
      <c r="X7575" s="99"/>
      <c r="Y7575" s="99"/>
      <c r="Z7575" s="99"/>
      <c r="AF7575" s="326"/>
    </row>
    <row r="7576" spans="1:32" x14ac:dyDescent="0.25">
      <c r="A7576" s="44" t="s">
        <v>8960</v>
      </c>
      <c r="B7576" s="44" t="s">
        <v>8958</v>
      </c>
      <c r="C7576" s="45" t="s">
        <v>8961</v>
      </c>
      <c r="D7576" s="93" t="s">
        <v>18817</v>
      </c>
      <c r="E7576" s="45" t="s">
        <v>5235</v>
      </c>
      <c r="F7576" s="379"/>
      <c r="G7576" s="379"/>
      <c r="H7576" s="379"/>
      <c r="I7576" s="380"/>
      <c r="J7576" s="380"/>
      <c r="K7576" s="380"/>
      <c r="L7576" s="380"/>
      <c r="M7576" s="380"/>
      <c r="N7576" s="380"/>
      <c r="O7576" s="380"/>
      <c r="P7576" s="380"/>
      <c r="Q7576" s="380"/>
      <c r="R7576" s="380"/>
      <c r="S7576" s="380"/>
      <c r="T7576" s="380"/>
      <c r="U7576" s="380"/>
      <c r="V7576" s="380"/>
      <c r="W7576" s="380"/>
      <c r="X7576" s="380"/>
      <c r="Y7576" s="380"/>
      <c r="Z7576" s="380"/>
      <c r="AA7576" s="380"/>
      <c r="AF7576" s="326"/>
    </row>
    <row r="7577" spans="1:32" x14ac:dyDescent="0.25">
      <c r="A7577" s="44" t="s">
        <v>8960</v>
      </c>
      <c r="B7577" s="44" t="s">
        <v>8958</v>
      </c>
      <c r="C7577" s="45" t="s">
        <v>8961</v>
      </c>
      <c r="D7577" s="45" t="s">
        <v>10697</v>
      </c>
      <c r="E7577" s="45" t="s">
        <v>5471</v>
      </c>
      <c r="F7577" s="93"/>
      <c r="G7577" s="93"/>
      <c r="H7577" s="93"/>
      <c r="I7577" s="99"/>
      <c r="J7577" s="99"/>
      <c r="K7577" s="99"/>
      <c r="L7577" s="99"/>
      <c r="M7577" s="99"/>
      <c r="N7577" s="99"/>
      <c r="O7577" s="99"/>
      <c r="P7577" s="99"/>
      <c r="Q7577" s="99"/>
      <c r="R7577" s="99"/>
      <c r="S7577" s="99"/>
      <c r="T7577" s="99"/>
      <c r="U7577" s="99"/>
      <c r="V7577" s="99"/>
      <c r="W7577" s="99"/>
      <c r="X7577" s="99"/>
      <c r="Y7577" s="99"/>
      <c r="Z7577" s="99"/>
      <c r="AF7577" s="326"/>
    </row>
    <row r="7578" spans="1:32" x14ac:dyDescent="0.3">
      <c r="A7578" s="372" t="s">
        <v>20118</v>
      </c>
      <c r="B7578" s="372" t="s">
        <v>2383</v>
      </c>
      <c r="C7578" s="125" t="s">
        <v>20257</v>
      </c>
      <c r="D7578" s="32" t="s">
        <v>20621</v>
      </c>
      <c r="E7578" s="125" t="s">
        <v>8976</v>
      </c>
      <c r="F7578" s="125" t="s">
        <v>1237</v>
      </c>
      <c r="G7578" s="125" t="s">
        <v>1237</v>
      </c>
      <c r="AF7578" s="326"/>
    </row>
    <row r="7579" spans="1:32" x14ac:dyDescent="0.25">
      <c r="A7579" s="44" t="s">
        <v>18090</v>
      </c>
      <c r="B7579" s="44" t="s">
        <v>16022</v>
      </c>
      <c r="C7579" s="45" t="s">
        <v>18377</v>
      </c>
      <c r="D7579" s="93" t="s">
        <v>3876</v>
      </c>
      <c r="E7579" s="359">
        <f>DATE(2029,12,8)</f>
        <v>47460</v>
      </c>
      <c r="F7579" s="93"/>
      <c r="G7579" s="93"/>
      <c r="H7579" s="93"/>
      <c r="I7579" s="99"/>
      <c r="J7579" s="99"/>
      <c r="K7579" s="99"/>
      <c r="L7579" s="99"/>
      <c r="M7579" s="99"/>
      <c r="N7579" s="99"/>
      <c r="O7579" s="99"/>
      <c r="P7579" s="99"/>
      <c r="Q7579" s="99"/>
      <c r="R7579" s="99"/>
      <c r="S7579" s="99"/>
      <c r="T7579" s="99"/>
      <c r="U7579" s="99"/>
      <c r="V7579" s="99"/>
      <c r="W7579" s="99"/>
      <c r="X7579" s="99"/>
      <c r="Y7579" s="99"/>
      <c r="Z7579" s="99"/>
      <c r="AF7579" s="326"/>
    </row>
    <row r="7580" spans="1:32" x14ac:dyDescent="0.25">
      <c r="A7580" s="44" t="s">
        <v>3655</v>
      </c>
      <c r="B7580" s="44" t="s">
        <v>3298</v>
      </c>
      <c r="C7580" s="45">
        <v>25010402</v>
      </c>
      <c r="D7580" s="45" t="s">
        <v>12340</v>
      </c>
      <c r="E7580" s="45" t="s">
        <v>13581</v>
      </c>
      <c r="AF7580" s="326"/>
    </row>
    <row r="7581" spans="1:32" x14ac:dyDescent="0.25">
      <c r="A7581" s="44" t="s">
        <v>3655</v>
      </c>
      <c r="B7581" s="44" t="s">
        <v>5639</v>
      </c>
      <c r="C7581" s="45">
        <v>25010401</v>
      </c>
      <c r="D7581" s="45" t="s">
        <v>12340</v>
      </c>
      <c r="E7581" s="45" t="s">
        <v>13581</v>
      </c>
      <c r="AF7581" s="326"/>
    </row>
    <row r="7582" spans="1:32" x14ac:dyDescent="0.25">
      <c r="A7582" s="44" t="s">
        <v>3655</v>
      </c>
      <c r="B7582" s="44" t="s">
        <v>18828</v>
      </c>
      <c r="C7582" s="45">
        <v>25010501</v>
      </c>
      <c r="D7582" s="45" t="s">
        <v>12340</v>
      </c>
      <c r="E7582" s="45" t="s">
        <v>13567</v>
      </c>
      <c r="AF7582" s="326"/>
    </row>
    <row r="7583" spans="1:32" x14ac:dyDescent="0.25">
      <c r="A7583" s="44" t="s">
        <v>3655</v>
      </c>
      <c r="B7583" s="44" t="s">
        <v>5442</v>
      </c>
      <c r="C7583" s="45">
        <v>25010502</v>
      </c>
      <c r="D7583" s="45" t="s">
        <v>12340</v>
      </c>
      <c r="E7583" s="45" t="s">
        <v>13567</v>
      </c>
      <c r="AF7583" s="326"/>
    </row>
    <row r="7584" spans="1:32" x14ac:dyDescent="0.25">
      <c r="A7584" s="44" t="s">
        <v>12982</v>
      </c>
      <c r="B7584" s="44" t="s">
        <v>4473</v>
      </c>
      <c r="C7584" s="45">
        <v>241002</v>
      </c>
      <c r="D7584" s="45" t="s">
        <v>12340</v>
      </c>
      <c r="E7584" s="45" t="s">
        <v>5650</v>
      </c>
      <c r="AF7584" s="326"/>
    </row>
    <row r="7585" spans="1:32" x14ac:dyDescent="0.25">
      <c r="A7585" s="44" t="s">
        <v>2901</v>
      </c>
      <c r="B7585" s="44" t="s">
        <v>13107</v>
      </c>
      <c r="C7585" s="45">
        <v>9.24</v>
      </c>
      <c r="D7585" s="45" t="s">
        <v>13565</v>
      </c>
      <c r="E7585" s="46">
        <v>47299</v>
      </c>
      <c r="F7585" s="45" t="s">
        <v>1384</v>
      </c>
      <c r="G7585" s="93"/>
      <c r="H7585" s="93"/>
      <c r="I7585" s="99"/>
      <c r="J7585" s="99"/>
      <c r="K7585" s="99"/>
      <c r="L7585" s="99"/>
      <c r="M7585" s="99"/>
      <c r="N7585" s="99"/>
      <c r="O7585" s="99"/>
      <c r="P7585" s="99"/>
      <c r="Q7585" s="99"/>
      <c r="R7585" s="99"/>
      <c r="S7585" s="99"/>
      <c r="T7585" s="99"/>
      <c r="U7585" s="99"/>
      <c r="V7585" s="99"/>
      <c r="W7585" s="99"/>
      <c r="X7585" s="99"/>
      <c r="Y7585" s="99"/>
      <c r="Z7585" s="99"/>
      <c r="AF7585" s="326"/>
    </row>
    <row r="7586" spans="1:32" x14ac:dyDescent="0.25">
      <c r="A7586" s="44" t="s">
        <v>2901</v>
      </c>
      <c r="B7586" s="44" t="s">
        <v>13186</v>
      </c>
      <c r="C7586" s="45">
        <v>10.24</v>
      </c>
      <c r="D7586" s="45" t="s">
        <v>13565</v>
      </c>
      <c r="E7586" s="46">
        <v>47299</v>
      </c>
      <c r="F7586" s="45" t="s">
        <v>1384</v>
      </c>
      <c r="G7586" s="93"/>
      <c r="H7586" s="93"/>
      <c r="I7586" s="99"/>
      <c r="J7586" s="99"/>
      <c r="K7586" s="99"/>
      <c r="L7586" s="99"/>
      <c r="M7586" s="99"/>
      <c r="N7586" s="99"/>
      <c r="O7586" s="99"/>
      <c r="P7586" s="99"/>
      <c r="Q7586" s="99"/>
      <c r="R7586" s="99"/>
      <c r="S7586" s="99"/>
      <c r="T7586" s="99"/>
      <c r="U7586" s="99"/>
      <c r="V7586" s="99"/>
      <c r="W7586" s="99"/>
      <c r="X7586" s="99"/>
      <c r="Y7586" s="99"/>
      <c r="Z7586" s="99"/>
      <c r="AF7586" s="326"/>
    </row>
    <row r="7587" spans="1:32" x14ac:dyDescent="0.25">
      <c r="A7587" s="44" t="s">
        <v>2901</v>
      </c>
      <c r="B7587" s="44" t="s">
        <v>13110</v>
      </c>
      <c r="C7587" s="45">
        <v>12.24</v>
      </c>
      <c r="D7587" s="45" t="s">
        <v>13565</v>
      </c>
      <c r="E7587" s="46">
        <v>47299</v>
      </c>
      <c r="F7587" s="45" t="s">
        <v>1384</v>
      </c>
      <c r="G7587" s="93"/>
      <c r="H7587" s="93"/>
      <c r="I7587" s="99"/>
      <c r="J7587" s="99"/>
      <c r="K7587" s="99"/>
      <c r="L7587" s="99"/>
      <c r="M7587" s="99"/>
      <c r="N7587" s="99"/>
      <c r="O7587" s="99"/>
      <c r="P7587" s="99"/>
      <c r="Q7587" s="99"/>
      <c r="R7587" s="99"/>
      <c r="S7587" s="99"/>
      <c r="T7587" s="99"/>
      <c r="U7587" s="99"/>
      <c r="V7587" s="99"/>
      <c r="W7587" s="99"/>
      <c r="X7587" s="99"/>
      <c r="Y7587" s="99"/>
      <c r="Z7587" s="99"/>
      <c r="AF7587" s="326"/>
    </row>
    <row r="7588" spans="1:32" x14ac:dyDescent="0.25">
      <c r="A7588" s="44" t="s">
        <v>14259</v>
      </c>
      <c r="B7588" s="44" t="s">
        <v>3298</v>
      </c>
      <c r="C7588" s="45">
        <v>25010402</v>
      </c>
      <c r="D7588" s="45" t="s">
        <v>12340</v>
      </c>
      <c r="E7588" s="45" t="s">
        <v>13581</v>
      </c>
      <c r="AF7588" s="326"/>
    </row>
    <row r="7589" spans="1:32" x14ac:dyDescent="0.25">
      <c r="A7589" s="44" t="s">
        <v>14259</v>
      </c>
      <c r="B7589" s="44" t="s">
        <v>5639</v>
      </c>
      <c r="C7589" s="45">
        <v>25010401</v>
      </c>
      <c r="D7589" s="45" t="s">
        <v>12340</v>
      </c>
      <c r="E7589" s="45" t="s">
        <v>13581</v>
      </c>
      <c r="AF7589" s="326"/>
    </row>
    <row r="7590" spans="1:32" x14ac:dyDescent="0.25">
      <c r="A7590" s="44" t="s">
        <v>11501</v>
      </c>
      <c r="B7590" s="44" t="s">
        <v>3598</v>
      </c>
      <c r="C7590" s="45">
        <v>240301</v>
      </c>
      <c r="D7590" s="45" t="s">
        <v>12340</v>
      </c>
      <c r="E7590" s="45" t="s">
        <v>10032</v>
      </c>
      <c r="AF7590" s="326"/>
    </row>
    <row r="7591" spans="1:32" x14ac:dyDescent="0.25">
      <c r="A7591" s="44" t="s">
        <v>14260</v>
      </c>
      <c r="B7591" s="44" t="s">
        <v>3298</v>
      </c>
      <c r="C7591" s="45">
        <v>25010402</v>
      </c>
      <c r="D7591" s="45" t="s">
        <v>12340</v>
      </c>
      <c r="E7591" s="45" t="s">
        <v>13581</v>
      </c>
      <c r="AF7591" s="326"/>
    </row>
    <row r="7592" spans="1:32" x14ac:dyDescent="0.25">
      <c r="A7592" s="44" t="s">
        <v>14260</v>
      </c>
      <c r="B7592" s="44" t="s">
        <v>5639</v>
      </c>
      <c r="C7592" s="45">
        <v>25010401</v>
      </c>
      <c r="D7592" s="45" t="s">
        <v>12340</v>
      </c>
      <c r="E7592" s="45" t="s">
        <v>13581</v>
      </c>
      <c r="AF7592" s="326"/>
    </row>
    <row r="7593" spans="1:32" x14ac:dyDescent="0.25">
      <c r="A7593" s="44" t="s">
        <v>239</v>
      </c>
      <c r="B7593" s="44" t="s">
        <v>152</v>
      </c>
      <c r="C7593" s="45" t="s">
        <v>8122</v>
      </c>
      <c r="D7593" s="45" t="s">
        <v>12177</v>
      </c>
      <c r="E7593" s="45" t="s">
        <v>4375</v>
      </c>
      <c r="F7593" s="93"/>
      <c r="G7593" s="93"/>
      <c r="H7593" s="93"/>
      <c r="I7593" s="99"/>
      <c r="J7593" s="99"/>
      <c r="K7593" s="99"/>
      <c r="L7593" s="99"/>
      <c r="M7593" s="99"/>
      <c r="N7593" s="99"/>
      <c r="O7593" s="99"/>
      <c r="P7593" s="99"/>
      <c r="Q7593" s="99"/>
      <c r="R7593" s="99"/>
      <c r="S7593" s="99"/>
      <c r="T7593" s="99"/>
      <c r="U7593" s="99"/>
      <c r="V7593" s="99"/>
      <c r="W7593" s="99"/>
      <c r="X7593" s="99"/>
      <c r="Y7593" s="99"/>
      <c r="Z7593" s="99"/>
      <c r="AF7593" s="326"/>
    </row>
    <row r="7594" spans="1:32" x14ac:dyDescent="0.25">
      <c r="A7594" s="44" t="s">
        <v>239</v>
      </c>
      <c r="B7594" s="44" t="s">
        <v>152</v>
      </c>
      <c r="C7594" s="45" t="s">
        <v>8122</v>
      </c>
      <c r="D7594" s="93" t="s">
        <v>18817</v>
      </c>
      <c r="E7594" s="45" t="s">
        <v>4375</v>
      </c>
      <c r="F7594" s="379"/>
      <c r="G7594" s="379"/>
      <c r="H7594" s="379"/>
      <c r="I7594" s="380"/>
      <c r="J7594" s="380"/>
      <c r="K7594" s="380"/>
      <c r="L7594" s="380"/>
      <c r="M7594" s="380"/>
      <c r="N7594" s="380"/>
      <c r="O7594" s="380"/>
      <c r="P7594" s="380"/>
      <c r="Q7594" s="380"/>
      <c r="R7594" s="380"/>
      <c r="S7594" s="380"/>
      <c r="T7594" s="380"/>
      <c r="U7594" s="380"/>
      <c r="V7594" s="380"/>
      <c r="W7594" s="380"/>
      <c r="X7594" s="380"/>
      <c r="Y7594" s="380"/>
      <c r="Z7594" s="380"/>
      <c r="AA7594" s="380"/>
      <c r="AF7594" s="326"/>
    </row>
    <row r="7595" spans="1:32" x14ac:dyDescent="0.25">
      <c r="A7595" s="44" t="s">
        <v>239</v>
      </c>
      <c r="B7595" s="44" t="s">
        <v>152</v>
      </c>
      <c r="C7595" s="45" t="s">
        <v>8122</v>
      </c>
      <c r="D7595" s="45" t="s">
        <v>10697</v>
      </c>
      <c r="E7595" s="46">
        <v>46295</v>
      </c>
      <c r="F7595" s="93"/>
      <c r="G7595" s="93"/>
      <c r="H7595" s="93"/>
      <c r="I7595" s="99"/>
      <c r="J7595" s="99"/>
      <c r="K7595" s="99"/>
      <c r="L7595" s="99"/>
      <c r="M7595" s="99"/>
      <c r="N7595" s="99"/>
      <c r="O7595" s="99"/>
      <c r="P7595" s="99"/>
      <c r="Q7595" s="99"/>
      <c r="R7595" s="99"/>
      <c r="S7595" s="99"/>
      <c r="T7595" s="99"/>
      <c r="U7595" s="99"/>
      <c r="V7595" s="99"/>
      <c r="W7595" s="99"/>
      <c r="X7595" s="99"/>
      <c r="Y7595" s="99"/>
      <c r="Z7595" s="99"/>
      <c r="AF7595" s="326"/>
    </row>
    <row r="7596" spans="1:32" x14ac:dyDescent="0.25">
      <c r="A7596" s="91" t="s">
        <v>10221</v>
      </c>
      <c r="B7596" s="92" t="s">
        <v>10390</v>
      </c>
      <c r="C7596" s="56" t="s">
        <v>10135</v>
      </c>
      <c r="D7596" s="146" t="s">
        <v>10389</v>
      </c>
      <c r="E7596" s="107">
        <v>45838</v>
      </c>
      <c r="F7596" s="93"/>
      <c r="G7596" s="93"/>
      <c r="H7596" s="93"/>
      <c r="I7596" s="99"/>
      <c r="J7596" s="99"/>
      <c r="K7596" s="99"/>
      <c r="L7596" s="99"/>
      <c r="M7596" s="99"/>
      <c r="N7596" s="99"/>
      <c r="O7596" s="99"/>
      <c r="P7596" s="99"/>
      <c r="Q7596" s="99"/>
      <c r="R7596" s="99"/>
      <c r="S7596" s="99"/>
      <c r="T7596" s="99"/>
      <c r="U7596" s="99"/>
      <c r="V7596" s="99"/>
      <c r="W7596" s="99"/>
      <c r="X7596" s="99"/>
      <c r="Y7596" s="99"/>
      <c r="Z7596" s="99"/>
      <c r="AF7596" s="326"/>
    </row>
    <row r="7597" spans="1:32" x14ac:dyDescent="0.25">
      <c r="A7597" s="44" t="s">
        <v>570</v>
      </c>
      <c r="B7597" s="44" t="s">
        <v>20368</v>
      </c>
      <c r="C7597" s="45" t="s">
        <v>5829</v>
      </c>
      <c r="D7597" s="32" t="s">
        <v>12570</v>
      </c>
      <c r="E7597" s="46">
        <v>46507</v>
      </c>
      <c r="AF7597" s="326"/>
    </row>
    <row r="7598" spans="1:32" x14ac:dyDescent="0.25">
      <c r="A7598" s="44" t="s">
        <v>10222</v>
      </c>
      <c r="B7598" s="92" t="s">
        <v>10390</v>
      </c>
      <c r="C7598" s="56" t="s">
        <v>10120</v>
      </c>
      <c r="D7598" s="146" t="s">
        <v>10389</v>
      </c>
      <c r="E7598" s="107">
        <v>45838</v>
      </c>
      <c r="F7598" s="93"/>
      <c r="G7598" s="93"/>
      <c r="H7598" s="93"/>
      <c r="I7598" s="99"/>
      <c r="J7598" s="99"/>
      <c r="K7598" s="99"/>
      <c r="L7598" s="99"/>
      <c r="M7598" s="99"/>
      <c r="N7598" s="99"/>
      <c r="O7598" s="99"/>
      <c r="P7598" s="99"/>
      <c r="Q7598" s="99"/>
      <c r="R7598" s="99"/>
      <c r="S7598" s="99"/>
      <c r="T7598" s="99"/>
      <c r="U7598" s="99"/>
      <c r="V7598" s="99"/>
      <c r="W7598" s="99"/>
      <c r="X7598" s="99"/>
      <c r="Y7598" s="99"/>
      <c r="Z7598" s="99"/>
      <c r="AF7598" s="326"/>
    </row>
    <row r="7599" spans="1:32" x14ac:dyDescent="0.25">
      <c r="A7599" s="44" t="s">
        <v>19292</v>
      </c>
      <c r="B7599" s="44" t="s">
        <v>3298</v>
      </c>
      <c r="C7599" s="45">
        <v>26010402</v>
      </c>
      <c r="D7599" s="45" t="s">
        <v>12340</v>
      </c>
      <c r="E7599" s="45" t="s">
        <v>18836</v>
      </c>
      <c r="AF7599" s="326"/>
    </row>
    <row r="7600" spans="1:32" x14ac:dyDescent="0.25">
      <c r="A7600" s="44" t="s">
        <v>5561</v>
      </c>
      <c r="B7600" s="44" t="s">
        <v>5443</v>
      </c>
      <c r="C7600" s="45">
        <v>22010701</v>
      </c>
      <c r="D7600" s="45" t="s">
        <v>12340</v>
      </c>
      <c r="E7600" s="45" t="s">
        <v>5444</v>
      </c>
      <c r="AF7600" s="326"/>
    </row>
    <row r="7601" spans="1:32" x14ac:dyDescent="0.25">
      <c r="A7601" s="44" t="s">
        <v>5561</v>
      </c>
      <c r="B7601" s="44" t="s">
        <v>7973</v>
      </c>
      <c r="C7601" s="45" t="s">
        <v>8181</v>
      </c>
      <c r="D7601" s="45" t="s">
        <v>10697</v>
      </c>
      <c r="E7601" s="45" t="s">
        <v>5245</v>
      </c>
      <c r="F7601" s="93"/>
      <c r="G7601" s="93"/>
      <c r="H7601" s="93"/>
      <c r="I7601" s="99"/>
      <c r="J7601" s="99"/>
      <c r="K7601" s="99"/>
      <c r="L7601" s="99"/>
      <c r="M7601" s="99"/>
      <c r="N7601" s="99"/>
      <c r="O7601" s="99"/>
      <c r="P7601" s="99"/>
      <c r="Q7601" s="99"/>
      <c r="R7601" s="99"/>
      <c r="S7601" s="99"/>
      <c r="T7601" s="99"/>
      <c r="U7601" s="99"/>
      <c r="V7601" s="99"/>
      <c r="W7601" s="99"/>
      <c r="X7601" s="99"/>
      <c r="Y7601" s="99"/>
      <c r="Z7601" s="99"/>
      <c r="AA7601" s="380"/>
      <c r="AF7601" s="326"/>
    </row>
    <row r="7602" spans="1:32" x14ac:dyDescent="0.25">
      <c r="A7602" s="44" t="s">
        <v>14702</v>
      </c>
      <c r="B7602" s="44" t="s">
        <v>13110</v>
      </c>
      <c r="C7602" s="45">
        <v>12.25</v>
      </c>
      <c r="D7602" s="45" t="s">
        <v>13565</v>
      </c>
      <c r="E7602" s="46">
        <v>47664</v>
      </c>
      <c r="F7602" s="45"/>
      <c r="G7602" s="93"/>
      <c r="H7602" s="93"/>
      <c r="I7602" s="99"/>
      <c r="J7602" s="99"/>
      <c r="K7602" s="99"/>
      <c r="L7602" s="99"/>
      <c r="M7602" s="99"/>
      <c r="N7602" s="99"/>
      <c r="O7602" s="99"/>
      <c r="P7602" s="99"/>
      <c r="Q7602" s="99"/>
      <c r="R7602" s="99"/>
      <c r="S7602" s="99"/>
      <c r="T7602" s="99"/>
      <c r="U7602" s="99"/>
      <c r="V7602" s="99"/>
      <c r="W7602" s="99"/>
      <c r="X7602" s="99"/>
      <c r="Y7602" s="99"/>
      <c r="Z7602" s="99"/>
      <c r="AF7602" s="326"/>
    </row>
    <row r="7603" spans="1:32" x14ac:dyDescent="0.25">
      <c r="A7603" s="44" t="s">
        <v>2939</v>
      </c>
      <c r="B7603" s="44" t="s">
        <v>14657</v>
      </c>
      <c r="C7603" s="45">
        <v>35.25</v>
      </c>
      <c r="D7603" s="45" t="s">
        <v>13565</v>
      </c>
      <c r="E7603" s="46">
        <v>47664</v>
      </c>
      <c r="F7603" s="45"/>
      <c r="G7603" s="93"/>
      <c r="H7603" s="93"/>
      <c r="I7603" s="99"/>
      <c r="J7603" s="99"/>
      <c r="K7603" s="99"/>
      <c r="L7603" s="99"/>
      <c r="M7603" s="99"/>
      <c r="N7603" s="99"/>
      <c r="O7603" s="99"/>
      <c r="P7603" s="99"/>
      <c r="Q7603" s="99"/>
      <c r="R7603" s="99"/>
      <c r="S7603" s="99"/>
      <c r="T7603" s="99"/>
      <c r="U7603" s="99"/>
      <c r="V7603" s="99"/>
      <c r="W7603" s="99"/>
      <c r="X7603" s="99"/>
      <c r="Y7603" s="99"/>
      <c r="Z7603" s="99"/>
      <c r="AF7603" s="326"/>
    </row>
    <row r="7604" spans="1:32" x14ac:dyDescent="0.3">
      <c r="A7604" s="372" t="s">
        <v>1654</v>
      </c>
      <c r="B7604" s="372" t="s">
        <v>1660</v>
      </c>
      <c r="C7604" s="125" t="s">
        <v>14425</v>
      </c>
      <c r="D7604" s="32" t="s">
        <v>20621</v>
      </c>
      <c r="E7604" s="125" t="s">
        <v>12895</v>
      </c>
      <c r="F7604" s="125" t="s">
        <v>1236</v>
      </c>
      <c r="G7604" s="125" t="s">
        <v>1237</v>
      </c>
      <c r="AF7604" s="326"/>
    </row>
    <row r="7605" spans="1:32" x14ac:dyDescent="0.25">
      <c r="A7605" s="44" t="s">
        <v>13066</v>
      </c>
      <c r="B7605" s="92" t="s">
        <v>10390</v>
      </c>
      <c r="C7605" s="56" t="s">
        <v>10129</v>
      </c>
      <c r="D7605" s="146" t="s">
        <v>10389</v>
      </c>
      <c r="E7605" s="107">
        <v>45838</v>
      </c>
      <c r="F7605" s="93"/>
      <c r="G7605" s="93"/>
      <c r="H7605" s="93"/>
      <c r="I7605" s="99"/>
      <c r="J7605" s="99"/>
      <c r="K7605" s="99"/>
      <c r="L7605" s="99"/>
      <c r="M7605" s="99"/>
      <c r="N7605" s="99"/>
      <c r="O7605" s="99"/>
      <c r="P7605" s="99"/>
      <c r="Q7605" s="99"/>
      <c r="R7605" s="99"/>
      <c r="S7605" s="99"/>
      <c r="T7605" s="99"/>
      <c r="U7605" s="99"/>
      <c r="V7605" s="99"/>
      <c r="W7605" s="99"/>
      <c r="X7605" s="99"/>
      <c r="Y7605" s="99"/>
      <c r="Z7605" s="99"/>
      <c r="AF7605" s="326"/>
    </row>
    <row r="7606" spans="1:32" x14ac:dyDescent="0.25">
      <c r="A7606" s="44" t="s">
        <v>13066</v>
      </c>
      <c r="B7606" s="92" t="s">
        <v>13084</v>
      </c>
      <c r="C7606" s="93" t="s">
        <v>13054</v>
      </c>
      <c r="D7606" s="93" t="s">
        <v>1250</v>
      </c>
      <c r="E7606" s="94">
        <v>47208</v>
      </c>
      <c r="F7606" s="93"/>
      <c r="G7606" s="93"/>
      <c r="H7606" s="93"/>
      <c r="I7606" s="99"/>
      <c r="J7606" s="99"/>
      <c r="K7606" s="99"/>
      <c r="L7606" s="99"/>
      <c r="M7606" s="99"/>
      <c r="N7606" s="99"/>
      <c r="O7606" s="99"/>
      <c r="P7606" s="99"/>
      <c r="Q7606" s="99"/>
      <c r="R7606" s="99"/>
      <c r="S7606" s="99"/>
      <c r="T7606" s="99"/>
      <c r="U7606" s="99"/>
      <c r="V7606" s="99"/>
      <c r="W7606" s="99"/>
      <c r="X7606" s="99"/>
      <c r="Y7606" s="99"/>
      <c r="Z7606" s="99"/>
      <c r="AF7606" s="326"/>
    </row>
    <row r="7607" spans="1:32" x14ac:dyDescent="0.25">
      <c r="A7607" s="44" t="s">
        <v>11502</v>
      </c>
      <c r="B7607" s="44" t="s">
        <v>11304</v>
      </c>
      <c r="C7607" s="45">
        <v>240403</v>
      </c>
      <c r="D7607" s="45" t="s">
        <v>12340</v>
      </c>
      <c r="E7607" s="45" t="s">
        <v>5311</v>
      </c>
      <c r="AF7607" s="326"/>
    </row>
    <row r="7608" spans="1:32" x14ac:dyDescent="0.25">
      <c r="A7608" s="91" t="s">
        <v>9426</v>
      </c>
      <c r="B7608" s="92" t="s">
        <v>10390</v>
      </c>
      <c r="C7608" s="56" t="s">
        <v>10135</v>
      </c>
      <c r="D7608" s="146" t="s">
        <v>10389</v>
      </c>
      <c r="E7608" s="107">
        <v>45838</v>
      </c>
      <c r="F7608" s="93"/>
      <c r="G7608" s="93"/>
      <c r="H7608" s="93"/>
      <c r="I7608" s="99"/>
      <c r="J7608" s="99"/>
      <c r="K7608" s="99"/>
      <c r="L7608" s="99"/>
      <c r="M7608" s="99"/>
      <c r="N7608" s="99"/>
      <c r="O7608" s="99"/>
      <c r="P7608" s="99"/>
      <c r="Q7608" s="99"/>
      <c r="R7608" s="99"/>
      <c r="S7608" s="99"/>
      <c r="T7608" s="99"/>
      <c r="U7608" s="99"/>
      <c r="V7608" s="99"/>
      <c r="W7608" s="99"/>
      <c r="X7608" s="99"/>
      <c r="Y7608" s="99"/>
      <c r="Z7608" s="99"/>
      <c r="AF7608" s="326"/>
    </row>
    <row r="7609" spans="1:32" x14ac:dyDescent="0.25">
      <c r="A7609" s="44" t="s">
        <v>9426</v>
      </c>
      <c r="B7609" s="44" t="s">
        <v>154</v>
      </c>
      <c r="C7609" s="45" t="s">
        <v>15636</v>
      </c>
      <c r="D7609" s="46" t="s">
        <v>13037</v>
      </c>
      <c r="E7609" s="46">
        <v>46218</v>
      </c>
      <c r="AF7609" s="326"/>
    </row>
    <row r="7610" spans="1:32" x14ac:dyDescent="0.3">
      <c r="A7610" s="372" t="s">
        <v>9378</v>
      </c>
      <c r="B7610" s="372" t="s">
        <v>9352</v>
      </c>
      <c r="C7610" s="125" t="s">
        <v>9353</v>
      </c>
      <c r="D7610" s="32" t="s">
        <v>20621</v>
      </c>
      <c r="E7610" s="125" t="s">
        <v>8524</v>
      </c>
      <c r="F7610" s="125" t="s">
        <v>1236</v>
      </c>
      <c r="G7610" s="125" t="s">
        <v>1236</v>
      </c>
      <c r="AF7610" s="326"/>
    </row>
    <row r="7611" spans="1:32" x14ac:dyDescent="0.25">
      <c r="A7611" s="44" t="s">
        <v>11094</v>
      </c>
      <c r="B7611" s="44" t="s">
        <v>11095</v>
      </c>
      <c r="C7611" s="56" t="s">
        <v>11096</v>
      </c>
      <c r="D7611" s="56" t="s">
        <v>11085</v>
      </c>
      <c r="E7611" s="69">
        <v>45889</v>
      </c>
      <c r="F7611" s="45"/>
      <c r="G7611" s="45"/>
      <c r="H7611" s="93"/>
      <c r="I7611" s="99"/>
      <c r="J7611" s="99"/>
      <c r="K7611" s="99"/>
      <c r="L7611" s="99"/>
      <c r="M7611" s="99"/>
      <c r="N7611" s="99"/>
      <c r="O7611" s="99"/>
      <c r="P7611" s="99"/>
      <c r="Q7611" s="99"/>
      <c r="R7611" s="99"/>
      <c r="S7611" s="99"/>
      <c r="T7611" s="99"/>
      <c r="U7611" s="99"/>
      <c r="V7611" s="99"/>
      <c r="W7611" s="99"/>
      <c r="X7611" s="99"/>
      <c r="Y7611" s="99"/>
      <c r="Z7611" s="99"/>
      <c r="AF7611" s="326"/>
    </row>
    <row r="7612" spans="1:32" x14ac:dyDescent="0.25">
      <c r="A7612" s="44" t="s">
        <v>7904</v>
      </c>
      <c r="B7612" s="44" t="s">
        <v>20342</v>
      </c>
      <c r="C7612" s="45" t="s">
        <v>10493</v>
      </c>
      <c r="D7612" s="32" t="s">
        <v>12570</v>
      </c>
      <c r="E7612" s="46">
        <v>46387</v>
      </c>
      <c r="AF7612" s="326"/>
    </row>
    <row r="7613" spans="1:32" x14ac:dyDescent="0.25">
      <c r="A7613" s="44" t="s">
        <v>13985</v>
      </c>
      <c r="B7613" s="44" t="s">
        <v>11271</v>
      </c>
      <c r="C7613" s="45" t="s">
        <v>11272</v>
      </c>
      <c r="D7613" s="46" t="s">
        <v>13037</v>
      </c>
      <c r="E7613" s="46">
        <v>46234</v>
      </c>
      <c r="AF7613" s="326"/>
    </row>
    <row r="7614" spans="1:32" x14ac:dyDescent="0.3">
      <c r="A7614" s="372" t="s">
        <v>20119</v>
      </c>
      <c r="B7614" s="372" t="s">
        <v>12351</v>
      </c>
      <c r="C7614" s="125" t="s">
        <v>12352</v>
      </c>
      <c r="D7614" s="32" t="s">
        <v>20621</v>
      </c>
      <c r="E7614" s="125" t="s">
        <v>5075</v>
      </c>
      <c r="F7614" s="125" t="s">
        <v>1236</v>
      </c>
      <c r="G7614" s="125" t="s">
        <v>1237</v>
      </c>
      <c r="AF7614" s="326"/>
    </row>
    <row r="7615" spans="1:32" x14ac:dyDescent="0.3">
      <c r="A7615" s="372" t="s">
        <v>20119</v>
      </c>
      <c r="B7615" s="372" t="s">
        <v>1230</v>
      </c>
      <c r="C7615" s="125" t="s">
        <v>20258</v>
      </c>
      <c r="D7615" s="32" t="s">
        <v>20621</v>
      </c>
      <c r="E7615" s="125" t="s">
        <v>8976</v>
      </c>
      <c r="F7615" s="125" t="s">
        <v>1236</v>
      </c>
      <c r="G7615" s="125" t="s">
        <v>1237</v>
      </c>
      <c r="AF7615" s="326"/>
    </row>
    <row r="7616" spans="1:32" x14ac:dyDescent="0.25">
      <c r="A7616" s="44" t="s">
        <v>8516</v>
      </c>
      <c r="B7616" s="44" t="s">
        <v>5447</v>
      </c>
      <c r="C7616" s="45">
        <v>230807</v>
      </c>
      <c r="D7616" s="45" t="s">
        <v>12340</v>
      </c>
      <c r="E7616" s="45" t="s">
        <v>8966</v>
      </c>
      <c r="AF7616" s="326"/>
    </row>
    <row r="7617" spans="1:32" x14ac:dyDescent="0.25">
      <c r="A7617" s="44" t="s">
        <v>8846</v>
      </c>
      <c r="B7617" s="44" t="s">
        <v>20344</v>
      </c>
      <c r="C7617" s="45" t="s">
        <v>8813</v>
      </c>
      <c r="D7617" s="32" t="s">
        <v>12570</v>
      </c>
      <c r="E7617" s="46">
        <v>46387</v>
      </c>
      <c r="AF7617" s="326"/>
    </row>
    <row r="7618" spans="1:32" x14ac:dyDescent="0.25">
      <c r="A7618" s="44" t="s">
        <v>744</v>
      </c>
      <c r="B7618" s="44" t="s">
        <v>3598</v>
      </c>
      <c r="C7618" s="45">
        <v>230301</v>
      </c>
      <c r="D7618" s="45" t="s">
        <v>12340</v>
      </c>
      <c r="E7618" s="45" t="s">
        <v>5580</v>
      </c>
      <c r="AF7618" s="326"/>
    </row>
    <row r="7619" spans="1:32" x14ac:dyDescent="0.25">
      <c r="A7619" s="76" t="s">
        <v>17408</v>
      </c>
      <c r="B7619" s="44" t="s">
        <v>17385</v>
      </c>
      <c r="C7619" s="45">
        <v>44.26</v>
      </c>
      <c r="D7619" s="45" t="s">
        <v>13565</v>
      </c>
      <c r="E7619" s="46">
        <v>47787</v>
      </c>
      <c r="F7619" s="45" t="s">
        <v>1384</v>
      </c>
      <c r="G7619" s="93"/>
      <c r="H7619" s="93"/>
      <c r="I7619" s="99"/>
      <c r="J7619" s="99"/>
      <c r="K7619" s="99"/>
      <c r="L7619" s="99"/>
      <c r="M7619" s="99"/>
      <c r="N7619" s="99"/>
      <c r="O7619" s="99"/>
      <c r="P7619" s="99"/>
      <c r="Q7619" s="99"/>
      <c r="R7619" s="99"/>
      <c r="S7619" s="99"/>
      <c r="T7619" s="99"/>
      <c r="U7619" s="99"/>
      <c r="V7619" s="99"/>
      <c r="W7619" s="99"/>
      <c r="X7619" s="99"/>
      <c r="Y7619" s="99"/>
      <c r="Z7619" s="99"/>
      <c r="AF7619" s="326"/>
    </row>
    <row r="7620" spans="1:32" x14ac:dyDescent="0.25">
      <c r="A7620" s="267" t="s">
        <v>4115</v>
      </c>
      <c r="B7620" s="267" t="s">
        <v>9307</v>
      </c>
      <c r="C7620" s="268">
        <v>791202303002</v>
      </c>
      <c r="D7620" s="268" t="s">
        <v>6775</v>
      </c>
      <c r="E7620" s="269" t="s">
        <v>3276</v>
      </c>
      <c r="F7620" s="93"/>
      <c r="G7620" s="93"/>
      <c r="H7620" s="93"/>
      <c r="I7620" s="99"/>
      <c r="J7620" s="99"/>
      <c r="K7620" s="99"/>
      <c r="L7620" s="99"/>
      <c r="M7620" s="99"/>
      <c r="N7620" s="99"/>
      <c r="O7620" s="99"/>
      <c r="P7620" s="99"/>
      <c r="Q7620" s="99"/>
      <c r="R7620" s="99"/>
      <c r="S7620" s="99"/>
      <c r="T7620" s="99"/>
      <c r="U7620" s="99"/>
      <c r="V7620" s="99"/>
      <c r="W7620" s="99"/>
      <c r="X7620" s="99"/>
      <c r="Y7620" s="99"/>
      <c r="Z7620" s="99"/>
      <c r="AF7620" s="326"/>
    </row>
    <row r="7621" spans="1:32" x14ac:dyDescent="0.25">
      <c r="A7621" s="44" t="s">
        <v>4115</v>
      </c>
      <c r="B7621" s="44" t="s">
        <v>20344</v>
      </c>
      <c r="C7621" s="45" t="s">
        <v>8813</v>
      </c>
      <c r="D7621" s="32" t="s">
        <v>12570</v>
      </c>
      <c r="E7621" s="46">
        <v>46387</v>
      </c>
      <c r="AF7621" s="326"/>
    </row>
    <row r="7622" spans="1:32" x14ac:dyDescent="0.3">
      <c r="A7622" s="372" t="s">
        <v>11999</v>
      </c>
      <c r="B7622" s="372" t="s">
        <v>12190</v>
      </c>
      <c r="C7622" s="125" t="s">
        <v>12191</v>
      </c>
      <c r="D7622" s="32" t="s">
        <v>20621</v>
      </c>
      <c r="E7622" s="125" t="s">
        <v>5239</v>
      </c>
      <c r="F7622" s="125" t="s">
        <v>1237</v>
      </c>
      <c r="G7622" s="125" t="s">
        <v>1237</v>
      </c>
      <c r="AF7622" s="326"/>
    </row>
    <row r="7623" spans="1:32" x14ac:dyDescent="0.3">
      <c r="A7623" s="57" t="s">
        <v>3790</v>
      </c>
      <c r="B7623" s="92" t="s">
        <v>3862</v>
      </c>
      <c r="C7623" s="93" t="s">
        <v>3860</v>
      </c>
      <c r="D7623" s="93" t="s">
        <v>3861</v>
      </c>
      <c r="E7623" s="94">
        <v>46203</v>
      </c>
      <c r="F7623" s="93"/>
      <c r="G7623" s="93"/>
      <c r="H7623" s="93"/>
      <c r="I7623" s="99"/>
      <c r="J7623" s="99"/>
      <c r="K7623" s="99"/>
      <c r="L7623" s="99"/>
      <c r="M7623" s="99"/>
      <c r="N7623" s="99"/>
      <c r="O7623" s="99"/>
      <c r="P7623" s="99"/>
      <c r="Q7623" s="99"/>
      <c r="R7623" s="99"/>
      <c r="S7623" s="99"/>
      <c r="T7623" s="99"/>
      <c r="U7623" s="99"/>
      <c r="V7623" s="99"/>
      <c r="W7623" s="99"/>
      <c r="X7623" s="99"/>
      <c r="Y7623" s="99"/>
      <c r="Z7623" s="99"/>
      <c r="AA7623" s="380"/>
      <c r="AF7623" s="326"/>
    </row>
    <row r="7624" spans="1:32" x14ac:dyDescent="0.25">
      <c r="A7624" s="44" t="s">
        <v>10418</v>
      </c>
      <c r="B7624" s="44" t="s">
        <v>20342</v>
      </c>
      <c r="C7624" s="45" t="s">
        <v>10493</v>
      </c>
      <c r="D7624" s="32" t="s">
        <v>12570</v>
      </c>
      <c r="E7624" s="46">
        <v>46387</v>
      </c>
      <c r="AF7624" s="326"/>
    </row>
    <row r="7625" spans="1:32" x14ac:dyDescent="0.25">
      <c r="A7625" s="44" t="s">
        <v>10223</v>
      </c>
      <c r="B7625" s="92" t="s">
        <v>10390</v>
      </c>
      <c r="C7625" s="56" t="s">
        <v>10132</v>
      </c>
      <c r="D7625" s="146" t="s">
        <v>10389</v>
      </c>
      <c r="E7625" s="107">
        <v>45838</v>
      </c>
      <c r="F7625" s="93"/>
      <c r="G7625" s="93"/>
      <c r="H7625" s="93"/>
      <c r="I7625" s="99"/>
      <c r="J7625" s="99"/>
      <c r="K7625" s="99"/>
      <c r="L7625" s="99"/>
      <c r="M7625" s="99"/>
      <c r="N7625" s="99"/>
      <c r="O7625" s="99"/>
      <c r="P7625" s="99"/>
      <c r="Q7625" s="99"/>
      <c r="R7625" s="99"/>
      <c r="S7625" s="99"/>
      <c r="T7625" s="99"/>
      <c r="U7625" s="99"/>
      <c r="V7625" s="99"/>
      <c r="W7625" s="99"/>
      <c r="X7625" s="99"/>
      <c r="Y7625" s="99"/>
      <c r="Z7625" s="99"/>
      <c r="AF7625" s="326"/>
    </row>
    <row r="7626" spans="1:32" x14ac:dyDescent="0.3">
      <c r="A7626" s="372" t="s">
        <v>1069</v>
      </c>
      <c r="B7626" s="372" t="s">
        <v>1215</v>
      </c>
      <c r="C7626" s="125" t="s">
        <v>20616</v>
      </c>
      <c r="D7626" s="32" t="s">
        <v>20621</v>
      </c>
      <c r="E7626" s="125" t="s">
        <v>10032</v>
      </c>
      <c r="F7626" s="125" t="s">
        <v>1236</v>
      </c>
      <c r="G7626" s="125" t="s">
        <v>1237</v>
      </c>
      <c r="AF7626" s="326"/>
    </row>
    <row r="7627" spans="1:32" x14ac:dyDescent="0.25">
      <c r="A7627" s="44" t="s">
        <v>9059</v>
      </c>
      <c r="B7627" s="44" t="s">
        <v>3156</v>
      </c>
      <c r="C7627" s="45">
        <v>230904</v>
      </c>
      <c r="D7627" s="45" t="s">
        <v>12340</v>
      </c>
      <c r="E7627" s="45" t="s">
        <v>8524</v>
      </c>
      <c r="AF7627" s="326"/>
    </row>
    <row r="7628" spans="1:32" x14ac:dyDescent="0.25">
      <c r="A7628" s="44" t="s">
        <v>14532</v>
      </c>
      <c r="B7628" s="44" t="s">
        <v>20343</v>
      </c>
      <c r="C7628" s="45" t="s">
        <v>14521</v>
      </c>
      <c r="D7628" s="32" t="s">
        <v>12570</v>
      </c>
      <c r="E7628" s="46">
        <v>46387</v>
      </c>
      <c r="AF7628" s="326"/>
    </row>
    <row r="7629" spans="1:32" x14ac:dyDescent="0.3">
      <c r="A7629" s="372" t="s">
        <v>1070</v>
      </c>
      <c r="B7629" s="372" t="s">
        <v>12354</v>
      </c>
      <c r="C7629" s="125" t="s">
        <v>12187</v>
      </c>
      <c r="D7629" s="32" t="s">
        <v>20621</v>
      </c>
      <c r="E7629" s="125" t="s">
        <v>5239</v>
      </c>
      <c r="F7629" s="125" t="s">
        <v>1236</v>
      </c>
      <c r="G7629" s="125" t="s">
        <v>1237</v>
      </c>
      <c r="AF7629" s="326"/>
    </row>
    <row r="7630" spans="1:32" x14ac:dyDescent="0.3">
      <c r="A7630" s="57" t="s">
        <v>1070</v>
      </c>
      <c r="B7630" s="92" t="s">
        <v>3862</v>
      </c>
      <c r="C7630" s="93" t="s">
        <v>3860</v>
      </c>
      <c r="D7630" s="93" t="s">
        <v>3861</v>
      </c>
      <c r="E7630" s="94">
        <v>46203</v>
      </c>
      <c r="F7630" s="93"/>
      <c r="G7630" s="93"/>
      <c r="H7630" s="93"/>
      <c r="I7630" s="99"/>
      <c r="J7630" s="99"/>
      <c r="K7630" s="99"/>
      <c r="L7630" s="99"/>
      <c r="M7630" s="99"/>
      <c r="N7630" s="99"/>
      <c r="O7630" s="99"/>
      <c r="P7630" s="99"/>
      <c r="Q7630" s="99"/>
      <c r="R7630" s="99"/>
      <c r="S7630" s="99"/>
      <c r="T7630" s="99"/>
      <c r="U7630" s="99"/>
      <c r="V7630" s="99"/>
      <c r="W7630" s="99"/>
      <c r="X7630" s="99"/>
      <c r="Y7630" s="99"/>
      <c r="Z7630" s="99"/>
      <c r="AA7630" s="380"/>
      <c r="AF7630" s="326"/>
    </row>
    <row r="7631" spans="1:32" x14ac:dyDescent="0.25">
      <c r="A7631" s="44" t="s">
        <v>1070</v>
      </c>
      <c r="B7631" s="44" t="s">
        <v>13127</v>
      </c>
      <c r="C7631" s="45">
        <v>13.25</v>
      </c>
      <c r="D7631" s="45" t="s">
        <v>13565</v>
      </c>
      <c r="E7631" s="46">
        <v>47664</v>
      </c>
      <c r="F7631" s="45"/>
      <c r="G7631" s="93"/>
      <c r="H7631" s="93"/>
      <c r="I7631" s="99"/>
      <c r="J7631" s="99"/>
      <c r="K7631" s="99"/>
      <c r="L7631" s="99"/>
      <c r="M7631" s="99"/>
      <c r="N7631" s="99"/>
      <c r="O7631" s="99"/>
      <c r="P7631" s="99"/>
      <c r="Q7631" s="99"/>
      <c r="R7631" s="99"/>
      <c r="S7631" s="99"/>
      <c r="T7631" s="99"/>
      <c r="U7631" s="99"/>
      <c r="V7631" s="99"/>
      <c r="W7631" s="99"/>
      <c r="X7631" s="99"/>
      <c r="Y7631" s="99"/>
      <c r="Z7631" s="99"/>
      <c r="AF7631" s="326"/>
    </row>
    <row r="7632" spans="1:32" x14ac:dyDescent="0.25">
      <c r="A7632" s="44" t="s">
        <v>1070</v>
      </c>
      <c r="B7632" s="44" t="s">
        <v>13145</v>
      </c>
      <c r="C7632" s="45">
        <v>20.25</v>
      </c>
      <c r="D7632" s="45" t="s">
        <v>13565</v>
      </c>
      <c r="E7632" s="46">
        <v>47664</v>
      </c>
      <c r="F7632" s="45"/>
      <c r="G7632" s="93"/>
      <c r="H7632" s="93"/>
      <c r="I7632" s="99"/>
      <c r="J7632" s="99"/>
      <c r="K7632" s="99"/>
      <c r="L7632" s="99"/>
      <c r="M7632" s="99"/>
      <c r="N7632" s="99"/>
      <c r="O7632" s="99"/>
      <c r="P7632" s="99"/>
      <c r="Q7632" s="99"/>
      <c r="R7632" s="99"/>
      <c r="S7632" s="99"/>
      <c r="T7632" s="99"/>
      <c r="U7632" s="99"/>
      <c r="V7632" s="99"/>
      <c r="W7632" s="99"/>
      <c r="X7632" s="99"/>
      <c r="Y7632" s="99"/>
      <c r="Z7632" s="99"/>
      <c r="AF7632" s="326"/>
    </row>
    <row r="7633" spans="1:32" x14ac:dyDescent="0.25">
      <c r="A7633" s="44" t="s">
        <v>14703</v>
      </c>
      <c r="B7633" s="44" t="s">
        <v>13126</v>
      </c>
      <c r="C7633" s="45">
        <v>14.25</v>
      </c>
      <c r="D7633" s="45" t="s">
        <v>13565</v>
      </c>
      <c r="E7633" s="46">
        <v>47664</v>
      </c>
      <c r="F7633" s="45"/>
      <c r="G7633" s="93"/>
      <c r="H7633" s="93"/>
      <c r="I7633" s="99"/>
      <c r="J7633" s="99"/>
      <c r="K7633" s="99"/>
      <c r="L7633" s="99"/>
      <c r="M7633" s="99"/>
      <c r="N7633" s="99"/>
      <c r="O7633" s="99"/>
      <c r="P7633" s="99"/>
      <c r="Q7633" s="99"/>
      <c r="R7633" s="99"/>
      <c r="S7633" s="99"/>
      <c r="T7633" s="99"/>
      <c r="U7633" s="99"/>
      <c r="V7633" s="99"/>
      <c r="W7633" s="99"/>
      <c r="X7633" s="99"/>
      <c r="Y7633" s="99"/>
      <c r="Z7633" s="99"/>
      <c r="AF7633" s="326"/>
    </row>
    <row r="7634" spans="1:32" x14ac:dyDescent="0.25">
      <c r="A7634" s="44" t="s">
        <v>115</v>
      </c>
      <c r="B7634" s="44" t="s">
        <v>13127</v>
      </c>
      <c r="C7634" s="45">
        <v>13.25</v>
      </c>
      <c r="D7634" s="45" t="s">
        <v>13565</v>
      </c>
      <c r="E7634" s="46">
        <v>47664</v>
      </c>
      <c r="F7634" s="45"/>
      <c r="G7634" s="93"/>
      <c r="H7634" s="93"/>
      <c r="I7634" s="99"/>
      <c r="J7634" s="99"/>
      <c r="K7634" s="99"/>
      <c r="L7634" s="99"/>
      <c r="M7634" s="99"/>
      <c r="N7634" s="99"/>
      <c r="O7634" s="99"/>
      <c r="P7634" s="99"/>
      <c r="Q7634" s="99"/>
      <c r="R7634" s="99"/>
      <c r="S7634" s="99"/>
      <c r="T7634" s="99"/>
      <c r="U7634" s="99"/>
      <c r="V7634" s="99"/>
      <c r="W7634" s="99"/>
      <c r="X7634" s="99"/>
      <c r="Y7634" s="99"/>
      <c r="Z7634" s="99"/>
      <c r="AF7634" s="326"/>
    </row>
    <row r="7635" spans="1:32" x14ac:dyDescent="0.25">
      <c r="A7635" s="44" t="s">
        <v>115</v>
      </c>
      <c r="B7635" s="44" t="s">
        <v>20343</v>
      </c>
      <c r="C7635" s="45" t="s">
        <v>14521</v>
      </c>
      <c r="D7635" s="32" t="s">
        <v>12570</v>
      </c>
      <c r="E7635" s="46">
        <v>46387</v>
      </c>
      <c r="AF7635" s="326"/>
    </row>
    <row r="7636" spans="1:32" x14ac:dyDescent="0.25">
      <c r="A7636" s="44" t="s">
        <v>115</v>
      </c>
      <c r="B7636" s="44" t="s">
        <v>5100</v>
      </c>
      <c r="C7636" s="45" t="s">
        <v>5107</v>
      </c>
      <c r="D7636" s="46" t="s">
        <v>13037</v>
      </c>
      <c r="E7636" s="46">
        <v>46250</v>
      </c>
      <c r="AF7636" s="326"/>
    </row>
    <row r="7637" spans="1:32" x14ac:dyDescent="0.25">
      <c r="A7637" s="44" t="s">
        <v>115</v>
      </c>
      <c r="B7637" s="92" t="s">
        <v>13084</v>
      </c>
      <c r="C7637" s="93" t="s">
        <v>13054</v>
      </c>
      <c r="D7637" s="93" t="s">
        <v>1250</v>
      </c>
      <c r="E7637" s="94">
        <v>47208</v>
      </c>
      <c r="F7637" s="93"/>
      <c r="G7637" s="93"/>
      <c r="H7637" s="93"/>
      <c r="I7637" s="99"/>
      <c r="J7637" s="99"/>
      <c r="K7637" s="99"/>
      <c r="L7637" s="99"/>
      <c r="M7637" s="99"/>
      <c r="N7637" s="99"/>
      <c r="O7637" s="99"/>
      <c r="P7637" s="99"/>
      <c r="Q7637" s="99"/>
      <c r="R7637" s="99"/>
      <c r="S7637" s="99"/>
      <c r="T7637" s="99"/>
      <c r="U7637" s="99"/>
      <c r="V7637" s="99"/>
      <c r="W7637" s="99"/>
      <c r="X7637" s="99"/>
      <c r="Y7637" s="99"/>
      <c r="Z7637" s="99"/>
      <c r="AF7637" s="326"/>
    </row>
    <row r="7638" spans="1:32" x14ac:dyDescent="0.25">
      <c r="A7638" s="44" t="s">
        <v>115</v>
      </c>
      <c r="B7638" s="44" t="s">
        <v>3156</v>
      </c>
      <c r="C7638" s="45">
        <v>230904</v>
      </c>
      <c r="D7638" s="45" t="s">
        <v>12340</v>
      </c>
      <c r="E7638" s="45" t="s">
        <v>8524</v>
      </c>
      <c r="AF7638" s="326"/>
    </row>
    <row r="7639" spans="1:32" x14ac:dyDescent="0.25">
      <c r="A7639" s="44" t="s">
        <v>115</v>
      </c>
      <c r="B7639" s="44" t="s">
        <v>5447</v>
      </c>
      <c r="C7639" s="45">
        <v>250802</v>
      </c>
      <c r="D7639" s="45" t="s">
        <v>12340</v>
      </c>
      <c r="E7639" s="45" t="s">
        <v>10682</v>
      </c>
      <c r="AF7639" s="326"/>
    </row>
    <row r="7640" spans="1:32" x14ac:dyDescent="0.3">
      <c r="A7640" s="57" t="s">
        <v>745</v>
      </c>
      <c r="B7640" s="92" t="s">
        <v>3862</v>
      </c>
      <c r="C7640" s="93" t="s">
        <v>3860</v>
      </c>
      <c r="D7640" s="93" t="s">
        <v>3861</v>
      </c>
      <c r="E7640" s="94">
        <v>46203</v>
      </c>
      <c r="F7640" s="93"/>
      <c r="G7640" s="93"/>
      <c r="H7640" s="93"/>
      <c r="I7640" s="99"/>
      <c r="J7640" s="99"/>
      <c r="K7640" s="99"/>
      <c r="L7640" s="99"/>
      <c r="M7640" s="99"/>
      <c r="N7640" s="99"/>
      <c r="O7640" s="99"/>
      <c r="P7640" s="99"/>
      <c r="Q7640" s="99"/>
      <c r="R7640" s="99"/>
      <c r="S7640" s="99"/>
      <c r="T7640" s="99"/>
      <c r="U7640" s="99"/>
      <c r="V7640" s="99"/>
      <c r="W7640" s="99"/>
      <c r="X7640" s="99"/>
      <c r="Y7640" s="99"/>
      <c r="Z7640" s="99"/>
      <c r="AA7640" s="380"/>
      <c r="AF7640" s="326"/>
    </row>
    <row r="7641" spans="1:32" x14ac:dyDescent="0.3">
      <c r="A7641" s="372" t="s">
        <v>2593</v>
      </c>
      <c r="B7641" s="372" t="s">
        <v>12354</v>
      </c>
      <c r="C7641" s="125" t="s">
        <v>12187</v>
      </c>
      <c r="D7641" s="32" t="s">
        <v>20621</v>
      </c>
      <c r="E7641" s="125" t="s">
        <v>5239</v>
      </c>
      <c r="F7641" s="125" t="s">
        <v>1236</v>
      </c>
      <c r="G7641" s="125" t="s">
        <v>1237</v>
      </c>
      <c r="AF7641" s="326"/>
    </row>
    <row r="7642" spans="1:32" x14ac:dyDescent="0.25">
      <c r="A7642" s="44" t="s">
        <v>10099</v>
      </c>
      <c r="B7642" s="44" t="s">
        <v>20343</v>
      </c>
      <c r="C7642" s="45" t="s">
        <v>12601</v>
      </c>
      <c r="D7642" s="32" t="s">
        <v>12570</v>
      </c>
      <c r="E7642" s="46">
        <v>46387</v>
      </c>
      <c r="AF7642" s="326"/>
    </row>
    <row r="7643" spans="1:32" x14ac:dyDescent="0.25">
      <c r="A7643" s="44" t="s">
        <v>10099</v>
      </c>
      <c r="B7643" s="44" t="s">
        <v>20383</v>
      </c>
      <c r="C7643" s="45" t="s">
        <v>10097</v>
      </c>
      <c r="D7643" s="32" t="s">
        <v>12570</v>
      </c>
      <c r="E7643" s="46">
        <v>46446</v>
      </c>
      <c r="AF7643" s="326"/>
    </row>
    <row r="7644" spans="1:32" x14ac:dyDescent="0.25">
      <c r="A7644" s="44" t="s">
        <v>5562</v>
      </c>
      <c r="B7644" s="44" t="s">
        <v>2433</v>
      </c>
      <c r="C7644" s="45">
        <v>220105</v>
      </c>
      <c r="D7644" s="45" t="s">
        <v>12340</v>
      </c>
      <c r="E7644" s="45" t="s">
        <v>2686</v>
      </c>
      <c r="AF7644" s="326"/>
    </row>
    <row r="7645" spans="1:32" x14ac:dyDescent="0.25">
      <c r="A7645" s="44" t="s">
        <v>5563</v>
      </c>
      <c r="B7645" s="44" t="s">
        <v>2433</v>
      </c>
      <c r="C7645" s="45">
        <v>220105</v>
      </c>
      <c r="D7645" s="45" t="s">
        <v>12340</v>
      </c>
      <c r="E7645" s="45" t="s">
        <v>2686</v>
      </c>
      <c r="AF7645" s="326"/>
    </row>
    <row r="7646" spans="1:32" x14ac:dyDescent="0.3">
      <c r="A7646" s="372" t="s">
        <v>20120</v>
      </c>
      <c r="B7646" s="372" t="s">
        <v>7359</v>
      </c>
      <c r="C7646" s="125" t="s">
        <v>20262</v>
      </c>
      <c r="D7646" s="32" t="s">
        <v>20621</v>
      </c>
      <c r="E7646" s="125" t="s">
        <v>8976</v>
      </c>
      <c r="F7646" s="125" t="s">
        <v>1236</v>
      </c>
      <c r="G7646" s="125" t="s">
        <v>1237</v>
      </c>
      <c r="AF7646" s="326"/>
    </row>
    <row r="7647" spans="1:32" x14ac:dyDescent="0.25">
      <c r="A7647" s="44" t="s">
        <v>10224</v>
      </c>
      <c r="B7647" s="92" t="s">
        <v>10390</v>
      </c>
      <c r="C7647" s="56" t="s">
        <v>10120</v>
      </c>
      <c r="D7647" s="146" t="s">
        <v>10389</v>
      </c>
      <c r="E7647" s="107">
        <v>45838</v>
      </c>
      <c r="F7647" s="93"/>
      <c r="G7647" s="93"/>
      <c r="H7647" s="93"/>
      <c r="I7647" s="99"/>
      <c r="J7647" s="99"/>
      <c r="K7647" s="99"/>
      <c r="L7647" s="99"/>
      <c r="M7647" s="99"/>
      <c r="N7647" s="99"/>
      <c r="O7647" s="99"/>
      <c r="P7647" s="99"/>
      <c r="Q7647" s="99"/>
      <c r="R7647" s="99"/>
      <c r="S7647" s="99"/>
      <c r="T7647" s="99"/>
      <c r="U7647" s="99"/>
      <c r="V7647" s="99"/>
      <c r="W7647" s="99"/>
      <c r="X7647" s="99"/>
      <c r="Y7647" s="99"/>
      <c r="Z7647" s="99"/>
      <c r="AF7647" s="326"/>
    </row>
    <row r="7648" spans="1:32" x14ac:dyDescent="0.25">
      <c r="A7648" s="44" t="s">
        <v>6977</v>
      </c>
      <c r="B7648" s="44" t="s">
        <v>3298</v>
      </c>
      <c r="C7648" s="45">
        <v>23010402</v>
      </c>
      <c r="D7648" s="45" t="s">
        <v>12340</v>
      </c>
      <c r="E7648" s="45" t="s">
        <v>5640</v>
      </c>
      <c r="AF7648" s="326"/>
    </row>
    <row r="7649" spans="1:32" x14ac:dyDescent="0.25">
      <c r="A7649" s="44" t="s">
        <v>4502</v>
      </c>
      <c r="B7649" s="44" t="s">
        <v>4470</v>
      </c>
      <c r="C7649" s="45">
        <v>210602</v>
      </c>
      <c r="D7649" s="45" t="s">
        <v>12340</v>
      </c>
      <c r="E7649" s="45" t="s">
        <v>4471</v>
      </c>
      <c r="AF7649" s="326"/>
    </row>
    <row r="7650" spans="1:32" x14ac:dyDescent="0.25">
      <c r="A7650" s="44" t="s">
        <v>4265</v>
      </c>
      <c r="B7650" s="44" t="s">
        <v>2301</v>
      </c>
      <c r="C7650" s="45" t="s">
        <v>15133</v>
      </c>
      <c r="D7650" s="45" t="s">
        <v>12177</v>
      </c>
      <c r="E7650" s="45" t="s">
        <v>7228</v>
      </c>
      <c r="F7650" s="93"/>
      <c r="G7650" s="93"/>
      <c r="H7650" s="93"/>
      <c r="I7650" s="99"/>
      <c r="J7650" s="99"/>
      <c r="K7650" s="99"/>
      <c r="L7650" s="99"/>
      <c r="M7650" s="99"/>
      <c r="N7650" s="99"/>
      <c r="O7650" s="99"/>
      <c r="P7650" s="99"/>
      <c r="Q7650" s="99"/>
      <c r="R7650" s="99"/>
      <c r="S7650" s="99"/>
      <c r="T7650" s="99"/>
      <c r="U7650" s="99"/>
      <c r="V7650" s="99"/>
      <c r="W7650" s="99"/>
      <c r="X7650" s="99"/>
      <c r="Y7650" s="99"/>
      <c r="Z7650" s="99"/>
      <c r="AF7650" s="326"/>
    </row>
    <row r="7651" spans="1:32" x14ac:dyDescent="0.25">
      <c r="A7651" s="44" t="s">
        <v>4265</v>
      </c>
      <c r="B7651" s="44" t="s">
        <v>2301</v>
      </c>
      <c r="C7651" s="45" t="s">
        <v>15133</v>
      </c>
      <c r="D7651" s="93" t="s">
        <v>18817</v>
      </c>
      <c r="E7651" s="45" t="s">
        <v>7228</v>
      </c>
      <c r="F7651" s="379"/>
      <c r="G7651" s="379"/>
      <c r="H7651" s="379"/>
      <c r="I7651" s="380"/>
      <c r="J7651" s="380"/>
      <c r="K7651" s="380"/>
      <c r="L7651" s="380"/>
      <c r="M7651" s="380"/>
      <c r="N7651" s="380"/>
      <c r="O7651" s="380"/>
      <c r="P7651" s="380"/>
      <c r="Q7651" s="380"/>
      <c r="R7651" s="380"/>
      <c r="S7651" s="380"/>
      <c r="T7651" s="380"/>
      <c r="U7651" s="380"/>
      <c r="V7651" s="380"/>
      <c r="W7651" s="380"/>
      <c r="X7651" s="380"/>
      <c r="Y7651" s="380"/>
      <c r="Z7651" s="380"/>
      <c r="AA7651" s="380"/>
      <c r="AF7651" s="326"/>
    </row>
    <row r="7652" spans="1:32" x14ac:dyDescent="0.25">
      <c r="A7652" s="44" t="s">
        <v>4265</v>
      </c>
      <c r="B7652" s="44" t="s">
        <v>11296</v>
      </c>
      <c r="C7652" s="45">
        <v>240402</v>
      </c>
      <c r="D7652" s="45" t="s">
        <v>12340</v>
      </c>
      <c r="E7652" s="45" t="s">
        <v>5311</v>
      </c>
      <c r="AF7652" s="326"/>
    </row>
    <row r="7653" spans="1:32" x14ac:dyDescent="0.25">
      <c r="A7653" s="44" t="s">
        <v>10490</v>
      </c>
      <c r="B7653" s="44" t="s">
        <v>20396</v>
      </c>
      <c r="C7653" s="45" t="s">
        <v>10499</v>
      </c>
      <c r="D7653" s="32" t="s">
        <v>12570</v>
      </c>
      <c r="E7653" s="46">
        <v>46965</v>
      </c>
      <c r="AF7653" s="326"/>
    </row>
    <row r="7654" spans="1:32" x14ac:dyDescent="0.25">
      <c r="A7654" s="44" t="s">
        <v>19293</v>
      </c>
      <c r="B7654" s="44" t="s">
        <v>3298</v>
      </c>
      <c r="C7654" s="45">
        <v>26010402</v>
      </c>
      <c r="D7654" s="45" t="s">
        <v>12340</v>
      </c>
      <c r="E7654" s="45" t="s">
        <v>18836</v>
      </c>
      <c r="AF7654" s="326"/>
    </row>
    <row r="7655" spans="1:32" x14ac:dyDescent="0.25">
      <c r="A7655" s="44" t="s">
        <v>8517</v>
      </c>
      <c r="B7655" s="44" t="s">
        <v>978</v>
      </c>
      <c r="C7655" s="45">
        <v>230703</v>
      </c>
      <c r="D7655" s="45" t="s">
        <v>12340</v>
      </c>
      <c r="E7655" s="45" t="s">
        <v>4375</v>
      </c>
      <c r="AF7655" s="326"/>
    </row>
    <row r="7656" spans="1:32" x14ac:dyDescent="0.3">
      <c r="A7656" s="372" t="s">
        <v>12424</v>
      </c>
      <c r="B7656" s="372" t="s">
        <v>16874</v>
      </c>
      <c r="C7656" s="125" t="s">
        <v>13872</v>
      </c>
      <c r="D7656" s="32" t="s">
        <v>20621</v>
      </c>
      <c r="E7656" s="125" t="s">
        <v>5650</v>
      </c>
      <c r="F7656" s="125" t="s">
        <v>1236</v>
      </c>
      <c r="G7656" s="125" t="s">
        <v>1237</v>
      </c>
      <c r="AF7656" s="326"/>
    </row>
    <row r="7657" spans="1:32" x14ac:dyDescent="0.25">
      <c r="A7657" s="44" t="s">
        <v>18091</v>
      </c>
      <c r="B7657" s="44" t="s">
        <v>18092</v>
      </c>
      <c r="C7657" s="45" t="s">
        <v>18378</v>
      </c>
      <c r="D7657" s="93" t="s">
        <v>3876</v>
      </c>
      <c r="E7657" s="359">
        <f>DATE(2029,12,8)</f>
        <v>47460</v>
      </c>
      <c r="F7657" s="93"/>
      <c r="G7657" s="93"/>
      <c r="H7657" s="93"/>
      <c r="I7657" s="99"/>
      <c r="J7657" s="99"/>
      <c r="K7657" s="99"/>
      <c r="L7657" s="99"/>
      <c r="M7657" s="99"/>
      <c r="N7657" s="99"/>
      <c r="O7657" s="99"/>
      <c r="P7657" s="99"/>
      <c r="Q7657" s="99"/>
      <c r="R7657" s="99"/>
      <c r="S7657" s="99"/>
      <c r="T7657" s="99"/>
      <c r="U7657" s="99"/>
      <c r="V7657" s="99"/>
      <c r="W7657" s="99"/>
      <c r="X7657" s="99"/>
      <c r="Y7657" s="99"/>
      <c r="Z7657" s="99"/>
      <c r="AF7657" s="326"/>
    </row>
    <row r="7658" spans="1:32" x14ac:dyDescent="0.25">
      <c r="A7658" s="44" t="s">
        <v>7538</v>
      </c>
      <c r="B7658" s="44" t="s">
        <v>3598</v>
      </c>
      <c r="C7658" s="45">
        <v>230301</v>
      </c>
      <c r="D7658" s="45" t="s">
        <v>12340</v>
      </c>
      <c r="E7658" s="45" t="s">
        <v>5580</v>
      </c>
      <c r="AF7658" s="326"/>
    </row>
    <row r="7659" spans="1:32" x14ac:dyDescent="0.25">
      <c r="A7659" s="44" t="s">
        <v>3086</v>
      </c>
      <c r="B7659" s="44" t="s">
        <v>9024</v>
      </c>
      <c r="C7659" s="45">
        <v>231001</v>
      </c>
      <c r="D7659" s="45" t="s">
        <v>12340</v>
      </c>
      <c r="E7659" s="45" t="s">
        <v>2628</v>
      </c>
      <c r="AF7659" s="326"/>
    </row>
    <row r="7660" spans="1:32" x14ac:dyDescent="0.3">
      <c r="A7660" s="372" t="s">
        <v>20</v>
      </c>
      <c r="B7660" s="372" t="s">
        <v>1660</v>
      </c>
      <c r="C7660" s="125" t="s">
        <v>14425</v>
      </c>
      <c r="D7660" s="32" t="s">
        <v>20621</v>
      </c>
      <c r="E7660" s="125" t="s">
        <v>12895</v>
      </c>
      <c r="F7660" s="125" t="s">
        <v>1236</v>
      </c>
      <c r="G7660" s="125" t="s">
        <v>1237</v>
      </c>
      <c r="AF7660" s="326"/>
    </row>
    <row r="7661" spans="1:32" x14ac:dyDescent="0.25">
      <c r="A7661" s="44" t="s">
        <v>19294</v>
      </c>
      <c r="B7661" s="44" t="s">
        <v>3298</v>
      </c>
      <c r="C7661" s="45">
        <v>26010402</v>
      </c>
      <c r="D7661" s="45" t="s">
        <v>12340</v>
      </c>
      <c r="E7661" s="45" t="s">
        <v>18836</v>
      </c>
      <c r="AF7661" s="326"/>
    </row>
    <row r="7662" spans="1:32" x14ac:dyDescent="0.25">
      <c r="A7662" s="44" t="s">
        <v>19295</v>
      </c>
      <c r="B7662" s="44" t="s">
        <v>973</v>
      </c>
      <c r="C7662" s="45">
        <v>260101</v>
      </c>
      <c r="D7662" s="45" t="s">
        <v>12340</v>
      </c>
      <c r="E7662" s="45" t="s">
        <v>8976</v>
      </c>
      <c r="AF7662" s="326"/>
    </row>
    <row r="7663" spans="1:32" x14ac:dyDescent="0.25">
      <c r="A7663" s="44" t="s">
        <v>17076</v>
      </c>
      <c r="B7663" s="44" t="s">
        <v>2433</v>
      </c>
      <c r="C7663" s="45">
        <v>250106</v>
      </c>
      <c r="D7663" s="45" t="s">
        <v>12340</v>
      </c>
      <c r="E7663" s="45" t="s">
        <v>12896</v>
      </c>
      <c r="AF7663" s="326"/>
    </row>
    <row r="7664" spans="1:32" x14ac:dyDescent="0.25">
      <c r="A7664" s="44" t="s">
        <v>7539</v>
      </c>
      <c r="B7664" s="44" t="s">
        <v>3598</v>
      </c>
      <c r="C7664" s="45">
        <v>230301</v>
      </c>
      <c r="D7664" s="45" t="s">
        <v>12340</v>
      </c>
      <c r="E7664" s="45" t="s">
        <v>5580</v>
      </c>
      <c r="AF7664" s="326"/>
    </row>
    <row r="7665" spans="1:32" x14ac:dyDescent="0.25">
      <c r="A7665" s="44" t="s">
        <v>11503</v>
      </c>
      <c r="B7665" s="44" t="s">
        <v>11299</v>
      </c>
      <c r="C7665" s="45">
        <v>24020301</v>
      </c>
      <c r="D7665" s="45" t="s">
        <v>12340</v>
      </c>
      <c r="E7665" s="45" t="s">
        <v>5444</v>
      </c>
      <c r="AF7665" s="326"/>
    </row>
    <row r="7666" spans="1:32" x14ac:dyDescent="0.25">
      <c r="A7666" s="44" t="s">
        <v>11503</v>
      </c>
      <c r="B7666" s="44" t="s">
        <v>1733</v>
      </c>
      <c r="C7666" s="45">
        <v>250101</v>
      </c>
      <c r="D7666" s="45" t="s">
        <v>12340</v>
      </c>
      <c r="E7666" s="45" t="s">
        <v>13567</v>
      </c>
      <c r="AF7666" s="326"/>
    </row>
    <row r="7667" spans="1:32" x14ac:dyDescent="0.25">
      <c r="A7667" s="44" t="s">
        <v>17077</v>
      </c>
      <c r="B7667" s="44" t="s">
        <v>16907</v>
      </c>
      <c r="C7667" s="45">
        <v>25050401</v>
      </c>
      <c r="D7667" s="45" t="s">
        <v>12340</v>
      </c>
      <c r="E7667" s="45" t="s">
        <v>7651</v>
      </c>
      <c r="AF7667" s="326"/>
    </row>
    <row r="7668" spans="1:32" x14ac:dyDescent="0.3">
      <c r="A7668" s="372" t="s">
        <v>12425</v>
      </c>
      <c r="B7668" s="372" t="s">
        <v>13870</v>
      </c>
      <c r="C7668" s="125" t="s">
        <v>13871</v>
      </c>
      <c r="D7668" s="32" t="s">
        <v>20621</v>
      </c>
      <c r="E7668" s="125" t="s">
        <v>5650</v>
      </c>
      <c r="F7668" s="125" t="s">
        <v>1236</v>
      </c>
      <c r="G7668" s="125" t="s">
        <v>1237</v>
      </c>
      <c r="AF7668" s="326"/>
    </row>
    <row r="7669" spans="1:32" x14ac:dyDescent="0.3">
      <c r="A7669" s="135" t="s">
        <v>6226</v>
      </c>
      <c r="B7669" s="131" t="s">
        <v>1251</v>
      </c>
      <c r="C7669" s="96" t="s">
        <v>6208</v>
      </c>
      <c r="D7669" s="96" t="s">
        <v>1250</v>
      </c>
      <c r="E7669" s="94">
        <v>46228</v>
      </c>
      <c r="F7669" s="93"/>
      <c r="G7669" s="93"/>
      <c r="H7669" s="93"/>
      <c r="I7669" s="99"/>
      <c r="J7669" s="99"/>
      <c r="K7669" s="99"/>
      <c r="L7669" s="99"/>
      <c r="M7669" s="99"/>
      <c r="N7669" s="99"/>
      <c r="O7669" s="99"/>
      <c r="P7669" s="99"/>
      <c r="Q7669" s="99"/>
      <c r="R7669" s="99"/>
      <c r="S7669" s="99"/>
      <c r="T7669" s="99"/>
      <c r="U7669" s="99"/>
      <c r="V7669" s="99"/>
      <c r="W7669" s="99"/>
      <c r="X7669" s="99"/>
      <c r="Y7669" s="99"/>
      <c r="Z7669" s="99"/>
      <c r="AA7669" s="380"/>
      <c r="AF7669" s="326"/>
    </row>
    <row r="7670" spans="1:32" x14ac:dyDescent="0.25">
      <c r="A7670" s="44" t="s">
        <v>11504</v>
      </c>
      <c r="B7670" s="44" t="s">
        <v>10031</v>
      </c>
      <c r="C7670" s="45">
        <v>240101</v>
      </c>
      <c r="D7670" s="45" t="s">
        <v>12340</v>
      </c>
      <c r="E7670" s="45" t="s">
        <v>10032</v>
      </c>
      <c r="AF7670" s="326"/>
    </row>
    <row r="7671" spans="1:32" x14ac:dyDescent="0.25">
      <c r="A7671" s="44" t="s">
        <v>13302</v>
      </c>
      <c r="B7671" s="44" t="s">
        <v>13118</v>
      </c>
      <c r="C7671" s="45">
        <v>21.24</v>
      </c>
      <c r="D7671" s="45" t="s">
        <v>13565</v>
      </c>
      <c r="E7671" s="46">
        <v>47299</v>
      </c>
      <c r="F7671" s="45"/>
      <c r="G7671" s="93"/>
      <c r="H7671" s="93"/>
      <c r="I7671" s="99"/>
      <c r="J7671" s="99"/>
      <c r="K7671" s="99"/>
      <c r="L7671" s="99"/>
      <c r="M7671" s="99"/>
      <c r="N7671" s="99"/>
      <c r="O7671" s="99"/>
      <c r="P7671" s="99"/>
      <c r="Q7671" s="99"/>
      <c r="R7671" s="99"/>
      <c r="S7671" s="99"/>
      <c r="T7671" s="99"/>
      <c r="U7671" s="99"/>
      <c r="V7671" s="99"/>
      <c r="W7671" s="99"/>
      <c r="X7671" s="99"/>
      <c r="Y7671" s="99"/>
      <c r="Z7671" s="99"/>
      <c r="AF7671" s="326"/>
    </row>
    <row r="7672" spans="1:32" x14ac:dyDescent="0.3">
      <c r="A7672" s="372" t="s">
        <v>13905</v>
      </c>
      <c r="B7672" s="372" t="s">
        <v>14350</v>
      </c>
      <c r="C7672" s="125" t="s">
        <v>14351</v>
      </c>
      <c r="D7672" s="32" t="s">
        <v>20621</v>
      </c>
      <c r="E7672" s="125" t="s">
        <v>13567</v>
      </c>
      <c r="F7672" s="125" t="s">
        <v>1236</v>
      </c>
      <c r="G7672" s="125" t="s">
        <v>1237</v>
      </c>
      <c r="AF7672" s="326"/>
    </row>
    <row r="7673" spans="1:32" x14ac:dyDescent="0.25">
      <c r="A7673" s="44" t="s">
        <v>10225</v>
      </c>
      <c r="B7673" s="92" t="s">
        <v>10390</v>
      </c>
      <c r="C7673" s="56" t="s">
        <v>10120</v>
      </c>
      <c r="D7673" s="146" t="s">
        <v>10389</v>
      </c>
      <c r="E7673" s="107">
        <v>45838</v>
      </c>
      <c r="F7673" s="93"/>
      <c r="G7673" s="93"/>
      <c r="H7673" s="93"/>
      <c r="I7673" s="99"/>
      <c r="J7673" s="99"/>
      <c r="K7673" s="99"/>
      <c r="L7673" s="99"/>
      <c r="M7673" s="99"/>
      <c r="N7673" s="99"/>
      <c r="O7673" s="99"/>
      <c r="P7673" s="99"/>
      <c r="Q7673" s="99"/>
      <c r="R7673" s="99"/>
      <c r="S7673" s="99"/>
      <c r="T7673" s="99"/>
      <c r="U7673" s="99"/>
      <c r="V7673" s="99"/>
      <c r="W7673" s="99"/>
      <c r="X7673" s="99"/>
      <c r="Y7673" s="99"/>
      <c r="Z7673" s="99"/>
      <c r="AF7673" s="326"/>
    </row>
    <row r="7674" spans="1:32" x14ac:dyDescent="0.25">
      <c r="A7674" s="44" t="s">
        <v>3437</v>
      </c>
      <c r="B7674" s="44" t="s">
        <v>2433</v>
      </c>
      <c r="C7674" s="45">
        <v>220105</v>
      </c>
      <c r="D7674" s="45" t="s">
        <v>12340</v>
      </c>
      <c r="E7674" s="45" t="s">
        <v>2686</v>
      </c>
      <c r="AF7674" s="326"/>
    </row>
    <row r="7675" spans="1:32" x14ac:dyDescent="0.25">
      <c r="A7675" s="44" t="s">
        <v>12789</v>
      </c>
      <c r="B7675" s="44" t="s">
        <v>16111</v>
      </c>
      <c r="C7675" s="45" t="s">
        <v>12790</v>
      </c>
      <c r="D7675" s="93" t="s">
        <v>3876</v>
      </c>
      <c r="E7675" s="359">
        <f>DATE(2028,11,18)</f>
        <v>47075</v>
      </c>
      <c r="F7675" s="93"/>
      <c r="G7675" s="93"/>
      <c r="H7675" s="93"/>
      <c r="I7675" s="99"/>
      <c r="J7675" s="99"/>
      <c r="K7675" s="99"/>
      <c r="L7675" s="99"/>
      <c r="M7675" s="99"/>
      <c r="N7675" s="99"/>
      <c r="O7675" s="99"/>
      <c r="P7675" s="99"/>
      <c r="Q7675" s="99"/>
      <c r="R7675" s="99"/>
      <c r="S7675" s="99"/>
      <c r="T7675" s="99"/>
      <c r="U7675" s="99"/>
      <c r="V7675" s="99"/>
      <c r="W7675" s="99"/>
      <c r="X7675" s="99"/>
      <c r="Y7675" s="99"/>
      <c r="Z7675" s="99"/>
      <c r="AF7675" s="326"/>
    </row>
    <row r="7676" spans="1:32" x14ac:dyDescent="0.25">
      <c r="A7676" s="44" t="s">
        <v>13303</v>
      </c>
      <c r="B7676" s="44" t="s">
        <v>13127</v>
      </c>
      <c r="C7676" s="45">
        <v>13.25</v>
      </c>
      <c r="D7676" s="45" t="s">
        <v>13565</v>
      </c>
      <c r="E7676" s="46">
        <v>47664</v>
      </c>
      <c r="F7676" s="45"/>
      <c r="G7676" s="93"/>
      <c r="H7676" s="93"/>
      <c r="I7676" s="99"/>
      <c r="J7676" s="99"/>
      <c r="K7676" s="99"/>
      <c r="L7676" s="99"/>
      <c r="M7676" s="99"/>
      <c r="N7676" s="99"/>
      <c r="O7676" s="99"/>
      <c r="P7676" s="99"/>
      <c r="Q7676" s="99"/>
      <c r="R7676" s="99"/>
      <c r="S7676" s="99"/>
      <c r="T7676" s="99"/>
      <c r="U7676" s="99"/>
      <c r="V7676" s="99"/>
      <c r="W7676" s="99"/>
      <c r="X7676" s="99"/>
      <c r="Y7676" s="99"/>
      <c r="Z7676" s="99"/>
      <c r="AF7676" s="326"/>
    </row>
    <row r="7677" spans="1:32" x14ac:dyDescent="0.3">
      <c r="A7677" s="372" t="s">
        <v>12000</v>
      </c>
      <c r="B7677" s="372" t="s">
        <v>12001</v>
      </c>
      <c r="C7677" s="125" t="s">
        <v>12002</v>
      </c>
      <c r="D7677" s="32" t="s">
        <v>20621</v>
      </c>
      <c r="E7677" s="125" t="s">
        <v>2686</v>
      </c>
      <c r="F7677" s="125" t="s">
        <v>1236</v>
      </c>
      <c r="G7677" s="125" t="s">
        <v>1237</v>
      </c>
      <c r="AF7677" s="326"/>
    </row>
    <row r="7678" spans="1:32" x14ac:dyDescent="0.25">
      <c r="A7678" s="44" t="s">
        <v>13690</v>
      </c>
      <c r="B7678" s="44" t="s">
        <v>210</v>
      </c>
      <c r="C7678" s="45">
        <v>241001</v>
      </c>
      <c r="D7678" s="45" t="s">
        <v>12340</v>
      </c>
      <c r="E7678" s="45" t="s">
        <v>5650</v>
      </c>
      <c r="AF7678" s="326"/>
    </row>
    <row r="7679" spans="1:32" x14ac:dyDescent="0.25">
      <c r="A7679" s="44" t="s">
        <v>13690</v>
      </c>
      <c r="B7679" s="44" t="s">
        <v>5639</v>
      </c>
      <c r="C7679" s="45">
        <v>25010401</v>
      </c>
      <c r="D7679" s="45" t="s">
        <v>12340</v>
      </c>
      <c r="E7679" s="45" t="s">
        <v>13581</v>
      </c>
      <c r="AF7679" s="326"/>
    </row>
    <row r="7680" spans="1:32" x14ac:dyDescent="0.25">
      <c r="A7680" s="44" t="s">
        <v>2481</v>
      </c>
      <c r="B7680" s="44" t="s">
        <v>2433</v>
      </c>
      <c r="C7680" s="45">
        <v>230105</v>
      </c>
      <c r="D7680" s="45" t="s">
        <v>12340</v>
      </c>
      <c r="E7680" s="45" t="s">
        <v>5580</v>
      </c>
      <c r="AF7680" s="326"/>
    </row>
    <row r="7681" spans="1:32" x14ac:dyDescent="0.25">
      <c r="A7681" s="44" t="s">
        <v>19296</v>
      </c>
      <c r="B7681" s="44" t="s">
        <v>18840</v>
      </c>
      <c r="C7681" s="45">
        <v>260202</v>
      </c>
      <c r="D7681" s="45" t="s">
        <v>12340</v>
      </c>
      <c r="E7681" s="45" t="s">
        <v>10021</v>
      </c>
      <c r="AF7681" s="326"/>
    </row>
    <row r="7682" spans="1:32" x14ac:dyDescent="0.25">
      <c r="A7682" s="44" t="s">
        <v>5788</v>
      </c>
      <c r="B7682" s="44" t="s">
        <v>20338</v>
      </c>
      <c r="C7682" s="45" t="s">
        <v>8812</v>
      </c>
      <c r="D7682" s="32" t="s">
        <v>12570</v>
      </c>
      <c r="E7682" s="46">
        <v>46387</v>
      </c>
      <c r="AF7682" s="326"/>
    </row>
    <row r="7683" spans="1:32" x14ac:dyDescent="0.25">
      <c r="A7683" s="44" t="s">
        <v>5788</v>
      </c>
      <c r="B7683" s="44" t="s">
        <v>20364</v>
      </c>
      <c r="C7683" s="45" t="s">
        <v>7329</v>
      </c>
      <c r="D7683" s="32" t="s">
        <v>12570</v>
      </c>
      <c r="E7683" s="46">
        <v>46507</v>
      </c>
      <c r="AF7683" s="326"/>
    </row>
    <row r="7684" spans="1:32" x14ac:dyDescent="0.25">
      <c r="A7684" s="44" t="s">
        <v>5788</v>
      </c>
      <c r="B7684" s="44" t="s">
        <v>20377</v>
      </c>
      <c r="C7684" s="45" t="s">
        <v>5842</v>
      </c>
      <c r="D7684" s="32" t="s">
        <v>12570</v>
      </c>
      <c r="E7684" s="46">
        <v>46265</v>
      </c>
      <c r="AF7684" s="326"/>
    </row>
    <row r="7685" spans="1:32" x14ac:dyDescent="0.25">
      <c r="A7685" s="76" t="s">
        <v>13304</v>
      </c>
      <c r="B7685" s="44" t="s">
        <v>13116</v>
      </c>
      <c r="C7685" s="45">
        <v>3.26</v>
      </c>
      <c r="D7685" s="45" t="s">
        <v>13565</v>
      </c>
      <c r="E7685" s="46">
        <v>47787</v>
      </c>
      <c r="F7685" s="45"/>
      <c r="G7685" s="93"/>
      <c r="H7685" s="93"/>
      <c r="I7685" s="99"/>
      <c r="J7685" s="99"/>
      <c r="K7685" s="99"/>
      <c r="L7685" s="99"/>
      <c r="M7685" s="99"/>
      <c r="N7685" s="99"/>
      <c r="O7685" s="99"/>
      <c r="P7685" s="99"/>
      <c r="Q7685" s="99"/>
      <c r="R7685" s="99"/>
      <c r="S7685" s="99"/>
      <c r="T7685" s="99"/>
      <c r="U7685" s="99"/>
      <c r="V7685" s="99"/>
      <c r="W7685" s="99"/>
      <c r="X7685" s="99"/>
      <c r="Y7685" s="99"/>
      <c r="Z7685" s="99"/>
      <c r="AF7685" s="326"/>
    </row>
    <row r="7686" spans="1:32" x14ac:dyDescent="0.25">
      <c r="A7686" s="44" t="s">
        <v>13304</v>
      </c>
      <c r="B7686" s="44" t="s">
        <v>13110</v>
      </c>
      <c r="C7686" s="45">
        <v>12.23</v>
      </c>
      <c r="D7686" s="45" t="s">
        <v>13565</v>
      </c>
      <c r="E7686" s="46">
        <v>46934</v>
      </c>
      <c r="F7686" s="45"/>
      <c r="G7686" s="93"/>
      <c r="H7686" s="93"/>
      <c r="I7686" s="99"/>
      <c r="J7686" s="99"/>
      <c r="K7686" s="99"/>
      <c r="L7686" s="99"/>
      <c r="M7686" s="99"/>
      <c r="N7686" s="99"/>
      <c r="O7686" s="99"/>
      <c r="P7686" s="99"/>
      <c r="Q7686" s="99"/>
      <c r="R7686" s="99"/>
      <c r="S7686" s="99"/>
      <c r="T7686" s="99"/>
      <c r="U7686" s="99"/>
      <c r="V7686" s="99"/>
      <c r="W7686" s="99"/>
      <c r="X7686" s="99"/>
      <c r="Y7686" s="99"/>
      <c r="Z7686" s="99"/>
      <c r="AF7686" s="326"/>
    </row>
    <row r="7687" spans="1:32" ht="14.4" x14ac:dyDescent="0.3">
      <c r="A7687" s="385" t="s">
        <v>4928</v>
      </c>
      <c r="B7687" s="385" t="s">
        <v>1362</v>
      </c>
      <c r="C7687" s="387" t="s">
        <v>4995</v>
      </c>
      <c r="D7687" s="93" t="s">
        <v>5007</v>
      </c>
      <c r="E7687" s="389" t="s">
        <v>10500</v>
      </c>
      <c r="AF7687" s="326"/>
    </row>
    <row r="7688" spans="1:32" x14ac:dyDescent="0.3">
      <c r="A7688" s="92" t="s">
        <v>4928</v>
      </c>
      <c r="B7688" s="92" t="s">
        <v>14014</v>
      </c>
      <c r="C7688" s="349" t="s">
        <v>4995</v>
      </c>
      <c r="D7688" s="349" t="s">
        <v>14041</v>
      </c>
      <c r="E7688" s="351">
        <v>46752</v>
      </c>
      <c r="F7688" s="93"/>
      <c r="G7688" s="93"/>
      <c r="H7688" s="93"/>
      <c r="I7688" s="99"/>
      <c r="J7688" s="99"/>
      <c r="K7688" s="99"/>
      <c r="L7688" s="99"/>
      <c r="M7688" s="99"/>
      <c r="N7688" s="99"/>
      <c r="O7688" s="99"/>
      <c r="P7688" s="99"/>
      <c r="Q7688" s="99"/>
      <c r="R7688" s="99"/>
      <c r="S7688" s="99"/>
      <c r="T7688" s="99"/>
      <c r="U7688" s="99"/>
      <c r="V7688" s="99"/>
      <c r="W7688" s="99"/>
      <c r="X7688" s="99"/>
      <c r="Y7688" s="99"/>
      <c r="Z7688" s="99"/>
      <c r="AF7688" s="326"/>
    </row>
    <row r="7689" spans="1:32" x14ac:dyDescent="0.3">
      <c r="A7689" s="57" t="s">
        <v>8620</v>
      </c>
      <c r="B7689" s="57" t="s">
        <v>2254</v>
      </c>
      <c r="C7689" s="62">
        <v>24030</v>
      </c>
      <c r="D7689" s="93" t="s">
        <v>5007</v>
      </c>
      <c r="E7689" s="60">
        <v>46326</v>
      </c>
      <c r="F7689" s="379"/>
      <c r="G7689" s="379"/>
      <c r="H7689" s="379"/>
      <c r="I7689" s="380"/>
      <c r="J7689" s="380"/>
      <c r="K7689" s="380"/>
      <c r="L7689" s="380"/>
      <c r="M7689" s="380"/>
      <c r="N7689" s="380"/>
      <c r="O7689" s="380"/>
      <c r="P7689" s="380"/>
      <c r="Q7689" s="380"/>
      <c r="R7689" s="380"/>
      <c r="S7689" s="380"/>
      <c r="T7689" s="380"/>
      <c r="U7689" s="380"/>
      <c r="V7689" s="380"/>
      <c r="W7689" s="380"/>
      <c r="X7689" s="380"/>
      <c r="Y7689" s="380"/>
      <c r="Z7689" s="380"/>
      <c r="AA7689" s="380"/>
      <c r="AF7689" s="326"/>
    </row>
    <row r="7690" spans="1:32" x14ac:dyDescent="0.3">
      <c r="A7690" s="372" t="s">
        <v>16583</v>
      </c>
      <c r="B7690" s="372" t="s">
        <v>5064</v>
      </c>
      <c r="C7690" s="125" t="s">
        <v>16873</v>
      </c>
      <c r="D7690" s="32" t="s">
        <v>20621</v>
      </c>
      <c r="E7690" s="125" t="s">
        <v>10638</v>
      </c>
      <c r="F7690" s="125" t="s">
        <v>1237</v>
      </c>
      <c r="G7690" s="125" t="s">
        <v>1237</v>
      </c>
      <c r="AF7690" s="326"/>
    </row>
    <row r="7691" spans="1:32" x14ac:dyDescent="0.25">
      <c r="A7691" s="44" t="s">
        <v>462</v>
      </c>
      <c r="B7691" s="44" t="s">
        <v>20342</v>
      </c>
      <c r="C7691" s="45" t="s">
        <v>10493</v>
      </c>
      <c r="D7691" s="32" t="s">
        <v>12570</v>
      </c>
      <c r="E7691" s="46">
        <v>46387</v>
      </c>
      <c r="AF7691" s="326"/>
    </row>
    <row r="7692" spans="1:32" x14ac:dyDescent="0.25">
      <c r="A7692" s="102" t="s">
        <v>462</v>
      </c>
      <c r="B7692" s="92" t="s">
        <v>12227</v>
      </c>
      <c r="C7692" s="93" t="s">
        <v>12228</v>
      </c>
      <c r="D7692" s="93" t="s">
        <v>1250</v>
      </c>
      <c r="E7692" s="94">
        <v>46317</v>
      </c>
      <c r="F7692" s="93"/>
      <c r="G7692" s="93"/>
      <c r="H7692" s="93"/>
      <c r="I7692" s="99"/>
      <c r="J7692" s="99"/>
      <c r="K7692" s="99"/>
      <c r="L7692" s="99"/>
      <c r="M7692" s="99"/>
      <c r="N7692" s="99"/>
      <c r="O7692" s="99"/>
      <c r="P7692" s="99"/>
      <c r="Q7692" s="99"/>
      <c r="R7692" s="99"/>
      <c r="S7692" s="99"/>
      <c r="T7692" s="99"/>
      <c r="U7692" s="99"/>
      <c r="V7692" s="99"/>
      <c r="W7692" s="99"/>
      <c r="X7692" s="99"/>
      <c r="Y7692" s="99"/>
      <c r="Z7692" s="99"/>
      <c r="AA7692" s="380"/>
      <c r="AF7692" s="326"/>
    </row>
    <row r="7693" spans="1:32" x14ac:dyDescent="0.25">
      <c r="A7693" s="44" t="s">
        <v>462</v>
      </c>
      <c r="B7693" s="44" t="s">
        <v>5447</v>
      </c>
      <c r="C7693" s="45">
        <v>230807</v>
      </c>
      <c r="D7693" s="45" t="s">
        <v>12340</v>
      </c>
      <c r="E7693" s="45" t="s">
        <v>8966</v>
      </c>
      <c r="AF7693" s="326"/>
    </row>
    <row r="7694" spans="1:32" x14ac:dyDescent="0.25">
      <c r="A7694" s="67" t="s">
        <v>7406</v>
      </c>
      <c r="B7694" s="256" t="s">
        <v>7398</v>
      </c>
      <c r="C7694" s="53" t="s">
        <v>7433</v>
      </c>
      <c r="D7694" s="93" t="s">
        <v>5891</v>
      </c>
      <c r="E7694" s="257">
        <v>46824</v>
      </c>
      <c r="F7694" s="93"/>
      <c r="G7694" s="93"/>
      <c r="H7694" s="93"/>
      <c r="I7694" s="99"/>
      <c r="J7694" s="99"/>
      <c r="K7694" s="99"/>
      <c r="L7694" s="99"/>
      <c r="M7694" s="99"/>
      <c r="N7694" s="99"/>
      <c r="O7694" s="99"/>
      <c r="P7694" s="99"/>
      <c r="Q7694" s="99"/>
      <c r="R7694" s="99"/>
      <c r="S7694" s="99"/>
      <c r="T7694" s="99"/>
      <c r="U7694" s="99"/>
      <c r="V7694" s="99"/>
      <c r="W7694" s="99"/>
      <c r="X7694" s="99"/>
      <c r="Y7694" s="99"/>
      <c r="Z7694" s="99"/>
      <c r="AF7694" s="326"/>
    </row>
    <row r="7695" spans="1:32" x14ac:dyDescent="0.3">
      <c r="A7695" s="372" t="s">
        <v>7406</v>
      </c>
      <c r="B7695" s="372" t="s">
        <v>12348</v>
      </c>
      <c r="C7695" s="125" t="s">
        <v>12188</v>
      </c>
      <c r="D7695" s="32" t="s">
        <v>20621</v>
      </c>
      <c r="E7695" s="125" t="s">
        <v>5239</v>
      </c>
      <c r="F7695" s="125" t="s">
        <v>1237</v>
      </c>
      <c r="G7695" s="125" t="s">
        <v>1237</v>
      </c>
      <c r="AF7695" s="326"/>
    </row>
    <row r="7696" spans="1:32" x14ac:dyDescent="0.25">
      <c r="A7696" s="44" t="s">
        <v>7406</v>
      </c>
      <c r="B7696" s="44" t="s">
        <v>13134</v>
      </c>
      <c r="C7696" s="45">
        <v>13.23</v>
      </c>
      <c r="D7696" s="45" t="s">
        <v>13565</v>
      </c>
      <c r="E7696" s="46">
        <v>46934</v>
      </c>
      <c r="F7696" s="45" t="s">
        <v>1384</v>
      </c>
      <c r="G7696" s="93"/>
      <c r="H7696" s="93"/>
      <c r="I7696" s="99"/>
      <c r="J7696" s="99"/>
      <c r="K7696" s="99"/>
      <c r="L7696" s="99"/>
      <c r="M7696" s="99"/>
      <c r="N7696" s="99"/>
      <c r="O7696" s="99"/>
      <c r="P7696" s="99"/>
      <c r="Q7696" s="99"/>
      <c r="R7696" s="99"/>
      <c r="S7696" s="99"/>
      <c r="T7696" s="99"/>
      <c r="U7696" s="99"/>
      <c r="V7696" s="99"/>
      <c r="W7696" s="99"/>
      <c r="X7696" s="99"/>
      <c r="Y7696" s="99"/>
      <c r="Z7696" s="99"/>
      <c r="AF7696" s="326"/>
    </row>
    <row r="7697" spans="1:32" x14ac:dyDescent="0.25">
      <c r="A7697" s="44" t="s">
        <v>7406</v>
      </c>
      <c r="B7697" s="44" t="s">
        <v>13141</v>
      </c>
      <c r="C7697" s="45">
        <v>20.23</v>
      </c>
      <c r="D7697" s="45" t="s">
        <v>13565</v>
      </c>
      <c r="E7697" s="46">
        <v>46934</v>
      </c>
      <c r="F7697" s="45" t="s">
        <v>1384</v>
      </c>
      <c r="G7697" s="93"/>
      <c r="H7697" s="93"/>
      <c r="I7697" s="99"/>
      <c r="J7697" s="99"/>
      <c r="K7697" s="99"/>
      <c r="L7697" s="99"/>
      <c r="M7697" s="99"/>
      <c r="N7697" s="99"/>
      <c r="O7697" s="99"/>
      <c r="P7697" s="99"/>
      <c r="Q7697" s="99"/>
      <c r="R7697" s="99"/>
      <c r="S7697" s="99"/>
      <c r="T7697" s="99"/>
      <c r="U7697" s="99"/>
      <c r="V7697" s="99"/>
      <c r="W7697" s="99"/>
      <c r="X7697" s="99"/>
      <c r="Y7697" s="99"/>
      <c r="Z7697" s="99"/>
      <c r="AF7697" s="326"/>
    </row>
    <row r="7698" spans="1:32" x14ac:dyDescent="0.25">
      <c r="A7698" s="44" t="s">
        <v>7406</v>
      </c>
      <c r="B7698" s="44" t="s">
        <v>3757</v>
      </c>
      <c r="C7698" s="45" t="s">
        <v>14480</v>
      </c>
      <c r="D7698" s="46" t="s">
        <v>13037</v>
      </c>
      <c r="E7698" s="46">
        <v>46162</v>
      </c>
      <c r="AF7698" s="326"/>
    </row>
    <row r="7699" spans="1:32" x14ac:dyDescent="0.25">
      <c r="A7699" s="44" t="s">
        <v>5564</v>
      </c>
      <c r="B7699" s="44" t="s">
        <v>3598</v>
      </c>
      <c r="C7699" s="45">
        <v>250303</v>
      </c>
      <c r="D7699" s="45" t="s">
        <v>12340</v>
      </c>
      <c r="E7699" s="45" t="s">
        <v>12896</v>
      </c>
      <c r="AF7699" s="326"/>
    </row>
    <row r="7700" spans="1:32" x14ac:dyDescent="0.25">
      <c r="A7700" s="44" t="s">
        <v>5564</v>
      </c>
      <c r="B7700" s="44" t="s">
        <v>5447</v>
      </c>
      <c r="C7700" s="45">
        <v>250802</v>
      </c>
      <c r="D7700" s="45" t="s">
        <v>12340</v>
      </c>
      <c r="E7700" s="45" t="s">
        <v>10682</v>
      </c>
      <c r="AF7700" s="326"/>
    </row>
    <row r="7701" spans="1:32" x14ac:dyDescent="0.25">
      <c r="A7701" s="44" t="s">
        <v>5564</v>
      </c>
      <c r="B7701" s="44" t="s">
        <v>2433</v>
      </c>
      <c r="C7701" s="45">
        <v>230105</v>
      </c>
      <c r="D7701" s="45" t="s">
        <v>12340</v>
      </c>
      <c r="E7701" s="45" t="s">
        <v>5580</v>
      </c>
      <c r="AF7701" s="326"/>
    </row>
    <row r="7702" spans="1:32" x14ac:dyDescent="0.25">
      <c r="A7702" s="44" t="s">
        <v>11505</v>
      </c>
      <c r="B7702" s="44" t="s">
        <v>10031</v>
      </c>
      <c r="C7702" s="45">
        <v>240101</v>
      </c>
      <c r="D7702" s="45" t="s">
        <v>12340</v>
      </c>
      <c r="E7702" s="45" t="s">
        <v>10032</v>
      </c>
      <c r="AF7702" s="326"/>
    </row>
    <row r="7703" spans="1:32" x14ac:dyDescent="0.3">
      <c r="A7703" s="99" t="s">
        <v>14432</v>
      </c>
      <c r="B7703" s="92" t="s">
        <v>14451</v>
      </c>
      <c r="C7703" s="93" t="s">
        <v>14452</v>
      </c>
      <c r="D7703" s="93" t="s">
        <v>1250</v>
      </c>
      <c r="E7703" s="94">
        <v>47320</v>
      </c>
      <c r="F7703" s="93"/>
      <c r="G7703" s="93"/>
      <c r="H7703" s="93"/>
      <c r="I7703" s="99"/>
      <c r="J7703" s="99"/>
      <c r="K7703" s="99"/>
      <c r="L7703" s="99"/>
      <c r="M7703" s="99"/>
      <c r="N7703" s="99"/>
      <c r="O7703" s="99"/>
      <c r="P7703" s="99"/>
      <c r="Q7703" s="99"/>
      <c r="R7703" s="99"/>
      <c r="S7703" s="99"/>
      <c r="T7703" s="99"/>
      <c r="U7703" s="99"/>
      <c r="V7703" s="99"/>
      <c r="W7703" s="99"/>
      <c r="X7703" s="99"/>
      <c r="Y7703" s="99"/>
      <c r="Z7703" s="99"/>
      <c r="AA7703" s="380"/>
      <c r="AF7703" s="326"/>
    </row>
    <row r="7704" spans="1:32" x14ac:dyDescent="0.25">
      <c r="A7704" s="44" t="s">
        <v>13986</v>
      </c>
      <c r="B7704" s="44" t="s">
        <v>1947</v>
      </c>
      <c r="C7704" s="45" t="s">
        <v>13987</v>
      </c>
      <c r="D7704" s="46" t="s">
        <v>13037</v>
      </c>
      <c r="E7704" s="46">
        <v>46401</v>
      </c>
      <c r="AF7704" s="326"/>
    </row>
    <row r="7705" spans="1:32" x14ac:dyDescent="0.25">
      <c r="A7705" s="44" t="s">
        <v>13986</v>
      </c>
      <c r="B7705" s="44" t="s">
        <v>2433</v>
      </c>
      <c r="C7705" s="45">
        <v>250106</v>
      </c>
      <c r="D7705" s="45" t="s">
        <v>12340</v>
      </c>
      <c r="E7705" s="45" t="s">
        <v>12896</v>
      </c>
      <c r="AF7705" s="326"/>
    </row>
    <row r="7706" spans="1:32" x14ac:dyDescent="0.3">
      <c r="A7706" s="372" t="s">
        <v>3250</v>
      </c>
      <c r="B7706" s="372" t="s">
        <v>11985</v>
      </c>
      <c r="C7706" s="125" t="s">
        <v>11986</v>
      </c>
      <c r="D7706" s="32" t="s">
        <v>20621</v>
      </c>
      <c r="E7706" s="125" t="s">
        <v>5452</v>
      </c>
      <c r="F7706" s="125" t="s">
        <v>1236</v>
      </c>
      <c r="G7706" s="125" t="s">
        <v>1236</v>
      </c>
      <c r="AF7706" s="326"/>
    </row>
    <row r="7707" spans="1:32" x14ac:dyDescent="0.25">
      <c r="A7707" s="44" t="s">
        <v>11838</v>
      </c>
      <c r="B7707" s="44" t="s">
        <v>20353</v>
      </c>
      <c r="C7707" s="45" t="s">
        <v>20354</v>
      </c>
      <c r="D7707" s="32" t="s">
        <v>12570</v>
      </c>
      <c r="E7707" s="46">
        <v>46507</v>
      </c>
      <c r="AF7707" s="326"/>
    </row>
    <row r="7708" spans="1:32" x14ac:dyDescent="0.25">
      <c r="A7708" s="44" t="s">
        <v>11506</v>
      </c>
      <c r="B7708" s="44" t="s">
        <v>3598</v>
      </c>
      <c r="C7708" s="45">
        <v>240301</v>
      </c>
      <c r="D7708" s="45" t="s">
        <v>12340</v>
      </c>
      <c r="E7708" s="45" t="s">
        <v>10032</v>
      </c>
      <c r="AF7708" s="326"/>
    </row>
    <row r="7709" spans="1:32" x14ac:dyDescent="0.25">
      <c r="A7709" s="44" t="s">
        <v>19297</v>
      </c>
      <c r="B7709" s="44" t="s">
        <v>5447</v>
      </c>
      <c r="C7709" s="45">
        <v>230807</v>
      </c>
      <c r="D7709" s="45" t="s">
        <v>12340</v>
      </c>
      <c r="E7709" s="45" t="s">
        <v>8966</v>
      </c>
      <c r="AF7709" s="326"/>
    </row>
    <row r="7710" spans="1:32" x14ac:dyDescent="0.25">
      <c r="A7710" s="44" t="s">
        <v>19298</v>
      </c>
      <c r="B7710" s="44" t="s">
        <v>3598</v>
      </c>
      <c r="C7710" s="45">
        <v>230301</v>
      </c>
      <c r="D7710" s="45" t="s">
        <v>12340</v>
      </c>
      <c r="E7710" s="45" t="s">
        <v>5580</v>
      </c>
      <c r="AF7710" s="326"/>
    </row>
    <row r="7711" spans="1:32" x14ac:dyDescent="0.25">
      <c r="A7711" s="256" t="s">
        <v>5947</v>
      </c>
      <c r="B7711" s="256" t="s">
        <v>5919</v>
      </c>
      <c r="C7711" s="53" t="s">
        <v>5948</v>
      </c>
      <c r="D7711" s="93" t="s">
        <v>5891</v>
      </c>
      <c r="E7711" s="257">
        <v>46454</v>
      </c>
      <c r="F7711" s="93"/>
      <c r="G7711" s="93"/>
      <c r="H7711" s="93"/>
      <c r="I7711" s="99"/>
      <c r="J7711" s="99"/>
      <c r="K7711" s="99"/>
      <c r="L7711" s="99"/>
      <c r="M7711" s="99"/>
      <c r="N7711" s="99"/>
      <c r="O7711" s="99"/>
      <c r="P7711" s="99"/>
      <c r="Q7711" s="99"/>
      <c r="R7711" s="99"/>
      <c r="S7711" s="99"/>
      <c r="T7711" s="99"/>
      <c r="U7711" s="99"/>
      <c r="V7711" s="99"/>
      <c r="W7711" s="99"/>
      <c r="X7711" s="99"/>
      <c r="Y7711" s="99"/>
      <c r="Z7711" s="99"/>
      <c r="AF7711" s="326"/>
    </row>
    <row r="7712" spans="1:32" x14ac:dyDescent="0.25">
      <c r="A7712" s="267" t="s">
        <v>6754</v>
      </c>
      <c r="B7712" s="267" t="s">
        <v>6749</v>
      </c>
      <c r="C7712" s="268">
        <v>791202103006</v>
      </c>
      <c r="D7712" s="268" t="s">
        <v>6775</v>
      </c>
      <c r="E7712" s="269" t="s">
        <v>3276</v>
      </c>
      <c r="F7712" s="93"/>
      <c r="G7712" s="93"/>
      <c r="H7712" s="93"/>
      <c r="I7712" s="99"/>
      <c r="J7712" s="99"/>
      <c r="K7712" s="99"/>
      <c r="L7712" s="99"/>
      <c r="M7712" s="99"/>
      <c r="N7712" s="99"/>
      <c r="O7712" s="99"/>
      <c r="P7712" s="99"/>
      <c r="Q7712" s="99"/>
      <c r="R7712" s="99"/>
      <c r="S7712" s="99"/>
      <c r="T7712" s="99"/>
      <c r="U7712" s="99"/>
      <c r="V7712" s="99"/>
      <c r="W7712" s="99"/>
      <c r="X7712" s="99"/>
      <c r="Y7712" s="99"/>
      <c r="Z7712" s="99"/>
      <c r="AF7712" s="326"/>
    </row>
    <row r="7713" spans="1:32" x14ac:dyDescent="0.25">
      <c r="A7713" s="44" t="s">
        <v>13691</v>
      </c>
      <c r="B7713" s="44" t="s">
        <v>3298</v>
      </c>
      <c r="C7713" s="45">
        <v>25010402</v>
      </c>
      <c r="D7713" s="45" t="s">
        <v>12340</v>
      </c>
      <c r="E7713" s="45" t="s">
        <v>13581</v>
      </c>
      <c r="AF7713" s="326"/>
    </row>
    <row r="7714" spans="1:32" x14ac:dyDescent="0.25">
      <c r="A7714" s="44" t="s">
        <v>13691</v>
      </c>
      <c r="B7714" s="44" t="s">
        <v>5639</v>
      </c>
      <c r="C7714" s="45">
        <v>25010401</v>
      </c>
      <c r="D7714" s="45" t="s">
        <v>12340</v>
      </c>
      <c r="E7714" s="45" t="s">
        <v>13581</v>
      </c>
      <c r="AF7714" s="326"/>
    </row>
    <row r="7715" spans="1:32" x14ac:dyDescent="0.25">
      <c r="A7715" s="44" t="s">
        <v>1689</v>
      </c>
      <c r="B7715" s="44" t="s">
        <v>2433</v>
      </c>
      <c r="C7715" s="45">
        <v>230105</v>
      </c>
      <c r="D7715" s="45" t="s">
        <v>12340</v>
      </c>
      <c r="E7715" s="45" t="s">
        <v>5580</v>
      </c>
      <c r="AF7715" s="326"/>
    </row>
    <row r="7716" spans="1:32" x14ac:dyDescent="0.25">
      <c r="A7716" s="44" t="s">
        <v>17078</v>
      </c>
      <c r="B7716" s="44" t="s">
        <v>5447</v>
      </c>
      <c r="C7716" s="45">
        <v>250802</v>
      </c>
      <c r="D7716" s="45" t="s">
        <v>12340</v>
      </c>
      <c r="E7716" s="45" t="s">
        <v>10682</v>
      </c>
      <c r="AF7716" s="326"/>
    </row>
    <row r="7717" spans="1:32" x14ac:dyDescent="0.25">
      <c r="A7717" s="44" t="s">
        <v>12576</v>
      </c>
      <c r="B7717" s="44" t="s">
        <v>20331</v>
      </c>
      <c r="C7717" s="45" t="s">
        <v>12572</v>
      </c>
      <c r="D7717" s="32" t="s">
        <v>12570</v>
      </c>
      <c r="E7717" s="46">
        <v>46387</v>
      </c>
      <c r="AF7717" s="326"/>
    </row>
    <row r="7718" spans="1:32" x14ac:dyDescent="0.25">
      <c r="A7718" s="44" t="s">
        <v>17692</v>
      </c>
      <c r="B7718" s="44" t="s">
        <v>1967</v>
      </c>
      <c r="C7718" s="45" t="s">
        <v>17693</v>
      </c>
      <c r="D7718" s="46" t="s">
        <v>13037</v>
      </c>
      <c r="E7718" s="46">
        <v>46274</v>
      </c>
      <c r="AF7718" s="326"/>
    </row>
    <row r="7719" spans="1:32" x14ac:dyDescent="0.25">
      <c r="A7719" s="44" t="s">
        <v>9060</v>
      </c>
      <c r="B7719" s="44" t="s">
        <v>9024</v>
      </c>
      <c r="C7719" s="45">
        <v>231001</v>
      </c>
      <c r="D7719" s="45" t="s">
        <v>12340</v>
      </c>
      <c r="E7719" s="45" t="s">
        <v>2628</v>
      </c>
      <c r="AF7719" s="326"/>
    </row>
    <row r="7720" spans="1:32" x14ac:dyDescent="0.25">
      <c r="A7720" s="44" t="s">
        <v>571</v>
      </c>
      <c r="B7720" s="44" t="s">
        <v>20368</v>
      </c>
      <c r="C7720" s="45" t="s">
        <v>5829</v>
      </c>
      <c r="D7720" s="32" t="s">
        <v>12570</v>
      </c>
      <c r="E7720" s="46">
        <v>46507</v>
      </c>
      <c r="AF7720" s="326"/>
    </row>
    <row r="7721" spans="1:32" x14ac:dyDescent="0.25">
      <c r="A7721" s="44" t="s">
        <v>4503</v>
      </c>
      <c r="B7721" s="44" t="s">
        <v>210</v>
      </c>
      <c r="C7721" s="45">
        <v>241001</v>
      </c>
      <c r="D7721" s="45" t="s">
        <v>12340</v>
      </c>
      <c r="E7721" s="45" t="s">
        <v>5650</v>
      </c>
      <c r="AF7721" s="326"/>
    </row>
    <row r="7722" spans="1:32" x14ac:dyDescent="0.25">
      <c r="A7722" s="44" t="s">
        <v>17694</v>
      </c>
      <c r="B7722" s="44" t="s">
        <v>17606</v>
      </c>
      <c r="C7722" s="45" t="s">
        <v>17695</v>
      </c>
      <c r="D7722" s="46" t="s">
        <v>13037</v>
      </c>
      <c r="E7722" s="46">
        <v>46344</v>
      </c>
      <c r="AF7722" s="326"/>
    </row>
    <row r="7723" spans="1:32" x14ac:dyDescent="0.25">
      <c r="A7723" s="44" t="s">
        <v>7540</v>
      </c>
      <c r="B7723" s="44" t="s">
        <v>3598</v>
      </c>
      <c r="C7723" s="45">
        <v>230301</v>
      </c>
      <c r="D7723" s="45" t="s">
        <v>12340</v>
      </c>
      <c r="E7723" s="45" t="s">
        <v>5580</v>
      </c>
      <c r="AF7723" s="326"/>
    </row>
    <row r="7724" spans="1:32" x14ac:dyDescent="0.25">
      <c r="A7724" s="44" t="s">
        <v>17079</v>
      </c>
      <c r="B7724" s="44" t="s">
        <v>2451</v>
      </c>
      <c r="C7724" s="45">
        <v>251004</v>
      </c>
      <c r="D7724" s="45" t="s">
        <v>12340</v>
      </c>
      <c r="E7724" s="45" t="s">
        <v>12119</v>
      </c>
      <c r="AF7724" s="326"/>
    </row>
    <row r="7725" spans="1:32" x14ac:dyDescent="0.25">
      <c r="A7725" s="44" t="s">
        <v>17079</v>
      </c>
      <c r="B7725" s="44" t="s">
        <v>5490</v>
      </c>
      <c r="C7725" s="45">
        <v>250603</v>
      </c>
      <c r="D7725" s="45" t="s">
        <v>12340</v>
      </c>
      <c r="E7725" s="45" t="s">
        <v>8383</v>
      </c>
      <c r="AF7725" s="326"/>
    </row>
    <row r="7726" spans="1:32" x14ac:dyDescent="0.25">
      <c r="A7726" s="44" t="s">
        <v>556</v>
      </c>
      <c r="B7726" s="44" t="s">
        <v>20362</v>
      </c>
      <c r="C7726" s="45" t="s">
        <v>10495</v>
      </c>
      <c r="D7726" s="32" t="s">
        <v>12570</v>
      </c>
      <c r="E7726" s="46">
        <v>46568</v>
      </c>
      <c r="AF7726" s="326"/>
    </row>
    <row r="7727" spans="1:32" x14ac:dyDescent="0.25">
      <c r="A7727" s="44" t="s">
        <v>556</v>
      </c>
      <c r="B7727" s="44" t="s">
        <v>20379</v>
      </c>
      <c r="C7727" s="45" t="s">
        <v>5843</v>
      </c>
      <c r="D7727" s="32" t="s">
        <v>12570</v>
      </c>
      <c r="E7727" s="46">
        <v>46599</v>
      </c>
      <c r="AF7727" s="326"/>
    </row>
    <row r="7728" spans="1:32" x14ac:dyDescent="0.25">
      <c r="A7728" s="44" t="s">
        <v>19299</v>
      </c>
      <c r="B7728" s="44" t="s">
        <v>5639</v>
      </c>
      <c r="C7728" s="45">
        <v>26010401</v>
      </c>
      <c r="D7728" s="45" t="s">
        <v>12340</v>
      </c>
      <c r="E7728" s="45" t="s">
        <v>18836</v>
      </c>
      <c r="AF7728" s="326"/>
    </row>
    <row r="7729" spans="1:32" x14ac:dyDescent="0.25">
      <c r="A7729" s="44" t="s">
        <v>13692</v>
      </c>
      <c r="B7729" s="44" t="s">
        <v>210</v>
      </c>
      <c r="C7729" s="45">
        <v>241001</v>
      </c>
      <c r="D7729" s="45" t="s">
        <v>12340</v>
      </c>
      <c r="E7729" s="45" t="s">
        <v>5650</v>
      </c>
      <c r="AF7729" s="326"/>
    </row>
    <row r="7730" spans="1:32" x14ac:dyDescent="0.3">
      <c r="A7730" s="92" t="s">
        <v>14030</v>
      </c>
      <c r="B7730" s="92" t="s">
        <v>210</v>
      </c>
      <c r="C7730" s="349" t="s">
        <v>4998</v>
      </c>
      <c r="D7730" s="349" t="s">
        <v>14041</v>
      </c>
      <c r="E7730" s="351">
        <v>47118</v>
      </c>
      <c r="F7730" s="93"/>
      <c r="G7730" s="93"/>
      <c r="H7730" s="93"/>
      <c r="I7730" s="99"/>
      <c r="J7730" s="99"/>
      <c r="K7730" s="99"/>
      <c r="L7730" s="99"/>
      <c r="M7730" s="99"/>
      <c r="N7730" s="99"/>
      <c r="O7730" s="99"/>
      <c r="P7730" s="99"/>
      <c r="Q7730" s="99"/>
      <c r="R7730" s="99"/>
      <c r="S7730" s="99"/>
      <c r="T7730" s="99"/>
      <c r="U7730" s="99"/>
      <c r="V7730" s="99"/>
      <c r="W7730" s="99"/>
      <c r="X7730" s="99"/>
      <c r="Y7730" s="99"/>
      <c r="Z7730" s="99"/>
      <c r="AF7730" s="326"/>
    </row>
    <row r="7731" spans="1:32" ht="14.4" x14ac:dyDescent="0.3">
      <c r="A7731" s="385" t="s">
        <v>4236</v>
      </c>
      <c r="B7731" s="385" t="s">
        <v>210</v>
      </c>
      <c r="C7731" s="387" t="s">
        <v>4998</v>
      </c>
      <c r="D7731" s="93" t="s">
        <v>5007</v>
      </c>
      <c r="E7731" s="389" t="s">
        <v>10500</v>
      </c>
      <c r="AF7731" s="326"/>
    </row>
    <row r="7732" spans="1:32" x14ac:dyDescent="0.25">
      <c r="A7732" s="44" t="s">
        <v>4236</v>
      </c>
      <c r="B7732" s="44" t="s">
        <v>210</v>
      </c>
      <c r="C7732" s="45">
        <v>241001</v>
      </c>
      <c r="D7732" s="45" t="s">
        <v>12340</v>
      </c>
      <c r="E7732" s="45" t="s">
        <v>5650</v>
      </c>
      <c r="AF7732" s="326"/>
    </row>
    <row r="7733" spans="1:32" x14ac:dyDescent="0.25">
      <c r="A7733" s="44" t="s">
        <v>12157</v>
      </c>
      <c r="B7733" s="44" t="s">
        <v>12145</v>
      </c>
      <c r="C7733" s="45" t="s">
        <v>12158</v>
      </c>
      <c r="D7733" s="45" t="s">
        <v>12177</v>
      </c>
      <c r="E7733" s="45" t="s">
        <v>5311</v>
      </c>
      <c r="F7733" s="93"/>
      <c r="G7733" s="93"/>
      <c r="H7733" s="93"/>
      <c r="I7733" s="99"/>
      <c r="J7733" s="99"/>
      <c r="K7733" s="99"/>
      <c r="L7733" s="99"/>
      <c r="M7733" s="99"/>
      <c r="N7733" s="99"/>
      <c r="O7733" s="99"/>
      <c r="P7733" s="99"/>
      <c r="Q7733" s="99"/>
      <c r="R7733" s="99"/>
      <c r="S7733" s="99"/>
      <c r="T7733" s="99"/>
      <c r="U7733" s="99"/>
      <c r="V7733" s="99"/>
      <c r="W7733" s="99"/>
      <c r="X7733" s="99"/>
      <c r="Y7733" s="99"/>
      <c r="Z7733" s="99"/>
      <c r="AF7733" s="326"/>
    </row>
    <row r="7734" spans="1:32" x14ac:dyDescent="0.25">
      <c r="A7734" s="44" t="s">
        <v>12157</v>
      </c>
      <c r="B7734" s="44" t="s">
        <v>12145</v>
      </c>
      <c r="C7734" s="45" t="s">
        <v>12158</v>
      </c>
      <c r="D7734" s="93" t="s">
        <v>18817</v>
      </c>
      <c r="E7734" s="45" t="s">
        <v>5311</v>
      </c>
      <c r="F7734" s="379"/>
      <c r="G7734" s="379"/>
      <c r="H7734" s="379"/>
      <c r="I7734" s="380"/>
      <c r="J7734" s="380"/>
      <c r="K7734" s="380"/>
      <c r="L7734" s="380"/>
      <c r="M7734" s="380"/>
      <c r="N7734" s="380"/>
      <c r="O7734" s="380"/>
      <c r="P7734" s="380"/>
      <c r="Q7734" s="380"/>
      <c r="R7734" s="380"/>
      <c r="S7734" s="380"/>
      <c r="T7734" s="380"/>
      <c r="U7734" s="380"/>
      <c r="V7734" s="380"/>
      <c r="W7734" s="380"/>
      <c r="X7734" s="380"/>
      <c r="Y7734" s="380"/>
      <c r="Z7734" s="380"/>
      <c r="AA7734" s="380"/>
      <c r="AF7734" s="326"/>
    </row>
    <row r="7735" spans="1:32" x14ac:dyDescent="0.25">
      <c r="A7735" s="44" t="s">
        <v>2482</v>
      </c>
      <c r="B7735" s="44" t="s">
        <v>16913</v>
      </c>
      <c r="C7735" s="45">
        <v>25050102</v>
      </c>
      <c r="D7735" s="45" t="s">
        <v>12340</v>
      </c>
      <c r="E7735" s="45" t="s">
        <v>7651</v>
      </c>
      <c r="AF7735" s="326"/>
    </row>
    <row r="7736" spans="1:32" x14ac:dyDescent="0.25">
      <c r="A7736" s="44" t="s">
        <v>2482</v>
      </c>
      <c r="B7736" s="44" t="s">
        <v>3298</v>
      </c>
      <c r="C7736" s="45">
        <v>23010402</v>
      </c>
      <c r="D7736" s="45" t="s">
        <v>12340</v>
      </c>
      <c r="E7736" s="45" t="s">
        <v>5640</v>
      </c>
      <c r="AF7736" s="326"/>
    </row>
    <row r="7737" spans="1:32" x14ac:dyDescent="0.3">
      <c r="A7737" s="372" t="s">
        <v>8733</v>
      </c>
      <c r="B7737" s="372" t="s">
        <v>1227</v>
      </c>
      <c r="C7737" s="125" t="s">
        <v>8699</v>
      </c>
      <c r="D7737" s="32" t="s">
        <v>20621</v>
      </c>
      <c r="E7737" s="125" t="s">
        <v>8524</v>
      </c>
      <c r="F7737" s="125" t="s">
        <v>1237</v>
      </c>
      <c r="G7737" s="125" t="s">
        <v>1237</v>
      </c>
      <c r="AF7737" s="326"/>
    </row>
    <row r="7738" spans="1:32" x14ac:dyDescent="0.25">
      <c r="A7738" s="44" t="s">
        <v>240</v>
      </c>
      <c r="B7738" s="44" t="s">
        <v>241</v>
      </c>
      <c r="C7738" s="45" t="s">
        <v>4200</v>
      </c>
      <c r="D7738" s="45" t="s">
        <v>12177</v>
      </c>
      <c r="E7738" s="45" t="s">
        <v>8252</v>
      </c>
      <c r="F7738" s="93"/>
      <c r="G7738" s="93"/>
      <c r="H7738" s="93"/>
      <c r="I7738" s="99"/>
      <c r="J7738" s="99"/>
      <c r="K7738" s="99"/>
      <c r="L7738" s="99"/>
      <c r="M7738" s="99"/>
      <c r="N7738" s="99"/>
      <c r="O7738" s="99"/>
      <c r="P7738" s="99"/>
      <c r="Q7738" s="99"/>
      <c r="R7738" s="99"/>
      <c r="S7738" s="99"/>
      <c r="T7738" s="99"/>
      <c r="U7738" s="99"/>
      <c r="V7738" s="99"/>
      <c r="W7738" s="99"/>
      <c r="X7738" s="99"/>
      <c r="Y7738" s="99"/>
      <c r="Z7738" s="99"/>
      <c r="AF7738" s="326"/>
    </row>
    <row r="7739" spans="1:32" x14ac:dyDescent="0.25">
      <c r="A7739" s="44" t="s">
        <v>240</v>
      </c>
      <c r="B7739" s="44" t="s">
        <v>241</v>
      </c>
      <c r="C7739" s="45" t="s">
        <v>4200</v>
      </c>
      <c r="D7739" s="93" t="s">
        <v>18817</v>
      </c>
      <c r="E7739" s="45" t="s">
        <v>8252</v>
      </c>
      <c r="F7739" s="379"/>
      <c r="G7739" s="379"/>
      <c r="H7739" s="379"/>
      <c r="I7739" s="380"/>
      <c r="J7739" s="380"/>
      <c r="K7739" s="380"/>
      <c r="L7739" s="380"/>
      <c r="M7739" s="380"/>
      <c r="N7739" s="380"/>
      <c r="O7739" s="380"/>
      <c r="P7739" s="380"/>
      <c r="Q7739" s="380"/>
      <c r="R7739" s="380"/>
      <c r="S7739" s="380"/>
      <c r="T7739" s="380"/>
      <c r="U7739" s="380"/>
      <c r="V7739" s="380"/>
      <c r="W7739" s="380"/>
      <c r="X7739" s="380"/>
      <c r="Y7739" s="380"/>
      <c r="Z7739" s="380"/>
      <c r="AA7739" s="380"/>
      <c r="AF7739" s="326"/>
    </row>
    <row r="7740" spans="1:32" x14ac:dyDescent="0.25">
      <c r="A7740" s="44" t="s">
        <v>240</v>
      </c>
      <c r="B7740" s="44" t="s">
        <v>18670</v>
      </c>
      <c r="C7740" s="45" t="s">
        <v>18756</v>
      </c>
      <c r="D7740" s="93" t="s">
        <v>18817</v>
      </c>
      <c r="E7740" s="45" t="s">
        <v>10638</v>
      </c>
      <c r="F7740" s="379"/>
      <c r="G7740" s="379"/>
      <c r="H7740" s="379"/>
      <c r="I7740" s="380"/>
      <c r="J7740" s="380"/>
      <c r="K7740" s="380"/>
      <c r="L7740" s="380"/>
      <c r="M7740" s="380"/>
      <c r="N7740" s="380"/>
      <c r="O7740" s="380"/>
      <c r="P7740" s="380"/>
      <c r="Q7740" s="380"/>
      <c r="R7740" s="380"/>
      <c r="S7740" s="380"/>
      <c r="T7740" s="380"/>
      <c r="U7740" s="380"/>
      <c r="V7740" s="380"/>
      <c r="W7740" s="380"/>
      <c r="X7740" s="380"/>
      <c r="Y7740" s="380"/>
      <c r="Z7740" s="380"/>
      <c r="AA7740" s="380"/>
      <c r="AF7740" s="326"/>
    </row>
    <row r="7741" spans="1:32" x14ac:dyDescent="0.25">
      <c r="A7741" s="44" t="s">
        <v>240</v>
      </c>
      <c r="B7741" s="44" t="s">
        <v>241</v>
      </c>
      <c r="C7741" s="45" t="s">
        <v>4200</v>
      </c>
      <c r="D7741" s="45" t="s">
        <v>10697</v>
      </c>
      <c r="E7741" s="45" t="s">
        <v>5450</v>
      </c>
      <c r="F7741" s="93"/>
      <c r="G7741" s="93"/>
      <c r="H7741" s="93"/>
      <c r="I7741" s="99"/>
      <c r="J7741" s="99"/>
      <c r="K7741" s="99"/>
      <c r="L7741" s="99"/>
      <c r="M7741" s="99"/>
      <c r="N7741" s="99"/>
      <c r="O7741" s="99"/>
      <c r="P7741" s="99"/>
      <c r="Q7741" s="99"/>
      <c r="R7741" s="99"/>
      <c r="S7741" s="99"/>
      <c r="T7741" s="99"/>
      <c r="U7741" s="99"/>
      <c r="V7741" s="99"/>
      <c r="W7741" s="99"/>
      <c r="X7741" s="99"/>
      <c r="Y7741" s="99"/>
      <c r="Z7741" s="99"/>
      <c r="AF7741" s="326"/>
    </row>
    <row r="7742" spans="1:32" x14ac:dyDescent="0.25">
      <c r="A7742" s="256" t="s">
        <v>5949</v>
      </c>
      <c r="B7742" s="256" t="s">
        <v>5907</v>
      </c>
      <c r="C7742" s="53" t="s">
        <v>5950</v>
      </c>
      <c r="D7742" s="93" t="s">
        <v>5891</v>
      </c>
      <c r="E7742" s="257">
        <v>46364</v>
      </c>
      <c r="F7742" s="93"/>
      <c r="G7742" s="93"/>
      <c r="H7742" s="93"/>
      <c r="I7742" s="99"/>
      <c r="J7742" s="99"/>
      <c r="K7742" s="99"/>
      <c r="L7742" s="99"/>
      <c r="M7742" s="99"/>
      <c r="N7742" s="99"/>
      <c r="O7742" s="99"/>
      <c r="P7742" s="99"/>
      <c r="Q7742" s="99"/>
      <c r="R7742" s="99"/>
      <c r="S7742" s="99"/>
      <c r="T7742" s="99"/>
      <c r="U7742" s="99"/>
      <c r="V7742" s="99"/>
      <c r="W7742" s="99"/>
      <c r="X7742" s="99"/>
      <c r="Y7742" s="99"/>
      <c r="Z7742" s="99"/>
      <c r="AA7742" s="380"/>
      <c r="AF7742" s="326"/>
    </row>
    <row r="7743" spans="1:32" x14ac:dyDescent="0.3">
      <c r="A7743" s="372" t="s">
        <v>1071</v>
      </c>
      <c r="B7743" s="372" t="s">
        <v>16874</v>
      </c>
      <c r="C7743" s="125" t="s">
        <v>13872</v>
      </c>
      <c r="D7743" s="32" t="s">
        <v>20621</v>
      </c>
      <c r="E7743" s="125" t="s">
        <v>5650</v>
      </c>
      <c r="F7743" s="125" t="s">
        <v>1236</v>
      </c>
      <c r="G7743" s="125" t="s">
        <v>1237</v>
      </c>
      <c r="AF7743" s="326"/>
    </row>
    <row r="7744" spans="1:32" x14ac:dyDescent="0.25">
      <c r="A7744" s="44" t="s">
        <v>1071</v>
      </c>
      <c r="B7744" s="44" t="s">
        <v>20398</v>
      </c>
      <c r="C7744" s="45" t="s">
        <v>17917</v>
      </c>
      <c r="D7744" s="32" t="s">
        <v>12570</v>
      </c>
      <c r="E7744" s="46">
        <v>46418</v>
      </c>
      <c r="AF7744" s="326"/>
    </row>
    <row r="7745" spans="1:32" x14ac:dyDescent="0.25">
      <c r="A7745" s="44" t="s">
        <v>6978</v>
      </c>
      <c r="B7745" s="44" t="s">
        <v>2433</v>
      </c>
      <c r="C7745" s="45">
        <v>230105</v>
      </c>
      <c r="D7745" s="45" t="s">
        <v>12340</v>
      </c>
      <c r="E7745" s="45" t="s">
        <v>5580</v>
      </c>
      <c r="AF7745" s="326"/>
    </row>
    <row r="7746" spans="1:32" x14ac:dyDescent="0.3">
      <c r="A7746" s="99" t="s">
        <v>16511</v>
      </c>
      <c r="B7746" s="92" t="s">
        <v>16522</v>
      </c>
      <c r="C7746" s="93" t="s">
        <v>16523</v>
      </c>
      <c r="D7746" s="93" t="s">
        <v>11085</v>
      </c>
      <c r="E7746" s="94">
        <v>47361</v>
      </c>
      <c r="F7746" s="93"/>
      <c r="G7746" s="93"/>
      <c r="H7746" s="93"/>
      <c r="I7746" s="99"/>
      <c r="J7746" s="99"/>
      <c r="K7746" s="99"/>
      <c r="L7746" s="99"/>
      <c r="M7746" s="99"/>
      <c r="N7746" s="99"/>
      <c r="O7746" s="99"/>
      <c r="P7746" s="99"/>
      <c r="Q7746" s="99"/>
      <c r="R7746" s="99"/>
      <c r="S7746" s="99"/>
      <c r="T7746" s="99"/>
      <c r="U7746" s="99"/>
      <c r="V7746" s="99"/>
      <c r="W7746" s="99"/>
      <c r="X7746" s="99"/>
      <c r="Y7746" s="99"/>
      <c r="Z7746" s="99"/>
      <c r="AF7746" s="326"/>
    </row>
    <row r="7747" spans="1:32" x14ac:dyDescent="0.25">
      <c r="A7747" s="44" t="s">
        <v>10226</v>
      </c>
      <c r="B7747" s="92" t="s">
        <v>10390</v>
      </c>
      <c r="C7747" s="56" t="s">
        <v>10129</v>
      </c>
      <c r="D7747" s="146" t="s">
        <v>10389</v>
      </c>
      <c r="E7747" s="107">
        <v>45838</v>
      </c>
      <c r="F7747" s="93"/>
      <c r="G7747" s="93"/>
      <c r="H7747" s="93"/>
      <c r="I7747" s="99"/>
      <c r="J7747" s="99"/>
      <c r="K7747" s="99"/>
      <c r="L7747" s="99"/>
      <c r="M7747" s="99"/>
      <c r="N7747" s="99"/>
      <c r="O7747" s="44"/>
      <c r="P7747" s="99"/>
      <c r="Q7747" s="99"/>
      <c r="R7747" s="99"/>
      <c r="S7747" s="99"/>
      <c r="T7747" s="99"/>
      <c r="U7747" s="99"/>
      <c r="V7747" s="99"/>
      <c r="W7747" s="99"/>
      <c r="X7747" s="99"/>
      <c r="Y7747" s="99"/>
      <c r="Z7747" s="99"/>
      <c r="AF7747" s="326"/>
    </row>
    <row r="7748" spans="1:32" x14ac:dyDescent="0.3">
      <c r="A7748" s="372" t="s">
        <v>20487</v>
      </c>
      <c r="B7748" s="372" t="s">
        <v>7467</v>
      </c>
      <c r="C7748" s="125" t="s">
        <v>20620</v>
      </c>
      <c r="D7748" s="32" t="s">
        <v>20621</v>
      </c>
      <c r="E7748" s="125" t="s">
        <v>10032</v>
      </c>
      <c r="F7748" s="125" t="s">
        <v>1237</v>
      </c>
      <c r="G7748" s="125" t="s">
        <v>1237</v>
      </c>
      <c r="AF7748" s="326"/>
    </row>
    <row r="7749" spans="1:32" x14ac:dyDescent="0.25">
      <c r="A7749" s="44" t="s">
        <v>19300</v>
      </c>
      <c r="B7749" s="44" t="s">
        <v>4470</v>
      </c>
      <c r="C7749" s="45">
        <v>210602</v>
      </c>
      <c r="D7749" s="45" t="s">
        <v>12340</v>
      </c>
      <c r="E7749" s="45" t="s">
        <v>4471</v>
      </c>
      <c r="AF7749" s="326"/>
    </row>
    <row r="7750" spans="1:32" x14ac:dyDescent="0.25">
      <c r="A7750" s="29" t="s">
        <v>20413</v>
      </c>
      <c r="B7750" s="267" t="s">
        <v>6747</v>
      </c>
      <c r="C7750" s="268">
        <v>791202303001</v>
      </c>
      <c r="D7750" s="268" t="s">
        <v>6775</v>
      </c>
      <c r="E7750" s="269">
        <v>47634</v>
      </c>
      <c r="AF7750" s="326"/>
    </row>
    <row r="7751" spans="1:32" x14ac:dyDescent="0.25">
      <c r="A7751" s="267" t="s">
        <v>9324</v>
      </c>
      <c r="B7751" s="267" t="s">
        <v>9304</v>
      </c>
      <c r="C7751" s="268">
        <v>791202303001</v>
      </c>
      <c r="D7751" s="268" t="s">
        <v>6775</v>
      </c>
      <c r="E7751" s="269" t="s">
        <v>3276</v>
      </c>
      <c r="F7751" s="93"/>
      <c r="G7751" s="93"/>
      <c r="H7751" s="93"/>
      <c r="I7751" s="99"/>
      <c r="J7751" s="99"/>
      <c r="K7751" s="99"/>
      <c r="L7751" s="99"/>
      <c r="M7751" s="99"/>
      <c r="N7751" s="99"/>
      <c r="O7751" s="99"/>
      <c r="P7751" s="99"/>
      <c r="Q7751" s="99"/>
      <c r="R7751" s="99"/>
      <c r="S7751" s="99"/>
      <c r="T7751" s="99"/>
      <c r="U7751" s="99"/>
      <c r="V7751" s="99"/>
      <c r="W7751" s="99"/>
      <c r="X7751" s="99"/>
      <c r="Y7751" s="99"/>
      <c r="Z7751" s="99"/>
      <c r="AF7751" s="326"/>
    </row>
    <row r="7752" spans="1:32" x14ac:dyDescent="0.3">
      <c r="A7752" s="372" t="s">
        <v>9324</v>
      </c>
      <c r="B7752" s="372" t="s">
        <v>1200</v>
      </c>
      <c r="C7752" s="125" t="s">
        <v>12346</v>
      </c>
      <c r="D7752" s="32" t="s">
        <v>20621</v>
      </c>
      <c r="E7752" s="125" t="s">
        <v>5075</v>
      </c>
      <c r="F7752" s="125" t="s">
        <v>1236</v>
      </c>
      <c r="G7752" s="125" t="s">
        <v>1237</v>
      </c>
      <c r="AF7752" s="326"/>
    </row>
    <row r="7753" spans="1:32" x14ac:dyDescent="0.25">
      <c r="A7753" s="44" t="s">
        <v>4504</v>
      </c>
      <c r="B7753" s="44" t="s">
        <v>210</v>
      </c>
      <c r="C7753" s="45">
        <v>241001</v>
      </c>
      <c r="D7753" s="45" t="s">
        <v>12340</v>
      </c>
      <c r="E7753" s="45" t="s">
        <v>5650</v>
      </c>
      <c r="AF7753" s="326"/>
    </row>
    <row r="7754" spans="1:32" x14ac:dyDescent="0.25">
      <c r="A7754" s="44" t="s">
        <v>6979</v>
      </c>
      <c r="B7754" s="44" t="s">
        <v>3298</v>
      </c>
      <c r="C7754" s="45">
        <v>23010402</v>
      </c>
      <c r="D7754" s="45" t="s">
        <v>12340</v>
      </c>
      <c r="E7754" s="45" t="s">
        <v>5640</v>
      </c>
      <c r="AF7754" s="326"/>
    </row>
    <row r="7755" spans="1:32" x14ac:dyDescent="0.25">
      <c r="A7755" s="44" t="s">
        <v>6979</v>
      </c>
      <c r="B7755" s="44" t="s">
        <v>5639</v>
      </c>
      <c r="C7755" s="45">
        <v>23010401</v>
      </c>
      <c r="D7755" s="45" t="s">
        <v>12340</v>
      </c>
      <c r="E7755" s="45" t="s">
        <v>5640</v>
      </c>
      <c r="AF7755" s="326"/>
    </row>
    <row r="7756" spans="1:32" x14ac:dyDescent="0.25">
      <c r="A7756" s="44" t="s">
        <v>18672</v>
      </c>
      <c r="B7756" s="44" t="s">
        <v>18671</v>
      </c>
      <c r="C7756" s="45" t="s">
        <v>18759</v>
      </c>
      <c r="D7756" s="93" t="s">
        <v>18817</v>
      </c>
      <c r="E7756" s="45" t="s">
        <v>10638</v>
      </c>
      <c r="F7756" s="379"/>
      <c r="G7756" s="379"/>
      <c r="H7756" s="379"/>
      <c r="I7756" s="380"/>
      <c r="J7756" s="380"/>
      <c r="K7756" s="380"/>
      <c r="L7756" s="380"/>
      <c r="M7756" s="380"/>
      <c r="N7756" s="380"/>
      <c r="O7756" s="380"/>
      <c r="P7756" s="380"/>
      <c r="Q7756" s="380"/>
      <c r="R7756" s="380"/>
      <c r="S7756" s="380"/>
      <c r="T7756" s="380"/>
      <c r="U7756" s="380"/>
      <c r="V7756" s="380"/>
      <c r="W7756" s="380"/>
      <c r="X7756" s="380"/>
      <c r="Y7756" s="380"/>
      <c r="Z7756" s="380"/>
      <c r="AA7756" s="380"/>
      <c r="AF7756" s="326"/>
    </row>
    <row r="7757" spans="1:32" x14ac:dyDescent="0.25">
      <c r="A7757" s="44" t="s">
        <v>4721</v>
      </c>
      <c r="B7757" s="44" t="s">
        <v>16112</v>
      </c>
      <c r="C7757" s="45" t="s">
        <v>14881</v>
      </c>
      <c r="D7757" s="93" t="s">
        <v>3876</v>
      </c>
      <c r="E7757" s="359">
        <f>DATE(2028,12,23)</f>
        <v>47110</v>
      </c>
      <c r="F7757" s="93"/>
      <c r="G7757" s="93"/>
      <c r="H7757" s="93"/>
      <c r="I7757" s="99"/>
      <c r="J7757" s="99"/>
      <c r="K7757" s="99"/>
      <c r="L7757" s="99"/>
      <c r="M7757" s="99"/>
      <c r="N7757" s="99"/>
      <c r="O7757" s="99"/>
      <c r="P7757" s="99"/>
      <c r="Q7757" s="99"/>
      <c r="R7757" s="99"/>
      <c r="S7757" s="99"/>
      <c r="T7757" s="99"/>
      <c r="U7757" s="99"/>
      <c r="V7757" s="99"/>
      <c r="W7757" s="99"/>
      <c r="X7757" s="99"/>
      <c r="Y7757" s="99"/>
      <c r="Z7757" s="99"/>
      <c r="AF7757" s="326"/>
    </row>
    <row r="7758" spans="1:32" x14ac:dyDescent="0.25">
      <c r="A7758" s="44" t="s">
        <v>4721</v>
      </c>
      <c r="B7758" s="44" t="s">
        <v>16113</v>
      </c>
      <c r="C7758" s="45" t="s">
        <v>10584</v>
      </c>
      <c r="D7758" s="93" t="s">
        <v>3876</v>
      </c>
      <c r="E7758" s="359">
        <f>DATE(2028,3,25)</f>
        <v>46837</v>
      </c>
      <c r="F7758" s="93"/>
      <c r="G7758" s="93"/>
      <c r="H7758" s="93"/>
      <c r="I7758" s="99"/>
      <c r="J7758" s="99"/>
      <c r="K7758" s="99"/>
      <c r="L7758" s="99"/>
      <c r="M7758" s="99"/>
      <c r="N7758" s="99"/>
      <c r="O7758" s="99"/>
      <c r="P7758" s="99"/>
      <c r="Q7758" s="99"/>
      <c r="R7758" s="99"/>
      <c r="S7758" s="99"/>
      <c r="T7758" s="99"/>
      <c r="U7758" s="99"/>
      <c r="V7758" s="99"/>
      <c r="W7758" s="99"/>
      <c r="X7758" s="99"/>
      <c r="Y7758" s="99"/>
      <c r="Z7758" s="99"/>
      <c r="AF7758" s="326"/>
    </row>
    <row r="7759" spans="1:32" x14ac:dyDescent="0.3">
      <c r="A7759" s="372" t="s">
        <v>1072</v>
      </c>
      <c r="B7759" s="372" t="s">
        <v>1660</v>
      </c>
      <c r="C7759" s="125" t="s">
        <v>14425</v>
      </c>
      <c r="D7759" s="32" t="s">
        <v>20621</v>
      </c>
      <c r="E7759" s="125" t="s">
        <v>12895</v>
      </c>
      <c r="F7759" s="125" t="s">
        <v>1237</v>
      </c>
      <c r="G7759" s="125" t="s">
        <v>1237</v>
      </c>
      <c r="AF7759" s="326"/>
    </row>
    <row r="7760" spans="1:32" x14ac:dyDescent="0.3">
      <c r="A7760" s="372" t="s">
        <v>1072</v>
      </c>
      <c r="B7760" s="372" t="s">
        <v>1214</v>
      </c>
      <c r="C7760" s="125" t="s">
        <v>18610</v>
      </c>
      <c r="D7760" s="32" t="s">
        <v>20621</v>
      </c>
      <c r="E7760" s="125" t="s">
        <v>8976</v>
      </c>
      <c r="F7760" s="125" t="s">
        <v>1237</v>
      </c>
      <c r="G7760" s="125" t="s">
        <v>1237</v>
      </c>
      <c r="AF7760" s="326"/>
    </row>
    <row r="7761" spans="1:32" x14ac:dyDescent="0.3">
      <c r="A7761" s="372" t="s">
        <v>20121</v>
      </c>
      <c r="B7761" s="372" t="s">
        <v>1225</v>
      </c>
      <c r="C7761" s="125" t="s">
        <v>20256</v>
      </c>
      <c r="D7761" s="32" t="s">
        <v>20621</v>
      </c>
      <c r="E7761" s="125" t="s">
        <v>8976</v>
      </c>
      <c r="F7761" s="125" t="s">
        <v>1236</v>
      </c>
      <c r="G7761" s="125" t="s">
        <v>1236</v>
      </c>
      <c r="AF7761" s="326"/>
    </row>
    <row r="7762" spans="1:32" x14ac:dyDescent="0.25">
      <c r="A7762" s="44" t="s">
        <v>19301</v>
      </c>
      <c r="B7762" s="44" t="s">
        <v>7117</v>
      </c>
      <c r="C7762" s="45">
        <v>260203</v>
      </c>
      <c r="D7762" s="45" t="s">
        <v>12340</v>
      </c>
      <c r="E7762" s="45" t="s">
        <v>10021</v>
      </c>
      <c r="AF7762" s="326"/>
    </row>
    <row r="7763" spans="1:32" x14ac:dyDescent="0.3">
      <c r="A7763" s="372" t="s">
        <v>13906</v>
      </c>
      <c r="B7763" s="372" t="s">
        <v>14350</v>
      </c>
      <c r="C7763" s="125" t="s">
        <v>14351</v>
      </c>
      <c r="D7763" s="32" t="s">
        <v>20621</v>
      </c>
      <c r="E7763" s="125" t="s">
        <v>13567</v>
      </c>
      <c r="F7763" s="125" t="s">
        <v>1237</v>
      </c>
      <c r="G7763" s="125" t="s">
        <v>1237</v>
      </c>
      <c r="AF7763" s="326"/>
    </row>
    <row r="7764" spans="1:32" x14ac:dyDescent="0.3">
      <c r="A7764" s="372" t="s">
        <v>13906</v>
      </c>
      <c r="B7764" s="372" t="s">
        <v>16724</v>
      </c>
      <c r="C7764" s="125" t="s">
        <v>14353</v>
      </c>
      <c r="D7764" s="32" t="s">
        <v>20621</v>
      </c>
      <c r="E7764" s="125" t="s">
        <v>13567</v>
      </c>
      <c r="F7764" s="125" t="s">
        <v>1237</v>
      </c>
      <c r="G7764" s="125" t="s">
        <v>1237</v>
      </c>
      <c r="AF7764" s="326"/>
    </row>
    <row r="7765" spans="1:32" x14ac:dyDescent="0.25">
      <c r="A7765" s="44" t="s">
        <v>4724</v>
      </c>
      <c r="B7765" s="44" t="s">
        <v>18842</v>
      </c>
      <c r="C7765" s="45">
        <v>26020101</v>
      </c>
      <c r="D7765" s="45" t="s">
        <v>12340</v>
      </c>
      <c r="E7765" s="45" t="s">
        <v>10021</v>
      </c>
      <c r="AF7765" s="326"/>
    </row>
    <row r="7766" spans="1:32" x14ac:dyDescent="0.25">
      <c r="A7766" s="44" t="s">
        <v>4724</v>
      </c>
      <c r="B7766" s="44" t="s">
        <v>990</v>
      </c>
      <c r="C7766" s="45">
        <v>260102</v>
      </c>
      <c r="D7766" s="45" t="s">
        <v>12340</v>
      </c>
      <c r="E7766" s="45" t="s">
        <v>8976</v>
      </c>
      <c r="AF7766" s="326"/>
    </row>
    <row r="7767" spans="1:32" x14ac:dyDescent="0.25">
      <c r="A7767" s="44" t="s">
        <v>4724</v>
      </c>
      <c r="B7767" s="44" t="s">
        <v>3298</v>
      </c>
      <c r="C7767" s="45">
        <v>26010402</v>
      </c>
      <c r="D7767" s="45" t="s">
        <v>12340</v>
      </c>
      <c r="E7767" s="45" t="s">
        <v>18836</v>
      </c>
      <c r="AF7767" s="326"/>
    </row>
    <row r="7768" spans="1:32" x14ac:dyDescent="0.25">
      <c r="A7768" s="44" t="s">
        <v>4724</v>
      </c>
      <c r="B7768" s="44" t="s">
        <v>5639</v>
      </c>
      <c r="C7768" s="45">
        <v>26010401</v>
      </c>
      <c r="D7768" s="45" t="s">
        <v>12340</v>
      </c>
      <c r="E7768" s="45" t="s">
        <v>18836</v>
      </c>
      <c r="AF7768" s="326"/>
    </row>
    <row r="7769" spans="1:32" x14ac:dyDescent="0.25">
      <c r="A7769" s="44" t="s">
        <v>4724</v>
      </c>
      <c r="B7769" s="44" t="s">
        <v>7119</v>
      </c>
      <c r="C7769" s="45">
        <v>26020102</v>
      </c>
      <c r="D7769" s="45" t="s">
        <v>12340</v>
      </c>
      <c r="E7769" s="45" t="s">
        <v>10021</v>
      </c>
      <c r="AF7769" s="326"/>
    </row>
    <row r="7770" spans="1:32" x14ac:dyDescent="0.25">
      <c r="A7770" s="99" t="s">
        <v>5027</v>
      </c>
      <c r="B7770" s="92" t="s">
        <v>3574</v>
      </c>
      <c r="C7770" s="93" t="s">
        <v>8458</v>
      </c>
      <c r="D7770" s="93" t="s">
        <v>1250</v>
      </c>
      <c r="E7770" s="94">
        <v>46496</v>
      </c>
      <c r="F7770" s="93"/>
      <c r="G7770" s="93"/>
      <c r="H7770" s="93"/>
      <c r="I7770" s="99"/>
      <c r="J7770" s="99"/>
      <c r="K7770" s="99"/>
      <c r="L7770" s="99"/>
      <c r="M7770" s="99"/>
      <c r="N7770" s="44"/>
      <c r="O7770" s="99"/>
      <c r="P7770" s="99"/>
      <c r="Q7770" s="99"/>
      <c r="R7770" s="99"/>
      <c r="S7770" s="99"/>
      <c r="T7770" s="99"/>
      <c r="U7770" s="99"/>
      <c r="V7770" s="99"/>
      <c r="W7770" s="99"/>
      <c r="X7770" s="99"/>
      <c r="Y7770" s="99"/>
      <c r="Z7770" s="99"/>
      <c r="AF7770" s="326"/>
    </row>
    <row r="7771" spans="1:32" x14ac:dyDescent="0.3">
      <c r="A7771" s="57" t="s">
        <v>12562</v>
      </c>
      <c r="B7771" s="57" t="s">
        <v>4975</v>
      </c>
      <c r="C7771" s="62">
        <v>2509</v>
      </c>
      <c r="D7771" s="93" t="s">
        <v>5007</v>
      </c>
      <c r="E7771" s="60">
        <v>46374</v>
      </c>
      <c r="F7771" s="379"/>
      <c r="G7771" s="379"/>
      <c r="H7771" s="379"/>
      <c r="I7771" s="380"/>
      <c r="J7771" s="380"/>
      <c r="K7771" s="380"/>
      <c r="L7771" s="380"/>
      <c r="M7771" s="380"/>
      <c r="N7771" s="380"/>
      <c r="O7771" s="380"/>
      <c r="P7771" s="380"/>
      <c r="Q7771" s="380"/>
      <c r="R7771" s="380"/>
      <c r="S7771" s="380"/>
      <c r="T7771" s="380"/>
      <c r="U7771" s="380"/>
      <c r="V7771" s="380"/>
      <c r="W7771" s="380"/>
      <c r="X7771" s="380"/>
      <c r="Y7771" s="380"/>
      <c r="Z7771" s="380"/>
      <c r="AA7771" s="380"/>
      <c r="AF7771" s="326"/>
    </row>
    <row r="7772" spans="1:32" x14ac:dyDescent="0.25">
      <c r="A7772" s="44" t="s">
        <v>12562</v>
      </c>
      <c r="B7772" s="44" t="s">
        <v>7117</v>
      </c>
      <c r="C7772" s="45">
        <v>260203</v>
      </c>
      <c r="D7772" s="45" t="s">
        <v>12340</v>
      </c>
      <c r="E7772" s="45" t="s">
        <v>10021</v>
      </c>
      <c r="AF7772" s="326"/>
    </row>
    <row r="7773" spans="1:32" x14ac:dyDescent="0.25">
      <c r="A7773" s="99" t="s">
        <v>6704</v>
      </c>
      <c r="B7773" s="92" t="s">
        <v>1243</v>
      </c>
      <c r="C7773" s="146" t="s">
        <v>6701</v>
      </c>
      <c r="D7773" s="146" t="s">
        <v>1247</v>
      </c>
      <c r="E7773" s="107">
        <v>45957</v>
      </c>
      <c r="F7773" s="93"/>
      <c r="G7773" s="93"/>
      <c r="H7773" s="93"/>
      <c r="I7773" s="99"/>
      <c r="J7773" s="99"/>
      <c r="K7773" s="99"/>
      <c r="L7773" s="99"/>
      <c r="M7773" s="99"/>
      <c r="N7773" s="44"/>
      <c r="O7773" s="44"/>
      <c r="P7773" s="99"/>
      <c r="Q7773" s="99"/>
      <c r="R7773" s="99"/>
      <c r="S7773" s="99"/>
      <c r="T7773" s="99"/>
      <c r="U7773" s="99"/>
      <c r="V7773" s="99"/>
      <c r="W7773" s="99"/>
      <c r="X7773" s="99"/>
      <c r="Y7773" s="99"/>
      <c r="Z7773" s="99"/>
      <c r="AF7773" s="326"/>
    </row>
    <row r="7774" spans="1:32" x14ac:dyDescent="0.25">
      <c r="A7774" s="102" t="s">
        <v>13093</v>
      </c>
      <c r="B7774" s="92" t="s">
        <v>3574</v>
      </c>
      <c r="C7774" s="93" t="s">
        <v>13105</v>
      </c>
      <c r="D7774" s="93" t="s">
        <v>1250</v>
      </c>
      <c r="E7774" s="94">
        <v>46496</v>
      </c>
      <c r="F7774" s="93"/>
      <c r="G7774" s="93"/>
      <c r="H7774" s="93"/>
      <c r="I7774" s="99"/>
      <c r="J7774" s="99"/>
      <c r="K7774" s="99"/>
      <c r="L7774" s="99"/>
      <c r="M7774" s="99"/>
      <c r="N7774" s="99"/>
      <c r="O7774" s="44"/>
      <c r="P7774" s="99"/>
      <c r="Q7774" s="99"/>
      <c r="R7774" s="99"/>
      <c r="S7774" s="99"/>
      <c r="T7774" s="99"/>
      <c r="U7774" s="99"/>
      <c r="V7774" s="99"/>
      <c r="W7774" s="99"/>
      <c r="X7774" s="99"/>
      <c r="Y7774" s="99"/>
      <c r="Z7774" s="99"/>
      <c r="AF7774" s="326"/>
    </row>
    <row r="7775" spans="1:32" x14ac:dyDescent="0.3">
      <c r="A7775" s="372" t="s">
        <v>14369</v>
      </c>
      <c r="B7775" s="372" t="s">
        <v>16724</v>
      </c>
      <c r="C7775" s="125" t="s">
        <v>14353</v>
      </c>
      <c r="D7775" s="32" t="s">
        <v>20621</v>
      </c>
      <c r="E7775" s="125" t="s">
        <v>13567</v>
      </c>
      <c r="F7775" s="125" t="s">
        <v>1236</v>
      </c>
      <c r="G7775" s="125" t="s">
        <v>1237</v>
      </c>
      <c r="AF7775" s="326"/>
    </row>
    <row r="7776" spans="1:32" x14ac:dyDescent="0.25">
      <c r="A7776" s="44" t="s">
        <v>19302</v>
      </c>
      <c r="B7776" s="44" t="s">
        <v>2433</v>
      </c>
      <c r="C7776" s="45">
        <v>220105</v>
      </c>
      <c r="D7776" s="45" t="s">
        <v>12340</v>
      </c>
      <c r="E7776" s="45" t="s">
        <v>2686</v>
      </c>
      <c r="AF7776" s="326"/>
    </row>
    <row r="7777" spans="1:32" x14ac:dyDescent="0.25">
      <c r="A7777" s="44" t="s">
        <v>6980</v>
      </c>
      <c r="B7777" s="44" t="s">
        <v>3298</v>
      </c>
      <c r="C7777" s="45">
        <v>24010402</v>
      </c>
      <c r="D7777" s="45" t="s">
        <v>12340</v>
      </c>
      <c r="E7777" s="45" t="s">
        <v>10021</v>
      </c>
      <c r="AF7777" s="326"/>
    </row>
    <row r="7778" spans="1:32" x14ac:dyDescent="0.25">
      <c r="A7778" s="44" t="s">
        <v>6980</v>
      </c>
      <c r="B7778" s="44" t="s">
        <v>10020</v>
      </c>
      <c r="C7778" s="45">
        <v>24010401</v>
      </c>
      <c r="D7778" s="45" t="s">
        <v>12340</v>
      </c>
      <c r="E7778" s="45" t="s">
        <v>10021</v>
      </c>
      <c r="AF7778" s="326"/>
    </row>
    <row r="7779" spans="1:32" x14ac:dyDescent="0.3">
      <c r="A7779" s="372" t="s">
        <v>14135</v>
      </c>
      <c r="B7779" s="372" t="s">
        <v>2383</v>
      </c>
      <c r="C7779" s="125" t="s">
        <v>20257</v>
      </c>
      <c r="D7779" s="32" t="s">
        <v>20621</v>
      </c>
      <c r="E7779" s="125" t="s">
        <v>8976</v>
      </c>
      <c r="F7779" s="125" t="s">
        <v>1236</v>
      </c>
      <c r="G7779" s="125" t="s">
        <v>1237</v>
      </c>
      <c r="AF7779" s="326"/>
    </row>
    <row r="7780" spans="1:32" x14ac:dyDescent="0.25">
      <c r="A7780" s="44" t="s">
        <v>14135</v>
      </c>
      <c r="B7780" s="44" t="s">
        <v>20398</v>
      </c>
      <c r="C7780" s="45" t="s">
        <v>14082</v>
      </c>
      <c r="D7780" s="32" t="s">
        <v>12570</v>
      </c>
      <c r="E7780" s="46">
        <v>46418</v>
      </c>
      <c r="AF7780" s="326"/>
    </row>
    <row r="7781" spans="1:32" x14ac:dyDescent="0.25">
      <c r="A7781" s="44" t="s">
        <v>1579</v>
      </c>
      <c r="B7781" s="44" t="s">
        <v>1615</v>
      </c>
      <c r="C7781" s="45" t="s">
        <v>2296</v>
      </c>
      <c r="D7781" s="45" t="s">
        <v>12177</v>
      </c>
      <c r="E7781" s="45" t="s">
        <v>7925</v>
      </c>
      <c r="F7781" s="93"/>
      <c r="G7781" s="93"/>
      <c r="H7781" s="93"/>
      <c r="I7781" s="99"/>
      <c r="J7781" s="99"/>
      <c r="K7781" s="99"/>
      <c r="L7781" s="99"/>
      <c r="M7781" s="99"/>
      <c r="N7781" s="99"/>
      <c r="O7781" s="99"/>
      <c r="P7781" s="99"/>
      <c r="Q7781" s="99"/>
      <c r="R7781" s="99"/>
      <c r="S7781" s="99"/>
      <c r="T7781" s="99"/>
      <c r="U7781" s="99"/>
      <c r="V7781" s="99"/>
      <c r="W7781" s="99"/>
      <c r="X7781" s="99"/>
      <c r="Y7781" s="99"/>
      <c r="Z7781" s="99"/>
      <c r="AF7781" s="326"/>
    </row>
    <row r="7782" spans="1:32" x14ac:dyDescent="0.25">
      <c r="A7782" s="44" t="s">
        <v>1579</v>
      </c>
      <c r="B7782" s="44" t="s">
        <v>1615</v>
      </c>
      <c r="C7782" s="45" t="s">
        <v>2296</v>
      </c>
      <c r="D7782" s="93" t="s">
        <v>18817</v>
      </c>
      <c r="E7782" s="45" t="s">
        <v>18704</v>
      </c>
      <c r="F7782" s="379"/>
      <c r="G7782" s="379"/>
      <c r="H7782" s="379"/>
      <c r="I7782" s="380"/>
      <c r="J7782" s="380"/>
      <c r="K7782" s="380"/>
      <c r="L7782" s="380"/>
      <c r="M7782" s="380"/>
      <c r="N7782" s="380"/>
      <c r="O7782" s="380"/>
      <c r="P7782" s="380"/>
      <c r="Q7782" s="380"/>
      <c r="R7782" s="380"/>
      <c r="S7782" s="380"/>
      <c r="T7782" s="380"/>
      <c r="U7782" s="380"/>
      <c r="V7782" s="380"/>
      <c r="W7782" s="380"/>
      <c r="X7782" s="380"/>
      <c r="Y7782" s="380"/>
      <c r="Z7782" s="380"/>
      <c r="AA7782" s="380"/>
      <c r="AF7782" s="326"/>
    </row>
    <row r="7783" spans="1:32" x14ac:dyDescent="0.25">
      <c r="A7783" s="44" t="s">
        <v>1579</v>
      </c>
      <c r="B7783" s="44" t="s">
        <v>1615</v>
      </c>
      <c r="C7783" s="45" t="s">
        <v>2296</v>
      </c>
      <c r="D7783" s="45" t="s">
        <v>10697</v>
      </c>
      <c r="E7783" s="45" t="s">
        <v>7925</v>
      </c>
      <c r="F7783" s="93"/>
      <c r="G7783" s="93"/>
      <c r="H7783" s="93"/>
      <c r="I7783" s="99"/>
      <c r="J7783" s="99"/>
      <c r="K7783" s="99"/>
      <c r="L7783" s="99"/>
      <c r="M7783" s="99"/>
      <c r="N7783" s="44"/>
      <c r="O7783" s="99"/>
      <c r="P7783" s="99"/>
      <c r="Q7783" s="99"/>
      <c r="R7783" s="99"/>
      <c r="S7783" s="99"/>
      <c r="T7783" s="99"/>
      <c r="U7783" s="99"/>
      <c r="V7783" s="99"/>
      <c r="W7783" s="99"/>
      <c r="X7783" s="99"/>
      <c r="Y7783" s="99"/>
      <c r="Z7783" s="99"/>
      <c r="AF7783" s="326"/>
    </row>
    <row r="7784" spans="1:32" x14ac:dyDescent="0.25">
      <c r="A7784" s="44" t="s">
        <v>587</v>
      </c>
      <c r="B7784" s="44" t="s">
        <v>20390</v>
      </c>
      <c r="C7784" s="45" t="s">
        <v>4143</v>
      </c>
      <c r="D7784" s="32" t="s">
        <v>12570</v>
      </c>
      <c r="E7784" s="46">
        <v>46265</v>
      </c>
      <c r="AF7784" s="326"/>
    </row>
    <row r="7785" spans="1:32" x14ac:dyDescent="0.25">
      <c r="A7785" s="44" t="s">
        <v>8908</v>
      </c>
      <c r="B7785" s="44" t="s">
        <v>20397</v>
      </c>
      <c r="C7785" s="45" t="s">
        <v>8815</v>
      </c>
      <c r="D7785" s="32" t="s">
        <v>12570</v>
      </c>
      <c r="E7785" s="46">
        <v>46418</v>
      </c>
      <c r="AF7785" s="326"/>
    </row>
    <row r="7786" spans="1:32" x14ac:dyDescent="0.3">
      <c r="A7786" s="385" t="s">
        <v>1282</v>
      </c>
      <c r="B7786" s="385" t="s">
        <v>1339</v>
      </c>
      <c r="C7786" s="387">
        <v>24027</v>
      </c>
      <c r="D7786" s="93" t="s">
        <v>5007</v>
      </c>
      <c r="E7786" s="388">
        <v>46507</v>
      </c>
      <c r="AF7786" s="326"/>
    </row>
    <row r="7787" spans="1:32" x14ac:dyDescent="0.25">
      <c r="A7787" s="44" t="s">
        <v>1282</v>
      </c>
      <c r="B7787" s="44" t="s">
        <v>13116</v>
      </c>
      <c r="C7787" s="45">
        <v>3.25</v>
      </c>
      <c r="D7787" s="45" t="s">
        <v>13565</v>
      </c>
      <c r="E7787" s="46">
        <v>47422</v>
      </c>
      <c r="F7787" s="45"/>
      <c r="G7787" s="93"/>
      <c r="H7787" s="93"/>
      <c r="I7787" s="99"/>
      <c r="J7787" s="99"/>
      <c r="K7787" s="99"/>
      <c r="L7787" s="99"/>
      <c r="M7787" s="99"/>
      <c r="N7787" s="99"/>
      <c r="O7787" s="99"/>
      <c r="P7787" s="99"/>
      <c r="Q7787" s="99"/>
      <c r="R7787" s="99"/>
      <c r="S7787" s="99"/>
      <c r="T7787" s="99"/>
      <c r="U7787" s="99"/>
      <c r="V7787" s="99"/>
      <c r="W7787" s="99"/>
      <c r="X7787" s="99"/>
      <c r="Y7787" s="99"/>
      <c r="Z7787" s="99"/>
      <c r="AF7787" s="326"/>
    </row>
    <row r="7788" spans="1:32" x14ac:dyDescent="0.25">
      <c r="A7788" s="44" t="s">
        <v>1282</v>
      </c>
      <c r="B7788" s="44" t="s">
        <v>13107</v>
      </c>
      <c r="C7788" s="45">
        <v>9.24</v>
      </c>
      <c r="D7788" s="45" t="s">
        <v>13565</v>
      </c>
      <c r="E7788" s="46">
        <v>47299</v>
      </c>
      <c r="F7788" s="45"/>
      <c r="G7788" s="93"/>
      <c r="H7788" s="93"/>
      <c r="I7788" s="99"/>
      <c r="J7788" s="99"/>
      <c r="K7788" s="99"/>
      <c r="L7788" s="99"/>
      <c r="M7788" s="99"/>
      <c r="N7788" s="99"/>
      <c r="O7788" s="99"/>
      <c r="P7788" s="99"/>
      <c r="Q7788" s="99"/>
      <c r="R7788" s="99"/>
      <c r="S7788" s="99"/>
      <c r="T7788" s="99"/>
      <c r="U7788" s="99"/>
      <c r="V7788" s="99"/>
      <c r="W7788" s="99"/>
      <c r="X7788" s="99"/>
      <c r="Y7788" s="99"/>
      <c r="Z7788" s="99"/>
      <c r="AF7788" s="326"/>
    </row>
    <row r="7789" spans="1:32" x14ac:dyDescent="0.25">
      <c r="A7789" s="44" t="s">
        <v>1282</v>
      </c>
      <c r="B7789" s="44" t="s">
        <v>13186</v>
      </c>
      <c r="C7789" s="45">
        <v>10.25</v>
      </c>
      <c r="D7789" s="45" t="s">
        <v>13565</v>
      </c>
      <c r="E7789" s="46">
        <v>47664</v>
      </c>
      <c r="F7789" s="45"/>
      <c r="G7789" s="93"/>
      <c r="H7789" s="93"/>
      <c r="I7789" s="99"/>
      <c r="J7789" s="99"/>
      <c r="K7789" s="99"/>
      <c r="L7789" s="99"/>
      <c r="M7789" s="99"/>
      <c r="N7789" s="99"/>
      <c r="O7789" s="99"/>
      <c r="P7789" s="99"/>
      <c r="Q7789" s="99"/>
      <c r="R7789" s="99"/>
      <c r="S7789" s="99"/>
      <c r="T7789" s="99"/>
      <c r="U7789" s="99"/>
      <c r="V7789" s="99"/>
      <c r="W7789" s="99"/>
      <c r="X7789" s="99"/>
      <c r="Y7789" s="99"/>
      <c r="Z7789" s="99"/>
      <c r="AF7789" s="326"/>
    </row>
    <row r="7790" spans="1:32" x14ac:dyDescent="0.25">
      <c r="A7790" s="44" t="s">
        <v>1282</v>
      </c>
      <c r="B7790" s="44" t="s">
        <v>13117</v>
      </c>
      <c r="C7790" s="45">
        <v>11.25</v>
      </c>
      <c r="D7790" s="45" t="s">
        <v>13565</v>
      </c>
      <c r="E7790" s="46">
        <v>47664</v>
      </c>
      <c r="F7790" s="45"/>
      <c r="G7790" s="93"/>
      <c r="H7790" s="93"/>
      <c r="I7790" s="99"/>
      <c r="J7790" s="99"/>
      <c r="K7790" s="99"/>
      <c r="L7790" s="99"/>
      <c r="M7790" s="99"/>
      <c r="N7790" s="99"/>
      <c r="O7790" s="99"/>
      <c r="P7790" s="99"/>
      <c r="Q7790" s="99"/>
      <c r="R7790" s="99"/>
      <c r="S7790" s="99"/>
      <c r="T7790" s="99"/>
      <c r="U7790" s="99"/>
      <c r="V7790" s="99"/>
      <c r="W7790" s="99"/>
      <c r="X7790" s="99"/>
      <c r="Y7790" s="99"/>
      <c r="Z7790" s="99"/>
      <c r="AF7790" s="326"/>
    </row>
    <row r="7791" spans="1:32" x14ac:dyDescent="0.25">
      <c r="A7791" s="44" t="s">
        <v>1282</v>
      </c>
      <c r="B7791" s="44" t="s">
        <v>13110</v>
      </c>
      <c r="C7791" s="45">
        <v>12.25</v>
      </c>
      <c r="D7791" s="45" t="s">
        <v>13565</v>
      </c>
      <c r="E7791" s="46">
        <v>47664</v>
      </c>
      <c r="F7791" s="45"/>
      <c r="G7791" s="93"/>
      <c r="H7791" s="93"/>
      <c r="I7791" s="99"/>
      <c r="J7791" s="99"/>
      <c r="K7791" s="99"/>
      <c r="L7791" s="99"/>
      <c r="M7791" s="99"/>
      <c r="N7791" s="99"/>
      <c r="O7791" s="99"/>
      <c r="P7791" s="99"/>
      <c r="Q7791" s="99"/>
      <c r="R7791" s="99"/>
      <c r="S7791" s="99"/>
      <c r="T7791" s="99"/>
      <c r="U7791" s="99"/>
      <c r="V7791" s="99"/>
      <c r="W7791" s="99"/>
      <c r="X7791" s="99"/>
      <c r="Y7791" s="99"/>
      <c r="Z7791" s="99"/>
      <c r="AF7791" s="326"/>
    </row>
    <row r="7792" spans="1:32" x14ac:dyDescent="0.25">
      <c r="A7792" s="44" t="s">
        <v>1282</v>
      </c>
      <c r="B7792" s="44" t="s">
        <v>13144</v>
      </c>
      <c r="C7792" s="45">
        <v>17.25</v>
      </c>
      <c r="D7792" s="45" t="s">
        <v>13565</v>
      </c>
      <c r="E7792" s="46">
        <v>47664</v>
      </c>
      <c r="F7792" s="45"/>
      <c r="G7792" s="93"/>
      <c r="H7792" s="93"/>
      <c r="I7792" s="99"/>
      <c r="J7792" s="99"/>
      <c r="K7792" s="99"/>
      <c r="L7792" s="99"/>
      <c r="M7792" s="99"/>
      <c r="N7792" s="99"/>
      <c r="O7792" s="99"/>
      <c r="P7792" s="99"/>
      <c r="Q7792" s="99"/>
      <c r="R7792" s="99"/>
      <c r="S7792" s="99"/>
      <c r="T7792" s="99"/>
      <c r="U7792" s="99"/>
      <c r="V7792" s="99"/>
      <c r="W7792" s="99"/>
      <c r="X7792" s="99"/>
      <c r="Y7792" s="99"/>
      <c r="Z7792" s="99"/>
      <c r="AF7792" s="326"/>
    </row>
    <row r="7793" spans="1:32" x14ac:dyDescent="0.25">
      <c r="A7793" s="100" t="s">
        <v>1282</v>
      </c>
      <c r="B7793" s="92" t="s">
        <v>3574</v>
      </c>
      <c r="C7793" s="93" t="s">
        <v>3575</v>
      </c>
      <c r="D7793" s="93" t="s">
        <v>1250</v>
      </c>
      <c r="E7793" s="94">
        <v>46496</v>
      </c>
      <c r="F7793" s="93"/>
      <c r="G7793" s="93"/>
      <c r="H7793" s="93"/>
      <c r="I7793" s="99"/>
      <c r="J7793" s="99"/>
      <c r="K7793" s="99"/>
      <c r="L7793" s="99"/>
      <c r="M7793" s="99"/>
      <c r="N7793" s="44"/>
      <c r="O7793" s="99"/>
      <c r="P7793" s="99"/>
      <c r="Q7793" s="99"/>
      <c r="R7793" s="99"/>
      <c r="S7793" s="99"/>
      <c r="T7793" s="99"/>
      <c r="U7793" s="99"/>
      <c r="V7793" s="99"/>
      <c r="W7793" s="99"/>
      <c r="X7793" s="99"/>
      <c r="Y7793" s="99"/>
      <c r="Z7793" s="99"/>
      <c r="AF7793" s="326"/>
    </row>
    <row r="7794" spans="1:32" x14ac:dyDescent="0.25">
      <c r="A7794" s="76" t="s">
        <v>1282</v>
      </c>
      <c r="B7794" s="131" t="s">
        <v>1461</v>
      </c>
      <c r="C7794" s="96" t="s">
        <v>6248</v>
      </c>
      <c r="D7794" s="96" t="s">
        <v>1250</v>
      </c>
      <c r="E7794" s="112">
        <v>46166</v>
      </c>
      <c r="F7794" s="93"/>
      <c r="G7794" s="93"/>
      <c r="H7794" s="93"/>
      <c r="I7794" s="99"/>
      <c r="J7794" s="99"/>
      <c r="K7794" s="99"/>
      <c r="L7794" s="99"/>
      <c r="M7794" s="99"/>
      <c r="N7794" s="44"/>
      <c r="O7794" s="99"/>
      <c r="P7794" s="99"/>
      <c r="Q7794" s="99"/>
      <c r="R7794" s="99"/>
      <c r="S7794" s="99"/>
      <c r="T7794" s="99"/>
      <c r="U7794" s="99"/>
      <c r="V7794" s="99"/>
      <c r="W7794" s="99"/>
      <c r="X7794" s="99"/>
      <c r="Y7794" s="99"/>
      <c r="Z7794" s="99"/>
      <c r="AA7794" s="380"/>
      <c r="AF7794" s="326"/>
    </row>
    <row r="7795" spans="1:32" x14ac:dyDescent="0.25">
      <c r="A7795" s="99" t="s">
        <v>1282</v>
      </c>
      <c r="B7795" s="92" t="s">
        <v>1383</v>
      </c>
      <c r="C7795" s="93" t="s">
        <v>10919</v>
      </c>
      <c r="D7795" s="93" t="s">
        <v>1250</v>
      </c>
      <c r="E7795" s="94">
        <v>46225</v>
      </c>
      <c r="F7795" s="93" t="s">
        <v>1385</v>
      </c>
      <c r="G7795" s="93"/>
      <c r="H7795" s="93" t="s">
        <v>1384</v>
      </c>
      <c r="I7795" s="99"/>
      <c r="J7795" s="99"/>
      <c r="K7795" s="99"/>
      <c r="L7795" s="99"/>
      <c r="M7795" s="99"/>
      <c r="N7795" s="44"/>
      <c r="O7795" s="44"/>
      <c r="P7795" s="99"/>
      <c r="Q7795" s="99"/>
      <c r="R7795" s="99"/>
      <c r="S7795" s="99"/>
      <c r="T7795" s="99"/>
      <c r="U7795" s="99"/>
      <c r="V7795" s="99"/>
      <c r="W7795" s="99"/>
      <c r="X7795" s="99"/>
      <c r="Y7795" s="99"/>
      <c r="Z7795" s="99"/>
      <c r="AA7795" s="380"/>
      <c r="AF7795" s="326"/>
    </row>
    <row r="7796" spans="1:32" x14ac:dyDescent="0.25">
      <c r="A7796" s="44" t="s">
        <v>1282</v>
      </c>
      <c r="B7796" s="44" t="s">
        <v>11296</v>
      </c>
      <c r="C7796" s="45">
        <v>240402</v>
      </c>
      <c r="D7796" s="45" t="s">
        <v>12340</v>
      </c>
      <c r="E7796" s="45" t="s">
        <v>5311</v>
      </c>
      <c r="AF7796" s="326"/>
    </row>
    <row r="7797" spans="1:32" x14ac:dyDescent="0.25">
      <c r="A7797" s="44" t="s">
        <v>1282</v>
      </c>
      <c r="B7797" s="44" t="s">
        <v>5519</v>
      </c>
      <c r="C7797" s="45">
        <v>250302</v>
      </c>
      <c r="D7797" s="45" t="s">
        <v>12340</v>
      </c>
      <c r="E7797" s="45" t="s">
        <v>5580</v>
      </c>
      <c r="AF7797" s="326"/>
    </row>
    <row r="7798" spans="1:32" x14ac:dyDescent="0.25">
      <c r="A7798" s="44" t="s">
        <v>1282</v>
      </c>
      <c r="B7798" s="44" t="s">
        <v>981</v>
      </c>
      <c r="C7798" s="45">
        <v>241202</v>
      </c>
      <c r="D7798" s="45" t="s">
        <v>12340</v>
      </c>
      <c r="E7798" s="45" t="s">
        <v>13570</v>
      </c>
      <c r="AF7798" s="326"/>
    </row>
    <row r="7799" spans="1:32" x14ac:dyDescent="0.25">
      <c r="A7799" s="44" t="s">
        <v>10487</v>
      </c>
      <c r="B7799" s="44" t="s">
        <v>20387</v>
      </c>
      <c r="C7799" s="45" t="s">
        <v>10498</v>
      </c>
      <c r="D7799" s="32" t="s">
        <v>12570</v>
      </c>
      <c r="E7799" s="46">
        <v>46265</v>
      </c>
      <c r="AF7799" s="326"/>
    </row>
    <row r="7800" spans="1:32" x14ac:dyDescent="0.25">
      <c r="A7800" s="44" t="s">
        <v>10487</v>
      </c>
      <c r="B7800" s="44" t="s">
        <v>20407</v>
      </c>
      <c r="C7800" s="45" t="s">
        <v>12654</v>
      </c>
      <c r="D7800" s="32" t="s">
        <v>12570</v>
      </c>
      <c r="E7800" s="46">
        <v>46326</v>
      </c>
      <c r="AF7800" s="326"/>
    </row>
    <row r="7801" spans="1:32" x14ac:dyDescent="0.3">
      <c r="A7801" s="99" t="s">
        <v>14433</v>
      </c>
      <c r="B7801" s="92" t="s">
        <v>14451</v>
      </c>
      <c r="C7801" s="93" t="s">
        <v>14452</v>
      </c>
      <c r="D7801" s="93" t="s">
        <v>1250</v>
      </c>
      <c r="E7801" s="94">
        <v>47320</v>
      </c>
      <c r="F7801" s="93"/>
      <c r="G7801" s="93"/>
      <c r="H7801" s="93"/>
      <c r="I7801" s="99"/>
      <c r="J7801" s="99"/>
      <c r="K7801" s="99"/>
      <c r="L7801" s="99"/>
      <c r="M7801" s="99"/>
      <c r="N7801" s="99"/>
      <c r="O7801" s="99"/>
      <c r="P7801" s="99"/>
      <c r="Q7801" s="99"/>
      <c r="R7801" s="99"/>
      <c r="S7801" s="99"/>
      <c r="T7801" s="99"/>
      <c r="U7801" s="99"/>
      <c r="V7801" s="99"/>
      <c r="W7801" s="99"/>
      <c r="X7801" s="99"/>
      <c r="Y7801" s="99"/>
      <c r="Z7801" s="99"/>
      <c r="AA7801" s="380"/>
      <c r="AF7801" s="326"/>
    </row>
    <row r="7802" spans="1:32" x14ac:dyDescent="0.25">
      <c r="A7802" s="44" t="s">
        <v>6981</v>
      </c>
      <c r="B7802" s="44" t="s">
        <v>3298</v>
      </c>
      <c r="C7802" s="45">
        <v>23010402</v>
      </c>
      <c r="D7802" s="45" t="s">
        <v>12340</v>
      </c>
      <c r="E7802" s="45" t="s">
        <v>5640</v>
      </c>
      <c r="AF7802" s="326"/>
    </row>
    <row r="7803" spans="1:32" x14ac:dyDescent="0.25">
      <c r="A7803" s="44" t="s">
        <v>6981</v>
      </c>
      <c r="B7803" s="44" t="s">
        <v>5639</v>
      </c>
      <c r="C7803" s="45">
        <v>23010401</v>
      </c>
      <c r="D7803" s="45" t="s">
        <v>12340</v>
      </c>
      <c r="E7803" s="45" t="s">
        <v>5640</v>
      </c>
      <c r="AF7803" s="326"/>
    </row>
    <row r="7804" spans="1:32" x14ac:dyDescent="0.25">
      <c r="A7804" s="44" t="s">
        <v>599</v>
      </c>
      <c r="B7804" s="44" t="s">
        <v>20368</v>
      </c>
      <c r="C7804" s="45" t="s">
        <v>5829</v>
      </c>
      <c r="D7804" s="32" t="s">
        <v>12570</v>
      </c>
      <c r="E7804" s="46">
        <v>46507</v>
      </c>
      <c r="AF7804" s="326"/>
    </row>
    <row r="7805" spans="1:32" x14ac:dyDescent="0.25">
      <c r="A7805" s="44" t="s">
        <v>9557</v>
      </c>
      <c r="B7805" s="44" t="s">
        <v>16114</v>
      </c>
      <c r="C7805" s="45" t="s">
        <v>4468</v>
      </c>
      <c r="D7805" s="93" t="s">
        <v>3876</v>
      </c>
      <c r="E7805" s="359">
        <f>DATE(2026,11,29)</f>
        <v>46355</v>
      </c>
      <c r="F7805" s="93"/>
      <c r="G7805" s="93"/>
      <c r="H7805" s="93"/>
      <c r="I7805" s="99"/>
      <c r="J7805" s="99"/>
      <c r="K7805" s="99"/>
      <c r="L7805" s="99"/>
      <c r="M7805" s="99"/>
      <c r="N7805" s="99"/>
      <c r="O7805" s="99"/>
      <c r="P7805" s="99"/>
      <c r="Q7805" s="99"/>
      <c r="R7805" s="99"/>
      <c r="S7805" s="99"/>
      <c r="T7805" s="99"/>
      <c r="U7805" s="99"/>
      <c r="V7805" s="99"/>
      <c r="W7805" s="99"/>
      <c r="X7805" s="99"/>
      <c r="Y7805" s="99"/>
      <c r="Z7805" s="99"/>
      <c r="AA7805" s="380"/>
      <c r="AF7805" s="326"/>
    </row>
    <row r="7806" spans="1:32" x14ac:dyDescent="0.3">
      <c r="A7806" s="372" t="s">
        <v>16584</v>
      </c>
      <c r="B7806" s="372" t="s">
        <v>1223</v>
      </c>
      <c r="C7806" s="125" t="s">
        <v>16734</v>
      </c>
      <c r="D7806" s="32" t="s">
        <v>20621</v>
      </c>
      <c r="E7806" s="125" t="s">
        <v>10638</v>
      </c>
      <c r="F7806" s="125" t="s">
        <v>1236</v>
      </c>
      <c r="G7806" s="125" t="s">
        <v>1237</v>
      </c>
      <c r="AF7806" s="326"/>
    </row>
    <row r="7807" spans="1:32" x14ac:dyDescent="0.25">
      <c r="A7807" s="44" t="s">
        <v>12277</v>
      </c>
      <c r="B7807" s="44" t="s">
        <v>10020</v>
      </c>
      <c r="C7807" s="45">
        <v>24010401</v>
      </c>
      <c r="D7807" s="45" t="s">
        <v>12340</v>
      </c>
      <c r="E7807" s="45" t="s">
        <v>10021</v>
      </c>
      <c r="AF7807" s="326"/>
    </row>
    <row r="7808" spans="1:32" x14ac:dyDescent="0.3">
      <c r="A7808" s="372" t="s">
        <v>9379</v>
      </c>
      <c r="B7808" s="372" t="s">
        <v>3249</v>
      </c>
      <c r="C7808" s="125" t="s">
        <v>11935</v>
      </c>
      <c r="D7808" s="32" t="s">
        <v>20621</v>
      </c>
      <c r="E7808" s="125" t="s">
        <v>5452</v>
      </c>
      <c r="F7808" s="125" t="s">
        <v>1236</v>
      </c>
      <c r="G7808" s="125" t="s">
        <v>1236</v>
      </c>
      <c r="AF7808" s="326"/>
    </row>
    <row r="7809" spans="1:32" x14ac:dyDescent="0.25">
      <c r="A7809" s="44" t="s">
        <v>19303</v>
      </c>
      <c r="B7809" s="44" t="s">
        <v>990</v>
      </c>
      <c r="C7809" s="45">
        <v>260102</v>
      </c>
      <c r="D7809" s="45" t="s">
        <v>12340</v>
      </c>
      <c r="E7809" s="45" t="s">
        <v>8976</v>
      </c>
      <c r="AF7809" s="326"/>
    </row>
    <row r="7810" spans="1:32" x14ac:dyDescent="0.25">
      <c r="A7810" s="44" t="s">
        <v>6982</v>
      </c>
      <c r="B7810" s="44" t="s">
        <v>5639</v>
      </c>
      <c r="C7810" s="45">
        <v>23010401</v>
      </c>
      <c r="D7810" s="45" t="s">
        <v>12340</v>
      </c>
      <c r="E7810" s="45" t="s">
        <v>5640</v>
      </c>
      <c r="AF7810" s="326"/>
    </row>
    <row r="7811" spans="1:32" x14ac:dyDescent="0.25">
      <c r="A7811" s="44" t="s">
        <v>6982</v>
      </c>
      <c r="B7811" s="44" t="s">
        <v>2433</v>
      </c>
      <c r="C7811" s="45">
        <v>230105</v>
      </c>
      <c r="D7811" s="45" t="s">
        <v>12340</v>
      </c>
      <c r="E7811" s="45" t="s">
        <v>5580</v>
      </c>
      <c r="AF7811" s="326"/>
    </row>
    <row r="7812" spans="1:32" x14ac:dyDescent="0.25">
      <c r="A7812" s="44" t="s">
        <v>6982</v>
      </c>
      <c r="B7812" s="44" t="s">
        <v>3160</v>
      </c>
      <c r="C7812" s="45">
        <v>230901</v>
      </c>
      <c r="D7812" s="45" t="s">
        <v>12340</v>
      </c>
      <c r="E7812" s="45" t="s">
        <v>8524</v>
      </c>
      <c r="AF7812" s="326"/>
    </row>
    <row r="7813" spans="1:32" x14ac:dyDescent="0.25">
      <c r="A7813" s="44" t="s">
        <v>6982</v>
      </c>
      <c r="B7813" s="44" t="s">
        <v>18840</v>
      </c>
      <c r="C7813" s="45">
        <v>260202</v>
      </c>
      <c r="D7813" s="45" t="s">
        <v>12340</v>
      </c>
      <c r="E7813" s="45" t="s">
        <v>10021</v>
      </c>
      <c r="AF7813" s="326"/>
    </row>
    <row r="7814" spans="1:32" x14ac:dyDescent="0.25">
      <c r="A7814" s="44" t="s">
        <v>420</v>
      </c>
      <c r="B7814" s="44" t="s">
        <v>20335</v>
      </c>
      <c r="C7814" s="45" t="s">
        <v>10492</v>
      </c>
      <c r="D7814" s="32" t="s">
        <v>12570</v>
      </c>
      <c r="E7814" s="46">
        <v>46538</v>
      </c>
      <c r="AF7814" s="326"/>
    </row>
    <row r="7815" spans="1:32" x14ac:dyDescent="0.25">
      <c r="A7815" s="44" t="s">
        <v>420</v>
      </c>
      <c r="B7815" s="44" t="s">
        <v>20395</v>
      </c>
      <c r="C7815" s="45" t="s">
        <v>8669</v>
      </c>
      <c r="D7815" s="32" t="s">
        <v>12570</v>
      </c>
      <c r="E7815" s="46">
        <v>46265</v>
      </c>
      <c r="AF7815" s="326"/>
    </row>
    <row r="7816" spans="1:32" x14ac:dyDescent="0.25">
      <c r="A7816" s="44" t="s">
        <v>10748</v>
      </c>
      <c r="B7816" s="44" t="s">
        <v>159</v>
      </c>
      <c r="C7816" s="45" t="s">
        <v>10749</v>
      </c>
      <c r="D7816" s="46" t="s">
        <v>13037</v>
      </c>
      <c r="E7816" s="46">
        <v>46493</v>
      </c>
      <c r="AF7816" s="326"/>
    </row>
    <row r="7817" spans="1:32" x14ac:dyDescent="0.25">
      <c r="A7817" s="44" t="s">
        <v>17696</v>
      </c>
      <c r="B7817" s="44" t="s">
        <v>17690</v>
      </c>
      <c r="C7817" s="45" t="s">
        <v>17697</v>
      </c>
      <c r="D7817" s="46" t="s">
        <v>13037</v>
      </c>
      <c r="E7817" s="46">
        <v>46274</v>
      </c>
      <c r="AF7817" s="326"/>
    </row>
    <row r="7818" spans="1:32" x14ac:dyDescent="0.25">
      <c r="A7818" s="44" t="s">
        <v>19304</v>
      </c>
      <c r="B7818" s="44" t="s">
        <v>3156</v>
      </c>
      <c r="C7818" s="45">
        <v>230904</v>
      </c>
      <c r="D7818" s="45" t="s">
        <v>12340</v>
      </c>
      <c r="E7818" s="45" t="s">
        <v>8524</v>
      </c>
      <c r="AF7818" s="326"/>
    </row>
    <row r="7819" spans="1:32" x14ac:dyDescent="0.25">
      <c r="A7819" s="44" t="s">
        <v>2185</v>
      </c>
      <c r="B7819" s="44" t="s">
        <v>8990</v>
      </c>
      <c r="C7819" s="45" t="s">
        <v>8992</v>
      </c>
      <c r="D7819" s="45" t="s">
        <v>12177</v>
      </c>
      <c r="E7819" s="45" t="s">
        <v>4380</v>
      </c>
      <c r="F7819" s="93"/>
      <c r="G7819" s="93"/>
      <c r="H7819" s="93"/>
      <c r="I7819" s="99"/>
      <c r="J7819" s="99"/>
      <c r="K7819" s="99"/>
      <c r="L7819" s="99"/>
      <c r="M7819" s="99"/>
      <c r="N7819" s="99"/>
      <c r="O7819" s="99"/>
      <c r="P7819" s="99"/>
      <c r="Q7819" s="99"/>
      <c r="R7819" s="99"/>
      <c r="S7819" s="99"/>
      <c r="T7819" s="99"/>
      <c r="U7819" s="99"/>
      <c r="V7819" s="99"/>
      <c r="W7819" s="99"/>
      <c r="X7819" s="99"/>
      <c r="Y7819" s="99"/>
      <c r="Z7819" s="99"/>
      <c r="AF7819" s="326"/>
    </row>
    <row r="7820" spans="1:32" x14ac:dyDescent="0.25">
      <c r="A7820" s="44" t="s">
        <v>2185</v>
      </c>
      <c r="B7820" s="44" t="s">
        <v>2322</v>
      </c>
      <c r="C7820" s="45" t="s">
        <v>2323</v>
      </c>
      <c r="D7820" s="45" t="s">
        <v>12177</v>
      </c>
      <c r="E7820" s="45" t="s">
        <v>8928</v>
      </c>
      <c r="F7820" s="93"/>
      <c r="G7820" s="93"/>
      <c r="H7820" s="93"/>
      <c r="I7820" s="99"/>
      <c r="J7820" s="99"/>
      <c r="K7820" s="99"/>
      <c r="L7820" s="99"/>
      <c r="M7820" s="99"/>
      <c r="N7820" s="99"/>
      <c r="O7820" s="99"/>
      <c r="P7820" s="99"/>
      <c r="Q7820" s="99"/>
      <c r="R7820" s="99"/>
      <c r="S7820" s="99"/>
      <c r="T7820" s="99"/>
      <c r="U7820" s="99"/>
      <c r="V7820" s="99"/>
      <c r="W7820" s="99"/>
      <c r="X7820" s="99"/>
      <c r="Y7820" s="99"/>
      <c r="Z7820" s="99"/>
      <c r="AF7820" s="326"/>
    </row>
    <row r="7821" spans="1:32" x14ac:dyDescent="0.25">
      <c r="A7821" s="44" t="s">
        <v>2185</v>
      </c>
      <c r="B7821" s="44" t="s">
        <v>8990</v>
      </c>
      <c r="C7821" s="45" t="s">
        <v>8992</v>
      </c>
      <c r="D7821" s="93" t="s">
        <v>18817</v>
      </c>
      <c r="E7821" s="45" t="s">
        <v>4380</v>
      </c>
      <c r="F7821" s="379"/>
      <c r="G7821" s="379"/>
      <c r="H7821" s="379"/>
      <c r="I7821" s="380"/>
      <c r="J7821" s="380"/>
      <c r="K7821" s="380"/>
      <c r="L7821" s="380"/>
      <c r="M7821" s="380"/>
      <c r="N7821" s="380"/>
      <c r="O7821" s="380"/>
      <c r="P7821" s="380"/>
      <c r="Q7821" s="380"/>
      <c r="R7821" s="380"/>
      <c r="S7821" s="380"/>
      <c r="T7821" s="380"/>
      <c r="U7821" s="380"/>
      <c r="V7821" s="380"/>
      <c r="W7821" s="380"/>
      <c r="X7821" s="380"/>
      <c r="Y7821" s="380"/>
      <c r="Z7821" s="380"/>
      <c r="AA7821" s="380"/>
      <c r="AF7821" s="326"/>
    </row>
    <row r="7822" spans="1:32" x14ac:dyDescent="0.25">
      <c r="A7822" s="44" t="s">
        <v>2185</v>
      </c>
      <c r="B7822" s="44" t="s">
        <v>2322</v>
      </c>
      <c r="C7822" s="45" t="s">
        <v>2323</v>
      </c>
      <c r="D7822" s="93" t="s">
        <v>18817</v>
      </c>
      <c r="E7822" s="45" t="s">
        <v>8928</v>
      </c>
      <c r="F7822" s="379"/>
      <c r="G7822" s="379"/>
      <c r="H7822" s="379"/>
      <c r="I7822" s="380"/>
      <c r="J7822" s="380"/>
      <c r="K7822" s="380"/>
      <c r="L7822" s="380"/>
      <c r="M7822" s="380"/>
      <c r="N7822" s="380"/>
      <c r="O7822" s="380"/>
      <c r="P7822" s="380"/>
      <c r="Q7822" s="380"/>
      <c r="R7822" s="380"/>
      <c r="S7822" s="380"/>
      <c r="T7822" s="380"/>
      <c r="U7822" s="380"/>
      <c r="V7822" s="380"/>
      <c r="W7822" s="380"/>
      <c r="X7822" s="380"/>
      <c r="Y7822" s="380"/>
      <c r="Z7822" s="380"/>
      <c r="AA7822" s="380"/>
      <c r="AF7822" s="326"/>
    </row>
    <row r="7823" spans="1:32" x14ac:dyDescent="0.25">
      <c r="A7823" s="44" t="s">
        <v>2185</v>
      </c>
      <c r="B7823" s="44" t="s">
        <v>18643</v>
      </c>
      <c r="C7823" s="45" t="s">
        <v>18757</v>
      </c>
      <c r="D7823" s="93" t="s">
        <v>18817</v>
      </c>
      <c r="E7823" s="45" t="s">
        <v>11298</v>
      </c>
      <c r="F7823" s="379"/>
      <c r="G7823" s="379"/>
      <c r="H7823" s="379"/>
      <c r="I7823" s="380"/>
      <c r="J7823" s="380"/>
      <c r="K7823" s="380"/>
      <c r="L7823" s="380"/>
      <c r="M7823" s="380"/>
      <c r="N7823" s="380"/>
      <c r="O7823" s="380"/>
      <c r="P7823" s="380"/>
      <c r="Q7823" s="380"/>
      <c r="R7823" s="380"/>
      <c r="S7823" s="380"/>
      <c r="T7823" s="380"/>
      <c r="U7823" s="380"/>
      <c r="V7823" s="380"/>
      <c r="W7823" s="380"/>
      <c r="X7823" s="380"/>
      <c r="Y7823" s="380"/>
      <c r="Z7823" s="380"/>
      <c r="AA7823" s="380"/>
      <c r="AF7823" s="326"/>
    </row>
    <row r="7824" spans="1:32" x14ac:dyDescent="0.25">
      <c r="A7824" s="44" t="s">
        <v>2185</v>
      </c>
      <c r="B7824" s="44" t="s">
        <v>2322</v>
      </c>
      <c r="C7824" s="45" t="s">
        <v>2323</v>
      </c>
      <c r="D7824" s="45" t="s">
        <v>10697</v>
      </c>
      <c r="E7824" s="45" t="s">
        <v>8928</v>
      </c>
      <c r="F7824" s="93"/>
      <c r="G7824" s="93"/>
      <c r="H7824" s="93"/>
      <c r="I7824" s="99"/>
      <c r="J7824" s="99"/>
      <c r="K7824" s="99"/>
      <c r="L7824" s="99"/>
      <c r="M7824" s="99"/>
      <c r="N7824" s="44"/>
      <c r="O7824" s="44"/>
      <c r="P7824" s="99"/>
      <c r="Q7824" s="99"/>
      <c r="R7824" s="99"/>
      <c r="S7824" s="99"/>
      <c r="T7824" s="99"/>
      <c r="U7824" s="99"/>
      <c r="V7824" s="99"/>
      <c r="W7824" s="99"/>
      <c r="X7824" s="99"/>
      <c r="Y7824" s="99"/>
      <c r="Z7824" s="99"/>
      <c r="AF7824" s="326"/>
    </row>
    <row r="7825" spans="1:32" x14ac:dyDescent="0.25">
      <c r="A7825" s="44" t="s">
        <v>2185</v>
      </c>
      <c r="B7825" s="44" t="s">
        <v>8990</v>
      </c>
      <c r="C7825" s="45" t="s">
        <v>8992</v>
      </c>
      <c r="D7825" s="45" t="s">
        <v>10697</v>
      </c>
      <c r="E7825" s="45" t="s">
        <v>4380</v>
      </c>
      <c r="F7825" s="93"/>
      <c r="G7825" s="93"/>
      <c r="H7825" s="93"/>
      <c r="I7825" s="99"/>
      <c r="J7825" s="99"/>
      <c r="K7825" s="99"/>
      <c r="L7825" s="99"/>
      <c r="M7825" s="99"/>
      <c r="N7825" s="44"/>
      <c r="O7825" s="44"/>
      <c r="P7825" s="99"/>
      <c r="Q7825" s="99"/>
      <c r="R7825" s="99"/>
      <c r="S7825" s="99"/>
      <c r="T7825" s="99"/>
      <c r="U7825" s="99"/>
      <c r="V7825" s="99"/>
      <c r="W7825" s="99"/>
      <c r="X7825" s="99"/>
      <c r="Y7825" s="99"/>
      <c r="Z7825" s="99"/>
      <c r="AF7825" s="326"/>
    </row>
    <row r="7826" spans="1:32" x14ac:dyDescent="0.25">
      <c r="A7826" s="44" t="s">
        <v>746</v>
      </c>
      <c r="B7826" s="44" t="s">
        <v>5639</v>
      </c>
      <c r="C7826" s="45">
        <v>26010401</v>
      </c>
      <c r="D7826" s="45" t="s">
        <v>12340</v>
      </c>
      <c r="E7826" s="45" t="s">
        <v>18836</v>
      </c>
      <c r="AF7826" s="326"/>
    </row>
    <row r="7827" spans="1:32" x14ac:dyDescent="0.25">
      <c r="A7827" s="44" t="s">
        <v>746</v>
      </c>
      <c r="B7827" s="44" t="s">
        <v>3298</v>
      </c>
      <c r="C7827" s="45">
        <v>26010402</v>
      </c>
      <c r="D7827" s="45" t="s">
        <v>12340</v>
      </c>
      <c r="E7827" s="45" t="s">
        <v>18836</v>
      </c>
      <c r="AF7827" s="326"/>
    </row>
    <row r="7828" spans="1:32" x14ac:dyDescent="0.25">
      <c r="A7828" s="44" t="s">
        <v>10227</v>
      </c>
      <c r="B7828" s="92" t="s">
        <v>10390</v>
      </c>
      <c r="C7828" s="77" t="s">
        <v>10122</v>
      </c>
      <c r="D7828" s="93" t="s">
        <v>10389</v>
      </c>
      <c r="E7828" s="94">
        <v>46568</v>
      </c>
      <c r="F7828" s="93"/>
      <c r="G7828" s="93"/>
      <c r="H7828" s="93"/>
      <c r="I7828" s="99"/>
      <c r="J7828" s="99"/>
      <c r="K7828" s="99"/>
      <c r="L7828" s="99"/>
      <c r="M7828" s="99"/>
      <c r="N7828" s="44"/>
      <c r="O7828" s="44"/>
      <c r="P7828" s="99"/>
      <c r="Q7828" s="99"/>
      <c r="R7828" s="99"/>
      <c r="S7828" s="99"/>
      <c r="T7828" s="99"/>
      <c r="U7828" s="99"/>
      <c r="V7828" s="99"/>
      <c r="W7828" s="99"/>
      <c r="X7828" s="99"/>
      <c r="Y7828" s="99"/>
      <c r="Z7828" s="99"/>
      <c r="AF7828" s="326"/>
    </row>
    <row r="7829" spans="1:32" x14ac:dyDescent="0.3">
      <c r="A7829" s="57" t="s">
        <v>747</v>
      </c>
      <c r="B7829" s="57" t="s">
        <v>2254</v>
      </c>
      <c r="C7829" s="62">
        <v>24030</v>
      </c>
      <c r="D7829" s="93" t="s">
        <v>5007</v>
      </c>
      <c r="E7829" s="60">
        <v>46326</v>
      </c>
      <c r="F7829" s="379"/>
      <c r="G7829" s="379"/>
      <c r="H7829" s="379"/>
      <c r="I7829" s="380"/>
      <c r="J7829" s="380"/>
      <c r="K7829" s="380"/>
      <c r="L7829" s="380"/>
      <c r="M7829" s="380"/>
      <c r="N7829" s="380"/>
      <c r="O7829" s="380"/>
      <c r="P7829" s="380"/>
      <c r="Q7829" s="380"/>
      <c r="R7829" s="380"/>
      <c r="S7829" s="380"/>
      <c r="T7829" s="380"/>
      <c r="U7829" s="380"/>
      <c r="V7829" s="380"/>
      <c r="W7829" s="380"/>
      <c r="X7829" s="380"/>
      <c r="Y7829" s="380"/>
      <c r="Z7829" s="380"/>
      <c r="AA7829" s="380"/>
      <c r="AF7829" s="326"/>
    </row>
    <row r="7830" spans="1:32" x14ac:dyDescent="0.25">
      <c r="A7830" s="44" t="s">
        <v>747</v>
      </c>
      <c r="B7830" s="44" t="s">
        <v>3156</v>
      </c>
      <c r="C7830" s="45">
        <v>230904</v>
      </c>
      <c r="D7830" s="45" t="s">
        <v>12340</v>
      </c>
      <c r="E7830" s="45" t="s">
        <v>8524</v>
      </c>
      <c r="AF7830" s="326"/>
    </row>
    <row r="7831" spans="1:32" x14ac:dyDescent="0.25">
      <c r="A7831" s="44" t="s">
        <v>13693</v>
      </c>
      <c r="B7831" s="44" t="s">
        <v>1733</v>
      </c>
      <c r="C7831" s="45">
        <v>250101</v>
      </c>
      <c r="D7831" s="45" t="s">
        <v>12340</v>
      </c>
      <c r="E7831" s="45" t="s">
        <v>13567</v>
      </c>
      <c r="AF7831" s="326"/>
    </row>
    <row r="7832" spans="1:32" x14ac:dyDescent="0.25">
      <c r="A7832" s="44" t="s">
        <v>18093</v>
      </c>
      <c r="B7832" s="44" t="s">
        <v>18094</v>
      </c>
      <c r="C7832" s="45" t="s">
        <v>18379</v>
      </c>
      <c r="D7832" s="93" t="s">
        <v>3876</v>
      </c>
      <c r="E7832" s="359">
        <f>DATE(2029,10,2)</f>
        <v>47393</v>
      </c>
      <c r="F7832" s="93"/>
      <c r="G7832" s="93"/>
      <c r="H7832" s="93"/>
      <c r="I7832" s="99"/>
      <c r="J7832" s="99"/>
      <c r="K7832" s="99"/>
      <c r="L7832" s="99"/>
      <c r="M7832" s="99"/>
      <c r="N7832" s="99"/>
      <c r="O7832" s="99"/>
      <c r="P7832" s="99"/>
      <c r="Q7832" s="99"/>
      <c r="R7832" s="99"/>
      <c r="S7832" s="99"/>
      <c r="T7832" s="99"/>
      <c r="U7832" s="99"/>
      <c r="V7832" s="99"/>
      <c r="W7832" s="99"/>
      <c r="X7832" s="99"/>
      <c r="Y7832" s="99"/>
      <c r="Z7832" s="99"/>
      <c r="AF7832" s="326"/>
    </row>
    <row r="7833" spans="1:32" x14ac:dyDescent="0.25">
      <c r="A7833" s="44" t="s">
        <v>17080</v>
      </c>
      <c r="B7833" s="44" t="s">
        <v>2212</v>
      </c>
      <c r="C7833" s="45">
        <v>250702</v>
      </c>
      <c r="D7833" s="45" t="s">
        <v>12340</v>
      </c>
      <c r="E7833" s="45" t="s">
        <v>10638</v>
      </c>
      <c r="AF7833" s="326"/>
    </row>
    <row r="7834" spans="1:32" x14ac:dyDescent="0.25">
      <c r="A7834" s="44" t="s">
        <v>8847</v>
      </c>
      <c r="B7834" s="44" t="s">
        <v>20344</v>
      </c>
      <c r="C7834" s="45" t="s">
        <v>8813</v>
      </c>
      <c r="D7834" s="32" t="s">
        <v>12570</v>
      </c>
      <c r="E7834" s="46">
        <v>46387</v>
      </c>
      <c r="AF7834" s="326"/>
    </row>
    <row r="7835" spans="1:32" x14ac:dyDescent="0.25">
      <c r="A7835" s="44" t="s">
        <v>19305</v>
      </c>
      <c r="B7835" s="44" t="s">
        <v>3597</v>
      </c>
      <c r="C7835" s="45">
        <v>250503</v>
      </c>
      <c r="D7835" s="45" t="s">
        <v>12340</v>
      </c>
      <c r="E7835" s="45" t="s">
        <v>16904</v>
      </c>
      <c r="AF7835" s="326"/>
    </row>
    <row r="7836" spans="1:32" x14ac:dyDescent="0.25">
      <c r="A7836" s="44" t="s">
        <v>13694</v>
      </c>
      <c r="B7836" s="44" t="s">
        <v>5639</v>
      </c>
      <c r="C7836" s="45">
        <v>25010401</v>
      </c>
      <c r="D7836" s="45" t="s">
        <v>12340</v>
      </c>
      <c r="E7836" s="45" t="s">
        <v>13581</v>
      </c>
      <c r="AF7836" s="326"/>
    </row>
    <row r="7837" spans="1:32" x14ac:dyDescent="0.25">
      <c r="A7837" s="44" t="s">
        <v>19306</v>
      </c>
      <c r="B7837" s="44" t="s">
        <v>18842</v>
      </c>
      <c r="C7837" s="45">
        <v>26020101</v>
      </c>
      <c r="D7837" s="45" t="s">
        <v>12340</v>
      </c>
      <c r="E7837" s="45" t="s">
        <v>10021</v>
      </c>
      <c r="AF7837" s="326"/>
    </row>
    <row r="7838" spans="1:32" x14ac:dyDescent="0.25">
      <c r="A7838" s="91" t="s">
        <v>10228</v>
      </c>
      <c r="B7838" s="92" t="s">
        <v>10390</v>
      </c>
      <c r="C7838" s="45" t="s">
        <v>10135</v>
      </c>
      <c r="D7838" s="93" t="s">
        <v>10389</v>
      </c>
      <c r="E7838" s="94">
        <v>46203</v>
      </c>
      <c r="F7838" s="93"/>
      <c r="G7838" s="93"/>
      <c r="H7838" s="93"/>
      <c r="I7838" s="99"/>
      <c r="J7838" s="99"/>
      <c r="K7838" s="99"/>
      <c r="L7838" s="99"/>
      <c r="M7838" s="99"/>
      <c r="N7838" s="44"/>
      <c r="O7838" s="44"/>
      <c r="P7838" s="99"/>
      <c r="Q7838" s="99"/>
      <c r="R7838" s="99"/>
      <c r="S7838" s="99"/>
      <c r="T7838" s="99"/>
      <c r="U7838" s="99"/>
      <c r="V7838" s="99"/>
      <c r="W7838" s="99"/>
      <c r="X7838" s="99"/>
      <c r="Y7838" s="99"/>
      <c r="Z7838" s="99"/>
      <c r="AA7838" s="380"/>
      <c r="AF7838" s="326"/>
    </row>
    <row r="7839" spans="1:32" x14ac:dyDescent="0.25">
      <c r="A7839" s="44" t="s">
        <v>14882</v>
      </c>
      <c r="B7839" s="44" t="s">
        <v>16115</v>
      </c>
      <c r="C7839" s="45" t="s">
        <v>14883</v>
      </c>
      <c r="D7839" s="93" t="s">
        <v>3876</v>
      </c>
      <c r="E7839" s="359">
        <f>DATE(2028,11,18)</f>
        <v>47075</v>
      </c>
      <c r="F7839" s="93"/>
      <c r="G7839" s="93"/>
      <c r="H7839" s="93"/>
      <c r="I7839" s="99"/>
      <c r="J7839" s="99"/>
      <c r="K7839" s="99"/>
      <c r="L7839" s="99"/>
      <c r="M7839" s="99"/>
      <c r="N7839" s="99"/>
      <c r="O7839" s="99"/>
      <c r="P7839" s="99"/>
      <c r="Q7839" s="99"/>
      <c r="R7839" s="99"/>
      <c r="S7839" s="99"/>
      <c r="T7839" s="99"/>
      <c r="U7839" s="99"/>
      <c r="V7839" s="99"/>
      <c r="W7839" s="99"/>
      <c r="X7839" s="99"/>
      <c r="Y7839" s="99"/>
      <c r="Z7839" s="99"/>
      <c r="AF7839" s="326"/>
    </row>
    <row r="7840" spans="1:32" x14ac:dyDescent="0.3">
      <c r="A7840" s="372" t="s">
        <v>3588</v>
      </c>
      <c r="B7840" s="372" t="s">
        <v>258</v>
      </c>
      <c r="C7840" s="125" t="s">
        <v>8401</v>
      </c>
      <c r="D7840" s="32" t="s">
        <v>20621</v>
      </c>
      <c r="E7840" s="125" t="s">
        <v>4471</v>
      </c>
      <c r="F7840" s="125" t="s">
        <v>1236</v>
      </c>
      <c r="G7840" s="125" t="s">
        <v>1237</v>
      </c>
      <c r="AF7840" s="326"/>
    </row>
    <row r="7841" spans="1:32" x14ac:dyDescent="0.25">
      <c r="A7841" s="44" t="s">
        <v>748</v>
      </c>
      <c r="B7841" s="44" t="s">
        <v>18840</v>
      </c>
      <c r="C7841" s="45">
        <v>260202</v>
      </c>
      <c r="D7841" s="45" t="s">
        <v>12340</v>
      </c>
      <c r="E7841" s="45" t="s">
        <v>10021</v>
      </c>
      <c r="AF7841" s="326"/>
    </row>
    <row r="7842" spans="1:32" x14ac:dyDescent="0.25">
      <c r="A7842" s="44" t="s">
        <v>20297</v>
      </c>
      <c r="B7842" s="44" t="s">
        <v>20365</v>
      </c>
      <c r="C7842" s="45" t="s">
        <v>20366</v>
      </c>
      <c r="D7842" s="32" t="s">
        <v>12570</v>
      </c>
      <c r="E7842" s="46">
        <v>46507</v>
      </c>
      <c r="AF7842" s="326"/>
    </row>
    <row r="7843" spans="1:32" x14ac:dyDescent="0.25">
      <c r="A7843" s="44" t="s">
        <v>4418</v>
      </c>
      <c r="B7843" s="44" t="s">
        <v>4419</v>
      </c>
      <c r="C7843" s="45" t="s">
        <v>4420</v>
      </c>
      <c r="D7843" s="45" t="s">
        <v>12177</v>
      </c>
      <c r="E7843" s="45" t="s">
        <v>4471</v>
      </c>
      <c r="F7843" s="93"/>
      <c r="G7843" s="93"/>
      <c r="H7843" s="93"/>
      <c r="I7843" s="99"/>
      <c r="J7843" s="99"/>
      <c r="K7843" s="99"/>
      <c r="L7843" s="99"/>
      <c r="M7843" s="99"/>
      <c r="N7843" s="99"/>
      <c r="O7843" s="99"/>
      <c r="P7843" s="99"/>
      <c r="Q7843" s="99"/>
      <c r="R7843" s="99"/>
      <c r="S7843" s="99"/>
      <c r="T7843" s="99"/>
      <c r="U7843" s="99"/>
      <c r="V7843" s="99"/>
      <c r="W7843" s="99"/>
      <c r="X7843" s="99"/>
      <c r="Y7843" s="99"/>
      <c r="Z7843" s="99"/>
      <c r="AF7843" s="326"/>
    </row>
    <row r="7844" spans="1:32" x14ac:dyDescent="0.25">
      <c r="A7844" s="44" t="s">
        <v>4418</v>
      </c>
      <c r="B7844" s="44" t="s">
        <v>4419</v>
      </c>
      <c r="C7844" s="45" t="s">
        <v>4420</v>
      </c>
      <c r="D7844" s="93" t="s">
        <v>18817</v>
      </c>
      <c r="E7844" s="45" t="s">
        <v>18715</v>
      </c>
      <c r="F7844" s="379"/>
      <c r="G7844" s="379"/>
      <c r="H7844" s="379"/>
      <c r="I7844" s="380"/>
      <c r="J7844" s="380"/>
      <c r="K7844" s="380"/>
      <c r="L7844" s="380"/>
      <c r="M7844" s="380"/>
      <c r="N7844" s="380"/>
      <c r="O7844" s="380"/>
      <c r="P7844" s="380"/>
      <c r="Q7844" s="380"/>
      <c r="R7844" s="380"/>
      <c r="S7844" s="380"/>
      <c r="T7844" s="380"/>
      <c r="U7844" s="380"/>
      <c r="V7844" s="380"/>
      <c r="W7844" s="380"/>
      <c r="X7844" s="380"/>
      <c r="Y7844" s="380"/>
      <c r="Z7844" s="380"/>
      <c r="AA7844" s="380"/>
      <c r="AF7844" s="326"/>
    </row>
    <row r="7845" spans="1:32" x14ac:dyDescent="0.25">
      <c r="A7845" s="44" t="s">
        <v>4418</v>
      </c>
      <c r="B7845" s="44" t="s">
        <v>4419</v>
      </c>
      <c r="C7845" s="45" t="s">
        <v>4420</v>
      </c>
      <c r="D7845" s="45" t="s">
        <v>10697</v>
      </c>
      <c r="E7845" s="45" t="s">
        <v>4471</v>
      </c>
      <c r="F7845" s="93"/>
      <c r="G7845" s="93"/>
      <c r="H7845" s="93"/>
      <c r="I7845" s="99"/>
      <c r="J7845" s="99"/>
      <c r="K7845" s="99"/>
      <c r="L7845" s="99"/>
      <c r="M7845" s="99"/>
      <c r="N7845" s="44"/>
      <c r="O7845" s="44"/>
      <c r="P7845" s="99"/>
      <c r="Q7845" s="99"/>
      <c r="R7845" s="99"/>
      <c r="S7845" s="99"/>
      <c r="T7845" s="99"/>
      <c r="U7845" s="99"/>
      <c r="V7845" s="99"/>
      <c r="W7845" s="99"/>
      <c r="X7845" s="99"/>
      <c r="Y7845" s="99"/>
      <c r="Z7845" s="99"/>
      <c r="AF7845" s="326"/>
    </row>
    <row r="7846" spans="1:32" x14ac:dyDescent="0.3">
      <c r="A7846" s="57" t="s">
        <v>13305</v>
      </c>
      <c r="B7846" s="57" t="s">
        <v>2254</v>
      </c>
      <c r="C7846" s="62">
        <v>24030</v>
      </c>
      <c r="D7846" s="93" t="s">
        <v>5007</v>
      </c>
      <c r="E7846" s="60">
        <v>46326</v>
      </c>
      <c r="F7846" s="379"/>
      <c r="G7846" s="379"/>
      <c r="H7846" s="379"/>
      <c r="I7846" s="380"/>
      <c r="J7846" s="380"/>
      <c r="K7846" s="380"/>
      <c r="L7846" s="380"/>
      <c r="M7846" s="380"/>
      <c r="N7846" s="380"/>
      <c r="O7846" s="380"/>
      <c r="P7846" s="380"/>
      <c r="Q7846" s="380"/>
      <c r="R7846" s="380"/>
      <c r="S7846" s="380"/>
      <c r="T7846" s="380"/>
      <c r="U7846" s="380"/>
      <c r="V7846" s="380"/>
      <c r="W7846" s="380"/>
      <c r="X7846" s="380"/>
      <c r="Y7846" s="380"/>
      <c r="Z7846" s="380"/>
      <c r="AA7846" s="380"/>
      <c r="AF7846" s="326"/>
    </row>
    <row r="7847" spans="1:32" x14ac:dyDescent="0.25">
      <c r="A7847" s="44" t="s">
        <v>13305</v>
      </c>
      <c r="B7847" s="44" t="s">
        <v>13135</v>
      </c>
      <c r="C7847" s="45">
        <v>15.25</v>
      </c>
      <c r="D7847" s="45" t="s">
        <v>13565</v>
      </c>
      <c r="E7847" s="46">
        <v>47664</v>
      </c>
      <c r="F7847" s="45"/>
      <c r="G7847" s="93"/>
      <c r="H7847" s="93"/>
      <c r="I7847" s="99"/>
      <c r="J7847" s="99"/>
      <c r="K7847" s="99"/>
      <c r="L7847" s="99"/>
      <c r="M7847" s="99"/>
      <c r="N7847" s="99"/>
      <c r="O7847" s="99"/>
      <c r="P7847" s="99"/>
      <c r="Q7847" s="99"/>
      <c r="R7847" s="99"/>
      <c r="S7847" s="99"/>
      <c r="T7847" s="99"/>
      <c r="U7847" s="99"/>
      <c r="V7847" s="99"/>
      <c r="W7847" s="99"/>
      <c r="X7847" s="99"/>
      <c r="Y7847" s="99"/>
      <c r="Z7847" s="99"/>
      <c r="AF7847" s="326"/>
    </row>
    <row r="7848" spans="1:32" x14ac:dyDescent="0.3">
      <c r="A7848" s="372" t="s">
        <v>12426</v>
      </c>
      <c r="B7848" s="372" t="s">
        <v>1210</v>
      </c>
      <c r="C7848" s="125" t="s">
        <v>12344</v>
      </c>
      <c r="D7848" s="32" t="s">
        <v>20621</v>
      </c>
      <c r="E7848" s="125" t="s">
        <v>5075</v>
      </c>
      <c r="F7848" s="125" t="s">
        <v>1236</v>
      </c>
      <c r="G7848" s="125" t="s">
        <v>1237</v>
      </c>
      <c r="AF7848" s="326"/>
    </row>
    <row r="7849" spans="1:32" x14ac:dyDescent="0.3">
      <c r="A7849" s="385" t="s">
        <v>1073</v>
      </c>
      <c r="B7849" s="385" t="s">
        <v>1339</v>
      </c>
      <c r="C7849" s="387">
        <v>24027</v>
      </c>
      <c r="D7849" s="93" t="s">
        <v>5007</v>
      </c>
      <c r="E7849" s="388">
        <v>46507</v>
      </c>
      <c r="AF7849" s="326"/>
    </row>
    <row r="7850" spans="1:32" x14ac:dyDescent="0.3">
      <c r="A7850" s="372" t="s">
        <v>1073</v>
      </c>
      <c r="B7850" s="372" t="s">
        <v>12348</v>
      </c>
      <c r="C7850" s="125" t="s">
        <v>12188</v>
      </c>
      <c r="D7850" s="32" t="s">
        <v>20621</v>
      </c>
      <c r="E7850" s="125" t="s">
        <v>5239</v>
      </c>
      <c r="F7850" s="125" t="s">
        <v>1236</v>
      </c>
      <c r="G7850" s="125" t="s">
        <v>1236</v>
      </c>
      <c r="AF7850" s="326"/>
    </row>
    <row r="7851" spans="1:32" x14ac:dyDescent="0.3">
      <c r="A7851" s="372" t="s">
        <v>1073</v>
      </c>
      <c r="B7851" s="372" t="s">
        <v>1210</v>
      </c>
      <c r="C7851" s="125" t="s">
        <v>12344</v>
      </c>
      <c r="D7851" s="32" t="s">
        <v>20621</v>
      </c>
      <c r="E7851" s="125" t="s">
        <v>5075</v>
      </c>
      <c r="F7851" s="125" t="s">
        <v>1236</v>
      </c>
      <c r="G7851" s="125" t="s">
        <v>1236</v>
      </c>
      <c r="AF7851" s="326"/>
    </row>
    <row r="7852" spans="1:32" x14ac:dyDescent="0.3">
      <c r="A7852" s="372" t="s">
        <v>1073</v>
      </c>
      <c r="B7852" s="372" t="s">
        <v>1204</v>
      </c>
      <c r="C7852" s="125" t="s">
        <v>14352</v>
      </c>
      <c r="D7852" s="32" t="s">
        <v>20621</v>
      </c>
      <c r="E7852" s="125" t="s">
        <v>13567</v>
      </c>
      <c r="F7852" s="125" t="s">
        <v>1236</v>
      </c>
      <c r="G7852" s="125" t="s">
        <v>1236</v>
      </c>
      <c r="AF7852" s="326"/>
    </row>
    <row r="7853" spans="1:32" x14ac:dyDescent="0.3">
      <c r="A7853" s="372" t="s">
        <v>1073</v>
      </c>
      <c r="B7853" s="372" t="s">
        <v>1213</v>
      </c>
      <c r="C7853" s="125" t="s">
        <v>20615</v>
      </c>
      <c r="D7853" s="32" t="s">
        <v>20621</v>
      </c>
      <c r="E7853" s="125" t="s">
        <v>10032</v>
      </c>
      <c r="F7853" s="125" t="s">
        <v>1236</v>
      </c>
      <c r="G7853" s="125" t="s">
        <v>1236</v>
      </c>
      <c r="AF7853" s="326"/>
    </row>
    <row r="7854" spans="1:32" x14ac:dyDescent="0.25">
      <c r="A7854" s="76" t="s">
        <v>1073</v>
      </c>
      <c r="B7854" s="44" t="s">
        <v>13116</v>
      </c>
      <c r="C7854" s="45">
        <v>3.26</v>
      </c>
      <c r="D7854" s="45" t="s">
        <v>13565</v>
      </c>
      <c r="E7854" s="46">
        <v>47787</v>
      </c>
      <c r="F7854" s="45"/>
      <c r="G7854" s="93"/>
      <c r="H7854" s="93"/>
      <c r="I7854" s="99"/>
      <c r="J7854" s="99"/>
      <c r="K7854" s="99"/>
      <c r="L7854" s="99"/>
      <c r="M7854" s="99"/>
      <c r="N7854" s="99"/>
      <c r="O7854" s="99"/>
      <c r="P7854" s="99"/>
      <c r="Q7854" s="99"/>
      <c r="R7854" s="99"/>
      <c r="S7854" s="99"/>
      <c r="T7854" s="99"/>
      <c r="U7854" s="99"/>
      <c r="V7854" s="99"/>
      <c r="W7854" s="99"/>
      <c r="X7854" s="99"/>
      <c r="Y7854" s="99"/>
      <c r="Z7854" s="99"/>
      <c r="AF7854" s="326"/>
    </row>
    <row r="7855" spans="1:32" x14ac:dyDescent="0.25">
      <c r="A7855" s="76" t="s">
        <v>1073</v>
      </c>
      <c r="B7855" s="44" t="s">
        <v>13160</v>
      </c>
      <c r="C7855" s="45">
        <v>6.26</v>
      </c>
      <c r="D7855" s="45" t="s">
        <v>13565</v>
      </c>
      <c r="E7855" s="46">
        <v>47787</v>
      </c>
      <c r="F7855" s="45"/>
      <c r="G7855" s="93"/>
      <c r="H7855" s="93"/>
      <c r="I7855" s="99"/>
      <c r="J7855" s="99"/>
      <c r="K7855" s="99"/>
      <c r="L7855" s="99"/>
      <c r="M7855" s="99"/>
      <c r="N7855" s="99"/>
      <c r="O7855" s="99"/>
      <c r="P7855" s="99"/>
      <c r="Q7855" s="99"/>
      <c r="R7855" s="99"/>
      <c r="S7855" s="99"/>
      <c r="T7855" s="99"/>
      <c r="U7855" s="99"/>
      <c r="V7855" s="99"/>
      <c r="W7855" s="99"/>
      <c r="X7855" s="99"/>
      <c r="Y7855" s="99"/>
      <c r="Z7855" s="99"/>
      <c r="AF7855" s="326"/>
    </row>
    <row r="7856" spans="1:32" x14ac:dyDescent="0.25">
      <c r="A7856" s="44" t="s">
        <v>1073</v>
      </c>
      <c r="B7856" s="44" t="s">
        <v>13117</v>
      </c>
      <c r="C7856" s="45">
        <v>11.25</v>
      </c>
      <c r="D7856" s="45" t="s">
        <v>13565</v>
      </c>
      <c r="E7856" s="46">
        <v>47664</v>
      </c>
      <c r="F7856" s="45"/>
      <c r="G7856" s="93"/>
      <c r="H7856" s="93"/>
      <c r="I7856" s="99"/>
      <c r="J7856" s="99"/>
      <c r="K7856" s="99"/>
      <c r="L7856" s="99"/>
      <c r="M7856" s="99"/>
      <c r="N7856" s="99"/>
      <c r="O7856" s="99"/>
      <c r="P7856" s="99"/>
      <c r="Q7856" s="99"/>
      <c r="R7856" s="99"/>
      <c r="S7856" s="99"/>
      <c r="T7856" s="99"/>
      <c r="U7856" s="99"/>
      <c r="V7856" s="99"/>
      <c r="W7856" s="99"/>
      <c r="X7856" s="99"/>
      <c r="Y7856" s="99"/>
      <c r="Z7856" s="99"/>
      <c r="AF7856" s="326"/>
    </row>
    <row r="7857" spans="1:32" x14ac:dyDescent="0.25">
      <c r="A7857" s="44" t="s">
        <v>1073</v>
      </c>
      <c r="B7857" s="44" t="s">
        <v>13127</v>
      </c>
      <c r="C7857" s="45">
        <v>13.25</v>
      </c>
      <c r="D7857" s="45" t="s">
        <v>13565</v>
      </c>
      <c r="E7857" s="46">
        <v>47664</v>
      </c>
      <c r="F7857" s="45"/>
      <c r="G7857" s="93"/>
      <c r="H7857" s="93"/>
      <c r="I7857" s="99"/>
      <c r="J7857" s="99"/>
      <c r="K7857" s="99"/>
      <c r="L7857" s="99"/>
      <c r="M7857" s="99"/>
      <c r="N7857" s="99"/>
      <c r="O7857" s="99"/>
      <c r="P7857" s="99"/>
      <c r="Q7857" s="99"/>
      <c r="R7857" s="99"/>
      <c r="S7857" s="99"/>
      <c r="T7857" s="99"/>
      <c r="U7857" s="99"/>
      <c r="V7857" s="99"/>
      <c r="W7857" s="99"/>
      <c r="X7857" s="99"/>
      <c r="Y7857" s="99"/>
      <c r="Z7857" s="99"/>
      <c r="AF7857" s="326"/>
    </row>
    <row r="7858" spans="1:32" x14ac:dyDescent="0.25">
      <c r="A7858" s="44" t="s">
        <v>1073</v>
      </c>
      <c r="B7858" s="44" t="s">
        <v>14670</v>
      </c>
      <c r="C7858" s="45">
        <v>16.25</v>
      </c>
      <c r="D7858" s="45" t="s">
        <v>13565</v>
      </c>
      <c r="E7858" s="46">
        <v>47664</v>
      </c>
      <c r="F7858" s="45"/>
      <c r="G7858" s="93"/>
      <c r="H7858" s="93"/>
      <c r="I7858" s="99"/>
      <c r="J7858" s="99"/>
      <c r="K7858" s="99"/>
      <c r="L7858" s="99"/>
      <c r="M7858" s="99"/>
      <c r="N7858" s="99"/>
      <c r="O7858" s="99"/>
      <c r="P7858" s="99"/>
      <c r="Q7858" s="99"/>
      <c r="R7858" s="99"/>
      <c r="S7858" s="99"/>
      <c r="T7858" s="99"/>
      <c r="U7858" s="99"/>
      <c r="V7858" s="99"/>
      <c r="W7858" s="99"/>
      <c r="X7858" s="99"/>
      <c r="Y7858" s="99"/>
      <c r="Z7858" s="99"/>
      <c r="AF7858" s="326"/>
    </row>
    <row r="7859" spans="1:32" x14ac:dyDescent="0.25">
      <c r="A7859" s="44" t="s">
        <v>1073</v>
      </c>
      <c r="B7859" s="44" t="s">
        <v>13144</v>
      </c>
      <c r="C7859" s="45">
        <v>17.25</v>
      </c>
      <c r="D7859" s="45" t="s">
        <v>13565</v>
      </c>
      <c r="E7859" s="46">
        <v>47664</v>
      </c>
      <c r="F7859" s="45"/>
      <c r="G7859" s="93"/>
      <c r="H7859" s="93"/>
      <c r="I7859" s="99"/>
      <c r="J7859" s="99"/>
      <c r="K7859" s="99"/>
      <c r="L7859" s="99"/>
      <c r="M7859" s="99"/>
      <c r="N7859" s="99"/>
      <c r="O7859" s="99"/>
      <c r="P7859" s="99"/>
      <c r="Q7859" s="99"/>
      <c r="R7859" s="99"/>
      <c r="S7859" s="99"/>
      <c r="T7859" s="99"/>
      <c r="U7859" s="99"/>
      <c r="V7859" s="99"/>
      <c r="W7859" s="99"/>
      <c r="X7859" s="99"/>
      <c r="Y7859" s="99"/>
      <c r="Z7859" s="99"/>
      <c r="AF7859" s="326"/>
    </row>
    <row r="7860" spans="1:32" x14ac:dyDescent="0.25">
      <c r="A7860" s="44" t="s">
        <v>1073</v>
      </c>
      <c r="B7860" s="44" t="s">
        <v>14644</v>
      </c>
      <c r="C7860" s="45">
        <v>18.25</v>
      </c>
      <c r="D7860" s="45" t="s">
        <v>13565</v>
      </c>
      <c r="E7860" s="46">
        <v>47664</v>
      </c>
      <c r="F7860" s="45"/>
      <c r="G7860" s="93"/>
      <c r="H7860" s="93"/>
      <c r="I7860" s="99"/>
      <c r="J7860" s="99"/>
      <c r="K7860" s="99"/>
      <c r="L7860" s="99"/>
      <c r="M7860" s="99"/>
      <c r="N7860" s="99"/>
      <c r="O7860" s="99"/>
      <c r="P7860" s="99"/>
      <c r="Q7860" s="99"/>
      <c r="R7860" s="99"/>
      <c r="S7860" s="99"/>
      <c r="T7860" s="99"/>
      <c r="U7860" s="99"/>
      <c r="V7860" s="99"/>
      <c r="W7860" s="99"/>
      <c r="X7860" s="99"/>
      <c r="Y7860" s="99"/>
      <c r="Z7860" s="99"/>
      <c r="AF7860" s="326"/>
    </row>
    <row r="7861" spans="1:32" x14ac:dyDescent="0.25">
      <c r="A7861" s="44" t="s">
        <v>1073</v>
      </c>
      <c r="B7861" s="44" t="s">
        <v>13118</v>
      </c>
      <c r="C7861" s="45">
        <v>21.25</v>
      </c>
      <c r="D7861" s="45" t="s">
        <v>13565</v>
      </c>
      <c r="E7861" s="46">
        <v>47664</v>
      </c>
      <c r="F7861" s="45"/>
      <c r="G7861" s="93"/>
      <c r="H7861" s="93"/>
      <c r="I7861" s="99"/>
      <c r="J7861" s="99"/>
      <c r="K7861" s="99"/>
      <c r="L7861" s="99"/>
      <c r="M7861" s="99"/>
      <c r="N7861" s="99"/>
      <c r="O7861" s="99"/>
      <c r="P7861" s="99"/>
      <c r="Q7861" s="99"/>
      <c r="R7861" s="99"/>
      <c r="S7861" s="99"/>
      <c r="T7861" s="99"/>
      <c r="U7861" s="99"/>
      <c r="V7861" s="99"/>
      <c r="W7861" s="99"/>
      <c r="X7861" s="99"/>
      <c r="Y7861" s="99"/>
      <c r="Z7861" s="99"/>
      <c r="AF7861" s="326"/>
    </row>
    <row r="7862" spans="1:32" x14ac:dyDescent="0.25">
      <c r="A7862" s="44" t="s">
        <v>1073</v>
      </c>
      <c r="B7862" s="44" t="s">
        <v>13206</v>
      </c>
      <c r="C7862" s="45">
        <v>25.25</v>
      </c>
      <c r="D7862" s="45" t="s">
        <v>13565</v>
      </c>
      <c r="E7862" s="46">
        <v>47664</v>
      </c>
      <c r="F7862" s="45"/>
      <c r="G7862" s="93"/>
      <c r="H7862" s="93"/>
      <c r="I7862" s="99"/>
      <c r="J7862" s="99"/>
      <c r="K7862" s="99"/>
      <c r="L7862" s="99"/>
      <c r="M7862" s="99"/>
      <c r="N7862" s="99"/>
      <c r="O7862" s="99"/>
      <c r="P7862" s="99"/>
      <c r="Q7862" s="99"/>
      <c r="R7862" s="99"/>
      <c r="S7862" s="99"/>
      <c r="T7862" s="99"/>
      <c r="U7862" s="99"/>
      <c r="V7862" s="99"/>
      <c r="W7862" s="99"/>
      <c r="X7862" s="99"/>
      <c r="Y7862" s="99"/>
      <c r="Z7862" s="99"/>
      <c r="AF7862" s="326"/>
    </row>
    <row r="7863" spans="1:32" x14ac:dyDescent="0.25">
      <c r="A7863" s="44" t="s">
        <v>1073</v>
      </c>
      <c r="B7863" s="44" t="s">
        <v>14635</v>
      </c>
      <c r="C7863" s="45">
        <v>28.25</v>
      </c>
      <c r="D7863" s="45" t="s">
        <v>13565</v>
      </c>
      <c r="E7863" s="46">
        <v>47664</v>
      </c>
      <c r="F7863" s="45"/>
      <c r="G7863" s="93"/>
      <c r="H7863" s="93"/>
      <c r="I7863" s="99"/>
      <c r="J7863" s="99"/>
      <c r="K7863" s="99"/>
      <c r="L7863" s="99"/>
      <c r="M7863" s="99"/>
      <c r="N7863" s="99"/>
      <c r="O7863" s="99"/>
      <c r="P7863" s="99"/>
      <c r="Q7863" s="99"/>
      <c r="R7863" s="99"/>
      <c r="S7863" s="99"/>
      <c r="T7863" s="99"/>
      <c r="U7863" s="99"/>
      <c r="V7863" s="99"/>
      <c r="W7863" s="99"/>
      <c r="X7863" s="99"/>
      <c r="Y7863" s="99"/>
      <c r="Z7863" s="99"/>
      <c r="AF7863" s="326"/>
    </row>
    <row r="7864" spans="1:32" x14ac:dyDescent="0.25">
      <c r="A7864" s="44" t="s">
        <v>17081</v>
      </c>
      <c r="B7864" s="44" t="s">
        <v>5447</v>
      </c>
      <c r="C7864" s="45">
        <v>250802</v>
      </c>
      <c r="D7864" s="45" t="s">
        <v>12340</v>
      </c>
      <c r="E7864" s="45" t="s">
        <v>10682</v>
      </c>
      <c r="AF7864" s="326"/>
    </row>
    <row r="7865" spans="1:32" x14ac:dyDescent="0.25">
      <c r="A7865" s="44" t="s">
        <v>17081</v>
      </c>
      <c r="B7865" s="44" t="s">
        <v>3598</v>
      </c>
      <c r="C7865" s="45">
        <v>230301</v>
      </c>
      <c r="D7865" s="45" t="s">
        <v>12340</v>
      </c>
      <c r="E7865" s="45" t="s">
        <v>5580</v>
      </c>
      <c r="AF7865" s="326"/>
    </row>
    <row r="7866" spans="1:32" x14ac:dyDescent="0.25">
      <c r="A7866" s="44" t="s">
        <v>17081</v>
      </c>
      <c r="B7866" s="44" t="s">
        <v>970</v>
      </c>
      <c r="C7866" s="45">
        <v>231104</v>
      </c>
      <c r="D7866" s="45" t="s">
        <v>12340</v>
      </c>
      <c r="E7866" s="45" t="s">
        <v>9018</v>
      </c>
      <c r="AF7866" s="326"/>
    </row>
    <row r="7867" spans="1:32" x14ac:dyDescent="0.25">
      <c r="A7867" s="44" t="s">
        <v>17081</v>
      </c>
      <c r="B7867" s="44" t="s">
        <v>980</v>
      </c>
      <c r="C7867" s="45">
        <v>260103</v>
      </c>
      <c r="D7867" s="45" t="s">
        <v>12340</v>
      </c>
      <c r="E7867" s="45" t="s">
        <v>8976</v>
      </c>
      <c r="AF7867" s="326"/>
    </row>
    <row r="7868" spans="1:32" x14ac:dyDescent="0.25">
      <c r="A7868" s="44" t="s">
        <v>6983</v>
      </c>
      <c r="B7868" s="44" t="s">
        <v>2433</v>
      </c>
      <c r="C7868" s="45">
        <v>220105</v>
      </c>
      <c r="D7868" s="45" t="s">
        <v>12340</v>
      </c>
      <c r="E7868" s="45" t="s">
        <v>2686</v>
      </c>
      <c r="AF7868" s="326"/>
    </row>
    <row r="7869" spans="1:32" x14ac:dyDescent="0.25">
      <c r="A7869" s="44" t="s">
        <v>6983</v>
      </c>
      <c r="B7869" s="44" t="s">
        <v>18840</v>
      </c>
      <c r="C7869" s="45">
        <v>260202</v>
      </c>
      <c r="D7869" s="45" t="s">
        <v>12340</v>
      </c>
      <c r="E7869" s="45" t="s">
        <v>10021</v>
      </c>
      <c r="AF7869" s="326"/>
    </row>
    <row r="7870" spans="1:32" x14ac:dyDescent="0.3">
      <c r="A7870" s="372" t="s">
        <v>17519</v>
      </c>
      <c r="B7870" s="372" t="s">
        <v>5059</v>
      </c>
      <c r="C7870" s="125" t="s">
        <v>17475</v>
      </c>
      <c r="D7870" s="32" t="s">
        <v>20621</v>
      </c>
      <c r="E7870" s="125" t="s">
        <v>5246</v>
      </c>
      <c r="F7870" s="125" t="s">
        <v>1236</v>
      </c>
      <c r="G7870" s="125" t="s">
        <v>1237</v>
      </c>
      <c r="AF7870" s="326"/>
    </row>
    <row r="7871" spans="1:32" x14ac:dyDescent="0.3">
      <c r="A7871" s="372" t="s">
        <v>20488</v>
      </c>
      <c r="B7871" s="372" t="s">
        <v>1232</v>
      </c>
      <c r="C7871" s="125" t="s">
        <v>12397</v>
      </c>
      <c r="D7871" s="32" t="s">
        <v>20621</v>
      </c>
      <c r="E7871" s="125" t="s">
        <v>5075</v>
      </c>
      <c r="F7871" s="125" t="s">
        <v>1236</v>
      </c>
      <c r="G7871" s="125" t="s">
        <v>1237</v>
      </c>
      <c r="AF7871" s="326"/>
    </row>
    <row r="7872" spans="1:32" x14ac:dyDescent="0.3">
      <c r="A7872" s="372" t="s">
        <v>20488</v>
      </c>
      <c r="B7872" s="372" t="s">
        <v>7465</v>
      </c>
      <c r="C7872" s="125" t="s">
        <v>20614</v>
      </c>
      <c r="D7872" s="32" t="s">
        <v>20621</v>
      </c>
      <c r="E7872" s="125" t="s">
        <v>10032</v>
      </c>
      <c r="F7872" s="125" t="s">
        <v>1236</v>
      </c>
      <c r="G7872" s="125" t="s">
        <v>1237</v>
      </c>
      <c r="AF7872" s="326"/>
    </row>
    <row r="7873" spans="1:32" x14ac:dyDescent="0.25">
      <c r="A7873" s="256" t="s">
        <v>5951</v>
      </c>
      <c r="B7873" s="256" t="s">
        <v>5904</v>
      </c>
      <c r="C7873" s="53" t="s">
        <v>5952</v>
      </c>
      <c r="D7873" s="93" t="s">
        <v>5891</v>
      </c>
      <c r="E7873" s="257">
        <v>46569</v>
      </c>
      <c r="F7873" s="93"/>
      <c r="G7873" s="93"/>
      <c r="H7873" s="93"/>
      <c r="I7873" s="99"/>
      <c r="J7873" s="99"/>
      <c r="K7873" s="99"/>
      <c r="L7873" s="99"/>
      <c r="M7873" s="99"/>
      <c r="N7873" s="99"/>
      <c r="O7873" s="99"/>
      <c r="P7873" s="99"/>
      <c r="Q7873" s="99"/>
      <c r="R7873" s="99"/>
      <c r="S7873" s="99"/>
      <c r="T7873" s="99"/>
      <c r="U7873" s="99"/>
      <c r="V7873" s="99"/>
      <c r="W7873" s="99"/>
      <c r="X7873" s="99"/>
      <c r="Y7873" s="99"/>
      <c r="Z7873" s="99"/>
      <c r="AF7873" s="326"/>
    </row>
    <row r="7874" spans="1:32" x14ac:dyDescent="0.3">
      <c r="A7874" s="372" t="s">
        <v>18819</v>
      </c>
      <c r="B7874" s="372" t="s">
        <v>1215</v>
      </c>
      <c r="C7874" s="125" t="s">
        <v>20616</v>
      </c>
      <c r="D7874" s="32" t="s">
        <v>20621</v>
      </c>
      <c r="E7874" s="125" t="s">
        <v>10032</v>
      </c>
      <c r="F7874" s="125" t="s">
        <v>1236</v>
      </c>
      <c r="G7874" s="125" t="s">
        <v>1237</v>
      </c>
      <c r="AF7874" s="326"/>
    </row>
    <row r="7875" spans="1:32" x14ac:dyDescent="0.25">
      <c r="A7875" s="44" t="s">
        <v>18819</v>
      </c>
      <c r="B7875" s="44" t="s">
        <v>12677</v>
      </c>
      <c r="C7875" s="45" t="s">
        <v>12678</v>
      </c>
      <c r="D7875" s="46" t="s">
        <v>13037</v>
      </c>
      <c r="E7875" s="46">
        <v>46310</v>
      </c>
      <c r="AF7875" s="326"/>
    </row>
    <row r="7876" spans="1:32" x14ac:dyDescent="0.25">
      <c r="A7876" s="44" t="s">
        <v>18819</v>
      </c>
      <c r="B7876" s="44" t="s">
        <v>12677</v>
      </c>
      <c r="C7876" s="45" t="s">
        <v>12678</v>
      </c>
      <c r="D7876" s="46" t="s">
        <v>13037</v>
      </c>
      <c r="E7876" s="46">
        <v>46310</v>
      </c>
      <c r="AF7876" s="326"/>
    </row>
    <row r="7877" spans="1:32" x14ac:dyDescent="0.25">
      <c r="A7877" s="44" t="s">
        <v>4116</v>
      </c>
      <c r="B7877" s="44" t="s">
        <v>20375</v>
      </c>
      <c r="C7877" s="45" t="s">
        <v>10093</v>
      </c>
      <c r="D7877" s="32" t="s">
        <v>12570</v>
      </c>
      <c r="E7877" s="46">
        <v>46507</v>
      </c>
      <c r="AF7877" s="326"/>
    </row>
    <row r="7878" spans="1:32" x14ac:dyDescent="0.25">
      <c r="A7878" s="44" t="s">
        <v>5565</v>
      </c>
      <c r="B7878" s="44" t="s">
        <v>966</v>
      </c>
      <c r="C7878" s="45">
        <v>22010702</v>
      </c>
      <c r="D7878" s="45" t="s">
        <v>12340</v>
      </c>
      <c r="E7878" s="45" t="s">
        <v>5444</v>
      </c>
      <c r="AF7878" s="326"/>
    </row>
    <row r="7879" spans="1:32" x14ac:dyDescent="0.25">
      <c r="A7879" s="44" t="s">
        <v>5566</v>
      </c>
      <c r="B7879" s="44" t="s">
        <v>5447</v>
      </c>
      <c r="C7879" s="45">
        <v>220802</v>
      </c>
      <c r="D7879" s="45" t="s">
        <v>12340</v>
      </c>
      <c r="E7879" s="45" t="s">
        <v>5239</v>
      </c>
      <c r="AF7879" s="326"/>
    </row>
    <row r="7880" spans="1:32" x14ac:dyDescent="0.25">
      <c r="A7880" s="44" t="s">
        <v>9061</v>
      </c>
      <c r="B7880" s="44" t="s">
        <v>18845</v>
      </c>
      <c r="C7880" s="45">
        <v>23110101</v>
      </c>
      <c r="D7880" s="45" t="s">
        <v>12340</v>
      </c>
      <c r="E7880" s="45" t="s">
        <v>9018</v>
      </c>
      <c r="AF7880" s="326"/>
    </row>
    <row r="7881" spans="1:32" x14ac:dyDescent="0.25">
      <c r="A7881" s="44" t="s">
        <v>9061</v>
      </c>
      <c r="B7881" s="44" t="s">
        <v>3159</v>
      </c>
      <c r="C7881" s="45">
        <v>230903</v>
      </c>
      <c r="D7881" s="45" t="s">
        <v>12340</v>
      </c>
      <c r="E7881" s="45" t="s">
        <v>8524</v>
      </c>
      <c r="AF7881" s="326"/>
    </row>
    <row r="7882" spans="1:32" x14ac:dyDescent="0.25">
      <c r="A7882" s="44" t="s">
        <v>9427</v>
      </c>
      <c r="B7882" s="44" t="s">
        <v>154</v>
      </c>
      <c r="C7882" s="45" t="s">
        <v>9428</v>
      </c>
      <c r="D7882" s="46" t="s">
        <v>13037</v>
      </c>
      <c r="E7882" s="46">
        <v>46403</v>
      </c>
      <c r="AF7882" s="326"/>
    </row>
    <row r="7883" spans="1:32" x14ac:dyDescent="0.25">
      <c r="A7883" s="44" t="s">
        <v>9427</v>
      </c>
      <c r="B7883" s="44" t="s">
        <v>154</v>
      </c>
      <c r="C7883" s="45" t="s">
        <v>15637</v>
      </c>
      <c r="D7883" s="46" t="s">
        <v>13037</v>
      </c>
      <c r="E7883" s="46">
        <v>46218</v>
      </c>
      <c r="AF7883" s="326"/>
    </row>
    <row r="7884" spans="1:32" x14ac:dyDescent="0.25">
      <c r="A7884" s="44" t="s">
        <v>14261</v>
      </c>
      <c r="B7884" s="44" t="s">
        <v>3298</v>
      </c>
      <c r="C7884" s="45">
        <v>25010402</v>
      </c>
      <c r="D7884" s="45" t="s">
        <v>12340</v>
      </c>
      <c r="E7884" s="45" t="s">
        <v>13581</v>
      </c>
      <c r="AF7884" s="326"/>
    </row>
    <row r="7885" spans="1:32" x14ac:dyDescent="0.25">
      <c r="A7885" s="44" t="s">
        <v>14261</v>
      </c>
      <c r="B7885" s="44" t="s">
        <v>5639</v>
      </c>
      <c r="C7885" s="45">
        <v>25010401</v>
      </c>
      <c r="D7885" s="45" t="s">
        <v>12340</v>
      </c>
      <c r="E7885" s="45" t="s">
        <v>13581</v>
      </c>
      <c r="AF7885" s="326"/>
    </row>
    <row r="7886" spans="1:32" x14ac:dyDescent="0.25">
      <c r="A7886" s="44" t="s">
        <v>14261</v>
      </c>
      <c r="B7886" s="44" t="s">
        <v>16967</v>
      </c>
      <c r="C7886" s="45">
        <v>25050402</v>
      </c>
      <c r="D7886" s="45" t="s">
        <v>12340</v>
      </c>
      <c r="E7886" s="45" t="s">
        <v>7651</v>
      </c>
      <c r="AF7886" s="326"/>
    </row>
    <row r="7887" spans="1:32" x14ac:dyDescent="0.3">
      <c r="A7887" s="372" t="s">
        <v>12427</v>
      </c>
      <c r="B7887" s="372" t="s">
        <v>12349</v>
      </c>
      <c r="C7887" s="125" t="s">
        <v>12350</v>
      </c>
      <c r="D7887" s="32" t="s">
        <v>20621</v>
      </c>
      <c r="E7887" s="125" t="s">
        <v>5075</v>
      </c>
      <c r="F7887" s="125" t="s">
        <v>1236</v>
      </c>
      <c r="G7887" s="125" t="s">
        <v>1237</v>
      </c>
      <c r="AF7887" s="326"/>
    </row>
    <row r="7888" spans="1:32" x14ac:dyDescent="0.25">
      <c r="A7888" s="44" t="s">
        <v>11507</v>
      </c>
      <c r="B7888" s="44" t="s">
        <v>967</v>
      </c>
      <c r="C7888" s="45">
        <v>240601</v>
      </c>
      <c r="D7888" s="45" t="s">
        <v>12340</v>
      </c>
      <c r="E7888" s="45" t="s">
        <v>10639</v>
      </c>
      <c r="AF7888" s="326"/>
    </row>
    <row r="7889" spans="1:32" x14ac:dyDescent="0.25">
      <c r="A7889" s="270" t="s">
        <v>9190</v>
      </c>
      <c r="B7889" s="256" t="s">
        <v>9174</v>
      </c>
      <c r="C7889" s="53" t="s">
        <v>9251</v>
      </c>
      <c r="D7889" s="93" t="s">
        <v>5891</v>
      </c>
      <c r="E7889" s="257">
        <v>46890</v>
      </c>
      <c r="F7889" s="93"/>
      <c r="G7889" s="93"/>
      <c r="H7889" s="93"/>
      <c r="I7889" s="99"/>
      <c r="J7889" s="99"/>
      <c r="K7889" s="99"/>
      <c r="L7889" s="99"/>
      <c r="M7889" s="99"/>
      <c r="N7889" s="99"/>
      <c r="O7889" s="99"/>
      <c r="P7889" s="99"/>
      <c r="Q7889" s="99"/>
      <c r="R7889" s="99"/>
      <c r="S7889" s="99"/>
      <c r="T7889" s="99"/>
      <c r="U7889" s="99"/>
      <c r="V7889" s="99"/>
      <c r="W7889" s="99"/>
      <c r="X7889" s="99"/>
      <c r="Y7889" s="99"/>
      <c r="Z7889" s="99"/>
      <c r="AF7889" s="326"/>
    </row>
    <row r="7890" spans="1:32" x14ac:dyDescent="0.3">
      <c r="A7890" s="372" t="s">
        <v>13907</v>
      </c>
      <c r="B7890" s="372" t="s">
        <v>13870</v>
      </c>
      <c r="C7890" s="125" t="s">
        <v>13871</v>
      </c>
      <c r="D7890" s="32" t="s">
        <v>20621</v>
      </c>
      <c r="E7890" s="125" t="s">
        <v>5650</v>
      </c>
      <c r="F7890" s="125" t="s">
        <v>1236</v>
      </c>
      <c r="G7890" s="125" t="s">
        <v>1237</v>
      </c>
      <c r="AF7890" s="326"/>
    </row>
    <row r="7891" spans="1:32" x14ac:dyDescent="0.25">
      <c r="A7891" s="44" t="s">
        <v>3269</v>
      </c>
      <c r="B7891" s="44" t="s">
        <v>3275</v>
      </c>
      <c r="C7891" s="45">
        <v>210101</v>
      </c>
      <c r="D7891" s="45" t="s">
        <v>12340</v>
      </c>
      <c r="E7891" s="45" t="s">
        <v>3276</v>
      </c>
      <c r="AF7891" s="326"/>
    </row>
    <row r="7892" spans="1:32" x14ac:dyDescent="0.25">
      <c r="A7892" s="44" t="s">
        <v>7541</v>
      </c>
      <c r="B7892" s="44" t="s">
        <v>3598</v>
      </c>
      <c r="C7892" s="45">
        <v>230301</v>
      </c>
      <c r="D7892" s="45" t="s">
        <v>12340</v>
      </c>
      <c r="E7892" s="45" t="s">
        <v>5580</v>
      </c>
      <c r="AF7892" s="326"/>
    </row>
    <row r="7893" spans="1:32" x14ac:dyDescent="0.25">
      <c r="A7893" s="44" t="s">
        <v>749</v>
      </c>
      <c r="B7893" s="44" t="s">
        <v>981</v>
      </c>
      <c r="C7893" s="45">
        <v>241202</v>
      </c>
      <c r="D7893" s="45" t="s">
        <v>12340</v>
      </c>
      <c r="E7893" s="45" t="s">
        <v>13570</v>
      </c>
      <c r="AF7893" s="326"/>
    </row>
    <row r="7894" spans="1:32" x14ac:dyDescent="0.25">
      <c r="A7894" s="44" t="s">
        <v>13306</v>
      </c>
      <c r="B7894" s="44" t="s">
        <v>13111</v>
      </c>
      <c r="C7894" s="45">
        <v>33.229999999999997</v>
      </c>
      <c r="D7894" s="45" t="s">
        <v>13565</v>
      </c>
      <c r="E7894" s="46">
        <v>46934</v>
      </c>
      <c r="F7894" s="45"/>
      <c r="G7894" s="93"/>
      <c r="H7894" s="93"/>
      <c r="I7894" s="99"/>
      <c r="J7894" s="99"/>
      <c r="K7894" s="99"/>
      <c r="L7894" s="99"/>
      <c r="M7894" s="99"/>
      <c r="N7894" s="99"/>
      <c r="O7894" s="99"/>
      <c r="P7894" s="99"/>
      <c r="Q7894" s="99"/>
      <c r="R7894" s="99"/>
      <c r="S7894" s="99"/>
      <c r="T7894" s="99"/>
      <c r="U7894" s="99"/>
      <c r="V7894" s="99"/>
      <c r="W7894" s="99"/>
      <c r="X7894" s="99"/>
      <c r="Y7894" s="99"/>
      <c r="Z7894" s="99"/>
      <c r="AF7894" s="326"/>
    </row>
    <row r="7895" spans="1:32" x14ac:dyDescent="0.25">
      <c r="A7895" s="44" t="s">
        <v>10419</v>
      </c>
      <c r="B7895" s="44" t="s">
        <v>20342</v>
      </c>
      <c r="C7895" s="45" t="s">
        <v>10493</v>
      </c>
      <c r="D7895" s="32" t="s">
        <v>12570</v>
      </c>
      <c r="E7895" s="46">
        <v>46387</v>
      </c>
      <c r="AF7895" s="326"/>
    </row>
    <row r="7896" spans="1:32" x14ac:dyDescent="0.3">
      <c r="A7896" s="372" t="s">
        <v>12428</v>
      </c>
      <c r="B7896" s="372" t="s">
        <v>4223</v>
      </c>
      <c r="C7896" s="125" t="s">
        <v>12347</v>
      </c>
      <c r="D7896" s="32" t="s">
        <v>20621</v>
      </c>
      <c r="E7896" s="125" t="s">
        <v>5075</v>
      </c>
      <c r="F7896" s="125" t="s">
        <v>1236</v>
      </c>
      <c r="G7896" s="125" t="s">
        <v>1237</v>
      </c>
      <c r="AF7896" s="326"/>
    </row>
    <row r="7897" spans="1:32" x14ac:dyDescent="0.25">
      <c r="A7897" s="44" t="s">
        <v>12791</v>
      </c>
      <c r="B7897" s="44" t="s">
        <v>16116</v>
      </c>
      <c r="C7897" s="45" t="s">
        <v>12792</v>
      </c>
      <c r="D7897" s="93" t="s">
        <v>3876</v>
      </c>
      <c r="E7897" s="359">
        <f>DATE(2028,10,31)</f>
        <v>47057</v>
      </c>
      <c r="F7897" s="93"/>
      <c r="G7897" s="93"/>
      <c r="H7897" s="93"/>
      <c r="I7897" s="99"/>
      <c r="J7897" s="99"/>
      <c r="K7897" s="99"/>
      <c r="L7897" s="99"/>
      <c r="M7897" s="99"/>
      <c r="N7897" s="99"/>
      <c r="O7897" s="99"/>
      <c r="P7897" s="99"/>
      <c r="Q7897" s="99"/>
      <c r="R7897" s="99"/>
      <c r="S7897" s="99"/>
      <c r="T7897" s="99"/>
      <c r="U7897" s="99"/>
      <c r="V7897" s="99"/>
      <c r="W7897" s="99"/>
      <c r="X7897" s="99"/>
      <c r="Y7897" s="99"/>
      <c r="Z7897" s="99"/>
      <c r="AF7897" s="326"/>
    </row>
    <row r="7898" spans="1:32" x14ac:dyDescent="0.25">
      <c r="A7898" s="44" t="s">
        <v>19307</v>
      </c>
      <c r="B7898" s="44" t="s">
        <v>3598</v>
      </c>
      <c r="C7898" s="45">
        <v>230301</v>
      </c>
      <c r="D7898" s="45" t="s">
        <v>12340</v>
      </c>
      <c r="E7898" s="45" t="s">
        <v>5580</v>
      </c>
      <c r="AF7898" s="326"/>
    </row>
    <row r="7899" spans="1:32" x14ac:dyDescent="0.25">
      <c r="A7899" s="44" t="s">
        <v>19308</v>
      </c>
      <c r="B7899" s="44" t="s">
        <v>7119</v>
      </c>
      <c r="C7899" s="45">
        <v>26020102</v>
      </c>
      <c r="D7899" s="45" t="s">
        <v>12340</v>
      </c>
      <c r="E7899" s="45" t="s">
        <v>10021</v>
      </c>
      <c r="AF7899" s="326"/>
    </row>
    <row r="7900" spans="1:32" x14ac:dyDescent="0.25">
      <c r="A7900" s="44" t="s">
        <v>19308</v>
      </c>
      <c r="B7900" s="44" t="s">
        <v>18842</v>
      </c>
      <c r="C7900" s="45">
        <v>26020101</v>
      </c>
      <c r="D7900" s="45" t="s">
        <v>12340</v>
      </c>
      <c r="E7900" s="45" t="s">
        <v>10021</v>
      </c>
      <c r="AF7900" s="326"/>
    </row>
    <row r="7901" spans="1:32" x14ac:dyDescent="0.25">
      <c r="A7901" s="44" t="s">
        <v>9558</v>
      </c>
      <c r="B7901" s="44" t="s">
        <v>16117</v>
      </c>
      <c r="C7901" s="45" t="s">
        <v>16118</v>
      </c>
      <c r="D7901" s="93" t="s">
        <v>3876</v>
      </c>
      <c r="E7901" s="359">
        <f>DATE(2029,7,17)</f>
        <v>47316</v>
      </c>
      <c r="F7901" s="93"/>
      <c r="G7901" s="93"/>
      <c r="H7901" s="93"/>
      <c r="I7901" s="99"/>
      <c r="J7901" s="99"/>
      <c r="K7901" s="99"/>
      <c r="L7901" s="99"/>
      <c r="M7901" s="99"/>
      <c r="N7901" s="99"/>
      <c r="O7901" s="99"/>
      <c r="P7901" s="99"/>
      <c r="Q7901" s="99"/>
      <c r="R7901" s="99"/>
      <c r="S7901" s="99"/>
      <c r="T7901" s="99"/>
      <c r="U7901" s="99"/>
      <c r="V7901" s="99"/>
      <c r="W7901" s="99"/>
      <c r="X7901" s="99"/>
      <c r="Y7901" s="99"/>
      <c r="Z7901" s="99"/>
      <c r="AF7901" s="326"/>
    </row>
    <row r="7902" spans="1:32" x14ac:dyDescent="0.3">
      <c r="A7902" s="372" t="s">
        <v>16585</v>
      </c>
      <c r="B7902" s="372" t="s">
        <v>1660</v>
      </c>
      <c r="C7902" s="125" t="s">
        <v>14425</v>
      </c>
      <c r="D7902" s="32" t="s">
        <v>20621</v>
      </c>
      <c r="E7902" s="125" t="s">
        <v>12895</v>
      </c>
      <c r="F7902" s="125" t="s">
        <v>1236</v>
      </c>
      <c r="G7902" s="125" t="s">
        <v>1237</v>
      </c>
      <c r="AF7902" s="326"/>
    </row>
    <row r="7903" spans="1:32" x14ac:dyDescent="0.25">
      <c r="A7903" s="44" t="s">
        <v>9559</v>
      </c>
      <c r="B7903" s="44" t="s">
        <v>15957</v>
      </c>
      <c r="C7903" s="45" t="s">
        <v>14884</v>
      </c>
      <c r="D7903" s="93" t="s">
        <v>3876</v>
      </c>
      <c r="E7903" s="359">
        <f>DATE(2029,1,31)</f>
        <v>47149</v>
      </c>
      <c r="F7903" s="93"/>
      <c r="G7903" s="93"/>
      <c r="H7903" s="93"/>
      <c r="I7903" s="99"/>
      <c r="J7903" s="99"/>
      <c r="K7903" s="99"/>
      <c r="L7903" s="99"/>
      <c r="M7903" s="99"/>
      <c r="N7903" s="99"/>
      <c r="O7903" s="99"/>
      <c r="P7903" s="99"/>
      <c r="Q7903" s="99"/>
      <c r="R7903" s="99"/>
      <c r="S7903" s="99"/>
      <c r="T7903" s="99"/>
      <c r="U7903" s="99"/>
      <c r="V7903" s="99"/>
      <c r="W7903" s="99"/>
      <c r="X7903" s="99"/>
      <c r="Y7903" s="99"/>
      <c r="Z7903" s="99"/>
      <c r="AF7903" s="326"/>
    </row>
    <row r="7904" spans="1:32" x14ac:dyDescent="0.25">
      <c r="A7904" s="44" t="s">
        <v>9559</v>
      </c>
      <c r="B7904" s="44" t="s">
        <v>15956</v>
      </c>
      <c r="C7904" s="45" t="s">
        <v>7138</v>
      </c>
      <c r="D7904" s="93" t="s">
        <v>3876</v>
      </c>
      <c r="E7904" s="359">
        <f>DATE(2027,4,20)</f>
        <v>46497</v>
      </c>
      <c r="F7904" s="93"/>
      <c r="G7904" s="93"/>
      <c r="H7904" s="93"/>
      <c r="I7904" s="99"/>
      <c r="J7904" s="99"/>
      <c r="K7904" s="99"/>
      <c r="L7904" s="99"/>
      <c r="M7904" s="99"/>
      <c r="N7904" s="99"/>
      <c r="O7904" s="99"/>
      <c r="P7904" s="99"/>
      <c r="Q7904" s="99"/>
      <c r="R7904" s="99"/>
      <c r="S7904" s="99"/>
      <c r="T7904" s="99"/>
      <c r="U7904" s="99"/>
      <c r="V7904" s="99"/>
      <c r="W7904" s="99"/>
      <c r="X7904" s="99"/>
      <c r="Y7904" s="99"/>
      <c r="Z7904" s="99"/>
      <c r="AF7904" s="326"/>
    </row>
    <row r="7905" spans="1:32" x14ac:dyDescent="0.25">
      <c r="A7905" s="44" t="s">
        <v>9559</v>
      </c>
      <c r="B7905" s="44" t="s">
        <v>15981</v>
      </c>
      <c r="C7905" s="45" t="s">
        <v>9887</v>
      </c>
      <c r="D7905" s="93" t="s">
        <v>3876</v>
      </c>
      <c r="E7905" s="359">
        <f>DATE(2026,11,22)</f>
        <v>46348</v>
      </c>
      <c r="F7905" s="93"/>
      <c r="G7905" s="93"/>
      <c r="H7905" s="93"/>
      <c r="I7905" s="99"/>
      <c r="J7905" s="99"/>
      <c r="K7905" s="99"/>
      <c r="L7905" s="99"/>
      <c r="M7905" s="99"/>
      <c r="N7905" s="99"/>
      <c r="O7905" s="99"/>
      <c r="P7905" s="99"/>
      <c r="Q7905" s="99"/>
      <c r="R7905" s="99"/>
      <c r="S7905" s="99"/>
      <c r="T7905" s="99"/>
      <c r="U7905" s="99"/>
      <c r="V7905" s="99"/>
      <c r="W7905" s="99"/>
      <c r="X7905" s="99"/>
      <c r="Y7905" s="99"/>
      <c r="Z7905" s="99"/>
      <c r="AA7905" s="380"/>
      <c r="AF7905" s="326"/>
    </row>
    <row r="7906" spans="1:32" x14ac:dyDescent="0.25">
      <c r="A7906" s="360" t="s">
        <v>14060</v>
      </c>
      <c r="B7906" s="92" t="s">
        <v>14075</v>
      </c>
      <c r="C7906" s="93" t="s">
        <v>14076</v>
      </c>
      <c r="D7906" s="93" t="s">
        <v>1250</v>
      </c>
      <c r="E7906" s="94">
        <v>47223</v>
      </c>
      <c r="F7906" s="93"/>
      <c r="G7906" s="93"/>
      <c r="H7906" s="93"/>
      <c r="I7906" s="99"/>
      <c r="J7906" s="99"/>
      <c r="K7906" s="99"/>
      <c r="L7906" s="99"/>
      <c r="M7906" s="99"/>
      <c r="N7906" s="99"/>
      <c r="O7906" s="99"/>
      <c r="P7906" s="99"/>
      <c r="Q7906" s="99"/>
      <c r="R7906" s="99"/>
      <c r="S7906" s="99"/>
      <c r="T7906" s="99"/>
      <c r="U7906" s="99"/>
      <c r="V7906" s="99"/>
      <c r="W7906" s="99"/>
      <c r="X7906" s="99"/>
      <c r="Y7906" s="99"/>
      <c r="Z7906" s="99"/>
      <c r="AF7906" s="326"/>
    </row>
    <row r="7907" spans="1:32" x14ac:dyDescent="0.25">
      <c r="A7907" s="44" t="s">
        <v>14262</v>
      </c>
      <c r="B7907" s="44" t="s">
        <v>3298</v>
      </c>
      <c r="C7907" s="45">
        <v>25010402</v>
      </c>
      <c r="D7907" s="45" t="s">
        <v>12340</v>
      </c>
      <c r="E7907" s="45" t="s">
        <v>13581</v>
      </c>
      <c r="AF7907" s="326"/>
    </row>
    <row r="7908" spans="1:32" x14ac:dyDescent="0.25">
      <c r="A7908" s="44" t="s">
        <v>14262</v>
      </c>
      <c r="B7908" s="44" t="s">
        <v>5639</v>
      </c>
      <c r="C7908" s="45">
        <v>25010401</v>
      </c>
      <c r="D7908" s="45" t="s">
        <v>12340</v>
      </c>
      <c r="E7908" s="45" t="s">
        <v>13581</v>
      </c>
      <c r="AF7908" s="326"/>
    </row>
    <row r="7909" spans="1:32" x14ac:dyDescent="0.25">
      <c r="A7909" s="44" t="s">
        <v>15638</v>
      </c>
      <c r="B7909" s="44" t="s">
        <v>154</v>
      </c>
      <c r="C7909" s="45" t="s">
        <v>15639</v>
      </c>
      <c r="D7909" s="46" t="s">
        <v>13037</v>
      </c>
      <c r="E7909" s="46">
        <v>46218</v>
      </c>
      <c r="AF7909" s="326"/>
    </row>
    <row r="7910" spans="1:32" x14ac:dyDescent="0.25">
      <c r="A7910" s="44" t="s">
        <v>5567</v>
      </c>
      <c r="B7910" s="44" t="s">
        <v>2433</v>
      </c>
      <c r="C7910" s="45">
        <v>220105</v>
      </c>
      <c r="D7910" s="45" t="s">
        <v>12340</v>
      </c>
      <c r="E7910" s="45" t="s">
        <v>2686</v>
      </c>
      <c r="AF7910" s="326"/>
    </row>
    <row r="7911" spans="1:32" x14ac:dyDescent="0.3">
      <c r="A7911" s="372" t="s">
        <v>17520</v>
      </c>
      <c r="B7911" s="372" t="s">
        <v>5067</v>
      </c>
      <c r="C7911" s="125" t="s">
        <v>17482</v>
      </c>
      <c r="D7911" s="32" t="s">
        <v>20621</v>
      </c>
      <c r="E7911" s="125" t="s">
        <v>5246</v>
      </c>
      <c r="F7911" s="125" t="s">
        <v>1236</v>
      </c>
      <c r="G7911" s="125" t="s">
        <v>1237</v>
      </c>
      <c r="AF7911" s="326"/>
    </row>
    <row r="7912" spans="1:32" x14ac:dyDescent="0.25">
      <c r="A7912" s="44" t="s">
        <v>13695</v>
      </c>
      <c r="B7912" s="44" t="s">
        <v>210</v>
      </c>
      <c r="C7912" s="45">
        <v>241001</v>
      </c>
      <c r="D7912" s="45" t="s">
        <v>12340</v>
      </c>
      <c r="E7912" s="45" t="s">
        <v>5650</v>
      </c>
      <c r="AF7912" s="326"/>
    </row>
    <row r="7913" spans="1:32" x14ac:dyDescent="0.25">
      <c r="A7913" s="44" t="s">
        <v>14885</v>
      </c>
      <c r="B7913" s="44" t="s">
        <v>16119</v>
      </c>
      <c r="C7913" s="45" t="s">
        <v>14886</v>
      </c>
      <c r="D7913" s="93" t="s">
        <v>3876</v>
      </c>
      <c r="E7913" s="359">
        <f>DATE(2028,11,14)</f>
        <v>47071</v>
      </c>
      <c r="F7913" s="93"/>
      <c r="G7913" s="93"/>
      <c r="H7913" s="93"/>
      <c r="I7913" s="99"/>
      <c r="J7913" s="99"/>
      <c r="K7913" s="99"/>
      <c r="L7913" s="99"/>
      <c r="M7913" s="99"/>
      <c r="N7913" s="99"/>
      <c r="O7913" s="99"/>
      <c r="P7913" s="99"/>
      <c r="Q7913" s="99"/>
      <c r="R7913" s="99"/>
      <c r="S7913" s="99"/>
      <c r="T7913" s="99"/>
      <c r="U7913" s="99"/>
      <c r="V7913" s="99"/>
      <c r="W7913" s="99"/>
      <c r="X7913" s="99"/>
      <c r="Y7913" s="99"/>
      <c r="Z7913" s="99"/>
      <c r="AF7913" s="326"/>
    </row>
    <row r="7914" spans="1:32" x14ac:dyDescent="0.25">
      <c r="A7914" s="48" t="s">
        <v>4083</v>
      </c>
      <c r="B7914" s="48" t="s">
        <v>4084</v>
      </c>
      <c r="C7914" s="167" t="s">
        <v>4085</v>
      </c>
      <c r="D7914" s="146" t="s">
        <v>1540</v>
      </c>
      <c r="E7914" s="261">
        <v>45504</v>
      </c>
      <c r="F7914" s="93"/>
      <c r="G7914" s="93"/>
      <c r="H7914" s="93"/>
      <c r="I7914" s="99"/>
      <c r="J7914" s="99"/>
      <c r="K7914" s="99"/>
      <c r="L7914" s="99"/>
      <c r="M7914" s="99"/>
      <c r="N7914" s="44"/>
      <c r="O7914" s="44"/>
      <c r="P7914" s="99"/>
      <c r="Q7914" s="99"/>
      <c r="R7914" s="99"/>
      <c r="S7914" s="99"/>
      <c r="T7914" s="99"/>
      <c r="U7914" s="99"/>
      <c r="V7914" s="99"/>
      <c r="W7914" s="99"/>
      <c r="X7914" s="99"/>
      <c r="Y7914" s="99"/>
      <c r="Z7914" s="99"/>
      <c r="AF7914" s="326"/>
    </row>
    <row r="7915" spans="1:32" x14ac:dyDescent="0.25">
      <c r="A7915" s="57" t="s">
        <v>3791</v>
      </c>
      <c r="B7915" s="92" t="s">
        <v>3862</v>
      </c>
      <c r="C7915" s="93" t="s">
        <v>3860</v>
      </c>
      <c r="D7915" s="93" t="s">
        <v>3861</v>
      </c>
      <c r="E7915" s="94">
        <v>46203</v>
      </c>
      <c r="F7915" s="93"/>
      <c r="G7915" s="93"/>
      <c r="H7915" s="93"/>
      <c r="I7915" s="99"/>
      <c r="J7915" s="99"/>
      <c r="K7915" s="99"/>
      <c r="L7915" s="99"/>
      <c r="M7915" s="99"/>
      <c r="N7915" s="44"/>
      <c r="O7915" s="44"/>
      <c r="P7915" s="99"/>
      <c r="Q7915" s="99"/>
      <c r="R7915" s="99"/>
      <c r="S7915" s="99"/>
      <c r="T7915" s="99"/>
      <c r="U7915" s="99"/>
      <c r="V7915" s="99"/>
      <c r="W7915" s="99"/>
      <c r="X7915" s="99"/>
      <c r="Y7915" s="99"/>
      <c r="Z7915" s="99"/>
      <c r="AA7915" s="380"/>
      <c r="AF7915" s="326"/>
    </row>
    <row r="7916" spans="1:32" x14ac:dyDescent="0.3">
      <c r="A7916" s="372" t="s">
        <v>8412</v>
      </c>
      <c r="B7916" s="372" t="s">
        <v>8716</v>
      </c>
      <c r="C7916" s="125" t="s">
        <v>8717</v>
      </c>
      <c r="D7916" s="32" t="s">
        <v>20621</v>
      </c>
      <c r="E7916" s="125" t="s">
        <v>8524</v>
      </c>
      <c r="F7916" s="125" t="s">
        <v>1237</v>
      </c>
      <c r="G7916" s="125" t="s">
        <v>1237</v>
      </c>
      <c r="AF7916" s="326"/>
    </row>
    <row r="7917" spans="1:32" x14ac:dyDescent="0.25">
      <c r="A7917" s="44" t="s">
        <v>19309</v>
      </c>
      <c r="B7917" s="44" t="s">
        <v>5639</v>
      </c>
      <c r="C7917" s="45">
        <v>26010401</v>
      </c>
      <c r="D7917" s="45" t="s">
        <v>12340</v>
      </c>
      <c r="E7917" s="45" t="s">
        <v>18836</v>
      </c>
      <c r="AF7917" s="326"/>
    </row>
    <row r="7918" spans="1:32" x14ac:dyDescent="0.25">
      <c r="A7918" s="44" t="s">
        <v>57</v>
      </c>
      <c r="B7918" s="44" t="s">
        <v>154</v>
      </c>
      <c r="C7918" s="45" t="s">
        <v>6825</v>
      </c>
      <c r="D7918" s="46" t="s">
        <v>13037</v>
      </c>
      <c r="E7918" s="46">
        <v>46441</v>
      </c>
      <c r="AF7918" s="326"/>
    </row>
    <row r="7919" spans="1:32" x14ac:dyDescent="0.25">
      <c r="A7919" s="44" t="s">
        <v>57</v>
      </c>
      <c r="B7919" s="44" t="s">
        <v>154</v>
      </c>
      <c r="C7919" s="45" t="s">
        <v>6825</v>
      </c>
      <c r="D7919" s="46" t="s">
        <v>13037</v>
      </c>
      <c r="E7919" s="46">
        <v>46441</v>
      </c>
      <c r="AF7919" s="326"/>
    </row>
    <row r="7920" spans="1:32" x14ac:dyDescent="0.25">
      <c r="A7920" s="44" t="s">
        <v>57</v>
      </c>
      <c r="B7920" s="44" t="s">
        <v>154</v>
      </c>
      <c r="C7920" s="45" t="s">
        <v>6825</v>
      </c>
      <c r="D7920" s="46" t="s">
        <v>13037</v>
      </c>
      <c r="E7920" s="46">
        <v>46441</v>
      </c>
      <c r="AF7920" s="326"/>
    </row>
    <row r="7921" spans="1:32" x14ac:dyDescent="0.25">
      <c r="A7921" s="44" t="s">
        <v>57</v>
      </c>
      <c r="B7921" s="44" t="s">
        <v>154</v>
      </c>
      <c r="C7921" s="45" t="s">
        <v>15640</v>
      </c>
      <c r="D7921" s="46" t="s">
        <v>13037</v>
      </c>
      <c r="E7921" s="46">
        <v>46218</v>
      </c>
      <c r="AF7921" s="326"/>
    </row>
    <row r="7922" spans="1:32" x14ac:dyDescent="0.25">
      <c r="A7922" s="44" t="s">
        <v>8317</v>
      </c>
      <c r="B7922" s="44" t="s">
        <v>8373</v>
      </c>
      <c r="C7922" s="45">
        <v>230603</v>
      </c>
      <c r="D7922" s="45" t="s">
        <v>12340</v>
      </c>
      <c r="E7922" s="45" t="s">
        <v>4471</v>
      </c>
      <c r="AF7922" s="326"/>
    </row>
    <row r="7923" spans="1:32" x14ac:dyDescent="0.25">
      <c r="A7923" s="44" t="s">
        <v>7542</v>
      </c>
      <c r="B7923" s="44" t="s">
        <v>967</v>
      </c>
      <c r="C7923" s="45">
        <v>230601</v>
      </c>
      <c r="D7923" s="45" t="s">
        <v>12340</v>
      </c>
      <c r="E7923" s="45" t="s">
        <v>8383</v>
      </c>
      <c r="AF7923" s="326"/>
    </row>
    <row r="7924" spans="1:32" x14ac:dyDescent="0.25">
      <c r="A7924" s="44" t="s">
        <v>7542</v>
      </c>
      <c r="B7924" s="44" t="s">
        <v>978</v>
      </c>
      <c r="C7924" s="45">
        <v>230703</v>
      </c>
      <c r="D7924" s="45" t="s">
        <v>12340</v>
      </c>
      <c r="E7924" s="45" t="s">
        <v>4375</v>
      </c>
      <c r="AF7924" s="326"/>
    </row>
    <row r="7925" spans="1:32" x14ac:dyDescent="0.25">
      <c r="A7925" s="44" t="s">
        <v>7542</v>
      </c>
      <c r="B7925" s="44" t="s">
        <v>2433</v>
      </c>
      <c r="C7925" s="45">
        <v>230105</v>
      </c>
      <c r="D7925" s="45" t="s">
        <v>12340</v>
      </c>
      <c r="E7925" s="45" t="s">
        <v>5580</v>
      </c>
      <c r="AF7925" s="326"/>
    </row>
    <row r="7926" spans="1:32" x14ac:dyDescent="0.25">
      <c r="A7926" s="44" t="s">
        <v>7542</v>
      </c>
      <c r="B7926" s="44" t="s">
        <v>7650</v>
      </c>
      <c r="C7926" s="45">
        <v>230504</v>
      </c>
      <c r="D7926" s="45" t="s">
        <v>12340</v>
      </c>
      <c r="E7926" s="45" t="s">
        <v>7651</v>
      </c>
      <c r="AF7926" s="326"/>
    </row>
    <row r="7927" spans="1:32" x14ac:dyDescent="0.25">
      <c r="A7927" s="44" t="s">
        <v>17698</v>
      </c>
      <c r="B7927" s="44" t="s">
        <v>17648</v>
      </c>
      <c r="C7927" s="45" t="s">
        <v>17699</v>
      </c>
      <c r="D7927" s="46" t="s">
        <v>13037</v>
      </c>
      <c r="E7927" s="46">
        <v>46344</v>
      </c>
      <c r="AF7927" s="326"/>
    </row>
    <row r="7928" spans="1:32" x14ac:dyDescent="0.25">
      <c r="A7928" s="44" t="s">
        <v>10229</v>
      </c>
      <c r="B7928" s="92" t="s">
        <v>10390</v>
      </c>
      <c r="C7928" s="56" t="s">
        <v>10120</v>
      </c>
      <c r="D7928" s="146" t="s">
        <v>10389</v>
      </c>
      <c r="E7928" s="107">
        <v>45838</v>
      </c>
      <c r="F7928" s="93"/>
      <c r="G7928" s="93"/>
      <c r="H7928" s="93"/>
      <c r="I7928" s="99"/>
      <c r="J7928" s="99"/>
      <c r="K7928" s="99"/>
      <c r="L7928" s="99"/>
      <c r="M7928" s="99"/>
      <c r="N7928" s="44"/>
      <c r="O7928" s="44"/>
      <c r="P7928" s="99"/>
      <c r="Q7928" s="99"/>
      <c r="R7928" s="99"/>
      <c r="S7928" s="99"/>
      <c r="T7928" s="99"/>
      <c r="U7928" s="99"/>
      <c r="V7928" s="99"/>
      <c r="W7928" s="99"/>
      <c r="X7928" s="99"/>
      <c r="Y7928" s="99"/>
      <c r="Z7928" s="99"/>
      <c r="AF7928" s="326"/>
    </row>
    <row r="7929" spans="1:32" x14ac:dyDescent="0.25">
      <c r="A7929" s="44" t="s">
        <v>15159</v>
      </c>
      <c r="B7929" s="44" t="s">
        <v>15139</v>
      </c>
      <c r="C7929" s="45" t="s">
        <v>15160</v>
      </c>
      <c r="D7929" s="45" t="s">
        <v>12177</v>
      </c>
      <c r="E7929" s="45" t="s">
        <v>13567</v>
      </c>
      <c r="F7929" s="93"/>
      <c r="G7929" s="93"/>
      <c r="H7929" s="93"/>
      <c r="I7929" s="99"/>
      <c r="J7929" s="99"/>
      <c r="K7929" s="99"/>
      <c r="L7929" s="99"/>
      <c r="M7929" s="99"/>
      <c r="N7929" s="99"/>
      <c r="O7929" s="99"/>
      <c r="P7929" s="99"/>
      <c r="Q7929" s="99"/>
      <c r="R7929" s="99"/>
      <c r="S7929" s="99"/>
      <c r="T7929" s="99"/>
      <c r="U7929" s="99"/>
      <c r="V7929" s="99"/>
      <c r="W7929" s="99"/>
      <c r="X7929" s="99"/>
      <c r="Y7929" s="99"/>
      <c r="Z7929" s="99"/>
      <c r="AF7929" s="326"/>
    </row>
    <row r="7930" spans="1:32" x14ac:dyDescent="0.25">
      <c r="A7930" s="44" t="s">
        <v>15159</v>
      </c>
      <c r="B7930" s="44" t="s">
        <v>15139</v>
      </c>
      <c r="C7930" s="45" t="s">
        <v>15160</v>
      </c>
      <c r="D7930" s="93" t="s">
        <v>18817</v>
      </c>
      <c r="E7930" s="45" t="s">
        <v>13567</v>
      </c>
      <c r="F7930" s="379"/>
      <c r="G7930" s="379"/>
      <c r="H7930" s="379"/>
      <c r="I7930" s="380"/>
      <c r="J7930" s="380"/>
      <c r="K7930" s="380"/>
      <c r="L7930" s="380"/>
      <c r="M7930" s="380"/>
      <c r="N7930" s="380"/>
      <c r="O7930" s="380"/>
      <c r="P7930" s="380"/>
      <c r="Q7930" s="380"/>
      <c r="R7930" s="380"/>
      <c r="S7930" s="380"/>
      <c r="T7930" s="380"/>
      <c r="U7930" s="380"/>
      <c r="V7930" s="380"/>
      <c r="W7930" s="380"/>
      <c r="X7930" s="380"/>
      <c r="Y7930" s="380"/>
      <c r="Z7930" s="380"/>
      <c r="AA7930" s="380"/>
      <c r="AF7930" s="326"/>
    </row>
    <row r="7931" spans="1:32" x14ac:dyDescent="0.25">
      <c r="A7931" s="44" t="s">
        <v>7543</v>
      </c>
      <c r="B7931" s="44" t="s">
        <v>2433</v>
      </c>
      <c r="C7931" s="45">
        <v>230105</v>
      </c>
      <c r="D7931" s="45" t="s">
        <v>12340</v>
      </c>
      <c r="E7931" s="45" t="s">
        <v>5580</v>
      </c>
      <c r="AF7931" s="326"/>
    </row>
    <row r="7932" spans="1:32" x14ac:dyDescent="0.25">
      <c r="A7932" s="44" t="s">
        <v>7543</v>
      </c>
      <c r="B7932" s="44" t="s">
        <v>18840</v>
      </c>
      <c r="C7932" s="45">
        <v>260202</v>
      </c>
      <c r="D7932" s="45" t="s">
        <v>12340</v>
      </c>
      <c r="E7932" s="45" t="s">
        <v>10021</v>
      </c>
      <c r="AF7932" s="326"/>
    </row>
    <row r="7933" spans="1:32" x14ac:dyDescent="0.25">
      <c r="A7933" s="44" t="s">
        <v>9062</v>
      </c>
      <c r="B7933" s="44" t="s">
        <v>10031</v>
      </c>
      <c r="C7933" s="45">
        <v>240101</v>
      </c>
      <c r="D7933" s="45" t="s">
        <v>12340</v>
      </c>
      <c r="E7933" s="45" t="s">
        <v>10032</v>
      </c>
      <c r="AF7933" s="326"/>
    </row>
    <row r="7934" spans="1:32" x14ac:dyDescent="0.25">
      <c r="A7934" s="44" t="s">
        <v>9062</v>
      </c>
      <c r="B7934" s="44" t="s">
        <v>5447</v>
      </c>
      <c r="C7934" s="45">
        <v>230807</v>
      </c>
      <c r="D7934" s="45" t="s">
        <v>12340</v>
      </c>
      <c r="E7934" s="45" t="s">
        <v>8966</v>
      </c>
      <c r="AF7934" s="326"/>
    </row>
    <row r="7935" spans="1:32" x14ac:dyDescent="0.25">
      <c r="A7935" s="44" t="s">
        <v>19310</v>
      </c>
      <c r="B7935" s="44" t="s">
        <v>978</v>
      </c>
      <c r="C7935" s="45">
        <v>230703</v>
      </c>
      <c r="D7935" s="45" t="s">
        <v>12340</v>
      </c>
      <c r="E7935" s="45" t="s">
        <v>4375</v>
      </c>
      <c r="AF7935" s="326"/>
    </row>
    <row r="7936" spans="1:32" x14ac:dyDescent="0.3">
      <c r="A7936" s="372" t="s">
        <v>16586</v>
      </c>
      <c r="B7936" s="372" t="s">
        <v>5060</v>
      </c>
      <c r="C7936" s="125" t="s">
        <v>16725</v>
      </c>
      <c r="D7936" s="32" t="s">
        <v>20621</v>
      </c>
      <c r="E7936" s="125" t="s">
        <v>12895</v>
      </c>
      <c r="F7936" s="125" t="s">
        <v>1237</v>
      </c>
      <c r="G7936" s="125" t="s">
        <v>1237</v>
      </c>
      <c r="AF7936" s="326"/>
    </row>
    <row r="7937" spans="1:32" x14ac:dyDescent="0.3">
      <c r="A7937" s="372" t="s">
        <v>12429</v>
      </c>
      <c r="B7937" s="372" t="s">
        <v>12349</v>
      </c>
      <c r="C7937" s="125" t="s">
        <v>12350</v>
      </c>
      <c r="D7937" s="32" t="s">
        <v>20621</v>
      </c>
      <c r="E7937" s="125" t="s">
        <v>5075</v>
      </c>
      <c r="F7937" s="125" t="s">
        <v>1236</v>
      </c>
      <c r="G7937" s="125" t="s">
        <v>1237</v>
      </c>
      <c r="AF7937" s="326"/>
    </row>
    <row r="7938" spans="1:32" x14ac:dyDescent="0.25">
      <c r="A7938" s="44" t="s">
        <v>5568</v>
      </c>
      <c r="B7938" s="44" t="s">
        <v>5447</v>
      </c>
      <c r="C7938" s="45">
        <v>220802</v>
      </c>
      <c r="D7938" s="45" t="s">
        <v>12340</v>
      </c>
      <c r="E7938" s="45" t="s">
        <v>5239</v>
      </c>
      <c r="AF7938" s="326"/>
    </row>
    <row r="7939" spans="1:32" x14ac:dyDescent="0.25">
      <c r="A7939" s="44" t="s">
        <v>18095</v>
      </c>
      <c r="B7939" s="44" t="s">
        <v>18096</v>
      </c>
      <c r="C7939" s="45" t="s">
        <v>18380</v>
      </c>
      <c r="D7939" s="93" t="s">
        <v>3876</v>
      </c>
      <c r="E7939" s="359">
        <f>DATE(2029,7,17)</f>
        <v>47316</v>
      </c>
      <c r="F7939" s="93"/>
      <c r="G7939" s="93"/>
      <c r="H7939" s="93"/>
      <c r="I7939" s="99"/>
      <c r="J7939" s="99"/>
      <c r="K7939" s="99"/>
      <c r="L7939" s="99"/>
      <c r="M7939" s="99"/>
      <c r="N7939" s="99"/>
      <c r="O7939" s="99"/>
      <c r="P7939" s="99"/>
      <c r="Q7939" s="99"/>
      <c r="R7939" s="99"/>
      <c r="S7939" s="99"/>
      <c r="T7939" s="99"/>
      <c r="U7939" s="99"/>
      <c r="V7939" s="99"/>
      <c r="W7939" s="99"/>
      <c r="X7939" s="99"/>
      <c r="Y7939" s="99"/>
      <c r="Z7939" s="99"/>
      <c r="AF7939" s="326"/>
    </row>
    <row r="7940" spans="1:32" x14ac:dyDescent="0.25">
      <c r="A7940" s="44" t="s">
        <v>18095</v>
      </c>
      <c r="B7940" s="44" t="s">
        <v>11299</v>
      </c>
      <c r="C7940" s="45">
        <v>24020301</v>
      </c>
      <c r="D7940" s="45" t="s">
        <v>12340</v>
      </c>
      <c r="E7940" s="45" t="s">
        <v>5444</v>
      </c>
      <c r="AF7940" s="326"/>
    </row>
    <row r="7941" spans="1:32" x14ac:dyDescent="0.25">
      <c r="A7941" s="44" t="s">
        <v>5569</v>
      </c>
      <c r="B7941" s="44" t="s">
        <v>2433</v>
      </c>
      <c r="C7941" s="45">
        <v>220105</v>
      </c>
      <c r="D7941" s="45" t="s">
        <v>12340</v>
      </c>
      <c r="E7941" s="45" t="s">
        <v>2686</v>
      </c>
      <c r="AF7941" s="326"/>
    </row>
    <row r="7942" spans="1:32" x14ac:dyDescent="0.25">
      <c r="A7942" s="44" t="s">
        <v>10652</v>
      </c>
      <c r="B7942" s="44" t="s">
        <v>213</v>
      </c>
      <c r="C7942" s="45" t="s">
        <v>10653</v>
      </c>
      <c r="D7942" s="45" t="s">
        <v>12177</v>
      </c>
      <c r="E7942" s="45" t="s">
        <v>2628</v>
      </c>
      <c r="F7942" s="93"/>
      <c r="G7942" s="93"/>
      <c r="H7942" s="93"/>
      <c r="I7942" s="99"/>
      <c r="J7942" s="99"/>
      <c r="K7942" s="99"/>
      <c r="L7942" s="99"/>
      <c r="M7942" s="99"/>
      <c r="N7942" s="99"/>
      <c r="O7942" s="99"/>
      <c r="P7942" s="99"/>
      <c r="Q7942" s="99"/>
      <c r="R7942" s="99"/>
      <c r="S7942" s="99"/>
      <c r="T7942" s="99"/>
      <c r="U7942" s="99"/>
      <c r="V7942" s="99"/>
      <c r="W7942" s="99"/>
      <c r="X7942" s="99"/>
      <c r="Y7942" s="99"/>
      <c r="Z7942" s="99"/>
      <c r="AF7942" s="326"/>
    </row>
    <row r="7943" spans="1:32" x14ac:dyDescent="0.25">
      <c r="A7943" s="44" t="s">
        <v>10652</v>
      </c>
      <c r="B7943" s="44" t="s">
        <v>213</v>
      </c>
      <c r="C7943" s="45" t="s">
        <v>10653</v>
      </c>
      <c r="D7943" s="93" t="s">
        <v>18817</v>
      </c>
      <c r="E7943" s="45" t="s">
        <v>2628</v>
      </c>
      <c r="F7943" s="379"/>
      <c r="G7943" s="379"/>
      <c r="H7943" s="379"/>
      <c r="I7943" s="380"/>
      <c r="J7943" s="380"/>
      <c r="K7943" s="380"/>
      <c r="L7943" s="380"/>
      <c r="M7943" s="380"/>
      <c r="N7943" s="380"/>
      <c r="O7943" s="380"/>
      <c r="P7943" s="380"/>
      <c r="Q7943" s="380"/>
      <c r="R7943" s="380"/>
      <c r="S7943" s="380"/>
      <c r="T7943" s="380"/>
      <c r="U7943" s="380"/>
      <c r="V7943" s="380"/>
      <c r="W7943" s="380"/>
      <c r="X7943" s="380"/>
      <c r="Y7943" s="380"/>
      <c r="Z7943" s="380"/>
      <c r="AA7943" s="380"/>
      <c r="AF7943" s="326"/>
    </row>
    <row r="7944" spans="1:32" x14ac:dyDescent="0.25">
      <c r="A7944" s="44" t="s">
        <v>10652</v>
      </c>
      <c r="B7944" s="44" t="s">
        <v>213</v>
      </c>
      <c r="C7944" s="45" t="s">
        <v>10653</v>
      </c>
      <c r="D7944" s="45" t="s">
        <v>10697</v>
      </c>
      <c r="E7944" s="45" t="s">
        <v>2628</v>
      </c>
      <c r="F7944" s="93"/>
      <c r="G7944" s="93"/>
      <c r="H7944" s="93"/>
      <c r="I7944" s="99"/>
      <c r="J7944" s="99"/>
      <c r="K7944" s="99"/>
      <c r="L7944" s="99"/>
      <c r="M7944" s="99"/>
      <c r="N7944" s="44"/>
      <c r="O7944" s="44"/>
      <c r="P7944" s="99"/>
      <c r="Q7944" s="99"/>
      <c r="R7944" s="99"/>
      <c r="S7944" s="99"/>
      <c r="T7944" s="99"/>
      <c r="U7944" s="99"/>
      <c r="V7944" s="99"/>
      <c r="W7944" s="99"/>
      <c r="X7944" s="99"/>
      <c r="Y7944" s="99"/>
      <c r="Z7944" s="99"/>
      <c r="AF7944" s="326"/>
    </row>
    <row r="7945" spans="1:32" x14ac:dyDescent="0.25">
      <c r="A7945" s="44" t="s">
        <v>4505</v>
      </c>
      <c r="B7945" s="44" t="s">
        <v>210</v>
      </c>
      <c r="C7945" s="45">
        <v>241001</v>
      </c>
      <c r="D7945" s="45" t="s">
        <v>12340</v>
      </c>
      <c r="E7945" s="45" t="s">
        <v>5650</v>
      </c>
      <c r="AF7945" s="326"/>
    </row>
    <row r="7946" spans="1:32" x14ac:dyDescent="0.25">
      <c r="A7946" s="44" t="s">
        <v>750</v>
      </c>
      <c r="B7946" s="44" t="s">
        <v>5443</v>
      </c>
      <c r="C7946" s="45">
        <v>22010701</v>
      </c>
      <c r="D7946" s="45" t="s">
        <v>12340</v>
      </c>
      <c r="E7946" s="45" t="s">
        <v>5444</v>
      </c>
      <c r="AF7946" s="326"/>
    </row>
    <row r="7947" spans="1:32" x14ac:dyDescent="0.25">
      <c r="A7947" s="44" t="s">
        <v>750</v>
      </c>
      <c r="B7947" s="44" t="s">
        <v>3171</v>
      </c>
      <c r="C7947" s="45">
        <v>24120302</v>
      </c>
      <c r="D7947" s="45" t="s">
        <v>12340</v>
      </c>
      <c r="E7947" s="45" t="s">
        <v>18908</v>
      </c>
      <c r="AF7947" s="326"/>
    </row>
    <row r="7948" spans="1:32" x14ac:dyDescent="0.25">
      <c r="A7948" s="44" t="s">
        <v>750</v>
      </c>
      <c r="B7948" s="44" t="s">
        <v>18909</v>
      </c>
      <c r="C7948" s="45">
        <v>24120301</v>
      </c>
      <c r="D7948" s="45" t="s">
        <v>12340</v>
      </c>
      <c r="E7948" s="45" t="s">
        <v>13570</v>
      </c>
      <c r="AF7948" s="326"/>
    </row>
    <row r="7949" spans="1:32" x14ac:dyDescent="0.25">
      <c r="A7949" s="44" t="s">
        <v>750</v>
      </c>
      <c r="B7949" s="44" t="s">
        <v>966</v>
      </c>
      <c r="C7949" s="45">
        <v>22010702</v>
      </c>
      <c r="D7949" s="45" t="s">
        <v>12340</v>
      </c>
      <c r="E7949" s="45" t="s">
        <v>5444</v>
      </c>
      <c r="AF7949" s="326"/>
    </row>
    <row r="7950" spans="1:32" x14ac:dyDescent="0.25">
      <c r="A7950" s="44" t="s">
        <v>14263</v>
      </c>
      <c r="B7950" s="44" t="s">
        <v>5639</v>
      </c>
      <c r="C7950" s="45">
        <v>26010401</v>
      </c>
      <c r="D7950" s="45" t="s">
        <v>12340</v>
      </c>
      <c r="E7950" s="45" t="s">
        <v>18836</v>
      </c>
      <c r="AF7950" s="326"/>
    </row>
    <row r="7951" spans="1:32" x14ac:dyDescent="0.25">
      <c r="A7951" s="44" t="s">
        <v>14263</v>
      </c>
      <c r="B7951" s="44" t="s">
        <v>8500</v>
      </c>
      <c r="C7951" s="45">
        <v>23080102</v>
      </c>
      <c r="D7951" s="45" t="s">
        <v>12340</v>
      </c>
      <c r="E7951" s="45" t="s">
        <v>4380</v>
      </c>
      <c r="AF7951" s="326"/>
    </row>
    <row r="7952" spans="1:32" x14ac:dyDescent="0.25">
      <c r="A7952" s="44" t="s">
        <v>14263</v>
      </c>
      <c r="B7952" s="44" t="s">
        <v>2267</v>
      </c>
      <c r="C7952" s="45">
        <v>25090101</v>
      </c>
      <c r="D7952" s="45" t="s">
        <v>12340</v>
      </c>
      <c r="E7952" s="45" t="s">
        <v>5246</v>
      </c>
      <c r="AF7952" s="326"/>
    </row>
    <row r="7953" spans="1:32" x14ac:dyDescent="0.25">
      <c r="A7953" s="44" t="s">
        <v>14263</v>
      </c>
      <c r="B7953" s="44" t="s">
        <v>3161</v>
      </c>
      <c r="C7953" s="45">
        <v>25090102</v>
      </c>
      <c r="D7953" s="45" t="s">
        <v>12340</v>
      </c>
      <c r="E7953" s="45" t="s">
        <v>5246</v>
      </c>
      <c r="AF7953" s="326"/>
    </row>
    <row r="7954" spans="1:32" x14ac:dyDescent="0.25">
      <c r="A7954" s="44" t="s">
        <v>14263</v>
      </c>
      <c r="B7954" s="44" t="s">
        <v>7117</v>
      </c>
      <c r="C7954" s="45">
        <v>260203</v>
      </c>
      <c r="D7954" s="45" t="s">
        <v>12340</v>
      </c>
      <c r="E7954" s="45" t="s">
        <v>10021</v>
      </c>
      <c r="AF7954" s="326"/>
    </row>
    <row r="7955" spans="1:32" x14ac:dyDescent="0.25">
      <c r="A7955" s="44" t="s">
        <v>14263</v>
      </c>
      <c r="B7955" s="44" t="s">
        <v>18842</v>
      </c>
      <c r="C7955" s="45">
        <v>26020101</v>
      </c>
      <c r="D7955" s="45" t="s">
        <v>12340</v>
      </c>
      <c r="E7955" s="45" t="s">
        <v>10021</v>
      </c>
      <c r="AF7955" s="326"/>
    </row>
    <row r="7956" spans="1:32" x14ac:dyDescent="0.25">
      <c r="A7956" s="44" t="s">
        <v>14263</v>
      </c>
      <c r="B7956" s="44" t="s">
        <v>7118</v>
      </c>
      <c r="C7956" s="45">
        <v>23020101</v>
      </c>
      <c r="D7956" s="45" t="s">
        <v>12340</v>
      </c>
      <c r="E7956" s="45" t="s">
        <v>8252</v>
      </c>
      <c r="AF7956" s="326"/>
    </row>
    <row r="7957" spans="1:32" x14ac:dyDescent="0.25">
      <c r="A7957" s="44" t="s">
        <v>14263</v>
      </c>
      <c r="B7957" s="44" t="s">
        <v>3298</v>
      </c>
      <c r="C7957" s="45">
        <v>26010402</v>
      </c>
      <c r="D7957" s="45" t="s">
        <v>12340</v>
      </c>
      <c r="E7957" s="45" t="s">
        <v>18836</v>
      </c>
      <c r="AF7957" s="326"/>
    </row>
    <row r="7958" spans="1:32" x14ac:dyDescent="0.25">
      <c r="A7958" s="44" t="s">
        <v>14263</v>
      </c>
      <c r="B7958" s="44" t="s">
        <v>7119</v>
      </c>
      <c r="C7958" s="45">
        <v>26020102</v>
      </c>
      <c r="D7958" s="45" t="s">
        <v>12340</v>
      </c>
      <c r="E7958" s="45" t="s">
        <v>10021</v>
      </c>
      <c r="AF7958" s="326"/>
    </row>
    <row r="7959" spans="1:32" x14ac:dyDescent="0.25">
      <c r="A7959" s="44" t="s">
        <v>9560</v>
      </c>
      <c r="B7959" s="44" t="s">
        <v>16079</v>
      </c>
      <c r="C7959" s="45" t="s">
        <v>14887</v>
      </c>
      <c r="D7959" s="93" t="s">
        <v>3876</v>
      </c>
      <c r="E7959" s="359">
        <f>DATE(2029,4,23)</f>
        <v>47231</v>
      </c>
      <c r="F7959" s="93"/>
      <c r="G7959" s="93"/>
      <c r="H7959" s="93"/>
      <c r="I7959" s="99"/>
      <c r="J7959" s="99"/>
      <c r="K7959" s="99"/>
      <c r="L7959" s="99"/>
      <c r="M7959" s="99"/>
      <c r="N7959" s="99"/>
      <c r="O7959" s="99"/>
      <c r="P7959" s="99"/>
      <c r="Q7959" s="99"/>
      <c r="R7959" s="99"/>
      <c r="S7959" s="99"/>
      <c r="T7959" s="99"/>
      <c r="U7959" s="99"/>
      <c r="V7959" s="99"/>
      <c r="W7959" s="99"/>
      <c r="X7959" s="99"/>
      <c r="Y7959" s="99"/>
      <c r="Z7959" s="99"/>
      <c r="AF7959" s="326"/>
    </row>
    <row r="7960" spans="1:32" x14ac:dyDescent="0.25">
      <c r="A7960" s="44" t="s">
        <v>19311</v>
      </c>
      <c r="B7960" s="44" t="s">
        <v>5639</v>
      </c>
      <c r="C7960" s="45">
        <v>26010401</v>
      </c>
      <c r="D7960" s="45" t="s">
        <v>12340</v>
      </c>
      <c r="E7960" s="45" t="s">
        <v>18836</v>
      </c>
      <c r="AF7960" s="326"/>
    </row>
    <row r="7961" spans="1:32" x14ac:dyDescent="0.25">
      <c r="A7961" s="44" t="s">
        <v>9561</v>
      </c>
      <c r="B7961" s="44" t="s">
        <v>15918</v>
      </c>
      <c r="C7961" s="45" t="s">
        <v>5375</v>
      </c>
      <c r="D7961" s="93" t="s">
        <v>3876</v>
      </c>
      <c r="E7961" s="359">
        <f>DATE(2027,5,26)</f>
        <v>46533</v>
      </c>
      <c r="F7961" s="93"/>
      <c r="G7961" s="93"/>
      <c r="H7961" s="93"/>
      <c r="I7961" s="99"/>
      <c r="J7961" s="99"/>
      <c r="K7961" s="99"/>
      <c r="L7961" s="99"/>
      <c r="M7961" s="99"/>
      <c r="N7961" s="99"/>
      <c r="O7961" s="99"/>
      <c r="P7961" s="99"/>
      <c r="Q7961" s="99"/>
      <c r="R7961" s="99"/>
      <c r="S7961" s="99"/>
      <c r="T7961" s="99"/>
      <c r="U7961" s="99"/>
      <c r="V7961" s="99"/>
      <c r="W7961" s="99"/>
      <c r="X7961" s="99"/>
      <c r="Y7961" s="99"/>
      <c r="Z7961" s="99"/>
      <c r="AF7961" s="326"/>
    </row>
    <row r="7962" spans="1:32" x14ac:dyDescent="0.3">
      <c r="A7962" s="385" t="s">
        <v>751</v>
      </c>
      <c r="B7962" s="385" t="s">
        <v>1339</v>
      </c>
      <c r="C7962" s="387">
        <v>24027</v>
      </c>
      <c r="D7962" s="93" t="s">
        <v>5007</v>
      </c>
      <c r="E7962" s="388">
        <v>46507</v>
      </c>
      <c r="AF7962" s="326"/>
    </row>
    <row r="7963" spans="1:32" x14ac:dyDescent="0.25">
      <c r="A7963" s="44" t="s">
        <v>751</v>
      </c>
      <c r="B7963" s="44" t="s">
        <v>16912</v>
      </c>
      <c r="C7963" s="45">
        <v>25050101</v>
      </c>
      <c r="D7963" s="45" t="s">
        <v>12340</v>
      </c>
      <c r="E7963" s="45" t="s">
        <v>7651</v>
      </c>
      <c r="AF7963" s="326"/>
    </row>
    <row r="7964" spans="1:32" x14ac:dyDescent="0.25">
      <c r="A7964" s="44" t="s">
        <v>751</v>
      </c>
      <c r="B7964" s="44" t="s">
        <v>16913</v>
      </c>
      <c r="C7964" s="45">
        <v>25050102</v>
      </c>
      <c r="D7964" s="45" t="s">
        <v>12340</v>
      </c>
      <c r="E7964" s="45" t="s">
        <v>7651</v>
      </c>
      <c r="AF7964" s="326"/>
    </row>
    <row r="7965" spans="1:32" x14ac:dyDescent="0.25">
      <c r="A7965" s="44" t="s">
        <v>751</v>
      </c>
      <c r="B7965" s="44" t="s">
        <v>3298</v>
      </c>
      <c r="C7965" s="45">
        <v>23010402</v>
      </c>
      <c r="D7965" s="45" t="s">
        <v>12340</v>
      </c>
      <c r="E7965" s="45" t="s">
        <v>5640</v>
      </c>
      <c r="AF7965" s="326"/>
    </row>
    <row r="7966" spans="1:32" x14ac:dyDescent="0.25">
      <c r="A7966" s="44" t="s">
        <v>6826</v>
      </c>
      <c r="B7966" s="44" t="s">
        <v>154</v>
      </c>
      <c r="C7966" s="45" t="s">
        <v>14481</v>
      </c>
      <c r="D7966" s="46" t="s">
        <v>13037</v>
      </c>
      <c r="E7966" s="46">
        <v>46441</v>
      </c>
      <c r="AF7966" s="326"/>
    </row>
    <row r="7967" spans="1:32" x14ac:dyDescent="0.25">
      <c r="A7967" s="44" t="s">
        <v>6826</v>
      </c>
      <c r="B7967" s="44" t="s">
        <v>154</v>
      </c>
      <c r="C7967" s="45" t="s">
        <v>15641</v>
      </c>
      <c r="D7967" s="46" t="s">
        <v>13037</v>
      </c>
      <c r="E7967" s="46">
        <v>46218</v>
      </c>
      <c r="AF7967" s="326"/>
    </row>
    <row r="7968" spans="1:32" x14ac:dyDescent="0.25">
      <c r="A7968" s="267" t="s">
        <v>2204</v>
      </c>
      <c r="B7968" s="267" t="s">
        <v>6732</v>
      </c>
      <c r="C7968" s="268">
        <v>791202207001</v>
      </c>
      <c r="D7968" s="268" t="s">
        <v>6775</v>
      </c>
      <c r="E7968" s="269">
        <v>46630</v>
      </c>
      <c r="F7968" s="93"/>
      <c r="G7968" s="93"/>
      <c r="H7968" s="93"/>
      <c r="I7968" s="99"/>
      <c r="J7968" s="99"/>
      <c r="K7968" s="99"/>
      <c r="L7968" s="99"/>
      <c r="M7968" s="99"/>
      <c r="N7968" s="44"/>
      <c r="O7968" s="44"/>
      <c r="P7968" s="99"/>
      <c r="Q7968" s="99"/>
      <c r="R7968" s="99"/>
      <c r="S7968" s="99"/>
      <c r="T7968" s="99"/>
      <c r="U7968" s="99"/>
      <c r="V7968" s="99"/>
      <c r="W7968" s="99"/>
      <c r="X7968" s="99"/>
      <c r="Y7968" s="99"/>
      <c r="Z7968" s="99"/>
      <c r="AF7968" s="326"/>
    </row>
    <row r="7969" spans="1:32" x14ac:dyDescent="0.3">
      <c r="A7969" s="372" t="s">
        <v>2204</v>
      </c>
      <c r="B7969" s="372" t="s">
        <v>1218</v>
      </c>
      <c r="C7969" s="125" t="s">
        <v>11922</v>
      </c>
      <c r="D7969" s="32" t="s">
        <v>20621</v>
      </c>
      <c r="E7969" s="125" t="s">
        <v>8976</v>
      </c>
      <c r="F7969" s="125" t="s">
        <v>1236</v>
      </c>
      <c r="G7969" s="125" t="s">
        <v>1237</v>
      </c>
      <c r="AF7969" s="326"/>
    </row>
    <row r="7970" spans="1:32" x14ac:dyDescent="0.3">
      <c r="A7970" s="372" t="s">
        <v>2204</v>
      </c>
      <c r="B7970" s="372" t="s">
        <v>1211</v>
      </c>
      <c r="C7970" s="125" t="s">
        <v>16878</v>
      </c>
      <c r="D7970" s="32" t="s">
        <v>20621</v>
      </c>
      <c r="E7970" s="125" t="s">
        <v>10638</v>
      </c>
      <c r="F7970" s="125" t="s">
        <v>1236</v>
      </c>
      <c r="G7970" s="125" t="s">
        <v>1237</v>
      </c>
      <c r="AF7970" s="326"/>
    </row>
    <row r="7971" spans="1:32" x14ac:dyDescent="0.25">
      <c r="A7971" s="44" t="s">
        <v>19312</v>
      </c>
      <c r="B7971" s="44" t="s">
        <v>8373</v>
      </c>
      <c r="C7971" s="45">
        <v>230603</v>
      </c>
      <c r="D7971" s="45" t="s">
        <v>12340</v>
      </c>
      <c r="E7971" s="45" t="s">
        <v>4471</v>
      </c>
      <c r="AF7971" s="326"/>
    </row>
    <row r="7972" spans="1:32" x14ac:dyDescent="0.25">
      <c r="A7972" s="44" t="s">
        <v>19312</v>
      </c>
      <c r="B7972" s="44" t="s">
        <v>8464</v>
      </c>
      <c r="C7972" s="45">
        <v>230701</v>
      </c>
      <c r="D7972" s="45" t="s">
        <v>12340</v>
      </c>
      <c r="E7972" s="45" t="s">
        <v>4375</v>
      </c>
      <c r="AF7972" s="326"/>
    </row>
    <row r="7973" spans="1:32" x14ac:dyDescent="0.25">
      <c r="A7973" s="44" t="s">
        <v>19312</v>
      </c>
      <c r="B7973" s="44" t="s">
        <v>3159</v>
      </c>
      <c r="C7973" s="45">
        <v>230903</v>
      </c>
      <c r="D7973" s="45" t="s">
        <v>12340</v>
      </c>
      <c r="E7973" s="45" t="s">
        <v>8524</v>
      </c>
      <c r="AF7973" s="326"/>
    </row>
    <row r="7974" spans="1:32" x14ac:dyDescent="0.25">
      <c r="A7974" s="44" t="s">
        <v>19312</v>
      </c>
      <c r="B7974" s="44" t="s">
        <v>10018</v>
      </c>
      <c r="C7974" s="45">
        <v>240102</v>
      </c>
      <c r="D7974" s="45" t="s">
        <v>12340</v>
      </c>
      <c r="E7974" s="45" t="s">
        <v>5452</v>
      </c>
      <c r="AF7974" s="326"/>
    </row>
    <row r="7975" spans="1:32" x14ac:dyDescent="0.25">
      <c r="A7975" s="44" t="s">
        <v>19312</v>
      </c>
      <c r="B7975" s="44" t="s">
        <v>980</v>
      </c>
      <c r="C7975" s="45">
        <v>260103</v>
      </c>
      <c r="D7975" s="45" t="s">
        <v>12340</v>
      </c>
      <c r="E7975" s="45" t="s">
        <v>8976</v>
      </c>
      <c r="AF7975" s="326"/>
    </row>
    <row r="7976" spans="1:32" x14ac:dyDescent="0.25">
      <c r="A7976" s="44" t="s">
        <v>19312</v>
      </c>
      <c r="B7976" s="44" t="s">
        <v>3597</v>
      </c>
      <c r="C7976" s="45">
        <v>250503</v>
      </c>
      <c r="D7976" s="45" t="s">
        <v>12340</v>
      </c>
      <c r="E7976" s="45" t="s">
        <v>16904</v>
      </c>
      <c r="AF7976" s="326"/>
    </row>
    <row r="7977" spans="1:32" x14ac:dyDescent="0.25">
      <c r="A7977" s="44" t="s">
        <v>19312</v>
      </c>
      <c r="B7977" s="44" t="s">
        <v>16912</v>
      </c>
      <c r="C7977" s="45">
        <v>25050101</v>
      </c>
      <c r="D7977" s="45" t="s">
        <v>12340</v>
      </c>
      <c r="E7977" s="45" t="s">
        <v>7651</v>
      </c>
      <c r="AF7977" s="326"/>
    </row>
    <row r="7978" spans="1:32" x14ac:dyDescent="0.25">
      <c r="A7978" s="44" t="s">
        <v>14533</v>
      </c>
      <c r="B7978" s="44" t="s">
        <v>20343</v>
      </c>
      <c r="C7978" s="45" t="s">
        <v>14521</v>
      </c>
      <c r="D7978" s="32" t="s">
        <v>12570</v>
      </c>
      <c r="E7978" s="46">
        <v>46387</v>
      </c>
      <c r="AF7978" s="326"/>
    </row>
    <row r="7979" spans="1:32" x14ac:dyDescent="0.25">
      <c r="A7979" s="44" t="s">
        <v>13307</v>
      </c>
      <c r="B7979" s="44" t="s">
        <v>13134</v>
      </c>
      <c r="C7979" s="45">
        <v>13.23</v>
      </c>
      <c r="D7979" s="45" t="s">
        <v>13565</v>
      </c>
      <c r="E7979" s="46">
        <v>46934</v>
      </c>
      <c r="F7979" s="45"/>
      <c r="G7979" s="93"/>
      <c r="H7979" s="93"/>
      <c r="I7979" s="99"/>
      <c r="J7979" s="99"/>
      <c r="K7979" s="99"/>
      <c r="L7979" s="99"/>
      <c r="M7979" s="99"/>
      <c r="N7979" s="99"/>
      <c r="O7979" s="99"/>
      <c r="P7979" s="99"/>
      <c r="Q7979" s="99"/>
      <c r="R7979" s="99"/>
      <c r="S7979" s="99"/>
      <c r="T7979" s="99"/>
      <c r="U7979" s="99"/>
      <c r="V7979" s="99"/>
      <c r="W7979" s="99"/>
      <c r="X7979" s="99"/>
      <c r="Y7979" s="99"/>
      <c r="Z7979" s="99"/>
      <c r="AF7979" s="326"/>
    </row>
    <row r="7980" spans="1:32" x14ac:dyDescent="0.25">
      <c r="A7980" s="44" t="s">
        <v>7198</v>
      </c>
      <c r="B7980" s="44" t="s">
        <v>7197</v>
      </c>
      <c r="C7980" s="45" t="s">
        <v>7220</v>
      </c>
      <c r="D7980" s="45" t="s">
        <v>12177</v>
      </c>
      <c r="E7980" s="46">
        <v>46490</v>
      </c>
      <c r="F7980" s="93"/>
      <c r="G7980" s="93"/>
      <c r="H7980" s="93"/>
      <c r="I7980" s="99"/>
      <c r="J7980" s="99"/>
      <c r="K7980" s="99"/>
      <c r="L7980" s="99"/>
      <c r="M7980" s="99"/>
      <c r="N7980" s="99"/>
      <c r="O7980" s="99"/>
      <c r="P7980" s="99"/>
      <c r="Q7980" s="99"/>
      <c r="R7980" s="99"/>
      <c r="S7980" s="99"/>
      <c r="T7980" s="99"/>
      <c r="U7980" s="99"/>
      <c r="V7980" s="99"/>
      <c r="W7980" s="99"/>
      <c r="X7980" s="99"/>
      <c r="Y7980" s="99"/>
      <c r="Z7980" s="99"/>
      <c r="AF7980" s="326"/>
    </row>
    <row r="7981" spans="1:32" x14ac:dyDescent="0.25">
      <c r="A7981" s="44" t="s">
        <v>7198</v>
      </c>
      <c r="B7981" s="44" t="s">
        <v>7197</v>
      </c>
      <c r="C7981" s="45" t="s">
        <v>7220</v>
      </c>
      <c r="D7981" s="93" t="s">
        <v>18817</v>
      </c>
      <c r="E7981" s="45" t="s">
        <v>18708</v>
      </c>
      <c r="F7981" s="379"/>
      <c r="G7981" s="379"/>
      <c r="H7981" s="379"/>
      <c r="I7981" s="380"/>
      <c r="J7981" s="380"/>
      <c r="K7981" s="380"/>
      <c r="L7981" s="380"/>
      <c r="M7981" s="380"/>
      <c r="N7981" s="380"/>
      <c r="O7981" s="380"/>
      <c r="P7981" s="380"/>
      <c r="Q7981" s="380"/>
      <c r="R7981" s="380"/>
      <c r="S7981" s="380"/>
      <c r="T7981" s="380"/>
      <c r="U7981" s="380"/>
      <c r="V7981" s="380"/>
      <c r="W7981" s="380"/>
      <c r="X7981" s="380"/>
      <c r="Y7981" s="380"/>
      <c r="Z7981" s="380"/>
      <c r="AA7981" s="380"/>
      <c r="AF7981" s="326"/>
    </row>
    <row r="7982" spans="1:32" x14ac:dyDescent="0.25">
      <c r="A7982" s="44" t="s">
        <v>7198</v>
      </c>
      <c r="B7982" s="44" t="s">
        <v>15880</v>
      </c>
      <c r="C7982" s="45" t="s">
        <v>5376</v>
      </c>
      <c r="D7982" s="93" t="s">
        <v>3876</v>
      </c>
      <c r="E7982" s="359">
        <f>DATE(2026,11,7)</f>
        <v>46333</v>
      </c>
      <c r="F7982" s="93"/>
      <c r="G7982" s="93"/>
      <c r="H7982" s="93"/>
      <c r="I7982" s="99"/>
      <c r="J7982" s="99"/>
      <c r="K7982" s="99"/>
      <c r="L7982" s="99"/>
      <c r="M7982" s="99"/>
      <c r="N7982" s="99"/>
      <c r="O7982" s="99"/>
      <c r="P7982" s="99"/>
      <c r="Q7982" s="99"/>
      <c r="R7982" s="99"/>
      <c r="S7982" s="99"/>
      <c r="T7982" s="99"/>
      <c r="U7982" s="99"/>
      <c r="V7982" s="99"/>
      <c r="W7982" s="99"/>
      <c r="X7982" s="99"/>
      <c r="Y7982" s="99"/>
      <c r="Z7982" s="99"/>
      <c r="AA7982" s="380"/>
      <c r="AF7982" s="326"/>
    </row>
    <row r="7983" spans="1:32" x14ac:dyDescent="0.25">
      <c r="A7983" s="44" t="s">
        <v>7198</v>
      </c>
      <c r="B7983" s="44" t="s">
        <v>7197</v>
      </c>
      <c r="C7983" s="45" t="s">
        <v>7220</v>
      </c>
      <c r="D7983" s="45" t="s">
        <v>10697</v>
      </c>
      <c r="E7983" s="45" t="s">
        <v>7230</v>
      </c>
      <c r="F7983" s="93"/>
      <c r="G7983" s="93"/>
      <c r="H7983" s="93"/>
      <c r="I7983" s="99"/>
      <c r="J7983" s="99"/>
      <c r="K7983" s="99"/>
      <c r="L7983" s="99"/>
      <c r="M7983" s="99"/>
      <c r="N7983" s="44"/>
      <c r="O7983" s="44"/>
      <c r="P7983" s="99"/>
      <c r="Q7983" s="99"/>
      <c r="R7983" s="99"/>
      <c r="S7983" s="99"/>
      <c r="T7983" s="99"/>
      <c r="U7983" s="99"/>
      <c r="V7983" s="99"/>
      <c r="W7983" s="99"/>
      <c r="X7983" s="99"/>
      <c r="Y7983" s="99"/>
      <c r="Z7983" s="99"/>
      <c r="AA7983" s="380"/>
      <c r="AF7983" s="326"/>
    </row>
    <row r="7984" spans="1:32" x14ac:dyDescent="0.25">
      <c r="A7984" s="44" t="s">
        <v>13308</v>
      </c>
      <c r="B7984" s="44" t="s">
        <v>13123</v>
      </c>
      <c r="C7984" s="45">
        <v>10.23</v>
      </c>
      <c r="D7984" s="45" t="s">
        <v>13565</v>
      </c>
      <c r="E7984" s="46">
        <v>46934</v>
      </c>
      <c r="F7984" s="45"/>
      <c r="G7984" s="93"/>
      <c r="H7984" s="93"/>
      <c r="I7984" s="99"/>
      <c r="J7984" s="99"/>
      <c r="K7984" s="99"/>
      <c r="L7984" s="99"/>
      <c r="M7984" s="99"/>
      <c r="N7984" s="99"/>
      <c r="O7984" s="99"/>
      <c r="P7984" s="99"/>
      <c r="Q7984" s="99"/>
      <c r="R7984" s="99"/>
      <c r="S7984" s="99"/>
      <c r="T7984" s="99"/>
      <c r="U7984" s="99"/>
      <c r="V7984" s="99"/>
      <c r="W7984" s="99"/>
      <c r="X7984" s="99"/>
      <c r="Y7984" s="99"/>
      <c r="Z7984" s="99"/>
      <c r="AF7984" s="326"/>
    </row>
    <row r="7985" spans="1:32" x14ac:dyDescent="0.25">
      <c r="A7985" s="44" t="s">
        <v>13308</v>
      </c>
      <c r="B7985" s="44" t="s">
        <v>13205</v>
      </c>
      <c r="C7985" s="45">
        <v>35.229999999999997</v>
      </c>
      <c r="D7985" s="45" t="s">
        <v>13565</v>
      </c>
      <c r="E7985" s="46">
        <v>46934</v>
      </c>
      <c r="F7985" s="45"/>
      <c r="G7985" s="93"/>
      <c r="H7985" s="93"/>
      <c r="I7985" s="99"/>
      <c r="J7985" s="99"/>
      <c r="K7985" s="99"/>
      <c r="L7985" s="99"/>
      <c r="M7985" s="99"/>
      <c r="N7985" s="99"/>
      <c r="O7985" s="99"/>
      <c r="P7985" s="99"/>
      <c r="Q7985" s="99"/>
      <c r="R7985" s="99"/>
      <c r="S7985" s="99"/>
      <c r="T7985" s="99"/>
      <c r="U7985" s="99"/>
      <c r="V7985" s="99"/>
      <c r="W7985" s="99"/>
      <c r="X7985" s="99"/>
      <c r="Y7985" s="99"/>
      <c r="Z7985" s="99"/>
      <c r="AF7985" s="326"/>
    </row>
    <row r="7986" spans="1:32" x14ac:dyDescent="0.25">
      <c r="A7986" s="100" t="s">
        <v>1862</v>
      </c>
      <c r="B7986" s="92" t="s">
        <v>3574</v>
      </c>
      <c r="C7986" s="93" t="s">
        <v>3575</v>
      </c>
      <c r="D7986" s="93" t="s">
        <v>1250</v>
      </c>
      <c r="E7986" s="94">
        <v>46496</v>
      </c>
      <c r="F7986" s="93"/>
      <c r="G7986" s="93"/>
      <c r="H7986" s="93"/>
      <c r="I7986" s="99"/>
      <c r="J7986" s="99"/>
      <c r="K7986" s="99"/>
      <c r="L7986" s="99"/>
      <c r="M7986" s="99"/>
      <c r="N7986" s="44"/>
      <c r="O7986" s="44"/>
      <c r="P7986" s="99"/>
      <c r="Q7986" s="99"/>
      <c r="R7986" s="99"/>
      <c r="S7986" s="99"/>
      <c r="T7986" s="99"/>
      <c r="U7986" s="99"/>
      <c r="V7986" s="99"/>
      <c r="W7986" s="99"/>
      <c r="X7986" s="99"/>
      <c r="Y7986" s="99"/>
      <c r="Z7986" s="99"/>
      <c r="AF7986" s="326"/>
    </row>
    <row r="7987" spans="1:32" x14ac:dyDescent="0.25">
      <c r="A7987" s="44" t="s">
        <v>9063</v>
      </c>
      <c r="B7987" s="44" t="s">
        <v>981</v>
      </c>
      <c r="C7987" s="45">
        <v>241202</v>
      </c>
      <c r="D7987" s="45" t="s">
        <v>12340</v>
      </c>
      <c r="E7987" s="45" t="s">
        <v>13570</v>
      </c>
      <c r="AF7987" s="326"/>
    </row>
    <row r="7988" spans="1:32" x14ac:dyDescent="0.25">
      <c r="A7988" s="44" t="s">
        <v>9063</v>
      </c>
      <c r="B7988" s="44" t="s">
        <v>9024</v>
      </c>
      <c r="C7988" s="45">
        <v>231001</v>
      </c>
      <c r="D7988" s="45" t="s">
        <v>12340</v>
      </c>
      <c r="E7988" s="45" t="s">
        <v>2628</v>
      </c>
      <c r="AF7988" s="326"/>
    </row>
    <row r="7989" spans="1:32" x14ac:dyDescent="0.25">
      <c r="A7989" s="44" t="s">
        <v>8848</v>
      </c>
      <c r="B7989" s="44" t="s">
        <v>20344</v>
      </c>
      <c r="C7989" s="45" t="s">
        <v>8813</v>
      </c>
      <c r="D7989" s="32" t="s">
        <v>12570</v>
      </c>
      <c r="E7989" s="46">
        <v>46387</v>
      </c>
      <c r="AF7989" s="326"/>
    </row>
    <row r="7990" spans="1:32" x14ac:dyDescent="0.3">
      <c r="A7990" s="57" t="s">
        <v>752</v>
      </c>
      <c r="B7990" s="57" t="s">
        <v>2254</v>
      </c>
      <c r="C7990" s="62">
        <v>24030</v>
      </c>
      <c r="D7990" s="93" t="s">
        <v>5007</v>
      </c>
      <c r="E7990" s="60">
        <v>46326</v>
      </c>
      <c r="F7990" s="379"/>
      <c r="G7990" s="379"/>
      <c r="H7990" s="379"/>
      <c r="I7990" s="380"/>
      <c r="J7990" s="380"/>
      <c r="K7990" s="380"/>
      <c r="L7990" s="380"/>
      <c r="M7990" s="380"/>
      <c r="N7990" s="380"/>
      <c r="O7990" s="380"/>
      <c r="P7990" s="380"/>
      <c r="Q7990" s="380"/>
      <c r="R7990" s="380"/>
      <c r="S7990" s="380"/>
      <c r="T7990" s="380"/>
      <c r="U7990" s="380"/>
      <c r="V7990" s="380"/>
      <c r="W7990" s="380"/>
      <c r="X7990" s="380"/>
      <c r="Y7990" s="380"/>
      <c r="Z7990" s="380"/>
      <c r="AA7990" s="380"/>
      <c r="AF7990" s="326"/>
    </row>
    <row r="7991" spans="1:32" x14ac:dyDescent="0.25">
      <c r="A7991" s="44" t="s">
        <v>3656</v>
      </c>
      <c r="B7991" s="44" t="s">
        <v>5447</v>
      </c>
      <c r="C7991" s="45">
        <v>230807</v>
      </c>
      <c r="D7991" s="45" t="s">
        <v>12340</v>
      </c>
      <c r="E7991" s="45" t="s">
        <v>8966</v>
      </c>
      <c r="AF7991" s="326"/>
    </row>
    <row r="7992" spans="1:32" x14ac:dyDescent="0.25">
      <c r="A7992" s="57" t="s">
        <v>3792</v>
      </c>
      <c r="B7992" s="92" t="s">
        <v>3862</v>
      </c>
      <c r="C7992" s="93" t="s">
        <v>3860</v>
      </c>
      <c r="D7992" s="93" t="s">
        <v>3861</v>
      </c>
      <c r="E7992" s="94">
        <v>46203</v>
      </c>
      <c r="F7992" s="93"/>
      <c r="G7992" s="93"/>
      <c r="H7992" s="93"/>
      <c r="I7992" s="99"/>
      <c r="J7992" s="99"/>
      <c r="K7992" s="99"/>
      <c r="L7992" s="99"/>
      <c r="M7992" s="99"/>
      <c r="N7992" s="44"/>
      <c r="O7992" s="44"/>
      <c r="P7992" s="99"/>
      <c r="Q7992" s="99"/>
      <c r="R7992" s="99"/>
      <c r="S7992" s="99"/>
      <c r="T7992" s="99"/>
      <c r="U7992" s="99"/>
      <c r="V7992" s="99"/>
      <c r="W7992" s="99"/>
      <c r="X7992" s="99"/>
      <c r="Y7992" s="99"/>
      <c r="Z7992" s="99"/>
      <c r="AA7992" s="380"/>
      <c r="AF7992" s="326"/>
    </row>
    <row r="7993" spans="1:32" x14ac:dyDescent="0.3">
      <c r="A7993" s="372" t="s">
        <v>1074</v>
      </c>
      <c r="B7993" s="372" t="s">
        <v>12354</v>
      </c>
      <c r="C7993" s="125" t="s">
        <v>12187</v>
      </c>
      <c r="D7993" s="32" t="s">
        <v>20621</v>
      </c>
      <c r="E7993" s="125" t="s">
        <v>5239</v>
      </c>
      <c r="F7993" s="125" t="s">
        <v>1236</v>
      </c>
      <c r="G7993" s="125" t="s">
        <v>1237</v>
      </c>
      <c r="AF7993" s="326"/>
    </row>
    <row r="7994" spans="1:32" x14ac:dyDescent="0.25">
      <c r="A7994" s="44" t="s">
        <v>1074</v>
      </c>
      <c r="B7994" s="44" t="s">
        <v>13127</v>
      </c>
      <c r="C7994" s="45">
        <v>13.24</v>
      </c>
      <c r="D7994" s="45" t="s">
        <v>13565</v>
      </c>
      <c r="E7994" s="46">
        <v>47299</v>
      </c>
      <c r="F7994" s="45"/>
      <c r="G7994" s="93"/>
      <c r="H7994" s="93"/>
      <c r="I7994" s="99"/>
      <c r="J7994" s="99"/>
      <c r="K7994" s="99"/>
      <c r="L7994" s="99"/>
      <c r="M7994" s="99"/>
      <c r="N7994" s="99"/>
      <c r="O7994" s="99"/>
      <c r="P7994" s="99"/>
      <c r="Q7994" s="99"/>
      <c r="R7994" s="99"/>
      <c r="S7994" s="99"/>
      <c r="T7994" s="99"/>
      <c r="U7994" s="99"/>
      <c r="V7994" s="99"/>
      <c r="W7994" s="99"/>
      <c r="X7994" s="99"/>
      <c r="Y7994" s="99"/>
      <c r="Z7994" s="99"/>
      <c r="AF7994" s="326"/>
    </row>
    <row r="7995" spans="1:32" x14ac:dyDescent="0.25">
      <c r="A7995" s="44" t="s">
        <v>7373</v>
      </c>
      <c r="B7995" s="44" t="s">
        <v>18845</v>
      </c>
      <c r="C7995" s="45">
        <v>23110101</v>
      </c>
      <c r="D7995" s="45" t="s">
        <v>12340</v>
      </c>
      <c r="E7995" s="45" t="s">
        <v>9018</v>
      </c>
      <c r="AF7995" s="326"/>
    </row>
    <row r="7996" spans="1:32" x14ac:dyDescent="0.25">
      <c r="A7996" s="44" t="s">
        <v>7373</v>
      </c>
      <c r="B7996" s="44" t="s">
        <v>9019</v>
      </c>
      <c r="C7996" s="45">
        <v>23110102</v>
      </c>
      <c r="D7996" s="45" t="s">
        <v>12340</v>
      </c>
      <c r="E7996" s="45" t="s">
        <v>9018</v>
      </c>
      <c r="AF7996" s="326"/>
    </row>
    <row r="7997" spans="1:32" x14ac:dyDescent="0.25">
      <c r="A7997" s="44" t="s">
        <v>7373</v>
      </c>
      <c r="B7997" s="44" t="s">
        <v>210</v>
      </c>
      <c r="C7997" s="45">
        <v>241001</v>
      </c>
      <c r="D7997" s="45" t="s">
        <v>12340</v>
      </c>
      <c r="E7997" s="45" t="s">
        <v>5650</v>
      </c>
      <c r="AF7997" s="326"/>
    </row>
    <row r="7998" spans="1:32" x14ac:dyDescent="0.25">
      <c r="A7998" s="44" t="s">
        <v>7373</v>
      </c>
      <c r="B7998" s="44" t="s">
        <v>5639</v>
      </c>
      <c r="C7998" s="45">
        <v>25010401</v>
      </c>
      <c r="D7998" s="45" t="s">
        <v>12340</v>
      </c>
      <c r="E7998" s="45" t="s">
        <v>13581</v>
      </c>
      <c r="AF7998" s="326"/>
    </row>
    <row r="7999" spans="1:32" x14ac:dyDescent="0.25">
      <c r="A7999" s="44" t="s">
        <v>7373</v>
      </c>
      <c r="B7999" s="44" t="s">
        <v>3298</v>
      </c>
      <c r="C7999" s="45">
        <v>25010402</v>
      </c>
      <c r="D7999" s="45" t="s">
        <v>12340</v>
      </c>
      <c r="E7999" s="45" t="s">
        <v>13581</v>
      </c>
      <c r="AF7999" s="326"/>
    </row>
    <row r="8000" spans="1:32" x14ac:dyDescent="0.25">
      <c r="A8000" s="44" t="s">
        <v>7373</v>
      </c>
      <c r="B8000" s="44" t="s">
        <v>4480</v>
      </c>
      <c r="C8000" s="45">
        <v>24090702</v>
      </c>
      <c r="D8000" s="45" t="s">
        <v>12340</v>
      </c>
      <c r="E8000" s="45" t="s">
        <v>5075</v>
      </c>
      <c r="AF8000" s="326"/>
    </row>
    <row r="8001" spans="1:32" x14ac:dyDescent="0.25">
      <c r="A8001" s="44" t="s">
        <v>7373</v>
      </c>
      <c r="B8001" s="44" t="s">
        <v>11297</v>
      </c>
      <c r="C8001" s="45">
        <v>240501</v>
      </c>
      <c r="D8001" s="45" t="s">
        <v>12340</v>
      </c>
      <c r="E8001" s="45" t="s">
        <v>11298</v>
      </c>
      <c r="AF8001" s="326"/>
    </row>
    <row r="8002" spans="1:32" x14ac:dyDescent="0.25">
      <c r="A8002" s="44" t="s">
        <v>7373</v>
      </c>
      <c r="B8002" s="44" t="s">
        <v>12966</v>
      </c>
      <c r="C8002" s="45">
        <v>24090701</v>
      </c>
      <c r="D8002" s="45" t="s">
        <v>12340</v>
      </c>
      <c r="E8002" s="45" t="s">
        <v>5075</v>
      </c>
      <c r="AF8002" s="326"/>
    </row>
    <row r="8003" spans="1:32" x14ac:dyDescent="0.25">
      <c r="A8003" s="44" t="s">
        <v>14888</v>
      </c>
      <c r="B8003" s="44" t="s">
        <v>16120</v>
      </c>
      <c r="C8003" s="45" t="s">
        <v>14889</v>
      </c>
      <c r="D8003" s="93" t="s">
        <v>3876</v>
      </c>
      <c r="E8003" s="359">
        <f>DATE(2028,12,23)</f>
        <v>47110</v>
      </c>
      <c r="F8003" s="93"/>
      <c r="G8003" s="93"/>
      <c r="H8003" s="93"/>
      <c r="I8003" s="99"/>
      <c r="J8003" s="99"/>
      <c r="K8003" s="99"/>
      <c r="L8003" s="99"/>
      <c r="M8003" s="99"/>
      <c r="N8003" s="99"/>
      <c r="O8003" s="99"/>
      <c r="P8003" s="99"/>
      <c r="Q8003" s="99"/>
      <c r="R8003" s="99"/>
      <c r="S8003" s="99"/>
      <c r="T8003" s="99"/>
      <c r="U8003" s="99"/>
      <c r="V8003" s="99"/>
      <c r="W8003" s="99"/>
      <c r="X8003" s="99"/>
      <c r="Y8003" s="99"/>
      <c r="Z8003" s="99"/>
      <c r="AF8003" s="326"/>
    </row>
    <row r="8004" spans="1:32" x14ac:dyDescent="0.25">
      <c r="A8004" s="44" t="s">
        <v>6984</v>
      </c>
      <c r="B8004" s="44" t="s">
        <v>2433</v>
      </c>
      <c r="C8004" s="45">
        <v>230105</v>
      </c>
      <c r="D8004" s="45" t="s">
        <v>12340</v>
      </c>
      <c r="E8004" s="45" t="s">
        <v>5580</v>
      </c>
      <c r="AF8004" s="326"/>
    </row>
    <row r="8005" spans="1:32" x14ac:dyDescent="0.25">
      <c r="A8005" s="44" t="s">
        <v>17082</v>
      </c>
      <c r="B8005" s="44" t="s">
        <v>5447</v>
      </c>
      <c r="C8005" s="45">
        <v>250802</v>
      </c>
      <c r="D8005" s="45" t="s">
        <v>12340</v>
      </c>
      <c r="E8005" s="45" t="s">
        <v>10682</v>
      </c>
      <c r="AF8005" s="326"/>
    </row>
    <row r="8006" spans="1:32" x14ac:dyDescent="0.25">
      <c r="A8006" s="44" t="s">
        <v>2219</v>
      </c>
      <c r="B8006" s="44" t="s">
        <v>3275</v>
      </c>
      <c r="C8006" s="45">
        <v>210101</v>
      </c>
      <c r="D8006" s="45" t="s">
        <v>12340</v>
      </c>
      <c r="E8006" s="45" t="s">
        <v>3276</v>
      </c>
      <c r="AF8006" s="326"/>
    </row>
    <row r="8007" spans="1:32" x14ac:dyDescent="0.25">
      <c r="A8007" s="44" t="s">
        <v>13696</v>
      </c>
      <c r="B8007" s="44" t="s">
        <v>3298</v>
      </c>
      <c r="C8007" s="45">
        <v>26010402</v>
      </c>
      <c r="D8007" s="45" t="s">
        <v>12340</v>
      </c>
      <c r="E8007" s="45" t="s">
        <v>18836</v>
      </c>
      <c r="AF8007" s="326"/>
    </row>
    <row r="8008" spans="1:32" x14ac:dyDescent="0.25">
      <c r="A8008" s="44" t="s">
        <v>13696</v>
      </c>
      <c r="B8008" s="44" t="s">
        <v>5639</v>
      </c>
      <c r="C8008" s="45">
        <v>26010401</v>
      </c>
      <c r="D8008" s="45" t="s">
        <v>12340</v>
      </c>
      <c r="E8008" s="45" t="s">
        <v>18836</v>
      </c>
      <c r="AF8008" s="326"/>
    </row>
    <row r="8009" spans="1:32" x14ac:dyDescent="0.25">
      <c r="A8009" s="44" t="s">
        <v>8886</v>
      </c>
      <c r="B8009" s="44" t="s">
        <v>20357</v>
      </c>
      <c r="C8009" s="45" t="s">
        <v>8814</v>
      </c>
      <c r="D8009" s="32" t="s">
        <v>12570</v>
      </c>
      <c r="E8009" s="46">
        <v>46477</v>
      </c>
      <c r="AF8009" s="326"/>
    </row>
    <row r="8010" spans="1:32" x14ac:dyDescent="0.25">
      <c r="A8010" s="44" t="s">
        <v>9562</v>
      </c>
      <c r="B8010" s="44" t="s">
        <v>15931</v>
      </c>
      <c r="C8010" s="45" t="s">
        <v>7165</v>
      </c>
      <c r="D8010" s="93" t="s">
        <v>3876</v>
      </c>
      <c r="E8010" s="359">
        <f>DATE(2027,4,17)</f>
        <v>46494</v>
      </c>
      <c r="F8010" s="93"/>
      <c r="G8010" s="93"/>
      <c r="H8010" s="93"/>
      <c r="I8010" s="99"/>
      <c r="J8010" s="99"/>
      <c r="K8010" s="99"/>
      <c r="L8010" s="99"/>
      <c r="M8010" s="99"/>
      <c r="N8010" s="99"/>
      <c r="O8010" s="99"/>
      <c r="P8010" s="99"/>
      <c r="Q8010" s="99"/>
      <c r="R8010" s="99"/>
      <c r="S8010" s="99"/>
      <c r="T8010" s="99"/>
      <c r="U8010" s="99"/>
      <c r="V8010" s="99"/>
      <c r="W8010" s="99"/>
      <c r="X8010" s="99"/>
      <c r="Y8010" s="99"/>
      <c r="Z8010" s="99"/>
      <c r="AF8010" s="326"/>
    </row>
    <row r="8011" spans="1:32" x14ac:dyDescent="0.25">
      <c r="A8011" s="44" t="s">
        <v>19313</v>
      </c>
      <c r="B8011" s="44" t="s">
        <v>5639</v>
      </c>
      <c r="C8011" s="45">
        <v>26010401</v>
      </c>
      <c r="D8011" s="45" t="s">
        <v>12340</v>
      </c>
      <c r="E8011" s="45" t="s">
        <v>18836</v>
      </c>
      <c r="AF8011" s="326"/>
    </row>
    <row r="8012" spans="1:32" x14ac:dyDescent="0.25">
      <c r="A8012" s="44" t="s">
        <v>1690</v>
      </c>
      <c r="B8012" s="44" t="s">
        <v>967</v>
      </c>
      <c r="C8012" s="45">
        <v>230601</v>
      </c>
      <c r="D8012" s="45" t="s">
        <v>12340</v>
      </c>
      <c r="E8012" s="45" t="s">
        <v>8383</v>
      </c>
      <c r="AF8012" s="326"/>
    </row>
    <row r="8013" spans="1:32" x14ac:dyDescent="0.25">
      <c r="A8013" s="44" t="s">
        <v>8518</v>
      </c>
      <c r="B8013" s="44" t="s">
        <v>978</v>
      </c>
      <c r="C8013" s="45">
        <v>230703</v>
      </c>
      <c r="D8013" s="45" t="s">
        <v>12340</v>
      </c>
      <c r="E8013" s="45" t="s">
        <v>4375</v>
      </c>
      <c r="AF8013" s="326"/>
    </row>
    <row r="8014" spans="1:32" x14ac:dyDescent="0.25">
      <c r="A8014" s="108" t="s">
        <v>2061</v>
      </c>
      <c r="B8014" s="108" t="s">
        <v>2040</v>
      </c>
      <c r="C8014" s="106" t="s">
        <v>2041</v>
      </c>
      <c r="D8014" s="93" t="s">
        <v>1443</v>
      </c>
      <c r="E8014" s="109">
        <v>46265</v>
      </c>
      <c r="F8014" s="93"/>
      <c r="G8014" s="93"/>
      <c r="H8014" s="93"/>
      <c r="I8014" s="99"/>
      <c r="J8014" s="99"/>
      <c r="K8014" s="99"/>
      <c r="L8014" s="99"/>
      <c r="M8014" s="99"/>
      <c r="N8014" s="44"/>
      <c r="O8014" s="44"/>
      <c r="P8014" s="99"/>
      <c r="Q8014" s="99"/>
      <c r="R8014" s="99"/>
      <c r="S8014" s="99"/>
      <c r="T8014" s="99"/>
      <c r="U8014" s="99"/>
      <c r="V8014" s="99"/>
      <c r="W8014" s="99"/>
      <c r="X8014" s="99"/>
      <c r="Y8014" s="99"/>
      <c r="Z8014" s="99"/>
      <c r="AA8014" s="380"/>
      <c r="AF8014" s="326"/>
    </row>
    <row r="8015" spans="1:32" x14ac:dyDescent="0.25">
      <c r="A8015" s="108" t="s">
        <v>2061</v>
      </c>
      <c r="B8015" s="108" t="s">
        <v>2040</v>
      </c>
      <c r="C8015" s="106" t="s">
        <v>2041</v>
      </c>
      <c r="D8015" s="93" t="s">
        <v>1443</v>
      </c>
      <c r="E8015" s="109">
        <v>46265</v>
      </c>
      <c r="F8015" s="93"/>
      <c r="G8015" s="93"/>
      <c r="H8015" s="93"/>
      <c r="I8015" s="99"/>
      <c r="J8015" s="99"/>
      <c r="K8015" s="99"/>
      <c r="L8015" s="99"/>
      <c r="M8015" s="99"/>
      <c r="N8015" s="44"/>
      <c r="O8015" s="44"/>
      <c r="P8015" s="99"/>
      <c r="Q8015" s="99"/>
      <c r="R8015" s="99"/>
      <c r="S8015" s="99"/>
      <c r="T8015" s="99"/>
      <c r="U8015" s="99"/>
      <c r="V8015" s="99"/>
      <c r="W8015" s="99"/>
      <c r="X8015" s="99"/>
      <c r="Y8015" s="99"/>
      <c r="Z8015" s="99"/>
      <c r="AA8015" s="380"/>
      <c r="AF8015" s="326"/>
    </row>
    <row r="8016" spans="1:32" x14ac:dyDescent="0.25">
      <c r="A8016" s="120" t="s">
        <v>2001</v>
      </c>
      <c r="B8016" s="108" t="s">
        <v>2002</v>
      </c>
      <c r="C8016" s="106" t="s">
        <v>2003</v>
      </c>
      <c r="D8016" s="93" t="s">
        <v>1443</v>
      </c>
      <c r="E8016" s="109">
        <v>47057</v>
      </c>
      <c r="F8016" s="93"/>
      <c r="G8016" s="93"/>
      <c r="H8016" s="93"/>
      <c r="I8016" s="99"/>
      <c r="J8016" s="99"/>
      <c r="K8016" s="99"/>
      <c r="L8016" s="99"/>
      <c r="M8016" s="99"/>
      <c r="N8016" s="44"/>
      <c r="O8016" s="44"/>
      <c r="P8016" s="99"/>
      <c r="Q8016" s="99"/>
      <c r="R8016" s="99"/>
      <c r="S8016" s="99"/>
      <c r="T8016" s="99"/>
      <c r="U8016" s="99"/>
      <c r="V8016" s="99"/>
      <c r="W8016" s="99"/>
      <c r="X8016" s="99"/>
      <c r="Y8016" s="99"/>
      <c r="Z8016" s="99"/>
      <c r="AF8016" s="326"/>
    </row>
    <row r="8017" spans="1:32" x14ac:dyDescent="0.25">
      <c r="A8017" s="44" t="s">
        <v>18097</v>
      </c>
      <c r="B8017" s="44" t="s">
        <v>18098</v>
      </c>
      <c r="C8017" s="45" t="s">
        <v>18381</v>
      </c>
      <c r="D8017" s="93" t="s">
        <v>3876</v>
      </c>
      <c r="E8017" s="359">
        <f>DATE(2029,9,18)</f>
        <v>47379</v>
      </c>
      <c r="F8017" s="93"/>
      <c r="G8017" s="93"/>
      <c r="H8017" s="93"/>
      <c r="I8017" s="99"/>
      <c r="J8017" s="99"/>
      <c r="K8017" s="99"/>
      <c r="L8017" s="99"/>
      <c r="M8017" s="99"/>
      <c r="N8017" s="99"/>
      <c r="O8017" s="99"/>
      <c r="P8017" s="99"/>
      <c r="Q8017" s="99"/>
      <c r="R8017" s="99"/>
      <c r="S8017" s="99"/>
      <c r="T8017" s="99"/>
      <c r="U8017" s="99"/>
      <c r="V8017" s="99"/>
      <c r="W8017" s="99"/>
      <c r="X8017" s="99"/>
      <c r="Y8017" s="99"/>
      <c r="Z8017" s="99"/>
      <c r="AF8017" s="326"/>
    </row>
    <row r="8018" spans="1:32" x14ac:dyDescent="0.25">
      <c r="A8018" s="44" t="s">
        <v>4275</v>
      </c>
      <c r="B8018" s="44" t="s">
        <v>20368</v>
      </c>
      <c r="C8018" s="45" t="s">
        <v>5829</v>
      </c>
      <c r="D8018" s="32" t="s">
        <v>12570</v>
      </c>
      <c r="E8018" s="46">
        <v>46507</v>
      </c>
      <c r="AF8018" s="326"/>
    </row>
    <row r="8019" spans="1:32" x14ac:dyDescent="0.25">
      <c r="A8019" s="44" t="s">
        <v>12793</v>
      </c>
      <c r="B8019" s="44" t="s">
        <v>16121</v>
      </c>
      <c r="C8019" s="45" t="s">
        <v>12794</v>
      </c>
      <c r="D8019" s="93" t="s">
        <v>3876</v>
      </c>
      <c r="E8019" s="359">
        <f>DATE(2028,7,15)</f>
        <v>46949</v>
      </c>
      <c r="F8019" s="93"/>
      <c r="G8019" s="93"/>
      <c r="H8019" s="93"/>
      <c r="I8019" s="99"/>
      <c r="J8019" s="99"/>
      <c r="K8019" s="99"/>
      <c r="L8019" s="99"/>
      <c r="M8019" s="99"/>
      <c r="N8019" s="99"/>
      <c r="O8019" s="99"/>
      <c r="P8019" s="99"/>
      <c r="Q8019" s="99"/>
      <c r="R8019" s="99"/>
      <c r="S8019" s="99"/>
      <c r="T8019" s="99"/>
      <c r="U8019" s="99"/>
      <c r="V8019" s="99"/>
      <c r="W8019" s="99"/>
      <c r="X8019" s="99"/>
      <c r="Y8019" s="99"/>
      <c r="Z8019" s="99"/>
      <c r="AF8019" s="326"/>
    </row>
    <row r="8020" spans="1:32" x14ac:dyDescent="0.25">
      <c r="A8020" s="44" t="s">
        <v>2392</v>
      </c>
      <c r="B8020" s="92" t="s">
        <v>10390</v>
      </c>
      <c r="C8020" s="56" t="s">
        <v>10120</v>
      </c>
      <c r="D8020" s="146" t="s">
        <v>10389</v>
      </c>
      <c r="E8020" s="107">
        <v>45838</v>
      </c>
      <c r="F8020" s="93"/>
      <c r="G8020" s="93"/>
      <c r="H8020" s="93"/>
      <c r="I8020" s="99"/>
      <c r="J8020" s="99"/>
      <c r="K8020" s="99"/>
      <c r="L8020" s="99"/>
      <c r="M8020" s="99"/>
      <c r="N8020" s="44"/>
      <c r="O8020" s="44"/>
      <c r="P8020" s="99"/>
      <c r="Q8020" s="99"/>
      <c r="R8020" s="99"/>
      <c r="S8020" s="99"/>
      <c r="T8020" s="99"/>
      <c r="U8020" s="99"/>
      <c r="V8020" s="99"/>
      <c r="W8020" s="99"/>
      <c r="X8020" s="99"/>
      <c r="Y8020" s="99"/>
      <c r="Z8020" s="99"/>
      <c r="AF8020" s="326"/>
    </row>
    <row r="8021" spans="1:32" x14ac:dyDescent="0.3">
      <c r="A8021" s="372" t="s">
        <v>3243</v>
      </c>
      <c r="B8021" s="372" t="s">
        <v>1201</v>
      </c>
      <c r="C8021" s="125" t="s">
        <v>11031</v>
      </c>
      <c r="D8021" s="32" t="s">
        <v>20621</v>
      </c>
      <c r="E8021" s="125" t="s">
        <v>5452</v>
      </c>
      <c r="F8021" s="125" t="s">
        <v>1236</v>
      </c>
      <c r="G8021" s="125" t="s">
        <v>1236</v>
      </c>
      <c r="AF8021" s="326"/>
    </row>
    <row r="8022" spans="1:32" x14ac:dyDescent="0.3">
      <c r="A8022" s="385" t="s">
        <v>415</v>
      </c>
      <c r="B8022" s="385" t="s">
        <v>1339</v>
      </c>
      <c r="C8022" s="387">
        <v>24027</v>
      </c>
      <c r="D8022" s="93" t="s">
        <v>5007</v>
      </c>
      <c r="E8022" s="388">
        <v>46507</v>
      </c>
      <c r="AF8022" s="326"/>
    </row>
    <row r="8023" spans="1:32" x14ac:dyDescent="0.25">
      <c r="A8023" s="100" t="s">
        <v>3543</v>
      </c>
      <c r="B8023" s="92" t="s">
        <v>3574</v>
      </c>
      <c r="C8023" s="93" t="s">
        <v>3575</v>
      </c>
      <c r="D8023" s="93" t="s">
        <v>1250</v>
      </c>
      <c r="E8023" s="94">
        <v>46496</v>
      </c>
      <c r="F8023" s="93"/>
      <c r="G8023" s="93"/>
      <c r="H8023" s="93"/>
      <c r="I8023" s="99"/>
      <c r="J8023" s="99"/>
      <c r="K8023" s="99"/>
      <c r="L8023" s="99"/>
      <c r="M8023" s="99"/>
      <c r="N8023" s="44"/>
      <c r="O8023" s="44"/>
      <c r="P8023" s="99"/>
      <c r="Q8023" s="99"/>
      <c r="R8023" s="99"/>
      <c r="S8023" s="99"/>
      <c r="T8023" s="99"/>
      <c r="U8023" s="99"/>
      <c r="V8023" s="99"/>
      <c r="W8023" s="99"/>
      <c r="X8023" s="99"/>
      <c r="Y8023" s="99"/>
      <c r="Z8023" s="99"/>
      <c r="AF8023" s="326"/>
    </row>
    <row r="8024" spans="1:32" x14ac:dyDescent="0.25">
      <c r="A8024" s="44" t="s">
        <v>13697</v>
      </c>
      <c r="B8024" s="44" t="s">
        <v>210</v>
      </c>
      <c r="C8024" s="45">
        <v>241001</v>
      </c>
      <c r="D8024" s="45" t="s">
        <v>12340</v>
      </c>
      <c r="E8024" s="45" t="s">
        <v>5650</v>
      </c>
      <c r="AF8024" s="326"/>
    </row>
    <row r="8025" spans="1:32" x14ac:dyDescent="0.25">
      <c r="A8025" s="44" t="s">
        <v>13697</v>
      </c>
      <c r="B8025" s="44" t="s">
        <v>3171</v>
      </c>
      <c r="C8025" s="45">
        <v>24120302</v>
      </c>
      <c r="D8025" s="45" t="s">
        <v>12340</v>
      </c>
      <c r="E8025" s="45" t="s">
        <v>18908</v>
      </c>
      <c r="AF8025" s="326"/>
    </row>
    <row r="8026" spans="1:32" x14ac:dyDescent="0.25">
      <c r="A8026" s="44" t="s">
        <v>19314</v>
      </c>
      <c r="B8026" s="44" t="s">
        <v>3298</v>
      </c>
      <c r="C8026" s="45">
        <v>26010402</v>
      </c>
      <c r="D8026" s="45" t="s">
        <v>12340</v>
      </c>
      <c r="E8026" s="45" t="s">
        <v>18836</v>
      </c>
      <c r="AF8026" s="326"/>
    </row>
    <row r="8027" spans="1:32" x14ac:dyDescent="0.25">
      <c r="A8027" s="44" t="s">
        <v>19314</v>
      </c>
      <c r="B8027" s="44" t="s">
        <v>5639</v>
      </c>
      <c r="C8027" s="45">
        <v>26010401</v>
      </c>
      <c r="D8027" s="45" t="s">
        <v>12340</v>
      </c>
      <c r="E8027" s="45" t="s">
        <v>18836</v>
      </c>
      <c r="AF8027" s="326"/>
    </row>
    <row r="8028" spans="1:32" x14ac:dyDescent="0.25">
      <c r="A8028" s="44" t="s">
        <v>5570</v>
      </c>
      <c r="B8028" s="44" t="s">
        <v>2433</v>
      </c>
      <c r="C8028" s="45">
        <v>220105</v>
      </c>
      <c r="D8028" s="45" t="s">
        <v>12340</v>
      </c>
      <c r="E8028" s="45" t="s">
        <v>2686</v>
      </c>
      <c r="AF8028" s="326"/>
    </row>
    <row r="8029" spans="1:32" x14ac:dyDescent="0.3">
      <c r="A8029" s="372" t="s">
        <v>12003</v>
      </c>
      <c r="B8029" s="372" t="s">
        <v>1208</v>
      </c>
      <c r="C8029" s="125" t="s">
        <v>11149</v>
      </c>
      <c r="D8029" s="32" t="s">
        <v>20621</v>
      </c>
      <c r="E8029" s="125" t="s">
        <v>2686</v>
      </c>
      <c r="F8029" s="125" t="s">
        <v>1237</v>
      </c>
      <c r="G8029" s="125" t="s">
        <v>1237</v>
      </c>
      <c r="AF8029" s="326"/>
    </row>
    <row r="8030" spans="1:32" x14ac:dyDescent="0.25">
      <c r="A8030" s="57" t="s">
        <v>3793</v>
      </c>
      <c r="B8030" s="92" t="s">
        <v>3862</v>
      </c>
      <c r="C8030" s="93" t="s">
        <v>3860</v>
      </c>
      <c r="D8030" s="93" t="s">
        <v>3861</v>
      </c>
      <c r="E8030" s="94">
        <v>46203</v>
      </c>
      <c r="F8030" s="93"/>
      <c r="G8030" s="93"/>
      <c r="H8030" s="93"/>
      <c r="I8030" s="99"/>
      <c r="J8030" s="99"/>
      <c r="K8030" s="99"/>
      <c r="L8030" s="99"/>
      <c r="M8030" s="99"/>
      <c r="N8030" s="44"/>
      <c r="O8030" s="44"/>
      <c r="P8030" s="99"/>
      <c r="Q8030" s="99"/>
      <c r="R8030" s="99"/>
      <c r="S8030" s="99"/>
      <c r="T8030" s="99"/>
      <c r="U8030" s="99"/>
      <c r="V8030" s="99"/>
      <c r="W8030" s="99"/>
      <c r="X8030" s="99"/>
      <c r="Y8030" s="99"/>
      <c r="Z8030" s="99"/>
      <c r="AA8030" s="380"/>
      <c r="AF8030" s="326"/>
    </row>
    <row r="8031" spans="1:32" x14ac:dyDescent="0.3">
      <c r="A8031" s="372" t="s">
        <v>20489</v>
      </c>
      <c r="B8031" s="372" t="s">
        <v>7464</v>
      </c>
      <c r="C8031" s="125" t="s">
        <v>20618</v>
      </c>
      <c r="D8031" s="32" t="s">
        <v>20621</v>
      </c>
      <c r="E8031" s="125" t="s">
        <v>10032</v>
      </c>
      <c r="F8031" s="125" t="s">
        <v>1236</v>
      </c>
      <c r="G8031" s="125" t="s">
        <v>1237</v>
      </c>
      <c r="AF8031" s="326"/>
    </row>
    <row r="8032" spans="1:32" x14ac:dyDescent="0.25">
      <c r="A8032" s="44" t="s">
        <v>19315</v>
      </c>
      <c r="B8032" s="44" t="s">
        <v>990</v>
      </c>
      <c r="C8032" s="45">
        <v>260102</v>
      </c>
      <c r="D8032" s="45" t="s">
        <v>12340</v>
      </c>
      <c r="E8032" s="45" t="s">
        <v>8976</v>
      </c>
      <c r="AF8032" s="326"/>
    </row>
    <row r="8033" spans="1:32" x14ac:dyDescent="0.25">
      <c r="A8033" s="44" t="s">
        <v>17700</v>
      </c>
      <c r="B8033" s="44" t="s">
        <v>1944</v>
      </c>
      <c r="C8033" s="45" t="s">
        <v>17701</v>
      </c>
      <c r="D8033" s="46" t="s">
        <v>13037</v>
      </c>
      <c r="E8033" s="46">
        <v>46274</v>
      </c>
      <c r="AF8033" s="326"/>
    </row>
    <row r="8034" spans="1:32" x14ac:dyDescent="0.25">
      <c r="A8034" s="135" t="s">
        <v>6711</v>
      </c>
      <c r="B8034" s="135" t="s">
        <v>6709</v>
      </c>
      <c r="C8034" s="97" t="s">
        <v>6714</v>
      </c>
      <c r="D8034" s="93" t="s">
        <v>1250</v>
      </c>
      <c r="E8034" s="94">
        <v>46447</v>
      </c>
      <c r="F8034" s="93"/>
      <c r="G8034" s="93"/>
      <c r="H8034" s="93"/>
      <c r="I8034" s="99"/>
      <c r="J8034" s="99"/>
      <c r="K8034" s="99"/>
      <c r="L8034" s="99"/>
      <c r="M8034" s="99"/>
      <c r="N8034" s="44"/>
      <c r="O8034" s="44"/>
      <c r="P8034" s="99"/>
      <c r="Q8034" s="99"/>
      <c r="R8034" s="99"/>
      <c r="S8034" s="99"/>
      <c r="T8034" s="99"/>
      <c r="U8034" s="99"/>
      <c r="V8034" s="99"/>
      <c r="W8034" s="99"/>
      <c r="X8034" s="99"/>
      <c r="Y8034" s="99"/>
      <c r="Z8034" s="99"/>
      <c r="AF8034" s="326"/>
    </row>
    <row r="8035" spans="1:32" x14ac:dyDescent="0.25">
      <c r="A8035" s="44" t="s">
        <v>1075</v>
      </c>
      <c r="B8035" s="92" t="s">
        <v>10390</v>
      </c>
      <c r="C8035" s="56" t="s">
        <v>10120</v>
      </c>
      <c r="D8035" s="146" t="s">
        <v>10389</v>
      </c>
      <c r="E8035" s="107">
        <v>45838</v>
      </c>
      <c r="F8035" s="93"/>
      <c r="G8035" s="93"/>
      <c r="H8035" s="93"/>
      <c r="I8035" s="99"/>
      <c r="J8035" s="99"/>
      <c r="K8035" s="99"/>
      <c r="L8035" s="99"/>
      <c r="M8035" s="99"/>
      <c r="N8035" s="44"/>
      <c r="O8035" s="44"/>
      <c r="P8035" s="99"/>
      <c r="Q8035" s="99"/>
      <c r="R8035" s="99"/>
      <c r="S8035" s="99"/>
      <c r="T8035" s="99"/>
      <c r="U8035" s="99"/>
      <c r="V8035" s="99"/>
      <c r="W8035" s="99"/>
      <c r="X8035" s="99"/>
      <c r="Y8035" s="99"/>
      <c r="Z8035" s="99"/>
      <c r="AF8035" s="326"/>
    </row>
    <row r="8036" spans="1:32" x14ac:dyDescent="0.25">
      <c r="A8036" s="44" t="s">
        <v>1075</v>
      </c>
      <c r="B8036" s="44" t="s">
        <v>5470</v>
      </c>
      <c r="C8036" s="45">
        <v>250604</v>
      </c>
      <c r="D8036" s="45" t="s">
        <v>12340</v>
      </c>
      <c r="E8036" s="45" t="s">
        <v>8383</v>
      </c>
      <c r="AF8036" s="326"/>
    </row>
    <row r="8037" spans="1:32" x14ac:dyDescent="0.25">
      <c r="A8037" s="44" t="s">
        <v>1075</v>
      </c>
      <c r="B8037" s="44" t="s">
        <v>19161</v>
      </c>
      <c r="C8037" s="45">
        <v>240902</v>
      </c>
      <c r="D8037" s="45" t="s">
        <v>12340</v>
      </c>
      <c r="E8037" s="45" t="s">
        <v>5075</v>
      </c>
      <c r="AF8037" s="326"/>
    </row>
    <row r="8038" spans="1:32" x14ac:dyDescent="0.25">
      <c r="A8038" s="44" t="s">
        <v>1075</v>
      </c>
      <c r="B8038" s="44" t="s">
        <v>5639</v>
      </c>
      <c r="C8038" s="45">
        <v>23010401</v>
      </c>
      <c r="D8038" s="45" t="s">
        <v>12340</v>
      </c>
      <c r="E8038" s="45" t="s">
        <v>5640</v>
      </c>
      <c r="AF8038" s="326"/>
    </row>
    <row r="8039" spans="1:32" x14ac:dyDescent="0.25">
      <c r="A8039" s="44" t="s">
        <v>10462</v>
      </c>
      <c r="B8039" s="44" t="s">
        <v>20364</v>
      </c>
      <c r="C8039" s="45" t="s">
        <v>10105</v>
      </c>
      <c r="D8039" s="32" t="s">
        <v>12570</v>
      </c>
      <c r="E8039" s="46">
        <v>46507</v>
      </c>
      <c r="AF8039" s="326"/>
    </row>
    <row r="8040" spans="1:32" x14ac:dyDescent="0.25">
      <c r="A8040" s="99" t="s">
        <v>10462</v>
      </c>
      <c r="B8040" s="92" t="s">
        <v>12181</v>
      </c>
      <c r="C8040" s="93" t="s">
        <v>12180</v>
      </c>
      <c r="D8040" s="93" t="s">
        <v>1250</v>
      </c>
      <c r="E8040" s="46">
        <v>46317</v>
      </c>
      <c r="F8040" s="93"/>
      <c r="G8040" s="93"/>
      <c r="H8040" s="93"/>
      <c r="I8040" s="99"/>
      <c r="J8040" s="99"/>
      <c r="K8040" s="99"/>
      <c r="L8040" s="99"/>
      <c r="M8040" s="99"/>
      <c r="N8040" s="44"/>
      <c r="O8040" s="44"/>
      <c r="P8040" s="99"/>
      <c r="Q8040" s="99"/>
      <c r="R8040" s="99"/>
      <c r="S8040" s="99"/>
      <c r="T8040" s="99"/>
      <c r="U8040" s="99"/>
      <c r="V8040" s="99"/>
      <c r="W8040" s="99"/>
      <c r="X8040" s="99"/>
      <c r="Y8040" s="99"/>
      <c r="Z8040" s="99"/>
      <c r="AA8040" s="380"/>
      <c r="AF8040" s="326"/>
    </row>
    <row r="8041" spans="1:32" x14ac:dyDescent="0.3">
      <c r="A8041" s="372" t="s">
        <v>12004</v>
      </c>
      <c r="B8041" s="372" t="s">
        <v>1224</v>
      </c>
      <c r="C8041" s="125" t="s">
        <v>11961</v>
      </c>
      <c r="D8041" s="32" t="s">
        <v>20621</v>
      </c>
      <c r="E8041" s="125" t="s">
        <v>2686</v>
      </c>
      <c r="F8041" s="125" t="s">
        <v>1236</v>
      </c>
      <c r="G8041" s="125" t="s">
        <v>1236</v>
      </c>
      <c r="AF8041" s="326"/>
    </row>
    <row r="8042" spans="1:32" x14ac:dyDescent="0.25">
      <c r="A8042" s="44" t="s">
        <v>12278</v>
      </c>
      <c r="B8042" s="44" t="s">
        <v>18988</v>
      </c>
      <c r="C8042" s="45">
        <v>240901</v>
      </c>
      <c r="D8042" s="45" t="s">
        <v>12340</v>
      </c>
      <c r="E8042" s="45" t="s">
        <v>5075</v>
      </c>
      <c r="AF8042" s="326"/>
    </row>
    <row r="8043" spans="1:32" x14ac:dyDescent="0.3">
      <c r="A8043" s="372" t="s">
        <v>13309</v>
      </c>
      <c r="B8043" s="372" t="s">
        <v>1660</v>
      </c>
      <c r="C8043" s="125" t="s">
        <v>14425</v>
      </c>
      <c r="D8043" s="32" t="s">
        <v>20621</v>
      </c>
      <c r="E8043" s="125" t="s">
        <v>12895</v>
      </c>
      <c r="F8043" s="125" t="s">
        <v>1236</v>
      </c>
      <c r="G8043" s="125" t="s">
        <v>1237</v>
      </c>
      <c r="AF8043" s="326"/>
    </row>
    <row r="8044" spans="1:32" x14ac:dyDescent="0.25">
      <c r="A8044" s="44" t="s">
        <v>13309</v>
      </c>
      <c r="B8044" s="44" t="s">
        <v>13186</v>
      </c>
      <c r="C8044" s="45">
        <v>10.25</v>
      </c>
      <c r="D8044" s="45" t="s">
        <v>13565</v>
      </c>
      <c r="E8044" s="46">
        <v>47664</v>
      </c>
      <c r="F8044" s="45"/>
      <c r="G8044" s="93"/>
      <c r="H8044" s="93"/>
      <c r="I8044" s="99"/>
      <c r="J8044" s="99"/>
      <c r="K8044" s="99"/>
      <c r="L8044" s="99"/>
      <c r="M8044" s="99"/>
      <c r="N8044" s="99"/>
      <c r="O8044" s="99"/>
      <c r="P8044" s="99"/>
      <c r="Q8044" s="99"/>
      <c r="R8044" s="99"/>
      <c r="S8044" s="99"/>
      <c r="T8044" s="99"/>
      <c r="U8044" s="99"/>
      <c r="V8044" s="99"/>
      <c r="W8044" s="99"/>
      <c r="X8044" s="99"/>
      <c r="Y8044" s="99"/>
      <c r="Z8044" s="99"/>
      <c r="AF8044" s="326"/>
    </row>
    <row r="8045" spans="1:32" x14ac:dyDescent="0.25">
      <c r="A8045" s="44" t="s">
        <v>13309</v>
      </c>
      <c r="B8045" s="44" t="s">
        <v>13117</v>
      </c>
      <c r="C8045" s="45">
        <v>11.25</v>
      </c>
      <c r="D8045" s="45" t="s">
        <v>13565</v>
      </c>
      <c r="E8045" s="46">
        <v>47664</v>
      </c>
      <c r="F8045" s="45"/>
      <c r="G8045" s="93"/>
      <c r="H8045" s="93"/>
      <c r="I8045" s="99"/>
      <c r="J8045" s="99"/>
      <c r="K8045" s="99"/>
      <c r="L8045" s="99"/>
      <c r="M8045" s="99"/>
      <c r="N8045" s="99"/>
      <c r="O8045" s="99"/>
      <c r="P8045" s="99"/>
      <c r="Q8045" s="99"/>
      <c r="R8045" s="99"/>
      <c r="S8045" s="99"/>
      <c r="T8045" s="99"/>
      <c r="U8045" s="99"/>
      <c r="V8045" s="99"/>
      <c r="W8045" s="99"/>
      <c r="X8045" s="99"/>
      <c r="Y8045" s="99"/>
      <c r="Z8045" s="99"/>
      <c r="AF8045" s="326"/>
    </row>
    <row r="8046" spans="1:32" x14ac:dyDescent="0.25">
      <c r="A8046" s="44" t="s">
        <v>13309</v>
      </c>
      <c r="B8046" s="44" t="s">
        <v>13144</v>
      </c>
      <c r="C8046" s="45">
        <v>17.25</v>
      </c>
      <c r="D8046" s="45" t="s">
        <v>13565</v>
      </c>
      <c r="E8046" s="46">
        <v>47664</v>
      </c>
      <c r="F8046" s="45"/>
      <c r="G8046" s="93"/>
      <c r="H8046" s="93"/>
      <c r="I8046" s="99"/>
      <c r="J8046" s="99"/>
      <c r="K8046" s="99"/>
      <c r="L8046" s="99"/>
      <c r="M8046" s="99"/>
      <c r="N8046" s="99"/>
      <c r="O8046" s="99"/>
      <c r="P8046" s="99"/>
      <c r="Q8046" s="99"/>
      <c r="R8046" s="99"/>
      <c r="S8046" s="99"/>
      <c r="T8046" s="99"/>
      <c r="U8046" s="99"/>
      <c r="V8046" s="99"/>
      <c r="W8046" s="99"/>
      <c r="X8046" s="99"/>
      <c r="Y8046" s="99"/>
      <c r="Z8046" s="99"/>
      <c r="AF8046" s="326"/>
    </row>
    <row r="8047" spans="1:32" x14ac:dyDescent="0.25">
      <c r="A8047" s="44" t="s">
        <v>13309</v>
      </c>
      <c r="B8047" s="44" t="s">
        <v>14657</v>
      </c>
      <c r="C8047" s="45">
        <v>35.25</v>
      </c>
      <c r="D8047" s="45" t="s">
        <v>13565</v>
      </c>
      <c r="E8047" s="46">
        <v>47664</v>
      </c>
      <c r="F8047" s="45"/>
      <c r="G8047" s="93"/>
      <c r="H8047" s="93"/>
      <c r="I8047" s="99"/>
      <c r="J8047" s="99"/>
      <c r="K8047" s="99"/>
      <c r="L8047" s="99"/>
      <c r="M8047" s="99"/>
      <c r="N8047" s="99"/>
      <c r="O8047" s="99"/>
      <c r="P8047" s="99"/>
      <c r="Q8047" s="99"/>
      <c r="R8047" s="99"/>
      <c r="S8047" s="99"/>
      <c r="T8047" s="99"/>
      <c r="U8047" s="99"/>
      <c r="V8047" s="99"/>
      <c r="W8047" s="99"/>
      <c r="X8047" s="99"/>
      <c r="Y8047" s="99"/>
      <c r="Z8047" s="99"/>
      <c r="AF8047" s="326"/>
    </row>
    <row r="8048" spans="1:32" x14ac:dyDescent="0.25">
      <c r="A8048" s="44" t="s">
        <v>12130</v>
      </c>
      <c r="B8048" s="44" t="s">
        <v>7203</v>
      </c>
      <c r="C8048" s="45" t="s">
        <v>12131</v>
      </c>
      <c r="D8048" s="45" t="s">
        <v>12177</v>
      </c>
      <c r="E8048" s="45" t="s">
        <v>12903</v>
      </c>
      <c r="F8048" s="93"/>
      <c r="G8048" s="93"/>
      <c r="H8048" s="93"/>
      <c r="I8048" s="99"/>
      <c r="J8048" s="99"/>
      <c r="K8048" s="99"/>
      <c r="L8048" s="99"/>
      <c r="M8048" s="99"/>
      <c r="N8048" s="99"/>
      <c r="O8048" s="99"/>
      <c r="P8048" s="99"/>
      <c r="Q8048" s="99"/>
      <c r="R8048" s="99"/>
      <c r="S8048" s="99"/>
      <c r="T8048" s="99"/>
      <c r="U8048" s="99"/>
      <c r="V8048" s="99"/>
      <c r="W8048" s="99"/>
      <c r="X8048" s="99"/>
      <c r="Y8048" s="99"/>
      <c r="Z8048" s="99"/>
      <c r="AF8048" s="326"/>
    </row>
    <row r="8049" spans="1:32" x14ac:dyDescent="0.25">
      <c r="A8049" s="44" t="s">
        <v>12130</v>
      </c>
      <c r="B8049" s="44" t="s">
        <v>7203</v>
      </c>
      <c r="C8049" s="45" t="s">
        <v>12131</v>
      </c>
      <c r="D8049" s="93" t="s">
        <v>18817</v>
      </c>
      <c r="E8049" s="45" t="s">
        <v>12903</v>
      </c>
      <c r="F8049" s="379"/>
      <c r="G8049" s="379"/>
      <c r="H8049" s="379"/>
      <c r="I8049" s="380"/>
      <c r="J8049" s="380"/>
      <c r="K8049" s="380"/>
      <c r="L8049" s="380"/>
      <c r="M8049" s="380"/>
      <c r="N8049" s="380"/>
      <c r="O8049" s="380"/>
      <c r="P8049" s="380"/>
      <c r="Q8049" s="380"/>
      <c r="R8049" s="380"/>
      <c r="S8049" s="380"/>
      <c r="T8049" s="380"/>
      <c r="U8049" s="380"/>
      <c r="V8049" s="380"/>
      <c r="W8049" s="380"/>
      <c r="X8049" s="380"/>
      <c r="Y8049" s="380"/>
      <c r="Z8049" s="380"/>
      <c r="AA8049" s="380"/>
      <c r="AF8049" s="326"/>
    </row>
    <row r="8050" spans="1:32" x14ac:dyDescent="0.25">
      <c r="A8050" s="44" t="s">
        <v>19316</v>
      </c>
      <c r="B8050" s="44" t="s">
        <v>3298</v>
      </c>
      <c r="C8050" s="45">
        <v>26010402</v>
      </c>
      <c r="D8050" s="45" t="s">
        <v>12340</v>
      </c>
      <c r="E8050" s="45" t="s">
        <v>18836</v>
      </c>
      <c r="AF8050" s="326"/>
    </row>
    <row r="8051" spans="1:32" x14ac:dyDescent="0.25">
      <c r="A8051" s="44" t="s">
        <v>19316</v>
      </c>
      <c r="B8051" s="44" t="s">
        <v>5639</v>
      </c>
      <c r="C8051" s="45">
        <v>26010401</v>
      </c>
      <c r="D8051" s="45" t="s">
        <v>12340</v>
      </c>
      <c r="E8051" s="45" t="s">
        <v>18836</v>
      </c>
      <c r="AF8051" s="326"/>
    </row>
    <row r="8052" spans="1:32" x14ac:dyDescent="0.3">
      <c r="A8052" s="372" t="s">
        <v>20490</v>
      </c>
      <c r="B8052" s="372" t="s">
        <v>7465</v>
      </c>
      <c r="C8052" s="125" t="s">
        <v>20614</v>
      </c>
      <c r="D8052" s="32" t="s">
        <v>20621</v>
      </c>
      <c r="E8052" s="125" t="s">
        <v>10032</v>
      </c>
      <c r="F8052" s="125" t="s">
        <v>1236</v>
      </c>
      <c r="G8052" s="125" t="s">
        <v>1237</v>
      </c>
      <c r="AF8052" s="326"/>
    </row>
    <row r="8053" spans="1:32" x14ac:dyDescent="0.25">
      <c r="A8053" s="44" t="s">
        <v>3658</v>
      </c>
      <c r="B8053" s="44" t="s">
        <v>3275</v>
      </c>
      <c r="C8053" s="45">
        <v>210101</v>
      </c>
      <c r="D8053" s="45" t="s">
        <v>12340</v>
      </c>
      <c r="E8053" s="45" t="s">
        <v>3276</v>
      </c>
      <c r="AF8053" s="326"/>
    </row>
    <row r="8054" spans="1:32" x14ac:dyDescent="0.25">
      <c r="A8054" s="44" t="s">
        <v>127</v>
      </c>
      <c r="B8054" s="44" t="s">
        <v>2433</v>
      </c>
      <c r="C8054" s="45">
        <v>230105</v>
      </c>
      <c r="D8054" s="45" t="s">
        <v>12340</v>
      </c>
      <c r="E8054" s="45" t="s">
        <v>5580</v>
      </c>
      <c r="AF8054" s="326"/>
    </row>
    <row r="8055" spans="1:32" x14ac:dyDescent="0.25">
      <c r="A8055" s="44" t="s">
        <v>127</v>
      </c>
      <c r="B8055" s="44" t="s">
        <v>967</v>
      </c>
      <c r="C8055" s="45">
        <v>230601</v>
      </c>
      <c r="D8055" s="45" t="s">
        <v>12340</v>
      </c>
      <c r="E8055" s="45" t="s">
        <v>8383</v>
      </c>
      <c r="AF8055" s="326"/>
    </row>
    <row r="8056" spans="1:32" x14ac:dyDescent="0.25">
      <c r="A8056" s="44" t="s">
        <v>127</v>
      </c>
      <c r="B8056" s="44" t="s">
        <v>3160</v>
      </c>
      <c r="C8056" s="45">
        <v>230901</v>
      </c>
      <c r="D8056" s="45" t="s">
        <v>12340</v>
      </c>
      <c r="E8056" s="45" t="s">
        <v>8524</v>
      </c>
      <c r="AF8056" s="326"/>
    </row>
    <row r="8057" spans="1:32" x14ac:dyDescent="0.25">
      <c r="A8057" s="44" t="s">
        <v>127</v>
      </c>
      <c r="B8057" s="44" t="s">
        <v>11331</v>
      </c>
      <c r="C8057" s="45">
        <v>24050301</v>
      </c>
      <c r="D8057" s="45" t="s">
        <v>12340</v>
      </c>
      <c r="E8057" s="45" t="s">
        <v>5468</v>
      </c>
      <c r="AF8057" s="326"/>
    </row>
    <row r="8058" spans="1:32" x14ac:dyDescent="0.25">
      <c r="A8058" s="44" t="s">
        <v>14136</v>
      </c>
      <c r="B8058" s="44" t="s">
        <v>20398</v>
      </c>
      <c r="C8058" s="45" t="s">
        <v>14082</v>
      </c>
      <c r="D8058" s="32" t="s">
        <v>12570</v>
      </c>
      <c r="E8058" s="46">
        <v>46418</v>
      </c>
      <c r="AF8058" s="326"/>
    </row>
    <row r="8059" spans="1:32" x14ac:dyDescent="0.25">
      <c r="A8059" s="44" t="s">
        <v>14890</v>
      </c>
      <c r="B8059" s="44" t="s">
        <v>16122</v>
      </c>
      <c r="C8059" s="45" t="s">
        <v>14891</v>
      </c>
      <c r="D8059" s="93" t="s">
        <v>3876</v>
      </c>
      <c r="E8059" s="359">
        <f>DATE(2029,4,23)</f>
        <v>47231</v>
      </c>
      <c r="F8059" s="93"/>
      <c r="G8059" s="93"/>
      <c r="H8059" s="93"/>
      <c r="I8059" s="99"/>
      <c r="J8059" s="99"/>
      <c r="K8059" s="99"/>
      <c r="L8059" s="99"/>
      <c r="M8059" s="99"/>
      <c r="N8059" s="99"/>
      <c r="O8059" s="99"/>
      <c r="P8059" s="99"/>
      <c r="Q8059" s="99"/>
      <c r="R8059" s="99"/>
      <c r="S8059" s="99"/>
      <c r="T8059" s="99"/>
      <c r="U8059" s="99"/>
      <c r="V8059" s="99"/>
      <c r="W8059" s="99"/>
      <c r="X8059" s="99"/>
      <c r="Y8059" s="99"/>
      <c r="Z8059" s="99"/>
      <c r="AF8059" s="326"/>
    </row>
    <row r="8060" spans="1:32" x14ac:dyDescent="0.25">
      <c r="A8060" s="44" t="s">
        <v>17083</v>
      </c>
      <c r="B8060" s="44" t="s">
        <v>2433</v>
      </c>
      <c r="C8060" s="45">
        <v>250106</v>
      </c>
      <c r="D8060" s="45" t="s">
        <v>12340</v>
      </c>
      <c r="E8060" s="45" t="s">
        <v>12896</v>
      </c>
      <c r="AF8060" s="326"/>
    </row>
    <row r="8061" spans="1:32" x14ac:dyDescent="0.25">
      <c r="A8061" s="44" t="s">
        <v>19317</v>
      </c>
      <c r="B8061" s="44" t="s">
        <v>2433</v>
      </c>
      <c r="C8061" s="45">
        <v>250106</v>
      </c>
      <c r="D8061" s="45" t="s">
        <v>12340</v>
      </c>
      <c r="E8061" s="45" t="s">
        <v>12896</v>
      </c>
      <c r="AF8061" s="326"/>
    </row>
    <row r="8062" spans="1:32" x14ac:dyDescent="0.25">
      <c r="A8062" s="44" t="s">
        <v>19317</v>
      </c>
      <c r="B8062" s="44" t="s">
        <v>986</v>
      </c>
      <c r="C8062" s="45">
        <v>240303</v>
      </c>
      <c r="D8062" s="45" t="s">
        <v>12340</v>
      </c>
      <c r="E8062" s="45" t="s">
        <v>2686</v>
      </c>
      <c r="AF8062" s="326"/>
    </row>
    <row r="8063" spans="1:32" x14ac:dyDescent="0.25">
      <c r="A8063" s="44" t="s">
        <v>10526</v>
      </c>
      <c r="B8063" s="44" t="s">
        <v>16123</v>
      </c>
      <c r="C8063" s="45" t="s">
        <v>10585</v>
      </c>
      <c r="D8063" s="93" t="s">
        <v>3876</v>
      </c>
      <c r="E8063" s="359">
        <f>DATE(2028,4,3)</f>
        <v>46846</v>
      </c>
      <c r="F8063" s="93"/>
      <c r="G8063" s="93"/>
      <c r="H8063" s="93"/>
      <c r="I8063" s="99"/>
      <c r="J8063" s="99"/>
      <c r="K8063" s="99"/>
      <c r="L8063" s="99"/>
      <c r="M8063" s="99"/>
      <c r="N8063" s="99"/>
      <c r="O8063" s="99"/>
      <c r="P8063" s="99"/>
      <c r="Q8063" s="99"/>
      <c r="R8063" s="99"/>
      <c r="S8063" s="99"/>
      <c r="T8063" s="99"/>
      <c r="U8063" s="99"/>
      <c r="V8063" s="99"/>
      <c r="W8063" s="99"/>
      <c r="X8063" s="99"/>
      <c r="Y8063" s="99"/>
      <c r="Z8063" s="99"/>
      <c r="AF8063" s="326"/>
    </row>
    <row r="8064" spans="1:32" x14ac:dyDescent="0.25">
      <c r="A8064" s="44" t="s">
        <v>9563</v>
      </c>
      <c r="B8064" s="44" t="s">
        <v>15967</v>
      </c>
      <c r="C8064" s="45" t="s">
        <v>18382</v>
      </c>
      <c r="D8064" s="93" t="s">
        <v>3876</v>
      </c>
      <c r="E8064" s="359">
        <f>DATE(2029,10,27)</f>
        <v>47418</v>
      </c>
      <c r="F8064" s="93"/>
      <c r="G8064" s="93"/>
      <c r="H8064" s="93"/>
      <c r="I8064" s="99"/>
      <c r="J8064" s="99"/>
      <c r="K8064" s="99"/>
      <c r="L8064" s="99"/>
      <c r="M8064" s="99"/>
      <c r="N8064" s="99"/>
      <c r="O8064" s="99"/>
      <c r="P8064" s="99"/>
      <c r="Q8064" s="99"/>
      <c r="R8064" s="99"/>
      <c r="S8064" s="99"/>
      <c r="T8064" s="99"/>
      <c r="U8064" s="99"/>
      <c r="V8064" s="99"/>
      <c r="W8064" s="99"/>
      <c r="X8064" s="99"/>
      <c r="Y8064" s="99"/>
      <c r="Z8064" s="99"/>
      <c r="AF8064" s="326"/>
    </row>
    <row r="8065" spans="1:32" x14ac:dyDescent="0.3">
      <c r="A8065" s="372" t="s">
        <v>12430</v>
      </c>
      <c r="B8065" s="372" t="s">
        <v>12351</v>
      </c>
      <c r="C8065" s="125" t="s">
        <v>12352</v>
      </c>
      <c r="D8065" s="32" t="s">
        <v>20621</v>
      </c>
      <c r="E8065" s="125" t="s">
        <v>5075</v>
      </c>
      <c r="F8065" s="125" t="s">
        <v>1236</v>
      </c>
      <c r="G8065" s="125" t="s">
        <v>1237</v>
      </c>
      <c r="AF8065" s="326"/>
    </row>
    <row r="8066" spans="1:32" x14ac:dyDescent="0.25">
      <c r="A8066" s="120" t="s">
        <v>2062</v>
      </c>
      <c r="B8066" s="114" t="s">
        <v>152</v>
      </c>
      <c r="C8066" s="106" t="s">
        <v>7352</v>
      </c>
      <c r="D8066" s="93" t="s">
        <v>1443</v>
      </c>
      <c r="E8066" s="115">
        <v>47118</v>
      </c>
      <c r="F8066" s="93"/>
      <c r="G8066" s="93"/>
      <c r="H8066" s="93"/>
      <c r="I8066" s="99"/>
      <c r="J8066" s="99"/>
      <c r="K8066" s="99"/>
      <c r="L8066" s="99"/>
      <c r="M8066" s="99"/>
      <c r="N8066" s="44"/>
      <c r="O8066" s="44"/>
      <c r="P8066" s="99"/>
      <c r="Q8066" s="99"/>
      <c r="R8066" s="99"/>
      <c r="S8066" s="99"/>
      <c r="T8066" s="99"/>
      <c r="U8066" s="99"/>
      <c r="V8066" s="99"/>
      <c r="W8066" s="99"/>
      <c r="X8066" s="99"/>
      <c r="Y8066" s="99"/>
      <c r="Z8066" s="99"/>
      <c r="AF8066" s="326"/>
    </row>
    <row r="8067" spans="1:32" x14ac:dyDescent="0.25">
      <c r="A8067" s="120" t="s">
        <v>2062</v>
      </c>
      <c r="B8067" s="114" t="s">
        <v>152</v>
      </c>
      <c r="C8067" s="106" t="s">
        <v>7352</v>
      </c>
      <c r="D8067" s="93" t="s">
        <v>1443</v>
      </c>
      <c r="E8067" s="115">
        <v>47118</v>
      </c>
      <c r="F8067" s="93"/>
      <c r="G8067" s="93"/>
      <c r="H8067" s="93"/>
      <c r="I8067" s="99"/>
      <c r="J8067" s="99"/>
      <c r="K8067" s="99"/>
      <c r="L8067" s="99"/>
      <c r="M8067" s="99"/>
      <c r="N8067" s="44"/>
      <c r="O8067" s="44"/>
      <c r="P8067" s="99"/>
      <c r="Q8067" s="99"/>
      <c r="R8067" s="99"/>
      <c r="S8067" s="99"/>
      <c r="T8067" s="99"/>
      <c r="U8067" s="99"/>
      <c r="V8067" s="99"/>
      <c r="W8067" s="99"/>
      <c r="X8067" s="99"/>
      <c r="Y8067" s="99"/>
      <c r="Z8067" s="99"/>
      <c r="AF8067" s="326"/>
    </row>
    <row r="8068" spans="1:32" x14ac:dyDescent="0.25">
      <c r="A8068" s="44" t="s">
        <v>7544</v>
      </c>
      <c r="B8068" s="44" t="s">
        <v>3598</v>
      </c>
      <c r="C8068" s="45">
        <v>230301</v>
      </c>
      <c r="D8068" s="45" t="s">
        <v>12340</v>
      </c>
      <c r="E8068" s="45" t="s">
        <v>5580</v>
      </c>
      <c r="AF8068" s="326"/>
    </row>
    <row r="8069" spans="1:32" x14ac:dyDescent="0.25">
      <c r="A8069" s="44" t="s">
        <v>19318</v>
      </c>
      <c r="B8069" s="44" t="s">
        <v>5639</v>
      </c>
      <c r="C8069" s="45">
        <v>23010401</v>
      </c>
      <c r="D8069" s="45" t="s">
        <v>12340</v>
      </c>
      <c r="E8069" s="45" t="s">
        <v>5640</v>
      </c>
      <c r="AF8069" s="326"/>
    </row>
    <row r="8070" spans="1:32" x14ac:dyDescent="0.25">
      <c r="A8070" s="44" t="s">
        <v>19318</v>
      </c>
      <c r="B8070" s="44" t="s">
        <v>18840</v>
      </c>
      <c r="C8070" s="45">
        <v>260202</v>
      </c>
      <c r="D8070" s="45" t="s">
        <v>12340</v>
      </c>
      <c r="E8070" s="45" t="s">
        <v>10021</v>
      </c>
      <c r="AF8070" s="326"/>
    </row>
    <row r="8071" spans="1:32" x14ac:dyDescent="0.25">
      <c r="A8071" s="44" t="s">
        <v>4325</v>
      </c>
      <c r="B8071" s="92" t="s">
        <v>10390</v>
      </c>
      <c r="C8071" s="56" t="s">
        <v>10124</v>
      </c>
      <c r="D8071" s="146" t="s">
        <v>10389</v>
      </c>
      <c r="E8071" s="107">
        <v>45838</v>
      </c>
      <c r="F8071" s="93"/>
      <c r="G8071" s="93"/>
      <c r="H8071" s="93"/>
      <c r="I8071" s="99"/>
      <c r="J8071" s="99"/>
      <c r="K8071" s="99"/>
      <c r="L8071" s="99"/>
      <c r="M8071" s="99"/>
      <c r="N8071" s="44"/>
      <c r="O8071" s="44"/>
      <c r="P8071" s="99"/>
      <c r="Q8071" s="99"/>
      <c r="R8071" s="99"/>
      <c r="S8071" s="99"/>
      <c r="T8071" s="99"/>
      <c r="U8071" s="99"/>
      <c r="V8071" s="99"/>
      <c r="W8071" s="99"/>
      <c r="X8071" s="99"/>
      <c r="Y8071" s="99"/>
      <c r="Z8071" s="99"/>
      <c r="AF8071" s="326"/>
    </row>
    <row r="8072" spans="1:32" x14ac:dyDescent="0.25">
      <c r="A8072" s="44" t="s">
        <v>4325</v>
      </c>
      <c r="B8072" s="44" t="s">
        <v>13135</v>
      </c>
      <c r="C8072" s="45">
        <v>15.24</v>
      </c>
      <c r="D8072" s="45" t="s">
        <v>13565</v>
      </c>
      <c r="E8072" s="46">
        <v>47299</v>
      </c>
      <c r="F8072" s="45"/>
      <c r="G8072" s="93"/>
      <c r="H8072" s="93"/>
      <c r="I8072" s="99"/>
      <c r="J8072" s="99"/>
      <c r="K8072" s="99"/>
      <c r="L8072" s="99"/>
      <c r="M8072" s="99"/>
      <c r="N8072" s="99"/>
      <c r="O8072" s="99"/>
      <c r="P8072" s="99"/>
      <c r="Q8072" s="99"/>
      <c r="R8072" s="99"/>
      <c r="S8072" s="99"/>
      <c r="T8072" s="99"/>
      <c r="U8072" s="99"/>
      <c r="V8072" s="99"/>
      <c r="W8072" s="99"/>
      <c r="X8072" s="99"/>
      <c r="Y8072" s="99"/>
      <c r="Z8072" s="99"/>
      <c r="AF8072" s="326"/>
    </row>
    <row r="8073" spans="1:32" x14ac:dyDescent="0.25">
      <c r="A8073" s="44" t="s">
        <v>4325</v>
      </c>
      <c r="B8073" s="44" t="s">
        <v>13137</v>
      </c>
      <c r="C8073" s="45">
        <v>16.239999999999998</v>
      </c>
      <c r="D8073" s="45" t="s">
        <v>13565</v>
      </c>
      <c r="E8073" s="46">
        <v>47299</v>
      </c>
      <c r="F8073" s="45"/>
      <c r="G8073" s="93"/>
      <c r="H8073" s="93"/>
      <c r="I8073" s="99"/>
      <c r="J8073" s="99"/>
      <c r="K8073" s="99"/>
      <c r="L8073" s="99"/>
      <c r="M8073" s="99"/>
      <c r="N8073" s="99"/>
      <c r="O8073" s="99"/>
      <c r="P8073" s="99"/>
      <c r="Q8073" s="99"/>
      <c r="R8073" s="99"/>
      <c r="S8073" s="99"/>
      <c r="T8073" s="99"/>
      <c r="U8073" s="99"/>
      <c r="V8073" s="99"/>
      <c r="W8073" s="99"/>
      <c r="X8073" s="99"/>
      <c r="Y8073" s="99"/>
      <c r="Z8073" s="99"/>
      <c r="AF8073" s="326"/>
    </row>
    <row r="8074" spans="1:32" x14ac:dyDescent="0.25">
      <c r="A8074" s="44" t="s">
        <v>4325</v>
      </c>
      <c r="B8074" s="44" t="s">
        <v>4326</v>
      </c>
      <c r="C8074" s="45" t="s">
        <v>4327</v>
      </c>
      <c r="D8074" s="45" t="s">
        <v>12177</v>
      </c>
      <c r="E8074" s="45" t="s">
        <v>8524</v>
      </c>
      <c r="F8074" s="93"/>
      <c r="G8074" s="93"/>
      <c r="H8074" s="93"/>
      <c r="I8074" s="99"/>
      <c r="J8074" s="99"/>
      <c r="K8074" s="99"/>
      <c r="L8074" s="99"/>
      <c r="M8074" s="99"/>
      <c r="N8074" s="99"/>
      <c r="O8074" s="99"/>
      <c r="P8074" s="99"/>
      <c r="Q8074" s="99"/>
      <c r="R8074" s="99"/>
      <c r="S8074" s="99"/>
      <c r="T8074" s="99"/>
      <c r="U8074" s="99"/>
      <c r="V8074" s="99"/>
      <c r="W8074" s="99"/>
      <c r="X8074" s="99"/>
      <c r="Y8074" s="99"/>
      <c r="Z8074" s="99"/>
      <c r="AF8074" s="326"/>
    </row>
    <row r="8075" spans="1:32" x14ac:dyDescent="0.25">
      <c r="A8075" s="44" t="s">
        <v>4325</v>
      </c>
      <c r="B8075" s="44" t="s">
        <v>4326</v>
      </c>
      <c r="C8075" s="45" t="s">
        <v>4327</v>
      </c>
      <c r="D8075" s="93" t="s">
        <v>18817</v>
      </c>
      <c r="E8075" s="45" t="s">
        <v>8524</v>
      </c>
      <c r="F8075" s="379"/>
      <c r="G8075" s="379"/>
      <c r="H8075" s="379"/>
      <c r="I8075" s="380"/>
      <c r="J8075" s="380"/>
      <c r="K8075" s="380"/>
      <c r="L8075" s="380"/>
      <c r="M8075" s="380"/>
      <c r="N8075" s="380"/>
      <c r="O8075" s="380"/>
      <c r="P8075" s="380"/>
      <c r="Q8075" s="380"/>
      <c r="R8075" s="380"/>
      <c r="S8075" s="380"/>
      <c r="T8075" s="380"/>
      <c r="U8075" s="380"/>
      <c r="V8075" s="380"/>
      <c r="W8075" s="380"/>
      <c r="X8075" s="380"/>
      <c r="Y8075" s="380"/>
      <c r="Z8075" s="380"/>
      <c r="AA8075" s="380"/>
      <c r="AF8075" s="326"/>
    </row>
    <row r="8076" spans="1:32" x14ac:dyDescent="0.25">
      <c r="A8076" s="44" t="s">
        <v>3087</v>
      </c>
      <c r="B8076" s="44" t="s">
        <v>3598</v>
      </c>
      <c r="C8076" s="45">
        <v>230301</v>
      </c>
      <c r="D8076" s="45" t="s">
        <v>12340</v>
      </c>
      <c r="E8076" s="45" t="s">
        <v>5580</v>
      </c>
      <c r="AF8076" s="326"/>
    </row>
    <row r="8077" spans="1:32" x14ac:dyDescent="0.25">
      <c r="A8077" s="44" t="s">
        <v>3087</v>
      </c>
      <c r="B8077" s="44" t="s">
        <v>8377</v>
      </c>
      <c r="C8077" s="45">
        <v>230505</v>
      </c>
      <c r="D8077" s="45" t="s">
        <v>12340</v>
      </c>
      <c r="E8077" s="45" t="s">
        <v>7651</v>
      </c>
      <c r="AF8077" s="326"/>
    </row>
    <row r="8078" spans="1:32" x14ac:dyDescent="0.25">
      <c r="A8078" s="44" t="s">
        <v>3087</v>
      </c>
      <c r="B8078" s="44" t="s">
        <v>8373</v>
      </c>
      <c r="C8078" s="45">
        <v>230603</v>
      </c>
      <c r="D8078" s="45" t="s">
        <v>12340</v>
      </c>
      <c r="E8078" s="45" t="s">
        <v>4471</v>
      </c>
      <c r="AF8078" s="326"/>
    </row>
    <row r="8079" spans="1:32" x14ac:dyDescent="0.25">
      <c r="A8079" s="44" t="s">
        <v>3087</v>
      </c>
      <c r="B8079" s="44" t="s">
        <v>8464</v>
      </c>
      <c r="C8079" s="45">
        <v>230701</v>
      </c>
      <c r="D8079" s="45" t="s">
        <v>12340</v>
      </c>
      <c r="E8079" s="45" t="s">
        <v>4375</v>
      </c>
      <c r="AF8079" s="326"/>
    </row>
    <row r="8080" spans="1:32" x14ac:dyDescent="0.25">
      <c r="A8080" s="44" t="s">
        <v>3087</v>
      </c>
      <c r="B8080" s="44" t="s">
        <v>980</v>
      </c>
      <c r="C8080" s="45">
        <v>260103</v>
      </c>
      <c r="D8080" s="45" t="s">
        <v>12340</v>
      </c>
      <c r="E8080" s="45" t="s">
        <v>8976</v>
      </c>
      <c r="AF8080" s="326"/>
    </row>
    <row r="8081" spans="1:32" x14ac:dyDescent="0.25">
      <c r="A8081" s="44" t="s">
        <v>7545</v>
      </c>
      <c r="B8081" s="44" t="s">
        <v>10031</v>
      </c>
      <c r="C8081" s="45">
        <v>240101</v>
      </c>
      <c r="D8081" s="45" t="s">
        <v>12340</v>
      </c>
      <c r="E8081" s="45" t="s">
        <v>10032</v>
      </c>
      <c r="AF8081" s="326"/>
    </row>
    <row r="8082" spans="1:32" x14ac:dyDescent="0.3">
      <c r="A8082" s="372" t="s">
        <v>20491</v>
      </c>
      <c r="B8082" s="372" t="s">
        <v>1217</v>
      </c>
      <c r="C8082" s="125" t="s">
        <v>20617</v>
      </c>
      <c r="D8082" s="32" t="s">
        <v>20621</v>
      </c>
      <c r="E8082" s="125" t="s">
        <v>10032</v>
      </c>
      <c r="F8082" s="125" t="s">
        <v>1237</v>
      </c>
      <c r="G8082" s="125" t="s">
        <v>1237</v>
      </c>
      <c r="AF8082" s="326"/>
    </row>
    <row r="8083" spans="1:32" x14ac:dyDescent="0.25">
      <c r="A8083" s="256" t="s">
        <v>15277</v>
      </c>
      <c r="B8083" s="256" t="s">
        <v>15244</v>
      </c>
      <c r="C8083" s="53" t="s">
        <v>15385</v>
      </c>
      <c r="D8083" s="93" t="s">
        <v>5891</v>
      </c>
      <c r="E8083" s="257">
        <v>47520</v>
      </c>
      <c r="F8083" s="93"/>
      <c r="G8083" s="93"/>
      <c r="H8083" s="93"/>
      <c r="I8083" s="99"/>
      <c r="J8083" s="99"/>
      <c r="K8083" s="99"/>
      <c r="L8083" s="99"/>
      <c r="M8083" s="99"/>
      <c r="N8083" s="99"/>
      <c r="O8083" s="99"/>
      <c r="P8083" s="99"/>
      <c r="Q8083" s="99"/>
      <c r="R8083" s="99"/>
      <c r="S8083" s="99"/>
      <c r="T8083" s="99"/>
      <c r="U8083" s="99"/>
      <c r="V8083" s="99"/>
      <c r="W8083" s="99"/>
      <c r="X8083" s="99"/>
      <c r="Y8083" s="99"/>
      <c r="Z8083" s="99"/>
      <c r="AF8083" s="326"/>
    </row>
    <row r="8084" spans="1:32" x14ac:dyDescent="0.25">
      <c r="A8084" s="44" t="s">
        <v>17869</v>
      </c>
      <c r="B8084" s="44" t="s">
        <v>20349</v>
      </c>
      <c r="C8084" s="45" t="s">
        <v>17868</v>
      </c>
      <c r="D8084" s="32" t="s">
        <v>12570</v>
      </c>
      <c r="E8084" s="46">
        <v>46477</v>
      </c>
      <c r="AF8084" s="326"/>
    </row>
    <row r="8085" spans="1:32" x14ac:dyDescent="0.25">
      <c r="A8085" s="44" t="s">
        <v>3659</v>
      </c>
      <c r="B8085" s="44" t="s">
        <v>3275</v>
      </c>
      <c r="C8085" s="45">
        <v>210101</v>
      </c>
      <c r="D8085" s="45" t="s">
        <v>12340</v>
      </c>
      <c r="E8085" s="45" t="s">
        <v>3276</v>
      </c>
      <c r="AF8085" s="326"/>
    </row>
    <row r="8086" spans="1:32" x14ac:dyDescent="0.3">
      <c r="A8086" s="372" t="s">
        <v>17521</v>
      </c>
      <c r="B8086" s="372" t="s">
        <v>5059</v>
      </c>
      <c r="C8086" s="125" t="s">
        <v>17475</v>
      </c>
      <c r="D8086" s="32" t="s">
        <v>20621</v>
      </c>
      <c r="E8086" s="125" t="s">
        <v>5246</v>
      </c>
      <c r="F8086" s="125" t="s">
        <v>1236</v>
      </c>
      <c r="G8086" s="125" t="s">
        <v>1237</v>
      </c>
      <c r="AF8086" s="326"/>
    </row>
    <row r="8087" spans="1:32" x14ac:dyDescent="0.25">
      <c r="A8087" s="44" t="s">
        <v>11508</v>
      </c>
      <c r="B8087" s="44" t="s">
        <v>11304</v>
      </c>
      <c r="C8087" s="45">
        <v>240403</v>
      </c>
      <c r="D8087" s="45" t="s">
        <v>12340</v>
      </c>
      <c r="E8087" s="45" t="s">
        <v>5311</v>
      </c>
      <c r="AF8087" s="326"/>
    </row>
    <row r="8088" spans="1:32" x14ac:dyDescent="0.25">
      <c r="A8088" s="44" t="s">
        <v>11508</v>
      </c>
      <c r="B8088" s="44" t="s">
        <v>986</v>
      </c>
      <c r="C8088" s="45">
        <v>240303</v>
      </c>
      <c r="D8088" s="45" t="s">
        <v>12340</v>
      </c>
      <c r="E8088" s="45" t="s">
        <v>2686</v>
      </c>
      <c r="AF8088" s="326"/>
    </row>
    <row r="8089" spans="1:32" x14ac:dyDescent="0.3">
      <c r="A8089" s="372" t="s">
        <v>5028</v>
      </c>
      <c r="B8089" s="372" t="s">
        <v>1842</v>
      </c>
      <c r="C8089" s="125" t="s">
        <v>16723</v>
      </c>
      <c r="D8089" s="32" t="s">
        <v>20621</v>
      </c>
      <c r="E8089" s="125" t="s">
        <v>12895</v>
      </c>
      <c r="F8089" s="125" t="s">
        <v>1236</v>
      </c>
      <c r="G8089" s="125" t="s">
        <v>1237</v>
      </c>
      <c r="AF8089" s="326"/>
    </row>
    <row r="8090" spans="1:32" x14ac:dyDescent="0.25">
      <c r="A8090" s="44" t="s">
        <v>9564</v>
      </c>
      <c r="B8090" s="44" t="s">
        <v>16124</v>
      </c>
      <c r="C8090" s="45" t="s">
        <v>11848</v>
      </c>
      <c r="D8090" s="93" t="s">
        <v>3876</v>
      </c>
      <c r="E8090" s="359">
        <f>DATE(2028,6,11)</f>
        <v>46915</v>
      </c>
      <c r="F8090" s="93"/>
      <c r="G8090" s="93"/>
      <c r="H8090" s="93"/>
      <c r="I8090" s="99"/>
      <c r="J8090" s="99"/>
      <c r="K8090" s="99"/>
      <c r="L8090" s="99"/>
      <c r="M8090" s="99"/>
      <c r="N8090" s="99"/>
      <c r="O8090" s="99"/>
      <c r="P8090" s="99"/>
      <c r="Q8090" s="99"/>
      <c r="R8090" s="99"/>
      <c r="S8090" s="99"/>
      <c r="T8090" s="99"/>
      <c r="U8090" s="99"/>
      <c r="V8090" s="99"/>
      <c r="W8090" s="99"/>
      <c r="X8090" s="99"/>
      <c r="Y8090" s="99"/>
      <c r="Z8090" s="99"/>
      <c r="AF8090" s="326"/>
    </row>
    <row r="8091" spans="1:32" x14ac:dyDescent="0.25">
      <c r="A8091" s="44" t="s">
        <v>3027</v>
      </c>
      <c r="B8091" s="44" t="s">
        <v>20368</v>
      </c>
      <c r="C8091" s="45" t="s">
        <v>5829</v>
      </c>
      <c r="D8091" s="32" t="s">
        <v>12570</v>
      </c>
      <c r="E8091" s="46">
        <v>46507</v>
      </c>
      <c r="AF8091" s="326"/>
    </row>
    <row r="8092" spans="1:32" x14ac:dyDescent="0.25">
      <c r="A8092" s="44" t="s">
        <v>7985</v>
      </c>
      <c r="B8092" s="44" t="s">
        <v>205</v>
      </c>
      <c r="C8092" s="45" t="s">
        <v>7986</v>
      </c>
      <c r="D8092" s="45" t="s">
        <v>12177</v>
      </c>
      <c r="E8092" s="45" t="s">
        <v>5072</v>
      </c>
      <c r="F8092" s="93"/>
      <c r="G8092" s="93"/>
      <c r="H8092" s="93"/>
      <c r="I8092" s="99"/>
      <c r="J8092" s="99"/>
      <c r="K8092" s="99"/>
      <c r="L8092" s="99"/>
      <c r="M8092" s="99"/>
      <c r="N8092" s="99"/>
      <c r="O8092" s="99"/>
      <c r="P8092" s="99"/>
      <c r="Q8092" s="99"/>
      <c r="R8092" s="99"/>
      <c r="S8092" s="99"/>
      <c r="T8092" s="99"/>
      <c r="U8092" s="99"/>
      <c r="V8092" s="99"/>
      <c r="W8092" s="99"/>
      <c r="X8092" s="99"/>
      <c r="Y8092" s="99"/>
      <c r="Z8092" s="99"/>
      <c r="AF8092" s="326"/>
    </row>
    <row r="8093" spans="1:32" x14ac:dyDescent="0.25">
      <c r="A8093" s="44" t="s">
        <v>7985</v>
      </c>
      <c r="B8093" s="44" t="s">
        <v>205</v>
      </c>
      <c r="C8093" s="45" t="s">
        <v>7986</v>
      </c>
      <c r="D8093" s="45" t="s">
        <v>10697</v>
      </c>
      <c r="E8093" s="45" t="s">
        <v>5072</v>
      </c>
      <c r="F8093" s="93"/>
      <c r="G8093" s="93"/>
      <c r="H8093" s="93"/>
      <c r="I8093" s="99"/>
      <c r="J8093" s="99"/>
      <c r="K8093" s="99"/>
      <c r="L8093" s="99"/>
      <c r="M8093" s="99"/>
      <c r="N8093" s="44"/>
      <c r="O8093" s="44"/>
      <c r="P8093" s="99"/>
      <c r="Q8093" s="99"/>
      <c r="R8093" s="99"/>
      <c r="S8093" s="99"/>
      <c r="T8093" s="99"/>
      <c r="U8093" s="99"/>
      <c r="V8093" s="99"/>
      <c r="W8093" s="99"/>
      <c r="X8093" s="99"/>
      <c r="Y8093" s="99"/>
      <c r="Z8093" s="99"/>
      <c r="AF8093" s="326"/>
    </row>
    <row r="8094" spans="1:32" x14ac:dyDescent="0.25">
      <c r="A8094" s="44" t="s">
        <v>2835</v>
      </c>
      <c r="B8094" s="44" t="s">
        <v>20347</v>
      </c>
      <c r="C8094" s="45" t="s">
        <v>11832</v>
      </c>
      <c r="D8094" s="32" t="s">
        <v>12570</v>
      </c>
      <c r="E8094" s="46">
        <v>46295</v>
      </c>
      <c r="AF8094" s="326"/>
    </row>
    <row r="8095" spans="1:32" x14ac:dyDescent="0.25">
      <c r="A8095" s="44" t="s">
        <v>14892</v>
      </c>
      <c r="B8095" s="44" t="s">
        <v>16125</v>
      </c>
      <c r="C8095" s="45" t="s">
        <v>14893</v>
      </c>
      <c r="D8095" s="93" t="s">
        <v>3876</v>
      </c>
      <c r="E8095" s="359">
        <f>DATE(2029,4,23)</f>
        <v>47231</v>
      </c>
      <c r="F8095" s="93"/>
      <c r="G8095" s="93"/>
      <c r="H8095" s="93"/>
      <c r="I8095" s="99"/>
      <c r="J8095" s="99"/>
      <c r="K8095" s="99"/>
      <c r="L8095" s="99"/>
      <c r="M8095" s="99"/>
      <c r="N8095" s="99"/>
      <c r="O8095" s="99"/>
      <c r="P8095" s="99"/>
      <c r="Q8095" s="99"/>
      <c r="R8095" s="99"/>
      <c r="S8095" s="99"/>
      <c r="T8095" s="99"/>
      <c r="U8095" s="99"/>
      <c r="V8095" s="99"/>
      <c r="W8095" s="99"/>
      <c r="X8095" s="99"/>
      <c r="Y8095" s="99"/>
      <c r="Z8095" s="99"/>
      <c r="AF8095" s="326"/>
    </row>
    <row r="8096" spans="1:32" x14ac:dyDescent="0.3">
      <c r="A8096" s="372" t="s">
        <v>20122</v>
      </c>
      <c r="B8096" s="372" t="s">
        <v>1214</v>
      </c>
      <c r="C8096" s="125" t="s">
        <v>18610</v>
      </c>
      <c r="D8096" s="32" t="s">
        <v>20621</v>
      </c>
      <c r="E8096" s="125" t="s">
        <v>8976</v>
      </c>
      <c r="F8096" s="125" t="s">
        <v>1237</v>
      </c>
      <c r="G8096" s="125" t="s">
        <v>1237</v>
      </c>
      <c r="AF8096" s="326"/>
    </row>
    <row r="8097" spans="1:32" x14ac:dyDescent="0.25">
      <c r="A8097" s="44" t="s">
        <v>17084</v>
      </c>
      <c r="B8097" s="44" t="s">
        <v>5447</v>
      </c>
      <c r="C8097" s="45">
        <v>250802</v>
      </c>
      <c r="D8097" s="45" t="s">
        <v>12340</v>
      </c>
      <c r="E8097" s="45" t="s">
        <v>10682</v>
      </c>
      <c r="AF8097" s="326"/>
    </row>
    <row r="8098" spans="1:32" x14ac:dyDescent="0.25">
      <c r="A8098" s="267" t="s">
        <v>9325</v>
      </c>
      <c r="B8098" s="267" t="s">
        <v>9305</v>
      </c>
      <c r="C8098" s="268">
        <v>791202303007</v>
      </c>
      <c r="D8098" s="268" t="s">
        <v>6775</v>
      </c>
      <c r="E8098" s="269" t="s">
        <v>3276</v>
      </c>
      <c r="F8098" s="93"/>
      <c r="G8098" s="93"/>
      <c r="H8098" s="93"/>
      <c r="I8098" s="99"/>
      <c r="J8098" s="99"/>
      <c r="K8098" s="99"/>
      <c r="L8098" s="99"/>
      <c r="M8098" s="99"/>
      <c r="N8098" s="44"/>
      <c r="O8098" s="44"/>
      <c r="P8098" s="99"/>
      <c r="Q8098" s="99"/>
      <c r="R8098" s="99"/>
      <c r="S8098" s="99"/>
      <c r="T8098" s="99"/>
      <c r="U8098" s="99"/>
      <c r="V8098" s="99"/>
      <c r="W8098" s="99"/>
      <c r="X8098" s="99"/>
      <c r="Y8098" s="99"/>
      <c r="Z8098" s="99"/>
      <c r="AF8098" s="326"/>
    </row>
    <row r="8099" spans="1:32" x14ac:dyDescent="0.25">
      <c r="A8099" s="44" t="s">
        <v>18099</v>
      </c>
      <c r="B8099" s="44" t="s">
        <v>18100</v>
      </c>
      <c r="C8099" s="45" t="s">
        <v>18383</v>
      </c>
      <c r="D8099" s="93" t="s">
        <v>3876</v>
      </c>
      <c r="E8099" s="359">
        <f>DATE(2030,1,5)</f>
        <v>47488</v>
      </c>
      <c r="F8099" s="93"/>
      <c r="G8099" s="93"/>
      <c r="H8099" s="93"/>
      <c r="I8099" s="99"/>
      <c r="J8099" s="99"/>
      <c r="K8099" s="99"/>
      <c r="L8099" s="99"/>
      <c r="M8099" s="99"/>
      <c r="N8099" s="99"/>
      <c r="O8099" s="99"/>
      <c r="P8099" s="99"/>
      <c r="Q8099" s="99"/>
      <c r="R8099" s="99"/>
      <c r="S8099" s="99"/>
      <c r="T8099" s="99"/>
      <c r="U8099" s="99"/>
      <c r="V8099" s="99"/>
      <c r="W8099" s="99"/>
      <c r="X8099" s="99"/>
      <c r="Y8099" s="99"/>
      <c r="Z8099" s="99"/>
      <c r="AF8099" s="326"/>
    </row>
    <row r="8100" spans="1:32" x14ac:dyDescent="0.25">
      <c r="A8100" s="44" t="s">
        <v>753</v>
      </c>
      <c r="B8100" s="44" t="s">
        <v>2438</v>
      </c>
      <c r="C8100" s="45">
        <v>251001</v>
      </c>
      <c r="D8100" s="45" t="s">
        <v>12340</v>
      </c>
      <c r="E8100" s="45" t="s">
        <v>12119</v>
      </c>
      <c r="AF8100" s="326"/>
    </row>
    <row r="8101" spans="1:32" x14ac:dyDescent="0.25">
      <c r="A8101" s="44" t="s">
        <v>9565</v>
      </c>
      <c r="B8101" s="44" t="s">
        <v>15902</v>
      </c>
      <c r="C8101" s="45" t="s">
        <v>5377</v>
      </c>
      <c r="D8101" s="93" t="s">
        <v>3876</v>
      </c>
      <c r="E8101" s="359">
        <f>DATE(2026,12,20)</f>
        <v>46376</v>
      </c>
      <c r="F8101" s="93"/>
      <c r="G8101" s="93"/>
      <c r="H8101" s="93"/>
      <c r="I8101" s="99"/>
      <c r="J8101" s="99"/>
      <c r="K8101" s="99"/>
      <c r="L8101" s="99"/>
      <c r="M8101" s="99"/>
      <c r="N8101" s="99"/>
      <c r="O8101" s="99"/>
      <c r="P8101" s="99"/>
      <c r="Q8101" s="99"/>
      <c r="R8101" s="99"/>
      <c r="S8101" s="99"/>
      <c r="T8101" s="99"/>
      <c r="U8101" s="99"/>
      <c r="V8101" s="99"/>
      <c r="W8101" s="99"/>
      <c r="X8101" s="99"/>
      <c r="Y8101" s="99"/>
      <c r="Z8101" s="99"/>
      <c r="AA8101" s="380"/>
      <c r="AF8101" s="326"/>
    </row>
    <row r="8102" spans="1:32" x14ac:dyDescent="0.25">
      <c r="A8102" s="99" t="s">
        <v>4176</v>
      </c>
      <c r="B8102" s="92" t="s">
        <v>4175</v>
      </c>
      <c r="C8102" s="93" t="s">
        <v>16735</v>
      </c>
      <c r="D8102" s="93" t="s">
        <v>1250</v>
      </c>
      <c r="E8102" s="94">
        <v>46316</v>
      </c>
      <c r="F8102" s="93"/>
      <c r="G8102" s="93"/>
      <c r="H8102" s="93" t="s">
        <v>1237</v>
      </c>
      <c r="I8102" s="99"/>
      <c r="J8102" s="99"/>
      <c r="K8102" s="99"/>
      <c r="L8102" s="99"/>
      <c r="M8102" s="99"/>
      <c r="N8102" s="44"/>
      <c r="O8102" s="44"/>
      <c r="P8102" s="99"/>
      <c r="Q8102" s="99"/>
      <c r="R8102" s="99"/>
      <c r="S8102" s="99"/>
      <c r="T8102" s="99"/>
      <c r="U8102" s="99"/>
      <c r="V8102" s="99"/>
      <c r="W8102" s="99"/>
      <c r="X8102" s="99"/>
      <c r="Y8102" s="99"/>
      <c r="Z8102" s="99"/>
      <c r="AA8102" s="380"/>
      <c r="AF8102" s="326"/>
    </row>
    <row r="8103" spans="1:32" x14ac:dyDescent="0.3">
      <c r="A8103" s="57" t="s">
        <v>12563</v>
      </c>
      <c r="B8103" s="57" t="s">
        <v>2254</v>
      </c>
      <c r="C8103" s="62">
        <v>24030</v>
      </c>
      <c r="D8103" s="93" t="s">
        <v>5007</v>
      </c>
      <c r="E8103" s="60">
        <v>46326</v>
      </c>
      <c r="F8103" s="379"/>
      <c r="G8103" s="379"/>
      <c r="H8103" s="379"/>
      <c r="I8103" s="380"/>
      <c r="J8103" s="380"/>
      <c r="K8103" s="380"/>
      <c r="L8103" s="380"/>
      <c r="M8103" s="380"/>
      <c r="N8103" s="380"/>
      <c r="O8103" s="380"/>
      <c r="P8103" s="380"/>
      <c r="Q8103" s="380"/>
      <c r="R8103" s="380"/>
      <c r="S8103" s="380"/>
      <c r="T8103" s="380"/>
      <c r="U8103" s="380"/>
      <c r="V8103" s="380"/>
      <c r="W8103" s="380"/>
      <c r="X8103" s="380"/>
      <c r="Y8103" s="380"/>
      <c r="Z8103" s="380"/>
      <c r="AA8103" s="380"/>
      <c r="AF8103" s="326"/>
    </row>
    <row r="8104" spans="1:32" x14ac:dyDescent="0.25">
      <c r="A8104" s="44" t="s">
        <v>4422</v>
      </c>
      <c r="B8104" s="44" t="s">
        <v>4392</v>
      </c>
      <c r="C8104" s="45" t="s">
        <v>4423</v>
      </c>
      <c r="D8104" s="45" t="s">
        <v>12177</v>
      </c>
      <c r="E8104" s="45" t="s">
        <v>2628</v>
      </c>
      <c r="F8104" s="93"/>
      <c r="G8104" s="93"/>
      <c r="H8104" s="93"/>
      <c r="I8104" s="99"/>
      <c r="J8104" s="99"/>
      <c r="K8104" s="99"/>
      <c r="L8104" s="99"/>
      <c r="M8104" s="99"/>
      <c r="N8104" s="99"/>
      <c r="O8104" s="99"/>
      <c r="P8104" s="99"/>
      <c r="Q8104" s="99"/>
      <c r="R8104" s="99"/>
      <c r="S8104" s="99"/>
      <c r="T8104" s="99"/>
      <c r="U8104" s="99"/>
      <c r="V8104" s="99"/>
      <c r="W8104" s="99"/>
      <c r="X8104" s="99"/>
      <c r="Y8104" s="99"/>
      <c r="Z8104" s="99"/>
      <c r="AF8104" s="326"/>
    </row>
    <row r="8105" spans="1:32" x14ac:dyDescent="0.25">
      <c r="A8105" s="44" t="s">
        <v>4422</v>
      </c>
      <c r="B8105" s="44" t="s">
        <v>4392</v>
      </c>
      <c r="C8105" s="45" t="s">
        <v>4423</v>
      </c>
      <c r="D8105" s="93" t="s">
        <v>18817</v>
      </c>
      <c r="E8105" s="45" t="s">
        <v>2628</v>
      </c>
      <c r="F8105" s="379"/>
      <c r="G8105" s="379"/>
      <c r="H8105" s="379"/>
      <c r="I8105" s="380"/>
      <c r="J8105" s="380"/>
      <c r="K8105" s="380"/>
      <c r="L8105" s="380"/>
      <c r="M8105" s="380"/>
      <c r="N8105" s="380"/>
      <c r="O8105" s="380"/>
      <c r="P8105" s="380"/>
      <c r="Q8105" s="380"/>
      <c r="R8105" s="380"/>
      <c r="S8105" s="380"/>
      <c r="T8105" s="380"/>
      <c r="U8105" s="380"/>
      <c r="V8105" s="380"/>
      <c r="W8105" s="380"/>
      <c r="X8105" s="380"/>
      <c r="Y8105" s="380"/>
      <c r="Z8105" s="380"/>
      <c r="AA8105" s="380"/>
      <c r="AF8105" s="326"/>
    </row>
    <row r="8106" spans="1:32" x14ac:dyDescent="0.25">
      <c r="A8106" s="44" t="s">
        <v>17881</v>
      </c>
      <c r="B8106" s="44" t="s">
        <v>20356</v>
      </c>
      <c r="C8106" s="45" t="s">
        <v>17874</v>
      </c>
      <c r="D8106" s="32" t="s">
        <v>12570</v>
      </c>
      <c r="E8106" s="46">
        <v>46477</v>
      </c>
      <c r="AF8106" s="326"/>
    </row>
    <row r="8107" spans="1:32" x14ac:dyDescent="0.3">
      <c r="A8107" s="372" t="s">
        <v>20123</v>
      </c>
      <c r="B8107" s="372" t="s">
        <v>1214</v>
      </c>
      <c r="C8107" s="125" t="s">
        <v>18610</v>
      </c>
      <c r="D8107" s="32" t="s">
        <v>20621</v>
      </c>
      <c r="E8107" s="125" t="s">
        <v>8976</v>
      </c>
      <c r="F8107" s="125" t="s">
        <v>1236</v>
      </c>
      <c r="G8107" s="125" t="s">
        <v>1237</v>
      </c>
      <c r="AF8107" s="326"/>
    </row>
    <row r="8108" spans="1:32" x14ac:dyDescent="0.25">
      <c r="A8108" s="256" t="s">
        <v>15278</v>
      </c>
      <c r="B8108" s="256" t="s">
        <v>5919</v>
      </c>
      <c r="C8108" s="53" t="s">
        <v>5954</v>
      </c>
      <c r="D8108" s="93" t="s">
        <v>5891</v>
      </c>
      <c r="E8108" s="257">
        <v>46454</v>
      </c>
      <c r="F8108" s="93"/>
      <c r="G8108" s="93"/>
      <c r="H8108" s="93"/>
      <c r="I8108" s="99"/>
      <c r="J8108" s="99"/>
      <c r="K8108" s="99"/>
      <c r="L8108" s="99"/>
      <c r="M8108" s="99"/>
      <c r="N8108" s="99"/>
      <c r="O8108" s="99"/>
      <c r="P8108" s="99"/>
      <c r="Q8108" s="99"/>
      <c r="R8108" s="99"/>
      <c r="S8108" s="99"/>
      <c r="T8108" s="99"/>
      <c r="U8108" s="99"/>
      <c r="V8108" s="99"/>
      <c r="W8108" s="99"/>
      <c r="X8108" s="99"/>
      <c r="Y8108" s="99"/>
      <c r="Z8108" s="99"/>
      <c r="AF8108" s="326"/>
    </row>
    <row r="8109" spans="1:32" x14ac:dyDescent="0.25">
      <c r="A8109" s="44" t="s">
        <v>6985</v>
      </c>
      <c r="B8109" s="44" t="s">
        <v>5447</v>
      </c>
      <c r="C8109" s="45">
        <v>220802</v>
      </c>
      <c r="D8109" s="45" t="s">
        <v>12340</v>
      </c>
      <c r="E8109" s="45" t="s">
        <v>5239</v>
      </c>
      <c r="AF8109" s="326"/>
    </row>
    <row r="8110" spans="1:32" x14ac:dyDescent="0.25">
      <c r="A8110" s="44" t="s">
        <v>11509</v>
      </c>
      <c r="B8110" s="44" t="s">
        <v>210</v>
      </c>
      <c r="C8110" s="45">
        <v>241001</v>
      </c>
      <c r="D8110" s="45" t="s">
        <v>12340</v>
      </c>
      <c r="E8110" s="45" t="s">
        <v>5650</v>
      </c>
      <c r="AF8110" s="326"/>
    </row>
    <row r="8111" spans="1:32" x14ac:dyDescent="0.25">
      <c r="A8111" s="44" t="s">
        <v>11509</v>
      </c>
      <c r="B8111" s="44" t="s">
        <v>18895</v>
      </c>
      <c r="C8111" s="45">
        <v>24070201</v>
      </c>
      <c r="D8111" s="45" t="s">
        <v>12340</v>
      </c>
      <c r="E8111" s="45" t="s">
        <v>7992</v>
      </c>
      <c r="AF8111" s="326"/>
    </row>
    <row r="8112" spans="1:32" x14ac:dyDescent="0.25">
      <c r="A8112" s="44" t="s">
        <v>7546</v>
      </c>
      <c r="B8112" s="44" t="s">
        <v>2433</v>
      </c>
      <c r="C8112" s="45">
        <v>230105</v>
      </c>
      <c r="D8112" s="45" t="s">
        <v>12340</v>
      </c>
      <c r="E8112" s="45" t="s">
        <v>5580</v>
      </c>
      <c r="AF8112" s="326"/>
    </row>
    <row r="8113" spans="1:32" x14ac:dyDescent="0.25">
      <c r="A8113" s="44" t="s">
        <v>13310</v>
      </c>
      <c r="B8113" s="44" t="s">
        <v>13311</v>
      </c>
      <c r="C8113" s="45">
        <v>5.25</v>
      </c>
      <c r="D8113" s="45" t="s">
        <v>13565</v>
      </c>
      <c r="E8113" s="46">
        <v>47422</v>
      </c>
      <c r="F8113" s="45"/>
      <c r="G8113" s="93"/>
      <c r="H8113" s="93"/>
      <c r="I8113" s="99"/>
      <c r="J8113" s="99"/>
      <c r="K8113" s="99"/>
      <c r="L8113" s="99"/>
      <c r="M8113" s="99"/>
      <c r="N8113" s="99"/>
      <c r="O8113" s="99"/>
      <c r="P8113" s="99"/>
      <c r="Q8113" s="99"/>
      <c r="R8113" s="99"/>
      <c r="S8113" s="99"/>
      <c r="T8113" s="99"/>
      <c r="U8113" s="99"/>
      <c r="V8113" s="99"/>
      <c r="W8113" s="99"/>
      <c r="X8113" s="99"/>
      <c r="Y8113" s="99"/>
      <c r="Z8113" s="99"/>
      <c r="AF8113" s="326"/>
    </row>
    <row r="8114" spans="1:32" x14ac:dyDescent="0.25">
      <c r="A8114" s="44" t="s">
        <v>4506</v>
      </c>
      <c r="B8114" s="44" t="s">
        <v>4470</v>
      </c>
      <c r="C8114" s="45">
        <v>210602</v>
      </c>
      <c r="D8114" s="45" t="s">
        <v>12340</v>
      </c>
      <c r="E8114" s="45" t="s">
        <v>4471</v>
      </c>
      <c r="AF8114" s="326"/>
    </row>
    <row r="8115" spans="1:32" x14ac:dyDescent="0.25">
      <c r="A8115" s="44" t="s">
        <v>4025</v>
      </c>
      <c r="B8115" s="44" t="s">
        <v>3275</v>
      </c>
      <c r="C8115" s="45">
        <v>210101</v>
      </c>
      <c r="D8115" s="45" t="s">
        <v>12340</v>
      </c>
      <c r="E8115" s="45" t="s">
        <v>3276</v>
      </c>
      <c r="AF8115" s="326"/>
    </row>
    <row r="8116" spans="1:32" x14ac:dyDescent="0.25">
      <c r="A8116" s="44" t="s">
        <v>15642</v>
      </c>
      <c r="B8116" s="44" t="s">
        <v>6798</v>
      </c>
      <c r="C8116" s="45" t="s">
        <v>15643</v>
      </c>
      <c r="D8116" s="46" t="s">
        <v>13037</v>
      </c>
      <c r="E8116" s="46">
        <v>46568</v>
      </c>
      <c r="AF8116" s="326"/>
    </row>
    <row r="8117" spans="1:32" x14ac:dyDescent="0.25">
      <c r="A8117" s="44" t="s">
        <v>15642</v>
      </c>
      <c r="B8117" s="44" t="s">
        <v>6798</v>
      </c>
      <c r="C8117" s="45" t="s">
        <v>15643</v>
      </c>
      <c r="D8117" s="46" t="s">
        <v>13037</v>
      </c>
      <c r="E8117" s="46">
        <v>46568</v>
      </c>
      <c r="AF8117" s="326"/>
    </row>
    <row r="8118" spans="1:32" x14ac:dyDescent="0.25">
      <c r="A8118" s="44" t="s">
        <v>9566</v>
      </c>
      <c r="B8118" s="44" t="s">
        <v>16126</v>
      </c>
      <c r="C8118" s="45" t="s">
        <v>5378</v>
      </c>
      <c r="D8118" s="93" t="s">
        <v>3876</v>
      </c>
      <c r="E8118" s="359">
        <f>DATE(2027,2,1)</f>
        <v>46419</v>
      </c>
      <c r="F8118" s="93"/>
      <c r="G8118" s="93"/>
      <c r="H8118" s="93"/>
      <c r="I8118" s="99"/>
      <c r="J8118" s="99"/>
      <c r="K8118" s="99"/>
      <c r="L8118" s="99"/>
      <c r="M8118" s="99"/>
      <c r="N8118" s="99"/>
      <c r="O8118" s="99"/>
      <c r="P8118" s="99"/>
      <c r="Q8118" s="99"/>
      <c r="R8118" s="99"/>
      <c r="S8118" s="99"/>
      <c r="T8118" s="99"/>
      <c r="U8118" s="99"/>
      <c r="V8118" s="99"/>
      <c r="W8118" s="99"/>
      <c r="X8118" s="99"/>
      <c r="Y8118" s="99"/>
      <c r="Z8118" s="99"/>
      <c r="AF8118" s="326"/>
    </row>
    <row r="8119" spans="1:32" x14ac:dyDescent="0.25">
      <c r="A8119" s="44" t="s">
        <v>19319</v>
      </c>
      <c r="B8119" s="44" t="s">
        <v>966</v>
      </c>
      <c r="C8119" s="45">
        <v>22010702</v>
      </c>
      <c r="D8119" s="45" t="s">
        <v>12340</v>
      </c>
      <c r="E8119" s="45" t="s">
        <v>5444</v>
      </c>
      <c r="AF8119" s="326"/>
    </row>
    <row r="8120" spans="1:32" x14ac:dyDescent="0.25">
      <c r="A8120" s="44" t="s">
        <v>19319</v>
      </c>
      <c r="B8120" s="44" t="s">
        <v>16907</v>
      </c>
      <c r="C8120" s="45">
        <v>25050401</v>
      </c>
      <c r="D8120" s="45" t="s">
        <v>12340</v>
      </c>
      <c r="E8120" s="45" t="s">
        <v>7651</v>
      </c>
      <c r="AF8120" s="326"/>
    </row>
    <row r="8121" spans="1:32" x14ac:dyDescent="0.3">
      <c r="A8121" s="99" t="s">
        <v>2424</v>
      </c>
      <c r="B8121" s="92" t="s">
        <v>16522</v>
      </c>
      <c r="C8121" s="93" t="s">
        <v>16523</v>
      </c>
      <c r="D8121" s="93" t="s">
        <v>11085</v>
      </c>
      <c r="E8121" s="94">
        <v>47361</v>
      </c>
      <c r="F8121" s="93"/>
      <c r="G8121" s="93"/>
      <c r="H8121" s="93"/>
      <c r="I8121" s="99"/>
      <c r="J8121" s="99"/>
      <c r="K8121" s="99"/>
      <c r="L8121" s="99"/>
      <c r="M8121" s="99"/>
      <c r="N8121" s="99"/>
      <c r="O8121" s="99"/>
      <c r="P8121" s="99"/>
      <c r="Q8121" s="99"/>
      <c r="R8121" s="99"/>
      <c r="S8121" s="99"/>
      <c r="T8121" s="99"/>
      <c r="U8121" s="99"/>
      <c r="V8121" s="99"/>
      <c r="W8121" s="99"/>
      <c r="X8121" s="99"/>
      <c r="Y8121" s="99"/>
      <c r="Z8121" s="99"/>
      <c r="AF8121" s="326"/>
    </row>
    <row r="8122" spans="1:32" x14ac:dyDescent="0.25">
      <c r="A8122" s="44" t="s">
        <v>2424</v>
      </c>
      <c r="B8122" s="44" t="s">
        <v>5639</v>
      </c>
      <c r="C8122" s="45">
        <v>23010401</v>
      </c>
      <c r="D8122" s="45" t="s">
        <v>12340</v>
      </c>
      <c r="E8122" s="45" t="s">
        <v>5640</v>
      </c>
      <c r="AF8122" s="326"/>
    </row>
    <row r="8123" spans="1:32" x14ac:dyDescent="0.25">
      <c r="A8123" s="44" t="s">
        <v>15644</v>
      </c>
      <c r="B8123" s="44" t="s">
        <v>6798</v>
      </c>
      <c r="C8123" s="45" t="s">
        <v>15645</v>
      </c>
      <c r="D8123" s="46" t="s">
        <v>13037</v>
      </c>
      <c r="E8123" s="46">
        <v>46568</v>
      </c>
      <c r="AF8123" s="326"/>
    </row>
    <row r="8124" spans="1:32" x14ac:dyDescent="0.25">
      <c r="A8124" s="44" t="s">
        <v>3660</v>
      </c>
      <c r="B8124" s="44" t="s">
        <v>3298</v>
      </c>
      <c r="C8124" s="45">
        <v>26010402</v>
      </c>
      <c r="D8124" s="45" t="s">
        <v>12340</v>
      </c>
      <c r="E8124" s="45" t="s">
        <v>18836</v>
      </c>
      <c r="AF8124" s="326"/>
    </row>
    <row r="8125" spans="1:32" x14ac:dyDescent="0.25">
      <c r="A8125" s="44" t="s">
        <v>3660</v>
      </c>
      <c r="B8125" s="44" t="s">
        <v>5639</v>
      </c>
      <c r="C8125" s="45">
        <v>26010401</v>
      </c>
      <c r="D8125" s="45" t="s">
        <v>12340</v>
      </c>
      <c r="E8125" s="45" t="s">
        <v>18836</v>
      </c>
      <c r="AF8125" s="326"/>
    </row>
    <row r="8126" spans="1:32" x14ac:dyDescent="0.25">
      <c r="A8126" s="44" t="s">
        <v>7547</v>
      </c>
      <c r="B8126" s="44" t="s">
        <v>2433</v>
      </c>
      <c r="C8126" s="45">
        <v>230105</v>
      </c>
      <c r="D8126" s="45" t="s">
        <v>12340</v>
      </c>
      <c r="E8126" s="45" t="s">
        <v>5580</v>
      </c>
      <c r="AF8126" s="326"/>
    </row>
    <row r="8127" spans="1:32" x14ac:dyDescent="0.3">
      <c r="A8127" s="372" t="s">
        <v>12431</v>
      </c>
      <c r="B8127" s="372" t="s">
        <v>1232</v>
      </c>
      <c r="C8127" s="125" t="s">
        <v>12397</v>
      </c>
      <c r="D8127" s="32" t="s">
        <v>20621</v>
      </c>
      <c r="E8127" s="125" t="s">
        <v>5075</v>
      </c>
      <c r="F8127" s="125" t="s">
        <v>1236</v>
      </c>
      <c r="G8127" s="125" t="s">
        <v>1237</v>
      </c>
      <c r="AF8127" s="326"/>
    </row>
    <row r="8128" spans="1:32" x14ac:dyDescent="0.25">
      <c r="A8128" s="44" t="s">
        <v>19320</v>
      </c>
      <c r="B8128" s="44" t="s">
        <v>3298</v>
      </c>
      <c r="C8128" s="45">
        <v>26010402</v>
      </c>
      <c r="D8128" s="45" t="s">
        <v>12340</v>
      </c>
      <c r="E8128" s="45" t="s">
        <v>18836</v>
      </c>
      <c r="AF8128" s="326"/>
    </row>
    <row r="8129" spans="1:32" x14ac:dyDescent="0.25">
      <c r="A8129" s="44" t="s">
        <v>19320</v>
      </c>
      <c r="B8129" s="44" t="s">
        <v>5639</v>
      </c>
      <c r="C8129" s="45">
        <v>26010401</v>
      </c>
      <c r="D8129" s="45" t="s">
        <v>12340</v>
      </c>
      <c r="E8129" s="45" t="s">
        <v>18836</v>
      </c>
      <c r="AF8129" s="326"/>
    </row>
    <row r="8130" spans="1:32" x14ac:dyDescent="0.25">
      <c r="A8130" s="267" t="s">
        <v>6755</v>
      </c>
      <c r="B8130" s="267" t="s">
        <v>9313</v>
      </c>
      <c r="C8130" s="268">
        <v>791202303006</v>
      </c>
      <c r="D8130" s="268" t="s">
        <v>6775</v>
      </c>
      <c r="E8130" s="269">
        <v>48669</v>
      </c>
      <c r="F8130" s="93"/>
      <c r="G8130" s="93"/>
      <c r="H8130" s="93"/>
      <c r="I8130" s="99"/>
      <c r="J8130" s="99"/>
      <c r="K8130" s="99"/>
      <c r="L8130" s="99"/>
      <c r="M8130" s="99"/>
      <c r="N8130" s="44"/>
      <c r="O8130" s="44"/>
      <c r="P8130" s="99"/>
      <c r="Q8130" s="99"/>
      <c r="R8130" s="99"/>
      <c r="S8130" s="99"/>
      <c r="T8130" s="99"/>
      <c r="U8130" s="99"/>
      <c r="V8130" s="99"/>
      <c r="W8130" s="99"/>
      <c r="X8130" s="99"/>
      <c r="Y8130" s="99"/>
      <c r="Z8130" s="99"/>
      <c r="AF8130" s="326"/>
    </row>
    <row r="8131" spans="1:32" x14ac:dyDescent="0.25">
      <c r="A8131" s="267" t="s">
        <v>6755</v>
      </c>
      <c r="B8131" s="267" t="s">
        <v>9311</v>
      </c>
      <c r="C8131" s="268">
        <v>791202303005</v>
      </c>
      <c r="D8131" s="268" t="s">
        <v>6775</v>
      </c>
      <c r="E8131" s="269">
        <v>47269</v>
      </c>
      <c r="F8131" s="93"/>
      <c r="G8131" s="93"/>
      <c r="H8131" s="93"/>
      <c r="I8131" s="99"/>
      <c r="J8131" s="99"/>
      <c r="K8131" s="99"/>
      <c r="L8131" s="99"/>
      <c r="M8131" s="99"/>
      <c r="N8131" s="44"/>
      <c r="O8131" s="44"/>
      <c r="P8131" s="99"/>
      <c r="Q8131" s="99"/>
      <c r="R8131" s="99"/>
      <c r="S8131" s="99"/>
      <c r="T8131" s="99"/>
      <c r="U8131" s="99"/>
      <c r="V8131" s="99"/>
      <c r="W8131" s="99"/>
      <c r="X8131" s="99"/>
      <c r="Y8131" s="99"/>
      <c r="Z8131" s="99"/>
      <c r="AF8131" s="326"/>
    </row>
    <row r="8132" spans="1:32" x14ac:dyDescent="0.25">
      <c r="A8132" s="44" t="s">
        <v>17702</v>
      </c>
      <c r="B8132" s="44" t="s">
        <v>3258</v>
      </c>
      <c r="C8132" s="45" t="s">
        <v>17703</v>
      </c>
      <c r="D8132" s="46" t="s">
        <v>13037</v>
      </c>
      <c r="E8132" s="46">
        <v>46274</v>
      </c>
      <c r="AF8132" s="326"/>
    </row>
    <row r="8133" spans="1:32" x14ac:dyDescent="0.25">
      <c r="A8133" s="135" t="s">
        <v>6159</v>
      </c>
      <c r="B8133" s="135" t="s">
        <v>6157</v>
      </c>
      <c r="C8133" s="96" t="s">
        <v>10921</v>
      </c>
      <c r="D8133" s="96" t="s">
        <v>1250</v>
      </c>
      <c r="E8133" s="112">
        <v>46284</v>
      </c>
      <c r="F8133" s="93"/>
      <c r="G8133" s="93"/>
      <c r="H8133" s="93"/>
      <c r="I8133" s="99"/>
      <c r="J8133" s="99"/>
      <c r="K8133" s="99"/>
      <c r="L8133" s="99"/>
      <c r="M8133" s="99"/>
      <c r="N8133" s="44"/>
      <c r="O8133" s="44"/>
      <c r="P8133" s="99"/>
      <c r="Q8133" s="99"/>
      <c r="R8133" s="99"/>
      <c r="S8133" s="99"/>
      <c r="T8133" s="99"/>
      <c r="U8133" s="99"/>
      <c r="V8133" s="99"/>
      <c r="W8133" s="99"/>
      <c r="X8133" s="99"/>
      <c r="Y8133" s="99"/>
      <c r="Z8133" s="99"/>
      <c r="AA8133" s="380"/>
      <c r="AF8133" s="326"/>
    </row>
    <row r="8134" spans="1:32" x14ac:dyDescent="0.25">
      <c r="A8134" s="135" t="s">
        <v>6159</v>
      </c>
      <c r="B8134" s="131" t="s">
        <v>1251</v>
      </c>
      <c r="C8134" s="96" t="s">
        <v>6208</v>
      </c>
      <c r="D8134" s="96" t="s">
        <v>1250</v>
      </c>
      <c r="E8134" s="94">
        <v>46228</v>
      </c>
      <c r="F8134" s="93"/>
      <c r="G8134" s="93"/>
      <c r="H8134" s="93"/>
      <c r="I8134" s="99"/>
      <c r="J8134" s="99"/>
      <c r="K8134" s="99"/>
      <c r="L8134" s="99"/>
      <c r="M8134" s="99"/>
      <c r="N8134" s="44"/>
      <c r="O8134" s="44"/>
      <c r="P8134" s="99"/>
      <c r="Q8134" s="99"/>
      <c r="R8134" s="99"/>
      <c r="S8134" s="99"/>
      <c r="T8134" s="99"/>
      <c r="U8134" s="99"/>
      <c r="V8134" s="99"/>
      <c r="W8134" s="99"/>
      <c r="X8134" s="99"/>
      <c r="Y8134" s="99"/>
      <c r="Z8134" s="99"/>
      <c r="AA8134" s="380"/>
      <c r="AF8134" s="326"/>
    </row>
    <row r="8135" spans="1:32" x14ac:dyDescent="0.25">
      <c r="A8135" s="99" t="s">
        <v>10928</v>
      </c>
      <c r="B8135" s="92" t="s">
        <v>10930</v>
      </c>
      <c r="C8135" s="93" t="s">
        <v>10931</v>
      </c>
      <c r="D8135" s="93" t="s">
        <v>1250</v>
      </c>
      <c r="E8135" s="94">
        <v>46225</v>
      </c>
      <c r="F8135" s="93"/>
      <c r="G8135" s="93"/>
      <c r="H8135" s="93"/>
      <c r="I8135" s="99"/>
      <c r="J8135" s="99"/>
      <c r="K8135" s="99"/>
      <c r="L8135" s="99"/>
      <c r="M8135" s="99"/>
      <c r="N8135" s="44"/>
      <c r="O8135" s="44"/>
      <c r="P8135" s="99"/>
      <c r="Q8135" s="99"/>
      <c r="R8135" s="99"/>
      <c r="S8135" s="99"/>
      <c r="T8135" s="99"/>
      <c r="U8135" s="99"/>
      <c r="V8135" s="99"/>
      <c r="W8135" s="99"/>
      <c r="X8135" s="99"/>
      <c r="Y8135" s="99"/>
      <c r="Z8135" s="99"/>
      <c r="AA8135" s="380"/>
      <c r="AF8135" s="326"/>
    </row>
    <row r="8136" spans="1:32" x14ac:dyDescent="0.3">
      <c r="A8136" s="372" t="s">
        <v>1076</v>
      </c>
      <c r="B8136" s="372" t="s">
        <v>1218</v>
      </c>
      <c r="C8136" s="125" t="s">
        <v>11922</v>
      </c>
      <c r="D8136" s="32" t="s">
        <v>20621</v>
      </c>
      <c r="E8136" s="125" t="s">
        <v>8976</v>
      </c>
      <c r="F8136" s="125" t="s">
        <v>1237</v>
      </c>
      <c r="G8136" s="125" t="s">
        <v>1236</v>
      </c>
      <c r="AF8136" s="326"/>
    </row>
    <row r="8137" spans="1:32" x14ac:dyDescent="0.3">
      <c r="A8137" s="372" t="s">
        <v>12005</v>
      </c>
      <c r="B8137" s="372" t="s">
        <v>9352</v>
      </c>
      <c r="C8137" s="125" t="s">
        <v>9353</v>
      </c>
      <c r="D8137" s="32" t="s">
        <v>20621</v>
      </c>
      <c r="E8137" s="125" t="s">
        <v>8524</v>
      </c>
      <c r="F8137" s="125" t="s">
        <v>1237</v>
      </c>
      <c r="G8137" s="125" t="s">
        <v>1237</v>
      </c>
      <c r="AF8137" s="326"/>
    </row>
    <row r="8138" spans="1:32" x14ac:dyDescent="0.3">
      <c r="A8138" s="372" t="s">
        <v>12005</v>
      </c>
      <c r="B8138" s="372" t="s">
        <v>1201</v>
      </c>
      <c r="C8138" s="125" t="s">
        <v>11031</v>
      </c>
      <c r="D8138" s="32" t="s">
        <v>20621</v>
      </c>
      <c r="E8138" s="125" t="s">
        <v>5452</v>
      </c>
      <c r="F8138" s="125" t="s">
        <v>1237</v>
      </c>
      <c r="G8138" s="125" t="s">
        <v>1237</v>
      </c>
      <c r="AF8138" s="326"/>
    </row>
    <row r="8139" spans="1:32" x14ac:dyDescent="0.3">
      <c r="A8139" s="372" t="s">
        <v>12005</v>
      </c>
      <c r="B8139" s="372" t="s">
        <v>3577</v>
      </c>
      <c r="C8139" s="125" t="s">
        <v>11919</v>
      </c>
      <c r="D8139" s="32" t="s">
        <v>20621</v>
      </c>
      <c r="E8139" s="125" t="s">
        <v>2686</v>
      </c>
      <c r="F8139" s="125" t="s">
        <v>1237</v>
      </c>
      <c r="G8139" s="125" t="s">
        <v>1237</v>
      </c>
      <c r="AF8139" s="326"/>
    </row>
    <row r="8140" spans="1:32" x14ac:dyDescent="0.3">
      <c r="A8140" s="372" t="s">
        <v>12005</v>
      </c>
      <c r="B8140" s="372" t="s">
        <v>3578</v>
      </c>
      <c r="C8140" s="125" t="s">
        <v>11923</v>
      </c>
      <c r="D8140" s="32" t="s">
        <v>20621</v>
      </c>
      <c r="E8140" s="125" t="s">
        <v>2686</v>
      </c>
      <c r="F8140" s="125" t="s">
        <v>1237</v>
      </c>
      <c r="G8140" s="125" t="s">
        <v>1237</v>
      </c>
      <c r="AF8140" s="326"/>
    </row>
    <row r="8141" spans="1:32" x14ac:dyDescent="0.25">
      <c r="A8141" s="44" t="s">
        <v>10230</v>
      </c>
      <c r="B8141" s="92" t="s">
        <v>10390</v>
      </c>
      <c r="C8141" s="56" t="s">
        <v>10120</v>
      </c>
      <c r="D8141" s="146" t="s">
        <v>10389</v>
      </c>
      <c r="E8141" s="107">
        <v>45838</v>
      </c>
      <c r="F8141" s="93"/>
      <c r="G8141" s="93"/>
      <c r="H8141" s="93"/>
      <c r="I8141" s="99"/>
      <c r="J8141" s="99"/>
      <c r="K8141" s="99"/>
      <c r="L8141" s="99"/>
      <c r="M8141" s="99"/>
      <c r="N8141" s="44"/>
      <c r="O8141" s="44"/>
      <c r="P8141" s="99"/>
      <c r="Q8141" s="99"/>
      <c r="R8141" s="99"/>
      <c r="S8141" s="99"/>
      <c r="T8141" s="99"/>
      <c r="U8141" s="99"/>
      <c r="V8141" s="99"/>
      <c r="W8141" s="99"/>
      <c r="X8141" s="99"/>
      <c r="Y8141" s="99"/>
      <c r="Z8141" s="99"/>
      <c r="AF8141" s="326"/>
    </row>
    <row r="8142" spans="1:32" x14ac:dyDescent="0.25">
      <c r="A8142" s="44" t="s">
        <v>13698</v>
      </c>
      <c r="B8142" s="44" t="s">
        <v>11310</v>
      </c>
      <c r="C8142" s="45">
        <v>24060302</v>
      </c>
      <c r="D8142" s="45" t="s">
        <v>12340</v>
      </c>
      <c r="E8142" s="45" t="s">
        <v>5235</v>
      </c>
      <c r="AF8142" s="326"/>
    </row>
    <row r="8143" spans="1:32" x14ac:dyDescent="0.25">
      <c r="A8143" s="44" t="s">
        <v>13698</v>
      </c>
      <c r="B8143" s="44" t="s">
        <v>18874</v>
      </c>
      <c r="C8143" s="45">
        <v>24060301</v>
      </c>
      <c r="D8143" s="45" t="s">
        <v>12340</v>
      </c>
      <c r="E8143" s="45" t="s">
        <v>5235</v>
      </c>
      <c r="AF8143" s="326"/>
    </row>
    <row r="8144" spans="1:32" x14ac:dyDescent="0.3">
      <c r="A8144" s="385" t="s">
        <v>18549</v>
      </c>
      <c r="B8144" s="385" t="s">
        <v>1339</v>
      </c>
      <c r="C8144" s="387">
        <v>24027</v>
      </c>
      <c r="D8144" s="93" t="s">
        <v>5007</v>
      </c>
      <c r="E8144" s="388">
        <v>46507</v>
      </c>
      <c r="AF8144" s="326"/>
    </row>
    <row r="8145" spans="1:32" x14ac:dyDescent="0.3">
      <c r="A8145" s="372" t="s">
        <v>9380</v>
      </c>
      <c r="B8145" s="372" t="s">
        <v>8693</v>
      </c>
      <c r="C8145" s="125" t="s">
        <v>8694</v>
      </c>
      <c r="D8145" s="32" t="s">
        <v>20621</v>
      </c>
      <c r="E8145" s="125" t="s">
        <v>8524</v>
      </c>
      <c r="F8145" s="125" t="s">
        <v>1236</v>
      </c>
      <c r="G8145" s="125" t="s">
        <v>1237</v>
      </c>
      <c r="AF8145" s="326"/>
    </row>
    <row r="8146" spans="1:32" x14ac:dyDescent="0.3">
      <c r="A8146" s="372" t="s">
        <v>9380</v>
      </c>
      <c r="B8146" s="372" t="s">
        <v>1219</v>
      </c>
      <c r="C8146" s="125" t="s">
        <v>9359</v>
      </c>
      <c r="D8146" s="32" t="s">
        <v>20621</v>
      </c>
      <c r="E8146" s="125" t="s">
        <v>9349</v>
      </c>
      <c r="F8146" s="125" t="s">
        <v>1236</v>
      </c>
      <c r="G8146" s="125" t="s">
        <v>1237</v>
      </c>
      <c r="AF8146" s="326"/>
    </row>
    <row r="8147" spans="1:32" x14ac:dyDescent="0.25">
      <c r="A8147" s="44" t="s">
        <v>1559</v>
      </c>
      <c r="B8147" s="44" t="s">
        <v>2308</v>
      </c>
      <c r="C8147" s="45" t="s">
        <v>2312</v>
      </c>
      <c r="D8147" s="45" t="s">
        <v>12177</v>
      </c>
      <c r="E8147" s="45" t="s">
        <v>3276</v>
      </c>
      <c r="F8147" s="93"/>
      <c r="G8147" s="93"/>
      <c r="H8147" s="93"/>
      <c r="I8147" s="99"/>
      <c r="J8147" s="99"/>
      <c r="K8147" s="99"/>
      <c r="L8147" s="99"/>
      <c r="M8147" s="99"/>
      <c r="N8147" s="99"/>
      <c r="O8147" s="99"/>
      <c r="P8147" s="99"/>
      <c r="Q8147" s="99"/>
      <c r="R8147" s="99"/>
      <c r="S8147" s="99"/>
      <c r="T8147" s="99"/>
      <c r="U8147" s="99"/>
      <c r="V8147" s="99"/>
      <c r="W8147" s="99"/>
      <c r="X8147" s="99"/>
      <c r="Y8147" s="99"/>
      <c r="Z8147" s="99"/>
      <c r="AF8147" s="326"/>
    </row>
    <row r="8148" spans="1:32" x14ac:dyDescent="0.25">
      <c r="A8148" s="44" t="s">
        <v>1559</v>
      </c>
      <c r="B8148" s="44" t="s">
        <v>2308</v>
      </c>
      <c r="C8148" s="45" t="s">
        <v>2312</v>
      </c>
      <c r="D8148" s="93" t="s">
        <v>18817</v>
      </c>
      <c r="E8148" s="45" t="s">
        <v>2686</v>
      </c>
      <c r="F8148" s="379"/>
      <c r="G8148" s="379"/>
      <c r="H8148" s="379"/>
      <c r="I8148" s="380"/>
      <c r="J8148" s="380"/>
      <c r="K8148" s="380"/>
      <c r="L8148" s="380"/>
      <c r="M8148" s="380"/>
      <c r="N8148" s="380"/>
      <c r="O8148" s="380"/>
      <c r="P8148" s="380"/>
      <c r="Q8148" s="380"/>
      <c r="R8148" s="380"/>
      <c r="S8148" s="380"/>
      <c r="T8148" s="380"/>
      <c r="U8148" s="380"/>
      <c r="V8148" s="380"/>
      <c r="W8148" s="380"/>
      <c r="X8148" s="380"/>
      <c r="Y8148" s="380"/>
      <c r="Z8148" s="380"/>
      <c r="AA8148" s="380"/>
      <c r="AF8148" s="326"/>
    </row>
    <row r="8149" spans="1:32" x14ac:dyDescent="0.25">
      <c r="A8149" s="44" t="s">
        <v>1559</v>
      </c>
      <c r="B8149" s="44" t="s">
        <v>2308</v>
      </c>
      <c r="C8149" s="45" t="s">
        <v>2312</v>
      </c>
      <c r="D8149" s="45" t="s">
        <v>10697</v>
      </c>
      <c r="E8149" s="45" t="s">
        <v>5074</v>
      </c>
      <c r="F8149" s="93"/>
      <c r="G8149" s="93"/>
      <c r="H8149" s="93"/>
      <c r="I8149" s="99"/>
      <c r="J8149" s="99"/>
      <c r="K8149" s="99"/>
      <c r="L8149" s="99"/>
      <c r="M8149" s="99"/>
      <c r="N8149" s="44"/>
      <c r="O8149" s="44"/>
      <c r="P8149" s="99"/>
      <c r="Q8149" s="99"/>
      <c r="R8149" s="99"/>
      <c r="S8149" s="99"/>
      <c r="T8149" s="99"/>
      <c r="U8149" s="99"/>
      <c r="V8149" s="99"/>
      <c r="W8149" s="99"/>
      <c r="X8149" s="99"/>
      <c r="Y8149" s="99"/>
      <c r="Z8149" s="99"/>
      <c r="AF8149" s="326"/>
    </row>
    <row r="8150" spans="1:32" x14ac:dyDescent="0.25">
      <c r="A8150" s="44" t="s">
        <v>19321</v>
      </c>
      <c r="B8150" s="44" t="s">
        <v>8471</v>
      </c>
      <c r="C8150" s="45">
        <v>230702</v>
      </c>
      <c r="D8150" s="45" t="s">
        <v>12340</v>
      </c>
      <c r="E8150" s="45" t="s">
        <v>4375</v>
      </c>
      <c r="AF8150" s="326"/>
    </row>
    <row r="8151" spans="1:32" x14ac:dyDescent="0.25">
      <c r="A8151" s="44" t="s">
        <v>8519</v>
      </c>
      <c r="B8151" s="44" t="s">
        <v>5447</v>
      </c>
      <c r="C8151" s="45">
        <v>230807</v>
      </c>
      <c r="D8151" s="45" t="s">
        <v>12340</v>
      </c>
      <c r="E8151" s="45" t="s">
        <v>8966</v>
      </c>
      <c r="AF8151" s="326"/>
    </row>
    <row r="8152" spans="1:32" x14ac:dyDescent="0.25">
      <c r="A8152" s="44" t="s">
        <v>13312</v>
      </c>
      <c r="B8152" s="44" t="s">
        <v>13134</v>
      </c>
      <c r="C8152" s="45">
        <v>13.23</v>
      </c>
      <c r="D8152" s="45" t="s">
        <v>13565</v>
      </c>
      <c r="E8152" s="46">
        <v>46934</v>
      </c>
      <c r="F8152" s="45"/>
      <c r="G8152" s="93"/>
      <c r="H8152" s="93"/>
      <c r="I8152" s="99"/>
      <c r="J8152" s="99"/>
      <c r="K8152" s="99"/>
      <c r="L8152" s="99"/>
      <c r="M8152" s="99"/>
      <c r="N8152" s="99"/>
      <c r="O8152" s="99"/>
      <c r="P8152" s="99"/>
      <c r="Q8152" s="99"/>
      <c r="R8152" s="99"/>
      <c r="S8152" s="99"/>
      <c r="T8152" s="99"/>
      <c r="U8152" s="99"/>
      <c r="V8152" s="99"/>
      <c r="W8152" s="99"/>
      <c r="X8152" s="99"/>
      <c r="Y8152" s="99"/>
      <c r="Z8152" s="99"/>
      <c r="AF8152" s="326"/>
    </row>
    <row r="8153" spans="1:32" x14ac:dyDescent="0.25">
      <c r="A8153" s="102" t="s">
        <v>3439</v>
      </c>
      <c r="B8153" s="92" t="s">
        <v>14075</v>
      </c>
      <c r="C8153" s="93" t="s">
        <v>14076</v>
      </c>
      <c r="D8153" s="93" t="s">
        <v>1250</v>
      </c>
      <c r="E8153" s="94">
        <v>47223</v>
      </c>
      <c r="F8153" s="93"/>
      <c r="G8153" s="93"/>
      <c r="H8153" s="93"/>
      <c r="I8153" s="99"/>
      <c r="J8153" s="99"/>
      <c r="K8153" s="99"/>
      <c r="L8153" s="99"/>
      <c r="M8153" s="99"/>
      <c r="N8153" s="99"/>
      <c r="O8153" s="99"/>
      <c r="P8153" s="99"/>
      <c r="Q8153" s="99"/>
      <c r="R8153" s="99"/>
      <c r="S8153" s="99"/>
      <c r="T8153" s="99"/>
      <c r="U8153" s="99"/>
      <c r="V8153" s="99"/>
      <c r="W8153" s="99"/>
      <c r="X8153" s="99"/>
      <c r="Y8153" s="99"/>
      <c r="Z8153" s="99"/>
      <c r="AF8153" s="326"/>
    </row>
    <row r="8154" spans="1:32" x14ac:dyDescent="0.25">
      <c r="A8154" s="44" t="s">
        <v>6986</v>
      </c>
      <c r="B8154" s="44" t="s">
        <v>3298</v>
      </c>
      <c r="C8154" s="45">
        <v>23010402</v>
      </c>
      <c r="D8154" s="45" t="s">
        <v>12340</v>
      </c>
      <c r="E8154" s="45" t="s">
        <v>5640</v>
      </c>
      <c r="AF8154" s="326"/>
    </row>
    <row r="8155" spans="1:32" x14ac:dyDescent="0.25">
      <c r="A8155" s="44" t="s">
        <v>6986</v>
      </c>
      <c r="B8155" s="44" t="s">
        <v>5639</v>
      </c>
      <c r="C8155" s="45">
        <v>23010401</v>
      </c>
      <c r="D8155" s="45" t="s">
        <v>12340</v>
      </c>
      <c r="E8155" s="45" t="s">
        <v>5640</v>
      </c>
      <c r="AF8155" s="326"/>
    </row>
    <row r="8156" spans="1:32" x14ac:dyDescent="0.25">
      <c r="A8156" s="44" t="s">
        <v>10231</v>
      </c>
      <c r="B8156" s="92" t="s">
        <v>10390</v>
      </c>
      <c r="C8156" s="56" t="s">
        <v>10120</v>
      </c>
      <c r="D8156" s="146" t="s">
        <v>10389</v>
      </c>
      <c r="E8156" s="107">
        <v>45838</v>
      </c>
      <c r="F8156" s="93"/>
      <c r="G8156" s="93"/>
      <c r="H8156" s="93"/>
      <c r="I8156" s="99"/>
      <c r="J8156" s="99"/>
      <c r="K8156" s="99"/>
      <c r="L8156" s="99"/>
      <c r="M8156" s="99"/>
      <c r="N8156" s="44"/>
      <c r="O8156" s="44"/>
      <c r="P8156" s="99"/>
      <c r="Q8156" s="99"/>
      <c r="R8156" s="99"/>
      <c r="S8156" s="99"/>
      <c r="T8156" s="99"/>
      <c r="U8156" s="99"/>
      <c r="V8156" s="99"/>
      <c r="W8156" s="99"/>
      <c r="X8156" s="99"/>
      <c r="Y8156" s="99"/>
      <c r="Z8156" s="99"/>
      <c r="AF8156" s="326"/>
    </row>
    <row r="8157" spans="1:32" x14ac:dyDescent="0.25">
      <c r="A8157" s="44" t="s">
        <v>18101</v>
      </c>
      <c r="B8157" s="44" t="s">
        <v>18102</v>
      </c>
      <c r="C8157" s="45" t="s">
        <v>18384</v>
      </c>
      <c r="D8157" s="93" t="s">
        <v>3876</v>
      </c>
      <c r="E8157" s="359">
        <f>DATE(2029,9,10)</f>
        <v>47371</v>
      </c>
      <c r="F8157" s="93"/>
      <c r="G8157" s="93"/>
      <c r="H8157" s="93"/>
      <c r="I8157" s="99"/>
      <c r="J8157" s="99"/>
      <c r="K8157" s="99"/>
      <c r="L8157" s="99"/>
      <c r="M8157" s="99"/>
      <c r="N8157" s="99"/>
      <c r="O8157" s="99"/>
      <c r="P8157" s="99"/>
      <c r="Q8157" s="99"/>
      <c r="R8157" s="99"/>
      <c r="S8157" s="99"/>
      <c r="T8157" s="99"/>
      <c r="U8157" s="99"/>
      <c r="V8157" s="99"/>
      <c r="W8157" s="99"/>
      <c r="X8157" s="99"/>
      <c r="Y8157" s="99"/>
      <c r="Z8157" s="99"/>
      <c r="AF8157" s="326"/>
    </row>
    <row r="8158" spans="1:32" x14ac:dyDescent="0.25">
      <c r="A8158" s="44" t="s">
        <v>18101</v>
      </c>
      <c r="B8158" s="44" t="s">
        <v>8375</v>
      </c>
      <c r="C8158" s="45">
        <v>230604</v>
      </c>
      <c r="D8158" s="45" t="s">
        <v>12340</v>
      </c>
      <c r="E8158" s="45" t="s">
        <v>4471</v>
      </c>
      <c r="AF8158" s="326"/>
    </row>
    <row r="8159" spans="1:32" x14ac:dyDescent="0.25">
      <c r="A8159" s="44" t="s">
        <v>8822</v>
      </c>
      <c r="B8159" s="44" t="s">
        <v>20338</v>
      </c>
      <c r="C8159" s="45" t="s">
        <v>8812</v>
      </c>
      <c r="D8159" s="32" t="s">
        <v>12570</v>
      </c>
      <c r="E8159" s="46">
        <v>46387</v>
      </c>
      <c r="AF8159" s="326"/>
    </row>
    <row r="8160" spans="1:32" x14ac:dyDescent="0.25">
      <c r="A8160" s="44" t="s">
        <v>10232</v>
      </c>
      <c r="B8160" s="92" t="s">
        <v>10390</v>
      </c>
      <c r="C8160" s="56" t="s">
        <v>10120</v>
      </c>
      <c r="D8160" s="146" t="s">
        <v>10389</v>
      </c>
      <c r="E8160" s="107">
        <v>45838</v>
      </c>
      <c r="F8160" s="93"/>
      <c r="G8160" s="93"/>
      <c r="H8160" s="93"/>
      <c r="I8160" s="99"/>
      <c r="J8160" s="99"/>
      <c r="K8160" s="99"/>
      <c r="L8160" s="99"/>
      <c r="M8160" s="99"/>
      <c r="N8160" s="44"/>
      <c r="O8160" s="44"/>
      <c r="P8160" s="99"/>
      <c r="Q8160" s="99"/>
      <c r="R8160" s="99"/>
      <c r="S8160" s="99"/>
      <c r="T8160" s="99"/>
      <c r="U8160" s="99"/>
      <c r="V8160" s="99"/>
      <c r="W8160" s="99"/>
      <c r="X8160" s="99"/>
      <c r="Y8160" s="99"/>
      <c r="Z8160" s="99"/>
      <c r="AF8160" s="326"/>
    </row>
    <row r="8161" spans="1:32" x14ac:dyDescent="0.3">
      <c r="A8161" s="385" t="s">
        <v>1284</v>
      </c>
      <c r="B8161" s="385" t="s">
        <v>1339</v>
      </c>
      <c r="C8161" s="387">
        <v>24027</v>
      </c>
      <c r="D8161" s="93" t="s">
        <v>5007</v>
      </c>
      <c r="E8161" s="388">
        <v>46507</v>
      </c>
      <c r="AF8161" s="326"/>
    </row>
    <row r="8162" spans="1:32" x14ac:dyDescent="0.3">
      <c r="A8162" s="372" t="s">
        <v>12432</v>
      </c>
      <c r="B8162" s="372" t="s">
        <v>12351</v>
      </c>
      <c r="C8162" s="125" t="s">
        <v>12352</v>
      </c>
      <c r="D8162" s="32" t="s">
        <v>20621</v>
      </c>
      <c r="E8162" s="125" t="s">
        <v>5075</v>
      </c>
      <c r="F8162" s="125" t="s">
        <v>1236</v>
      </c>
      <c r="G8162" s="125" t="s">
        <v>1237</v>
      </c>
      <c r="AF8162" s="326"/>
    </row>
    <row r="8163" spans="1:32" x14ac:dyDescent="0.25">
      <c r="A8163" s="44" t="s">
        <v>52</v>
      </c>
      <c r="B8163" s="44" t="s">
        <v>8250</v>
      </c>
      <c r="C8163" s="45" t="s">
        <v>8251</v>
      </c>
      <c r="D8163" s="45" t="s">
        <v>12177</v>
      </c>
      <c r="E8163" s="45" t="s">
        <v>8252</v>
      </c>
      <c r="F8163" s="93"/>
      <c r="G8163" s="93"/>
      <c r="H8163" s="93"/>
      <c r="I8163" s="99"/>
      <c r="J8163" s="99"/>
      <c r="K8163" s="99"/>
      <c r="L8163" s="99"/>
      <c r="M8163" s="99"/>
      <c r="N8163" s="99"/>
      <c r="O8163" s="99"/>
      <c r="P8163" s="99"/>
      <c r="Q8163" s="99"/>
      <c r="R8163" s="99"/>
      <c r="S8163" s="99"/>
      <c r="T8163" s="99"/>
      <c r="U8163" s="99"/>
      <c r="V8163" s="99"/>
      <c r="W8163" s="99"/>
      <c r="X8163" s="99"/>
      <c r="Y8163" s="99"/>
      <c r="Z8163" s="99"/>
      <c r="AF8163" s="326"/>
    </row>
    <row r="8164" spans="1:32" x14ac:dyDescent="0.25">
      <c r="A8164" s="44" t="s">
        <v>52</v>
      </c>
      <c r="B8164" s="44" t="s">
        <v>8250</v>
      </c>
      <c r="C8164" s="45" t="s">
        <v>8251</v>
      </c>
      <c r="D8164" s="93" t="s">
        <v>18817</v>
      </c>
      <c r="E8164" s="45" t="s">
        <v>8252</v>
      </c>
      <c r="F8164" s="379"/>
      <c r="G8164" s="379"/>
      <c r="H8164" s="379"/>
      <c r="I8164" s="380"/>
      <c r="J8164" s="380"/>
      <c r="K8164" s="380"/>
      <c r="L8164" s="380"/>
      <c r="M8164" s="380"/>
      <c r="N8164" s="380"/>
      <c r="O8164" s="380"/>
      <c r="P8164" s="380"/>
      <c r="Q8164" s="380"/>
      <c r="R8164" s="380"/>
      <c r="S8164" s="380"/>
      <c r="T8164" s="380"/>
      <c r="U8164" s="380"/>
      <c r="V8164" s="380"/>
      <c r="W8164" s="380"/>
      <c r="X8164" s="380"/>
      <c r="Y8164" s="380"/>
      <c r="Z8164" s="380"/>
      <c r="AA8164" s="380"/>
      <c r="AF8164" s="326"/>
    </row>
    <row r="8165" spans="1:32" x14ac:dyDescent="0.25">
      <c r="A8165" s="44" t="s">
        <v>52</v>
      </c>
      <c r="B8165" s="44" t="s">
        <v>16127</v>
      </c>
      <c r="C8165" s="45" t="s">
        <v>12795</v>
      </c>
      <c r="D8165" s="93" t="s">
        <v>3876</v>
      </c>
      <c r="E8165" s="359">
        <f>DATE(2028,7,15)</f>
        <v>46949</v>
      </c>
      <c r="F8165" s="93"/>
      <c r="G8165" s="93"/>
      <c r="H8165" s="93"/>
      <c r="I8165" s="99"/>
      <c r="J8165" s="99"/>
      <c r="K8165" s="99"/>
      <c r="L8165" s="99"/>
      <c r="M8165" s="99"/>
      <c r="N8165" s="99"/>
      <c r="O8165" s="99"/>
      <c r="P8165" s="99"/>
      <c r="Q8165" s="99"/>
      <c r="R8165" s="99"/>
      <c r="S8165" s="99"/>
      <c r="T8165" s="99"/>
      <c r="U8165" s="99"/>
      <c r="V8165" s="99"/>
      <c r="W8165" s="99"/>
      <c r="X8165" s="99"/>
      <c r="Y8165" s="99"/>
      <c r="Z8165" s="99"/>
      <c r="AF8165" s="326"/>
    </row>
    <row r="8166" spans="1:32" x14ac:dyDescent="0.25">
      <c r="A8166" s="44" t="s">
        <v>52</v>
      </c>
      <c r="B8166" s="44" t="s">
        <v>972</v>
      </c>
      <c r="C8166" s="45">
        <v>240803</v>
      </c>
      <c r="D8166" s="45" t="s">
        <v>12340</v>
      </c>
      <c r="E8166" s="45" t="s">
        <v>5239</v>
      </c>
      <c r="AF8166" s="326"/>
    </row>
    <row r="8167" spans="1:32" x14ac:dyDescent="0.25">
      <c r="A8167" s="44" t="s">
        <v>52</v>
      </c>
      <c r="B8167" s="44" t="s">
        <v>8250</v>
      </c>
      <c r="C8167" s="45" t="s">
        <v>8251</v>
      </c>
      <c r="D8167" s="45" t="s">
        <v>10697</v>
      </c>
      <c r="E8167" s="45" t="s">
        <v>8252</v>
      </c>
      <c r="F8167" s="93"/>
      <c r="G8167" s="93"/>
      <c r="H8167" s="93"/>
      <c r="I8167" s="99"/>
      <c r="J8167" s="99"/>
      <c r="K8167" s="99"/>
      <c r="L8167" s="99"/>
      <c r="M8167" s="99"/>
      <c r="N8167" s="44"/>
      <c r="O8167" s="44"/>
      <c r="P8167" s="99"/>
      <c r="Q8167" s="99"/>
      <c r="R8167" s="99"/>
      <c r="S8167" s="99"/>
      <c r="T8167" s="99"/>
      <c r="U8167" s="99"/>
      <c r="V8167" s="99"/>
      <c r="W8167" s="99"/>
      <c r="X8167" s="99"/>
      <c r="Y8167" s="99"/>
      <c r="Z8167" s="99"/>
      <c r="AF8167" s="326"/>
    </row>
    <row r="8168" spans="1:32" x14ac:dyDescent="0.25">
      <c r="A8168" s="44" t="s">
        <v>1415</v>
      </c>
      <c r="B8168" s="44" t="s">
        <v>7200</v>
      </c>
      <c r="C8168" s="45" t="s">
        <v>7221</v>
      </c>
      <c r="D8168" s="45" t="s">
        <v>12177</v>
      </c>
      <c r="E8168" s="45" t="s">
        <v>4354</v>
      </c>
      <c r="F8168" s="93"/>
      <c r="G8168" s="93"/>
      <c r="H8168" s="93"/>
      <c r="I8168" s="99"/>
      <c r="J8168" s="99"/>
      <c r="K8168" s="99"/>
      <c r="L8168" s="99"/>
      <c r="M8168" s="99"/>
      <c r="N8168" s="99"/>
      <c r="O8168" s="99"/>
      <c r="P8168" s="99"/>
      <c r="Q8168" s="99"/>
      <c r="R8168" s="99"/>
      <c r="S8168" s="99"/>
      <c r="T8168" s="99"/>
      <c r="U8168" s="99"/>
      <c r="V8168" s="99"/>
      <c r="W8168" s="99"/>
      <c r="X8168" s="99"/>
      <c r="Y8168" s="99"/>
      <c r="Z8168" s="99"/>
      <c r="AF8168" s="326"/>
    </row>
    <row r="8169" spans="1:32" x14ac:dyDescent="0.25">
      <c r="A8169" s="44" t="s">
        <v>1415</v>
      </c>
      <c r="B8169" s="44" t="s">
        <v>7987</v>
      </c>
      <c r="C8169" s="45" t="s">
        <v>7988</v>
      </c>
      <c r="D8169" s="45" t="s">
        <v>12177</v>
      </c>
      <c r="E8169" s="45" t="s">
        <v>5311</v>
      </c>
      <c r="F8169" s="93"/>
      <c r="G8169" s="93"/>
      <c r="H8169" s="93"/>
      <c r="I8169" s="99"/>
      <c r="J8169" s="99"/>
      <c r="K8169" s="99"/>
      <c r="L8169" s="99"/>
      <c r="M8169" s="99"/>
      <c r="N8169" s="99"/>
      <c r="O8169" s="99"/>
      <c r="P8169" s="99"/>
      <c r="Q8169" s="99"/>
      <c r="R8169" s="99"/>
      <c r="S8169" s="99"/>
      <c r="T8169" s="99"/>
      <c r="U8169" s="99"/>
      <c r="V8169" s="99"/>
      <c r="W8169" s="99"/>
      <c r="X8169" s="99"/>
      <c r="Y8169" s="99"/>
      <c r="Z8169" s="99"/>
      <c r="AF8169" s="326"/>
    </row>
    <row r="8170" spans="1:32" x14ac:dyDescent="0.25">
      <c r="A8170" s="44" t="s">
        <v>1415</v>
      </c>
      <c r="B8170" s="44" t="s">
        <v>9015</v>
      </c>
      <c r="C8170" s="45" t="s">
        <v>9016</v>
      </c>
      <c r="D8170" s="45" t="s">
        <v>12177</v>
      </c>
      <c r="E8170" s="45" t="s">
        <v>2628</v>
      </c>
      <c r="F8170" s="93"/>
      <c r="G8170" s="93"/>
      <c r="H8170" s="93"/>
      <c r="I8170" s="99"/>
      <c r="J8170" s="99"/>
      <c r="K8170" s="99"/>
      <c r="L8170" s="99"/>
      <c r="M8170" s="99"/>
      <c r="N8170" s="99"/>
      <c r="O8170" s="99"/>
      <c r="P8170" s="99"/>
      <c r="Q8170" s="99"/>
      <c r="R8170" s="99"/>
      <c r="S8170" s="99"/>
      <c r="T8170" s="99"/>
      <c r="U8170" s="99"/>
      <c r="V8170" s="99"/>
      <c r="W8170" s="99"/>
      <c r="X8170" s="99"/>
      <c r="Y8170" s="99"/>
      <c r="Z8170" s="99"/>
      <c r="AF8170" s="326"/>
    </row>
    <row r="8171" spans="1:32" x14ac:dyDescent="0.25">
      <c r="A8171" s="44" t="s">
        <v>1415</v>
      </c>
      <c r="B8171" s="44" t="s">
        <v>4346</v>
      </c>
      <c r="C8171" s="45" t="s">
        <v>4347</v>
      </c>
      <c r="D8171" s="93" t="s">
        <v>18817</v>
      </c>
      <c r="E8171" s="45" t="s">
        <v>18710</v>
      </c>
      <c r="F8171" s="379"/>
      <c r="G8171" s="379"/>
      <c r="H8171" s="379"/>
      <c r="I8171" s="380"/>
      <c r="J8171" s="380"/>
      <c r="K8171" s="380"/>
      <c r="L8171" s="380"/>
      <c r="M8171" s="380"/>
      <c r="N8171" s="380"/>
      <c r="O8171" s="380"/>
      <c r="P8171" s="380"/>
      <c r="Q8171" s="380"/>
      <c r="R8171" s="380"/>
      <c r="S8171" s="380"/>
      <c r="T8171" s="380"/>
      <c r="U8171" s="380"/>
      <c r="V8171" s="380"/>
      <c r="W8171" s="380"/>
      <c r="X8171" s="380"/>
      <c r="Y8171" s="380"/>
      <c r="Z8171" s="380"/>
      <c r="AA8171" s="380"/>
      <c r="AF8171" s="326"/>
    </row>
    <row r="8172" spans="1:32" x14ac:dyDescent="0.25">
      <c r="A8172" s="44" t="s">
        <v>1415</v>
      </c>
      <c r="B8172" s="44" t="s">
        <v>7200</v>
      </c>
      <c r="C8172" s="45" t="s">
        <v>7221</v>
      </c>
      <c r="D8172" s="93" t="s">
        <v>18817</v>
      </c>
      <c r="E8172" s="45" t="s">
        <v>2628</v>
      </c>
      <c r="F8172" s="379"/>
      <c r="G8172" s="379"/>
      <c r="H8172" s="379"/>
      <c r="I8172" s="380"/>
      <c r="J8172" s="380"/>
      <c r="K8172" s="380"/>
      <c r="L8172" s="380"/>
      <c r="M8172" s="380"/>
      <c r="N8172" s="380"/>
      <c r="O8172" s="380"/>
      <c r="P8172" s="380"/>
      <c r="Q8172" s="380"/>
      <c r="R8172" s="380"/>
      <c r="S8172" s="380"/>
      <c r="T8172" s="380"/>
      <c r="U8172" s="380"/>
      <c r="V8172" s="380"/>
      <c r="W8172" s="380"/>
      <c r="X8172" s="380"/>
      <c r="Y8172" s="380"/>
      <c r="Z8172" s="380"/>
      <c r="AA8172" s="380"/>
      <c r="AF8172" s="326"/>
    </row>
    <row r="8173" spans="1:32" x14ac:dyDescent="0.25">
      <c r="A8173" s="44" t="s">
        <v>1415</v>
      </c>
      <c r="B8173" s="44" t="s">
        <v>7987</v>
      </c>
      <c r="C8173" s="45" t="s">
        <v>7988</v>
      </c>
      <c r="D8173" s="93" t="s">
        <v>18817</v>
      </c>
      <c r="E8173" s="45" t="s">
        <v>5311</v>
      </c>
      <c r="F8173" s="379"/>
      <c r="G8173" s="379"/>
      <c r="H8173" s="379"/>
      <c r="I8173" s="380"/>
      <c r="J8173" s="380"/>
      <c r="K8173" s="380"/>
      <c r="L8173" s="380"/>
      <c r="M8173" s="380"/>
      <c r="N8173" s="380"/>
      <c r="O8173" s="380"/>
      <c r="P8173" s="380"/>
      <c r="Q8173" s="380"/>
      <c r="R8173" s="380"/>
      <c r="S8173" s="380"/>
      <c r="T8173" s="380"/>
      <c r="U8173" s="380"/>
      <c r="V8173" s="380"/>
      <c r="W8173" s="380"/>
      <c r="X8173" s="380"/>
      <c r="Y8173" s="380"/>
      <c r="Z8173" s="380"/>
      <c r="AA8173" s="380"/>
      <c r="AF8173" s="326"/>
    </row>
    <row r="8174" spans="1:32" x14ac:dyDescent="0.25">
      <c r="A8174" s="44" t="s">
        <v>1415</v>
      </c>
      <c r="B8174" s="44" t="s">
        <v>9015</v>
      </c>
      <c r="C8174" s="45" t="s">
        <v>9016</v>
      </c>
      <c r="D8174" s="93" t="s">
        <v>18817</v>
      </c>
      <c r="E8174" s="45" t="s">
        <v>2628</v>
      </c>
      <c r="F8174" s="379"/>
      <c r="G8174" s="379"/>
      <c r="H8174" s="379"/>
      <c r="I8174" s="380"/>
      <c r="J8174" s="380"/>
      <c r="K8174" s="380"/>
      <c r="L8174" s="380"/>
      <c r="M8174" s="380"/>
      <c r="N8174" s="380"/>
      <c r="O8174" s="380"/>
      <c r="P8174" s="380"/>
      <c r="Q8174" s="380"/>
      <c r="R8174" s="380"/>
      <c r="S8174" s="380"/>
      <c r="T8174" s="380"/>
      <c r="U8174" s="380"/>
      <c r="V8174" s="380"/>
      <c r="W8174" s="380"/>
      <c r="X8174" s="380"/>
      <c r="Y8174" s="380"/>
      <c r="Z8174" s="380"/>
      <c r="AA8174" s="380"/>
      <c r="AF8174" s="326"/>
    </row>
    <row r="8175" spans="1:32" x14ac:dyDescent="0.25">
      <c r="A8175" s="44" t="s">
        <v>1415</v>
      </c>
      <c r="B8175" s="44" t="s">
        <v>18687</v>
      </c>
      <c r="C8175" s="45" t="s">
        <v>18785</v>
      </c>
      <c r="D8175" s="93" t="s">
        <v>18817</v>
      </c>
      <c r="E8175" s="45" t="s">
        <v>12143</v>
      </c>
      <c r="F8175" s="379"/>
      <c r="G8175" s="379"/>
      <c r="H8175" s="379"/>
      <c r="I8175" s="380"/>
      <c r="J8175" s="380"/>
      <c r="K8175" s="380"/>
      <c r="L8175" s="380"/>
      <c r="M8175" s="380"/>
      <c r="N8175" s="380"/>
      <c r="O8175" s="380"/>
      <c r="P8175" s="380"/>
      <c r="Q8175" s="380"/>
      <c r="R8175" s="380"/>
      <c r="S8175" s="380"/>
      <c r="T8175" s="380"/>
      <c r="U8175" s="380"/>
      <c r="V8175" s="380"/>
      <c r="W8175" s="380"/>
      <c r="X8175" s="380"/>
      <c r="Y8175" s="380"/>
      <c r="Z8175" s="380"/>
      <c r="AA8175" s="380"/>
      <c r="AF8175" s="326"/>
    </row>
    <row r="8176" spans="1:32" x14ac:dyDescent="0.25">
      <c r="A8176" s="44" t="s">
        <v>1415</v>
      </c>
      <c r="B8176" s="44" t="s">
        <v>16128</v>
      </c>
      <c r="C8176" s="45" t="s">
        <v>2840</v>
      </c>
      <c r="D8176" s="93" t="s">
        <v>3876</v>
      </c>
      <c r="E8176" s="359">
        <f>DATE(2027,10,1)</f>
        <v>46661</v>
      </c>
      <c r="F8176" s="93"/>
      <c r="G8176" s="93"/>
      <c r="H8176" s="93"/>
      <c r="I8176" s="99"/>
      <c r="J8176" s="99"/>
      <c r="K8176" s="99"/>
      <c r="L8176" s="99"/>
      <c r="M8176" s="99"/>
      <c r="N8176" s="99"/>
      <c r="O8176" s="99"/>
      <c r="P8176" s="99"/>
      <c r="Q8176" s="99"/>
      <c r="R8176" s="99"/>
      <c r="S8176" s="99"/>
      <c r="T8176" s="99"/>
      <c r="U8176" s="99"/>
      <c r="V8176" s="99"/>
      <c r="W8176" s="99"/>
      <c r="X8176" s="99"/>
      <c r="Y8176" s="99"/>
      <c r="Z8176" s="99"/>
      <c r="AF8176" s="326"/>
    </row>
    <row r="8177" spans="1:32" x14ac:dyDescent="0.25">
      <c r="A8177" s="44" t="s">
        <v>1415</v>
      </c>
      <c r="B8177" s="44" t="s">
        <v>16091</v>
      </c>
      <c r="C8177" s="45" t="s">
        <v>18385</v>
      </c>
      <c r="D8177" s="93" t="s">
        <v>3876</v>
      </c>
      <c r="E8177" s="359">
        <f>DATE(2030,2,4)</f>
        <v>47518</v>
      </c>
      <c r="F8177" s="93"/>
      <c r="G8177" s="93"/>
      <c r="H8177" s="93"/>
      <c r="I8177" s="99"/>
      <c r="J8177" s="99"/>
      <c r="K8177" s="99"/>
      <c r="L8177" s="99"/>
      <c r="M8177" s="99"/>
      <c r="N8177" s="99"/>
      <c r="O8177" s="99"/>
      <c r="P8177" s="99"/>
      <c r="Q8177" s="99"/>
      <c r="R8177" s="99"/>
      <c r="S8177" s="99"/>
      <c r="T8177" s="99"/>
      <c r="U8177" s="99"/>
      <c r="V8177" s="99"/>
      <c r="W8177" s="99"/>
      <c r="X8177" s="99"/>
      <c r="Y8177" s="99"/>
      <c r="Z8177" s="99"/>
      <c r="AF8177" s="326"/>
    </row>
    <row r="8178" spans="1:32" x14ac:dyDescent="0.25">
      <c r="A8178" s="44" t="s">
        <v>1415</v>
      </c>
      <c r="B8178" s="44" t="s">
        <v>15870</v>
      </c>
      <c r="C8178" s="45" t="s">
        <v>14894</v>
      </c>
      <c r="D8178" s="93" t="s">
        <v>3876</v>
      </c>
      <c r="E8178" s="359">
        <f>DATE(2029,1,3)</f>
        <v>47121</v>
      </c>
      <c r="F8178" s="93"/>
      <c r="G8178" s="93"/>
      <c r="H8178" s="93"/>
      <c r="I8178" s="99"/>
      <c r="J8178" s="99"/>
      <c r="K8178" s="99"/>
      <c r="L8178" s="99"/>
      <c r="M8178" s="99"/>
      <c r="N8178" s="99"/>
      <c r="O8178" s="99"/>
      <c r="P8178" s="99"/>
      <c r="Q8178" s="99"/>
      <c r="R8178" s="99"/>
      <c r="S8178" s="99"/>
      <c r="T8178" s="99"/>
      <c r="U8178" s="99"/>
      <c r="V8178" s="99"/>
      <c r="W8178" s="99"/>
      <c r="X8178" s="99"/>
      <c r="Y8178" s="99"/>
      <c r="Z8178" s="99"/>
      <c r="AF8178" s="326"/>
    </row>
    <row r="8179" spans="1:32" x14ac:dyDescent="0.25">
      <c r="A8179" s="44" t="s">
        <v>1415</v>
      </c>
      <c r="B8179" s="44" t="s">
        <v>16091</v>
      </c>
      <c r="C8179" s="45" t="s">
        <v>4017</v>
      </c>
      <c r="D8179" s="93" t="s">
        <v>3876</v>
      </c>
      <c r="E8179" s="359">
        <f>DATE(2026,6,7)</f>
        <v>46180</v>
      </c>
      <c r="F8179" s="93"/>
      <c r="G8179" s="93"/>
      <c r="H8179" s="93"/>
      <c r="I8179" s="99"/>
      <c r="J8179" s="99"/>
      <c r="K8179" s="99"/>
      <c r="L8179" s="99"/>
      <c r="M8179" s="99"/>
      <c r="N8179" s="99"/>
      <c r="O8179" s="99"/>
      <c r="P8179" s="99"/>
      <c r="Q8179" s="99"/>
      <c r="R8179" s="99"/>
      <c r="S8179" s="99"/>
      <c r="T8179" s="99"/>
      <c r="U8179" s="99"/>
      <c r="V8179" s="99"/>
      <c r="W8179" s="99"/>
      <c r="X8179" s="99"/>
      <c r="Y8179" s="99"/>
      <c r="Z8179" s="99"/>
      <c r="AA8179" s="380"/>
      <c r="AF8179" s="326"/>
    </row>
    <row r="8180" spans="1:32" x14ac:dyDescent="0.25">
      <c r="A8180" s="44" t="s">
        <v>1415</v>
      </c>
      <c r="B8180" s="44" t="s">
        <v>7200</v>
      </c>
      <c r="C8180" s="45" t="s">
        <v>7221</v>
      </c>
      <c r="D8180" s="45" t="s">
        <v>10697</v>
      </c>
      <c r="E8180" s="45" t="s">
        <v>4354</v>
      </c>
      <c r="F8180" s="93"/>
      <c r="G8180" s="93"/>
      <c r="H8180" s="93"/>
      <c r="I8180" s="99"/>
      <c r="J8180" s="99"/>
      <c r="K8180" s="99"/>
      <c r="L8180" s="99"/>
      <c r="M8180" s="99"/>
      <c r="N8180" s="44"/>
      <c r="O8180" s="44"/>
      <c r="P8180" s="99"/>
      <c r="Q8180" s="99"/>
      <c r="R8180" s="99"/>
      <c r="S8180" s="99"/>
      <c r="T8180" s="99"/>
      <c r="U8180" s="99"/>
      <c r="V8180" s="99"/>
      <c r="W8180" s="99"/>
      <c r="X8180" s="99"/>
      <c r="Y8180" s="99"/>
      <c r="Z8180" s="99"/>
      <c r="AF8180" s="326"/>
    </row>
    <row r="8181" spans="1:32" x14ac:dyDescent="0.25">
      <c r="A8181" s="44" t="s">
        <v>1415</v>
      </c>
      <c r="B8181" s="44" t="s">
        <v>7987</v>
      </c>
      <c r="C8181" s="45" t="s">
        <v>7988</v>
      </c>
      <c r="D8181" s="45" t="s">
        <v>10697</v>
      </c>
      <c r="E8181" s="45" t="s">
        <v>4295</v>
      </c>
      <c r="F8181" s="93"/>
      <c r="G8181" s="93"/>
      <c r="H8181" s="93"/>
      <c r="I8181" s="99"/>
      <c r="J8181" s="99"/>
      <c r="K8181" s="99"/>
      <c r="L8181" s="99"/>
      <c r="M8181" s="99"/>
      <c r="N8181" s="44"/>
      <c r="O8181" s="44"/>
      <c r="P8181" s="99"/>
      <c r="Q8181" s="99"/>
      <c r="R8181" s="99"/>
      <c r="S8181" s="99"/>
      <c r="T8181" s="99"/>
      <c r="U8181" s="99"/>
      <c r="V8181" s="99"/>
      <c r="W8181" s="99"/>
      <c r="X8181" s="99"/>
      <c r="Y8181" s="99"/>
      <c r="Z8181" s="99"/>
      <c r="AF8181" s="326"/>
    </row>
    <row r="8182" spans="1:32" x14ac:dyDescent="0.25">
      <c r="A8182" s="44" t="s">
        <v>1415</v>
      </c>
      <c r="B8182" s="44" t="s">
        <v>9015</v>
      </c>
      <c r="C8182" s="45" t="s">
        <v>9016</v>
      </c>
      <c r="D8182" s="45" t="s">
        <v>10697</v>
      </c>
      <c r="E8182" s="45" t="s">
        <v>2628</v>
      </c>
      <c r="F8182" s="93"/>
      <c r="G8182" s="93"/>
      <c r="H8182" s="93"/>
      <c r="I8182" s="99"/>
      <c r="J8182" s="99"/>
      <c r="K8182" s="99"/>
      <c r="L8182" s="99"/>
      <c r="M8182" s="99"/>
      <c r="N8182" s="44"/>
      <c r="O8182" s="44"/>
      <c r="P8182" s="99"/>
      <c r="Q8182" s="99"/>
      <c r="R8182" s="99"/>
      <c r="S8182" s="99"/>
      <c r="T8182" s="99"/>
      <c r="U8182" s="99"/>
      <c r="V8182" s="99"/>
      <c r="W8182" s="99"/>
      <c r="X8182" s="99"/>
      <c r="Y8182" s="99"/>
      <c r="Z8182" s="99"/>
      <c r="AF8182" s="326"/>
    </row>
    <row r="8183" spans="1:32" x14ac:dyDescent="0.25">
      <c r="A8183" s="44" t="s">
        <v>1415</v>
      </c>
      <c r="B8183" s="44" t="s">
        <v>4346</v>
      </c>
      <c r="C8183" s="45" t="s">
        <v>4347</v>
      </c>
      <c r="D8183" s="45" t="s">
        <v>10697</v>
      </c>
      <c r="E8183" s="45" t="s">
        <v>4348</v>
      </c>
      <c r="F8183" s="93"/>
      <c r="G8183" s="93"/>
      <c r="H8183" s="93"/>
      <c r="I8183" s="99"/>
      <c r="J8183" s="99"/>
      <c r="K8183" s="99"/>
      <c r="L8183" s="99"/>
      <c r="M8183" s="99"/>
      <c r="N8183" s="44"/>
      <c r="O8183" s="44"/>
      <c r="P8183" s="99"/>
      <c r="Q8183" s="99"/>
      <c r="R8183" s="99"/>
      <c r="S8183" s="99"/>
      <c r="T8183" s="99"/>
      <c r="U8183" s="99"/>
      <c r="V8183" s="99"/>
      <c r="W8183" s="99"/>
      <c r="X8183" s="99"/>
      <c r="Y8183" s="99"/>
      <c r="Z8183" s="99"/>
      <c r="AA8183" s="380"/>
      <c r="AF8183" s="326"/>
    </row>
    <row r="8184" spans="1:32" x14ac:dyDescent="0.25">
      <c r="A8184" s="44" t="s">
        <v>1415</v>
      </c>
      <c r="B8184" s="44" t="s">
        <v>7201</v>
      </c>
      <c r="C8184" s="45" t="s">
        <v>7222</v>
      </c>
      <c r="D8184" s="45" t="s">
        <v>10697</v>
      </c>
      <c r="E8184" s="45" t="s">
        <v>7231</v>
      </c>
      <c r="F8184" s="93"/>
      <c r="G8184" s="93"/>
      <c r="H8184" s="93"/>
      <c r="I8184" s="99"/>
      <c r="J8184" s="99"/>
      <c r="K8184" s="99"/>
      <c r="L8184" s="99"/>
      <c r="M8184" s="99"/>
      <c r="N8184" s="44"/>
      <c r="O8184" s="44"/>
      <c r="P8184" s="99"/>
      <c r="Q8184" s="99"/>
      <c r="R8184" s="99"/>
      <c r="S8184" s="99"/>
      <c r="T8184" s="99"/>
      <c r="U8184" s="99"/>
      <c r="V8184" s="99"/>
      <c r="W8184" s="99"/>
      <c r="X8184" s="99"/>
      <c r="Y8184" s="99"/>
      <c r="Z8184" s="99"/>
      <c r="AA8184" s="380"/>
      <c r="AF8184" s="326"/>
    </row>
    <row r="8185" spans="1:32" x14ac:dyDescent="0.3">
      <c r="A8185" s="92" t="s">
        <v>14031</v>
      </c>
      <c r="B8185" s="92" t="s">
        <v>210</v>
      </c>
      <c r="C8185" s="349" t="s">
        <v>14032</v>
      </c>
      <c r="D8185" s="349" t="s">
        <v>14041</v>
      </c>
      <c r="E8185" s="351">
        <v>47118</v>
      </c>
      <c r="F8185" s="93"/>
      <c r="G8185" s="93"/>
      <c r="H8185" s="93"/>
      <c r="I8185" s="99"/>
      <c r="J8185" s="99"/>
      <c r="K8185" s="99"/>
      <c r="L8185" s="99"/>
      <c r="M8185" s="99"/>
      <c r="N8185" s="99"/>
      <c r="O8185" s="99"/>
      <c r="P8185" s="99"/>
      <c r="Q8185" s="99"/>
      <c r="R8185" s="99"/>
      <c r="S8185" s="99"/>
      <c r="T8185" s="99"/>
      <c r="U8185" s="99"/>
      <c r="V8185" s="99"/>
      <c r="W8185" s="99"/>
      <c r="X8185" s="99"/>
      <c r="Y8185" s="99"/>
      <c r="Z8185" s="99"/>
      <c r="AF8185" s="326"/>
    </row>
    <row r="8186" spans="1:32" x14ac:dyDescent="0.25">
      <c r="A8186" s="44" t="s">
        <v>48</v>
      </c>
      <c r="B8186" s="44" t="s">
        <v>155</v>
      </c>
      <c r="C8186" s="45" t="s">
        <v>11210</v>
      </c>
      <c r="D8186" s="46" t="s">
        <v>13037</v>
      </c>
      <c r="E8186" s="46">
        <v>46234</v>
      </c>
      <c r="AF8186" s="326"/>
    </row>
    <row r="8187" spans="1:32" x14ac:dyDescent="0.25">
      <c r="A8187" s="44" t="s">
        <v>48</v>
      </c>
      <c r="B8187" s="44" t="s">
        <v>155</v>
      </c>
      <c r="C8187" s="45" t="s">
        <v>11210</v>
      </c>
      <c r="D8187" s="46" t="s">
        <v>13037</v>
      </c>
      <c r="E8187" s="46">
        <v>46234</v>
      </c>
      <c r="AF8187" s="326"/>
    </row>
    <row r="8188" spans="1:32" x14ac:dyDescent="0.25">
      <c r="A8188" s="44" t="s">
        <v>48</v>
      </c>
      <c r="B8188" s="44" t="s">
        <v>155</v>
      </c>
      <c r="C8188" s="45" t="s">
        <v>11210</v>
      </c>
      <c r="D8188" s="46" t="s">
        <v>13037</v>
      </c>
      <c r="E8188" s="46">
        <v>46234</v>
      </c>
      <c r="AF8188" s="326"/>
    </row>
    <row r="8189" spans="1:32" x14ac:dyDescent="0.25">
      <c r="A8189" s="44" t="s">
        <v>48</v>
      </c>
      <c r="B8189" s="44" t="s">
        <v>155</v>
      </c>
      <c r="C8189" s="45" t="s">
        <v>11210</v>
      </c>
      <c r="D8189" s="46" t="s">
        <v>13037</v>
      </c>
      <c r="E8189" s="46">
        <v>46234</v>
      </c>
      <c r="AF8189" s="326"/>
    </row>
    <row r="8190" spans="1:32" x14ac:dyDescent="0.25">
      <c r="A8190" s="44" t="s">
        <v>17085</v>
      </c>
      <c r="B8190" s="44" t="s">
        <v>2433</v>
      </c>
      <c r="C8190" s="45">
        <v>250106</v>
      </c>
      <c r="D8190" s="45" t="s">
        <v>12340</v>
      </c>
      <c r="E8190" s="45" t="s">
        <v>12896</v>
      </c>
      <c r="AF8190" s="326"/>
    </row>
    <row r="8191" spans="1:32" x14ac:dyDescent="0.3">
      <c r="A8191" s="372" t="s">
        <v>16790</v>
      </c>
      <c r="B8191" s="372" t="s">
        <v>5064</v>
      </c>
      <c r="C8191" s="125" t="s">
        <v>16873</v>
      </c>
      <c r="D8191" s="32" t="s">
        <v>20621</v>
      </c>
      <c r="E8191" s="125" t="s">
        <v>10638</v>
      </c>
      <c r="F8191" s="125" t="s">
        <v>1236</v>
      </c>
      <c r="G8191" s="125" t="s">
        <v>1237</v>
      </c>
      <c r="AF8191" s="326"/>
    </row>
    <row r="8192" spans="1:32" x14ac:dyDescent="0.25">
      <c r="A8192" s="44" t="s">
        <v>12926</v>
      </c>
      <c r="B8192" s="44" t="s">
        <v>12920</v>
      </c>
      <c r="C8192" s="45" t="s">
        <v>12927</v>
      </c>
      <c r="D8192" s="45" t="s">
        <v>12177</v>
      </c>
      <c r="E8192" s="45" t="s">
        <v>10639</v>
      </c>
      <c r="F8192" s="93"/>
      <c r="G8192" s="93"/>
      <c r="H8192" s="93"/>
      <c r="I8192" s="99"/>
      <c r="J8192" s="99"/>
      <c r="K8192" s="99"/>
      <c r="L8192" s="99"/>
      <c r="M8192" s="99"/>
      <c r="N8192" s="99"/>
      <c r="O8192" s="99"/>
      <c r="P8192" s="99"/>
      <c r="Q8192" s="99"/>
      <c r="R8192" s="99"/>
      <c r="S8192" s="99"/>
      <c r="T8192" s="99"/>
      <c r="U8192" s="99"/>
      <c r="V8192" s="99"/>
      <c r="W8192" s="99"/>
      <c r="X8192" s="99"/>
      <c r="Y8192" s="99"/>
      <c r="Z8192" s="99"/>
      <c r="AF8192" s="326"/>
    </row>
    <row r="8193" spans="1:32" x14ac:dyDescent="0.25">
      <c r="A8193" s="44" t="s">
        <v>12926</v>
      </c>
      <c r="B8193" s="44" t="s">
        <v>12920</v>
      </c>
      <c r="C8193" s="45" t="s">
        <v>12927</v>
      </c>
      <c r="D8193" s="93" t="s">
        <v>18817</v>
      </c>
      <c r="E8193" s="45" t="s">
        <v>10639</v>
      </c>
      <c r="F8193" s="379"/>
      <c r="G8193" s="379"/>
      <c r="H8193" s="379"/>
      <c r="I8193" s="380"/>
      <c r="J8193" s="380"/>
      <c r="K8193" s="380"/>
      <c r="L8193" s="380"/>
      <c r="M8193" s="380"/>
      <c r="N8193" s="380"/>
      <c r="O8193" s="380"/>
      <c r="P8193" s="380"/>
      <c r="Q8193" s="380"/>
      <c r="R8193" s="380"/>
      <c r="S8193" s="380"/>
      <c r="T8193" s="380"/>
      <c r="U8193" s="380"/>
      <c r="V8193" s="380"/>
      <c r="W8193" s="380"/>
      <c r="X8193" s="380"/>
      <c r="Y8193" s="380"/>
      <c r="Z8193" s="380"/>
      <c r="AA8193" s="380"/>
      <c r="AF8193" s="326"/>
    </row>
    <row r="8194" spans="1:32" x14ac:dyDescent="0.25">
      <c r="A8194" s="44" t="s">
        <v>19322</v>
      </c>
      <c r="B8194" s="44" t="s">
        <v>8377</v>
      </c>
      <c r="C8194" s="45">
        <v>230505</v>
      </c>
      <c r="D8194" s="45" t="s">
        <v>12340</v>
      </c>
      <c r="E8194" s="45" t="s">
        <v>7651</v>
      </c>
      <c r="AF8194" s="326"/>
    </row>
    <row r="8195" spans="1:32" x14ac:dyDescent="0.25">
      <c r="A8195" s="44" t="s">
        <v>19322</v>
      </c>
      <c r="B8195" s="44" t="s">
        <v>5639</v>
      </c>
      <c r="C8195" s="45">
        <v>23010401</v>
      </c>
      <c r="D8195" s="45" t="s">
        <v>12340</v>
      </c>
      <c r="E8195" s="45" t="s">
        <v>5640</v>
      </c>
      <c r="AF8195" s="326"/>
    </row>
    <row r="8196" spans="1:32" x14ac:dyDescent="0.25">
      <c r="A8196" s="44" t="s">
        <v>8156</v>
      </c>
      <c r="B8196" s="44" t="s">
        <v>8154</v>
      </c>
      <c r="C8196" s="45" t="s">
        <v>8157</v>
      </c>
      <c r="D8196" s="45" t="s">
        <v>12177</v>
      </c>
      <c r="E8196" s="45" t="s">
        <v>5072</v>
      </c>
      <c r="F8196" s="93"/>
      <c r="G8196" s="93"/>
      <c r="H8196" s="93"/>
      <c r="I8196" s="99"/>
      <c r="J8196" s="99"/>
      <c r="K8196" s="99"/>
      <c r="L8196" s="99"/>
      <c r="M8196" s="99"/>
      <c r="N8196" s="99"/>
      <c r="O8196" s="99"/>
      <c r="P8196" s="99"/>
      <c r="Q8196" s="99"/>
      <c r="R8196" s="99"/>
      <c r="S8196" s="99"/>
      <c r="T8196" s="99"/>
      <c r="U8196" s="99"/>
      <c r="V8196" s="99"/>
      <c r="W8196" s="99"/>
      <c r="X8196" s="99"/>
      <c r="Y8196" s="99"/>
      <c r="Z8196" s="99"/>
      <c r="AF8196" s="326"/>
    </row>
    <row r="8197" spans="1:32" x14ac:dyDescent="0.25">
      <c r="A8197" s="44" t="s">
        <v>8156</v>
      </c>
      <c r="B8197" s="44" t="s">
        <v>8154</v>
      </c>
      <c r="C8197" s="45" t="s">
        <v>8157</v>
      </c>
      <c r="D8197" s="45" t="s">
        <v>10697</v>
      </c>
      <c r="E8197" s="45" t="s">
        <v>5072</v>
      </c>
      <c r="F8197" s="93"/>
      <c r="G8197" s="93"/>
      <c r="H8197" s="93"/>
      <c r="I8197" s="99"/>
      <c r="J8197" s="99"/>
      <c r="K8197" s="99"/>
      <c r="L8197" s="99"/>
      <c r="M8197" s="99"/>
      <c r="N8197" s="44"/>
      <c r="O8197" s="44"/>
      <c r="P8197" s="99"/>
      <c r="Q8197" s="99"/>
      <c r="R8197" s="99"/>
      <c r="S8197" s="99"/>
      <c r="T8197" s="99"/>
      <c r="U8197" s="99"/>
      <c r="V8197" s="99"/>
      <c r="W8197" s="99"/>
      <c r="X8197" s="99"/>
      <c r="Y8197" s="99"/>
      <c r="Z8197" s="99"/>
      <c r="AF8197" s="326"/>
    </row>
    <row r="8198" spans="1:32" x14ac:dyDescent="0.25">
      <c r="A8198" s="44" t="s">
        <v>19323</v>
      </c>
      <c r="B8198" s="44" t="s">
        <v>3298</v>
      </c>
      <c r="C8198" s="45">
        <v>23010402</v>
      </c>
      <c r="D8198" s="45" t="s">
        <v>12340</v>
      </c>
      <c r="E8198" s="45" t="s">
        <v>5640</v>
      </c>
      <c r="AF8198" s="326"/>
    </row>
    <row r="8199" spans="1:32" x14ac:dyDescent="0.25">
      <c r="A8199" s="44" t="s">
        <v>19323</v>
      </c>
      <c r="B8199" s="44" t="s">
        <v>5639</v>
      </c>
      <c r="C8199" s="45">
        <v>23010401</v>
      </c>
      <c r="D8199" s="45" t="s">
        <v>12340</v>
      </c>
      <c r="E8199" s="45" t="s">
        <v>5640</v>
      </c>
      <c r="AF8199" s="326"/>
    </row>
    <row r="8200" spans="1:32" x14ac:dyDescent="0.25">
      <c r="A8200" s="44" t="s">
        <v>5571</v>
      </c>
      <c r="B8200" s="44" t="s">
        <v>2433</v>
      </c>
      <c r="C8200" s="45">
        <v>230105</v>
      </c>
      <c r="D8200" s="45" t="s">
        <v>12340</v>
      </c>
      <c r="E8200" s="45" t="s">
        <v>5580</v>
      </c>
      <c r="AF8200" s="326"/>
    </row>
    <row r="8201" spans="1:32" x14ac:dyDescent="0.25">
      <c r="A8201" s="44" t="s">
        <v>5571</v>
      </c>
      <c r="B8201" s="44" t="s">
        <v>5460</v>
      </c>
      <c r="C8201" s="45">
        <v>251003</v>
      </c>
      <c r="D8201" s="45" t="s">
        <v>12340</v>
      </c>
      <c r="E8201" s="45" t="s">
        <v>12119</v>
      </c>
      <c r="AF8201" s="326"/>
    </row>
    <row r="8202" spans="1:32" x14ac:dyDescent="0.25">
      <c r="A8202" s="44" t="s">
        <v>5857</v>
      </c>
      <c r="B8202" s="44" t="s">
        <v>20397</v>
      </c>
      <c r="C8202" s="45" t="s">
        <v>8815</v>
      </c>
      <c r="D8202" s="32" t="s">
        <v>12570</v>
      </c>
      <c r="E8202" s="46">
        <v>46418</v>
      </c>
      <c r="AF8202" s="326"/>
    </row>
    <row r="8203" spans="1:32" x14ac:dyDescent="0.25">
      <c r="A8203" s="76" t="s">
        <v>17409</v>
      </c>
      <c r="B8203" s="44" t="s">
        <v>17385</v>
      </c>
      <c r="C8203" s="45">
        <v>44.26</v>
      </c>
      <c r="D8203" s="45" t="s">
        <v>13565</v>
      </c>
      <c r="E8203" s="46">
        <v>47787</v>
      </c>
      <c r="F8203" s="45"/>
      <c r="G8203" s="93"/>
      <c r="H8203" s="93"/>
      <c r="I8203" s="99"/>
      <c r="J8203" s="99"/>
      <c r="K8203" s="99"/>
      <c r="L8203" s="99"/>
      <c r="M8203" s="99"/>
      <c r="N8203" s="99"/>
      <c r="O8203" s="99"/>
      <c r="P8203" s="99"/>
      <c r="Q8203" s="99"/>
      <c r="R8203" s="99"/>
      <c r="S8203" s="99"/>
      <c r="T8203" s="99"/>
      <c r="U8203" s="99"/>
      <c r="V8203" s="99"/>
      <c r="W8203" s="99"/>
      <c r="X8203" s="99"/>
      <c r="Y8203" s="99"/>
      <c r="Z8203" s="99"/>
      <c r="AF8203" s="326"/>
    </row>
    <row r="8204" spans="1:32" x14ac:dyDescent="0.25">
      <c r="A8204" s="44" t="s">
        <v>3088</v>
      </c>
      <c r="B8204" s="44" t="s">
        <v>2433</v>
      </c>
      <c r="C8204" s="45">
        <v>230105</v>
      </c>
      <c r="D8204" s="45" t="s">
        <v>12340</v>
      </c>
      <c r="E8204" s="45" t="s">
        <v>5580</v>
      </c>
      <c r="AF8204" s="326"/>
    </row>
    <row r="8205" spans="1:32" x14ac:dyDescent="0.3">
      <c r="A8205" s="372" t="s">
        <v>12433</v>
      </c>
      <c r="B8205" s="372" t="s">
        <v>13870</v>
      </c>
      <c r="C8205" s="125" t="s">
        <v>13871</v>
      </c>
      <c r="D8205" s="32" t="s">
        <v>20621</v>
      </c>
      <c r="E8205" s="125" t="s">
        <v>5650</v>
      </c>
      <c r="F8205" s="125" t="s">
        <v>1236</v>
      </c>
      <c r="G8205" s="125" t="s">
        <v>1237</v>
      </c>
      <c r="AF8205" s="326"/>
    </row>
    <row r="8206" spans="1:32" x14ac:dyDescent="0.3">
      <c r="A8206" s="372" t="s">
        <v>12433</v>
      </c>
      <c r="B8206" s="372" t="s">
        <v>16874</v>
      </c>
      <c r="C8206" s="125" t="s">
        <v>13872</v>
      </c>
      <c r="D8206" s="32" t="s">
        <v>20621</v>
      </c>
      <c r="E8206" s="125" t="s">
        <v>5650</v>
      </c>
      <c r="F8206" s="125" t="s">
        <v>1236</v>
      </c>
      <c r="G8206" s="125" t="s">
        <v>1237</v>
      </c>
      <c r="AF8206" s="326"/>
    </row>
    <row r="8207" spans="1:32" x14ac:dyDescent="0.25">
      <c r="A8207" s="267" t="s">
        <v>9326</v>
      </c>
      <c r="B8207" s="267" t="s">
        <v>9307</v>
      </c>
      <c r="C8207" s="268">
        <v>791202303002</v>
      </c>
      <c r="D8207" s="268" t="s">
        <v>6775</v>
      </c>
      <c r="E8207" s="269" t="s">
        <v>3276</v>
      </c>
      <c r="F8207" s="93"/>
      <c r="G8207" s="93"/>
      <c r="H8207" s="93"/>
      <c r="I8207" s="99"/>
      <c r="J8207" s="99"/>
      <c r="K8207" s="99"/>
      <c r="L8207" s="99"/>
      <c r="M8207" s="99"/>
      <c r="N8207" s="44"/>
      <c r="O8207" s="44"/>
      <c r="P8207" s="99"/>
      <c r="Q8207" s="99"/>
      <c r="R8207" s="99"/>
      <c r="S8207" s="99"/>
      <c r="T8207" s="99"/>
      <c r="U8207" s="99"/>
      <c r="V8207" s="99"/>
      <c r="W8207" s="99"/>
      <c r="X8207" s="99"/>
      <c r="Y8207" s="99"/>
      <c r="Z8207" s="99"/>
      <c r="AF8207" s="326"/>
    </row>
    <row r="8208" spans="1:32" x14ac:dyDescent="0.25">
      <c r="A8208" s="44" t="s">
        <v>15646</v>
      </c>
      <c r="B8208" s="44" t="s">
        <v>2610</v>
      </c>
      <c r="C8208" s="45" t="s">
        <v>15647</v>
      </c>
      <c r="D8208" s="46" t="s">
        <v>13037</v>
      </c>
      <c r="E8208" s="46">
        <v>46162</v>
      </c>
      <c r="AF8208" s="326"/>
    </row>
    <row r="8209" spans="1:32" x14ac:dyDescent="0.25">
      <c r="A8209" s="44" t="s">
        <v>754</v>
      </c>
      <c r="B8209" s="44" t="s">
        <v>15079</v>
      </c>
      <c r="C8209" s="45" t="s">
        <v>15080</v>
      </c>
      <c r="D8209" s="45" t="s">
        <v>12177</v>
      </c>
      <c r="E8209" s="45" t="s">
        <v>7228</v>
      </c>
      <c r="F8209" s="93"/>
      <c r="G8209" s="93"/>
      <c r="H8209" s="93"/>
      <c r="I8209" s="99"/>
      <c r="J8209" s="99"/>
      <c r="K8209" s="99"/>
      <c r="L8209" s="99"/>
      <c r="M8209" s="99"/>
      <c r="N8209" s="99"/>
      <c r="O8209" s="99"/>
      <c r="P8209" s="99"/>
      <c r="Q8209" s="99"/>
      <c r="R8209" s="99"/>
      <c r="S8209" s="99"/>
      <c r="T8209" s="99"/>
      <c r="U8209" s="99"/>
      <c r="V8209" s="99"/>
      <c r="W8209" s="99"/>
      <c r="X8209" s="99"/>
      <c r="Y8209" s="99"/>
      <c r="Z8209" s="99"/>
      <c r="AF8209" s="326"/>
    </row>
    <row r="8210" spans="1:32" x14ac:dyDescent="0.25">
      <c r="A8210" s="44" t="s">
        <v>754</v>
      </c>
      <c r="B8210" s="44" t="s">
        <v>15079</v>
      </c>
      <c r="C8210" s="45" t="s">
        <v>15080</v>
      </c>
      <c r="D8210" s="93" t="s">
        <v>18817</v>
      </c>
      <c r="E8210" s="45" t="s">
        <v>7228</v>
      </c>
      <c r="F8210" s="379"/>
      <c r="G8210" s="379"/>
      <c r="H8210" s="379"/>
      <c r="I8210" s="380"/>
      <c r="J8210" s="380"/>
      <c r="K8210" s="380"/>
      <c r="L8210" s="380"/>
      <c r="M8210" s="380"/>
      <c r="N8210" s="380"/>
      <c r="O8210" s="380"/>
      <c r="P8210" s="380"/>
      <c r="Q8210" s="380"/>
      <c r="R8210" s="380"/>
      <c r="S8210" s="380"/>
      <c r="T8210" s="380"/>
      <c r="U8210" s="380"/>
      <c r="V8210" s="380"/>
      <c r="W8210" s="380"/>
      <c r="X8210" s="380"/>
      <c r="Y8210" s="380"/>
      <c r="Z8210" s="380"/>
      <c r="AA8210" s="380"/>
      <c r="AF8210" s="326"/>
    </row>
    <row r="8211" spans="1:32" x14ac:dyDescent="0.25">
      <c r="A8211" s="44" t="s">
        <v>754</v>
      </c>
      <c r="B8211" s="44" t="s">
        <v>16947</v>
      </c>
      <c r="C8211" s="45">
        <v>250801</v>
      </c>
      <c r="D8211" s="45" t="s">
        <v>12340</v>
      </c>
      <c r="E8211" s="45" t="s">
        <v>8966</v>
      </c>
      <c r="AF8211" s="326"/>
    </row>
    <row r="8212" spans="1:32" x14ac:dyDescent="0.25">
      <c r="A8212" s="44" t="s">
        <v>754</v>
      </c>
      <c r="B8212" s="44" t="s">
        <v>2306</v>
      </c>
      <c r="C8212" s="45" t="s">
        <v>15080</v>
      </c>
      <c r="D8212" s="45" t="s">
        <v>10697</v>
      </c>
      <c r="E8212" s="46">
        <v>46752</v>
      </c>
      <c r="F8212" s="93"/>
      <c r="G8212" s="93"/>
      <c r="H8212" s="93"/>
      <c r="I8212" s="99"/>
      <c r="J8212" s="99"/>
      <c r="K8212" s="99"/>
      <c r="L8212" s="99"/>
      <c r="M8212" s="99"/>
      <c r="N8212" s="44"/>
      <c r="O8212" s="44"/>
      <c r="P8212" s="99"/>
      <c r="Q8212" s="99"/>
      <c r="R8212" s="99"/>
      <c r="S8212" s="99"/>
      <c r="T8212" s="99"/>
      <c r="U8212" s="99"/>
      <c r="V8212" s="99"/>
      <c r="W8212" s="99"/>
      <c r="X8212" s="99"/>
      <c r="Y8212" s="99"/>
      <c r="Z8212" s="99"/>
      <c r="AF8212" s="326"/>
    </row>
    <row r="8213" spans="1:32" x14ac:dyDescent="0.25">
      <c r="A8213" s="44" t="s">
        <v>754</v>
      </c>
      <c r="B8213" s="44" t="s">
        <v>258</v>
      </c>
      <c r="C8213" s="45" t="s">
        <v>15080</v>
      </c>
      <c r="D8213" s="45" t="s">
        <v>10697</v>
      </c>
      <c r="E8213" s="46">
        <v>46752</v>
      </c>
      <c r="F8213" s="93"/>
      <c r="G8213" s="93"/>
      <c r="H8213" s="93"/>
      <c r="I8213" s="99"/>
      <c r="J8213" s="99"/>
      <c r="K8213" s="99"/>
      <c r="L8213" s="99"/>
      <c r="M8213" s="99"/>
      <c r="N8213" s="44"/>
      <c r="O8213" s="44"/>
      <c r="P8213" s="99"/>
      <c r="Q8213" s="99"/>
      <c r="R8213" s="99"/>
      <c r="S8213" s="99"/>
      <c r="T8213" s="99"/>
      <c r="U8213" s="99"/>
      <c r="V8213" s="99"/>
      <c r="W8213" s="99"/>
      <c r="X8213" s="99"/>
      <c r="Y8213" s="99"/>
      <c r="Z8213" s="99"/>
      <c r="AF8213" s="326"/>
    </row>
    <row r="8214" spans="1:32" x14ac:dyDescent="0.3">
      <c r="A8214" s="372" t="s">
        <v>8413</v>
      </c>
      <c r="B8214" s="372" t="s">
        <v>258</v>
      </c>
      <c r="C8214" s="125" t="s">
        <v>8401</v>
      </c>
      <c r="D8214" s="32" t="s">
        <v>20621</v>
      </c>
      <c r="E8214" s="125" t="s">
        <v>4471</v>
      </c>
      <c r="F8214" s="125" t="s">
        <v>1236</v>
      </c>
      <c r="G8214" s="125" t="s">
        <v>1237</v>
      </c>
      <c r="AF8214" s="326"/>
    </row>
    <row r="8215" spans="1:32" x14ac:dyDescent="0.25">
      <c r="A8215" s="44" t="s">
        <v>14895</v>
      </c>
      <c r="B8215" s="44" t="s">
        <v>16129</v>
      </c>
      <c r="C8215" s="45" t="s">
        <v>14896</v>
      </c>
      <c r="D8215" s="93" t="s">
        <v>3876</v>
      </c>
      <c r="E8215" s="359">
        <f>DATE(2029,1,27)</f>
        <v>47145</v>
      </c>
      <c r="F8215" s="93"/>
      <c r="G8215" s="93"/>
      <c r="H8215" s="93"/>
      <c r="I8215" s="99"/>
      <c r="J8215" s="99"/>
      <c r="K8215" s="99"/>
      <c r="L8215" s="99"/>
      <c r="M8215" s="99"/>
      <c r="N8215" s="99"/>
      <c r="O8215" s="99"/>
      <c r="P8215" s="99"/>
      <c r="Q8215" s="99"/>
      <c r="R8215" s="99"/>
      <c r="S8215" s="99"/>
      <c r="T8215" s="99"/>
      <c r="U8215" s="99"/>
      <c r="V8215" s="99"/>
      <c r="W8215" s="99"/>
      <c r="X8215" s="99"/>
      <c r="Y8215" s="99"/>
      <c r="Z8215" s="99"/>
      <c r="AF8215" s="326"/>
    </row>
    <row r="8216" spans="1:32" x14ac:dyDescent="0.25">
      <c r="A8216" s="44" t="s">
        <v>12279</v>
      </c>
      <c r="B8216" s="44" t="s">
        <v>11296</v>
      </c>
      <c r="C8216" s="45">
        <v>240402</v>
      </c>
      <c r="D8216" s="45" t="s">
        <v>12340</v>
      </c>
      <c r="E8216" s="45" t="s">
        <v>5311</v>
      </c>
      <c r="AF8216" s="326"/>
    </row>
    <row r="8217" spans="1:32" x14ac:dyDescent="0.25">
      <c r="A8217" s="44" t="s">
        <v>19324</v>
      </c>
      <c r="B8217" s="44" t="s">
        <v>973</v>
      </c>
      <c r="C8217" s="45">
        <v>260101</v>
      </c>
      <c r="D8217" s="45" t="s">
        <v>12340</v>
      </c>
      <c r="E8217" s="45" t="s">
        <v>8976</v>
      </c>
      <c r="AF8217" s="326"/>
    </row>
    <row r="8218" spans="1:32" x14ac:dyDescent="0.25">
      <c r="A8218" s="44" t="s">
        <v>111</v>
      </c>
      <c r="B8218" s="44" t="s">
        <v>164</v>
      </c>
      <c r="C8218" s="45" t="s">
        <v>5142</v>
      </c>
      <c r="D8218" s="46" t="s">
        <v>13037</v>
      </c>
      <c r="E8218" s="46">
        <v>46285</v>
      </c>
      <c r="AF8218" s="326"/>
    </row>
    <row r="8219" spans="1:32" x14ac:dyDescent="0.25">
      <c r="A8219" s="44" t="s">
        <v>111</v>
      </c>
      <c r="B8219" s="44" t="s">
        <v>164</v>
      </c>
      <c r="C8219" s="45" t="s">
        <v>5142</v>
      </c>
      <c r="D8219" s="46" t="s">
        <v>13037</v>
      </c>
      <c r="E8219" s="46">
        <v>46285</v>
      </c>
      <c r="AF8219" s="326"/>
    </row>
    <row r="8220" spans="1:32" x14ac:dyDescent="0.25">
      <c r="A8220" s="44" t="s">
        <v>111</v>
      </c>
      <c r="B8220" s="44" t="s">
        <v>164</v>
      </c>
      <c r="C8220" s="45" t="s">
        <v>5142</v>
      </c>
      <c r="D8220" s="46" t="s">
        <v>13037</v>
      </c>
      <c r="E8220" s="46">
        <v>46285</v>
      </c>
      <c r="AF8220" s="326"/>
    </row>
    <row r="8221" spans="1:32" x14ac:dyDescent="0.25">
      <c r="A8221" s="44" t="s">
        <v>13313</v>
      </c>
      <c r="B8221" s="44" t="s">
        <v>13134</v>
      </c>
      <c r="C8221" s="45">
        <v>13.23</v>
      </c>
      <c r="D8221" s="45" t="s">
        <v>13565</v>
      </c>
      <c r="E8221" s="46">
        <v>46934</v>
      </c>
      <c r="F8221" s="45" t="s">
        <v>1384</v>
      </c>
      <c r="G8221" s="93"/>
      <c r="H8221" s="93"/>
      <c r="I8221" s="99"/>
      <c r="J8221" s="99"/>
      <c r="K8221" s="99"/>
      <c r="L8221" s="99"/>
      <c r="M8221" s="99"/>
      <c r="N8221" s="99"/>
      <c r="O8221" s="99"/>
      <c r="P8221" s="99"/>
      <c r="Q8221" s="99"/>
      <c r="R8221" s="99"/>
      <c r="S8221" s="99"/>
      <c r="T8221" s="99"/>
      <c r="U8221" s="99"/>
      <c r="V8221" s="99"/>
      <c r="W8221" s="99"/>
      <c r="X8221" s="99"/>
      <c r="Y8221" s="99"/>
      <c r="Z8221" s="99"/>
      <c r="AF8221" s="326"/>
    </row>
    <row r="8222" spans="1:32" x14ac:dyDescent="0.25">
      <c r="A8222" s="44" t="s">
        <v>13313</v>
      </c>
      <c r="B8222" s="44" t="s">
        <v>13111</v>
      </c>
      <c r="C8222" s="45">
        <v>33.25</v>
      </c>
      <c r="D8222" s="45" t="s">
        <v>13565</v>
      </c>
      <c r="E8222" s="46">
        <v>47664</v>
      </c>
      <c r="F8222" s="45" t="s">
        <v>1384</v>
      </c>
      <c r="G8222" s="93"/>
      <c r="H8222" s="93"/>
      <c r="I8222" s="99"/>
      <c r="J8222" s="99"/>
      <c r="K8222" s="99"/>
      <c r="L8222" s="99"/>
      <c r="M8222" s="99"/>
      <c r="N8222" s="99"/>
      <c r="O8222" s="99"/>
      <c r="P8222" s="99"/>
      <c r="Q8222" s="99"/>
      <c r="R8222" s="99"/>
      <c r="S8222" s="99"/>
      <c r="T8222" s="99"/>
      <c r="U8222" s="99"/>
      <c r="V8222" s="99"/>
      <c r="W8222" s="99"/>
      <c r="X8222" s="99"/>
      <c r="Y8222" s="99"/>
      <c r="Z8222" s="99"/>
      <c r="AF8222" s="326"/>
    </row>
    <row r="8223" spans="1:32" x14ac:dyDescent="0.25">
      <c r="A8223" s="44" t="s">
        <v>4117</v>
      </c>
      <c r="B8223" s="44" t="s">
        <v>20342</v>
      </c>
      <c r="C8223" s="45" t="s">
        <v>10493</v>
      </c>
      <c r="D8223" s="32" t="s">
        <v>12570</v>
      </c>
      <c r="E8223" s="46">
        <v>46387</v>
      </c>
      <c r="AF8223" s="326"/>
    </row>
    <row r="8224" spans="1:32" x14ac:dyDescent="0.25">
      <c r="A8224" s="44" t="s">
        <v>9567</v>
      </c>
      <c r="B8224" s="44" t="s">
        <v>16130</v>
      </c>
      <c r="C8224" s="45" t="s">
        <v>14897</v>
      </c>
      <c r="D8224" s="93" t="s">
        <v>3876</v>
      </c>
      <c r="E8224" s="359">
        <f>DATE(2029,4,23)</f>
        <v>47231</v>
      </c>
      <c r="F8224" s="93"/>
      <c r="G8224" s="93"/>
      <c r="H8224" s="93"/>
      <c r="I8224" s="99"/>
      <c r="J8224" s="99"/>
      <c r="K8224" s="99"/>
      <c r="L8224" s="99"/>
      <c r="M8224" s="99"/>
      <c r="N8224" s="99"/>
      <c r="O8224" s="99"/>
      <c r="P8224" s="99"/>
      <c r="Q8224" s="99"/>
      <c r="R8224" s="99"/>
      <c r="S8224" s="99"/>
      <c r="T8224" s="99"/>
      <c r="U8224" s="99"/>
      <c r="V8224" s="99"/>
      <c r="W8224" s="99"/>
      <c r="X8224" s="99"/>
      <c r="Y8224" s="99"/>
      <c r="Z8224" s="99"/>
      <c r="AF8224" s="326"/>
    </row>
    <row r="8225" spans="1:32" x14ac:dyDescent="0.25">
      <c r="A8225" s="44" t="s">
        <v>12983</v>
      </c>
      <c r="B8225" s="44" t="s">
        <v>4473</v>
      </c>
      <c r="C8225" s="45">
        <v>241002</v>
      </c>
      <c r="D8225" s="45" t="s">
        <v>12340</v>
      </c>
      <c r="E8225" s="45" t="s">
        <v>5650</v>
      </c>
      <c r="AF8225" s="326"/>
    </row>
    <row r="8226" spans="1:32" x14ac:dyDescent="0.25">
      <c r="A8226" s="44" t="s">
        <v>10448</v>
      </c>
      <c r="B8226" s="44" t="s">
        <v>20362</v>
      </c>
      <c r="C8226" s="45" t="s">
        <v>10495</v>
      </c>
      <c r="D8226" s="32" t="s">
        <v>12570</v>
      </c>
      <c r="E8226" s="46">
        <v>46568</v>
      </c>
      <c r="AF8226" s="326"/>
    </row>
    <row r="8227" spans="1:32" x14ac:dyDescent="0.25">
      <c r="A8227" s="44" t="s">
        <v>17480</v>
      </c>
      <c r="B8227" s="44" t="s">
        <v>2848</v>
      </c>
      <c r="C8227" s="45" t="s">
        <v>11077</v>
      </c>
      <c r="D8227" s="45" t="s">
        <v>1540</v>
      </c>
      <c r="E8227" s="46" t="s">
        <v>17479</v>
      </c>
      <c r="F8227" s="93"/>
      <c r="G8227" s="93"/>
      <c r="H8227" s="93"/>
      <c r="I8227" s="99"/>
      <c r="J8227" s="99"/>
      <c r="K8227" s="99"/>
      <c r="L8227" s="99"/>
      <c r="M8227" s="99"/>
      <c r="N8227" s="99"/>
      <c r="O8227" s="99"/>
      <c r="P8227" s="99"/>
      <c r="Q8227" s="99"/>
      <c r="R8227" s="99"/>
      <c r="S8227" s="99"/>
      <c r="T8227" s="99"/>
      <c r="U8227" s="99"/>
      <c r="V8227" s="99"/>
      <c r="W8227" s="99"/>
      <c r="X8227" s="99"/>
      <c r="Y8227" s="99"/>
      <c r="Z8227" s="99"/>
      <c r="AF8227" s="326"/>
    </row>
    <row r="8228" spans="1:32" x14ac:dyDescent="0.25">
      <c r="A8228" s="44" t="s">
        <v>3661</v>
      </c>
      <c r="B8228" s="44" t="s">
        <v>3275</v>
      </c>
      <c r="C8228" s="45">
        <v>210101</v>
      </c>
      <c r="D8228" s="45" t="s">
        <v>12340</v>
      </c>
      <c r="E8228" s="45" t="s">
        <v>3276</v>
      </c>
      <c r="AF8228" s="326"/>
    </row>
    <row r="8229" spans="1:32" x14ac:dyDescent="0.25">
      <c r="A8229" s="44" t="s">
        <v>5572</v>
      </c>
      <c r="B8229" s="44" t="s">
        <v>18828</v>
      </c>
      <c r="C8229" s="45">
        <v>25010501</v>
      </c>
      <c r="D8229" s="45" t="s">
        <v>12340</v>
      </c>
      <c r="E8229" s="45" t="s">
        <v>13567</v>
      </c>
      <c r="AF8229" s="326"/>
    </row>
    <row r="8230" spans="1:32" x14ac:dyDescent="0.25">
      <c r="A8230" s="44" t="s">
        <v>5572</v>
      </c>
      <c r="B8230" s="44" t="s">
        <v>5442</v>
      </c>
      <c r="C8230" s="45">
        <v>25010502</v>
      </c>
      <c r="D8230" s="45" t="s">
        <v>12340</v>
      </c>
      <c r="E8230" s="45" t="s">
        <v>13567</v>
      </c>
      <c r="AF8230" s="326"/>
    </row>
    <row r="8231" spans="1:32" x14ac:dyDescent="0.25">
      <c r="A8231" s="44" t="s">
        <v>5572</v>
      </c>
      <c r="B8231" s="44" t="s">
        <v>5639</v>
      </c>
      <c r="C8231" s="45">
        <v>25010401</v>
      </c>
      <c r="D8231" s="45" t="s">
        <v>12340</v>
      </c>
      <c r="E8231" s="45" t="s">
        <v>13581</v>
      </c>
      <c r="AF8231" s="326"/>
    </row>
    <row r="8232" spans="1:32" x14ac:dyDescent="0.25">
      <c r="A8232" s="44" t="s">
        <v>5572</v>
      </c>
      <c r="B8232" s="44" t="s">
        <v>3298</v>
      </c>
      <c r="C8232" s="45">
        <v>25010402</v>
      </c>
      <c r="D8232" s="45" t="s">
        <v>12340</v>
      </c>
      <c r="E8232" s="45" t="s">
        <v>13581</v>
      </c>
      <c r="AF8232" s="326"/>
    </row>
    <row r="8233" spans="1:32" x14ac:dyDescent="0.25">
      <c r="A8233" s="44" t="s">
        <v>9568</v>
      </c>
      <c r="B8233" s="44" t="s">
        <v>16131</v>
      </c>
      <c r="C8233" s="45" t="s">
        <v>5379</v>
      </c>
      <c r="D8233" s="93" t="s">
        <v>3876</v>
      </c>
      <c r="E8233" s="359">
        <f>DATE(2026,11,29)</f>
        <v>46355</v>
      </c>
      <c r="F8233" s="93"/>
      <c r="G8233" s="93"/>
      <c r="H8233" s="93"/>
      <c r="I8233" s="99"/>
      <c r="J8233" s="99"/>
      <c r="K8233" s="99"/>
      <c r="L8233" s="99"/>
      <c r="M8233" s="99"/>
      <c r="N8233" s="99"/>
      <c r="O8233" s="99"/>
      <c r="P8233" s="99"/>
      <c r="Q8233" s="99"/>
      <c r="R8233" s="99"/>
      <c r="S8233" s="99"/>
      <c r="T8233" s="99"/>
      <c r="U8233" s="99"/>
      <c r="V8233" s="99"/>
      <c r="W8233" s="99"/>
      <c r="X8233" s="99"/>
      <c r="Y8233" s="99"/>
      <c r="Z8233" s="99"/>
      <c r="AA8233" s="380"/>
      <c r="AF8233" s="326"/>
    </row>
    <row r="8234" spans="1:32" x14ac:dyDescent="0.25">
      <c r="A8234" s="44" t="s">
        <v>9569</v>
      </c>
      <c r="B8234" s="44" t="s">
        <v>16132</v>
      </c>
      <c r="C8234" s="45" t="s">
        <v>7172</v>
      </c>
      <c r="D8234" s="93" t="s">
        <v>3876</v>
      </c>
      <c r="E8234" s="359">
        <f>DATE(2027,4,14)</f>
        <v>46491</v>
      </c>
      <c r="F8234" s="93"/>
      <c r="G8234" s="93"/>
      <c r="H8234" s="93"/>
      <c r="I8234" s="99"/>
      <c r="J8234" s="99"/>
      <c r="K8234" s="99"/>
      <c r="L8234" s="99"/>
      <c r="M8234" s="99"/>
      <c r="N8234" s="99"/>
      <c r="O8234" s="99"/>
      <c r="P8234" s="99"/>
      <c r="Q8234" s="99"/>
      <c r="R8234" s="99"/>
      <c r="S8234" s="99"/>
      <c r="T8234" s="99"/>
      <c r="U8234" s="99"/>
      <c r="V8234" s="99"/>
      <c r="W8234" s="99"/>
      <c r="X8234" s="99"/>
      <c r="Y8234" s="99"/>
      <c r="Z8234" s="99"/>
      <c r="AF8234" s="326"/>
    </row>
    <row r="8235" spans="1:32" x14ac:dyDescent="0.25">
      <c r="A8235" s="44" t="s">
        <v>755</v>
      </c>
      <c r="B8235" s="44" t="s">
        <v>3275</v>
      </c>
      <c r="C8235" s="45">
        <v>210101</v>
      </c>
      <c r="D8235" s="45" t="s">
        <v>12340</v>
      </c>
      <c r="E8235" s="45" t="s">
        <v>3276</v>
      </c>
      <c r="AF8235" s="326"/>
    </row>
    <row r="8236" spans="1:32" x14ac:dyDescent="0.25">
      <c r="A8236" s="44" t="s">
        <v>755</v>
      </c>
      <c r="B8236" s="44" t="s">
        <v>5447</v>
      </c>
      <c r="C8236" s="45">
        <v>250802</v>
      </c>
      <c r="D8236" s="45" t="s">
        <v>12340</v>
      </c>
      <c r="E8236" s="45" t="s">
        <v>10682</v>
      </c>
      <c r="AF8236" s="326"/>
    </row>
    <row r="8237" spans="1:32" x14ac:dyDescent="0.25">
      <c r="A8237" s="256" t="s">
        <v>7407</v>
      </c>
      <c r="B8237" s="256" t="s">
        <v>7408</v>
      </c>
      <c r="C8237" s="53" t="s">
        <v>7434</v>
      </c>
      <c r="D8237" s="93" t="s">
        <v>5891</v>
      </c>
      <c r="E8237" s="257">
        <v>46759</v>
      </c>
      <c r="F8237" s="93"/>
      <c r="G8237" s="93"/>
      <c r="H8237" s="93"/>
      <c r="I8237" s="99"/>
      <c r="J8237" s="99"/>
      <c r="K8237" s="99"/>
      <c r="L8237" s="99"/>
      <c r="M8237" s="99"/>
      <c r="N8237" s="99"/>
      <c r="O8237" s="99"/>
      <c r="P8237" s="99"/>
      <c r="Q8237" s="99"/>
      <c r="R8237" s="99"/>
      <c r="S8237" s="99"/>
      <c r="T8237" s="99"/>
      <c r="U8237" s="99"/>
      <c r="V8237" s="99"/>
      <c r="W8237" s="99"/>
      <c r="X8237" s="99"/>
      <c r="Y8237" s="99"/>
      <c r="Z8237" s="99"/>
      <c r="AF8237" s="326"/>
    </row>
    <row r="8238" spans="1:32" x14ac:dyDescent="0.25">
      <c r="A8238" s="256" t="s">
        <v>7409</v>
      </c>
      <c r="B8238" s="256" t="s">
        <v>7408</v>
      </c>
      <c r="C8238" s="53" t="s">
        <v>7435</v>
      </c>
      <c r="D8238" s="93" t="s">
        <v>5891</v>
      </c>
      <c r="E8238" s="257">
        <v>46759</v>
      </c>
      <c r="F8238" s="93"/>
      <c r="G8238" s="93"/>
      <c r="H8238" s="93"/>
      <c r="I8238" s="99"/>
      <c r="J8238" s="99"/>
      <c r="K8238" s="99"/>
      <c r="L8238" s="99"/>
      <c r="M8238" s="99"/>
      <c r="N8238" s="99"/>
      <c r="O8238" s="99"/>
      <c r="P8238" s="99"/>
      <c r="Q8238" s="99"/>
      <c r="R8238" s="99"/>
      <c r="S8238" s="99"/>
      <c r="T8238" s="99"/>
      <c r="U8238" s="99"/>
      <c r="V8238" s="99"/>
      <c r="W8238" s="99"/>
      <c r="X8238" s="99"/>
      <c r="Y8238" s="99"/>
      <c r="Z8238" s="99"/>
      <c r="AF8238" s="326"/>
    </row>
    <row r="8239" spans="1:32" x14ac:dyDescent="0.25">
      <c r="A8239" s="44" t="s">
        <v>13314</v>
      </c>
      <c r="B8239" s="44" t="s">
        <v>13283</v>
      </c>
      <c r="C8239" s="45">
        <v>42.25</v>
      </c>
      <c r="D8239" s="45" t="s">
        <v>13565</v>
      </c>
      <c r="E8239" s="46">
        <v>47514</v>
      </c>
      <c r="F8239" s="45"/>
      <c r="G8239" s="93"/>
      <c r="H8239" s="93"/>
      <c r="I8239" s="99"/>
      <c r="J8239" s="99"/>
      <c r="K8239" s="99"/>
      <c r="L8239" s="99"/>
      <c r="M8239" s="99"/>
      <c r="N8239" s="99"/>
      <c r="O8239" s="99"/>
      <c r="P8239" s="99"/>
      <c r="Q8239" s="99"/>
      <c r="R8239" s="99"/>
      <c r="S8239" s="99"/>
      <c r="T8239" s="99"/>
      <c r="U8239" s="99"/>
      <c r="V8239" s="99"/>
      <c r="W8239" s="99"/>
      <c r="X8239" s="99"/>
      <c r="Y8239" s="99"/>
      <c r="Z8239" s="99"/>
      <c r="AF8239" s="326"/>
    </row>
    <row r="8240" spans="1:32" x14ac:dyDescent="0.25">
      <c r="A8240" s="44" t="s">
        <v>19325</v>
      </c>
      <c r="B8240" s="44" t="s">
        <v>970</v>
      </c>
      <c r="C8240" s="45">
        <v>231104</v>
      </c>
      <c r="D8240" s="45" t="s">
        <v>12340</v>
      </c>
      <c r="E8240" s="45" t="s">
        <v>9018</v>
      </c>
      <c r="AF8240" s="326"/>
    </row>
    <row r="8241" spans="1:32" x14ac:dyDescent="0.25">
      <c r="A8241" s="44" t="s">
        <v>13315</v>
      </c>
      <c r="B8241" s="44" t="s">
        <v>13108</v>
      </c>
      <c r="C8241" s="45">
        <v>7.24</v>
      </c>
      <c r="D8241" s="45" t="s">
        <v>13565</v>
      </c>
      <c r="E8241" s="46">
        <v>47057</v>
      </c>
      <c r="F8241" s="45"/>
      <c r="G8241" s="93"/>
      <c r="H8241" s="93"/>
      <c r="I8241" s="99"/>
      <c r="J8241" s="99"/>
      <c r="K8241" s="99"/>
      <c r="L8241" s="99"/>
      <c r="M8241" s="99"/>
      <c r="N8241" s="99"/>
      <c r="O8241" s="99"/>
      <c r="P8241" s="99"/>
      <c r="Q8241" s="99"/>
      <c r="R8241" s="99"/>
      <c r="S8241" s="99"/>
      <c r="T8241" s="99"/>
      <c r="U8241" s="99"/>
      <c r="V8241" s="99"/>
      <c r="W8241" s="99"/>
      <c r="X8241" s="99"/>
      <c r="Y8241" s="99"/>
      <c r="Z8241" s="99"/>
      <c r="AF8241" s="326"/>
    </row>
    <row r="8242" spans="1:32" x14ac:dyDescent="0.3">
      <c r="A8242" s="372" t="s">
        <v>8734</v>
      </c>
      <c r="B8242" s="372" t="s">
        <v>1220</v>
      </c>
      <c r="C8242" s="125" t="s">
        <v>8706</v>
      </c>
      <c r="D8242" s="32" t="s">
        <v>20621</v>
      </c>
      <c r="E8242" s="125" t="s">
        <v>8524</v>
      </c>
      <c r="F8242" s="125" t="s">
        <v>1236</v>
      </c>
      <c r="G8242" s="125" t="s">
        <v>1237</v>
      </c>
      <c r="AF8242" s="326"/>
    </row>
    <row r="8243" spans="1:32" x14ac:dyDescent="0.25">
      <c r="A8243" s="44" t="s">
        <v>1078</v>
      </c>
      <c r="B8243" s="92" t="s">
        <v>10390</v>
      </c>
      <c r="C8243" s="56" t="s">
        <v>10124</v>
      </c>
      <c r="D8243" s="146" t="s">
        <v>10389</v>
      </c>
      <c r="E8243" s="107">
        <v>45838</v>
      </c>
      <c r="F8243" s="93"/>
      <c r="G8243" s="93"/>
      <c r="H8243" s="93"/>
      <c r="I8243" s="99"/>
      <c r="J8243" s="99"/>
      <c r="K8243" s="99"/>
      <c r="L8243" s="99"/>
      <c r="M8243" s="99"/>
      <c r="N8243" s="44"/>
      <c r="O8243" s="44"/>
      <c r="P8243" s="99"/>
      <c r="Q8243" s="99"/>
      <c r="R8243" s="99"/>
      <c r="S8243" s="99"/>
      <c r="T8243" s="99"/>
      <c r="U8243" s="99"/>
      <c r="V8243" s="99"/>
      <c r="W8243" s="99"/>
      <c r="X8243" s="99"/>
      <c r="Y8243" s="99"/>
      <c r="Z8243" s="99"/>
      <c r="AF8243" s="326"/>
    </row>
    <row r="8244" spans="1:32" x14ac:dyDescent="0.25">
      <c r="A8244" s="44" t="s">
        <v>1078</v>
      </c>
      <c r="B8244" s="44" t="s">
        <v>1607</v>
      </c>
      <c r="C8244" s="45" t="s">
        <v>7931</v>
      </c>
      <c r="D8244" s="45" t="s">
        <v>12177</v>
      </c>
      <c r="E8244" s="45" t="s">
        <v>7925</v>
      </c>
      <c r="F8244" s="93"/>
      <c r="G8244" s="93"/>
      <c r="H8244" s="93"/>
      <c r="I8244" s="99"/>
      <c r="J8244" s="99"/>
      <c r="K8244" s="99"/>
      <c r="L8244" s="99"/>
      <c r="M8244" s="99"/>
      <c r="N8244" s="99"/>
      <c r="O8244" s="99"/>
      <c r="P8244" s="99"/>
      <c r="Q8244" s="99"/>
      <c r="R8244" s="99"/>
      <c r="S8244" s="99"/>
      <c r="T8244" s="99"/>
      <c r="U8244" s="99"/>
      <c r="V8244" s="99"/>
      <c r="W8244" s="99"/>
      <c r="X8244" s="99"/>
      <c r="Y8244" s="99"/>
      <c r="Z8244" s="99"/>
      <c r="AF8244" s="326"/>
    </row>
    <row r="8245" spans="1:32" x14ac:dyDescent="0.25">
      <c r="A8245" s="44" t="s">
        <v>1078</v>
      </c>
      <c r="B8245" s="44" t="s">
        <v>12915</v>
      </c>
      <c r="C8245" s="45" t="s">
        <v>12231</v>
      </c>
      <c r="D8245" s="45" t="s">
        <v>12177</v>
      </c>
      <c r="E8245" s="45" t="s">
        <v>7228</v>
      </c>
      <c r="F8245" s="93"/>
      <c r="G8245" s="93"/>
      <c r="H8245" s="93"/>
      <c r="I8245" s="99"/>
      <c r="J8245" s="99"/>
      <c r="K8245" s="99"/>
      <c r="L8245" s="99"/>
      <c r="M8245" s="99"/>
      <c r="N8245" s="99"/>
      <c r="O8245" s="99"/>
      <c r="P8245" s="99"/>
      <c r="Q8245" s="99"/>
      <c r="R8245" s="99"/>
      <c r="S8245" s="99"/>
      <c r="T8245" s="99"/>
      <c r="U8245" s="99"/>
      <c r="V8245" s="99"/>
      <c r="W8245" s="99"/>
      <c r="X8245" s="99"/>
      <c r="Y8245" s="99"/>
      <c r="Z8245" s="99"/>
      <c r="AF8245" s="326"/>
    </row>
    <row r="8246" spans="1:32" x14ac:dyDescent="0.25">
      <c r="A8246" s="44" t="s">
        <v>1078</v>
      </c>
      <c r="B8246" s="44" t="s">
        <v>12943</v>
      </c>
      <c r="C8246" s="45" t="s">
        <v>12947</v>
      </c>
      <c r="D8246" s="45" t="s">
        <v>12177</v>
      </c>
      <c r="E8246" s="45" t="s">
        <v>5239</v>
      </c>
      <c r="F8246" s="93"/>
      <c r="G8246" s="93"/>
      <c r="H8246" s="93"/>
      <c r="I8246" s="99"/>
      <c r="J8246" s="99"/>
      <c r="K8246" s="99"/>
      <c r="L8246" s="99"/>
      <c r="M8246" s="99"/>
      <c r="N8246" s="99"/>
      <c r="O8246" s="99"/>
      <c r="P8246" s="99"/>
      <c r="Q8246" s="99"/>
      <c r="R8246" s="99"/>
      <c r="S8246" s="99"/>
      <c r="T8246" s="99"/>
      <c r="U8246" s="99"/>
      <c r="V8246" s="99"/>
      <c r="W8246" s="99"/>
      <c r="X8246" s="99"/>
      <c r="Y8246" s="99"/>
      <c r="Z8246" s="99"/>
      <c r="AF8246" s="326"/>
    </row>
    <row r="8247" spans="1:32" x14ac:dyDescent="0.25">
      <c r="A8247" s="44" t="s">
        <v>1078</v>
      </c>
      <c r="B8247" s="44" t="s">
        <v>1607</v>
      </c>
      <c r="C8247" s="45" t="s">
        <v>7931</v>
      </c>
      <c r="D8247" s="93" t="s">
        <v>18817</v>
      </c>
      <c r="E8247" s="45" t="s">
        <v>5311</v>
      </c>
      <c r="F8247" s="379"/>
      <c r="G8247" s="379"/>
      <c r="H8247" s="379"/>
      <c r="I8247" s="380"/>
      <c r="J8247" s="380"/>
      <c r="K8247" s="380"/>
      <c r="L8247" s="380"/>
      <c r="M8247" s="380"/>
      <c r="N8247" s="380"/>
      <c r="O8247" s="380"/>
      <c r="P8247" s="380"/>
      <c r="Q8247" s="380"/>
      <c r="R8247" s="380"/>
      <c r="S8247" s="380"/>
      <c r="T8247" s="380"/>
      <c r="U8247" s="380"/>
      <c r="V8247" s="380"/>
      <c r="W8247" s="380"/>
      <c r="X8247" s="380"/>
      <c r="Y8247" s="380"/>
      <c r="Z8247" s="380"/>
      <c r="AA8247" s="380"/>
      <c r="AF8247" s="326"/>
    </row>
    <row r="8248" spans="1:32" x14ac:dyDescent="0.25">
      <c r="A8248" s="44" t="s">
        <v>1078</v>
      </c>
      <c r="B8248" s="44" t="s">
        <v>12915</v>
      </c>
      <c r="C8248" s="45" t="s">
        <v>12231</v>
      </c>
      <c r="D8248" s="93" t="s">
        <v>18817</v>
      </c>
      <c r="E8248" s="45" t="s">
        <v>7228</v>
      </c>
      <c r="F8248" s="379"/>
      <c r="G8248" s="379"/>
      <c r="H8248" s="379"/>
      <c r="I8248" s="380"/>
      <c r="J8248" s="380"/>
      <c r="K8248" s="380"/>
      <c r="L8248" s="380"/>
      <c r="M8248" s="380"/>
      <c r="N8248" s="380"/>
      <c r="O8248" s="380"/>
      <c r="P8248" s="380"/>
      <c r="Q8248" s="380"/>
      <c r="R8248" s="380"/>
      <c r="S8248" s="380"/>
      <c r="T8248" s="380"/>
      <c r="U8248" s="380"/>
      <c r="V8248" s="380"/>
      <c r="W8248" s="380"/>
      <c r="X8248" s="380"/>
      <c r="Y8248" s="380"/>
      <c r="Z8248" s="380"/>
      <c r="AA8248" s="380"/>
      <c r="AF8248" s="326"/>
    </row>
    <row r="8249" spans="1:32" x14ac:dyDescent="0.25">
      <c r="A8249" s="44" t="s">
        <v>1078</v>
      </c>
      <c r="B8249" s="44" t="s">
        <v>12943</v>
      </c>
      <c r="C8249" s="45" t="s">
        <v>12947</v>
      </c>
      <c r="D8249" s="93" t="s">
        <v>18817</v>
      </c>
      <c r="E8249" s="45" t="s">
        <v>5239</v>
      </c>
      <c r="F8249" s="379"/>
      <c r="G8249" s="379"/>
      <c r="H8249" s="379"/>
      <c r="I8249" s="380"/>
      <c r="J8249" s="380"/>
      <c r="K8249" s="380"/>
      <c r="L8249" s="380"/>
      <c r="M8249" s="380"/>
      <c r="N8249" s="380"/>
      <c r="O8249" s="380"/>
      <c r="P8249" s="380"/>
      <c r="Q8249" s="380"/>
      <c r="R8249" s="380"/>
      <c r="S8249" s="380"/>
      <c r="T8249" s="380"/>
      <c r="U8249" s="380"/>
      <c r="V8249" s="380"/>
      <c r="W8249" s="380"/>
      <c r="X8249" s="380"/>
      <c r="Y8249" s="380"/>
      <c r="Z8249" s="380"/>
      <c r="AA8249" s="380"/>
      <c r="AF8249" s="326"/>
    </row>
    <row r="8250" spans="1:32" x14ac:dyDescent="0.25">
      <c r="A8250" s="44" t="s">
        <v>1078</v>
      </c>
      <c r="B8250" s="44" t="s">
        <v>16133</v>
      </c>
      <c r="C8250" s="45" t="s">
        <v>9888</v>
      </c>
      <c r="D8250" s="93" t="s">
        <v>3876</v>
      </c>
      <c r="E8250" s="359">
        <f>DATE(2027,11,8)</f>
        <v>46699</v>
      </c>
      <c r="F8250" s="93"/>
      <c r="G8250" s="93"/>
      <c r="H8250" s="93"/>
      <c r="I8250" s="99"/>
      <c r="J8250" s="99"/>
      <c r="K8250" s="99"/>
      <c r="L8250" s="99"/>
      <c r="M8250" s="99"/>
      <c r="N8250" s="99"/>
      <c r="O8250" s="99"/>
      <c r="P8250" s="99"/>
      <c r="Q8250" s="99"/>
      <c r="R8250" s="99"/>
      <c r="S8250" s="99"/>
      <c r="T8250" s="99"/>
      <c r="U8250" s="99"/>
      <c r="V8250" s="99"/>
      <c r="W8250" s="99"/>
      <c r="X8250" s="99"/>
      <c r="Y8250" s="99"/>
      <c r="Z8250" s="99"/>
      <c r="AF8250" s="326"/>
    </row>
    <row r="8251" spans="1:32" x14ac:dyDescent="0.25">
      <c r="A8251" s="44" t="s">
        <v>1078</v>
      </c>
      <c r="B8251" s="44" t="s">
        <v>16134</v>
      </c>
      <c r="C8251" s="45" t="s">
        <v>5380</v>
      </c>
      <c r="D8251" s="93" t="s">
        <v>3876</v>
      </c>
      <c r="E8251" s="359">
        <f>DATE(2027,10,7)</f>
        <v>46667</v>
      </c>
      <c r="F8251" s="93"/>
      <c r="G8251" s="93"/>
      <c r="H8251" s="93"/>
      <c r="I8251" s="99"/>
      <c r="J8251" s="99"/>
      <c r="K8251" s="99"/>
      <c r="L8251" s="99"/>
      <c r="M8251" s="99"/>
      <c r="N8251" s="99"/>
      <c r="O8251" s="99"/>
      <c r="P8251" s="99"/>
      <c r="Q8251" s="99"/>
      <c r="R8251" s="99"/>
      <c r="S8251" s="99"/>
      <c r="T8251" s="99"/>
      <c r="U8251" s="99"/>
      <c r="V8251" s="99"/>
      <c r="W8251" s="99"/>
      <c r="X8251" s="99"/>
      <c r="Y8251" s="99"/>
      <c r="Z8251" s="99"/>
      <c r="AF8251" s="326"/>
    </row>
    <row r="8252" spans="1:32" x14ac:dyDescent="0.25">
      <c r="A8252" s="44" t="s">
        <v>1078</v>
      </c>
      <c r="B8252" s="44" t="s">
        <v>15880</v>
      </c>
      <c r="C8252" s="45" t="s">
        <v>5381</v>
      </c>
      <c r="D8252" s="93" t="s">
        <v>3876</v>
      </c>
      <c r="E8252" s="359">
        <f>DATE(2026,11,7)</f>
        <v>46333</v>
      </c>
      <c r="F8252" s="93"/>
      <c r="G8252" s="93"/>
      <c r="H8252" s="93"/>
      <c r="I8252" s="99"/>
      <c r="J8252" s="99"/>
      <c r="K8252" s="99"/>
      <c r="L8252" s="99"/>
      <c r="M8252" s="99"/>
      <c r="N8252" s="99"/>
      <c r="O8252" s="99"/>
      <c r="P8252" s="99"/>
      <c r="Q8252" s="99"/>
      <c r="R8252" s="99"/>
      <c r="S8252" s="99"/>
      <c r="T8252" s="99"/>
      <c r="U8252" s="99"/>
      <c r="V8252" s="99"/>
      <c r="W8252" s="99"/>
      <c r="X8252" s="99"/>
      <c r="Y8252" s="99"/>
      <c r="Z8252" s="99"/>
      <c r="AA8252" s="380"/>
      <c r="AF8252" s="326"/>
    </row>
    <row r="8253" spans="1:32" x14ac:dyDescent="0.25">
      <c r="A8253" s="148" t="s">
        <v>2063</v>
      </c>
      <c r="B8253" s="149" t="s">
        <v>2043</v>
      </c>
      <c r="C8253" s="62" t="s">
        <v>2353</v>
      </c>
      <c r="D8253" s="93" t="s">
        <v>1443</v>
      </c>
      <c r="E8253" s="55">
        <v>47483</v>
      </c>
      <c r="F8253" s="93"/>
      <c r="G8253" s="93"/>
      <c r="H8253" s="93"/>
      <c r="I8253" s="99"/>
      <c r="J8253" s="99"/>
      <c r="K8253" s="99"/>
      <c r="L8253" s="99"/>
      <c r="M8253" s="99"/>
      <c r="N8253" s="44"/>
      <c r="O8253" s="44"/>
      <c r="P8253" s="99"/>
      <c r="Q8253" s="99"/>
      <c r="R8253" s="99"/>
      <c r="S8253" s="99"/>
      <c r="T8253" s="99"/>
      <c r="U8253" s="99"/>
      <c r="V8253" s="99"/>
      <c r="W8253" s="99"/>
      <c r="X8253" s="99"/>
      <c r="Y8253" s="99"/>
      <c r="Z8253" s="99"/>
      <c r="AF8253" s="326"/>
    </row>
    <row r="8254" spans="1:32" x14ac:dyDescent="0.3">
      <c r="A8254" s="57" t="s">
        <v>18550</v>
      </c>
      <c r="B8254" s="57" t="s">
        <v>2254</v>
      </c>
      <c r="C8254" s="62">
        <v>24030</v>
      </c>
      <c r="D8254" s="93" t="s">
        <v>5007</v>
      </c>
      <c r="E8254" s="60">
        <v>46326</v>
      </c>
      <c r="F8254" s="379"/>
      <c r="G8254" s="379"/>
      <c r="H8254" s="379"/>
      <c r="I8254" s="380"/>
      <c r="J8254" s="380"/>
      <c r="K8254" s="380"/>
      <c r="L8254" s="380"/>
      <c r="M8254" s="380"/>
      <c r="N8254" s="380"/>
      <c r="O8254" s="380"/>
      <c r="P8254" s="380"/>
      <c r="Q8254" s="380"/>
      <c r="R8254" s="380"/>
      <c r="S8254" s="380"/>
      <c r="T8254" s="380"/>
      <c r="U8254" s="380"/>
      <c r="V8254" s="380"/>
      <c r="W8254" s="380"/>
      <c r="X8254" s="380"/>
      <c r="Y8254" s="380"/>
      <c r="Z8254" s="380"/>
      <c r="AA8254" s="380"/>
      <c r="AF8254" s="326"/>
    </row>
    <row r="8255" spans="1:32" x14ac:dyDescent="0.25">
      <c r="A8255" s="44" t="s">
        <v>19326</v>
      </c>
      <c r="B8255" s="44" t="s">
        <v>5639</v>
      </c>
      <c r="C8255" s="45">
        <v>23010401</v>
      </c>
      <c r="D8255" s="45" t="s">
        <v>12340</v>
      </c>
      <c r="E8255" s="45" t="s">
        <v>5640</v>
      </c>
      <c r="AF8255" s="326"/>
    </row>
    <row r="8256" spans="1:32" x14ac:dyDescent="0.25">
      <c r="A8256" s="44" t="s">
        <v>19326</v>
      </c>
      <c r="B8256" s="44" t="s">
        <v>3298</v>
      </c>
      <c r="C8256" s="45">
        <v>23010402</v>
      </c>
      <c r="D8256" s="45" t="s">
        <v>12340</v>
      </c>
      <c r="E8256" s="45" t="s">
        <v>5640</v>
      </c>
      <c r="AF8256" s="326"/>
    </row>
    <row r="8257" spans="1:32" x14ac:dyDescent="0.25">
      <c r="A8257" s="44" t="s">
        <v>19326</v>
      </c>
      <c r="B8257" s="44" t="s">
        <v>16911</v>
      </c>
      <c r="C8257" s="45">
        <v>250902</v>
      </c>
      <c r="D8257" s="45" t="s">
        <v>12340</v>
      </c>
      <c r="E8257" s="45" t="s">
        <v>5246</v>
      </c>
      <c r="AF8257" s="326"/>
    </row>
    <row r="8258" spans="1:32" x14ac:dyDescent="0.25">
      <c r="A8258" s="44" t="s">
        <v>19326</v>
      </c>
      <c r="B8258" s="44" t="s">
        <v>18842</v>
      </c>
      <c r="C8258" s="45">
        <v>26020101</v>
      </c>
      <c r="D8258" s="45" t="s">
        <v>12340</v>
      </c>
      <c r="E8258" s="45" t="s">
        <v>10021</v>
      </c>
      <c r="AF8258" s="326"/>
    </row>
    <row r="8259" spans="1:32" x14ac:dyDescent="0.25">
      <c r="A8259" s="44" t="s">
        <v>19326</v>
      </c>
      <c r="B8259" s="44" t="s">
        <v>7119</v>
      </c>
      <c r="C8259" s="45">
        <v>26020102</v>
      </c>
      <c r="D8259" s="45" t="s">
        <v>12340</v>
      </c>
      <c r="E8259" s="45" t="s">
        <v>10021</v>
      </c>
      <c r="AF8259" s="326"/>
    </row>
    <row r="8260" spans="1:32" x14ac:dyDescent="0.25">
      <c r="A8260" s="44" t="s">
        <v>10233</v>
      </c>
      <c r="B8260" s="92" t="s">
        <v>10390</v>
      </c>
      <c r="C8260" s="56" t="s">
        <v>10124</v>
      </c>
      <c r="D8260" s="146" t="s">
        <v>10389</v>
      </c>
      <c r="E8260" s="107">
        <v>45838</v>
      </c>
      <c r="F8260" s="93"/>
      <c r="G8260" s="93"/>
      <c r="H8260" s="93"/>
      <c r="I8260" s="99"/>
      <c r="J8260" s="99"/>
      <c r="K8260" s="99"/>
      <c r="L8260" s="99"/>
      <c r="M8260" s="99"/>
      <c r="N8260" s="44"/>
      <c r="O8260" s="44"/>
      <c r="P8260" s="99"/>
      <c r="Q8260" s="99"/>
      <c r="R8260" s="99"/>
      <c r="S8260" s="99"/>
      <c r="T8260" s="99"/>
      <c r="U8260" s="99"/>
      <c r="V8260" s="99"/>
      <c r="W8260" s="99"/>
      <c r="X8260" s="99"/>
      <c r="Y8260" s="99"/>
      <c r="Z8260" s="99"/>
      <c r="AF8260" s="326"/>
    </row>
    <row r="8261" spans="1:32" x14ac:dyDescent="0.3">
      <c r="A8261" s="372" t="s">
        <v>20492</v>
      </c>
      <c r="B8261" s="372" t="s">
        <v>3578</v>
      </c>
      <c r="C8261" s="125" t="s">
        <v>11923</v>
      </c>
      <c r="D8261" s="32" t="s">
        <v>20621</v>
      </c>
      <c r="E8261" s="125" t="s">
        <v>2686</v>
      </c>
      <c r="F8261" s="125" t="s">
        <v>1237</v>
      </c>
      <c r="G8261" s="125" t="s">
        <v>1237</v>
      </c>
      <c r="AF8261" s="326"/>
    </row>
    <row r="8262" spans="1:32" x14ac:dyDescent="0.3">
      <c r="A8262" s="372" t="s">
        <v>20492</v>
      </c>
      <c r="B8262" s="372" t="s">
        <v>7467</v>
      </c>
      <c r="C8262" s="125" t="s">
        <v>20620</v>
      </c>
      <c r="D8262" s="32" t="s">
        <v>20621</v>
      </c>
      <c r="E8262" s="125" t="s">
        <v>10032</v>
      </c>
      <c r="F8262" s="125" t="s">
        <v>1237</v>
      </c>
      <c r="G8262" s="125" t="s">
        <v>1237</v>
      </c>
      <c r="AF8262" s="326"/>
    </row>
    <row r="8263" spans="1:32" x14ac:dyDescent="0.25">
      <c r="A8263" s="44" t="s">
        <v>242</v>
      </c>
      <c r="B8263" s="44" t="s">
        <v>152</v>
      </c>
      <c r="C8263" s="45" t="s">
        <v>8123</v>
      </c>
      <c r="D8263" s="45" t="s">
        <v>12177</v>
      </c>
      <c r="E8263" s="45" t="s">
        <v>4375</v>
      </c>
      <c r="F8263" s="93"/>
      <c r="G8263" s="93"/>
      <c r="H8263" s="93"/>
      <c r="I8263" s="99"/>
      <c r="J8263" s="99"/>
      <c r="K8263" s="99"/>
      <c r="L8263" s="99"/>
      <c r="M8263" s="99"/>
      <c r="N8263" s="99"/>
      <c r="O8263" s="99"/>
      <c r="P8263" s="99"/>
      <c r="Q8263" s="99"/>
      <c r="R8263" s="99"/>
      <c r="S8263" s="99"/>
      <c r="T8263" s="99"/>
      <c r="U8263" s="99"/>
      <c r="V8263" s="99"/>
      <c r="W8263" s="99"/>
      <c r="X8263" s="99"/>
      <c r="Y8263" s="99"/>
      <c r="Z8263" s="99"/>
      <c r="AF8263" s="326"/>
    </row>
    <row r="8264" spans="1:32" x14ac:dyDescent="0.25">
      <c r="A8264" s="44" t="s">
        <v>242</v>
      </c>
      <c r="B8264" s="44" t="s">
        <v>152</v>
      </c>
      <c r="C8264" s="45" t="s">
        <v>8123</v>
      </c>
      <c r="D8264" s="93" t="s">
        <v>18817</v>
      </c>
      <c r="E8264" s="45" t="s">
        <v>4375</v>
      </c>
      <c r="F8264" s="379"/>
      <c r="G8264" s="379"/>
      <c r="H8264" s="379"/>
      <c r="I8264" s="380"/>
      <c r="J8264" s="380"/>
      <c r="K8264" s="380"/>
      <c r="L8264" s="380"/>
      <c r="M8264" s="380"/>
      <c r="N8264" s="380"/>
      <c r="O8264" s="380"/>
      <c r="P8264" s="380"/>
      <c r="Q8264" s="380"/>
      <c r="R8264" s="380"/>
      <c r="S8264" s="380"/>
      <c r="T8264" s="380"/>
      <c r="U8264" s="380"/>
      <c r="V8264" s="380"/>
      <c r="W8264" s="380"/>
      <c r="X8264" s="380"/>
      <c r="Y8264" s="380"/>
      <c r="Z8264" s="380"/>
      <c r="AA8264" s="380"/>
      <c r="AF8264" s="326"/>
    </row>
    <row r="8265" spans="1:32" x14ac:dyDescent="0.25">
      <c r="A8265" s="44" t="s">
        <v>242</v>
      </c>
      <c r="B8265" s="44" t="s">
        <v>152</v>
      </c>
      <c r="C8265" s="45" t="s">
        <v>8123</v>
      </c>
      <c r="D8265" s="45" t="s">
        <v>10697</v>
      </c>
      <c r="E8265" s="46">
        <v>46295</v>
      </c>
      <c r="F8265" s="93"/>
      <c r="G8265" s="93"/>
      <c r="H8265" s="93"/>
      <c r="I8265" s="99"/>
      <c r="J8265" s="99"/>
      <c r="K8265" s="99"/>
      <c r="L8265" s="99"/>
      <c r="M8265" s="99"/>
      <c r="N8265" s="44"/>
      <c r="O8265" s="44"/>
      <c r="P8265" s="99"/>
      <c r="Q8265" s="99"/>
      <c r="R8265" s="99"/>
      <c r="S8265" s="99"/>
      <c r="T8265" s="99"/>
      <c r="U8265" s="99"/>
      <c r="V8265" s="99"/>
      <c r="W8265" s="99"/>
      <c r="X8265" s="99"/>
      <c r="Y8265" s="99"/>
      <c r="Z8265" s="99"/>
      <c r="AF8265" s="326"/>
    </row>
    <row r="8266" spans="1:32" x14ac:dyDescent="0.25">
      <c r="A8266" s="44" t="s">
        <v>13699</v>
      </c>
      <c r="B8266" s="44" t="s">
        <v>210</v>
      </c>
      <c r="C8266" s="45">
        <v>241001</v>
      </c>
      <c r="D8266" s="45" t="s">
        <v>12340</v>
      </c>
      <c r="E8266" s="45" t="s">
        <v>5650</v>
      </c>
      <c r="AF8266" s="326"/>
    </row>
    <row r="8267" spans="1:32" x14ac:dyDescent="0.25">
      <c r="A8267" s="44" t="s">
        <v>2483</v>
      </c>
      <c r="B8267" s="44" t="s">
        <v>5639</v>
      </c>
      <c r="C8267" s="45">
        <v>23010401</v>
      </c>
      <c r="D8267" s="45" t="s">
        <v>12340</v>
      </c>
      <c r="E8267" s="45" t="s">
        <v>5640</v>
      </c>
      <c r="AF8267" s="326"/>
    </row>
    <row r="8268" spans="1:32" x14ac:dyDescent="0.25">
      <c r="A8268" s="44" t="s">
        <v>11510</v>
      </c>
      <c r="B8268" s="44" t="s">
        <v>3598</v>
      </c>
      <c r="C8268" s="45">
        <v>240301</v>
      </c>
      <c r="D8268" s="45" t="s">
        <v>12340</v>
      </c>
      <c r="E8268" s="45" t="s">
        <v>10032</v>
      </c>
      <c r="AF8268" s="326"/>
    </row>
    <row r="8269" spans="1:32" x14ac:dyDescent="0.25">
      <c r="A8269" s="44" t="s">
        <v>2484</v>
      </c>
      <c r="B8269" s="44" t="s">
        <v>2433</v>
      </c>
      <c r="C8269" s="45">
        <v>230105</v>
      </c>
      <c r="D8269" s="45" t="s">
        <v>12340</v>
      </c>
      <c r="E8269" s="45" t="s">
        <v>5580</v>
      </c>
      <c r="AF8269" s="326"/>
    </row>
    <row r="8270" spans="1:32" x14ac:dyDescent="0.25">
      <c r="A8270" s="44" t="s">
        <v>4730</v>
      </c>
      <c r="B8270" s="44" t="s">
        <v>4587</v>
      </c>
      <c r="C8270" s="45" t="s">
        <v>4731</v>
      </c>
      <c r="D8270" s="45" t="s">
        <v>12177</v>
      </c>
      <c r="E8270" s="45" t="s">
        <v>4354</v>
      </c>
      <c r="F8270" s="93"/>
      <c r="G8270" s="93"/>
      <c r="H8270" s="93"/>
      <c r="I8270" s="99"/>
      <c r="J8270" s="99"/>
      <c r="K8270" s="99"/>
      <c r="L8270" s="99"/>
      <c r="M8270" s="99"/>
      <c r="N8270" s="99"/>
      <c r="O8270" s="99"/>
      <c r="P8270" s="99"/>
      <c r="Q8270" s="99"/>
      <c r="R8270" s="99"/>
      <c r="S8270" s="99"/>
      <c r="T8270" s="99"/>
      <c r="U8270" s="99"/>
      <c r="V8270" s="99"/>
      <c r="W8270" s="99"/>
      <c r="X8270" s="99"/>
      <c r="Y8270" s="99"/>
      <c r="Z8270" s="99"/>
      <c r="AF8270" s="326"/>
    </row>
    <row r="8271" spans="1:32" x14ac:dyDescent="0.25">
      <c r="A8271" s="44" t="s">
        <v>4730</v>
      </c>
      <c r="B8271" s="44" t="s">
        <v>4587</v>
      </c>
      <c r="C8271" s="45" t="s">
        <v>18798</v>
      </c>
      <c r="D8271" s="93" t="s">
        <v>18817</v>
      </c>
      <c r="E8271" s="45" t="s">
        <v>10638</v>
      </c>
      <c r="F8271" s="379"/>
      <c r="G8271" s="379"/>
      <c r="H8271" s="379"/>
      <c r="I8271" s="380"/>
      <c r="J8271" s="380"/>
      <c r="K8271" s="380"/>
      <c r="L8271" s="380"/>
      <c r="M8271" s="380"/>
      <c r="N8271" s="380"/>
      <c r="O8271" s="380"/>
      <c r="P8271" s="380"/>
      <c r="Q8271" s="380"/>
      <c r="R8271" s="380"/>
      <c r="S8271" s="380"/>
      <c r="T8271" s="380"/>
      <c r="U8271" s="380"/>
      <c r="V8271" s="380"/>
      <c r="W8271" s="380"/>
      <c r="X8271" s="380"/>
      <c r="Y8271" s="380"/>
      <c r="Z8271" s="380"/>
      <c r="AA8271" s="380"/>
      <c r="AF8271" s="326"/>
    </row>
    <row r="8272" spans="1:32" x14ac:dyDescent="0.25">
      <c r="A8272" s="44" t="s">
        <v>19327</v>
      </c>
      <c r="B8272" s="44" t="s">
        <v>2433</v>
      </c>
      <c r="C8272" s="45">
        <v>220105</v>
      </c>
      <c r="D8272" s="45" t="s">
        <v>12340</v>
      </c>
      <c r="E8272" s="45" t="s">
        <v>2686</v>
      </c>
      <c r="AF8272" s="326"/>
    </row>
    <row r="8273" spans="1:32" x14ac:dyDescent="0.25">
      <c r="A8273" s="44" t="s">
        <v>19328</v>
      </c>
      <c r="B8273" s="44" t="s">
        <v>3275</v>
      </c>
      <c r="C8273" s="45">
        <v>210101</v>
      </c>
      <c r="D8273" s="45" t="s">
        <v>12340</v>
      </c>
      <c r="E8273" s="45" t="s">
        <v>3276</v>
      </c>
      <c r="AF8273" s="326"/>
    </row>
    <row r="8274" spans="1:32" x14ac:dyDescent="0.25">
      <c r="A8274" s="44" t="s">
        <v>19328</v>
      </c>
      <c r="B8274" s="44" t="s">
        <v>18840</v>
      </c>
      <c r="C8274" s="45">
        <v>260202</v>
      </c>
      <c r="D8274" s="45" t="s">
        <v>12340</v>
      </c>
      <c r="E8274" s="45" t="s">
        <v>10021</v>
      </c>
      <c r="AF8274" s="326"/>
    </row>
    <row r="8275" spans="1:32" x14ac:dyDescent="0.3">
      <c r="A8275" s="372" t="s">
        <v>8735</v>
      </c>
      <c r="B8275" s="372" t="s">
        <v>1227</v>
      </c>
      <c r="C8275" s="125" t="s">
        <v>8699</v>
      </c>
      <c r="D8275" s="32" t="s">
        <v>20621</v>
      </c>
      <c r="E8275" s="125" t="s">
        <v>8524</v>
      </c>
      <c r="F8275" s="125" t="s">
        <v>1236</v>
      </c>
      <c r="G8275" s="125" t="s">
        <v>1237</v>
      </c>
      <c r="AF8275" s="326"/>
    </row>
    <row r="8276" spans="1:32" x14ac:dyDescent="0.25">
      <c r="A8276" s="44" t="s">
        <v>4381</v>
      </c>
      <c r="B8276" s="44" t="s">
        <v>4365</v>
      </c>
      <c r="C8276" s="45" t="s">
        <v>4382</v>
      </c>
      <c r="D8276" s="45" t="s">
        <v>12177</v>
      </c>
      <c r="E8276" s="45" t="s">
        <v>5073</v>
      </c>
      <c r="F8276" s="93"/>
      <c r="G8276" s="93"/>
      <c r="H8276" s="93"/>
      <c r="I8276" s="99"/>
      <c r="J8276" s="99"/>
      <c r="K8276" s="99"/>
      <c r="L8276" s="99"/>
      <c r="M8276" s="99"/>
      <c r="N8276" s="99"/>
      <c r="O8276" s="99"/>
      <c r="P8276" s="99"/>
      <c r="Q8276" s="99"/>
      <c r="R8276" s="99"/>
      <c r="S8276" s="99"/>
      <c r="T8276" s="99"/>
      <c r="U8276" s="99"/>
      <c r="V8276" s="99"/>
      <c r="W8276" s="99"/>
      <c r="X8276" s="99"/>
      <c r="Y8276" s="99"/>
      <c r="Z8276" s="99"/>
      <c r="AF8276" s="326"/>
    </row>
    <row r="8277" spans="1:32" x14ac:dyDescent="0.25">
      <c r="A8277" s="44" t="s">
        <v>4381</v>
      </c>
      <c r="B8277" s="44" t="s">
        <v>204</v>
      </c>
      <c r="C8277" s="45" t="s">
        <v>15076</v>
      </c>
      <c r="D8277" s="45" t="s">
        <v>12177</v>
      </c>
      <c r="E8277" s="45" t="s">
        <v>5311</v>
      </c>
      <c r="F8277" s="93"/>
      <c r="G8277" s="93"/>
      <c r="H8277" s="93"/>
      <c r="I8277" s="99"/>
      <c r="J8277" s="99"/>
      <c r="K8277" s="99"/>
      <c r="L8277" s="99"/>
      <c r="M8277" s="99"/>
      <c r="N8277" s="99"/>
      <c r="O8277" s="99"/>
      <c r="P8277" s="99"/>
      <c r="Q8277" s="99"/>
      <c r="R8277" s="99"/>
      <c r="S8277" s="99"/>
      <c r="T8277" s="99"/>
      <c r="U8277" s="99"/>
      <c r="V8277" s="99"/>
      <c r="W8277" s="99"/>
      <c r="X8277" s="99"/>
      <c r="Y8277" s="99"/>
      <c r="Z8277" s="99"/>
      <c r="AF8277" s="326"/>
    </row>
    <row r="8278" spans="1:32" x14ac:dyDescent="0.25">
      <c r="A8278" s="44" t="s">
        <v>4381</v>
      </c>
      <c r="B8278" s="44" t="s">
        <v>15195</v>
      </c>
      <c r="C8278" s="45" t="s">
        <v>15197</v>
      </c>
      <c r="D8278" s="45" t="s">
        <v>12177</v>
      </c>
      <c r="E8278" s="45" t="s">
        <v>5640</v>
      </c>
      <c r="F8278" s="93"/>
      <c r="G8278" s="93"/>
      <c r="H8278" s="93"/>
      <c r="I8278" s="99"/>
      <c r="J8278" s="99"/>
      <c r="K8278" s="99"/>
      <c r="L8278" s="99"/>
      <c r="M8278" s="99"/>
      <c r="N8278" s="99"/>
      <c r="O8278" s="99"/>
      <c r="P8278" s="99"/>
      <c r="Q8278" s="99"/>
      <c r="R8278" s="99"/>
      <c r="S8278" s="99"/>
      <c r="T8278" s="99"/>
      <c r="U8278" s="99"/>
      <c r="V8278" s="99"/>
      <c r="W8278" s="99"/>
      <c r="X8278" s="99"/>
      <c r="Y8278" s="99"/>
      <c r="Z8278" s="99"/>
      <c r="AF8278" s="326"/>
    </row>
    <row r="8279" spans="1:32" x14ac:dyDescent="0.25">
      <c r="A8279" s="44" t="s">
        <v>4381</v>
      </c>
      <c r="B8279" s="44" t="s">
        <v>204</v>
      </c>
      <c r="C8279" s="45" t="s">
        <v>15076</v>
      </c>
      <c r="D8279" s="93" t="s">
        <v>18817</v>
      </c>
      <c r="E8279" s="45" t="s">
        <v>5311</v>
      </c>
      <c r="F8279" s="379"/>
      <c r="G8279" s="379"/>
      <c r="H8279" s="379"/>
      <c r="I8279" s="380"/>
      <c r="J8279" s="380"/>
      <c r="K8279" s="380"/>
      <c r="L8279" s="380"/>
      <c r="M8279" s="380"/>
      <c r="N8279" s="380"/>
      <c r="O8279" s="380"/>
      <c r="P8279" s="380"/>
      <c r="Q8279" s="380"/>
      <c r="R8279" s="380"/>
      <c r="S8279" s="380"/>
      <c r="T8279" s="380"/>
      <c r="U8279" s="380"/>
      <c r="V8279" s="380"/>
      <c r="W8279" s="380"/>
      <c r="X8279" s="380"/>
      <c r="Y8279" s="380"/>
      <c r="Z8279" s="380"/>
      <c r="AA8279" s="380"/>
      <c r="AF8279" s="326"/>
    </row>
    <row r="8280" spans="1:32" x14ac:dyDescent="0.25">
      <c r="A8280" s="44" t="s">
        <v>4381</v>
      </c>
      <c r="B8280" s="44" t="s">
        <v>15195</v>
      </c>
      <c r="C8280" s="45" t="s">
        <v>15197</v>
      </c>
      <c r="D8280" s="93" t="s">
        <v>18817</v>
      </c>
      <c r="E8280" s="45" t="s">
        <v>5640</v>
      </c>
      <c r="F8280" s="379"/>
      <c r="G8280" s="379"/>
      <c r="H8280" s="379"/>
      <c r="I8280" s="380"/>
      <c r="J8280" s="380"/>
      <c r="K8280" s="380"/>
      <c r="L8280" s="380"/>
      <c r="M8280" s="380"/>
      <c r="N8280" s="380"/>
      <c r="O8280" s="380"/>
      <c r="P8280" s="380"/>
      <c r="Q8280" s="380"/>
      <c r="R8280" s="380"/>
      <c r="S8280" s="380"/>
      <c r="T8280" s="380"/>
      <c r="U8280" s="380"/>
      <c r="V8280" s="380"/>
      <c r="W8280" s="380"/>
      <c r="X8280" s="380"/>
      <c r="Y8280" s="380"/>
      <c r="Z8280" s="380"/>
      <c r="AA8280" s="380"/>
      <c r="AF8280" s="326"/>
    </row>
    <row r="8281" spans="1:32" x14ac:dyDescent="0.25">
      <c r="A8281" s="44" t="s">
        <v>4381</v>
      </c>
      <c r="B8281" s="44" t="s">
        <v>4365</v>
      </c>
      <c r="C8281" s="45" t="s">
        <v>4382</v>
      </c>
      <c r="D8281" s="45" t="s">
        <v>10697</v>
      </c>
      <c r="E8281" s="45" t="s">
        <v>5073</v>
      </c>
      <c r="F8281" s="93"/>
      <c r="G8281" s="93"/>
      <c r="H8281" s="93"/>
      <c r="I8281" s="99"/>
      <c r="J8281" s="99"/>
      <c r="K8281" s="99"/>
      <c r="L8281" s="99"/>
      <c r="M8281" s="99"/>
      <c r="N8281" s="44"/>
      <c r="O8281" s="44"/>
      <c r="P8281" s="99"/>
      <c r="Q8281" s="99"/>
      <c r="R8281" s="99"/>
      <c r="S8281" s="99"/>
      <c r="T8281" s="99"/>
      <c r="U8281" s="99"/>
      <c r="V8281" s="99"/>
      <c r="W8281" s="99"/>
      <c r="X8281" s="99"/>
      <c r="Y8281" s="99"/>
      <c r="Z8281" s="99"/>
      <c r="AF8281" s="326"/>
    </row>
    <row r="8282" spans="1:32" x14ac:dyDescent="0.25">
      <c r="A8282" s="44" t="s">
        <v>5573</v>
      </c>
      <c r="B8282" s="44" t="s">
        <v>2433</v>
      </c>
      <c r="C8282" s="45">
        <v>220105</v>
      </c>
      <c r="D8282" s="45" t="s">
        <v>12340</v>
      </c>
      <c r="E8282" s="45" t="s">
        <v>2686</v>
      </c>
      <c r="AF8282" s="326"/>
    </row>
    <row r="8283" spans="1:32" x14ac:dyDescent="0.25">
      <c r="A8283" s="256" t="s">
        <v>15279</v>
      </c>
      <c r="B8283" s="256" t="s">
        <v>5955</v>
      </c>
      <c r="C8283" s="53" t="s">
        <v>15386</v>
      </c>
      <c r="D8283" s="93" t="s">
        <v>5891</v>
      </c>
      <c r="E8283" s="257">
        <v>47658</v>
      </c>
      <c r="F8283" s="93"/>
      <c r="G8283" s="93"/>
      <c r="H8283" s="93"/>
      <c r="I8283" s="99"/>
      <c r="J8283" s="99"/>
      <c r="K8283" s="99"/>
      <c r="L8283" s="99"/>
      <c r="M8283" s="99"/>
      <c r="N8283" s="99"/>
      <c r="O8283" s="99"/>
      <c r="P8283" s="99"/>
      <c r="Q8283" s="99"/>
      <c r="R8283" s="99"/>
      <c r="S8283" s="99"/>
      <c r="T8283" s="99"/>
      <c r="U8283" s="99"/>
      <c r="V8283" s="99"/>
      <c r="W8283" s="99"/>
      <c r="X8283" s="99"/>
      <c r="Y8283" s="99"/>
      <c r="Z8283" s="99"/>
      <c r="AF8283" s="326"/>
    </row>
    <row r="8284" spans="1:32" x14ac:dyDescent="0.3">
      <c r="A8284" s="372" t="s">
        <v>8736</v>
      </c>
      <c r="B8284" s="372" t="s">
        <v>8720</v>
      </c>
      <c r="C8284" s="125" t="s">
        <v>8721</v>
      </c>
      <c r="D8284" s="32" t="s">
        <v>20621</v>
      </c>
      <c r="E8284" s="125" t="s">
        <v>8524</v>
      </c>
      <c r="F8284" s="125" t="s">
        <v>1236</v>
      </c>
      <c r="G8284" s="125" t="s">
        <v>1237</v>
      </c>
      <c r="AF8284" s="326"/>
    </row>
    <row r="8285" spans="1:32" x14ac:dyDescent="0.3">
      <c r="A8285" s="372" t="s">
        <v>8736</v>
      </c>
      <c r="B8285" s="372" t="s">
        <v>8716</v>
      </c>
      <c r="C8285" s="125" t="s">
        <v>8717</v>
      </c>
      <c r="D8285" s="32" t="s">
        <v>20621</v>
      </c>
      <c r="E8285" s="125" t="s">
        <v>8524</v>
      </c>
      <c r="F8285" s="125" t="s">
        <v>1236</v>
      </c>
      <c r="G8285" s="125" t="s">
        <v>1237</v>
      </c>
      <c r="AF8285" s="326"/>
    </row>
    <row r="8286" spans="1:32" x14ac:dyDescent="0.25">
      <c r="A8286" s="99" t="s">
        <v>1381</v>
      </c>
      <c r="B8286" s="92" t="s">
        <v>1383</v>
      </c>
      <c r="C8286" s="93" t="s">
        <v>10919</v>
      </c>
      <c r="D8286" s="93" t="s">
        <v>1250</v>
      </c>
      <c r="E8286" s="94">
        <v>46225</v>
      </c>
      <c r="F8286" s="93" t="s">
        <v>1384</v>
      </c>
      <c r="G8286" s="93"/>
      <c r="H8286" s="93" t="s">
        <v>1384</v>
      </c>
      <c r="I8286" s="99"/>
      <c r="J8286" s="99"/>
      <c r="K8286" s="99"/>
      <c r="L8286" s="99"/>
      <c r="M8286" s="99"/>
      <c r="N8286" s="44"/>
      <c r="O8286" s="44"/>
      <c r="P8286" s="99"/>
      <c r="Q8286" s="99"/>
      <c r="R8286" s="99"/>
      <c r="S8286" s="99"/>
      <c r="T8286" s="99"/>
      <c r="U8286" s="99"/>
      <c r="V8286" s="99"/>
      <c r="W8286" s="99"/>
      <c r="X8286" s="99"/>
      <c r="Y8286" s="99"/>
      <c r="Z8286" s="99"/>
      <c r="AA8286" s="380"/>
      <c r="AF8286" s="326"/>
    </row>
    <row r="8287" spans="1:32" x14ac:dyDescent="0.25">
      <c r="A8287" s="99" t="s">
        <v>2577</v>
      </c>
      <c r="B8287" s="92" t="s">
        <v>2578</v>
      </c>
      <c r="C8287" s="146">
        <v>1625</v>
      </c>
      <c r="D8287" s="56" t="s">
        <v>3861</v>
      </c>
      <c r="E8287" s="107">
        <v>45231</v>
      </c>
      <c r="F8287" s="93"/>
      <c r="G8287" s="93"/>
      <c r="H8287" s="93" t="s">
        <v>1384</v>
      </c>
      <c r="I8287" s="99"/>
      <c r="J8287" s="99"/>
      <c r="K8287" s="99"/>
      <c r="L8287" s="99"/>
      <c r="M8287" s="99"/>
      <c r="N8287" s="44"/>
      <c r="O8287" s="44"/>
      <c r="P8287" s="99"/>
      <c r="Q8287" s="99"/>
      <c r="R8287" s="99"/>
      <c r="S8287" s="99"/>
      <c r="T8287" s="99"/>
      <c r="U8287" s="99"/>
      <c r="V8287" s="99"/>
      <c r="W8287" s="99"/>
      <c r="X8287" s="99"/>
      <c r="Y8287" s="99"/>
      <c r="Z8287" s="99"/>
      <c r="AF8287" s="326"/>
    </row>
    <row r="8288" spans="1:32" x14ac:dyDescent="0.25">
      <c r="A8288" s="44" t="s">
        <v>4204</v>
      </c>
      <c r="B8288" s="44" t="s">
        <v>20362</v>
      </c>
      <c r="C8288" s="45" t="s">
        <v>10495</v>
      </c>
      <c r="D8288" s="32" t="s">
        <v>12570</v>
      </c>
      <c r="E8288" s="46">
        <v>46568</v>
      </c>
      <c r="AF8288" s="326"/>
    </row>
    <row r="8289" spans="1:32" x14ac:dyDescent="0.25">
      <c r="A8289" s="44" t="s">
        <v>4204</v>
      </c>
      <c r="B8289" s="44" t="s">
        <v>20368</v>
      </c>
      <c r="C8289" s="45" t="s">
        <v>5829</v>
      </c>
      <c r="D8289" s="32" t="s">
        <v>12570</v>
      </c>
      <c r="E8289" s="46">
        <v>46507</v>
      </c>
      <c r="AF8289" s="326"/>
    </row>
    <row r="8290" spans="1:32" x14ac:dyDescent="0.25">
      <c r="A8290" s="44" t="s">
        <v>4204</v>
      </c>
      <c r="B8290" s="44" t="s">
        <v>20379</v>
      </c>
      <c r="C8290" s="45" t="s">
        <v>5843</v>
      </c>
      <c r="D8290" s="32" t="s">
        <v>12570</v>
      </c>
      <c r="E8290" s="46">
        <v>46599</v>
      </c>
      <c r="AF8290" s="326"/>
    </row>
    <row r="8291" spans="1:32" x14ac:dyDescent="0.25">
      <c r="A8291" s="44" t="s">
        <v>4204</v>
      </c>
      <c r="B8291" s="44" t="s">
        <v>20384</v>
      </c>
      <c r="C8291" s="45" t="s">
        <v>4206</v>
      </c>
      <c r="D8291" s="32" t="s">
        <v>12570</v>
      </c>
      <c r="E8291" s="46">
        <v>46387</v>
      </c>
      <c r="AF8291" s="326"/>
    </row>
    <row r="8292" spans="1:32" x14ac:dyDescent="0.25">
      <c r="A8292" s="44" t="s">
        <v>9570</v>
      </c>
      <c r="B8292" s="44" t="s">
        <v>16135</v>
      </c>
      <c r="C8292" s="45" t="s">
        <v>14898</v>
      </c>
      <c r="D8292" s="93" t="s">
        <v>3876</v>
      </c>
      <c r="E8292" s="359">
        <f>DATE(2029,1,31)</f>
        <v>47149</v>
      </c>
      <c r="F8292" s="93"/>
      <c r="G8292" s="93"/>
      <c r="H8292" s="93"/>
      <c r="I8292" s="99"/>
      <c r="J8292" s="99"/>
      <c r="K8292" s="99"/>
      <c r="L8292" s="99"/>
      <c r="M8292" s="99"/>
      <c r="N8292" s="99"/>
      <c r="O8292" s="99"/>
      <c r="P8292" s="99"/>
      <c r="Q8292" s="99"/>
      <c r="R8292" s="99"/>
      <c r="S8292" s="99"/>
      <c r="T8292" s="99"/>
      <c r="U8292" s="99"/>
      <c r="V8292" s="99"/>
      <c r="W8292" s="99"/>
      <c r="X8292" s="99"/>
      <c r="Y8292" s="99"/>
      <c r="Z8292" s="99"/>
      <c r="AF8292" s="326"/>
    </row>
    <row r="8293" spans="1:32" x14ac:dyDescent="0.25">
      <c r="A8293" s="44" t="s">
        <v>13700</v>
      </c>
      <c r="B8293" s="44" t="s">
        <v>210</v>
      </c>
      <c r="C8293" s="45">
        <v>241001</v>
      </c>
      <c r="D8293" s="45" t="s">
        <v>12340</v>
      </c>
      <c r="E8293" s="45" t="s">
        <v>5650</v>
      </c>
      <c r="AF8293" s="326"/>
    </row>
    <row r="8294" spans="1:32" x14ac:dyDescent="0.25">
      <c r="A8294" s="44" t="s">
        <v>5574</v>
      </c>
      <c r="B8294" s="44" t="s">
        <v>3298</v>
      </c>
      <c r="C8294" s="45">
        <v>25010402</v>
      </c>
      <c r="D8294" s="45" t="s">
        <v>12340</v>
      </c>
      <c r="E8294" s="45" t="s">
        <v>13581</v>
      </c>
      <c r="AF8294" s="326"/>
    </row>
    <row r="8295" spans="1:32" x14ac:dyDescent="0.25">
      <c r="A8295" s="44" t="s">
        <v>5574</v>
      </c>
      <c r="B8295" s="44" t="s">
        <v>5443</v>
      </c>
      <c r="C8295" s="45">
        <v>22010701</v>
      </c>
      <c r="D8295" s="45" t="s">
        <v>12340</v>
      </c>
      <c r="E8295" s="45" t="s">
        <v>5444</v>
      </c>
      <c r="AF8295" s="326"/>
    </row>
    <row r="8296" spans="1:32" x14ac:dyDescent="0.25">
      <c r="A8296" s="44" t="s">
        <v>5574</v>
      </c>
      <c r="B8296" s="44" t="s">
        <v>966</v>
      </c>
      <c r="C8296" s="45">
        <v>22010702</v>
      </c>
      <c r="D8296" s="45" t="s">
        <v>12340</v>
      </c>
      <c r="E8296" s="45" t="s">
        <v>5444</v>
      </c>
      <c r="AF8296" s="326"/>
    </row>
    <row r="8297" spans="1:32" x14ac:dyDescent="0.25">
      <c r="A8297" s="44" t="s">
        <v>5574</v>
      </c>
      <c r="B8297" s="44" t="s">
        <v>18828</v>
      </c>
      <c r="C8297" s="45">
        <v>25010501</v>
      </c>
      <c r="D8297" s="45" t="s">
        <v>12340</v>
      </c>
      <c r="E8297" s="45" t="s">
        <v>13567</v>
      </c>
      <c r="AF8297" s="326"/>
    </row>
    <row r="8298" spans="1:32" x14ac:dyDescent="0.25">
      <c r="A8298" s="44" t="s">
        <v>5574</v>
      </c>
      <c r="B8298" s="44" t="s">
        <v>5442</v>
      </c>
      <c r="C8298" s="45">
        <v>25010502</v>
      </c>
      <c r="D8298" s="45" t="s">
        <v>12340</v>
      </c>
      <c r="E8298" s="45" t="s">
        <v>13567</v>
      </c>
      <c r="AF8298" s="326"/>
    </row>
    <row r="8299" spans="1:32" x14ac:dyDescent="0.3">
      <c r="A8299" s="372" t="s">
        <v>12434</v>
      </c>
      <c r="B8299" s="372" t="s">
        <v>12351</v>
      </c>
      <c r="C8299" s="125" t="s">
        <v>12352</v>
      </c>
      <c r="D8299" s="32" t="s">
        <v>20621</v>
      </c>
      <c r="E8299" s="125" t="s">
        <v>5075</v>
      </c>
      <c r="F8299" s="125" t="s">
        <v>1236</v>
      </c>
      <c r="G8299" s="125" t="s">
        <v>1237</v>
      </c>
      <c r="AF8299" s="326"/>
    </row>
    <row r="8300" spans="1:32" x14ac:dyDescent="0.25">
      <c r="A8300" s="44" t="s">
        <v>3662</v>
      </c>
      <c r="B8300" s="44" t="s">
        <v>2438</v>
      </c>
      <c r="C8300" s="45">
        <v>251001</v>
      </c>
      <c r="D8300" s="45" t="s">
        <v>12340</v>
      </c>
      <c r="E8300" s="45" t="s">
        <v>12119</v>
      </c>
      <c r="AF8300" s="326"/>
    </row>
    <row r="8301" spans="1:32" x14ac:dyDescent="0.3">
      <c r="A8301" s="372" t="s">
        <v>9381</v>
      </c>
      <c r="B8301" s="372" t="s">
        <v>1219</v>
      </c>
      <c r="C8301" s="125" t="s">
        <v>9359</v>
      </c>
      <c r="D8301" s="32" t="s">
        <v>20621</v>
      </c>
      <c r="E8301" s="125" t="s">
        <v>9349</v>
      </c>
      <c r="F8301" s="125" t="s">
        <v>1236</v>
      </c>
      <c r="G8301" s="125" t="s">
        <v>1237</v>
      </c>
      <c r="AF8301" s="326"/>
    </row>
    <row r="8302" spans="1:32" x14ac:dyDescent="0.25">
      <c r="A8302" s="44" t="s">
        <v>17086</v>
      </c>
      <c r="B8302" s="44" t="s">
        <v>3597</v>
      </c>
      <c r="C8302" s="45">
        <v>250503</v>
      </c>
      <c r="D8302" s="45" t="s">
        <v>12340</v>
      </c>
      <c r="E8302" s="45" t="s">
        <v>16904</v>
      </c>
      <c r="AF8302" s="326"/>
    </row>
    <row r="8303" spans="1:32" x14ac:dyDescent="0.25">
      <c r="A8303" s="44" t="s">
        <v>7177</v>
      </c>
      <c r="B8303" s="44" t="s">
        <v>1610</v>
      </c>
      <c r="C8303" s="45" t="s">
        <v>1826</v>
      </c>
      <c r="D8303" s="45" t="s">
        <v>12177</v>
      </c>
      <c r="E8303" s="45" t="s">
        <v>12119</v>
      </c>
      <c r="F8303" s="93"/>
      <c r="G8303" s="93"/>
      <c r="H8303" s="93"/>
      <c r="I8303" s="99"/>
      <c r="J8303" s="99"/>
      <c r="K8303" s="99"/>
      <c r="L8303" s="99"/>
      <c r="M8303" s="99"/>
      <c r="N8303" s="99"/>
      <c r="O8303" s="99"/>
      <c r="P8303" s="99"/>
      <c r="Q8303" s="99"/>
      <c r="R8303" s="99"/>
      <c r="S8303" s="99"/>
      <c r="T8303" s="99"/>
      <c r="U8303" s="99"/>
      <c r="V8303" s="99"/>
      <c r="W8303" s="99"/>
      <c r="X8303" s="99"/>
      <c r="Y8303" s="99"/>
      <c r="Z8303" s="99"/>
      <c r="AF8303" s="326"/>
    </row>
    <row r="8304" spans="1:32" x14ac:dyDescent="0.25">
      <c r="A8304" s="44" t="s">
        <v>7177</v>
      </c>
      <c r="B8304" s="44" t="s">
        <v>1610</v>
      </c>
      <c r="C8304" s="45" t="s">
        <v>1826</v>
      </c>
      <c r="D8304" s="93" t="s">
        <v>18817</v>
      </c>
      <c r="E8304" s="45" t="s">
        <v>12119</v>
      </c>
      <c r="F8304" s="379"/>
      <c r="G8304" s="379"/>
      <c r="H8304" s="379"/>
      <c r="I8304" s="380"/>
      <c r="J8304" s="380"/>
      <c r="K8304" s="380"/>
      <c r="L8304" s="380"/>
      <c r="M8304" s="380"/>
      <c r="N8304" s="380"/>
      <c r="O8304" s="380"/>
      <c r="P8304" s="380"/>
      <c r="Q8304" s="380"/>
      <c r="R8304" s="380"/>
      <c r="S8304" s="380"/>
      <c r="T8304" s="380"/>
      <c r="U8304" s="380"/>
      <c r="V8304" s="380"/>
      <c r="W8304" s="380"/>
      <c r="X8304" s="380"/>
      <c r="Y8304" s="380"/>
      <c r="Z8304" s="380"/>
      <c r="AA8304" s="380"/>
      <c r="AF8304" s="326"/>
    </row>
    <row r="8305" spans="1:32" x14ac:dyDescent="0.25">
      <c r="A8305" s="44" t="s">
        <v>7177</v>
      </c>
      <c r="B8305" s="44" t="s">
        <v>1610</v>
      </c>
      <c r="C8305" s="45" t="s">
        <v>1826</v>
      </c>
      <c r="D8305" s="45" t="s">
        <v>10697</v>
      </c>
      <c r="E8305" s="46">
        <v>47149</v>
      </c>
      <c r="F8305" s="93"/>
      <c r="G8305" s="93"/>
      <c r="H8305" s="93"/>
      <c r="I8305" s="99"/>
      <c r="J8305" s="99"/>
      <c r="K8305" s="99"/>
      <c r="L8305" s="99"/>
      <c r="M8305" s="99"/>
      <c r="N8305" s="44"/>
      <c r="O8305" s="44"/>
      <c r="P8305" s="99"/>
      <c r="Q8305" s="99"/>
      <c r="R8305" s="99"/>
      <c r="S8305" s="99"/>
      <c r="T8305" s="99"/>
      <c r="U8305" s="99"/>
      <c r="V8305" s="99"/>
      <c r="W8305" s="99"/>
      <c r="X8305" s="99"/>
      <c r="Y8305" s="99"/>
      <c r="Z8305" s="99"/>
      <c r="AF8305" s="326"/>
    </row>
    <row r="8306" spans="1:32" x14ac:dyDescent="0.25">
      <c r="A8306" s="44" t="s">
        <v>10234</v>
      </c>
      <c r="B8306" s="92" t="s">
        <v>10390</v>
      </c>
      <c r="C8306" s="56" t="s">
        <v>10120</v>
      </c>
      <c r="D8306" s="146" t="s">
        <v>10389</v>
      </c>
      <c r="E8306" s="107">
        <v>45838</v>
      </c>
      <c r="F8306" s="93"/>
      <c r="G8306" s="93"/>
      <c r="H8306" s="93"/>
      <c r="I8306" s="99"/>
      <c r="J8306" s="99"/>
      <c r="K8306" s="99"/>
      <c r="L8306" s="99"/>
      <c r="M8306" s="99"/>
      <c r="N8306" s="44"/>
      <c r="O8306" s="44"/>
      <c r="P8306" s="99"/>
      <c r="Q8306" s="99"/>
      <c r="R8306" s="99"/>
      <c r="S8306" s="99"/>
      <c r="T8306" s="99"/>
      <c r="U8306" s="99"/>
      <c r="V8306" s="99"/>
      <c r="W8306" s="99"/>
      <c r="X8306" s="99"/>
      <c r="Y8306" s="99"/>
      <c r="Z8306" s="99"/>
      <c r="AF8306" s="326"/>
    </row>
    <row r="8307" spans="1:32" x14ac:dyDescent="0.25">
      <c r="A8307" s="44" t="s">
        <v>5575</v>
      </c>
      <c r="B8307" s="44" t="s">
        <v>11297</v>
      </c>
      <c r="C8307" s="45">
        <v>240501</v>
      </c>
      <c r="D8307" s="45" t="s">
        <v>12340</v>
      </c>
      <c r="E8307" s="45" t="s">
        <v>11298</v>
      </c>
      <c r="AF8307" s="326"/>
    </row>
    <row r="8308" spans="1:32" x14ac:dyDescent="0.25">
      <c r="A8308" s="44" t="s">
        <v>19329</v>
      </c>
      <c r="B8308" s="44" t="s">
        <v>5639</v>
      </c>
      <c r="C8308" s="45">
        <v>25010401</v>
      </c>
      <c r="D8308" s="45" t="s">
        <v>12340</v>
      </c>
      <c r="E8308" s="45" t="s">
        <v>13581</v>
      </c>
      <c r="AF8308" s="326"/>
    </row>
    <row r="8309" spans="1:32" x14ac:dyDescent="0.25">
      <c r="A8309" s="44" t="s">
        <v>11511</v>
      </c>
      <c r="B8309" s="44" t="s">
        <v>11297</v>
      </c>
      <c r="C8309" s="45">
        <v>240501</v>
      </c>
      <c r="D8309" s="45" t="s">
        <v>12340</v>
      </c>
      <c r="E8309" s="45" t="s">
        <v>11298</v>
      </c>
      <c r="AF8309" s="326"/>
    </row>
    <row r="8310" spans="1:32" x14ac:dyDescent="0.25">
      <c r="A8310" s="44" t="s">
        <v>12595</v>
      </c>
      <c r="B8310" s="44" t="s">
        <v>20336</v>
      </c>
      <c r="C8310" s="45" t="s">
        <v>12589</v>
      </c>
      <c r="D8310" s="32" t="s">
        <v>12570</v>
      </c>
      <c r="E8310" s="46">
        <v>46387</v>
      </c>
      <c r="AF8310" s="326"/>
    </row>
    <row r="8311" spans="1:32" x14ac:dyDescent="0.25">
      <c r="A8311" s="99" t="s">
        <v>1850</v>
      </c>
      <c r="B8311" s="92" t="s">
        <v>13023</v>
      </c>
      <c r="C8311" s="93" t="s">
        <v>13024</v>
      </c>
      <c r="D8311" s="93" t="s">
        <v>1250</v>
      </c>
      <c r="E8311" s="94">
        <v>46357</v>
      </c>
      <c r="F8311" s="93"/>
      <c r="G8311" s="93"/>
      <c r="H8311" s="93"/>
      <c r="I8311" s="99"/>
      <c r="J8311" s="99"/>
      <c r="K8311" s="99"/>
      <c r="L8311" s="99"/>
      <c r="M8311" s="99"/>
      <c r="N8311" s="99"/>
      <c r="O8311" s="44"/>
      <c r="P8311" s="99"/>
      <c r="Q8311" s="99"/>
      <c r="R8311" s="99"/>
      <c r="S8311" s="99"/>
      <c r="T8311" s="99"/>
      <c r="U8311" s="99"/>
      <c r="V8311" s="99"/>
      <c r="W8311" s="99"/>
      <c r="X8311" s="99"/>
      <c r="Y8311" s="99"/>
      <c r="Z8311" s="99"/>
      <c r="AA8311" s="380"/>
      <c r="AF8311" s="326"/>
    </row>
    <row r="8312" spans="1:32" x14ac:dyDescent="0.25">
      <c r="A8312" s="44" t="s">
        <v>5576</v>
      </c>
      <c r="B8312" s="44" t="s">
        <v>966</v>
      </c>
      <c r="C8312" s="45">
        <v>22010702</v>
      </c>
      <c r="D8312" s="45" t="s">
        <v>12340</v>
      </c>
      <c r="E8312" s="45" t="s">
        <v>5444</v>
      </c>
      <c r="AF8312" s="326"/>
    </row>
    <row r="8313" spans="1:32" x14ac:dyDescent="0.25">
      <c r="A8313" s="258" t="s">
        <v>13038</v>
      </c>
      <c r="B8313" s="258" t="s">
        <v>5447</v>
      </c>
      <c r="C8313" s="259" t="s">
        <v>13039</v>
      </c>
      <c r="D8313" s="259" t="s">
        <v>11030</v>
      </c>
      <c r="E8313" s="260">
        <v>47210</v>
      </c>
      <c r="F8313" s="93"/>
      <c r="G8313" s="93"/>
      <c r="H8313" s="93"/>
      <c r="I8313" s="99"/>
      <c r="J8313" s="99"/>
      <c r="K8313" s="99"/>
      <c r="L8313" s="99"/>
      <c r="M8313" s="99"/>
      <c r="N8313" s="44"/>
      <c r="O8313" s="44"/>
      <c r="P8313" s="99"/>
      <c r="Q8313" s="99"/>
      <c r="R8313" s="99"/>
      <c r="S8313" s="99"/>
      <c r="T8313" s="99"/>
      <c r="U8313" s="99"/>
      <c r="V8313" s="99"/>
      <c r="W8313" s="99"/>
      <c r="X8313" s="99"/>
      <c r="Y8313" s="99"/>
      <c r="Z8313" s="99"/>
      <c r="AF8313" s="326"/>
    </row>
    <row r="8314" spans="1:32" x14ac:dyDescent="0.25">
      <c r="A8314" s="44" t="s">
        <v>13038</v>
      </c>
      <c r="B8314" s="92" t="s">
        <v>13084</v>
      </c>
      <c r="C8314" s="93" t="s">
        <v>13054</v>
      </c>
      <c r="D8314" s="93" t="s">
        <v>1250</v>
      </c>
      <c r="E8314" s="94">
        <v>47208</v>
      </c>
      <c r="F8314" s="93"/>
      <c r="G8314" s="93"/>
      <c r="H8314" s="93"/>
      <c r="I8314" s="99"/>
      <c r="J8314" s="99"/>
      <c r="K8314" s="99"/>
      <c r="L8314" s="99"/>
      <c r="M8314" s="99"/>
      <c r="N8314" s="99"/>
      <c r="O8314" s="44"/>
      <c r="P8314" s="99"/>
      <c r="Q8314" s="99"/>
      <c r="R8314" s="99"/>
      <c r="S8314" s="99"/>
      <c r="T8314" s="99"/>
      <c r="U8314" s="99"/>
      <c r="V8314" s="99"/>
      <c r="W8314" s="99"/>
      <c r="X8314" s="99"/>
      <c r="Y8314" s="99"/>
      <c r="Z8314" s="99"/>
      <c r="AF8314" s="326"/>
    </row>
    <row r="8315" spans="1:32" x14ac:dyDescent="0.25">
      <c r="A8315" s="44" t="s">
        <v>3663</v>
      </c>
      <c r="B8315" s="44" t="s">
        <v>3598</v>
      </c>
      <c r="C8315" s="45">
        <v>210305</v>
      </c>
      <c r="D8315" s="45" t="s">
        <v>12340</v>
      </c>
      <c r="E8315" s="45" t="s">
        <v>3276</v>
      </c>
      <c r="AF8315" s="326"/>
    </row>
    <row r="8316" spans="1:32" x14ac:dyDescent="0.25">
      <c r="A8316" s="44" t="s">
        <v>14899</v>
      </c>
      <c r="B8316" s="44" t="s">
        <v>16136</v>
      </c>
      <c r="C8316" s="45" t="s">
        <v>14900</v>
      </c>
      <c r="D8316" s="93" t="s">
        <v>3876</v>
      </c>
      <c r="E8316" s="359">
        <f>DATE(2028,11,26)</f>
        <v>47083</v>
      </c>
      <c r="F8316" s="93"/>
      <c r="G8316" s="93"/>
      <c r="H8316" s="93"/>
      <c r="I8316" s="99"/>
      <c r="J8316" s="99"/>
      <c r="K8316" s="99"/>
      <c r="L8316" s="99"/>
      <c r="M8316" s="99"/>
      <c r="N8316" s="99"/>
      <c r="O8316" s="99"/>
      <c r="P8316" s="99"/>
      <c r="Q8316" s="99"/>
      <c r="R8316" s="99"/>
      <c r="S8316" s="99"/>
      <c r="T8316" s="99"/>
      <c r="U8316" s="99"/>
      <c r="V8316" s="99"/>
      <c r="W8316" s="99"/>
      <c r="X8316" s="99"/>
      <c r="Y8316" s="99"/>
      <c r="Z8316" s="99"/>
      <c r="AF8316" s="326"/>
    </row>
    <row r="8317" spans="1:32" x14ac:dyDescent="0.25">
      <c r="A8317" s="44" t="s">
        <v>19330</v>
      </c>
      <c r="B8317" s="44" t="s">
        <v>2438</v>
      </c>
      <c r="C8317" s="45">
        <v>251001</v>
      </c>
      <c r="D8317" s="45" t="s">
        <v>12340</v>
      </c>
      <c r="E8317" s="45" t="s">
        <v>12119</v>
      </c>
      <c r="AF8317" s="326"/>
    </row>
    <row r="8318" spans="1:32" x14ac:dyDescent="0.25">
      <c r="A8318" s="44" t="s">
        <v>9571</v>
      </c>
      <c r="B8318" s="44" t="s">
        <v>15892</v>
      </c>
      <c r="C8318" s="45" t="s">
        <v>14901</v>
      </c>
      <c r="D8318" s="93" t="s">
        <v>3876</v>
      </c>
      <c r="E8318" s="359">
        <f>DATE(2029,5,15)</f>
        <v>47253</v>
      </c>
      <c r="F8318" s="93"/>
      <c r="G8318" s="93"/>
      <c r="H8318" s="93"/>
      <c r="I8318" s="99"/>
      <c r="J8318" s="99"/>
      <c r="K8318" s="99"/>
      <c r="L8318" s="99"/>
      <c r="M8318" s="99"/>
      <c r="N8318" s="99"/>
      <c r="O8318" s="99"/>
      <c r="P8318" s="99"/>
      <c r="Q8318" s="99"/>
      <c r="R8318" s="99"/>
      <c r="S8318" s="99"/>
      <c r="T8318" s="99"/>
      <c r="U8318" s="99"/>
      <c r="V8318" s="99"/>
      <c r="W8318" s="99"/>
      <c r="X8318" s="99"/>
      <c r="Y8318" s="99"/>
      <c r="Z8318" s="99"/>
      <c r="AF8318" s="326"/>
    </row>
    <row r="8319" spans="1:32" x14ac:dyDescent="0.3">
      <c r="A8319" s="372" t="s">
        <v>13908</v>
      </c>
      <c r="B8319" s="372" t="s">
        <v>1204</v>
      </c>
      <c r="C8319" s="125" t="s">
        <v>14352</v>
      </c>
      <c r="D8319" s="32" t="s">
        <v>20621</v>
      </c>
      <c r="E8319" s="125" t="s">
        <v>13567</v>
      </c>
      <c r="F8319" s="125" t="s">
        <v>1236</v>
      </c>
      <c r="G8319" s="125" t="s">
        <v>1237</v>
      </c>
      <c r="AF8319" s="326"/>
    </row>
    <row r="8320" spans="1:32" x14ac:dyDescent="0.25">
      <c r="A8320" s="135" t="s">
        <v>6201</v>
      </c>
      <c r="B8320" s="131" t="s">
        <v>1454</v>
      </c>
      <c r="C8320" s="96" t="s">
        <v>7682</v>
      </c>
      <c r="D8320" s="96" t="s">
        <v>1250</v>
      </c>
      <c r="E8320" s="112">
        <v>46266</v>
      </c>
      <c r="F8320" s="93"/>
      <c r="G8320" s="93"/>
      <c r="H8320" s="93"/>
      <c r="I8320" s="99"/>
      <c r="J8320" s="99"/>
      <c r="K8320" s="99"/>
      <c r="L8320" s="99"/>
      <c r="M8320" s="99"/>
      <c r="N8320" s="44"/>
      <c r="O8320" s="44"/>
      <c r="P8320" s="99"/>
      <c r="Q8320" s="99"/>
      <c r="R8320" s="99"/>
      <c r="S8320" s="99"/>
      <c r="T8320" s="99"/>
      <c r="U8320" s="99"/>
      <c r="V8320" s="99"/>
      <c r="W8320" s="99"/>
      <c r="X8320" s="99"/>
      <c r="Y8320" s="99"/>
      <c r="Z8320" s="99"/>
      <c r="AA8320" s="380"/>
      <c r="AF8320" s="326"/>
    </row>
    <row r="8321" spans="1:32" x14ac:dyDescent="0.25">
      <c r="A8321" s="44" t="s">
        <v>3089</v>
      </c>
      <c r="B8321" s="44" t="s">
        <v>8465</v>
      </c>
      <c r="C8321" s="45">
        <v>230804</v>
      </c>
      <c r="D8321" s="45" t="s">
        <v>12340</v>
      </c>
      <c r="E8321" s="45" t="s">
        <v>4380</v>
      </c>
      <c r="AF8321" s="326"/>
    </row>
    <row r="8322" spans="1:32" x14ac:dyDescent="0.25">
      <c r="A8322" s="44" t="s">
        <v>3089</v>
      </c>
      <c r="B8322" s="44" t="s">
        <v>3159</v>
      </c>
      <c r="C8322" s="45">
        <v>230903</v>
      </c>
      <c r="D8322" s="45" t="s">
        <v>12340</v>
      </c>
      <c r="E8322" s="45" t="s">
        <v>8524</v>
      </c>
      <c r="AF8322" s="326"/>
    </row>
    <row r="8323" spans="1:32" x14ac:dyDescent="0.25">
      <c r="A8323" s="44" t="s">
        <v>19331</v>
      </c>
      <c r="B8323" s="44" t="s">
        <v>5639</v>
      </c>
      <c r="C8323" s="45">
        <v>26010401</v>
      </c>
      <c r="D8323" s="45" t="s">
        <v>12340</v>
      </c>
      <c r="E8323" s="45" t="s">
        <v>18836</v>
      </c>
      <c r="AF8323" s="326"/>
    </row>
    <row r="8324" spans="1:32" x14ac:dyDescent="0.25">
      <c r="A8324" s="44" t="s">
        <v>19331</v>
      </c>
      <c r="B8324" s="44" t="s">
        <v>3298</v>
      </c>
      <c r="C8324" s="45">
        <v>26010402</v>
      </c>
      <c r="D8324" s="45" t="s">
        <v>12340</v>
      </c>
      <c r="E8324" s="45" t="s">
        <v>18836</v>
      </c>
      <c r="AF8324" s="326"/>
    </row>
    <row r="8325" spans="1:32" x14ac:dyDescent="0.3">
      <c r="A8325" s="372" t="s">
        <v>16587</v>
      </c>
      <c r="B8325" s="372" t="s">
        <v>5064</v>
      </c>
      <c r="C8325" s="125" t="s">
        <v>16873</v>
      </c>
      <c r="D8325" s="32" t="s">
        <v>20621</v>
      </c>
      <c r="E8325" s="125" t="s">
        <v>10638</v>
      </c>
      <c r="F8325" s="125" t="s">
        <v>1236</v>
      </c>
      <c r="G8325" s="125" t="s">
        <v>1237</v>
      </c>
      <c r="AF8325" s="326"/>
    </row>
    <row r="8326" spans="1:32" x14ac:dyDescent="0.25">
      <c r="A8326" s="44" t="s">
        <v>19332</v>
      </c>
      <c r="B8326" s="44" t="s">
        <v>5639</v>
      </c>
      <c r="C8326" s="45">
        <v>23010401</v>
      </c>
      <c r="D8326" s="45" t="s">
        <v>12340</v>
      </c>
      <c r="E8326" s="45" t="s">
        <v>5640</v>
      </c>
      <c r="AF8326" s="326"/>
    </row>
    <row r="8327" spans="1:32" x14ac:dyDescent="0.25">
      <c r="A8327" s="44" t="s">
        <v>19332</v>
      </c>
      <c r="B8327" s="44" t="s">
        <v>3298</v>
      </c>
      <c r="C8327" s="45">
        <v>23010402</v>
      </c>
      <c r="D8327" s="45" t="s">
        <v>12340</v>
      </c>
      <c r="E8327" s="45" t="s">
        <v>5640</v>
      </c>
      <c r="AF8327" s="326"/>
    </row>
    <row r="8328" spans="1:32" x14ac:dyDescent="0.25">
      <c r="A8328" s="44" t="s">
        <v>7548</v>
      </c>
      <c r="B8328" s="44" t="s">
        <v>3598</v>
      </c>
      <c r="C8328" s="45">
        <v>230301</v>
      </c>
      <c r="D8328" s="45" t="s">
        <v>12340</v>
      </c>
      <c r="E8328" s="45" t="s">
        <v>5580</v>
      </c>
      <c r="AF8328" s="326"/>
    </row>
    <row r="8329" spans="1:32" x14ac:dyDescent="0.25">
      <c r="A8329" s="44" t="s">
        <v>7548</v>
      </c>
      <c r="B8329" s="44" t="s">
        <v>970</v>
      </c>
      <c r="C8329" s="45">
        <v>231104</v>
      </c>
      <c r="D8329" s="45" t="s">
        <v>12340</v>
      </c>
      <c r="E8329" s="45" t="s">
        <v>9018</v>
      </c>
      <c r="AF8329" s="326"/>
    </row>
    <row r="8330" spans="1:32" x14ac:dyDescent="0.25">
      <c r="A8330" s="267" t="s">
        <v>9327</v>
      </c>
      <c r="B8330" s="267" t="s">
        <v>9305</v>
      </c>
      <c r="C8330" s="268">
        <v>791202303007</v>
      </c>
      <c r="D8330" s="268" t="s">
        <v>6775</v>
      </c>
      <c r="E8330" s="269" t="s">
        <v>3276</v>
      </c>
      <c r="F8330" s="93"/>
      <c r="G8330" s="93"/>
      <c r="H8330" s="93"/>
      <c r="I8330" s="99"/>
      <c r="J8330" s="99"/>
      <c r="K8330" s="99"/>
      <c r="L8330" s="99"/>
      <c r="M8330" s="99"/>
      <c r="N8330" s="44"/>
      <c r="O8330" s="44"/>
      <c r="P8330" s="99"/>
      <c r="Q8330" s="99"/>
      <c r="R8330" s="99"/>
      <c r="S8330" s="99"/>
      <c r="T8330" s="99"/>
      <c r="U8330" s="99"/>
      <c r="V8330" s="99"/>
      <c r="W8330" s="99"/>
      <c r="X8330" s="99"/>
      <c r="Y8330" s="99"/>
      <c r="Z8330" s="99"/>
      <c r="AF8330" s="326"/>
    </row>
    <row r="8331" spans="1:32" x14ac:dyDescent="0.25">
      <c r="A8331" s="44" t="s">
        <v>9327</v>
      </c>
      <c r="B8331" s="44" t="s">
        <v>967</v>
      </c>
      <c r="C8331" s="45">
        <v>240601</v>
      </c>
      <c r="D8331" s="45" t="s">
        <v>12340</v>
      </c>
      <c r="E8331" s="45" t="s">
        <v>10639</v>
      </c>
      <c r="AF8331" s="326"/>
    </row>
    <row r="8332" spans="1:32" x14ac:dyDescent="0.25">
      <c r="A8332" s="44" t="s">
        <v>3028</v>
      </c>
      <c r="B8332" s="44" t="s">
        <v>13111</v>
      </c>
      <c r="C8332" s="45">
        <v>33.229999999999997</v>
      </c>
      <c r="D8332" s="45" t="s">
        <v>13565</v>
      </c>
      <c r="E8332" s="46">
        <v>46934</v>
      </c>
      <c r="F8332" s="45"/>
      <c r="G8332" s="93"/>
      <c r="H8332" s="93"/>
      <c r="I8332" s="99"/>
      <c r="J8332" s="99"/>
      <c r="K8332" s="99"/>
      <c r="L8332" s="99"/>
      <c r="M8332" s="99"/>
      <c r="N8332" s="99"/>
      <c r="O8332" s="99"/>
      <c r="P8332" s="99"/>
      <c r="Q8332" s="99"/>
      <c r="R8332" s="99"/>
      <c r="S8332" s="99"/>
      <c r="T8332" s="99"/>
      <c r="U8332" s="99"/>
      <c r="V8332" s="99"/>
      <c r="W8332" s="99"/>
      <c r="X8332" s="99"/>
      <c r="Y8332" s="99"/>
      <c r="Z8332" s="99"/>
      <c r="AF8332" s="326"/>
    </row>
    <row r="8333" spans="1:32" x14ac:dyDescent="0.25">
      <c r="A8333" s="44" t="s">
        <v>3028</v>
      </c>
      <c r="B8333" s="44" t="s">
        <v>13188</v>
      </c>
      <c r="C8333" s="45">
        <v>35.24</v>
      </c>
      <c r="D8333" s="45" t="s">
        <v>13565</v>
      </c>
      <c r="E8333" s="46">
        <v>47299</v>
      </c>
      <c r="F8333" s="45"/>
      <c r="G8333" s="93"/>
      <c r="H8333" s="93"/>
      <c r="I8333" s="99"/>
      <c r="J8333" s="99"/>
      <c r="K8333" s="99"/>
      <c r="L8333" s="99"/>
      <c r="M8333" s="99"/>
      <c r="N8333" s="99"/>
      <c r="O8333" s="99"/>
      <c r="P8333" s="99"/>
      <c r="Q8333" s="99"/>
      <c r="R8333" s="99"/>
      <c r="S8333" s="99"/>
      <c r="T8333" s="99"/>
      <c r="U8333" s="99"/>
      <c r="V8333" s="99"/>
      <c r="W8333" s="99"/>
      <c r="X8333" s="99"/>
      <c r="Y8333" s="99"/>
      <c r="Z8333" s="99"/>
      <c r="AF8333" s="326"/>
    </row>
    <row r="8334" spans="1:32" x14ac:dyDescent="0.25">
      <c r="A8334" s="44" t="s">
        <v>3028</v>
      </c>
      <c r="B8334" s="44" t="s">
        <v>20401</v>
      </c>
      <c r="C8334" s="45" t="s">
        <v>14630</v>
      </c>
      <c r="D8334" s="32" t="s">
        <v>12570</v>
      </c>
      <c r="E8334" s="46">
        <v>46538</v>
      </c>
      <c r="AF8334" s="326"/>
    </row>
    <row r="8335" spans="1:32" x14ac:dyDescent="0.25">
      <c r="A8335" s="44" t="s">
        <v>12280</v>
      </c>
      <c r="B8335" s="44" t="s">
        <v>993</v>
      </c>
      <c r="C8335" s="45">
        <v>240905</v>
      </c>
      <c r="D8335" s="45" t="s">
        <v>12340</v>
      </c>
      <c r="E8335" s="45" t="s">
        <v>5075</v>
      </c>
      <c r="AF8335" s="326"/>
    </row>
    <row r="8336" spans="1:32" x14ac:dyDescent="0.25">
      <c r="A8336" s="44" t="s">
        <v>19333</v>
      </c>
      <c r="B8336" s="44" t="s">
        <v>981</v>
      </c>
      <c r="C8336" s="45">
        <v>241202</v>
      </c>
      <c r="D8336" s="45" t="s">
        <v>12340</v>
      </c>
      <c r="E8336" s="45" t="s">
        <v>13570</v>
      </c>
      <c r="AF8336" s="326"/>
    </row>
    <row r="8337" spans="1:32" x14ac:dyDescent="0.3">
      <c r="A8337" s="385" t="s">
        <v>756</v>
      </c>
      <c r="B8337" s="385" t="s">
        <v>1339</v>
      </c>
      <c r="C8337" s="387">
        <v>24027</v>
      </c>
      <c r="D8337" s="93" t="s">
        <v>5007</v>
      </c>
      <c r="E8337" s="388">
        <v>46507</v>
      </c>
      <c r="AF8337" s="326"/>
    </row>
    <row r="8338" spans="1:32" x14ac:dyDescent="0.25">
      <c r="A8338" s="44" t="s">
        <v>756</v>
      </c>
      <c r="B8338" s="44" t="s">
        <v>14650</v>
      </c>
      <c r="C8338" s="45">
        <v>27.25</v>
      </c>
      <c r="D8338" s="45" t="s">
        <v>13565</v>
      </c>
      <c r="E8338" s="46">
        <v>47664</v>
      </c>
      <c r="F8338" s="45"/>
      <c r="G8338" s="93"/>
      <c r="H8338" s="93"/>
      <c r="I8338" s="99"/>
      <c r="J8338" s="99"/>
      <c r="K8338" s="99"/>
      <c r="L8338" s="99"/>
      <c r="M8338" s="99"/>
      <c r="N8338" s="99"/>
      <c r="O8338" s="99"/>
      <c r="P8338" s="99"/>
      <c r="Q8338" s="99"/>
      <c r="R8338" s="99"/>
      <c r="S8338" s="99"/>
      <c r="T8338" s="99"/>
      <c r="U8338" s="99"/>
      <c r="V8338" s="99"/>
      <c r="W8338" s="99"/>
      <c r="X8338" s="99"/>
      <c r="Y8338" s="99"/>
      <c r="Z8338" s="99"/>
      <c r="AF8338" s="326"/>
    </row>
    <row r="8339" spans="1:32" x14ac:dyDescent="0.25">
      <c r="A8339" s="44" t="s">
        <v>756</v>
      </c>
      <c r="B8339" s="44" t="s">
        <v>14651</v>
      </c>
      <c r="C8339" s="45">
        <v>29.25</v>
      </c>
      <c r="D8339" s="45" t="s">
        <v>13565</v>
      </c>
      <c r="E8339" s="46">
        <v>47664</v>
      </c>
      <c r="F8339" s="45"/>
      <c r="G8339" s="93"/>
      <c r="H8339" s="93"/>
      <c r="I8339" s="99"/>
      <c r="J8339" s="99"/>
      <c r="K8339" s="99"/>
      <c r="L8339" s="99"/>
      <c r="M8339" s="99"/>
      <c r="N8339" s="99"/>
      <c r="O8339" s="99"/>
      <c r="P8339" s="99"/>
      <c r="Q8339" s="99"/>
      <c r="R8339" s="99"/>
      <c r="S8339" s="99"/>
      <c r="T8339" s="99"/>
      <c r="U8339" s="99"/>
      <c r="V8339" s="99"/>
      <c r="W8339" s="99"/>
      <c r="X8339" s="99"/>
      <c r="Y8339" s="99"/>
      <c r="Z8339" s="99"/>
      <c r="AF8339" s="326"/>
    </row>
    <row r="8340" spans="1:32" x14ac:dyDescent="0.25">
      <c r="A8340" s="44" t="s">
        <v>756</v>
      </c>
      <c r="B8340" s="44" t="s">
        <v>8464</v>
      </c>
      <c r="C8340" s="45">
        <v>230701</v>
      </c>
      <c r="D8340" s="45" t="s">
        <v>12340</v>
      </c>
      <c r="E8340" s="45" t="s">
        <v>4375</v>
      </c>
      <c r="AF8340" s="326"/>
    </row>
    <row r="8341" spans="1:32" x14ac:dyDescent="0.25">
      <c r="A8341" s="44" t="s">
        <v>17087</v>
      </c>
      <c r="B8341" s="44" t="s">
        <v>3598</v>
      </c>
      <c r="C8341" s="45">
        <v>250303</v>
      </c>
      <c r="D8341" s="45" t="s">
        <v>12340</v>
      </c>
      <c r="E8341" s="45" t="s">
        <v>12896</v>
      </c>
      <c r="AF8341" s="326"/>
    </row>
    <row r="8342" spans="1:32" x14ac:dyDescent="0.25">
      <c r="A8342" s="44" t="s">
        <v>4734</v>
      </c>
      <c r="B8342" s="44" t="s">
        <v>16137</v>
      </c>
      <c r="C8342" s="45" t="s">
        <v>18386</v>
      </c>
      <c r="D8342" s="93" t="s">
        <v>3876</v>
      </c>
      <c r="E8342" s="359">
        <f>DATE(2029,12,17)</f>
        <v>47469</v>
      </c>
      <c r="F8342" s="93"/>
      <c r="G8342" s="93"/>
      <c r="H8342" s="93"/>
      <c r="I8342" s="99"/>
      <c r="J8342" s="99"/>
      <c r="K8342" s="99"/>
      <c r="L8342" s="99"/>
      <c r="M8342" s="99"/>
      <c r="N8342" s="99"/>
      <c r="O8342" s="99"/>
      <c r="P8342" s="99"/>
      <c r="Q8342" s="99"/>
      <c r="R8342" s="99"/>
      <c r="S8342" s="99"/>
      <c r="T8342" s="99"/>
      <c r="U8342" s="99"/>
      <c r="V8342" s="99"/>
      <c r="W8342" s="99"/>
      <c r="X8342" s="99"/>
      <c r="Y8342" s="99"/>
      <c r="Z8342" s="99"/>
      <c r="AF8342" s="326"/>
    </row>
    <row r="8343" spans="1:32" x14ac:dyDescent="0.3">
      <c r="A8343" s="372" t="s">
        <v>16588</v>
      </c>
      <c r="B8343" s="372" t="s">
        <v>5064</v>
      </c>
      <c r="C8343" s="125" t="s">
        <v>16873</v>
      </c>
      <c r="D8343" s="32" t="s">
        <v>20621</v>
      </c>
      <c r="E8343" s="125" t="s">
        <v>10638</v>
      </c>
      <c r="F8343" s="125" t="s">
        <v>1236</v>
      </c>
      <c r="G8343" s="125" t="s">
        <v>1237</v>
      </c>
      <c r="AF8343" s="326"/>
    </row>
    <row r="8344" spans="1:32" x14ac:dyDescent="0.25">
      <c r="A8344" s="44" t="s">
        <v>12796</v>
      </c>
      <c r="B8344" s="44" t="s">
        <v>15975</v>
      </c>
      <c r="C8344" s="45" t="s">
        <v>12797</v>
      </c>
      <c r="D8344" s="93" t="s">
        <v>3876</v>
      </c>
      <c r="E8344" s="359">
        <f>DATE(2028,11,1)</f>
        <v>47058</v>
      </c>
      <c r="F8344" s="93"/>
      <c r="G8344" s="93"/>
      <c r="H8344" s="93"/>
      <c r="I8344" s="99"/>
      <c r="J8344" s="99"/>
      <c r="K8344" s="99"/>
      <c r="L8344" s="99"/>
      <c r="M8344" s="99"/>
      <c r="N8344" s="99"/>
      <c r="O8344" s="99"/>
      <c r="P8344" s="99"/>
      <c r="Q8344" s="99"/>
      <c r="R8344" s="99"/>
      <c r="S8344" s="99"/>
      <c r="T8344" s="99"/>
      <c r="U8344" s="99"/>
      <c r="V8344" s="99"/>
      <c r="W8344" s="99"/>
      <c r="X8344" s="99"/>
      <c r="Y8344" s="99"/>
      <c r="Z8344" s="99"/>
      <c r="AF8344" s="326"/>
    </row>
    <row r="8345" spans="1:32" x14ac:dyDescent="0.25">
      <c r="A8345" s="44" t="s">
        <v>19334</v>
      </c>
      <c r="B8345" s="44" t="s">
        <v>5639</v>
      </c>
      <c r="C8345" s="45">
        <v>26010401</v>
      </c>
      <c r="D8345" s="45" t="s">
        <v>12340</v>
      </c>
      <c r="E8345" s="45" t="s">
        <v>18836</v>
      </c>
      <c r="AF8345" s="326"/>
    </row>
    <row r="8346" spans="1:32" x14ac:dyDescent="0.25">
      <c r="A8346" s="44" t="s">
        <v>19334</v>
      </c>
      <c r="B8346" s="44" t="s">
        <v>3298</v>
      </c>
      <c r="C8346" s="45">
        <v>26010402</v>
      </c>
      <c r="D8346" s="45" t="s">
        <v>12340</v>
      </c>
      <c r="E8346" s="45" t="s">
        <v>18836</v>
      </c>
      <c r="AF8346" s="326"/>
    </row>
    <row r="8347" spans="1:32" x14ac:dyDescent="0.25">
      <c r="A8347" s="44" t="s">
        <v>6987</v>
      </c>
      <c r="B8347" s="44" t="s">
        <v>5639</v>
      </c>
      <c r="C8347" s="45">
        <v>23010401</v>
      </c>
      <c r="D8347" s="45" t="s">
        <v>12340</v>
      </c>
      <c r="E8347" s="45" t="s">
        <v>5640</v>
      </c>
      <c r="AF8347" s="326"/>
    </row>
    <row r="8348" spans="1:32" x14ac:dyDescent="0.25">
      <c r="A8348" s="44" t="s">
        <v>3090</v>
      </c>
      <c r="B8348" s="44" t="s">
        <v>5639</v>
      </c>
      <c r="C8348" s="45">
        <v>26010401</v>
      </c>
      <c r="D8348" s="45" t="s">
        <v>12340</v>
      </c>
      <c r="E8348" s="45" t="s">
        <v>18836</v>
      </c>
      <c r="AF8348" s="326"/>
    </row>
    <row r="8349" spans="1:32" x14ac:dyDescent="0.25">
      <c r="A8349" s="44" t="s">
        <v>3090</v>
      </c>
      <c r="B8349" s="44" t="s">
        <v>18842</v>
      </c>
      <c r="C8349" s="45">
        <v>26020101</v>
      </c>
      <c r="D8349" s="45" t="s">
        <v>12340</v>
      </c>
      <c r="E8349" s="45" t="s">
        <v>10021</v>
      </c>
      <c r="AF8349" s="326"/>
    </row>
    <row r="8350" spans="1:32" x14ac:dyDescent="0.25">
      <c r="A8350" s="44" t="s">
        <v>3090</v>
      </c>
      <c r="B8350" s="44" t="s">
        <v>16907</v>
      </c>
      <c r="C8350" s="45">
        <v>25050401</v>
      </c>
      <c r="D8350" s="45" t="s">
        <v>12340</v>
      </c>
      <c r="E8350" s="45" t="s">
        <v>7651</v>
      </c>
      <c r="AF8350" s="326"/>
    </row>
    <row r="8351" spans="1:32" x14ac:dyDescent="0.25">
      <c r="A8351" s="44" t="s">
        <v>3090</v>
      </c>
      <c r="B8351" s="44" t="s">
        <v>967</v>
      </c>
      <c r="C8351" s="45">
        <v>250601</v>
      </c>
      <c r="D8351" s="45" t="s">
        <v>12340</v>
      </c>
      <c r="E8351" s="45" t="s">
        <v>16905</v>
      </c>
      <c r="AF8351" s="326"/>
    </row>
    <row r="8352" spans="1:32" x14ac:dyDescent="0.25">
      <c r="A8352" s="44" t="s">
        <v>3090</v>
      </c>
      <c r="B8352" s="44" t="s">
        <v>969</v>
      </c>
      <c r="C8352" s="45">
        <v>23060202</v>
      </c>
      <c r="D8352" s="45" t="s">
        <v>12340</v>
      </c>
      <c r="E8352" s="45" t="s">
        <v>4471</v>
      </c>
      <c r="AF8352" s="326"/>
    </row>
    <row r="8353" spans="1:32" x14ac:dyDescent="0.25">
      <c r="A8353" s="44" t="s">
        <v>3090</v>
      </c>
      <c r="B8353" s="44" t="s">
        <v>8378</v>
      </c>
      <c r="C8353" s="45">
        <v>23060201</v>
      </c>
      <c r="D8353" s="45" t="s">
        <v>12340</v>
      </c>
      <c r="E8353" s="45" t="s">
        <v>4471</v>
      </c>
      <c r="AF8353" s="326"/>
    </row>
    <row r="8354" spans="1:32" x14ac:dyDescent="0.25">
      <c r="A8354" s="44" t="s">
        <v>6988</v>
      </c>
      <c r="B8354" s="44" t="s">
        <v>5639</v>
      </c>
      <c r="C8354" s="45">
        <v>23010401</v>
      </c>
      <c r="D8354" s="45" t="s">
        <v>12340</v>
      </c>
      <c r="E8354" s="45" t="s">
        <v>5640</v>
      </c>
      <c r="AF8354" s="326"/>
    </row>
    <row r="8355" spans="1:32" x14ac:dyDescent="0.25">
      <c r="A8355" s="44" t="s">
        <v>6988</v>
      </c>
      <c r="B8355" s="44" t="s">
        <v>3298</v>
      </c>
      <c r="C8355" s="45">
        <v>23010402</v>
      </c>
      <c r="D8355" s="45" t="s">
        <v>12340</v>
      </c>
      <c r="E8355" s="45" t="s">
        <v>5640</v>
      </c>
      <c r="AF8355" s="326"/>
    </row>
    <row r="8356" spans="1:32" x14ac:dyDescent="0.25">
      <c r="A8356" s="44" t="s">
        <v>6988</v>
      </c>
      <c r="B8356" s="44" t="s">
        <v>18865</v>
      </c>
      <c r="C8356" s="45">
        <v>25020101</v>
      </c>
      <c r="D8356" s="45" t="s">
        <v>12340</v>
      </c>
      <c r="E8356" s="45" t="s">
        <v>10021</v>
      </c>
      <c r="AF8356" s="326"/>
    </row>
    <row r="8357" spans="1:32" x14ac:dyDescent="0.25">
      <c r="A8357" s="44" t="s">
        <v>6988</v>
      </c>
      <c r="B8357" s="44" t="s">
        <v>3164</v>
      </c>
      <c r="C8357" s="45">
        <v>25020102</v>
      </c>
      <c r="D8357" s="45" t="s">
        <v>12340</v>
      </c>
      <c r="E8357" s="45" t="s">
        <v>10021</v>
      </c>
      <c r="AF8357" s="326"/>
    </row>
    <row r="8358" spans="1:32" x14ac:dyDescent="0.3">
      <c r="A8358" s="372" t="s">
        <v>17522</v>
      </c>
      <c r="B8358" s="372" t="s">
        <v>5059</v>
      </c>
      <c r="C8358" s="125" t="s">
        <v>17475</v>
      </c>
      <c r="D8358" s="32" t="s">
        <v>20621</v>
      </c>
      <c r="E8358" s="125" t="s">
        <v>5246</v>
      </c>
      <c r="F8358" s="125" t="s">
        <v>1236</v>
      </c>
      <c r="G8358" s="125" t="s">
        <v>1237</v>
      </c>
      <c r="AF8358" s="326"/>
    </row>
    <row r="8359" spans="1:32" x14ac:dyDescent="0.25">
      <c r="A8359" s="44" t="s">
        <v>11512</v>
      </c>
      <c r="B8359" s="44" t="s">
        <v>967</v>
      </c>
      <c r="C8359" s="45">
        <v>240601</v>
      </c>
      <c r="D8359" s="45" t="s">
        <v>12340</v>
      </c>
      <c r="E8359" s="45" t="s">
        <v>10639</v>
      </c>
      <c r="AF8359" s="326"/>
    </row>
    <row r="8360" spans="1:32" x14ac:dyDescent="0.25">
      <c r="A8360" s="57" t="s">
        <v>3794</v>
      </c>
      <c r="B8360" s="92" t="s">
        <v>3862</v>
      </c>
      <c r="C8360" s="93" t="s">
        <v>3860</v>
      </c>
      <c r="D8360" s="93" t="s">
        <v>3861</v>
      </c>
      <c r="E8360" s="94">
        <v>46203</v>
      </c>
      <c r="F8360" s="93"/>
      <c r="G8360" s="93"/>
      <c r="H8360" s="93"/>
      <c r="I8360" s="99"/>
      <c r="J8360" s="99"/>
      <c r="K8360" s="99"/>
      <c r="L8360" s="99"/>
      <c r="M8360" s="99"/>
      <c r="N8360" s="44"/>
      <c r="O8360" s="44"/>
      <c r="P8360" s="99"/>
      <c r="Q8360" s="99"/>
      <c r="R8360" s="99"/>
      <c r="S8360" s="99"/>
      <c r="T8360" s="99"/>
      <c r="U8360" s="99"/>
      <c r="V8360" s="99"/>
      <c r="W8360" s="99"/>
      <c r="X8360" s="99"/>
      <c r="Y8360" s="99"/>
      <c r="Z8360" s="99"/>
      <c r="AA8360" s="380"/>
      <c r="AF8360" s="326"/>
    </row>
    <row r="8361" spans="1:32" x14ac:dyDescent="0.3">
      <c r="A8361" s="372" t="s">
        <v>12435</v>
      </c>
      <c r="B8361" s="372" t="s">
        <v>12354</v>
      </c>
      <c r="C8361" s="125" t="s">
        <v>12187</v>
      </c>
      <c r="D8361" s="32" t="s">
        <v>20621</v>
      </c>
      <c r="E8361" s="125" t="s">
        <v>5239</v>
      </c>
      <c r="F8361" s="125" t="s">
        <v>1236</v>
      </c>
      <c r="G8361" s="125" t="s">
        <v>1237</v>
      </c>
      <c r="AF8361" s="326"/>
    </row>
    <row r="8362" spans="1:32" x14ac:dyDescent="0.25">
      <c r="A8362" s="44" t="s">
        <v>757</v>
      </c>
      <c r="B8362" s="44" t="s">
        <v>5639</v>
      </c>
      <c r="C8362" s="45">
        <v>23010401</v>
      </c>
      <c r="D8362" s="45" t="s">
        <v>12340</v>
      </c>
      <c r="E8362" s="45" t="s">
        <v>5640</v>
      </c>
      <c r="AF8362" s="326"/>
    </row>
    <row r="8363" spans="1:32" x14ac:dyDescent="0.25">
      <c r="A8363" s="44" t="s">
        <v>757</v>
      </c>
      <c r="B8363" s="44" t="s">
        <v>8464</v>
      </c>
      <c r="C8363" s="45">
        <v>230701</v>
      </c>
      <c r="D8363" s="45" t="s">
        <v>12340</v>
      </c>
      <c r="E8363" s="45" t="s">
        <v>4375</v>
      </c>
      <c r="AF8363" s="326"/>
    </row>
    <row r="8364" spans="1:32" x14ac:dyDescent="0.25">
      <c r="A8364" s="44" t="s">
        <v>757</v>
      </c>
      <c r="B8364" s="44" t="s">
        <v>18828</v>
      </c>
      <c r="C8364" s="45">
        <v>25010501</v>
      </c>
      <c r="D8364" s="45" t="s">
        <v>12340</v>
      </c>
      <c r="E8364" s="45" t="s">
        <v>13567</v>
      </c>
      <c r="AF8364" s="326"/>
    </row>
    <row r="8365" spans="1:32" x14ac:dyDescent="0.3">
      <c r="A8365" s="372" t="s">
        <v>12006</v>
      </c>
      <c r="B8365" s="372" t="s">
        <v>1207</v>
      </c>
      <c r="C8365" s="125" t="s">
        <v>11906</v>
      </c>
      <c r="D8365" s="32" t="s">
        <v>20621</v>
      </c>
      <c r="E8365" s="125" t="s">
        <v>7992</v>
      </c>
      <c r="F8365" s="125" t="s">
        <v>1236</v>
      </c>
      <c r="G8365" s="125" t="s">
        <v>1237</v>
      </c>
      <c r="AF8365" s="326"/>
    </row>
    <row r="8366" spans="1:32" x14ac:dyDescent="0.25">
      <c r="A8366" s="44" t="s">
        <v>6989</v>
      </c>
      <c r="B8366" s="44" t="s">
        <v>5639</v>
      </c>
      <c r="C8366" s="45">
        <v>23010401</v>
      </c>
      <c r="D8366" s="45" t="s">
        <v>12340</v>
      </c>
      <c r="E8366" s="45" t="s">
        <v>5640</v>
      </c>
      <c r="AF8366" s="326"/>
    </row>
    <row r="8367" spans="1:32" x14ac:dyDescent="0.25">
      <c r="A8367" s="44" t="s">
        <v>6989</v>
      </c>
      <c r="B8367" s="44" t="s">
        <v>3298</v>
      </c>
      <c r="C8367" s="45">
        <v>23010402</v>
      </c>
      <c r="D8367" s="45" t="s">
        <v>12340</v>
      </c>
      <c r="E8367" s="45" t="s">
        <v>5640</v>
      </c>
      <c r="AF8367" s="326"/>
    </row>
    <row r="8368" spans="1:32" x14ac:dyDescent="0.25">
      <c r="A8368" s="44" t="s">
        <v>1691</v>
      </c>
      <c r="B8368" s="44" t="s">
        <v>3598</v>
      </c>
      <c r="C8368" s="45">
        <v>230301</v>
      </c>
      <c r="D8368" s="45" t="s">
        <v>12340</v>
      </c>
      <c r="E8368" s="45" t="s">
        <v>5580</v>
      </c>
      <c r="AF8368" s="326"/>
    </row>
    <row r="8369" spans="1:32" x14ac:dyDescent="0.3">
      <c r="A8369" s="57" t="s">
        <v>1400</v>
      </c>
      <c r="B8369" s="57" t="s">
        <v>2254</v>
      </c>
      <c r="C8369" s="62">
        <v>24030</v>
      </c>
      <c r="D8369" s="93" t="s">
        <v>5007</v>
      </c>
      <c r="E8369" s="60">
        <v>46326</v>
      </c>
      <c r="F8369" s="379"/>
      <c r="G8369" s="379"/>
      <c r="H8369" s="379"/>
      <c r="I8369" s="380"/>
      <c r="J8369" s="380"/>
      <c r="K8369" s="380"/>
      <c r="L8369" s="380"/>
      <c r="M8369" s="380"/>
      <c r="N8369" s="380"/>
      <c r="O8369" s="380"/>
      <c r="P8369" s="380"/>
      <c r="Q8369" s="380"/>
      <c r="R8369" s="380"/>
      <c r="S8369" s="380"/>
      <c r="T8369" s="380"/>
      <c r="U8369" s="380"/>
      <c r="V8369" s="380"/>
      <c r="W8369" s="380"/>
      <c r="X8369" s="380"/>
      <c r="Y8369" s="380"/>
      <c r="Z8369" s="380"/>
      <c r="AA8369" s="380"/>
      <c r="AF8369" s="326"/>
    </row>
    <row r="8370" spans="1:32" x14ac:dyDescent="0.25">
      <c r="A8370" s="91" t="s">
        <v>1400</v>
      </c>
      <c r="B8370" s="68" t="s">
        <v>3237</v>
      </c>
      <c r="C8370" s="56" t="s">
        <v>3238</v>
      </c>
      <c r="D8370" s="56" t="s">
        <v>1772</v>
      </c>
      <c r="E8370" s="69">
        <v>45930</v>
      </c>
      <c r="F8370" s="93"/>
      <c r="G8370" s="93"/>
      <c r="H8370" s="93" t="s">
        <v>1237</v>
      </c>
      <c r="I8370" s="99"/>
      <c r="J8370" s="99"/>
      <c r="K8370" s="99"/>
      <c r="L8370" s="99"/>
      <c r="M8370" s="99"/>
      <c r="N8370" s="44"/>
      <c r="O8370" s="44"/>
      <c r="P8370" s="99"/>
      <c r="Q8370" s="99"/>
      <c r="R8370" s="99"/>
      <c r="S8370" s="99"/>
      <c r="T8370" s="99"/>
      <c r="U8370" s="99"/>
      <c r="V8370" s="99"/>
      <c r="W8370" s="99"/>
      <c r="X8370" s="99"/>
      <c r="Y8370" s="99"/>
      <c r="Z8370" s="99"/>
      <c r="AF8370" s="326"/>
    </row>
    <row r="8371" spans="1:32" x14ac:dyDescent="0.25">
      <c r="A8371" s="44" t="s">
        <v>8520</v>
      </c>
      <c r="B8371" s="44" t="s">
        <v>3298</v>
      </c>
      <c r="C8371" s="45">
        <v>24010402</v>
      </c>
      <c r="D8371" s="45" t="s">
        <v>12340</v>
      </c>
      <c r="E8371" s="45" t="s">
        <v>10021</v>
      </c>
      <c r="AF8371" s="326"/>
    </row>
    <row r="8372" spans="1:32" x14ac:dyDescent="0.25">
      <c r="A8372" s="44" t="s">
        <v>8520</v>
      </c>
      <c r="B8372" s="44" t="s">
        <v>10020</v>
      </c>
      <c r="C8372" s="45">
        <v>24010401</v>
      </c>
      <c r="D8372" s="45" t="s">
        <v>12340</v>
      </c>
      <c r="E8372" s="45" t="s">
        <v>10021</v>
      </c>
      <c r="AF8372" s="326"/>
    </row>
    <row r="8373" spans="1:32" x14ac:dyDescent="0.25">
      <c r="A8373" s="44" t="s">
        <v>8520</v>
      </c>
      <c r="B8373" s="44" t="s">
        <v>8465</v>
      </c>
      <c r="C8373" s="45">
        <v>230804</v>
      </c>
      <c r="D8373" s="45" t="s">
        <v>12340</v>
      </c>
      <c r="E8373" s="45" t="s">
        <v>4380</v>
      </c>
      <c r="AF8373" s="326"/>
    </row>
    <row r="8374" spans="1:32" x14ac:dyDescent="0.25">
      <c r="A8374" s="44" t="s">
        <v>2485</v>
      </c>
      <c r="B8374" s="44" t="s">
        <v>3157</v>
      </c>
      <c r="C8374" s="45">
        <v>230305</v>
      </c>
      <c r="D8374" s="45" t="s">
        <v>12340</v>
      </c>
      <c r="E8374" s="45" t="s">
        <v>3276</v>
      </c>
      <c r="AF8374" s="326"/>
    </row>
    <row r="8375" spans="1:32" x14ac:dyDescent="0.25">
      <c r="A8375" s="44" t="s">
        <v>8797</v>
      </c>
      <c r="B8375" s="44" t="s">
        <v>3506</v>
      </c>
      <c r="C8375" s="56" t="s">
        <v>8798</v>
      </c>
      <c r="D8375" s="56" t="s">
        <v>2279</v>
      </c>
      <c r="E8375" s="69">
        <v>46042</v>
      </c>
      <c r="F8375" s="93"/>
      <c r="G8375" s="93" t="s">
        <v>1384</v>
      </c>
      <c r="H8375" s="93" t="s">
        <v>1384</v>
      </c>
      <c r="I8375" s="99"/>
      <c r="J8375" s="99"/>
      <c r="K8375" s="99"/>
      <c r="L8375" s="99"/>
      <c r="M8375" s="99"/>
      <c r="N8375" s="44"/>
      <c r="O8375" s="44"/>
      <c r="P8375" s="99"/>
      <c r="Q8375" s="99"/>
      <c r="R8375" s="99"/>
      <c r="S8375" s="99"/>
      <c r="T8375" s="99"/>
      <c r="U8375" s="99"/>
      <c r="V8375" s="99"/>
      <c r="W8375" s="99"/>
      <c r="X8375" s="99"/>
      <c r="Y8375" s="99"/>
      <c r="Z8375" s="99"/>
      <c r="AA8375" s="380"/>
      <c r="AF8375" s="326"/>
    </row>
    <row r="8376" spans="1:32" x14ac:dyDescent="0.25">
      <c r="A8376" s="44" t="s">
        <v>9064</v>
      </c>
      <c r="B8376" s="44" t="s">
        <v>3159</v>
      </c>
      <c r="C8376" s="45">
        <v>230903</v>
      </c>
      <c r="D8376" s="45" t="s">
        <v>12340</v>
      </c>
      <c r="E8376" s="45" t="s">
        <v>8524</v>
      </c>
      <c r="AF8376" s="326"/>
    </row>
    <row r="8377" spans="1:32" x14ac:dyDescent="0.25">
      <c r="A8377" s="86" t="s">
        <v>17410</v>
      </c>
      <c r="B8377" s="44" t="s">
        <v>17386</v>
      </c>
      <c r="C8377" s="45">
        <v>8.26</v>
      </c>
      <c r="D8377" s="45" t="s">
        <v>13565</v>
      </c>
      <c r="E8377" s="46">
        <v>47787</v>
      </c>
      <c r="F8377" s="45"/>
      <c r="G8377" s="93"/>
      <c r="H8377" s="93"/>
      <c r="I8377" s="99"/>
      <c r="J8377" s="99"/>
      <c r="K8377" s="99"/>
      <c r="L8377" s="99"/>
      <c r="M8377" s="99"/>
      <c r="N8377" s="99"/>
      <c r="O8377" s="99"/>
      <c r="P8377" s="99"/>
      <c r="Q8377" s="99"/>
      <c r="R8377" s="99"/>
      <c r="S8377" s="99"/>
      <c r="T8377" s="99"/>
      <c r="U8377" s="99"/>
      <c r="V8377" s="99"/>
      <c r="W8377" s="99"/>
      <c r="X8377" s="99"/>
      <c r="Y8377" s="99"/>
      <c r="Z8377" s="99"/>
      <c r="AF8377" s="326"/>
    </row>
    <row r="8378" spans="1:32" x14ac:dyDescent="0.25">
      <c r="A8378" s="44" t="s">
        <v>6249</v>
      </c>
      <c r="B8378" s="44" t="s">
        <v>13110</v>
      </c>
      <c r="C8378" s="45">
        <v>12.25</v>
      </c>
      <c r="D8378" s="45" t="s">
        <v>13565</v>
      </c>
      <c r="E8378" s="46">
        <v>47664</v>
      </c>
      <c r="F8378" s="45"/>
      <c r="G8378" s="93"/>
      <c r="H8378" s="93"/>
      <c r="I8378" s="99"/>
      <c r="J8378" s="99"/>
      <c r="K8378" s="99"/>
      <c r="L8378" s="99"/>
      <c r="M8378" s="99"/>
      <c r="N8378" s="99"/>
      <c r="O8378" s="99"/>
      <c r="P8378" s="99"/>
      <c r="Q8378" s="99"/>
      <c r="R8378" s="99"/>
      <c r="S8378" s="99"/>
      <c r="T8378" s="99"/>
      <c r="U8378" s="99"/>
      <c r="V8378" s="99"/>
      <c r="W8378" s="99"/>
      <c r="X8378" s="99"/>
      <c r="Y8378" s="99"/>
      <c r="Z8378" s="99"/>
      <c r="AF8378" s="326"/>
    </row>
    <row r="8379" spans="1:32" x14ac:dyDescent="0.25">
      <c r="A8379" s="258" t="s">
        <v>5577</v>
      </c>
      <c r="B8379" s="131" t="s">
        <v>1461</v>
      </c>
      <c r="C8379" s="96" t="s">
        <v>6248</v>
      </c>
      <c r="D8379" s="96" t="s">
        <v>1250</v>
      </c>
      <c r="E8379" s="112">
        <v>46166</v>
      </c>
      <c r="F8379" s="93"/>
      <c r="G8379" s="93"/>
      <c r="H8379" s="93"/>
      <c r="I8379" s="99"/>
      <c r="J8379" s="99"/>
      <c r="K8379" s="99"/>
      <c r="L8379" s="99"/>
      <c r="M8379" s="99"/>
      <c r="N8379" s="44"/>
      <c r="O8379" s="44"/>
      <c r="P8379" s="99"/>
      <c r="Q8379" s="99"/>
      <c r="R8379" s="99"/>
      <c r="S8379" s="99"/>
      <c r="T8379" s="99"/>
      <c r="U8379" s="99"/>
      <c r="V8379" s="99"/>
      <c r="W8379" s="99"/>
      <c r="X8379" s="99"/>
      <c r="Y8379" s="99"/>
      <c r="Z8379" s="99"/>
      <c r="AA8379" s="380"/>
      <c r="AF8379" s="326"/>
    </row>
    <row r="8380" spans="1:32" x14ac:dyDescent="0.25">
      <c r="A8380" s="258" t="s">
        <v>5577</v>
      </c>
      <c r="B8380" s="92" t="s">
        <v>1383</v>
      </c>
      <c r="C8380" s="93" t="s">
        <v>10919</v>
      </c>
      <c r="D8380" s="93" t="s">
        <v>1250</v>
      </c>
      <c r="E8380" s="94">
        <v>46225</v>
      </c>
      <c r="F8380" s="93" t="s">
        <v>1385</v>
      </c>
      <c r="G8380" s="93"/>
      <c r="H8380" s="93" t="s">
        <v>1384</v>
      </c>
      <c r="I8380" s="99"/>
      <c r="J8380" s="99"/>
      <c r="K8380" s="99"/>
      <c r="L8380" s="99"/>
      <c r="M8380" s="99"/>
      <c r="N8380" s="44"/>
      <c r="O8380" s="44"/>
      <c r="P8380" s="99"/>
      <c r="Q8380" s="99"/>
      <c r="R8380" s="99"/>
      <c r="S8380" s="99"/>
      <c r="T8380" s="99"/>
      <c r="U8380" s="99"/>
      <c r="V8380" s="99"/>
      <c r="W8380" s="99"/>
      <c r="X8380" s="99"/>
      <c r="Y8380" s="99"/>
      <c r="Z8380" s="99"/>
      <c r="AA8380" s="380"/>
      <c r="AF8380" s="326"/>
    </row>
    <row r="8381" spans="1:32" x14ac:dyDescent="0.3">
      <c r="A8381" s="99" t="s">
        <v>2613</v>
      </c>
      <c r="B8381" s="92" t="s">
        <v>14451</v>
      </c>
      <c r="C8381" s="93" t="s">
        <v>14452</v>
      </c>
      <c r="D8381" s="93" t="s">
        <v>1250</v>
      </c>
      <c r="E8381" s="94">
        <v>47320</v>
      </c>
      <c r="F8381" s="93"/>
      <c r="G8381" s="93"/>
      <c r="H8381" s="93"/>
      <c r="I8381" s="99"/>
      <c r="J8381" s="99"/>
      <c r="K8381" s="99"/>
      <c r="L8381" s="99"/>
      <c r="M8381" s="99"/>
      <c r="N8381" s="99"/>
      <c r="O8381" s="99"/>
      <c r="P8381" s="99"/>
      <c r="Q8381" s="99"/>
      <c r="R8381" s="99"/>
      <c r="S8381" s="99"/>
      <c r="T8381" s="99"/>
      <c r="U8381" s="99"/>
      <c r="V8381" s="99"/>
      <c r="W8381" s="99"/>
      <c r="X8381" s="99"/>
      <c r="Y8381" s="99"/>
      <c r="Z8381" s="99"/>
      <c r="AA8381" s="380"/>
      <c r="AF8381" s="326"/>
    </row>
    <row r="8382" spans="1:32" x14ac:dyDescent="0.25">
      <c r="A8382" s="44" t="s">
        <v>12281</v>
      </c>
      <c r="B8382" s="44" t="s">
        <v>981</v>
      </c>
      <c r="C8382" s="45">
        <v>241202</v>
      </c>
      <c r="D8382" s="45" t="s">
        <v>12340</v>
      </c>
      <c r="E8382" s="45" t="s">
        <v>13570</v>
      </c>
      <c r="AF8382" s="326"/>
    </row>
    <row r="8383" spans="1:32" x14ac:dyDescent="0.25">
      <c r="A8383" s="44" t="s">
        <v>12281</v>
      </c>
      <c r="B8383" s="44" t="s">
        <v>972</v>
      </c>
      <c r="C8383" s="45">
        <v>240803</v>
      </c>
      <c r="D8383" s="45" t="s">
        <v>12340</v>
      </c>
      <c r="E8383" s="45" t="s">
        <v>5239</v>
      </c>
      <c r="AF8383" s="326"/>
    </row>
    <row r="8384" spans="1:32" x14ac:dyDescent="0.3">
      <c r="A8384" s="99" t="s">
        <v>16737</v>
      </c>
      <c r="B8384" s="92" t="s">
        <v>4175</v>
      </c>
      <c r="C8384" s="93" t="s">
        <v>16735</v>
      </c>
      <c r="D8384" s="93" t="s">
        <v>1250</v>
      </c>
      <c r="E8384" s="94">
        <v>46316</v>
      </c>
      <c r="F8384" s="93"/>
      <c r="G8384" s="93"/>
      <c r="H8384" s="93" t="s">
        <v>1237</v>
      </c>
      <c r="I8384" s="99"/>
      <c r="J8384" s="99"/>
      <c r="K8384" s="99"/>
      <c r="L8384" s="99"/>
      <c r="M8384" s="99"/>
      <c r="N8384" s="99"/>
      <c r="O8384" s="99"/>
      <c r="P8384" s="99"/>
      <c r="Q8384" s="99"/>
      <c r="R8384" s="99"/>
      <c r="S8384" s="99"/>
      <c r="T8384" s="99"/>
      <c r="U8384" s="99"/>
      <c r="V8384" s="99"/>
      <c r="W8384" s="99"/>
      <c r="X8384" s="99"/>
      <c r="Y8384" s="99"/>
      <c r="Z8384" s="99"/>
      <c r="AA8384" s="380"/>
      <c r="AF8384" s="326"/>
    </row>
    <row r="8385" spans="1:32" x14ac:dyDescent="0.25">
      <c r="A8385" s="44" t="s">
        <v>19335</v>
      </c>
      <c r="B8385" s="44" t="s">
        <v>5447</v>
      </c>
      <c r="C8385" s="45">
        <v>250802</v>
      </c>
      <c r="D8385" s="45" t="s">
        <v>12340</v>
      </c>
      <c r="E8385" s="45" t="s">
        <v>10682</v>
      </c>
      <c r="AF8385" s="326"/>
    </row>
    <row r="8386" spans="1:32" x14ac:dyDescent="0.25">
      <c r="A8386" s="44" t="s">
        <v>10037</v>
      </c>
      <c r="B8386" s="44" t="s">
        <v>3166</v>
      </c>
      <c r="C8386" s="45">
        <v>230902</v>
      </c>
      <c r="D8386" s="45" t="s">
        <v>12340</v>
      </c>
      <c r="E8386" s="45" t="s">
        <v>8524</v>
      </c>
      <c r="AF8386" s="326"/>
    </row>
    <row r="8387" spans="1:32" x14ac:dyDescent="0.25">
      <c r="A8387" s="44" t="s">
        <v>17088</v>
      </c>
      <c r="B8387" s="44" t="s">
        <v>3597</v>
      </c>
      <c r="C8387" s="45">
        <v>250503</v>
      </c>
      <c r="D8387" s="45" t="s">
        <v>12340</v>
      </c>
      <c r="E8387" s="45" t="s">
        <v>16904</v>
      </c>
      <c r="AF8387" s="326"/>
    </row>
    <row r="8388" spans="1:32" x14ac:dyDescent="0.25">
      <c r="A8388" s="44" t="s">
        <v>13701</v>
      </c>
      <c r="B8388" s="44" t="s">
        <v>5639</v>
      </c>
      <c r="C8388" s="45">
        <v>25010401</v>
      </c>
      <c r="D8388" s="45" t="s">
        <v>12340</v>
      </c>
      <c r="E8388" s="45" t="s">
        <v>13581</v>
      </c>
      <c r="AF8388" s="326"/>
    </row>
    <row r="8389" spans="1:32" x14ac:dyDescent="0.25">
      <c r="A8389" s="44" t="s">
        <v>13701</v>
      </c>
      <c r="B8389" s="44" t="s">
        <v>3298</v>
      </c>
      <c r="C8389" s="45">
        <v>25010402</v>
      </c>
      <c r="D8389" s="45" t="s">
        <v>12340</v>
      </c>
      <c r="E8389" s="45" t="s">
        <v>13581</v>
      </c>
      <c r="AF8389" s="326"/>
    </row>
    <row r="8390" spans="1:32" x14ac:dyDescent="0.25">
      <c r="A8390" s="44" t="s">
        <v>13067</v>
      </c>
      <c r="B8390" s="92" t="s">
        <v>13084</v>
      </c>
      <c r="C8390" s="93" t="s">
        <v>13054</v>
      </c>
      <c r="D8390" s="93" t="s">
        <v>1250</v>
      </c>
      <c r="E8390" s="94">
        <v>47208</v>
      </c>
      <c r="F8390" s="93"/>
      <c r="G8390" s="93"/>
      <c r="H8390" s="93"/>
      <c r="I8390" s="99"/>
      <c r="J8390" s="99"/>
      <c r="K8390" s="99"/>
      <c r="L8390" s="99"/>
      <c r="M8390" s="99"/>
      <c r="N8390" s="99"/>
      <c r="O8390" s="44"/>
      <c r="P8390" s="99"/>
      <c r="Q8390" s="99"/>
      <c r="R8390" s="99"/>
      <c r="S8390" s="99"/>
      <c r="T8390" s="99"/>
      <c r="U8390" s="99"/>
      <c r="V8390" s="99"/>
      <c r="W8390" s="99"/>
      <c r="X8390" s="99"/>
      <c r="Y8390" s="99"/>
      <c r="Z8390" s="99"/>
      <c r="AF8390" s="326"/>
    </row>
    <row r="8391" spans="1:32" x14ac:dyDescent="0.3">
      <c r="A8391" s="372" t="s">
        <v>758</v>
      </c>
      <c r="B8391" s="372" t="s">
        <v>1204</v>
      </c>
      <c r="C8391" s="125" t="s">
        <v>14352</v>
      </c>
      <c r="D8391" s="32" t="s">
        <v>20621</v>
      </c>
      <c r="E8391" s="125" t="s">
        <v>13567</v>
      </c>
      <c r="F8391" s="125" t="s">
        <v>1236</v>
      </c>
      <c r="G8391" s="125" t="s">
        <v>1237</v>
      </c>
      <c r="AF8391" s="326"/>
    </row>
    <row r="8392" spans="1:32" x14ac:dyDescent="0.25">
      <c r="A8392" s="44" t="s">
        <v>758</v>
      </c>
      <c r="B8392" s="44" t="s">
        <v>3598</v>
      </c>
      <c r="C8392" s="45">
        <v>210305</v>
      </c>
      <c r="D8392" s="45" t="s">
        <v>12340</v>
      </c>
      <c r="E8392" s="45" t="s">
        <v>3276</v>
      </c>
      <c r="AF8392" s="326"/>
    </row>
    <row r="8393" spans="1:32" x14ac:dyDescent="0.25">
      <c r="A8393" s="44" t="s">
        <v>5029</v>
      </c>
      <c r="B8393" s="44" t="s">
        <v>3298</v>
      </c>
      <c r="C8393" s="45">
        <v>24010402</v>
      </c>
      <c r="D8393" s="45" t="s">
        <v>12340</v>
      </c>
      <c r="E8393" s="45" t="s">
        <v>10021</v>
      </c>
      <c r="AF8393" s="326"/>
    </row>
    <row r="8394" spans="1:32" x14ac:dyDescent="0.25">
      <c r="A8394" s="44" t="s">
        <v>5029</v>
      </c>
      <c r="B8394" s="44" t="s">
        <v>10020</v>
      </c>
      <c r="C8394" s="45">
        <v>24010401</v>
      </c>
      <c r="D8394" s="45" t="s">
        <v>12340</v>
      </c>
      <c r="E8394" s="45" t="s">
        <v>10021</v>
      </c>
      <c r="AF8394" s="326"/>
    </row>
    <row r="8395" spans="1:32" x14ac:dyDescent="0.3">
      <c r="A8395" s="372" t="s">
        <v>16589</v>
      </c>
      <c r="B8395" s="372" t="s">
        <v>1201</v>
      </c>
      <c r="C8395" s="125" t="s">
        <v>11031</v>
      </c>
      <c r="D8395" s="32" t="s">
        <v>20621</v>
      </c>
      <c r="E8395" s="125" t="s">
        <v>5452</v>
      </c>
      <c r="F8395" s="125" t="s">
        <v>1236</v>
      </c>
      <c r="G8395" s="125" t="s">
        <v>1237</v>
      </c>
      <c r="AF8395" s="326"/>
    </row>
    <row r="8396" spans="1:32" x14ac:dyDescent="0.3">
      <c r="A8396" s="372" t="s">
        <v>16589</v>
      </c>
      <c r="B8396" s="372" t="s">
        <v>5070</v>
      </c>
      <c r="C8396" s="125" t="s">
        <v>16881</v>
      </c>
      <c r="D8396" s="32" t="s">
        <v>20621</v>
      </c>
      <c r="E8396" s="125" t="s">
        <v>10638</v>
      </c>
      <c r="F8396" s="125" t="s">
        <v>1236</v>
      </c>
      <c r="G8396" s="125" t="s">
        <v>1237</v>
      </c>
      <c r="AF8396" s="326"/>
    </row>
    <row r="8397" spans="1:32" x14ac:dyDescent="0.25">
      <c r="A8397" s="44" t="s">
        <v>4276</v>
      </c>
      <c r="B8397" s="44" t="s">
        <v>20357</v>
      </c>
      <c r="C8397" s="45" t="s">
        <v>8814</v>
      </c>
      <c r="D8397" s="32" t="s">
        <v>12570</v>
      </c>
      <c r="E8397" s="46">
        <v>46477</v>
      </c>
      <c r="AF8397" s="326"/>
    </row>
    <row r="8398" spans="1:32" x14ac:dyDescent="0.25">
      <c r="A8398" s="44" t="s">
        <v>14902</v>
      </c>
      <c r="B8398" s="44" t="s">
        <v>16138</v>
      </c>
      <c r="C8398" s="45" t="s">
        <v>14903</v>
      </c>
      <c r="D8398" s="93" t="s">
        <v>3876</v>
      </c>
      <c r="E8398" s="359">
        <f>DATE(2028,9,25)</f>
        <v>47021</v>
      </c>
      <c r="F8398" s="93"/>
      <c r="G8398" s="93"/>
      <c r="H8398" s="93"/>
      <c r="I8398" s="99"/>
      <c r="J8398" s="99"/>
      <c r="K8398" s="99"/>
      <c r="L8398" s="99"/>
      <c r="M8398" s="99"/>
      <c r="N8398" s="99"/>
      <c r="O8398" s="99"/>
      <c r="P8398" s="99"/>
      <c r="Q8398" s="99"/>
      <c r="R8398" s="99"/>
      <c r="S8398" s="99"/>
      <c r="T8398" s="99"/>
      <c r="U8398" s="99"/>
      <c r="V8398" s="99"/>
      <c r="W8398" s="99"/>
      <c r="X8398" s="99"/>
      <c r="Y8398" s="99"/>
      <c r="Z8398" s="99"/>
      <c r="AF8398" s="326"/>
    </row>
    <row r="8399" spans="1:32" x14ac:dyDescent="0.25">
      <c r="A8399" s="44" t="s">
        <v>10038</v>
      </c>
      <c r="B8399" s="44" t="s">
        <v>3168</v>
      </c>
      <c r="C8399" s="45">
        <v>23100202</v>
      </c>
      <c r="D8399" s="45" t="s">
        <v>12340</v>
      </c>
      <c r="E8399" s="45" t="s">
        <v>2628</v>
      </c>
      <c r="AF8399" s="326"/>
    </row>
    <row r="8400" spans="1:32" x14ac:dyDescent="0.25">
      <c r="A8400" s="44" t="s">
        <v>10038</v>
      </c>
      <c r="B8400" s="44" t="s">
        <v>974</v>
      </c>
      <c r="C8400" s="45">
        <v>220104</v>
      </c>
      <c r="D8400" s="45" t="s">
        <v>12340</v>
      </c>
      <c r="E8400" s="45" t="s">
        <v>5452</v>
      </c>
      <c r="AF8400" s="326"/>
    </row>
    <row r="8401" spans="1:32" x14ac:dyDescent="0.25">
      <c r="A8401" s="44" t="s">
        <v>10038</v>
      </c>
      <c r="B8401" s="44" t="s">
        <v>11309</v>
      </c>
      <c r="C8401" s="45">
        <v>24020102</v>
      </c>
      <c r="D8401" s="45" t="s">
        <v>12340</v>
      </c>
      <c r="E8401" s="45" t="s">
        <v>5444</v>
      </c>
      <c r="AF8401" s="326"/>
    </row>
    <row r="8402" spans="1:32" x14ac:dyDescent="0.25">
      <c r="A8402" s="44" t="s">
        <v>7549</v>
      </c>
      <c r="B8402" s="44" t="s">
        <v>2433</v>
      </c>
      <c r="C8402" s="45">
        <v>230105</v>
      </c>
      <c r="D8402" s="45" t="s">
        <v>12340</v>
      </c>
      <c r="E8402" s="45" t="s">
        <v>5580</v>
      </c>
      <c r="AF8402" s="326"/>
    </row>
    <row r="8403" spans="1:32" x14ac:dyDescent="0.25">
      <c r="A8403" s="44" t="s">
        <v>7905</v>
      </c>
      <c r="B8403" s="44" t="s">
        <v>20375</v>
      </c>
      <c r="C8403" s="45" t="s">
        <v>10093</v>
      </c>
      <c r="D8403" s="32" t="s">
        <v>12570</v>
      </c>
      <c r="E8403" s="46">
        <v>46507</v>
      </c>
      <c r="AF8403" s="326"/>
    </row>
    <row r="8404" spans="1:32" x14ac:dyDescent="0.25">
      <c r="A8404" s="44" t="s">
        <v>11513</v>
      </c>
      <c r="B8404" s="44" t="s">
        <v>11299</v>
      </c>
      <c r="C8404" s="45">
        <v>24020301</v>
      </c>
      <c r="D8404" s="45" t="s">
        <v>12340</v>
      </c>
      <c r="E8404" s="45" t="s">
        <v>5444</v>
      </c>
      <c r="AF8404" s="326"/>
    </row>
    <row r="8405" spans="1:32" x14ac:dyDescent="0.25">
      <c r="A8405" s="44" t="s">
        <v>9065</v>
      </c>
      <c r="B8405" s="44" t="s">
        <v>9024</v>
      </c>
      <c r="C8405" s="45">
        <v>231001</v>
      </c>
      <c r="D8405" s="45" t="s">
        <v>12340</v>
      </c>
      <c r="E8405" s="45" t="s">
        <v>2628</v>
      </c>
      <c r="AF8405" s="326"/>
    </row>
    <row r="8406" spans="1:32" x14ac:dyDescent="0.3">
      <c r="A8406" s="372" t="s">
        <v>1079</v>
      </c>
      <c r="B8406" s="372" t="s">
        <v>1660</v>
      </c>
      <c r="C8406" s="125" t="s">
        <v>14425</v>
      </c>
      <c r="D8406" s="32" t="s">
        <v>20621</v>
      </c>
      <c r="E8406" s="125" t="s">
        <v>12895</v>
      </c>
      <c r="F8406" s="125" t="s">
        <v>1236</v>
      </c>
      <c r="G8406" s="125" t="s">
        <v>1237</v>
      </c>
      <c r="AF8406" s="326"/>
    </row>
    <row r="8407" spans="1:32" x14ac:dyDescent="0.3">
      <c r="A8407" s="372" t="s">
        <v>1079</v>
      </c>
      <c r="B8407" s="372" t="s">
        <v>1214</v>
      </c>
      <c r="C8407" s="125" t="s">
        <v>18610</v>
      </c>
      <c r="D8407" s="32" t="s">
        <v>20621</v>
      </c>
      <c r="E8407" s="125" t="s">
        <v>8976</v>
      </c>
      <c r="F8407" s="125" t="s">
        <v>1236</v>
      </c>
      <c r="G8407" s="125" t="s">
        <v>1237</v>
      </c>
      <c r="AF8407" s="326"/>
    </row>
    <row r="8408" spans="1:32" x14ac:dyDescent="0.25">
      <c r="A8408" s="44" t="s">
        <v>8521</v>
      </c>
      <c r="B8408" s="44" t="s">
        <v>8500</v>
      </c>
      <c r="C8408" s="45">
        <v>23080102</v>
      </c>
      <c r="D8408" s="45" t="s">
        <v>12340</v>
      </c>
      <c r="E8408" s="45" t="s">
        <v>4380</v>
      </c>
      <c r="AF8408" s="326"/>
    </row>
    <row r="8409" spans="1:32" x14ac:dyDescent="0.25">
      <c r="A8409" s="44" t="s">
        <v>8521</v>
      </c>
      <c r="B8409" s="44" t="s">
        <v>8468</v>
      </c>
      <c r="C8409" s="45">
        <v>23080101</v>
      </c>
      <c r="D8409" s="45" t="s">
        <v>12340</v>
      </c>
      <c r="E8409" s="45" t="s">
        <v>4380</v>
      </c>
      <c r="AF8409" s="326"/>
    </row>
    <row r="8410" spans="1:32" x14ac:dyDescent="0.25">
      <c r="A8410" s="44" t="s">
        <v>9572</v>
      </c>
      <c r="B8410" s="44" t="s">
        <v>16139</v>
      </c>
      <c r="C8410" s="45" t="s">
        <v>5382</v>
      </c>
      <c r="D8410" s="93" t="s">
        <v>3876</v>
      </c>
      <c r="E8410" s="359">
        <f>DATE(2026,10,7)</f>
        <v>46302</v>
      </c>
      <c r="F8410" s="93"/>
      <c r="G8410" s="93"/>
      <c r="H8410" s="93"/>
      <c r="I8410" s="99"/>
      <c r="J8410" s="99"/>
      <c r="K8410" s="99"/>
      <c r="L8410" s="99"/>
      <c r="M8410" s="99"/>
      <c r="N8410" s="99"/>
      <c r="O8410" s="99"/>
      <c r="P8410" s="99"/>
      <c r="Q8410" s="99"/>
      <c r="R8410" s="99"/>
      <c r="S8410" s="99"/>
      <c r="T8410" s="99"/>
      <c r="U8410" s="99"/>
      <c r="V8410" s="99"/>
      <c r="W8410" s="99"/>
      <c r="X8410" s="99"/>
      <c r="Y8410" s="99"/>
      <c r="Z8410" s="99"/>
      <c r="AA8410" s="380"/>
      <c r="AF8410" s="326"/>
    </row>
    <row r="8411" spans="1:32" x14ac:dyDescent="0.3">
      <c r="A8411" s="372" t="s">
        <v>759</v>
      </c>
      <c r="B8411" s="372" t="s">
        <v>13870</v>
      </c>
      <c r="C8411" s="125" t="s">
        <v>13871</v>
      </c>
      <c r="D8411" s="32" t="s">
        <v>20621</v>
      </c>
      <c r="E8411" s="125" t="s">
        <v>5650</v>
      </c>
      <c r="F8411" s="125" t="s">
        <v>1236</v>
      </c>
      <c r="G8411" s="125" t="s">
        <v>1237</v>
      </c>
      <c r="AF8411" s="326"/>
    </row>
    <row r="8412" spans="1:32" x14ac:dyDescent="0.25">
      <c r="A8412" s="258" t="s">
        <v>759</v>
      </c>
      <c r="B8412" s="92" t="s">
        <v>4067</v>
      </c>
      <c r="C8412" s="93" t="s">
        <v>4068</v>
      </c>
      <c r="D8412" s="93" t="s">
        <v>1250</v>
      </c>
      <c r="E8412" s="94">
        <v>46651</v>
      </c>
      <c r="F8412" s="93"/>
      <c r="G8412" s="93"/>
      <c r="H8412" s="93" t="s">
        <v>1237</v>
      </c>
      <c r="I8412" s="99"/>
      <c r="J8412" s="99"/>
      <c r="K8412" s="99"/>
      <c r="L8412" s="99"/>
      <c r="M8412" s="99"/>
      <c r="N8412" s="44"/>
      <c r="O8412" s="44"/>
      <c r="P8412" s="99"/>
      <c r="Q8412" s="99"/>
      <c r="R8412" s="99"/>
      <c r="S8412" s="99"/>
      <c r="T8412" s="99"/>
      <c r="U8412" s="99"/>
      <c r="V8412" s="99"/>
      <c r="W8412" s="99"/>
      <c r="X8412" s="99"/>
      <c r="Y8412" s="99"/>
      <c r="Z8412" s="99"/>
      <c r="AF8412" s="326"/>
    </row>
    <row r="8413" spans="1:32" x14ac:dyDescent="0.25">
      <c r="A8413" s="258" t="s">
        <v>759</v>
      </c>
      <c r="B8413" s="131" t="s">
        <v>6179</v>
      </c>
      <c r="C8413" s="93" t="s">
        <v>8682</v>
      </c>
      <c r="D8413" s="93" t="s">
        <v>1250</v>
      </c>
      <c r="E8413" s="112">
        <v>46341</v>
      </c>
      <c r="F8413" s="93"/>
      <c r="G8413" s="93"/>
      <c r="H8413" s="93"/>
      <c r="I8413" s="99"/>
      <c r="J8413" s="99"/>
      <c r="K8413" s="99"/>
      <c r="L8413" s="99"/>
      <c r="M8413" s="99"/>
      <c r="N8413" s="44"/>
      <c r="O8413" s="44"/>
      <c r="P8413" s="99"/>
      <c r="Q8413" s="99"/>
      <c r="R8413" s="99"/>
      <c r="S8413" s="99"/>
      <c r="T8413" s="99"/>
      <c r="U8413" s="99"/>
      <c r="V8413" s="99"/>
      <c r="W8413" s="99"/>
      <c r="X8413" s="99"/>
      <c r="Y8413" s="99"/>
      <c r="Z8413" s="99"/>
      <c r="AA8413" s="380"/>
      <c r="AF8413" s="326"/>
    </row>
    <row r="8414" spans="1:32" x14ac:dyDescent="0.25">
      <c r="A8414" s="44" t="s">
        <v>759</v>
      </c>
      <c r="B8414" s="44" t="s">
        <v>2433</v>
      </c>
      <c r="C8414" s="45">
        <v>230105</v>
      </c>
      <c r="D8414" s="45" t="s">
        <v>12340</v>
      </c>
      <c r="E8414" s="45" t="s">
        <v>5580</v>
      </c>
      <c r="AF8414" s="326"/>
    </row>
    <row r="8415" spans="1:32" x14ac:dyDescent="0.25">
      <c r="A8415" s="44" t="s">
        <v>759</v>
      </c>
      <c r="B8415" s="44" t="s">
        <v>978</v>
      </c>
      <c r="C8415" s="45">
        <v>230703</v>
      </c>
      <c r="D8415" s="45" t="s">
        <v>12340</v>
      </c>
      <c r="E8415" s="45" t="s">
        <v>4375</v>
      </c>
      <c r="AF8415" s="326"/>
    </row>
    <row r="8416" spans="1:32" x14ac:dyDescent="0.25">
      <c r="A8416" s="44" t="s">
        <v>17932</v>
      </c>
      <c r="B8416" s="44" t="s">
        <v>20398</v>
      </c>
      <c r="C8416" s="45" t="s">
        <v>17917</v>
      </c>
      <c r="D8416" s="32" t="s">
        <v>12570</v>
      </c>
      <c r="E8416" s="46">
        <v>46418</v>
      </c>
      <c r="AF8416" s="326"/>
    </row>
    <row r="8417" spans="1:32" x14ac:dyDescent="0.25">
      <c r="A8417" s="44" t="s">
        <v>5578</v>
      </c>
      <c r="B8417" s="44" t="s">
        <v>2433</v>
      </c>
      <c r="C8417" s="45">
        <v>220105</v>
      </c>
      <c r="D8417" s="45" t="s">
        <v>12340</v>
      </c>
      <c r="E8417" s="45" t="s">
        <v>2686</v>
      </c>
      <c r="AF8417" s="326"/>
    </row>
    <row r="8418" spans="1:32" x14ac:dyDescent="0.25">
      <c r="A8418" s="44" t="s">
        <v>8522</v>
      </c>
      <c r="B8418" s="44" t="s">
        <v>978</v>
      </c>
      <c r="C8418" s="45">
        <v>230703</v>
      </c>
      <c r="D8418" s="45" t="s">
        <v>12340</v>
      </c>
      <c r="E8418" s="45" t="s">
        <v>4375</v>
      </c>
      <c r="AF8418" s="326"/>
    </row>
    <row r="8419" spans="1:32" x14ac:dyDescent="0.25">
      <c r="A8419" s="44" t="s">
        <v>13316</v>
      </c>
      <c r="B8419" s="44" t="s">
        <v>13160</v>
      </c>
      <c r="C8419" s="45">
        <v>6.24</v>
      </c>
      <c r="D8419" s="45" t="s">
        <v>13565</v>
      </c>
      <c r="E8419" s="46">
        <v>47057</v>
      </c>
      <c r="F8419" s="45"/>
      <c r="G8419" s="93"/>
      <c r="H8419" s="93"/>
      <c r="I8419" s="99"/>
      <c r="J8419" s="99"/>
      <c r="K8419" s="99"/>
      <c r="L8419" s="99"/>
      <c r="M8419" s="99"/>
      <c r="N8419" s="99"/>
      <c r="O8419" s="99"/>
      <c r="P8419" s="99"/>
      <c r="Q8419" s="99"/>
      <c r="R8419" s="99"/>
      <c r="S8419" s="99"/>
      <c r="T8419" s="99"/>
      <c r="U8419" s="99"/>
      <c r="V8419" s="99"/>
      <c r="W8419" s="99"/>
      <c r="X8419" s="99"/>
      <c r="Y8419" s="99"/>
      <c r="Z8419" s="99"/>
      <c r="AF8419" s="326"/>
    </row>
    <row r="8420" spans="1:32" x14ac:dyDescent="0.25">
      <c r="A8420" s="44" t="s">
        <v>18103</v>
      </c>
      <c r="B8420" s="44" t="s">
        <v>18104</v>
      </c>
      <c r="C8420" s="45" t="s">
        <v>18387</v>
      </c>
      <c r="D8420" s="93" t="s">
        <v>3876</v>
      </c>
      <c r="E8420" s="359">
        <f>DATE(2029,7,17)</f>
        <v>47316</v>
      </c>
      <c r="F8420" s="93"/>
      <c r="G8420" s="93"/>
      <c r="H8420" s="93"/>
      <c r="I8420" s="99"/>
      <c r="J8420" s="99"/>
      <c r="K8420" s="99"/>
      <c r="L8420" s="99"/>
      <c r="M8420" s="99"/>
      <c r="N8420" s="99"/>
      <c r="O8420" s="99"/>
      <c r="P8420" s="99"/>
      <c r="Q8420" s="99"/>
      <c r="R8420" s="99"/>
      <c r="S8420" s="99"/>
      <c r="T8420" s="99"/>
      <c r="U8420" s="99"/>
      <c r="V8420" s="99"/>
      <c r="W8420" s="99"/>
      <c r="X8420" s="99"/>
      <c r="Y8420" s="99"/>
      <c r="Z8420" s="99"/>
      <c r="AF8420" s="326"/>
    </row>
    <row r="8421" spans="1:32" x14ac:dyDescent="0.25">
      <c r="A8421" s="44" t="s">
        <v>760</v>
      </c>
      <c r="B8421" s="44" t="s">
        <v>3298</v>
      </c>
      <c r="C8421" s="45">
        <v>23010402</v>
      </c>
      <c r="D8421" s="45" t="s">
        <v>12340</v>
      </c>
      <c r="E8421" s="45" t="s">
        <v>5640</v>
      </c>
      <c r="AF8421" s="326"/>
    </row>
    <row r="8422" spans="1:32" x14ac:dyDescent="0.25">
      <c r="A8422" s="44" t="s">
        <v>760</v>
      </c>
      <c r="B8422" s="44" t="s">
        <v>2433</v>
      </c>
      <c r="C8422" s="45">
        <v>230105</v>
      </c>
      <c r="D8422" s="45" t="s">
        <v>12340</v>
      </c>
      <c r="E8422" s="45" t="s">
        <v>5580</v>
      </c>
      <c r="AF8422" s="326"/>
    </row>
    <row r="8423" spans="1:32" x14ac:dyDescent="0.25">
      <c r="A8423" s="44" t="s">
        <v>760</v>
      </c>
      <c r="B8423" s="44" t="s">
        <v>5639</v>
      </c>
      <c r="C8423" s="45">
        <v>26010401</v>
      </c>
      <c r="D8423" s="45" t="s">
        <v>12340</v>
      </c>
      <c r="E8423" s="45" t="s">
        <v>18836</v>
      </c>
      <c r="AF8423" s="326"/>
    </row>
    <row r="8424" spans="1:32" x14ac:dyDescent="0.25">
      <c r="A8424" s="44" t="s">
        <v>760</v>
      </c>
      <c r="B8424" s="44" t="s">
        <v>18840</v>
      </c>
      <c r="C8424" s="45">
        <v>260202</v>
      </c>
      <c r="D8424" s="45" t="s">
        <v>12340</v>
      </c>
      <c r="E8424" s="45" t="s">
        <v>10021</v>
      </c>
      <c r="AF8424" s="326"/>
    </row>
    <row r="8425" spans="1:32" x14ac:dyDescent="0.25">
      <c r="A8425" s="44" t="s">
        <v>10039</v>
      </c>
      <c r="B8425" s="44" t="s">
        <v>10018</v>
      </c>
      <c r="C8425" s="45">
        <v>240102</v>
      </c>
      <c r="D8425" s="45" t="s">
        <v>12340</v>
      </c>
      <c r="E8425" s="45" t="s">
        <v>5452</v>
      </c>
      <c r="AF8425" s="326"/>
    </row>
    <row r="8426" spans="1:32" x14ac:dyDescent="0.25">
      <c r="A8426" s="44" t="s">
        <v>10039</v>
      </c>
      <c r="B8426" s="44" t="s">
        <v>10020</v>
      </c>
      <c r="C8426" s="45">
        <v>24010401</v>
      </c>
      <c r="D8426" s="45" t="s">
        <v>12340</v>
      </c>
      <c r="E8426" s="45" t="s">
        <v>10021</v>
      </c>
      <c r="AF8426" s="326"/>
    </row>
    <row r="8427" spans="1:32" x14ac:dyDescent="0.25">
      <c r="A8427" s="44" t="s">
        <v>10463</v>
      </c>
      <c r="B8427" s="44" t="s">
        <v>20364</v>
      </c>
      <c r="C8427" s="45" t="s">
        <v>10105</v>
      </c>
      <c r="D8427" s="32" t="s">
        <v>12570</v>
      </c>
      <c r="E8427" s="46">
        <v>46507</v>
      </c>
      <c r="AF8427" s="326"/>
    </row>
    <row r="8428" spans="1:32" x14ac:dyDescent="0.25">
      <c r="A8428" s="44" t="s">
        <v>7989</v>
      </c>
      <c r="B8428" s="44" t="s">
        <v>7990</v>
      </c>
      <c r="C8428" s="45" t="s">
        <v>7991</v>
      </c>
      <c r="D8428" s="45" t="s">
        <v>12177</v>
      </c>
      <c r="E8428" s="45" t="s">
        <v>7992</v>
      </c>
      <c r="F8428" s="93"/>
      <c r="G8428" s="93"/>
      <c r="H8428" s="93"/>
      <c r="I8428" s="99"/>
      <c r="J8428" s="99"/>
      <c r="K8428" s="99"/>
      <c r="L8428" s="99"/>
      <c r="M8428" s="99"/>
      <c r="N8428" s="99"/>
      <c r="O8428" s="99"/>
      <c r="P8428" s="99"/>
      <c r="Q8428" s="99"/>
      <c r="R8428" s="99"/>
      <c r="S8428" s="99"/>
      <c r="T8428" s="99"/>
      <c r="U8428" s="99"/>
      <c r="V8428" s="99"/>
      <c r="W8428" s="99"/>
      <c r="X8428" s="99"/>
      <c r="Y8428" s="99"/>
      <c r="Z8428" s="99"/>
      <c r="AF8428" s="326"/>
    </row>
    <row r="8429" spans="1:32" x14ac:dyDescent="0.25">
      <c r="A8429" s="44" t="s">
        <v>7989</v>
      </c>
      <c r="B8429" s="44" t="s">
        <v>281</v>
      </c>
      <c r="C8429" s="45" t="s">
        <v>7993</v>
      </c>
      <c r="D8429" s="45" t="s">
        <v>12177</v>
      </c>
      <c r="E8429" s="45" t="s">
        <v>12899</v>
      </c>
      <c r="F8429" s="93"/>
      <c r="G8429" s="93"/>
      <c r="H8429" s="93"/>
      <c r="I8429" s="99"/>
      <c r="J8429" s="99"/>
      <c r="K8429" s="99"/>
      <c r="L8429" s="99"/>
      <c r="M8429" s="99"/>
      <c r="N8429" s="99"/>
      <c r="O8429" s="99"/>
      <c r="P8429" s="99"/>
      <c r="Q8429" s="99"/>
      <c r="R8429" s="99"/>
      <c r="S8429" s="99"/>
      <c r="T8429" s="99"/>
      <c r="U8429" s="99"/>
      <c r="V8429" s="99"/>
      <c r="W8429" s="99"/>
      <c r="X8429" s="99"/>
      <c r="Y8429" s="99"/>
      <c r="Z8429" s="99"/>
      <c r="AF8429" s="326"/>
    </row>
    <row r="8430" spans="1:32" x14ac:dyDescent="0.25">
      <c r="A8430" s="44" t="s">
        <v>7989</v>
      </c>
      <c r="B8430" s="44" t="s">
        <v>7990</v>
      </c>
      <c r="C8430" s="45" t="s">
        <v>7991</v>
      </c>
      <c r="D8430" s="93" t="s">
        <v>18817</v>
      </c>
      <c r="E8430" s="45" t="s">
        <v>7992</v>
      </c>
      <c r="F8430" s="379"/>
      <c r="G8430" s="379"/>
      <c r="H8430" s="379"/>
      <c r="I8430" s="380"/>
      <c r="J8430" s="380"/>
      <c r="K8430" s="380"/>
      <c r="L8430" s="380"/>
      <c r="M8430" s="380"/>
      <c r="N8430" s="380"/>
      <c r="O8430" s="380"/>
      <c r="P8430" s="380"/>
      <c r="Q8430" s="380"/>
      <c r="R8430" s="380"/>
      <c r="S8430" s="380"/>
      <c r="T8430" s="380"/>
      <c r="U8430" s="380"/>
      <c r="V8430" s="380"/>
      <c r="W8430" s="380"/>
      <c r="X8430" s="380"/>
      <c r="Y8430" s="380"/>
      <c r="Z8430" s="380"/>
      <c r="AA8430" s="380"/>
      <c r="AF8430" s="326"/>
    </row>
    <row r="8431" spans="1:32" x14ac:dyDescent="0.25">
      <c r="A8431" s="44" t="s">
        <v>7989</v>
      </c>
      <c r="B8431" s="44" t="s">
        <v>281</v>
      </c>
      <c r="C8431" s="45" t="s">
        <v>7993</v>
      </c>
      <c r="D8431" s="93" t="s">
        <v>18817</v>
      </c>
      <c r="E8431" s="45" t="s">
        <v>12899</v>
      </c>
      <c r="F8431" s="379"/>
      <c r="G8431" s="379"/>
      <c r="H8431" s="379"/>
      <c r="I8431" s="380"/>
      <c r="J8431" s="380"/>
      <c r="K8431" s="380"/>
      <c r="L8431" s="380"/>
      <c r="M8431" s="380"/>
      <c r="N8431" s="380"/>
      <c r="O8431" s="380"/>
      <c r="P8431" s="380"/>
      <c r="Q8431" s="380"/>
      <c r="R8431" s="380"/>
      <c r="S8431" s="380"/>
      <c r="T8431" s="380"/>
      <c r="U8431" s="380"/>
      <c r="V8431" s="380"/>
      <c r="W8431" s="380"/>
      <c r="X8431" s="380"/>
      <c r="Y8431" s="380"/>
      <c r="Z8431" s="380"/>
      <c r="AA8431" s="380"/>
      <c r="AF8431" s="326"/>
    </row>
    <row r="8432" spans="1:32" x14ac:dyDescent="0.25">
      <c r="A8432" s="44" t="s">
        <v>7989</v>
      </c>
      <c r="B8432" s="44" t="s">
        <v>4618</v>
      </c>
      <c r="C8432" s="45" t="s">
        <v>18765</v>
      </c>
      <c r="D8432" s="93" t="s">
        <v>18817</v>
      </c>
      <c r="E8432" s="45" t="s">
        <v>10638</v>
      </c>
      <c r="F8432" s="379"/>
      <c r="G8432" s="379"/>
      <c r="H8432" s="379"/>
      <c r="I8432" s="380"/>
      <c r="J8432" s="380"/>
      <c r="K8432" s="380"/>
      <c r="L8432" s="380"/>
      <c r="M8432" s="380"/>
      <c r="N8432" s="380"/>
      <c r="O8432" s="380"/>
      <c r="P8432" s="380"/>
      <c r="Q8432" s="380"/>
      <c r="R8432" s="380"/>
      <c r="S8432" s="380"/>
      <c r="T8432" s="380"/>
      <c r="U8432" s="380"/>
      <c r="V8432" s="380"/>
      <c r="W8432" s="380"/>
      <c r="X8432" s="380"/>
      <c r="Y8432" s="380"/>
      <c r="Z8432" s="380"/>
      <c r="AA8432" s="380"/>
      <c r="AF8432" s="326"/>
    </row>
    <row r="8433" spans="1:32" x14ac:dyDescent="0.25">
      <c r="A8433" s="44" t="s">
        <v>7989</v>
      </c>
      <c r="B8433" s="44" t="s">
        <v>16140</v>
      </c>
      <c r="C8433" s="45" t="s">
        <v>9889</v>
      </c>
      <c r="D8433" s="93" t="s">
        <v>3876</v>
      </c>
      <c r="E8433" s="359">
        <f>DATE(2027,7,19)</f>
        <v>46587</v>
      </c>
      <c r="F8433" s="93"/>
      <c r="G8433" s="93"/>
      <c r="H8433" s="93"/>
      <c r="I8433" s="99"/>
      <c r="J8433" s="99"/>
      <c r="K8433" s="99"/>
      <c r="L8433" s="99"/>
      <c r="M8433" s="99"/>
      <c r="N8433" s="99"/>
      <c r="O8433" s="99"/>
      <c r="P8433" s="99"/>
      <c r="Q8433" s="99"/>
      <c r="R8433" s="99"/>
      <c r="S8433" s="99"/>
      <c r="T8433" s="99"/>
      <c r="U8433" s="99"/>
      <c r="V8433" s="99"/>
      <c r="W8433" s="99"/>
      <c r="X8433" s="99"/>
      <c r="Y8433" s="99"/>
      <c r="Z8433" s="99"/>
      <c r="AF8433" s="326"/>
    </row>
    <row r="8434" spans="1:32" x14ac:dyDescent="0.25">
      <c r="A8434" s="44" t="s">
        <v>7989</v>
      </c>
      <c r="B8434" s="44" t="s">
        <v>7990</v>
      </c>
      <c r="C8434" s="45" t="s">
        <v>7991</v>
      </c>
      <c r="D8434" s="45" t="s">
        <v>10697</v>
      </c>
      <c r="E8434" s="45" t="s">
        <v>7992</v>
      </c>
      <c r="F8434" s="93"/>
      <c r="G8434" s="93"/>
      <c r="H8434" s="93"/>
      <c r="I8434" s="99"/>
      <c r="J8434" s="99"/>
      <c r="K8434" s="99"/>
      <c r="L8434" s="99"/>
      <c r="M8434" s="99"/>
      <c r="N8434" s="44"/>
      <c r="O8434" s="44"/>
      <c r="P8434" s="99"/>
      <c r="Q8434" s="99"/>
      <c r="R8434" s="99"/>
      <c r="S8434" s="99"/>
      <c r="T8434" s="99"/>
      <c r="U8434" s="99"/>
      <c r="V8434" s="99"/>
      <c r="W8434" s="99"/>
      <c r="X8434" s="99"/>
      <c r="Y8434" s="99"/>
      <c r="Z8434" s="99"/>
      <c r="AF8434" s="326"/>
    </row>
    <row r="8435" spans="1:32" x14ac:dyDescent="0.25">
      <c r="A8435" s="44" t="s">
        <v>7989</v>
      </c>
      <c r="B8435" s="44" t="s">
        <v>281</v>
      </c>
      <c r="C8435" s="45" t="s">
        <v>7993</v>
      </c>
      <c r="D8435" s="45" t="s">
        <v>10697</v>
      </c>
      <c r="E8435" s="45" t="s">
        <v>5072</v>
      </c>
      <c r="F8435" s="93"/>
      <c r="G8435" s="93"/>
      <c r="H8435" s="93"/>
      <c r="I8435" s="99"/>
      <c r="J8435" s="99"/>
      <c r="K8435" s="99"/>
      <c r="L8435" s="99"/>
      <c r="M8435" s="99"/>
      <c r="N8435" s="44"/>
      <c r="O8435" s="44"/>
      <c r="P8435" s="99"/>
      <c r="Q8435" s="99"/>
      <c r="R8435" s="99"/>
      <c r="S8435" s="99"/>
      <c r="T8435" s="99"/>
      <c r="U8435" s="99"/>
      <c r="V8435" s="99"/>
      <c r="W8435" s="99"/>
      <c r="X8435" s="99"/>
      <c r="Y8435" s="99"/>
      <c r="Z8435" s="99"/>
      <c r="AF8435" s="326"/>
    </row>
    <row r="8436" spans="1:32" x14ac:dyDescent="0.25">
      <c r="A8436" s="368" t="s">
        <v>15280</v>
      </c>
      <c r="B8436" s="256" t="s">
        <v>15281</v>
      </c>
      <c r="C8436" s="53" t="s">
        <v>15387</v>
      </c>
      <c r="D8436" s="93" t="s">
        <v>5891</v>
      </c>
      <c r="E8436" s="257">
        <v>47252</v>
      </c>
      <c r="F8436" s="93"/>
      <c r="G8436" s="93"/>
      <c r="H8436" s="93"/>
      <c r="I8436" s="99"/>
      <c r="J8436" s="99"/>
      <c r="K8436" s="99"/>
      <c r="L8436" s="99"/>
      <c r="M8436" s="99"/>
      <c r="N8436" s="99"/>
      <c r="O8436" s="99"/>
      <c r="P8436" s="99"/>
      <c r="Q8436" s="99"/>
      <c r="R8436" s="99"/>
      <c r="S8436" s="99"/>
      <c r="T8436" s="99"/>
      <c r="U8436" s="99"/>
      <c r="V8436" s="99"/>
      <c r="W8436" s="99"/>
      <c r="X8436" s="99"/>
      <c r="Y8436" s="99"/>
      <c r="Z8436" s="99"/>
      <c r="AF8436" s="326"/>
    </row>
    <row r="8437" spans="1:32" x14ac:dyDescent="0.25">
      <c r="A8437" s="256" t="s">
        <v>15282</v>
      </c>
      <c r="B8437" s="256" t="s">
        <v>15281</v>
      </c>
      <c r="C8437" s="53" t="s">
        <v>15388</v>
      </c>
      <c r="D8437" s="93" t="s">
        <v>5891</v>
      </c>
      <c r="E8437" s="257">
        <v>47252</v>
      </c>
      <c r="F8437" s="93"/>
      <c r="G8437" s="93"/>
      <c r="H8437" s="93"/>
      <c r="I8437" s="99"/>
      <c r="J8437" s="99"/>
      <c r="K8437" s="99"/>
      <c r="L8437" s="99"/>
      <c r="M8437" s="99"/>
      <c r="N8437" s="99"/>
      <c r="O8437" s="99"/>
      <c r="P8437" s="99"/>
      <c r="Q8437" s="99"/>
      <c r="R8437" s="99"/>
      <c r="S8437" s="99"/>
      <c r="T8437" s="99"/>
      <c r="U8437" s="99"/>
      <c r="V8437" s="99"/>
      <c r="W8437" s="99"/>
      <c r="X8437" s="99"/>
      <c r="Y8437" s="99"/>
      <c r="Z8437" s="99"/>
      <c r="AF8437" s="326"/>
    </row>
    <row r="8438" spans="1:32" x14ac:dyDescent="0.3">
      <c r="A8438" s="372" t="s">
        <v>12007</v>
      </c>
      <c r="B8438" s="372" t="s">
        <v>2787</v>
      </c>
      <c r="C8438" s="125" t="s">
        <v>8393</v>
      </c>
      <c r="D8438" s="32" t="s">
        <v>20621</v>
      </c>
      <c r="E8438" s="125" t="s">
        <v>4471</v>
      </c>
      <c r="F8438" s="125" t="s">
        <v>1236</v>
      </c>
      <c r="G8438" s="125" t="s">
        <v>1237</v>
      </c>
      <c r="AF8438" s="326"/>
    </row>
    <row r="8439" spans="1:32" x14ac:dyDescent="0.3">
      <c r="A8439" s="372" t="s">
        <v>16590</v>
      </c>
      <c r="B8439" s="372" t="s">
        <v>2787</v>
      </c>
      <c r="C8439" s="125" t="s">
        <v>8393</v>
      </c>
      <c r="D8439" s="32" t="s">
        <v>20621</v>
      </c>
      <c r="E8439" s="125" t="s">
        <v>4471</v>
      </c>
      <c r="F8439" s="125" t="s">
        <v>1236</v>
      </c>
      <c r="G8439" s="125" t="s">
        <v>1237</v>
      </c>
      <c r="AF8439" s="326"/>
    </row>
    <row r="8440" spans="1:32" x14ac:dyDescent="0.3">
      <c r="A8440" s="372" t="s">
        <v>2796</v>
      </c>
      <c r="B8440" s="372" t="s">
        <v>2787</v>
      </c>
      <c r="C8440" s="125" t="s">
        <v>8393</v>
      </c>
      <c r="D8440" s="32" t="s">
        <v>20621</v>
      </c>
      <c r="E8440" s="125" t="s">
        <v>4471</v>
      </c>
      <c r="F8440" s="125" t="s">
        <v>1236</v>
      </c>
      <c r="G8440" s="125" t="s">
        <v>1237</v>
      </c>
      <c r="AF8440" s="326"/>
    </row>
    <row r="8441" spans="1:32" x14ac:dyDescent="0.3">
      <c r="A8441" s="372" t="s">
        <v>2796</v>
      </c>
      <c r="B8441" s="372" t="s">
        <v>1208</v>
      </c>
      <c r="C8441" s="125" t="s">
        <v>11149</v>
      </c>
      <c r="D8441" s="32" t="s">
        <v>20621</v>
      </c>
      <c r="E8441" s="125" t="s">
        <v>2686</v>
      </c>
      <c r="F8441" s="125" t="s">
        <v>1236</v>
      </c>
      <c r="G8441" s="125" t="s">
        <v>1237</v>
      </c>
      <c r="AF8441" s="326"/>
    </row>
    <row r="8442" spans="1:32" x14ac:dyDescent="0.25">
      <c r="A8442" s="44" t="s">
        <v>17089</v>
      </c>
      <c r="B8442" s="44" t="s">
        <v>16907</v>
      </c>
      <c r="C8442" s="45">
        <v>25050401</v>
      </c>
      <c r="D8442" s="45" t="s">
        <v>12340</v>
      </c>
      <c r="E8442" s="45" t="s">
        <v>7651</v>
      </c>
      <c r="AF8442" s="326"/>
    </row>
    <row r="8443" spans="1:32" x14ac:dyDescent="0.3">
      <c r="A8443" s="57" t="s">
        <v>2357</v>
      </c>
      <c r="B8443" s="57" t="s">
        <v>1349</v>
      </c>
      <c r="C8443" s="62">
        <v>2501</v>
      </c>
      <c r="D8443" s="93" t="s">
        <v>5007</v>
      </c>
      <c r="E8443" s="60">
        <v>46356</v>
      </c>
      <c r="F8443" s="379"/>
      <c r="G8443" s="379"/>
      <c r="H8443" s="379"/>
      <c r="I8443" s="380"/>
      <c r="J8443" s="380"/>
      <c r="K8443" s="380"/>
      <c r="L8443" s="380"/>
      <c r="M8443" s="380"/>
      <c r="N8443" s="380"/>
      <c r="O8443" s="380"/>
      <c r="P8443" s="380"/>
      <c r="Q8443" s="380"/>
      <c r="R8443" s="380"/>
      <c r="S8443" s="380"/>
      <c r="T8443" s="380"/>
      <c r="U8443" s="380"/>
      <c r="V8443" s="380"/>
      <c r="W8443" s="380"/>
      <c r="X8443" s="380"/>
      <c r="Y8443" s="380"/>
      <c r="Z8443" s="380"/>
      <c r="AA8443" s="380"/>
      <c r="AF8443" s="326"/>
    </row>
    <row r="8444" spans="1:32" x14ac:dyDescent="0.3">
      <c r="A8444" s="385" t="s">
        <v>1286</v>
      </c>
      <c r="B8444" s="385" t="s">
        <v>1339</v>
      </c>
      <c r="C8444" s="387">
        <v>24027</v>
      </c>
      <c r="D8444" s="93" t="s">
        <v>5007</v>
      </c>
      <c r="E8444" s="388">
        <v>46507</v>
      </c>
      <c r="AF8444" s="326"/>
    </row>
    <row r="8445" spans="1:32" x14ac:dyDescent="0.3">
      <c r="A8445" s="372" t="s">
        <v>16591</v>
      </c>
      <c r="B8445" s="372" t="s">
        <v>1841</v>
      </c>
      <c r="C8445" s="125" t="s">
        <v>16531</v>
      </c>
      <c r="D8445" s="32" t="s">
        <v>20621</v>
      </c>
      <c r="E8445" s="125" t="s">
        <v>12895</v>
      </c>
      <c r="F8445" s="125" t="s">
        <v>1236</v>
      </c>
      <c r="G8445" s="125" t="s">
        <v>1237</v>
      </c>
      <c r="AF8445" s="326"/>
    </row>
    <row r="8446" spans="1:32" x14ac:dyDescent="0.25">
      <c r="A8446" s="76" t="s">
        <v>17411</v>
      </c>
      <c r="B8446" s="44" t="s">
        <v>13116</v>
      </c>
      <c r="C8446" s="45">
        <v>3.26</v>
      </c>
      <c r="D8446" s="45" t="s">
        <v>13565</v>
      </c>
      <c r="E8446" s="46">
        <v>47787</v>
      </c>
      <c r="F8446" s="45"/>
      <c r="G8446" s="93"/>
      <c r="H8446" s="93"/>
      <c r="I8446" s="99"/>
      <c r="J8446" s="99"/>
      <c r="K8446" s="99"/>
      <c r="L8446" s="99"/>
      <c r="M8446" s="99"/>
      <c r="N8446" s="99"/>
      <c r="O8446" s="99"/>
      <c r="P8446" s="99"/>
      <c r="Q8446" s="99"/>
      <c r="R8446" s="99"/>
      <c r="S8446" s="99"/>
      <c r="T8446" s="99"/>
      <c r="U8446" s="99"/>
      <c r="V8446" s="99"/>
      <c r="W8446" s="99"/>
      <c r="X8446" s="99"/>
      <c r="Y8446" s="99"/>
      <c r="Z8446" s="99"/>
      <c r="AF8446" s="326"/>
    </row>
    <row r="8447" spans="1:32" x14ac:dyDescent="0.3">
      <c r="A8447" s="372" t="s">
        <v>7475</v>
      </c>
      <c r="B8447" s="372" t="s">
        <v>1221</v>
      </c>
      <c r="C8447" s="125" t="s">
        <v>20613</v>
      </c>
      <c r="D8447" s="32" t="s">
        <v>20621</v>
      </c>
      <c r="E8447" s="125" t="s">
        <v>10032</v>
      </c>
      <c r="F8447" s="125" t="s">
        <v>1236</v>
      </c>
      <c r="G8447" s="125" t="s">
        <v>1237</v>
      </c>
      <c r="AF8447" s="326"/>
    </row>
    <row r="8448" spans="1:32" x14ac:dyDescent="0.25">
      <c r="A8448" s="44" t="s">
        <v>5579</v>
      </c>
      <c r="B8448" s="44" t="s">
        <v>18828</v>
      </c>
      <c r="C8448" s="45">
        <v>25010501</v>
      </c>
      <c r="D8448" s="45" t="s">
        <v>12340</v>
      </c>
      <c r="E8448" s="45" t="s">
        <v>13567</v>
      </c>
      <c r="AF8448" s="326"/>
    </row>
    <row r="8449" spans="1:32" x14ac:dyDescent="0.3">
      <c r="A8449" s="372" t="s">
        <v>8737</v>
      </c>
      <c r="B8449" s="372" t="s">
        <v>1209</v>
      </c>
      <c r="C8449" s="125" t="s">
        <v>8691</v>
      </c>
      <c r="D8449" s="32" t="s">
        <v>20621</v>
      </c>
      <c r="E8449" s="125" t="s">
        <v>8524</v>
      </c>
      <c r="F8449" s="125" t="s">
        <v>1236</v>
      </c>
      <c r="G8449" s="125" t="s">
        <v>1237</v>
      </c>
      <c r="AF8449" s="326"/>
    </row>
    <row r="8450" spans="1:32" x14ac:dyDescent="0.3">
      <c r="A8450" s="372" t="s">
        <v>8737</v>
      </c>
      <c r="B8450" s="372" t="s">
        <v>12349</v>
      </c>
      <c r="C8450" s="125" t="s">
        <v>12350</v>
      </c>
      <c r="D8450" s="32" t="s">
        <v>20621</v>
      </c>
      <c r="E8450" s="125" t="s">
        <v>5075</v>
      </c>
      <c r="F8450" s="125" t="s">
        <v>1236</v>
      </c>
      <c r="G8450" s="125" t="s">
        <v>1237</v>
      </c>
      <c r="AF8450" s="326"/>
    </row>
    <row r="8451" spans="1:32" x14ac:dyDescent="0.25">
      <c r="A8451" s="44" t="s">
        <v>1080</v>
      </c>
      <c r="B8451" s="44" t="s">
        <v>13126</v>
      </c>
      <c r="C8451" s="45">
        <v>14.24</v>
      </c>
      <c r="D8451" s="45" t="s">
        <v>13565</v>
      </c>
      <c r="E8451" s="46">
        <v>47299</v>
      </c>
      <c r="F8451" s="45"/>
      <c r="G8451" s="93"/>
      <c r="H8451" s="93"/>
      <c r="I8451" s="99"/>
      <c r="J8451" s="99"/>
      <c r="K8451" s="99"/>
      <c r="L8451" s="99"/>
      <c r="M8451" s="99"/>
      <c r="N8451" s="99"/>
      <c r="O8451" s="99"/>
      <c r="P8451" s="99"/>
      <c r="Q8451" s="99"/>
      <c r="R8451" s="99"/>
      <c r="S8451" s="99"/>
      <c r="T8451" s="99"/>
      <c r="U8451" s="99"/>
      <c r="V8451" s="99"/>
      <c r="W8451" s="99"/>
      <c r="X8451" s="99"/>
      <c r="Y8451" s="99"/>
      <c r="Z8451" s="99"/>
      <c r="AF8451" s="326"/>
    </row>
    <row r="8452" spans="1:32" x14ac:dyDescent="0.25">
      <c r="A8452" s="44" t="s">
        <v>1080</v>
      </c>
      <c r="B8452" s="44" t="s">
        <v>11187</v>
      </c>
      <c r="C8452" s="45" t="s">
        <v>11043</v>
      </c>
      <c r="D8452" s="46" t="s">
        <v>13037</v>
      </c>
      <c r="E8452" s="46">
        <v>46191</v>
      </c>
      <c r="AF8452" s="326"/>
    </row>
    <row r="8453" spans="1:32" x14ac:dyDescent="0.25">
      <c r="A8453" s="44" t="s">
        <v>8849</v>
      </c>
      <c r="B8453" s="44" t="s">
        <v>20344</v>
      </c>
      <c r="C8453" s="45" t="s">
        <v>8813</v>
      </c>
      <c r="D8453" s="32" t="s">
        <v>12570</v>
      </c>
      <c r="E8453" s="46">
        <v>46387</v>
      </c>
      <c r="AF8453" s="326"/>
    </row>
    <row r="8454" spans="1:32" x14ac:dyDescent="0.3">
      <c r="A8454" s="372" t="s">
        <v>20124</v>
      </c>
      <c r="B8454" s="372" t="s">
        <v>1214</v>
      </c>
      <c r="C8454" s="125" t="s">
        <v>18610</v>
      </c>
      <c r="D8454" s="32" t="s">
        <v>20621</v>
      </c>
      <c r="E8454" s="125" t="s">
        <v>8976</v>
      </c>
      <c r="F8454" s="125" t="s">
        <v>1237</v>
      </c>
      <c r="G8454" s="125" t="s">
        <v>1237</v>
      </c>
      <c r="AF8454" s="326"/>
    </row>
    <row r="8455" spans="1:32" ht="14.4" x14ac:dyDescent="0.3">
      <c r="A8455" s="385" t="s">
        <v>12564</v>
      </c>
      <c r="B8455" s="385" t="s">
        <v>1359</v>
      </c>
      <c r="C8455" s="387" t="s">
        <v>14201</v>
      </c>
      <c r="D8455" s="93" t="s">
        <v>5007</v>
      </c>
      <c r="E8455" s="389" t="s">
        <v>10500</v>
      </c>
      <c r="AF8455" s="326"/>
    </row>
    <row r="8456" spans="1:32" x14ac:dyDescent="0.25">
      <c r="A8456" s="44" t="s">
        <v>19336</v>
      </c>
      <c r="B8456" s="44" t="s">
        <v>7120</v>
      </c>
      <c r="C8456" s="45">
        <v>260204</v>
      </c>
      <c r="D8456" s="45" t="s">
        <v>12340</v>
      </c>
      <c r="E8456" s="45" t="s">
        <v>10021</v>
      </c>
      <c r="AF8456" s="326"/>
    </row>
    <row r="8457" spans="1:32" x14ac:dyDescent="0.3">
      <c r="A8457" s="372" t="s">
        <v>8738</v>
      </c>
      <c r="B8457" s="372" t="s">
        <v>8720</v>
      </c>
      <c r="C8457" s="125" t="s">
        <v>8721</v>
      </c>
      <c r="D8457" s="32" t="s">
        <v>20621</v>
      </c>
      <c r="E8457" s="125" t="s">
        <v>8524</v>
      </c>
      <c r="F8457" s="125" t="s">
        <v>1236</v>
      </c>
      <c r="G8457" s="125" t="s">
        <v>1237</v>
      </c>
      <c r="AF8457" s="326"/>
    </row>
    <row r="8458" spans="1:32" x14ac:dyDescent="0.3">
      <c r="A8458" s="372" t="s">
        <v>1081</v>
      </c>
      <c r="B8458" s="372" t="s">
        <v>8720</v>
      </c>
      <c r="C8458" s="125" t="s">
        <v>8721</v>
      </c>
      <c r="D8458" s="32" t="s">
        <v>20621</v>
      </c>
      <c r="E8458" s="125" t="s">
        <v>8524</v>
      </c>
      <c r="F8458" s="125" t="s">
        <v>1236</v>
      </c>
      <c r="G8458" s="125" t="s">
        <v>1237</v>
      </c>
      <c r="AF8458" s="326"/>
    </row>
    <row r="8459" spans="1:32" x14ac:dyDescent="0.3">
      <c r="A8459" s="92" t="s">
        <v>1082</v>
      </c>
      <c r="B8459" s="92" t="s">
        <v>1359</v>
      </c>
      <c r="C8459" s="349" t="s">
        <v>14201</v>
      </c>
      <c r="D8459" s="349" t="s">
        <v>14041</v>
      </c>
      <c r="E8459" s="351">
        <v>46752</v>
      </c>
      <c r="F8459" s="93"/>
      <c r="G8459" s="93"/>
      <c r="H8459" s="93"/>
      <c r="I8459" s="99"/>
      <c r="J8459" s="99"/>
      <c r="K8459" s="99"/>
      <c r="L8459" s="99"/>
      <c r="M8459" s="99"/>
      <c r="N8459" s="99"/>
      <c r="O8459" s="99"/>
      <c r="P8459" s="99"/>
      <c r="Q8459" s="99"/>
      <c r="R8459" s="99"/>
      <c r="S8459" s="99"/>
      <c r="T8459" s="99"/>
      <c r="U8459" s="99"/>
      <c r="V8459" s="99"/>
      <c r="W8459" s="99"/>
      <c r="X8459" s="99"/>
      <c r="Y8459" s="99"/>
      <c r="Z8459" s="99"/>
      <c r="AF8459" s="326"/>
    </row>
    <row r="8460" spans="1:32" x14ac:dyDescent="0.25">
      <c r="A8460" s="44" t="s">
        <v>19337</v>
      </c>
      <c r="B8460" s="44" t="s">
        <v>10031</v>
      </c>
      <c r="C8460" s="45">
        <v>260105</v>
      </c>
      <c r="D8460" s="45" t="s">
        <v>12340</v>
      </c>
      <c r="E8460" s="45" t="s">
        <v>19008</v>
      </c>
      <c r="AF8460" s="326"/>
    </row>
    <row r="8461" spans="1:32" x14ac:dyDescent="0.25">
      <c r="A8461" s="44" t="s">
        <v>10040</v>
      </c>
      <c r="B8461" s="44" t="s">
        <v>5639</v>
      </c>
      <c r="C8461" s="45">
        <v>26010401</v>
      </c>
      <c r="D8461" s="45" t="s">
        <v>12340</v>
      </c>
      <c r="E8461" s="45" t="s">
        <v>18836</v>
      </c>
      <c r="AF8461" s="326"/>
    </row>
    <row r="8462" spans="1:32" x14ac:dyDescent="0.25">
      <c r="A8462" s="44" t="s">
        <v>11514</v>
      </c>
      <c r="B8462" s="44" t="s">
        <v>967</v>
      </c>
      <c r="C8462" s="45">
        <v>240601</v>
      </c>
      <c r="D8462" s="45" t="s">
        <v>12340</v>
      </c>
      <c r="E8462" s="45" t="s">
        <v>10639</v>
      </c>
      <c r="AF8462" s="326"/>
    </row>
    <row r="8463" spans="1:32" x14ac:dyDescent="0.25">
      <c r="A8463" s="44" t="s">
        <v>11514</v>
      </c>
      <c r="B8463" s="44" t="s">
        <v>11295</v>
      </c>
      <c r="C8463" s="45">
        <v>240507</v>
      </c>
      <c r="D8463" s="45" t="s">
        <v>12340</v>
      </c>
      <c r="E8463" s="45" t="s">
        <v>5468</v>
      </c>
      <c r="AF8463" s="326"/>
    </row>
    <row r="8464" spans="1:32" x14ac:dyDescent="0.3">
      <c r="A8464" s="372" t="s">
        <v>16592</v>
      </c>
      <c r="B8464" s="372" t="s">
        <v>5064</v>
      </c>
      <c r="C8464" s="125" t="s">
        <v>16873</v>
      </c>
      <c r="D8464" s="32" t="s">
        <v>20621</v>
      </c>
      <c r="E8464" s="125" t="s">
        <v>10638</v>
      </c>
      <c r="F8464" s="125" t="s">
        <v>1236</v>
      </c>
      <c r="G8464" s="125" t="s">
        <v>1237</v>
      </c>
      <c r="AF8464" s="326"/>
    </row>
    <row r="8465" spans="1:32" x14ac:dyDescent="0.3">
      <c r="A8465" s="372" t="s">
        <v>16592</v>
      </c>
      <c r="B8465" s="372" t="s">
        <v>7467</v>
      </c>
      <c r="C8465" s="125" t="s">
        <v>20620</v>
      </c>
      <c r="D8465" s="32" t="s">
        <v>20621</v>
      </c>
      <c r="E8465" s="125" t="s">
        <v>10032</v>
      </c>
      <c r="F8465" s="125" t="s">
        <v>1236</v>
      </c>
      <c r="G8465" s="125" t="s">
        <v>1237</v>
      </c>
      <c r="AF8465" s="326"/>
    </row>
    <row r="8466" spans="1:32" x14ac:dyDescent="0.25">
      <c r="A8466" s="44" t="s">
        <v>19338</v>
      </c>
      <c r="B8466" s="44" t="s">
        <v>990</v>
      </c>
      <c r="C8466" s="45">
        <v>260102</v>
      </c>
      <c r="D8466" s="45" t="s">
        <v>12340</v>
      </c>
      <c r="E8466" s="45" t="s">
        <v>8976</v>
      </c>
      <c r="AF8466" s="326"/>
    </row>
    <row r="8467" spans="1:32" x14ac:dyDescent="0.25">
      <c r="A8467" s="44" t="s">
        <v>19338</v>
      </c>
      <c r="B8467" s="44" t="s">
        <v>3598</v>
      </c>
      <c r="C8467" s="45">
        <v>230301</v>
      </c>
      <c r="D8467" s="45" t="s">
        <v>12340</v>
      </c>
      <c r="E8467" s="45" t="s">
        <v>5580</v>
      </c>
      <c r="AF8467" s="326"/>
    </row>
    <row r="8468" spans="1:32" x14ac:dyDescent="0.25">
      <c r="A8468" s="44" t="s">
        <v>19338</v>
      </c>
      <c r="B8468" s="44" t="s">
        <v>970</v>
      </c>
      <c r="C8468" s="45">
        <v>231104</v>
      </c>
      <c r="D8468" s="45" t="s">
        <v>12340</v>
      </c>
      <c r="E8468" s="45" t="s">
        <v>9018</v>
      </c>
      <c r="AF8468" s="326"/>
    </row>
    <row r="8469" spans="1:32" x14ac:dyDescent="0.25">
      <c r="A8469" s="44" t="s">
        <v>6990</v>
      </c>
      <c r="B8469" s="44" t="s">
        <v>2433</v>
      </c>
      <c r="C8469" s="45">
        <v>230105</v>
      </c>
      <c r="D8469" s="45" t="s">
        <v>12340</v>
      </c>
      <c r="E8469" s="45" t="s">
        <v>5580</v>
      </c>
      <c r="AF8469" s="326"/>
    </row>
    <row r="8470" spans="1:32" x14ac:dyDescent="0.25">
      <c r="A8470" s="44" t="s">
        <v>6990</v>
      </c>
      <c r="B8470" s="44" t="s">
        <v>18840</v>
      </c>
      <c r="C8470" s="45">
        <v>260202</v>
      </c>
      <c r="D8470" s="45" t="s">
        <v>12340</v>
      </c>
      <c r="E8470" s="45" t="s">
        <v>10021</v>
      </c>
      <c r="AF8470" s="326"/>
    </row>
    <row r="8471" spans="1:32" x14ac:dyDescent="0.25">
      <c r="A8471" s="44" t="s">
        <v>17090</v>
      </c>
      <c r="B8471" s="44" t="s">
        <v>7650</v>
      </c>
      <c r="C8471" s="45">
        <v>230504</v>
      </c>
      <c r="D8471" s="45" t="s">
        <v>12340</v>
      </c>
      <c r="E8471" s="45" t="s">
        <v>7651</v>
      </c>
      <c r="AF8471" s="326"/>
    </row>
    <row r="8472" spans="1:32" x14ac:dyDescent="0.25">
      <c r="A8472" s="44" t="s">
        <v>4507</v>
      </c>
      <c r="B8472" s="44" t="s">
        <v>12966</v>
      </c>
      <c r="C8472" s="45">
        <v>24090701</v>
      </c>
      <c r="D8472" s="45" t="s">
        <v>12340</v>
      </c>
      <c r="E8472" s="45" t="s">
        <v>5075</v>
      </c>
      <c r="AF8472" s="326"/>
    </row>
    <row r="8473" spans="1:32" x14ac:dyDescent="0.25">
      <c r="A8473" s="44" t="s">
        <v>4507</v>
      </c>
      <c r="B8473" s="44" t="s">
        <v>4480</v>
      </c>
      <c r="C8473" s="45">
        <v>24090702</v>
      </c>
      <c r="D8473" s="45" t="s">
        <v>12340</v>
      </c>
      <c r="E8473" s="45" t="s">
        <v>5075</v>
      </c>
      <c r="AF8473" s="326"/>
    </row>
    <row r="8474" spans="1:32" x14ac:dyDescent="0.25">
      <c r="A8474" s="44" t="s">
        <v>13317</v>
      </c>
      <c r="B8474" s="44" t="s">
        <v>13134</v>
      </c>
      <c r="C8474" s="45">
        <v>13.23</v>
      </c>
      <c r="D8474" s="45" t="s">
        <v>13565</v>
      </c>
      <c r="E8474" s="46">
        <v>46934</v>
      </c>
      <c r="F8474" s="45"/>
      <c r="G8474" s="93"/>
      <c r="H8474" s="93"/>
      <c r="I8474" s="99"/>
      <c r="J8474" s="99"/>
      <c r="K8474" s="99"/>
      <c r="L8474" s="99"/>
      <c r="M8474" s="99"/>
      <c r="N8474" s="99"/>
      <c r="O8474" s="99"/>
      <c r="P8474" s="99"/>
      <c r="Q8474" s="99"/>
      <c r="R8474" s="99"/>
      <c r="S8474" s="99"/>
      <c r="T8474" s="99"/>
      <c r="U8474" s="99"/>
      <c r="V8474" s="99"/>
      <c r="W8474" s="99"/>
      <c r="X8474" s="99"/>
      <c r="Y8474" s="99"/>
      <c r="Z8474" s="99"/>
      <c r="AF8474" s="326"/>
    </row>
    <row r="8475" spans="1:32" x14ac:dyDescent="0.25">
      <c r="A8475" s="44" t="s">
        <v>13317</v>
      </c>
      <c r="B8475" s="44" t="s">
        <v>13141</v>
      </c>
      <c r="C8475" s="45">
        <v>20.23</v>
      </c>
      <c r="D8475" s="45" t="s">
        <v>13565</v>
      </c>
      <c r="E8475" s="46">
        <v>46934</v>
      </c>
      <c r="F8475" s="45"/>
      <c r="G8475" s="93"/>
      <c r="H8475" s="93"/>
      <c r="I8475" s="99"/>
      <c r="J8475" s="99"/>
      <c r="K8475" s="99"/>
      <c r="L8475" s="99"/>
      <c r="M8475" s="99"/>
      <c r="N8475" s="99"/>
      <c r="O8475" s="99"/>
      <c r="P8475" s="99"/>
      <c r="Q8475" s="99"/>
      <c r="R8475" s="99"/>
      <c r="S8475" s="99"/>
      <c r="T8475" s="99"/>
      <c r="U8475" s="99"/>
      <c r="V8475" s="99"/>
      <c r="W8475" s="99"/>
      <c r="X8475" s="99"/>
      <c r="Y8475" s="99"/>
      <c r="Z8475" s="99"/>
      <c r="AF8475" s="326"/>
    </row>
    <row r="8476" spans="1:32" x14ac:dyDescent="0.25">
      <c r="A8476" s="44" t="s">
        <v>13317</v>
      </c>
      <c r="B8476" s="44" t="s">
        <v>13118</v>
      </c>
      <c r="C8476" s="45">
        <v>21.23</v>
      </c>
      <c r="D8476" s="45" t="s">
        <v>13565</v>
      </c>
      <c r="E8476" s="46">
        <v>46934</v>
      </c>
      <c r="F8476" s="45"/>
      <c r="G8476" s="93"/>
      <c r="H8476" s="93"/>
      <c r="I8476" s="99"/>
      <c r="J8476" s="99"/>
      <c r="K8476" s="99"/>
      <c r="L8476" s="99"/>
      <c r="M8476" s="99"/>
      <c r="N8476" s="99"/>
      <c r="O8476" s="99"/>
      <c r="P8476" s="99"/>
      <c r="Q8476" s="99"/>
      <c r="R8476" s="99"/>
      <c r="S8476" s="99"/>
      <c r="T8476" s="99"/>
      <c r="U8476" s="99"/>
      <c r="V8476" s="99"/>
      <c r="W8476" s="99"/>
      <c r="X8476" s="99"/>
      <c r="Y8476" s="99"/>
      <c r="Z8476" s="99"/>
      <c r="AF8476" s="326"/>
    </row>
    <row r="8477" spans="1:32" x14ac:dyDescent="0.25">
      <c r="A8477" s="44" t="s">
        <v>13317</v>
      </c>
      <c r="B8477" s="44" t="s">
        <v>13119</v>
      </c>
      <c r="C8477" s="45">
        <v>22.23</v>
      </c>
      <c r="D8477" s="45" t="s">
        <v>13565</v>
      </c>
      <c r="E8477" s="46">
        <v>46934</v>
      </c>
      <c r="F8477" s="45"/>
      <c r="G8477" s="93"/>
      <c r="H8477" s="93"/>
      <c r="I8477" s="99"/>
      <c r="J8477" s="99"/>
      <c r="K8477" s="99"/>
      <c r="L8477" s="99"/>
      <c r="M8477" s="99"/>
      <c r="N8477" s="99"/>
      <c r="O8477" s="99"/>
      <c r="P8477" s="99"/>
      <c r="Q8477" s="99"/>
      <c r="R8477" s="99"/>
      <c r="S8477" s="99"/>
      <c r="T8477" s="99"/>
      <c r="U8477" s="99"/>
      <c r="V8477" s="99"/>
      <c r="W8477" s="99"/>
      <c r="X8477" s="99"/>
      <c r="Y8477" s="99"/>
      <c r="Z8477" s="99"/>
      <c r="AF8477" s="326"/>
    </row>
    <row r="8478" spans="1:32" x14ac:dyDescent="0.3">
      <c r="A8478" s="372" t="s">
        <v>12436</v>
      </c>
      <c r="B8478" s="372" t="s">
        <v>4223</v>
      </c>
      <c r="C8478" s="125" t="s">
        <v>12347</v>
      </c>
      <c r="D8478" s="32" t="s">
        <v>20621</v>
      </c>
      <c r="E8478" s="125" t="s">
        <v>5075</v>
      </c>
      <c r="F8478" s="125" t="s">
        <v>1236</v>
      </c>
      <c r="G8478" s="125" t="s">
        <v>1237</v>
      </c>
      <c r="AF8478" s="326"/>
    </row>
    <row r="8479" spans="1:32" x14ac:dyDescent="0.25">
      <c r="A8479" s="44" t="s">
        <v>15648</v>
      </c>
      <c r="B8479" s="44" t="s">
        <v>2610</v>
      </c>
      <c r="C8479" s="45" t="s">
        <v>15649</v>
      </c>
      <c r="D8479" s="46" t="s">
        <v>13037</v>
      </c>
      <c r="E8479" s="46">
        <v>46162</v>
      </c>
      <c r="AF8479" s="326"/>
    </row>
    <row r="8480" spans="1:32" x14ac:dyDescent="0.25">
      <c r="A8480" s="44" t="s">
        <v>15648</v>
      </c>
      <c r="B8480" s="44" t="s">
        <v>2433</v>
      </c>
      <c r="C8480" s="45">
        <v>250106</v>
      </c>
      <c r="D8480" s="45" t="s">
        <v>12340</v>
      </c>
      <c r="E8480" s="45" t="s">
        <v>12896</v>
      </c>
      <c r="AF8480" s="326"/>
    </row>
    <row r="8481" spans="1:32" x14ac:dyDescent="0.3">
      <c r="A8481" s="271" t="s">
        <v>18604</v>
      </c>
      <c r="B8481" s="271" t="s">
        <v>18600</v>
      </c>
      <c r="C8481" s="59" t="s">
        <v>18601</v>
      </c>
      <c r="D8481" s="32" t="s">
        <v>1250</v>
      </c>
      <c r="E8481" s="378">
        <v>47593</v>
      </c>
      <c r="F8481" s="93"/>
      <c r="G8481" s="93"/>
      <c r="H8481" s="93"/>
      <c r="I8481" s="99"/>
      <c r="J8481" s="99"/>
      <c r="K8481" s="99"/>
      <c r="L8481" s="99"/>
      <c r="M8481" s="99"/>
      <c r="N8481" s="99"/>
      <c r="O8481" s="99"/>
      <c r="P8481" s="99"/>
      <c r="Q8481" s="99"/>
      <c r="R8481" s="99"/>
      <c r="S8481" s="99"/>
      <c r="T8481" s="99"/>
      <c r="U8481" s="99"/>
      <c r="V8481" s="99"/>
      <c r="W8481" s="99"/>
      <c r="X8481" s="99"/>
      <c r="Y8481" s="99"/>
      <c r="Z8481" s="99"/>
      <c r="AF8481" s="326"/>
    </row>
    <row r="8482" spans="1:32" x14ac:dyDescent="0.25">
      <c r="A8482" s="44" t="s">
        <v>19339</v>
      </c>
      <c r="B8482" s="44" t="s">
        <v>5639</v>
      </c>
      <c r="C8482" s="45">
        <v>25010401</v>
      </c>
      <c r="D8482" s="45" t="s">
        <v>12340</v>
      </c>
      <c r="E8482" s="45" t="s">
        <v>13581</v>
      </c>
      <c r="AF8482" s="326"/>
    </row>
    <row r="8483" spans="1:32" x14ac:dyDescent="0.25">
      <c r="A8483" s="44" t="s">
        <v>19340</v>
      </c>
      <c r="B8483" s="44" t="s">
        <v>18845</v>
      </c>
      <c r="C8483" s="45">
        <v>23110101</v>
      </c>
      <c r="D8483" s="45" t="s">
        <v>12340</v>
      </c>
      <c r="E8483" s="45" t="s">
        <v>9018</v>
      </c>
      <c r="AF8483" s="326"/>
    </row>
    <row r="8484" spans="1:32" x14ac:dyDescent="0.25">
      <c r="A8484" s="44" t="s">
        <v>19340</v>
      </c>
      <c r="B8484" s="44" t="s">
        <v>10020</v>
      </c>
      <c r="C8484" s="45">
        <v>24010401</v>
      </c>
      <c r="D8484" s="45" t="s">
        <v>12340</v>
      </c>
      <c r="E8484" s="45" t="s">
        <v>10021</v>
      </c>
      <c r="AF8484" s="326"/>
    </row>
    <row r="8485" spans="1:32" x14ac:dyDescent="0.3">
      <c r="A8485" s="372" t="s">
        <v>9382</v>
      </c>
      <c r="B8485" s="372" t="s">
        <v>1235</v>
      </c>
      <c r="C8485" s="125" t="s">
        <v>9348</v>
      </c>
      <c r="D8485" s="32" t="s">
        <v>20621</v>
      </c>
      <c r="E8485" s="125" t="s">
        <v>9349</v>
      </c>
      <c r="F8485" s="125" t="s">
        <v>1237</v>
      </c>
      <c r="G8485" s="125" t="s">
        <v>1237</v>
      </c>
      <c r="AF8485" s="326"/>
    </row>
    <row r="8486" spans="1:32" x14ac:dyDescent="0.25">
      <c r="A8486" s="44" t="s">
        <v>19341</v>
      </c>
      <c r="B8486" s="44" t="s">
        <v>5639</v>
      </c>
      <c r="C8486" s="45">
        <v>26010401</v>
      </c>
      <c r="D8486" s="45" t="s">
        <v>12340</v>
      </c>
      <c r="E8486" s="45" t="s">
        <v>18836</v>
      </c>
      <c r="AF8486" s="326"/>
    </row>
    <row r="8487" spans="1:32" x14ac:dyDescent="0.25">
      <c r="A8487" s="44" t="s">
        <v>19341</v>
      </c>
      <c r="B8487" s="44" t="s">
        <v>3298</v>
      </c>
      <c r="C8487" s="45">
        <v>26010402</v>
      </c>
      <c r="D8487" s="45" t="s">
        <v>12340</v>
      </c>
      <c r="E8487" s="45" t="s">
        <v>18836</v>
      </c>
      <c r="AF8487" s="326"/>
    </row>
    <row r="8488" spans="1:32" x14ac:dyDescent="0.3">
      <c r="A8488" s="372" t="s">
        <v>12008</v>
      </c>
      <c r="B8488" s="372" t="s">
        <v>4057</v>
      </c>
      <c r="C8488" s="125" t="s">
        <v>11933</v>
      </c>
      <c r="D8488" s="32" t="s">
        <v>20621</v>
      </c>
      <c r="E8488" s="125" t="s">
        <v>5311</v>
      </c>
      <c r="F8488" s="125" t="s">
        <v>1236</v>
      </c>
      <c r="G8488" s="125" t="s">
        <v>1236</v>
      </c>
      <c r="AF8488" s="326"/>
    </row>
    <row r="8489" spans="1:32" x14ac:dyDescent="0.3">
      <c r="A8489" s="372" t="s">
        <v>3008</v>
      </c>
      <c r="B8489" s="372" t="s">
        <v>1209</v>
      </c>
      <c r="C8489" s="125" t="s">
        <v>8691</v>
      </c>
      <c r="D8489" s="32" t="s">
        <v>20621</v>
      </c>
      <c r="E8489" s="125" t="s">
        <v>8524</v>
      </c>
      <c r="F8489" s="125" t="s">
        <v>1236</v>
      </c>
      <c r="G8489" s="125" t="s">
        <v>1237</v>
      </c>
      <c r="AF8489" s="326"/>
    </row>
    <row r="8490" spans="1:32" x14ac:dyDescent="0.25">
      <c r="A8490" s="44" t="s">
        <v>13702</v>
      </c>
      <c r="B8490" s="44" t="s">
        <v>10020</v>
      </c>
      <c r="C8490" s="45">
        <v>24010401</v>
      </c>
      <c r="D8490" s="45" t="s">
        <v>12340</v>
      </c>
      <c r="E8490" s="45" t="s">
        <v>10021</v>
      </c>
      <c r="AF8490" s="326"/>
    </row>
    <row r="8491" spans="1:32" x14ac:dyDescent="0.25">
      <c r="A8491" s="44" t="s">
        <v>13702</v>
      </c>
      <c r="B8491" s="44" t="s">
        <v>18828</v>
      </c>
      <c r="C8491" s="45">
        <v>25010501</v>
      </c>
      <c r="D8491" s="45" t="s">
        <v>12340</v>
      </c>
      <c r="E8491" s="45" t="s">
        <v>13567</v>
      </c>
      <c r="AF8491" s="326"/>
    </row>
    <row r="8492" spans="1:32" x14ac:dyDescent="0.25">
      <c r="A8492" s="44" t="s">
        <v>13702</v>
      </c>
      <c r="B8492" s="44" t="s">
        <v>3298</v>
      </c>
      <c r="C8492" s="45">
        <v>24010402</v>
      </c>
      <c r="D8492" s="45" t="s">
        <v>12340</v>
      </c>
      <c r="E8492" s="45" t="s">
        <v>10021</v>
      </c>
      <c r="AF8492" s="326"/>
    </row>
    <row r="8493" spans="1:32" x14ac:dyDescent="0.25">
      <c r="A8493" s="265" t="s">
        <v>1867</v>
      </c>
      <c r="B8493" s="343" t="s">
        <v>1868</v>
      </c>
      <c r="C8493" s="96" t="s">
        <v>18606</v>
      </c>
      <c r="D8493" s="96" t="s">
        <v>1250</v>
      </c>
      <c r="E8493" s="112">
        <v>11068</v>
      </c>
      <c r="F8493" s="93"/>
      <c r="G8493" s="93"/>
      <c r="H8493" s="93"/>
      <c r="I8493" s="99"/>
      <c r="J8493" s="99"/>
      <c r="K8493" s="99"/>
      <c r="L8493" s="99"/>
      <c r="M8493" s="99"/>
      <c r="N8493" s="44"/>
      <c r="O8493" s="44"/>
      <c r="P8493" s="99"/>
      <c r="Q8493" s="99"/>
      <c r="R8493" s="99"/>
      <c r="S8493" s="99"/>
      <c r="T8493" s="99"/>
      <c r="U8493" s="99"/>
      <c r="V8493" s="99"/>
      <c r="W8493" s="99"/>
      <c r="X8493" s="99"/>
      <c r="Y8493" s="99"/>
      <c r="Z8493" s="99"/>
      <c r="AF8493" s="326"/>
    </row>
    <row r="8494" spans="1:32" x14ac:dyDescent="0.3">
      <c r="A8494" s="372" t="s">
        <v>16593</v>
      </c>
      <c r="B8494" s="372" t="s">
        <v>1842</v>
      </c>
      <c r="C8494" s="125" t="s">
        <v>16723</v>
      </c>
      <c r="D8494" s="32" t="s">
        <v>20621</v>
      </c>
      <c r="E8494" s="125" t="s">
        <v>12895</v>
      </c>
      <c r="F8494" s="125" t="s">
        <v>1236</v>
      </c>
      <c r="G8494" s="125" t="s">
        <v>1237</v>
      </c>
      <c r="AF8494" s="326"/>
    </row>
    <row r="8495" spans="1:32" x14ac:dyDescent="0.3">
      <c r="A8495" s="372" t="s">
        <v>12437</v>
      </c>
      <c r="B8495" s="372" t="s">
        <v>1232</v>
      </c>
      <c r="C8495" s="125" t="s">
        <v>12397</v>
      </c>
      <c r="D8495" s="32" t="s">
        <v>20621</v>
      </c>
      <c r="E8495" s="125" t="s">
        <v>5075</v>
      </c>
      <c r="F8495" s="125" t="s">
        <v>1237</v>
      </c>
      <c r="G8495" s="125" t="s">
        <v>1237</v>
      </c>
      <c r="AF8495" s="326"/>
    </row>
    <row r="8496" spans="1:32" x14ac:dyDescent="0.25">
      <c r="A8496" s="44" t="s">
        <v>2767</v>
      </c>
      <c r="B8496" s="44" t="s">
        <v>6827</v>
      </c>
      <c r="C8496" s="45" t="s">
        <v>7661</v>
      </c>
      <c r="D8496" s="46" t="s">
        <v>13037</v>
      </c>
      <c r="E8496" s="46">
        <v>46523</v>
      </c>
      <c r="AF8496" s="326"/>
    </row>
    <row r="8497" spans="1:32" x14ac:dyDescent="0.25">
      <c r="A8497" s="44" t="s">
        <v>2767</v>
      </c>
      <c r="B8497" s="44" t="s">
        <v>6827</v>
      </c>
      <c r="C8497" s="45" t="s">
        <v>7661</v>
      </c>
      <c r="D8497" s="46" t="s">
        <v>13037</v>
      </c>
      <c r="E8497" s="46">
        <v>46523</v>
      </c>
      <c r="AF8497" s="326"/>
    </row>
    <row r="8498" spans="1:32" x14ac:dyDescent="0.3">
      <c r="A8498" s="372" t="s">
        <v>9383</v>
      </c>
      <c r="B8498" s="372" t="s">
        <v>3249</v>
      </c>
      <c r="C8498" s="125" t="s">
        <v>11935</v>
      </c>
      <c r="D8498" s="32" t="s">
        <v>20621</v>
      </c>
      <c r="E8498" s="125" t="s">
        <v>5452</v>
      </c>
      <c r="F8498" s="125" t="s">
        <v>1236</v>
      </c>
      <c r="G8498" s="125" t="s">
        <v>1236</v>
      </c>
      <c r="AF8498" s="326"/>
    </row>
    <row r="8499" spans="1:32" x14ac:dyDescent="0.25">
      <c r="A8499" s="44" t="s">
        <v>550</v>
      </c>
      <c r="B8499" s="44" t="s">
        <v>20368</v>
      </c>
      <c r="C8499" s="45" t="s">
        <v>5829</v>
      </c>
      <c r="D8499" s="32" t="s">
        <v>12570</v>
      </c>
      <c r="E8499" s="46">
        <v>46507</v>
      </c>
      <c r="AF8499" s="326"/>
    </row>
    <row r="8500" spans="1:32" x14ac:dyDescent="0.3">
      <c r="A8500" s="372" t="s">
        <v>17523</v>
      </c>
      <c r="B8500" s="372" t="s">
        <v>5061</v>
      </c>
      <c r="C8500" s="125" t="s">
        <v>17483</v>
      </c>
      <c r="D8500" s="32" t="s">
        <v>20621</v>
      </c>
      <c r="E8500" s="125" t="s">
        <v>5246</v>
      </c>
      <c r="F8500" s="125" t="s">
        <v>1236</v>
      </c>
      <c r="G8500" s="125" t="s">
        <v>1237</v>
      </c>
      <c r="AF8500" s="326"/>
    </row>
    <row r="8501" spans="1:32" x14ac:dyDescent="0.25">
      <c r="A8501" s="44" t="s">
        <v>17952</v>
      </c>
      <c r="B8501" s="44" t="s">
        <v>20400</v>
      </c>
      <c r="C8501" s="45" t="s">
        <v>5878</v>
      </c>
      <c r="D8501" s="32" t="s">
        <v>12570</v>
      </c>
      <c r="E8501" s="46">
        <v>46295</v>
      </c>
      <c r="AF8501" s="326"/>
    </row>
    <row r="8502" spans="1:32" x14ac:dyDescent="0.25">
      <c r="A8502" s="44" t="s">
        <v>9573</v>
      </c>
      <c r="B8502" s="44" t="s">
        <v>16142</v>
      </c>
      <c r="C8502" s="45" t="s">
        <v>14904</v>
      </c>
      <c r="D8502" s="93" t="s">
        <v>3876</v>
      </c>
      <c r="E8502" s="359">
        <f>DATE(2029,5,14)</f>
        <v>47252</v>
      </c>
      <c r="F8502" s="93"/>
      <c r="G8502" s="93"/>
      <c r="H8502" s="93"/>
      <c r="I8502" s="99"/>
      <c r="J8502" s="99"/>
      <c r="K8502" s="99"/>
      <c r="L8502" s="99"/>
      <c r="M8502" s="99"/>
      <c r="N8502" s="99"/>
      <c r="O8502" s="99"/>
      <c r="P8502" s="99"/>
      <c r="Q8502" s="99"/>
      <c r="R8502" s="99"/>
      <c r="S8502" s="99"/>
      <c r="T8502" s="99"/>
      <c r="U8502" s="99"/>
      <c r="V8502" s="99"/>
      <c r="W8502" s="99"/>
      <c r="X8502" s="99"/>
      <c r="Y8502" s="99"/>
      <c r="Z8502" s="99"/>
      <c r="AF8502" s="326"/>
    </row>
    <row r="8503" spans="1:32" x14ac:dyDescent="0.25">
      <c r="A8503" s="44" t="s">
        <v>9573</v>
      </c>
      <c r="B8503" s="44" t="s">
        <v>16141</v>
      </c>
      <c r="C8503" s="45" t="s">
        <v>5383</v>
      </c>
      <c r="D8503" s="93" t="s">
        <v>3876</v>
      </c>
      <c r="E8503" s="359">
        <f>DATE(2027,5,26)</f>
        <v>46533</v>
      </c>
      <c r="F8503" s="93"/>
      <c r="G8503" s="93"/>
      <c r="H8503" s="93"/>
      <c r="I8503" s="99"/>
      <c r="J8503" s="99"/>
      <c r="K8503" s="99"/>
      <c r="L8503" s="99"/>
      <c r="M8503" s="99"/>
      <c r="N8503" s="99"/>
      <c r="O8503" s="99"/>
      <c r="P8503" s="99"/>
      <c r="Q8503" s="99"/>
      <c r="R8503" s="99"/>
      <c r="S8503" s="99"/>
      <c r="T8503" s="99"/>
      <c r="U8503" s="99"/>
      <c r="V8503" s="99"/>
      <c r="W8503" s="99"/>
      <c r="X8503" s="99"/>
      <c r="Y8503" s="99"/>
      <c r="Z8503" s="99"/>
      <c r="AF8503" s="326"/>
    </row>
    <row r="8504" spans="1:32" x14ac:dyDescent="0.25">
      <c r="A8504" s="44" t="s">
        <v>19342</v>
      </c>
      <c r="B8504" s="44" t="s">
        <v>7117</v>
      </c>
      <c r="C8504" s="45">
        <v>260203</v>
      </c>
      <c r="D8504" s="45" t="s">
        <v>12340</v>
      </c>
      <c r="E8504" s="45" t="s">
        <v>10021</v>
      </c>
      <c r="AF8504" s="326"/>
    </row>
    <row r="8505" spans="1:32" x14ac:dyDescent="0.25">
      <c r="A8505" s="44" t="s">
        <v>19342</v>
      </c>
      <c r="B8505" s="44" t="s">
        <v>5639</v>
      </c>
      <c r="C8505" s="45">
        <v>26010401</v>
      </c>
      <c r="D8505" s="45" t="s">
        <v>12340</v>
      </c>
      <c r="E8505" s="45" t="s">
        <v>18836</v>
      </c>
      <c r="AF8505" s="326"/>
    </row>
    <row r="8506" spans="1:32" x14ac:dyDescent="0.25">
      <c r="A8506" s="44" t="s">
        <v>19342</v>
      </c>
      <c r="B8506" s="44" t="s">
        <v>3298</v>
      </c>
      <c r="C8506" s="45">
        <v>26010402</v>
      </c>
      <c r="D8506" s="45" t="s">
        <v>12340</v>
      </c>
      <c r="E8506" s="45" t="s">
        <v>18836</v>
      </c>
      <c r="AF8506" s="326"/>
    </row>
    <row r="8507" spans="1:32" x14ac:dyDescent="0.3">
      <c r="A8507" s="372" t="s">
        <v>16791</v>
      </c>
      <c r="B8507" s="372" t="s">
        <v>1223</v>
      </c>
      <c r="C8507" s="125" t="s">
        <v>16734</v>
      </c>
      <c r="D8507" s="32" t="s">
        <v>20621</v>
      </c>
      <c r="E8507" s="125" t="s">
        <v>10638</v>
      </c>
      <c r="F8507" s="125" t="s">
        <v>1236</v>
      </c>
      <c r="G8507" s="125" t="s">
        <v>1237</v>
      </c>
      <c r="AF8507" s="326"/>
    </row>
    <row r="8508" spans="1:32" x14ac:dyDescent="0.25">
      <c r="A8508" s="44" t="s">
        <v>17091</v>
      </c>
      <c r="B8508" s="44" t="s">
        <v>8464</v>
      </c>
      <c r="C8508" s="45">
        <v>230701</v>
      </c>
      <c r="D8508" s="45" t="s">
        <v>12340</v>
      </c>
      <c r="E8508" s="45" t="s">
        <v>4375</v>
      </c>
      <c r="AF8508" s="326"/>
    </row>
    <row r="8509" spans="1:32" x14ac:dyDescent="0.25">
      <c r="A8509" s="44" t="s">
        <v>17091</v>
      </c>
      <c r="B8509" s="44" t="s">
        <v>980</v>
      </c>
      <c r="C8509" s="45">
        <v>260103</v>
      </c>
      <c r="D8509" s="45" t="s">
        <v>12340</v>
      </c>
      <c r="E8509" s="45" t="s">
        <v>8976</v>
      </c>
      <c r="AF8509" s="326"/>
    </row>
    <row r="8510" spans="1:32" x14ac:dyDescent="0.25">
      <c r="A8510" s="44" t="s">
        <v>17091</v>
      </c>
      <c r="B8510" s="44" t="s">
        <v>5639</v>
      </c>
      <c r="C8510" s="45">
        <v>26010401</v>
      </c>
      <c r="D8510" s="45" t="s">
        <v>12340</v>
      </c>
      <c r="E8510" s="45" t="s">
        <v>18836</v>
      </c>
      <c r="AF8510" s="326"/>
    </row>
    <row r="8511" spans="1:32" x14ac:dyDescent="0.25">
      <c r="A8511" s="44" t="s">
        <v>17091</v>
      </c>
      <c r="B8511" s="44" t="s">
        <v>3298</v>
      </c>
      <c r="C8511" s="45">
        <v>26010402</v>
      </c>
      <c r="D8511" s="45" t="s">
        <v>12340</v>
      </c>
      <c r="E8511" s="45" t="s">
        <v>18836</v>
      </c>
      <c r="AF8511" s="326"/>
    </row>
    <row r="8512" spans="1:32" x14ac:dyDescent="0.25">
      <c r="A8512" s="44" t="s">
        <v>17092</v>
      </c>
      <c r="B8512" s="44" t="s">
        <v>16947</v>
      </c>
      <c r="C8512" s="45">
        <v>250801</v>
      </c>
      <c r="D8512" s="45" t="s">
        <v>12340</v>
      </c>
      <c r="E8512" s="45" t="s">
        <v>8966</v>
      </c>
      <c r="AF8512" s="326"/>
    </row>
    <row r="8513" spans="1:32" x14ac:dyDescent="0.25">
      <c r="A8513" s="44" t="s">
        <v>19343</v>
      </c>
      <c r="B8513" s="44" t="s">
        <v>5639</v>
      </c>
      <c r="C8513" s="45">
        <v>26010401</v>
      </c>
      <c r="D8513" s="45" t="s">
        <v>12340</v>
      </c>
      <c r="E8513" s="45" t="s">
        <v>18836</v>
      </c>
      <c r="AF8513" s="326"/>
    </row>
    <row r="8514" spans="1:32" x14ac:dyDescent="0.25">
      <c r="A8514" s="44" t="s">
        <v>19343</v>
      </c>
      <c r="B8514" s="44" t="s">
        <v>3298</v>
      </c>
      <c r="C8514" s="45">
        <v>26010402</v>
      </c>
      <c r="D8514" s="45" t="s">
        <v>12340</v>
      </c>
      <c r="E8514" s="45" t="s">
        <v>18836</v>
      </c>
      <c r="AF8514" s="326"/>
    </row>
    <row r="8515" spans="1:32" x14ac:dyDescent="0.25">
      <c r="A8515" s="44" t="s">
        <v>5581</v>
      </c>
      <c r="B8515" s="44" t="s">
        <v>3298</v>
      </c>
      <c r="C8515" s="45">
        <v>25010402</v>
      </c>
      <c r="D8515" s="45" t="s">
        <v>12340</v>
      </c>
      <c r="E8515" s="45" t="s">
        <v>13581</v>
      </c>
      <c r="AF8515" s="326"/>
    </row>
    <row r="8516" spans="1:32" x14ac:dyDescent="0.25">
      <c r="A8516" s="44" t="s">
        <v>5581</v>
      </c>
      <c r="B8516" s="44" t="s">
        <v>5639</v>
      </c>
      <c r="C8516" s="45">
        <v>25010401</v>
      </c>
      <c r="D8516" s="45" t="s">
        <v>12340</v>
      </c>
      <c r="E8516" s="45" t="s">
        <v>13581</v>
      </c>
      <c r="AF8516" s="326"/>
    </row>
    <row r="8517" spans="1:32" x14ac:dyDescent="0.25">
      <c r="A8517" s="44" t="s">
        <v>5581</v>
      </c>
      <c r="B8517" s="44" t="s">
        <v>5454</v>
      </c>
      <c r="C8517" s="45">
        <v>25010202</v>
      </c>
      <c r="D8517" s="45" t="s">
        <v>12340</v>
      </c>
      <c r="E8517" s="45" t="s">
        <v>13567</v>
      </c>
      <c r="AF8517" s="326"/>
    </row>
    <row r="8518" spans="1:32" x14ac:dyDescent="0.25">
      <c r="A8518" s="44" t="s">
        <v>5581</v>
      </c>
      <c r="B8518" s="44" t="s">
        <v>976</v>
      </c>
      <c r="C8518" s="45">
        <v>25010201</v>
      </c>
      <c r="D8518" s="45" t="s">
        <v>12340</v>
      </c>
      <c r="E8518" s="45" t="s">
        <v>13567</v>
      </c>
      <c r="AF8518" s="326"/>
    </row>
    <row r="8519" spans="1:32" x14ac:dyDescent="0.25">
      <c r="A8519" s="44" t="s">
        <v>5581</v>
      </c>
      <c r="B8519" s="44" t="s">
        <v>969</v>
      </c>
      <c r="C8519" s="45">
        <v>23060202</v>
      </c>
      <c r="D8519" s="45" t="s">
        <v>12340</v>
      </c>
      <c r="E8519" s="45" t="s">
        <v>4471</v>
      </c>
      <c r="AF8519" s="326"/>
    </row>
    <row r="8520" spans="1:32" x14ac:dyDescent="0.25">
      <c r="A8520" s="44" t="s">
        <v>5581</v>
      </c>
      <c r="B8520" s="44" t="s">
        <v>8378</v>
      </c>
      <c r="C8520" s="45">
        <v>23060201</v>
      </c>
      <c r="D8520" s="45" t="s">
        <v>12340</v>
      </c>
      <c r="E8520" s="45" t="s">
        <v>4471</v>
      </c>
      <c r="AF8520" s="326"/>
    </row>
    <row r="8521" spans="1:32" x14ac:dyDescent="0.25">
      <c r="A8521" s="44" t="s">
        <v>10750</v>
      </c>
      <c r="B8521" s="44" t="s">
        <v>159</v>
      </c>
      <c r="C8521" s="45" t="s">
        <v>10751</v>
      </c>
      <c r="D8521" s="46" t="s">
        <v>13037</v>
      </c>
      <c r="E8521" s="46">
        <v>46493</v>
      </c>
      <c r="AF8521" s="326"/>
    </row>
    <row r="8522" spans="1:32" x14ac:dyDescent="0.25">
      <c r="A8522" s="44" t="s">
        <v>10527</v>
      </c>
      <c r="B8522" s="44" t="s">
        <v>16144</v>
      </c>
      <c r="C8522" s="45" t="s">
        <v>10586</v>
      </c>
      <c r="D8522" s="93" t="s">
        <v>3876</v>
      </c>
      <c r="E8522" s="359">
        <f>DATE(2028,3,27)</f>
        <v>46839</v>
      </c>
      <c r="F8522" s="93"/>
      <c r="G8522" s="93"/>
      <c r="H8522" s="93"/>
      <c r="I8522" s="99"/>
      <c r="J8522" s="99"/>
      <c r="K8522" s="99"/>
      <c r="L8522" s="99"/>
      <c r="M8522" s="99"/>
      <c r="N8522" s="99"/>
      <c r="O8522" s="99"/>
      <c r="P8522" s="99"/>
      <c r="Q8522" s="99"/>
      <c r="R8522" s="99"/>
      <c r="S8522" s="99"/>
      <c r="T8522" s="99"/>
      <c r="U8522" s="99"/>
      <c r="V8522" s="99"/>
      <c r="W8522" s="99"/>
      <c r="X8522" s="99"/>
      <c r="Y8522" s="99"/>
      <c r="Z8522" s="99"/>
      <c r="AF8522" s="326"/>
    </row>
    <row r="8523" spans="1:32" x14ac:dyDescent="0.3">
      <c r="A8523" s="372" t="s">
        <v>16594</v>
      </c>
      <c r="B8523" s="372" t="s">
        <v>1660</v>
      </c>
      <c r="C8523" s="125" t="s">
        <v>14425</v>
      </c>
      <c r="D8523" s="32" t="s">
        <v>20621</v>
      </c>
      <c r="E8523" s="125" t="s">
        <v>12895</v>
      </c>
      <c r="F8523" s="125" t="s">
        <v>1236</v>
      </c>
      <c r="G8523" s="125" t="s">
        <v>1237</v>
      </c>
      <c r="AF8523" s="326"/>
    </row>
    <row r="8524" spans="1:32" x14ac:dyDescent="0.3">
      <c r="A8524" s="372" t="s">
        <v>4237</v>
      </c>
      <c r="B8524" s="372" t="s">
        <v>12351</v>
      </c>
      <c r="C8524" s="125" t="s">
        <v>12352</v>
      </c>
      <c r="D8524" s="32" t="s">
        <v>20621</v>
      </c>
      <c r="E8524" s="125" t="s">
        <v>5075</v>
      </c>
      <c r="F8524" s="125" t="s">
        <v>1236</v>
      </c>
      <c r="G8524" s="125" t="s">
        <v>1237</v>
      </c>
      <c r="AF8524" s="326"/>
    </row>
    <row r="8525" spans="1:32" x14ac:dyDescent="0.3">
      <c r="A8525" s="372" t="s">
        <v>4237</v>
      </c>
      <c r="B8525" s="372" t="s">
        <v>12349</v>
      </c>
      <c r="C8525" s="125" t="s">
        <v>12350</v>
      </c>
      <c r="D8525" s="32" t="s">
        <v>20621</v>
      </c>
      <c r="E8525" s="125" t="s">
        <v>5075</v>
      </c>
      <c r="F8525" s="125" t="s">
        <v>1236</v>
      </c>
      <c r="G8525" s="125" t="s">
        <v>1237</v>
      </c>
      <c r="AF8525" s="326"/>
    </row>
    <row r="8526" spans="1:32" x14ac:dyDescent="0.25">
      <c r="A8526" s="57" t="s">
        <v>3795</v>
      </c>
      <c r="B8526" s="92" t="s">
        <v>3862</v>
      </c>
      <c r="C8526" s="93" t="s">
        <v>3860</v>
      </c>
      <c r="D8526" s="93" t="s">
        <v>3861</v>
      </c>
      <c r="E8526" s="94">
        <v>46203</v>
      </c>
      <c r="F8526" s="93"/>
      <c r="G8526" s="93"/>
      <c r="H8526" s="93"/>
      <c r="I8526" s="99"/>
      <c r="J8526" s="99"/>
      <c r="K8526" s="99"/>
      <c r="L8526" s="99"/>
      <c r="M8526" s="99"/>
      <c r="N8526" s="44"/>
      <c r="O8526" s="44"/>
      <c r="P8526" s="99"/>
      <c r="Q8526" s="99"/>
      <c r="R8526" s="99"/>
      <c r="S8526" s="99"/>
      <c r="T8526" s="99"/>
      <c r="U8526" s="99"/>
      <c r="V8526" s="99"/>
      <c r="W8526" s="99"/>
      <c r="X8526" s="99"/>
      <c r="Y8526" s="99"/>
      <c r="Z8526" s="99"/>
      <c r="AA8526" s="380"/>
      <c r="AF8526" s="326"/>
    </row>
    <row r="8527" spans="1:32" x14ac:dyDescent="0.3">
      <c r="A8527" s="372" t="s">
        <v>12009</v>
      </c>
      <c r="B8527" s="372" t="s">
        <v>1208</v>
      </c>
      <c r="C8527" s="125" t="s">
        <v>11149</v>
      </c>
      <c r="D8527" s="32" t="s">
        <v>20621</v>
      </c>
      <c r="E8527" s="125" t="s">
        <v>2686</v>
      </c>
      <c r="F8527" s="125" t="s">
        <v>1236</v>
      </c>
      <c r="G8527" s="125" t="s">
        <v>1237</v>
      </c>
      <c r="AF8527" s="326"/>
    </row>
    <row r="8528" spans="1:32" x14ac:dyDescent="0.25">
      <c r="A8528" s="44" t="s">
        <v>19344</v>
      </c>
      <c r="B8528" s="44" t="s">
        <v>5639</v>
      </c>
      <c r="C8528" s="45">
        <v>26010401</v>
      </c>
      <c r="D8528" s="45" t="s">
        <v>12340</v>
      </c>
      <c r="E8528" s="45" t="s">
        <v>18836</v>
      </c>
      <c r="AF8528" s="326"/>
    </row>
    <row r="8529" spans="1:32" x14ac:dyDescent="0.25">
      <c r="A8529" s="44" t="s">
        <v>6991</v>
      </c>
      <c r="B8529" s="44" t="s">
        <v>13124</v>
      </c>
      <c r="C8529" s="45">
        <v>4.25</v>
      </c>
      <c r="D8529" s="45" t="s">
        <v>13565</v>
      </c>
      <c r="E8529" s="46">
        <v>47422</v>
      </c>
      <c r="F8529" s="45"/>
      <c r="G8529" s="93"/>
      <c r="H8529" s="93"/>
      <c r="I8529" s="99"/>
      <c r="J8529" s="99"/>
      <c r="K8529" s="99"/>
      <c r="L8529" s="99"/>
      <c r="M8529" s="99"/>
      <c r="N8529" s="99"/>
      <c r="O8529" s="99"/>
      <c r="P8529" s="99"/>
      <c r="Q8529" s="99"/>
      <c r="R8529" s="99"/>
      <c r="S8529" s="99"/>
      <c r="T8529" s="99"/>
      <c r="U8529" s="99"/>
      <c r="V8529" s="99"/>
      <c r="W8529" s="99"/>
      <c r="X8529" s="99"/>
      <c r="Y8529" s="99"/>
      <c r="Z8529" s="99"/>
      <c r="AF8529" s="326"/>
    </row>
    <row r="8530" spans="1:32" x14ac:dyDescent="0.25">
      <c r="A8530" s="44" t="s">
        <v>6991</v>
      </c>
      <c r="B8530" s="44" t="s">
        <v>18840</v>
      </c>
      <c r="C8530" s="45">
        <v>260202</v>
      </c>
      <c r="D8530" s="45" t="s">
        <v>12340</v>
      </c>
      <c r="E8530" s="45" t="s">
        <v>10021</v>
      </c>
      <c r="AF8530" s="326"/>
    </row>
    <row r="8531" spans="1:32" x14ac:dyDescent="0.25">
      <c r="A8531" s="44" t="s">
        <v>6991</v>
      </c>
      <c r="B8531" s="44" t="s">
        <v>2433</v>
      </c>
      <c r="C8531" s="45">
        <v>250106</v>
      </c>
      <c r="D8531" s="45" t="s">
        <v>12340</v>
      </c>
      <c r="E8531" s="45" t="s">
        <v>12896</v>
      </c>
      <c r="AF8531" s="326"/>
    </row>
    <row r="8532" spans="1:32" x14ac:dyDescent="0.25">
      <c r="A8532" s="44" t="s">
        <v>6991</v>
      </c>
      <c r="B8532" s="44" t="s">
        <v>1733</v>
      </c>
      <c r="C8532" s="45">
        <v>250101</v>
      </c>
      <c r="D8532" s="45" t="s">
        <v>12340</v>
      </c>
      <c r="E8532" s="45" t="s">
        <v>13567</v>
      </c>
      <c r="AF8532" s="326"/>
    </row>
    <row r="8533" spans="1:32" x14ac:dyDescent="0.25">
      <c r="A8533" s="44" t="s">
        <v>19345</v>
      </c>
      <c r="B8533" s="44" t="s">
        <v>7120</v>
      </c>
      <c r="C8533" s="45">
        <v>260204</v>
      </c>
      <c r="D8533" s="45" t="s">
        <v>12340</v>
      </c>
      <c r="E8533" s="45" t="s">
        <v>10021</v>
      </c>
      <c r="AF8533" s="326"/>
    </row>
    <row r="8534" spans="1:32" x14ac:dyDescent="0.25">
      <c r="A8534" s="44" t="s">
        <v>19345</v>
      </c>
      <c r="B8534" s="44" t="s">
        <v>3170</v>
      </c>
      <c r="C8534" s="45">
        <v>230802</v>
      </c>
      <c r="D8534" s="45" t="s">
        <v>12340</v>
      </c>
      <c r="E8534" s="45" t="s">
        <v>4380</v>
      </c>
      <c r="AF8534" s="326"/>
    </row>
    <row r="8535" spans="1:32" x14ac:dyDescent="0.25">
      <c r="A8535" s="44" t="s">
        <v>11515</v>
      </c>
      <c r="B8535" s="44" t="s">
        <v>3298</v>
      </c>
      <c r="C8535" s="45">
        <v>24010402</v>
      </c>
      <c r="D8535" s="45" t="s">
        <v>12340</v>
      </c>
      <c r="E8535" s="45" t="s">
        <v>10021</v>
      </c>
      <c r="AF8535" s="326"/>
    </row>
    <row r="8536" spans="1:32" x14ac:dyDescent="0.25">
      <c r="A8536" s="44" t="s">
        <v>11515</v>
      </c>
      <c r="B8536" s="44" t="s">
        <v>10020</v>
      </c>
      <c r="C8536" s="45">
        <v>24010401</v>
      </c>
      <c r="D8536" s="45" t="s">
        <v>12340</v>
      </c>
      <c r="E8536" s="45" t="s">
        <v>10021</v>
      </c>
      <c r="AF8536" s="326"/>
    </row>
    <row r="8537" spans="1:32" x14ac:dyDescent="0.3">
      <c r="A8537" s="372" t="s">
        <v>13703</v>
      </c>
      <c r="B8537" s="372" t="s">
        <v>1211</v>
      </c>
      <c r="C8537" s="125" t="s">
        <v>16878</v>
      </c>
      <c r="D8537" s="32" t="s">
        <v>20621</v>
      </c>
      <c r="E8537" s="125" t="s">
        <v>10638</v>
      </c>
      <c r="F8537" s="125" t="s">
        <v>1237</v>
      </c>
      <c r="G8537" s="125" t="s">
        <v>1237</v>
      </c>
      <c r="AF8537" s="326"/>
    </row>
    <row r="8538" spans="1:32" x14ac:dyDescent="0.25">
      <c r="A8538" s="44" t="s">
        <v>13703</v>
      </c>
      <c r="B8538" s="44" t="s">
        <v>5639</v>
      </c>
      <c r="C8538" s="45">
        <v>23010401</v>
      </c>
      <c r="D8538" s="45" t="s">
        <v>12340</v>
      </c>
      <c r="E8538" s="45" t="s">
        <v>5640</v>
      </c>
      <c r="AF8538" s="326"/>
    </row>
    <row r="8539" spans="1:32" x14ac:dyDescent="0.25">
      <c r="A8539" s="44" t="s">
        <v>13703</v>
      </c>
      <c r="B8539" s="44" t="s">
        <v>3298</v>
      </c>
      <c r="C8539" s="45">
        <v>23010402</v>
      </c>
      <c r="D8539" s="45" t="s">
        <v>12340</v>
      </c>
      <c r="E8539" s="45" t="s">
        <v>5640</v>
      </c>
      <c r="AF8539" s="326"/>
    </row>
    <row r="8540" spans="1:32" x14ac:dyDescent="0.25">
      <c r="A8540" s="44" t="s">
        <v>13703</v>
      </c>
      <c r="B8540" s="44" t="s">
        <v>210</v>
      </c>
      <c r="C8540" s="45">
        <v>241001</v>
      </c>
      <c r="D8540" s="45" t="s">
        <v>12340</v>
      </c>
      <c r="E8540" s="45" t="s">
        <v>5650</v>
      </c>
      <c r="AF8540" s="326"/>
    </row>
    <row r="8541" spans="1:32" x14ac:dyDescent="0.25">
      <c r="A8541" s="44" t="s">
        <v>13703</v>
      </c>
      <c r="B8541" s="44" t="s">
        <v>16912</v>
      </c>
      <c r="C8541" s="45">
        <v>25050101</v>
      </c>
      <c r="D8541" s="45" t="s">
        <v>12340</v>
      </c>
      <c r="E8541" s="45" t="s">
        <v>7651</v>
      </c>
      <c r="AF8541" s="326"/>
    </row>
    <row r="8542" spans="1:32" x14ac:dyDescent="0.25">
      <c r="A8542" s="44" t="s">
        <v>13703</v>
      </c>
      <c r="B8542" s="44" t="s">
        <v>16913</v>
      </c>
      <c r="C8542" s="45">
        <v>25050102</v>
      </c>
      <c r="D8542" s="45" t="s">
        <v>12340</v>
      </c>
      <c r="E8542" s="45" t="s">
        <v>7651</v>
      </c>
      <c r="AF8542" s="326"/>
    </row>
    <row r="8543" spans="1:32" x14ac:dyDescent="0.3">
      <c r="A8543" s="57" t="s">
        <v>12565</v>
      </c>
      <c r="B8543" s="57" t="s">
        <v>2254</v>
      </c>
      <c r="C8543" s="62">
        <v>24030</v>
      </c>
      <c r="D8543" s="93" t="s">
        <v>5007</v>
      </c>
      <c r="E8543" s="60">
        <v>46326</v>
      </c>
      <c r="F8543" s="379"/>
      <c r="G8543" s="379"/>
      <c r="H8543" s="379"/>
      <c r="I8543" s="380"/>
      <c r="J8543" s="380"/>
      <c r="K8543" s="380"/>
      <c r="L8543" s="380"/>
      <c r="M8543" s="380"/>
      <c r="N8543" s="380"/>
      <c r="O8543" s="380"/>
      <c r="P8543" s="380"/>
      <c r="Q8543" s="380"/>
      <c r="R8543" s="380"/>
      <c r="S8543" s="380"/>
      <c r="T8543" s="380"/>
      <c r="U8543" s="380"/>
      <c r="V8543" s="380"/>
      <c r="W8543" s="380"/>
      <c r="X8543" s="380"/>
      <c r="Y8543" s="380"/>
      <c r="Z8543" s="380"/>
      <c r="AA8543" s="380"/>
      <c r="AF8543" s="326"/>
    </row>
    <row r="8544" spans="1:32" x14ac:dyDescent="0.25">
      <c r="A8544" s="76" t="s">
        <v>17412</v>
      </c>
      <c r="B8544" s="44" t="s">
        <v>13116</v>
      </c>
      <c r="C8544" s="45">
        <v>3.26</v>
      </c>
      <c r="D8544" s="45" t="s">
        <v>13565</v>
      </c>
      <c r="E8544" s="46">
        <v>47787</v>
      </c>
      <c r="F8544" s="45"/>
      <c r="G8544" s="93"/>
      <c r="H8544" s="93"/>
      <c r="I8544" s="99"/>
      <c r="J8544" s="99"/>
      <c r="K8544" s="99"/>
      <c r="L8544" s="99"/>
      <c r="M8544" s="99"/>
      <c r="N8544" s="99"/>
      <c r="O8544" s="99"/>
      <c r="P8544" s="99"/>
      <c r="Q8544" s="99"/>
      <c r="R8544" s="99"/>
      <c r="S8544" s="99"/>
      <c r="T8544" s="99"/>
      <c r="U8544" s="99"/>
      <c r="V8544" s="99"/>
      <c r="W8544" s="99"/>
      <c r="X8544" s="99"/>
      <c r="Y8544" s="99"/>
      <c r="Z8544" s="99"/>
      <c r="AF8544" s="326"/>
    </row>
    <row r="8545" spans="1:32" x14ac:dyDescent="0.25">
      <c r="A8545" s="44" t="s">
        <v>19346</v>
      </c>
      <c r="B8545" s="44" t="s">
        <v>5639</v>
      </c>
      <c r="C8545" s="45">
        <v>26010401</v>
      </c>
      <c r="D8545" s="45" t="s">
        <v>12340</v>
      </c>
      <c r="E8545" s="45" t="s">
        <v>18836</v>
      </c>
      <c r="AF8545" s="326"/>
    </row>
    <row r="8546" spans="1:32" x14ac:dyDescent="0.3">
      <c r="A8546" s="372" t="s">
        <v>12438</v>
      </c>
      <c r="B8546" s="372" t="s">
        <v>12354</v>
      </c>
      <c r="C8546" s="125" t="s">
        <v>12187</v>
      </c>
      <c r="D8546" s="32" t="s">
        <v>20621</v>
      </c>
      <c r="E8546" s="125" t="s">
        <v>5239</v>
      </c>
      <c r="F8546" s="125" t="s">
        <v>1236</v>
      </c>
      <c r="G8546" s="125" t="s">
        <v>1237</v>
      </c>
      <c r="AF8546" s="326"/>
    </row>
    <row r="8547" spans="1:32" x14ac:dyDescent="0.3">
      <c r="A8547" s="372" t="s">
        <v>12438</v>
      </c>
      <c r="B8547" s="372" t="s">
        <v>1206</v>
      </c>
      <c r="C8547" s="125" t="s">
        <v>20612</v>
      </c>
      <c r="D8547" s="32" t="s">
        <v>20621</v>
      </c>
      <c r="E8547" s="125" t="s">
        <v>10032</v>
      </c>
      <c r="F8547" s="125" t="s">
        <v>1236</v>
      </c>
      <c r="G8547" s="125" t="s">
        <v>1237</v>
      </c>
      <c r="AF8547" s="326"/>
    </row>
    <row r="8548" spans="1:32" x14ac:dyDescent="0.25">
      <c r="A8548" s="44" t="s">
        <v>12438</v>
      </c>
      <c r="B8548" s="44" t="s">
        <v>20343</v>
      </c>
      <c r="C8548" s="45" t="s">
        <v>12601</v>
      </c>
      <c r="D8548" s="32" t="s">
        <v>12570</v>
      </c>
      <c r="E8548" s="46">
        <v>46387</v>
      </c>
      <c r="AF8548" s="326"/>
    </row>
    <row r="8549" spans="1:32" x14ac:dyDescent="0.25">
      <c r="A8549" s="44" t="s">
        <v>1692</v>
      </c>
      <c r="B8549" s="44" t="s">
        <v>5639</v>
      </c>
      <c r="C8549" s="45">
        <v>23010401</v>
      </c>
      <c r="D8549" s="45" t="s">
        <v>12340</v>
      </c>
      <c r="E8549" s="45" t="s">
        <v>5640</v>
      </c>
      <c r="AF8549" s="326"/>
    </row>
    <row r="8550" spans="1:32" x14ac:dyDescent="0.25">
      <c r="A8550" s="44" t="s">
        <v>14534</v>
      </c>
      <c r="B8550" s="44" t="s">
        <v>20343</v>
      </c>
      <c r="C8550" s="45" t="s">
        <v>14521</v>
      </c>
      <c r="D8550" s="32" t="s">
        <v>12570</v>
      </c>
      <c r="E8550" s="46">
        <v>46387</v>
      </c>
      <c r="AF8550" s="326"/>
    </row>
    <row r="8551" spans="1:32" x14ac:dyDescent="0.3">
      <c r="A8551" s="372" t="s">
        <v>8739</v>
      </c>
      <c r="B8551" s="372" t="s">
        <v>1209</v>
      </c>
      <c r="C8551" s="125" t="s">
        <v>8691</v>
      </c>
      <c r="D8551" s="32" t="s">
        <v>20621</v>
      </c>
      <c r="E8551" s="125" t="s">
        <v>8524</v>
      </c>
      <c r="F8551" s="125" t="s">
        <v>1236</v>
      </c>
      <c r="G8551" s="125" t="s">
        <v>1237</v>
      </c>
      <c r="AF8551" s="326"/>
    </row>
    <row r="8552" spans="1:32" x14ac:dyDescent="0.3">
      <c r="A8552" s="372" t="s">
        <v>16595</v>
      </c>
      <c r="B8552" s="372" t="s">
        <v>1660</v>
      </c>
      <c r="C8552" s="125" t="s">
        <v>14425</v>
      </c>
      <c r="D8552" s="32" t="s">
        <v>20621</v>
      </c>
      <c r="E8552" s="125" t="s">
        <v>12895</v>
      </c>
      <c r="F8552" s="125" t="s">
        <v>1236</v>
      </c>
      <c r="G8552" s="125" t="s">
        <v>1237</v>
      </c>
      <c r="AF8552" s="326"/>
    </row>
    <row r="8553" spans="1:32" x14ac:dyDescent="0.25">
      <c r="A8553" s="44" t="s">
        <v>6992</v>
      </c>
      <c r="B8553" s="44" t="s">
        <v>5639</v>
      </c>
      <c r="C8553" s="45">
        <v>23010401</v>
      </c>
      <c r="D8553" s="45" t="s">
        <v>12340</v>
      </c>
      <c r="E8553" s="45" t="s">
        <v>5640</v>
      </c>
      <c r="AF8553" s="326"/>
    </row>
    <row r="8554" spans="1:32" x14ac:dyDescent="0.25">
      <c r="A8554" s="44" t="s">
        <v>17809</v>
      </c>
      <c r="B8554" s="44" t="s">
        <v>20337</v>
      </c>
      <c r="C8554" s="45" t="s">
        <v>17804</v>
      </c>
      <c r="D8554" s="32" t="s">
        <v>12570</v>
      </c>
      <c r="E8554" s="46">
        <v>46387</v>
      </c>
      <c r="AF8554" s="326"/>
    </row>
    <row r="8555" spans="1:32" x14ac:dyDescent="0.3">
      <c r="A8555" s="372" t="s">
        <v>2393</v>
      </c>
      <c r="B8555" s="372" t="s">
        <v>7464</v>
      </c>
      <c r="C8555" s="125" t="s">
        <v>20618</v>
      </c>
      <c r="D8555" s="32" t="s">
        <v>20621</v>
      </c>
      <c r="E8555" s="125" t="s">
        <v>10032</v>
      </c>
      <c r="F8555" s="125" t="s">
        <v>1236</v>
      </c>
      <c r="G8555" s="125" t="s">
        <v>1237</v>
      </c>
      <c r="AF8555" s="326"/>
    </row>
    <row r="8556" spans="1:32" x14ac:dyDescent="0.25">
      <c r="A8556" s="44" t="s">
        <v>3091</v>
      </c>
      <c r="B8556" s="44" t="s">
        <v>8464</v>
      </c>
      <c r="C8556" s="45">
        <v>230701</v>
      </c>
      <c r="D8556" s="45" t="s">
        <v>12340</v>
      </c>
      <c r="E8556" s="45" t="s">
        <v>4375</v>
      </c>
      <c r="AF8556" s="326"/>
    </row>
    <row r="8557" spans="1:32" x14ac:dyDescent="0.25">
      <c r="A8557" s="44" t="s">
        <v>3091</v>
      </c>
      <c r="B8557" s="44" t="s">
        <v>8465</v>
      </c>
      <c r="C8557" s="45">
        <v>230804</v>
      </c>
      <c r="D8557" s="45" t="s">
        <v>12340</v>
      </c>
      <c r="E8557" s="45" t="s">
        <v>4380</v>
      </c>
      <c r="AF8557" s="326"/>
    </row>
    <row r="8558" spans="1:32" x14ac:dyDescent="0.25">
      <c r="A8558" s="44" t="s">
        <v>3091</v>
      </c>
      <c r="B8558" s="44" t="s">
        <v>980</v>
      </c>
      <c r="C8558" s="45">
        <v>260103</v>
      </c>
      <c r="D8558" s="45" t="s">
        <v>12340</v>
      </c>
      <c r="E8558" s="45" t="s">
        <v>8976</v>
      </c>
      <c r="AF8558" s="326"/>
    </row>
    <row r="8559" spans="1:32" x14ac:dyDescent="0.25">
      <c r="A8559" s="44" t="s">
        <v>3091</v>
      </c>
      <c r="B8559" s="44" t="s">
        <v>3159</v>
      </c>
      <c r="C8559" s="45">
        <v>230903</v>
      </c>
      <c r="D8559" s="45" t="s">
        <v>12340</v>
      </c>
      <c r="E8559" s="45" t="s">
        <v>8524</v>
      </c>
      <c r="AF8559" s="326"/>
    </row>
    <row r="8560" spans="1:32" x14ac:dyDescent="0.25">
      <c r="A8560" s="44" t="s">
        <v>3091</v>
      </c>
      <c r="B8560" s="44" t="s">
        <v>8373</v>
      </c>
      <c r="C8560" s="45">
        <v>230603</v>
      </c>
      <c r="D8560" s="45" t="s">
        <v>12340</v>
      </c>
      <c r="E8560" s="45" t="s">
        <v>4471</v>
      </c>
      <c r="AF8560" s="326"/>
    </row>
    <row r="8561" spans="1:32" x14ac:dyDescent="0.25">
      <c r="A8561" s="44" t="s">
        <v>10464</v>
      </c>
      <c r="B8561" s="44" t="s">
        <v>20346</v>
      </c>
      <c r="C8561" s="45" t="s">
        <v>17861</v>
      </c>
      <c r="D8561" s="32" t="s">
        <v>12570</v>
      </c>
      <c r="E8561" s="46">
        <v>46418</v>
      </c>
      <c r="AF8561" s="326"/>
    </row>
    <row r="8562" spans="1:32" x14ac:dyDescent="0.25">
      <c r="A8562" s="44" t="s">
        <v>10464</v>
      </c>
      <c r="B8562" s="44" t="s">
        <v>20364</v>
      </c>
      <c r="C8562" s="45" t="s">
        <v>10105</v>
      </c>
      <c r="D8562" s="32" t="s">
        <v>12570</v>
      </c>
      <c r="E8562" s="46">
        <v>46507</v>
      </c>
      <c r="AF8562" s="326"/>
    </row>
    <row r="8563" spans="1:32" x14ac:dyDescent="0.25">
      <c r="A8563" s="57" t="s">
        <v>3796</v>
      </c>
      <c r="B8563" s="92" t="s">
        <v>3862</v>
      </c>
      <c r="C8563" s="93" t="s">
        <v>3860</v>
      </c>
      <c r="D8563" s="93" t="s">
        <v>3861</v>
      </c>
      <c r="E8563" s="94">
        <v>46203</v>
      </c>
      <c r="F8563" s="93"/>
      <c r="G8563" s="93"/>
      <c r="H8563" s="93"/>
      <c r="I8563" s="99"/>
      <c r="J8563" s="99"/>
      <c r="K8563" s="99"/>
      <c r="L8563" s="99"/>
      <c r="M8563" s="99"/>
      <c r="N8563" s="44"/>
      <c r="O8563" s="44"/>
      <c r="P8563" s="99"/>
      <c r="Q8563" s="99"/>
      <c r="R8563" s="99"/>
      <c r="S8563" s="99"/>
      <c r="T8563" s="99"/>
      <c r="U8563" s="99"/>
      <c r="V8563" s="99"/>
      <c r="W8563" s="99"/>
      <c r="X8563" s="99"/>
      <c r="Y8563" s="99"/>
      <c r="Z8563" s="99"/>
      <c r="AA8563" s="380"/>
      <c r="AF8563" s="326"/>
    </row>
    <row r="8564" spans="1:32" x14ac:dyDescent="0.25">
      <c r="A8564" s="86" t="s">
        <v>13318</v>
      </c>
      <c r="B8564" s="44" t="s">
        <v>17386</v>
      </c>
      <c r="C8564" s="45">
        <v>8.26</v>
      </c>
      <c r="D8564" s="45" t="s">
        <v>13565</v>
      </c>
      <c r="E8564" s="46">
        <v>47787</v>
      </c>
      <c r="F8564" s="45"/>
      <c r="G8564" s="93"/>
      <c r="H8564" s="93"/>
      <c r="I8564" s="99"/>
      <c r="J8564" s="99"/>
      <c r="K8564" s="99"/>
      <c r="L8564" s="99"/>
      <c r="M8564" s="99"/>
      <c r="N8564" s="99"/>
      <c r="O8564" s="99"/>
      <c r="P8564" s="99"/>
      <c r="Q8564" s="99"/>
      <c r="R8564" s="99"/>
      <c r="S8564" s="99"/>
      <c r="T8564" s="99"/>
      <c r="U8564" s="99"/>
      <c r="V8564" s="99"/>
      <c r="W8564" s="99"/>
      <c r="X8564" s="99"/>
      <c r="Y8564" s="99"/>
      <c r="Z8564" s="99"/>
      <c r="AF8564" s="326"/>
    </row>
    <row r="8565" spans="1:32" x14ac:dyDescent="0.25">
      <c r="A8565" s="44" t="s">
        <v>13318</v>
      </c>
      <c r="B8565" s="44" t="s">
        <v>13127</v>
      </c>
      <c r="C8565" s="45">
        <v>13.25</v>
      </c>
      <c r="D8565" s="45" t="s">
        <v>13565</v>
      </c>
      <c r="E8565" s="46">
        <v>47664</v>
      </c>
      <c r="F8565" s="45"/>
      <c r="G8565" s="93"/>
      <c r="H8565" s="93"/>
      <c r="I8565" s="99"/>
      <c r="J8565" s="99"/>
      <c r="K8565" s="99"/>
      <c r="L8565" s="99"/>
      <c r="M8565" s="99"/>
      <c r="N8565" s="99"/>
      <c r="O8565" s="99"/>
      <c r="P8565" s="99"/>
      <c r="Q8565" s="99"/>
      <c r="R8565" s="99"/>
      <c r="S8565" s="99"/>
      <c r="T8565" s="99"/>
      <c r="U8565" s="99"/>
      <c r="V8565" s="99"/>
      <c r="W8565" s="99"/>
      <c r="X8565" s="99"/>
      <c r="Y8565" s="99"/>
      <c r="Z8565" s="99"/>
      <c r="AF8565" s="326"/>
    </row>
    <row r="8566" spans="1:32" x14ac:dyDescent="0.25">
      <c r="A8566" s="44" t="s">
        <v>13318</v>
      </c>
      <c r="B8566" s="44" t="s">
        <v>13145</v>
      </c>
      <c r="C8566" s="45">
        <v>20.239999999999998</v>
      </c>
      <c r="D8566" s="45" t="s">
        <v>13565</v>
      </c>
      <c r="E8566" s="46">
        <v>47299</v>
      </c>
      <c r="F8566" s="45"/>
      <c r="G8566" s="93"/>
      <c r="H8566" s="93"/>
      <c r="I8566" s="99"/>
      <c r="J8566" s="99"/>
      <c r="K8566" s="99"/>
      <c r="L8566" s="99"/>
      <c r="M8566" s="99"/>
      <c r="N8566" s="99"/>
      <c r="O8566" s="99"/>
      <c r="P8566" s="99"/>
      <c r="Q8566" s="99"/>
      <c r="R8566" s="99"/>
      <c r="S8566" s="99"/>
      <c r="T8566" s="99"/>
      <c r="U8566" s="99"/>
      <c r="V8566" s="99"/>
      <c r="W8566" s="99"/>
      <c r="X8566" s="99"/>
      <c r="Y8566" s="99"/>
      <c r="Z8566" s="99"/>
      <c r="AF8566" s="326"/>
    </row>
    <row r="8567" spans="1:32" x14ac:dyDescent="0.25">
      <c r="A8567" s="44" t="s">
        <v>3796</v>
      </c>
      <c r="B8567" s="44" t="s">
        <v>5447</v>
      </c>
      <c r="C8567" s="45">
        <v>220802</v>
      </c>
      <c r="D8567" s="45" t="s">
        <v>12340</v>
      </c>
      <c r="E8567" s="45" t="s">
        <v>5239</v>
      </c>
      <c r="AF8567" s="326"/>
    </row>
    <row r="8568" spans="1:32" x14ac:dyDescent="0.3">
      <c r="A8568" s="372" t="s">
        <v>12010</v>
      </c>
      <c r="B8568" s="372" t="s">
        <v>12348</v>
      </c>
      <c r="C8568" s="125" t="s">
        <v>12188</v>
      </c>
      <c r="D8568" s="32" t="s">
        <v>20621</v>
      </c>
      <c r="E8568" s="125" t="s">
        <v>5239</v>
      </c>
      <c r="F8568" s="125" t="s">
        <v>1236</v>
      </c>
      <c r="G8568" s="125" t="s">
        <v>1237</v>
      </c>
      <c r="AF8568" s="326"/>
    </row>
    <row r="8569" spans="1:32" x14ac:dyDescent="0.3">
      <c r="A8569" s="372" t="s">
        <v>12010</v>
      </c>
      <c r="B8569" s="372" t="s">
        <v>12354</v>
      </c>
      <c r="C8569" s="125" t="s">
        <v>12187</v>
      </c>
      <c r="D8569" s="32" t="s">
        <v>20621</v>
      </c>
      <c r="E8569" s="125" t="s">
        <v>5239</v>
      </c>
      <c r="F8569" s="125" t="s">
        <v>1236</v>
      </c>
      <c r="G8569" s="125" t="s">
        <v>1237</v>
      </c>
      <c r="AF8569" s="326"/>
    </row>
    <row r="8570" spans="1:32" x14ac:dyDescent="0.25">
      <c r="A8570" s="44" t="s">
        <v>14704</v>
      </c>
      <c r="B8570" s="44" t="s">
        <v>13145</v>
      </c>
      <c r="C8570" s="45">
        <v>20.25</v>
      </c>
      <c r="D8570" s="45" t="s">
        <v>13565</v>
      </c>
      <c r="E8570" s="46">
        <v>47664</v>
      </c>
      <c r="F8570" s="45"/>
      <c r="G8570" s="93"/>
      <c r="H8570" s="93"/>
      <c r="I8570" s="99"/>
      <c r="J8570" s="99"/>
      <c r="K8570" s="99"/>
      <c r="L8570" s="99"/>
      <c r="M8570" s="99"/>
      <c r="N8570" s="99"/>
      <c r="O8570" s="99"/>
      <c r="P8570" s="99"/>
      <c r="Q8570" s="99"/>
      <c r="R8570" s="99"/>
      <c r="S8570" s="99"/>
      <c r="T8570" s="99"/>
      <c r="U8570" s="99"/>
      <c r="V8570" s="99"/>
      <c r="W8570" s="99"/>
      <c r="X8570" s="99"/>
      <c r="Y8570" s="99"/>
      <c r="Z8570" s="99"/>
      <c r="AF8570" s="326"/>
    </row>
    <row r="8571" spans="1:32" x14ac:dyDescent="0.25">
      <c r="A8571" s="44" t="s">
        <v>2486</v>
      </c>
      <c r="B8571" s="44" t="s">
        <v>3598</v>
      </c>
      <c r="C8571" s="45">
        <v>230301</v>
      </c>
      <c r="D8571" s="45" t="s">
        <v>12340</v>
      </c>
      <c r="E8571" s="45" t="s">
        <v>5580</v>
      </c>
      <c r="AF8571" s="326"/>
    </row>
    <row r="8572" spans="1:32" x14ac:dyDescent="0.3">
      <c r="A8572" s="372" t="s">
        <v>20493</v>
      </c>
      <c r="B8572" s="372" t="s">
        <v>1217</v>
      </c>
      <c r="C8572" s="125" t="s">
        <v>20617</v>
      </c>
      <c r="D8572" s="32" t="s">
        <v>20621</v>
      </c>
      <c r="E8572" s="125" t="s">
        <v>10032</v>
      </c>
      <c r="F8572" s="125" t="s">
        <v>1236</v>
      </c>
      <c r="G8572" s="125" t="s">
        <v>1237</v>
      </c>
      <c r="AF8572" s="326"/>
    </row>
    <row r="8573" spans="1:32" x14ac:dyDescent="0.25">
      <c r="A8573" s="44" t="s">
        <v>13704</v>
      </c>
      <c r="B8573" s="44" t="s">
        <v>210</v>
      </c>
      <c r="C8573" s="45">
        <v>241001</v>
      </c>
      <c r="D8573" s="45" t="s">
        <v>12340</v>
      </c>
      <c r="E8573" s="45" t="s">
        <v>5650</v>
      </c>
      <c r="AF8573" s="326"/>
    </row>
    <row r="8574" spans="1:32" x14ac:dyDescent="0.25">
      <c r="A8574" s="99" t="s">
        <v>12183</v>
      </c>
      <c r="B8574" s="92" t="s">
        <v>12181</v>
      </c>
      <c r="C8574" s="93" t="s">
        <v>12180</v>
      </c>
      <c r="D8574" s="93" t="s">
        <v>1250</v>
      </c>
      <c r="E8574" s="46">
        <v>46317</v>
      </c>
      <c r="F8574" s="93"/>
      <c r="G8574" s="93"/>
      <c r="H8574" s="93"/>
      <c r="I8574" s="99"/>
      <c r="J8574" s="99"/>
      <c r="K8574" s="99"/>
      <c r="L8574" s="99"/>
      <c r="M8574" s="99"/>
      <c r="N8574" s="44"/>
      <c r="O8574" s="44"/>
      <c r="P8574" s="99"/>
      <c r="Q8574" s="99"/>
      <c r="R8574" s="99"/>
      <c r="S8574" s="99"/>
      <c r="T8574" s="99"/>
      <c r="U8574" s="99"/>
      <c r="V8574" s="99"/>
      <c r="W8574" s="99"/>
      <c r="X8574" s="99"/>
      <c r="Y8574" s="99"/>
      <c r="Z8574" s="99"/>
      <c r="AA8574" s="380"/>
      <c r="AF8574" s="326"/>
    </row>
    <row r="8575" spans="1:32" x14ac:dyDescent="0.3">
      <c r="A8575" s="372" t="s">
        <v>14370</v>
      </c>
      <c r="B8575" s="372" t="s">
        <v>1204</v>
      </c>
      <c r="C8575" s="125" t="s">
        <v>14352</v>
      </c>
      <c r="D8575" s="32" t="s">
        <v>20621</v>
      </c>
      <c r="E8575" s="125" t="s">
        <v>13567</v>
      </c>
      <c r="F8575" s="125" t="s">
        <v>1236</v>
      </c>
      <c r="G8575" s="125" t="s">
        <v>1237</v>
      </c>
      <c r="AF8575" s="326"/>
    </row>
    <row r="8576" spans="1:32" x14ac:dyDescent="0.3">
      <c r="A8576" s="372" t="s">
        <v>14371</v>
      </c>
      <c r="B8576" s="372" t="s">
        <v>1204</v>
      </c>
      <c r="C8576" s="125" t="s">
        <v>14352</v>
      </c>
      <c r="D8576" s="32" t="s">
        <v>20621</v>
      </c>
      <c r="E8576" s="125" t="s">
        <v>13567</v>
      </c>
      <c r="F8576" s="125" t="s">
        <v>1236</v>
      </c>
      <c r="G8576" s="125" t="s">
        <v>1237</v>
      </c>
      <c r="AF8576" s="326"/>
    </row>
    <row r="8577" spans="1:32" x14ac:dyDescent="0.25">
      <c r="A8577" s="44" t="s">
        <v>3664</v>
      </c>
      <c r="B8577" s="44" t="s">
        <v>3275</v>
      </c>
      <c r="C8577" s="45">
        <v>210101</v>
      </c>
      <c r="D8577" s="45" t="s">
        <v>12340</v>
      </c>
      <c r="E8577" s="45" t="s">
        <v>3276</v>
      </c>
      <c r="AF8577" s="326"/>
    </row>
    <row r="8578" spans="1:32" x14ac:dyDescent="0.25">
      <c r="A8578" s="44" t="s">
        <v>17933</v>
      </c>
      <c r="B8578" s="44" t="s">
        <v>20398</v>
      </c>
      <c r="C8578" s="45" t="s">
        <v>17917</v>
      </c>
      <c r="D8578" s="32" t="s">
        <v>12570</v>
      </c>
      <c r="E8578" s="46">
        <v>46418</v>
      </c>
      <c r="AF8578" s="326"/>
    </row>
    <row r="8579" spans="1:32" x14ac:dyDescent="0.25">
      <c r="A8579" s="44" t="s">
        <v>8850</v>
      </c>
      <c r="B8579" s="44" t="s">
        <v>20344</v>
      </c>
      <c r="C8579" s="45" t="s">
        <v>8813</v>
      </c>
      <c r="D8579" s="32" t="s">
        <v>12570</v>
      </c>
      <c r="E8579" s="46">
        <v>46387</v>
      </c>
      <c r="AF8579" s="326"/>
    </row>
    <row r="8580" spans="1:32" x14ac:dyDescent="0.25">
      <c r="A8580" s="99" t="s">
        <v>1390</v>
      </c>
      <c r="B8580" s="92" t="s">
        <v>6150</v>
      </c>
      <c r="C8580" s="93" t="s">
        <v>6151</v>
      </c>
      <c r="D8580" s="93" t="s">
        <v>1250</v>
      </c>
      <c r="E8580" s="94">
        <v>46961</v>
      </c>
      <c r="F8580" s="93"/>
      <c r="G8580" s="93"/>
      <c r="H8580" s="93"/>
      <c r="I8580" s="99"/>
      <c r="J8580" s="99"/>
      <c r="K8580" s="99"/>
      <c r="L8580" s="99"/>
      <c r="M8580" s="99"/>
      <c r="N8580" s="44"/>
      <c r="O8580" s="44"/>
      <c r="P8580" s="99"/>
      <c r="Q8580" s="99"/>
      <c r="R8580" s="99"/>
      <c r="S8580" s="99"/>
      <c r="T8580" s="99"/>
      <c r="U8580" s="99"/>
      <c r="V8580" s="99"/>
      <c r="W8580" s="99"/>
      <c r="X8580" s="99"/>
      <c r="Y8580" s="99"/>
      <c r="Z8580" s="99"/>
      <c r="AF8580" s="326"/>
    </row>
    <row r="8581" spans="1:32" x14ac:dyDescent="0.25">
      <c r="A8581" s="44" t="s">
        <v>12984</v>
      </c>
      <c r="B8581" s="44" t="s">
        <v>3597</v>
      </c>
      <c r="C8581" s="45">
        <v>250503</v>
      </c>
      <c r="D8581" s="45" t="s">
        <v>12340</v>
      </c>
      <c r="E8581" s="45" t="s">
        <v>16904</v>
      </c>
      <c r="AF8581" s="326"/>
    </row>
    <row r="8582" spans="1:32" x14ac:dyDescent="0.25">
      <c r="A8582" s="44" t="s">
        <v>19347</v>
      </c>
      <c r="B8582" s="44" t="s">
        <v>3298</v>
      </c>
      <c r="C8582" s="45">
        <v>26010402</v>
      </c>
      <c r="D8582" s="45" t="s">
        <v>12340</v>
      </c>
      <c r="E8582" s="45" t="s">
        <v>18836</v>
      </c>
      <c r="AF8582" s="326"/>
    </row>
    <row r="8583" spans="1:32" x14ac:dyDescent="0.25">
      <c r="A8583" s="44" t="s">
        <v>19347</v>
      </c>
      <c r="B8583" s="44" t="s">
        <v>5639</v>
      </c>
      <c r="C8583" s="45">
        <v>26010401</v>
      </c>
      <c r="D8583" s="45" t="s">
        <v>12340</v>
      </c>
      <c r="E8583" s="45" t="s">
        <v>18836</v>
      </c>
      <c r="AF8583" s="326"/>
    </row>
    <row r="8584" spans="1:32" x14ac:dyDescent="0.25">
      <c r="A8584" s="44" t="s">
        <v>1963</v>
      </c>
      <c r="B8584" s="44" t="s">
        <v>1962</v>
      </c>
      <c r="C8584" s="45" t="s">
        <v>7888</v>
      </c>
      <c r="D8584" s="46" t="s">
        <v>13037</v>
      </c>
      <c r="E8584" s="46">
        <v>46234</v>
      </c>
      <c r="AF8584" s="326"/>
    </row>
    <row r="8585" spans="1:32" x14ac:dyDescent="0.25">
      <c r="A8585" s="44" t="s">
        <v>17093</v>
      </c>
      <c r="B8585" s="44" t="s">
        <v>5447</v>
      </c>
      <c r="C8585" s="45">
        <v>250802</v>
      </c>
      <c r="D8585" s="45" t="s">
        <v>12340</v>
      </c>
      <c r="E8585" s="45" t="s">
        <v>10682</v>
      </c>
      <c r="AF8585" s="326"/>
    </row>
    <row r="8586" spans="1:32" x14ac:dyDescent="0.25">
      <c r="A8586" s="44" t="s">
        <v>11516</v>
      </c>
      <c r="B8586" s="44" t="s">
        <v>3298</v>
      </c>
      <c r="C8586" s="45">
        <v>24010402</v>
      </c>
      <c r="D8586" s="45" t="s">
        <v>12340</v>
      </c>
      <c r="E8586" s="45" t="s">
        <v>10021</v>
      </c>
      <c r="AF8586" s="326"/>
    </row>
    <row r="8587" spans="1:32" x14ac:dyDescent="0.25">
      <c r="A8587" s="44" t="s">
        <v>3665</v>
      </c>
      <c r="B8587" s="44" t="s">
        <v>5639</v>
      </c>
      <c r="C8587" s="45">
        <v>23010401</v>
      </c>
      <c r="D8587" s="45" t="s">
        <v>12340</v>
      </c>
      <c r="E8587" s="45" t="s">
        <v>5640</v>
      </c>
      <c r="AF8587" s="326"/>
    </row>
    <row r="8588" spans="1:32" x14ac:dyDescent="0.25">
      <c r="A8588" s="44" t="s">
        <v>3665</v>
      </c>
      <c r="B8588" s="44" t="s">
        <v>210</v>
      </c>
      <c r="C8588" s="45">
        <v>241001</v>
      </c>
      <c r="D8588" s="45" t="s">
        <v>12340</v>
      </c>
      <c r="E8588" s="45" t="s">
        <v>5650</v>
      </c>
      <c r="AF8588" s="326"/>
    </row>
    <row r="8589" spans="1:32" x14ac:dyDescent="0.25">
      <c r="A8589" s="44" t="s">
        <v>8523</v>
      </c>
      <c r="B8589" s="44" t="s">
        <v>3159</v>
      </c>
      <c r="C8589" s="45">
        <v>230903</v>
      </c>
      <c r="D8589" s="45" t="s">
        <v>12340</v>
      </c>
      <c r="E8589" s="45" t="s">
        <v>8524</v>
      </c>
      <c r="AF8589" s="326"/>
    </row>
    <row r="8590" spans="1:32" x14ac:dyDescent="0.25">
      <c r="A8590" s="44" t="s">
        <v>761</v>
      </c>
      <c r="B8590" s="44" t="s">
        <v>210</v>
      </c>
      <c r="C8590" s="45">
        <v>241001</v>
      </c>
      <c r="D8590" s="45" t="s">
        <v>12340</v>
      </c>
      <c r="E8590" s="45" t="s">
        <v>5650</v>
      </c>
      <c r="AF8590" s="326"/>
    </row>
    <row r="8591" spans="1:32" x14ac:dyDescent="0.25">
      <c r="A8591" s="44" t="s">
        <v>761</v>
      </c>
      <c r="B8591" s="44" t="s">
        <v>968</v>
      </c>
      <c r="C8591" s="45">
        <v>24060402</v>
      </c>
      <c r="D8591" s="45" t="s">
        <v>12340</v>
      </c>
      <c r="E8591" s="45" t="s">
        <v>5235</v>
      </c>
      <c r="AF8591" s="326"/>
    </row>
    <row r="8592" spans="1:32" x14ac:dyDescent="0.25">
      <c r="A8592" s="44" t="s">
        <v>10235</v>
      </c>
      <c r="B8592" s="92" t="s">
        <v>10390</v>
      </c>
      <c r="C8592" s="56" t="s">
        <v>10120</v>
      </c>
      <c r="D8592" s="146" t="s">
        <v>10389</v>
      </c>
      <c r="E8592" s="107">
        <v>45838</v>
      </c>
      <c r="F8592" s="93"/>
      <c r="G8592" s="93"/>
      <c r="H8592" s="93"/>
      <c r="I8592" s="99"/>
      <c r="J8592" s="99"/>
      <c r="K8592" s="99"/>
      <c r="L8592" s="99"/>
      <c r="M8592" s="99"/>
      <c r="N8592" s="44"/>
      <c r="O8592" s="44"/>
      <c r="P8592" s="99"/>
      <c r="Q8592" s="99"/>
      <c r="R8592" s="99"/>
      <c r="S8592" s="99"/>
      <c r="T8592" s="99"/>
      <c r="U8592" s="99"/>
      <c r="V8592" s="99"/>
      <c r="W8592" s="99"/>
      <c r="X8592" s="99"/>
      <c r="Y8592" s="99"/>
      <c r="Z8592" s="99"/>
      <c r="AF8592" s="326"/>
    </row>
    <row r="8593" spans="1:32" x14ac:dyDescent="0.25">
      <c r="A8593" s="44" t="s">
        <v>7994</v>
      </c>
      <c r="B8593" s="44" t="s">
        <v>7995</v>
      </c>
      <c r="C8593" s="45" t="s">
        <v>4739</v>
      </c>
      <c r="D8593" s="45" t="s">
        <v>12177</v>
      </c>
      <c r="E8593" s="45" t="s">
        <v>2628</v>
      </c>
      <c r="F8593" s="93"/>
      <c r="G8593" s="93"/>
      <c r="H8593" s="93"/>
      <c r="I8593" s="99"/>
      <c r="J8593" s="99"/>
      <c r="K8593" s="99"/>
      <c r="L8593" s="99"/>
      <c r="M8593" s="99"/>
      <c r="N8593" s="99"/>
      <c r="O8593" s="99"/>
      <c r="P8593" s="99"/>
      <c r="Q8593" s="99"/>
      <c r="R8593" s="99"/>
      <c r="S8593" s="99"/>
      <c r="T8593" s="99"/>
      <c r="U8593" s="99"/>
      <c r="V8593" s="99"/>
      <c r="W8593" s="99"/>
      <c r="X8593" s="99"/>
      <c r="Y8593" s="99"/>
      <c r="Z8593" s="99"/>
      <c r="AF8593" s="326"/>
    </row>
    <row r="8594" spans="1:32" x14ac:dyDescent="0.25">
      <c r="A8594" s="44" t="s">
        <v>7994</v>
      </c>
      <c r="B8594" s="44" t="s">
        <v>7995</v>
      </c>
      <c r="C8594" s="45" t="s">
        <v>4739</v>
      </c>
      <c r="D8594" s="93" t="s">
        <v>18817</v>
      </c>
      <c r="E8594" s="45" t="s">
        <v>2628</v>
      </c>
      <c r="F8594" s="379"/>
      <c r="G8594" s="379"/>
      <c r="H8594" s="379"/>
      <c r="I8594" s="380"/>
      <c r="J8594" s="380"/>
      <c r="K8594" s="380"/>
      <c r="L8594" s="380"/>
      <c r="M8594" s="380"/>
      <c r="N8594" s="380"/>
      <c r="O8594" s="380"/>
      <c r="P8594" s="380"/>
      <c r="Q8594" s="380"/>
      <c r="R8594" s="380"/>
      <c r="S8594" s="380"/>
      <c r="T8594" s="380"/>
      <c r="U8594" s="380"/>
      <c r="V8594" s="380"/>
      <c r="W8594" s="380"/>
      <c r="X8594" s="380"/>
      <c r="Y8594" s="380"/>
      <c r="Z8594" s="380"/>
      <c r="AA8594" s="380"/>
      <c r="AF8594" s="326"/>
    </row>
    <row r="8595" spans="1:32" x14ac:dyDescent="0.25">
      <c r="A8595" s="44" t="s">
        <v>3666</v>
      </c>
      <c r="B8595" s="44" t="s">
        <v>3298</v>
      </c>
      <c r="C8595" s="45">
        <v>24010402</v>
      </c>
      <c r="D8595" s="45" t="s">
        <v>12340</v>
      </c>
      <c r="E8595" s="45" t="s">
        <v>10021</v>
      </c>
      <c r="AF8595" s="326"/>
    </row>
    <row r="8596" spans="1:32" x14ac:dyDescent="0.25">
      <c r="A8596" s="44" t="s">
        <v>3666</v>
      </c>
      <c r="B8596" s="44" t="s">
        <v>10020</v>
      </c>
      <c r="C8596" s="45">
        <v>24010401</v>
      </c>
      <c r="D8596" s="45" t="s">
        <v>12340</v>
      </c>
      <c r="E8596" s="45" t="s">
        <v>10021</v>
      </c>
      <c r="AF8596" s="326"/>
    </row>
    <row r="8597" spans="1:32" x14ac:dyDescent="0.25">
      <c r="A8597" s="44" t="s">
        <v>19348</v>
      </c>
      <c r="B8597" s="44" t="s">
        <v>3298</v>
      </c>
      <c r="C8597" s="45">
        <v>26010402</v>
      </c>
      <c r="D8597" s="45" t="s">
        <v>12340</v>
      </c>
      <c r="E8597" s="45" t="s">
        <v>18836</v>
      </c>
      <c r="AF8597" s="326"/>
    </row>
    <row r="8598" spans="1:32" x14ac:dyDescent="0.25">
      <c r="A8598" s="44" t="s">
        <v>19348</v>
      </c>
      <c r="B8598" s="44" t="s">
        <v>5639</v>
      </c>
      <c r="C8598" s="45">
        <v>26010401</v>
      </c>
      <c r="D8598" s="45" t="s">
        <v>12340</v>
      </c>
      <c r="E8598" s="45" t="s">
        <v>18836</v>
      </c>
      <c r="AF8598" s="326"/>
    </row>
    <row r="8599" spans="1:32" x14ac:dyDescent="0.25">
      <c r="A8599" s="44" t="s">
        <v>1560</v>
      </c>
      <c r="B8599" s="44" t="s">
        <v>8996</v>
      </c>
      <c r="C8599" s="45" t="s">
        <v>8997</v>
      </c>
      <c r="D8599" s="45" t="s">
        <v>12177</v>
      </c>
      <c r="E8599" s="45" t="s">
        <v>8524</v>
      </c>
      <c r="F8599" s="93"/>
      <c r="G8599" s="93"/>
      <c r="H8599" s="93"/>
      <c r="I8599" s="99"/>
      <c r="J8599" s="99"/>
      <c r="K8599" s="99"/>
      <c r="L8599" s="99"/>
      <c r="M8599" s="99"/>
      <c r="N8599" s="99"/>
      <c r="O8599" s="99"/>
      <c r="P8599" s="99"/>
      <c r="Q8599" s="99"/>
      <c r="R8599" s="99"/>
      <c r="S8599" s="99"/>
      <c r="T8599" s="99"/>
      <c r="U8599" s="99"/>
      <c r="V8599" s="99"/>
      <c r="W8599" s="99"/>
      <c r="X8599" s="99"/>
      <c r="Y8599" s="99"/>
      <c r="Z8599" s="99"/>
      <c r="AF8599" s="326"/>
    </row>
    <row r="8600" spans="1:32" x14ac:dyDescent="0.25">
      <c r="A8600" s="44" t="s">
        <v>1560</v>
      </c>
      <c r="B8600" s="44" t="s">
        <v>8996</v>
      </c>
      <c r="C8600" s="45" t="s">
        <v>8997</v>
      </c>
      <c r="D8600" s="93" t="s">
        <v>18817</v>
      </c>
      <c r="E8600" s="45" t="s">
        <v>8524</v>
      </c>
      <c r="F8600" s="379"/>
      <c r="G8600" s="379"/>
      <c r="H8600" s="379"/>
      <c r="I8600" s="380"/>
      <c r="J8600" s="380"/>
      <c r="K8600" s="380"/>
      <c r="L8600" s="380"/>
      <c r="M8600" s="380"/>
      <c r="N8600" s="380"/>
      <c r="O8600" s="380"/>
      <c r="P8600" s="380"/>
      <c r="Q8600" s="380"/>
      <c r="R8600" s="380"/>
      <c r="S8600" s="380"/>
      <c r="T8600" s="380"/>
      <c r="U8600" s="380"/>
      <c r="V8600" s="380"/>
      <c r="W8600" s="380"/>
      <c r="X8600" s="380"/>
      <c r="Y8600" s="380"/>
      <c r="Z8600" s="380"/>
      <c r="AA8600" s="380"/>
      <c r="AF8600" s="326"/>
    </row>
    <row r="8601" spans="1:32" x14ac:dyDescent="0.25">
      <c r="A8601" s="44" t="s">
        <v>1560</v>
      </c>
      <c r="B8601" s="44" t="s">
        <v>8996</v>
      </c>
      <c r="C8601" s="45" t="s">
        <v>8997</v>
      </c>
      <c r="D8601" s="45" t="s">
        <v>10697</v>
      </c>
      <c r="E8601" s="45" t="s">
        <v>8524</v>
      </c>
      <c r="F8601" s="93"/>
      <c r="G8601" s="93"/>
      <c r="H8601" s="93"/>
      <c r="I8601" s="99"/>
      <c r="J8601" s="99"/>
      <c r="K8601" s="99"/>
      <c r="L8601" s="99"/>
      <c r="M8601" s="99"/>
      <c r="N8601" s="44"/>
      <c r="O8601" s="44"/>
      <c r="P8601" s="99"/>
      <c r="Q8601" s="99"/>
      <c r="R8601" s="99"/>
      <c r="S8601" s="99"/>
      <c r="T8601" s="99"/>
      <c r="U8601" s="99"/>
      <c r="V8601" s="99"/>
      <c r="W8601" s="99"/>
      <c r="X8601" s="99"/>
      <c r="Y8601" s="99"/>
      <c r="Z8601" s="99"/>
      <c r="AF8601" s="326"/>
    </row>
    <row r="8602" spans="1:32" x14ac:dyDescent="0.3">
      <c r="A8602" s="372" t="s">
        <v>20494</v>
      </c>
      <c r="B8602" s="372" t="s">
        <v>7467</v>
      </c>
      <c r="C8602" s="125" t="s">
        <v>20620</v>
      </c>
      <c r="D8602" s="32" t="s">
        <v>20621</v>
      </c>
      <c r="E8602" s="125" t="s">
        <v>10032</v>
      </c>
      <c r="F8602" s="125" t="s">
        <v>1236</v>
      </c>
      <c r="G8602" s="125" t="s">
        <v>1237</v>
      </c>
      <c r="AF8602" s="326"/>
    </row>
    <row r="8603" spans="1:32" x14ac:dyDescent="0.3">
      <c r="A8603" s="372" t="s">
        <v>20494</v>
      </c>
      <c r="B8603" s="372" t="s">
        <v>7465</v>
      </c>
      <c r="C8603" s="125" t="s">
        <v>20614</v>
      </c>
      <c r="D8603" s="32" t="s">
        <v>20621</v>
      </c>
      <c r="E8603" s="125" t="s">
        <v>10032</v>
      </c>
      <c r="F8603" s="125" t="s">
        <v>1236</v>
      </c>
      <c r="G8603" s="125" t="s">
        <v>1237</v>
      </c>
      <c r="AF8603" s="326"/>
    </row>
    <row r="8604" spans="1:32" x14ac:dyDescent="0.25">
      <c r="A8604" s="44" t="s">
        <v>4137</v>
      </c>
      <c r="B8604" s="44" t="s">
        <v>20368</v>
      </c>
      <c r="C8604" s="45" t="s">
        <v>5829</v>
      </c>
      <c r="D8604" s="32" t="s">
        <v>12570</v>
      </c>
      <c r="E8604" s="46">
        <v>46507</v>
      </c>
      <c r="AF8604" s="326"/>
    </row>
    <row r="8605" spans="1:32" x14ac:dyDescent="0.25">
      <c r="A8605" s="44" t="s">
        <v>7550</v>
      </c>
      <c r="B8605" s="44" t="s">
        <v>2433</v>
      </c>
      <c r="C8605" s="45">
        <v>230105</v>
      </c>
      <c r="D8605" s="45" t="s">
        <v>12340</v>
      </c>
      <c r="E8605" s="45" t="s">
        <v>5580</v>
      </c>
      <c r="AF8605" s="326"/>
    </row>
    <row r="8606" spans="1:32" x14ac:dyDescent="0.25">
      <c r="A8606" s="44" t="s">
        <v>7551</v>
      </c>
      <c r="B8606" s="44" t="s">
        <v>3298</v>
      </c>
      <c r="C8606" s="45">
        <v>23010402</v>
      </c>
      <c r="D8606" s="45" t="s">
        <v>12340</v>
      </c>
      <c r="E8606" s="45" t="s">
        <v>5640</v>
      </c>
      <c r="AF8606" s="326"/>
    </row>
    <row r="8607" spans="1:32" x14ac:dyDescent="0.25">
      <c r="A8607" s="44" t="s">
        <v>13705</v>
      </c>
      <c r="B8607" s="44" t="s">
        <v>966</v>
      </c>
      <c r="C8607" s="45">
        <v>22010702</v>
      </c>
      <c r="D8607" s="45" t="s">
        <v>12340</v>
      </c>
      <c r="E8607" s="45" t="s">
        <v>5444</v>
      </c>
      <c r="AF8607" s="326"/>
    </row>
    <row r="8608" spans="1:32" x14ac:dyDescent="0.25">
      <c r="A8608" s="44" t="s">
        <v>13705</v>
      </c>
      <c r="B8608" s="44" t="s">
        <v>8373</v>
      </c>
      <c r="C8608" s="45">
        <v>230603</v>
      </c>
      <c r="D8608" s="45" t="s">
        <v>12340</v>
      </c>
      <c r="E8608" s="45" t="s">
        <v>4471</v>
      </c>
      <c r="AF8608" s="326"/>
    </row>
    <row r="8609" spans="1:32" x14ac:dyDescent="0.25">
      <c r="A8609" s="44" t="s">
        <v>13705</v>
      </c>
      <c r="B8609" s="44" t="s">
        <v>18828</v>
      </c>
      <c r="C8609" s="45">
        <v>25010501</v>
      </c>
      <c r="D8609" s="45" t="s">
        <v>12340</v>
      </c>
      <c r="E8609" s="45" t="s">
        <v>13567</v>
      </c>
      <c r="AF8609" s="326"/>
    </row>
    <row r="8610" spans="1:32" x14ac:dyDescent="0.25">
      <c r="A8610" s="44" t="s">
        <v>13705</v>
      </c>
      <c r="B8610" s="44" t="s">
        <v>210</v>
      </c>
      <c r="C8610" s="45">
        <v>241001</v>
      </c>
      <c r="D8610" s="45" t="s">
        <v>12340</v>
      </c>
      <c r="E8610" s="45" t="s">
        <v>5650</v>
      </c>
      <c r="AF8610" s="326"/>
    </row>
    <row r="8611" spans="1:32" x14ac:dyDescent="0.25">
      <c r="A8611" s="44" t="s">
        <v>13705</v>
      </c>
      <c r="B8611" s="44" t="s">
        <v>5443</v>
      </c>
      <c r="C8611" s="45">
        <v>22010701</v>
      </c>
      <c r="D8611" s="45" t="s">
        <v>12340</v>
      </c>
      <c r="E8611" s="45" t="s">
        <v>5444</v>
      </c>
      <c r="AF8611" s="326"/>
    </row>
    <row r="8612" spans="1:32" x14ac:dyDescent="0.25">
      <c r="A8612" s="44" t="s">
        <v>3092</v>
      </c>
      <c r="B8612" s="44" t="s">
        <v>5639</v>
      </c>
      <c r="C8612" s="45">
        <v>23010401</v>
      </c>
      <c r="D8612" s="45" t="s">
        <v>12340</v>
      </c>
      <c r="E8612" s="45" t="s">
        <v>5640</v>
      </c>
      <c r="AF8612" s="326"/>
    </row>
    <row r="8613" spans="1:32" x14ac:dyDescent="0.25">
      <c r="A8613" s="44" t="s">
        <v>3092</v>
      </c>
      <c r="B8613" s="44" t="s">
        <v>3298</v>
      </c>
      <c r="C8613" s="45">
        <v>23010402</v>
      </c>
      <c r="D8613" s="45" t="s">
        <v>12340</v>
      </c>
      <c r="E8613" s="45" t="s">
        <v>5640</v>
      </c>
      <c r="AF8613" s="326"/>
    </row>
    <row r="8614" spans="1:32" x14ac:dyDescent="0.25">
      <c r="A8614" s="44" t="s">
        <v>5582</v>
      </c>
      <c r="B8614" s="44" t="s">
        <v>966</v>
      </c>
      <c r="C8614" s="45">
        <v>22010702</v>
      </c>
      <c r="D8614" s="45" t="s">
        <v>12340</v>
      </c>
      <c r="E8614" s="45" t="s">
        <v>5444</v>
      </c>
      <c r="AF8614" s="326"/>
    </row>
    <row r="8615" spans="1:32" x14ac:dyDescent="0.25">
      <c r="A8615" s="44" t="s">
        <v>5797</v>
      </c>
      <c r="B8615" s="44" t="s">
        <v>20344</v>
      </c>
      <c r="C8615" s="45" t="s">
        <v>8813</v>
      </c>
      <c r="D8615" s="32" t="s">
        <v>12570</v>
      </c>
      <c r="E8615" s="46">
        <v>46387</v>
      </c>
      <c r="AF8615" s="326"/>
    </row>
    <row r="8616" spans="1:32" x14ac:dyDescent="0.25">
      <c r="A8616" s="44" t="s">
        <v>11517</v>
      </c>
      <c r="B8616" s="44" t="s">
        <v>4037</v>
      </c>
      <c r="C8616" s="45">
        <v>240506</v>
      </c>
      <c r="D8616" s="45" t="s">
        <v>12340</v>
      </c>
      <c r="E8616" s="45" t="s">
        <v>5468</v>
      </c>
      <c r="AF8616" s="326"/>
    </row>
    <row r="8617" spans="1:32" x14ac:dyDescent="0.3">
      <c r="A8617" s="372" t="s">
        <v>2797</v>
      </c>
      <c r="B8617" s="372" t="s">
        <v>2795</v>
      </c>
      <c r="C8617" s="125" t="s">
        <v>8398</v>
      </c>
      <c r="D8617" s="32" t="s">
        <v>20621</v>
      </c>
      <c r="E8617" s="125" t="s">
        <v>4471</v>
      </c>
      <c r="F8617" s="125" t="s">
        <v>1236</v>
      </c>
      <c r="G8617" s="125" t="s">
        <v>1237</v>
      </c>
      <c r="AF8617" s="326"/>
    </row>
    <row r="8618" spans="1:32" x14ac:dyDescent="0.25">
      <c r="A8618" s="44" t="s">
        <v>7704</v>
      </c>
      <c r="B8618" s="44" t="s">
        <v>968</v>
      </c>
      <c r="C8618" s="45">
        <v>24060402</v>
      </c>
      <c r="D8618" s="45" t="s">
        <v>12340</v>
      </c>
      <c r="E8618" s="45" t="s">
        <v>5235</v>
      </c>
      <c r="AF8618" s="326"/>
    </row>
    <row r="8619" spans="1:32" x14ac:dyDescent="0.25">
      <c r="A8619" s="44" t="s">
        <v>7704</v>
      </c>
      <c r="B8619" s="44" t="s">
        <v>5443</v>
      </c>
      <c r="C8619" s="45">
        <v>22010701</v>
      </c>
      <c r="D8619" s="45" t="s">
        <v>12340</v>
      </c>
      <c r="E8619" s="45" t="s">
        <v>5444</v>
      </c>
      <c r="AF8619" s="326"/>
    </row>
    <row r="8620" spans="1:32" x14ac:dyDescent="0.25">
      <c r="A8620" s="44" t="s">
        <v>7704</v>
      </c>
      <c r="B8620" s="44" t="s">
        <v>966</v>
      </c>
      <c r="C8620" s="45">
        <v>22010702</v>
      </c>
      <c r="D8620" s="45" t="s">
        <v>12340</v>
      </c>
      <c r="E8620" s="45" t="s">
        <v>5444</v>
      </c>
      <c r="AF8620" s="326"/>
    </row>
    <row r="8621" spans="1:32" x14ac:dyDescent="0.25">
      <c r="A8621" s="44" t="s">
        <v>7704</v>
      </c>
      <c r="B8621" s="44" t="s">
        <v>4036</v>
      </c>
      <c r="C8621" s="45">
        <v>24060401</v>
      </c>
      <c r="D8621" s="45" t="s">
        <v>12340</v>
      </c>
      <c r="E8621" s="45" t="s">
        <v>5235</v>
      </c>
      <c r="AF8621" s="326"/>
    </row>
    <row r="8622" spans="1:32" x14ac:dyDescent="0.25">
      <c r="A8622" s="44" t="s">
        <v>12706</v>
      </c>
      <c r="B8622" s="44" t="s">
        <v>7699</v>
      </c>
      <c r="C8622" s="45" t="s">
        <v>12707</v>
      </c>
      <c r="D8622" s="46" t="s">
        <v>13037</v>
      </c>
      <c r="E8622" s="46">
        <v>46282</v>
      </c>
      <c r="AF8622" s="326"/>
    </row>
    <row r="8623" spans="1:32" x14ac:dyDescent="0.25">
      <c r="A8623" s="44" t="s">
        <v>6993</v>
      </c>
      <c r="B8623" s="44" t="s">
        <v>2433</v>
      </c>
      <c r="C8623" s="45">
        <v>230105</v>
      </c>
      <c r="D8623" s="45" t="s">
        <v>12340</v>
      </c>
      <c r="E8623" s="45" t="s">
        <v>5580</v>
      </c>
      <c r="AF8623" s="326"/>
    </row>
    <row r="8624" spans="1:32" x14ac:dyDescent="0.25">
      <c r="A8624" s="44" t="s">
        <v>8124</v>
      </c>
      <c r="B8624" s="44" t="s">
        <v>152</v>
      </c>
      <c r="C8624" s="45" t="s">
        <v>8125</v>
      </c>
      <c r="D8624" s="45" t="s">
        <v>12177</v>
      </c>
      <c r="E8624" s="45" t="s">
        <v>4375</v>
      </c>
      <c r="F8624" s="93"/>
      <c r="G8624" s="93"/>
      <c r="H8624" s="93"/>
      <c r="I8624" s="99"/>
      <c r="J8624" s="99"/>
      <c r="K8624" s="99"/>
      <c r="L8624" s="99"/>
      <c r="M8624" s="99"/>
      <c r="N8624" s="99"/>
      <c r="O8624" s="99"/>
      <c r="P8624" s="99"/>
      <c r="Q8624" s="99"/>
      <c r="R8624" s="99"/>
      <c r="S8624" s="99"/>
      <c r="T8624" s="99"/>
      <c r="U8624" s="99"/>
      <c r="V8624" s="99"/>
      <c r="W8624" s="99"/>
      <c r="X8624" s="99"/>
      <c r="Y8624" s="99"/>
      <c r="Z8624" s="99"/>
      <c r="AF8624" s="326"/>
    </row>
    <row r="8625" spans="1:32" x14ac:dyDescent="0.25">
      <c r="A8625" s="44" t="s">
        <v>8124</v>
      </c>
      <c r="B8625" s="44" t="s">
        <v>152</v>
      </c>
      <c r="C8625" s="45" t="s">
        <v>8125</v>
      </c>
      <c r="D8625" s="93" t="s">
        <v>18817</v>
      </c>
      <c r="E8625" s="45" t="s">
        <v>4375</v>
      </c>
      <c r="F8625" s="379"/>
      <c r="G8625" s="379"/>
      <c r="H8625" s="379"/>
      <c r="I8625" s="380"/>
      <c r="J8625" s="380"/>
      <c r="K8625" s="380"/>
      <c r="L8625" s="380"/>
      <c r="M8625" s="380"/>
      <c r="N8625" s="380"/>
      <c r="O8625" s="380"/>
      <c r="P8625" s="380"/>
      <c r="Q8625" s="380"/>
      <c r="R8625" s="380"/>
      <c r="S8625" s="380"/>
      <c r="T8625" s="380"/>
      <c r="U8625" s="380"/>
      <c r="V8625" s="380"/>
      <c r="W8625" s="380"/>
      <c r="X8625" s="380"/>
      <c r="Y8625" s="380"/>
      <c r="Z8625" s="380"/>
      <c r="AA8625" s="380"/>
      <c r="AF8625" s="326"/>
    </row>
    <row r="8626" spans="1:32" x14ac:dyDescent="0.25">
      <c r="A8626" s="44" t="s">
        <v>8124</v>
      </c>
      <c r="B8626" s="44" t="s">
        <v>152</v>
      </c>
      <c r="C8626" s="45" t="s">
        <v>8125</v>
      </c>
      <c r="D8626" s="45" t="s">
        <v>10697</v>
      </c>
      <c r="E8626" s="46">
        <v>46295</v>
      </c>
      <c r="F8626" s="93"/>
      <c r="G8626" s="93"/>
      <c r="H8626" s="93"/>
      <c r="I8626" s="99"/>
      <c r="J8626" s="99"/>
      <c r="K8626" s="99"/>
      <c r="L8626" s="99"/>
      <c r="M8626" s="99"/>
      <c r="N8626" s="44"/>
      <c r="O8626" s="44"/>
      <c r="P8626" s="99"/>
      <c r="Q8626" s="99"/>
      <c r="R8626" s="99"/>
      <c r="S8626" s="99"/>
      <c r="T8626" s="99"/>
      <c r="U8626" s="99"/>
      <c r="V8626" s="99"/>
      <c r="W8626" s="99"/>
      <c r="X8626" s="99"/>
      <c r="Y8626" s="99"/>
      <c r="Z8626" s="99"/>
      <c r="AF8626" s="326"/>
    </row>
    <row r="8627" spans="1:32" x14ac:dyDescent="0.25">
      <c r="A8627" s="44" t="s">
        <v>1693</v>
      </c>
      <c r="B8627" s="44" t="s">
        <v>3598</v>
      </c>
      <c r="C8627" s="45">
        <v>230301</v>
      </c>
      <c r="D8627" s="45" t="s">
        <v>12340</v>
      </c>
      <c r="E8627" s="45" t="s">
        <v>5580</v>
      </c>
      <c r="AF8627" s="326"/>
    </row>
    <row r="8628" spans="1:32" x14ac:dyDescent="0.3">
      <c r="A8628" s="372" t="s">
        <v>16596</v>
      </c>
      <c r="B8628" s="372" t="s">
        <v>1841</v>
      </c>
      <c r="C8628" s="125" t="s">
        <v>16531</v>
      </c>
      <c r="D8628" s="32" t="s">
        <v>20621</v>
      </c>
      <c r="E8628" s="125" t="s">
        <v>12895</v>
      </c>
      <c r="F8628" s="125" t="s">
        <v>1236</v>
      </c>
      <c r="G8628" s="125" t="s">
        <v>1237</v>
      </c>
      <c r="AF8628" s="326"/>
    </row>
    <row r="8629" spans="1:32" x14ac:dyDescent="0.25">
      <c r="A8629" s="44" t="s">
        <v>17094</v>
      </c>
      <c r="B8629" s="44" t="s">
        <v>2433</v>
      </c>
      <c r="C8629" s="45">
        <v>250106</v>
      </c>
      <c r="D8629" s="45" t="s">
        <v>12340</v>
      </c>
      <c r="E8629" s="45" t="s">
        <v>12896</v>
      </c>
      <c r="AF8629" s="326"/>
    </row>
    <row r="8630" spans="1:32" x14ac:dyDescent="0.25">
      <c r="A8630" s="44" t="s">
        <v>9574</v>
      </c>
      <c r="B8630" s="44" t="s">
        <v>16145</v>
      </c>
      <c r="C8630" s="45" t="s">
        <v>9890</v>
      </c>
      <c r="D8630" s="93" t="s">
        <v>3876</v>
      </c>
      <c r="E8630" s="359">
        <f>DATE(2027,7,19)</f>
        <v>46587</v>
      </c>
      <c r="F8630" s="93"/>
      <c r="G8630" s="93"/>
      <c r="H8630" s="93"/>
      <c r="I8630" s="99"/>
      <c r="J8630" s="99"/>
      <c r="K8630" s="99"/>
      <c r="L8630" s="99"/>
      <c r="M8630" s="99"/>
      <c r="N8630" s="99"/>
      <c r="O8630" s="99"/>
      <c r="P8630" s="99"/>
      <c r="Q8630" s="99"/>
      <c r="R8630" s="99"/>
      <c r="S8630" s="99"/>
      <c r="T8630" s="99"/>
      <c r="U8630" s="99"/>
      <c r="V8630" s="99"/>
      <c r="W8630" s="99"/>
      <c r="X8630" s="99"/>
      <c r="Y8630" s="99"/>
      <c r="Z8630" s="99"/>
      <c r="AF8630" s="326"/>
    </row>
    <row r="8631" spans="1:32" x14ac:dyDescent="0.25">
      <c r="A8631" s="44" t="s">
        <v>14705</v>
      </c>
      <c r="B8631" s="44" t="s">
        <v>13119</v>
      </c>
      <c r="C8631" s="45">
        <v>22.24</v>
      </c>
      <c r="D8631" s="45" t="s">
        <v>13565</v>
      </c>
      <c r="E8631" s="46">
        <v>47299</v>
      </c>
      <c r="F8631" s="45"/>
      <c r="G8631" s="93"/>
      <c r="H8631" s="93"/>
      <c r="I8631" s="99"/>
      <c r="J8631" s="99"/>
      <c r="K8631" s="99"/>
      <c r="L8631" s="99"/>
      <c r="M8631" s="99"/>
      <c r="N8631" s="99"/>
      <c r="O8631" s="99"/>
      <c r="P8631" s="99"/>
      <c r="Q8631" s="99"/>
      <c r="R8631" s="99"/>
      <c r="S8631" s="99"/>
      <c r="T8631" s="99"/>
      <c r="U8631" s="99"/>
      <c r="V8631" s="99"/>
      <c r="W8631" s="99"/>
      <c r="X8631" s="99"/>
      <c r="Y8631" s="99"/>
      <c r="Z8631" s="99"/>
      <c r="AF8631" s="326"/>
    </row>
    <row r="8632" spans="1:32" x14ac:dyDescent="0.3">
      <c r="A8632" s="372" t="s">
        <v>12011</v>
      </c>
      <c r="B8632" s="372" t="s">
        <v>12354</v>
      </c>
      <c r="C8632" s="125" t="s">
        <v>12187</v>
      </c>
      <c r="D8632" s="32" t="s">
        <v>20621</v>
      </c>
      <c r="E8632" s="125" t="s">
        <v>5239</v>
      </c>
      <c r="F8632" s="125" t="s">
        <v>1236</v>
      </c>
      <c r="G8632" s="125" t="s">
        <v>1237</v>
      </c>
      <c r="AF8632" s="326"/>
    </row>
    <row r="8633" spans="1:32" x14ac:dyDescent="0.3">
      <c r="A8633" s="372" t="s">
        <v>12011</v>
      </c>
      <c r="B8633" s="372" t="s">
        <v>12190</v>
      </c>
      <c r="C8633" s="125" t="s">
        <v>12191</v>
      </c>
      <c r="D8633" s="32" t="s">
        <v>20621</v>
      </c>
      <c r="E8633" s="125" t="s">
        <v>5239</v>
      </c>
      <c r="F8633" s="125" t="s">
        <v>1236</v>
      </c>
      <c r="G8633" s="125" t="s">
        <v>1237</v>
      </c>
      <c r="AF8633" s="326"/>
    </row>
    <row r="8634" spans="1:32" x14ac:dyDescent="0.25">
      <c r="A8634" s="44" t="s">
        <v>452</v>
      </c>
      <c r="B8634" s="44" t="s">
        <v>20344</v>
      </c>
      <c r="C8634" s="45" t="s">
        <v>8813</v>
      </c>
      <c r="D8634" s="32" t="s">
        <v>12570</v>
      </c>
      <c r="E8634" s="46">
        <v>46387</v>
      </c>
      <c r="AF8634" s="326"/>
    </row>
    <row r="8635" spans="1:32" x14ac:dyDescent="0.25">
      <c r="A8635" s="360" t="s">
        <v>14061</v>
      </c>
      <c r="B8635" s="92" t="s">
        <v>14075</v>
      </c>
      <c r="C8635" s="93" t="s">
        <v>14076</v>
      </c>
      <c r="D8635" s="93" t="s">
        <v>1250</v>
      </c>
      <c r="E8635" s="94">
        <v>47223</v>
      </c>
      <c r="F8635" s="93"/>
      <c r="G8635" s="93"/>
      <c r="H8635" s="93"/>
      <c r="I8635" s="99"/>
      <c r="J8635" s="99"/>
      <c r="K8635" s="99"/>
      <c r="L8635" s="99"/>
      <c r="M8635" s="99"/>
      <c r="N8635" s="99"/>
      <c r="O8635" s="99"/>
      <c r="P8635" s="99"/>
      <c r="Q8635" s="99"/>
      <c r="R8635" s="99"/>
      <c r="S8635" s="99"/>
      <c r="T8635" s="99"/>
      <c r="U8635" s="99"/>
      <c r="V8635" s="99"/>
      <c r="W8635" s="99"/>
      <c r="X8635" s="99"/>
      <c r="Y8635" s="99"/>
      <c r="Z8635" s="99"/>
      <c r="AF8635" s="326"/>
    </row>
    <row r="8636" spans="1:32" x14ac:dyDescent="0.25">
      <c r="A8636" s="44" t="s">
        <v>9575</v>
      </c>
      <c r="B8636" s="44" t="s">
        <v>16146</v>
      </c>
      <c r="C8636" s="45" t="s">
        <v>9891</v>
      </c>
      <c r="D8636" s="93" t="s">
        <v>3876</v>
      </c>
      <c r="E8636" s="359">
        <f>DATE(2027,8,18)</f>
        <v>46617</v>
      </c>
      <c r="F8636" s="93"/>
      <c r="G8636" s="93"/>
      <c r="H8636" s="93"/>
      <c r="I8636" s="99"/>
      <c r="J8636" s="99"/>
      <c r="K8636" s="99"/>
      <c r="L8636" s="99"/>
      <c r="M8636" s="99"/>
      <c r="N8636" s="99"/>
      <c r="O8636" s="99"/>
      <c r="P8636" s="99"/>
      <c r="Q8636" s="99"/>
      <c r="R8636" s="99"/>
      <c r="S8636" s="99"/>
      <c r="T8636" s="99"/>
      <c r="U8636" s="99"/>
      <c r="V8636" s="99"/>
      <c r="W8636" s="99"/>
      <c r="X8636" s="99"/>
      <c r="Y8636" s="99"/>
      <c r="Z8636" s="99"/>
      <c r="AF8636" s="326"/>
    </row>
    <row r="8637" spans="1:32" x14ac:dyDescent="0.25">
      <c r="A8637" s="44" t="s">
        <v>19349</v>
      </c>
      <c r="B8637" s="44" t="s">
        <v>10031</v>
      </c>
      <c r="C8637" s="45">
        <v>240101</v>
      </c>
      <c r="D8637" s="45" t="s">
        <v>12340</v>
      </c>
      <c r="E8637" s="45" t="s">
        <v>10032</v>
      </c>
      <c r="AF8637" s="326"/>
    </row>
    <row r="8638" spans="1:32" x14ac:dyDescent="0.25">
      <c r="A8638" s="44" t="s">
        <v>19349</v>
      </c>
      <c r="B8638" s="44" t="s">
        <v>11299</v>
      </c>
      <c r="C8638" s="45">
        <v>24020301</v>
      </c>
      <c r="D8638" s="45" t="s">
        <v>12340</v>
      </c>
      <c r="E8638" s="45" t="s">
        <v>5444</v>
      </c>
      <c r="AF8638" s="326"/>
    </row>
    <row r="8639" spans="1:32" x14ac:dyDescent="0.25">
      <c r="A8639" s="44" t="s">
        <v>19349</v>
      </c>
      <c r="B8639" s="44" t="s">
        <v>7650</v>
      </c>
      <c r="C8639" s="45">
        <v>230504</v>
      </c>
      <c r="D8639" s="45" t="s">
        <v>12340</v>
      </c>
      <c r="E8639" s="45" t="s">
        <v>7651</v>
      </c>
      <c r="AF8639" s="326"/>
    </row>
    <row r="8640" spans="1:32" x14ac:dyDescent="0.25">
      <c r="A8640" s="44" t="s">
        <v>19349</v>
      </c>
      <c r="B8640" s="44" t="s">
        <v>967</v>
      </c>
      <c r="C8640" s="45">
        <v>230601</v>
      </c>
      <c r="D8640" s="45" t="s">
        <v>12340</v>
      </c>
      <c r="E8640" s="45" t="s">
        <v>8383</v>
      </c>
      <c r="AF8640" s="326"/>
    </row>
    <row r="8641" spans="1:32" x14ac:dyDescent="0.25">
      <c r="A8641" s="44" t="s">
        <v>19349</v>
      </c>
      <c r="B8641" s="44" t="s">
        <v>10018</v>
      </c>
      <c r="C8641" s="45">
        <v>240102</v>
      </c>
      <c r="D8641" s="45" t="s">
        <v>12340</v>
      </c>
      <c r="E8641" s="45" t="s">
        <v>5452</v>
      </c>
      <c r="AF8641" s="326"/>
    </row>
    <row r="8642" spans="1:32" x14ac:dyDescent="0.25">
      <c r="A8642" s="44" t="s">
        <v>3667</v>
      </c>
      <c r="B8642" s="44" t="s">
        <v>3298</v>
      </c>
      <c r="C8642" s="45">
        <v>26010402</v>
      </c>
      <c r="D8642" s="45" t="s">
        <v>12340</v>
      </c>
      <c r="E8642" s="45" t="s">
        <v>18836</v>
      </c>
      <c r="AF8642" s="326"/>
    </row>
    <row r="8643" spans="1:32" x14ac:dyDescent="0.25">
      <c r="A8643" s="44" t="s">
        <v>3667</v>
      </c>
      <c r="B8643" s="44" t="s">
        <v>11297</v>
      </c>
      <c r="C8643" s="45">
        <v>240501</v>
      </c>
      <c r="D8643" s="45" t="s">
        <v>12340</v>
      </c>
      <c r="E8643" s="45" t="s">
        <v>11298</v>
      </c>
      <c r="AF8643" s="326"/>
    </row>
    <row r="8644" spans="1:32" x14ac:dyDescent="0.25">
      <c r="A8644" s="44" t="s">
        <v>3667</v>
      </c>
      <c r="B8644" s="44" t="s">
        <v>5639</v>
      </c>
      <c r="C8644" s="45">
        <v>26010401</v>
      </c>
      <c r="D8644" s="45" t="s">
        <v>12340</v>
      </c>
      <c r="E8644" s="45" t="s">
        <v>18836</v>
      </c>
      <c r="AF8644" s="326"/>
    </row>
    <row r="8645" spans="1:32" x14ac:dyDescent="0.25">
      <c r="A8645" s="44" t="s">
        <v>11518</v>
      </c>
      <c r="B8645" s="44" t="s">
        <v>11296</v>
      </c>
      <c r="C8645" s="45">
        <v>240402</v>
      </c>
      <c r="D8645" s="45" t="s">
        <v>12340</v>
      </c>
      <c r="E8645" s="45" t="s">
        <v>5311</v>
      </c>
      <c r="AF8645" s="326"/>
    </row>
    <row r="8646" spans="1:32" x14ac:dyDescent="0.25">
      <c r="A8646" s="44" t="s">
        <v>2639</v>
      </c>
      <c r="B8646" s="44" t="s">
        <v>2634</v>
      </c>
      <c r="C8646" s="45" t="s">
        <v>2640</v>
      </c>
      <c r="D8646" s="45" t="s">
        <v>12177</v>
      </c>
      <c r="E8646" s="45" t="s">
        <v>4354</v>
      </c>
      <c r="F8646" s="93"/>
      <c r="G8646" s="93"/>
      <c r="H8646" s="93"/>
      <c r="I8646" s="99"/>
      <c r="J8646" s="99"/>
      <c r="K8646" s="99"/>
      <c r="L8646" s="99"/>
      <c r="M8646" s="99"/>
      <c r="N8646" s="99"/>
      <c r="O8646" s="99"/>
      <c r="P8646" s="99"/>
      <c r="Q8646" s="99"/>
      <c r="R8646" s="99"/>
      <c r="S8646" s="99"/>
      <c r="T8646" s="99"/>
      <c r="U8646" s="99"/>
      <c r="V8646" s="99"/>
      <c r="W8646" s="99"/>
      <c r="X8646" s="99"/>
      <c r="Y8646" s="99"/>
      <c r="Z8646" s="99"/>
      <c r="AF8646" s="326"/>
    </row>
    <row r="8647" spans="1:32" x14ac:dyDescent="0.25">
      <c r="A8647" s="44" t="s">
        <v>2639</v>
      </c>
      <c r="B8647" s="44" t="s">
        <v>2634</v>
      </c>
      <c r="C8647" s="45" t="s">
        <v>2640</v>
      </c>
      <c r="D8647" s="93" t="s">
        <v>18817</v>
      </c>
      <c r="E8647" s="45" t="s">
        <v>2628</v>
      </c>
      <c r="F8647" s="379"/>
      <c r="G8647" s="379"/>
      <c r="H8647" s="379"/>
      <c r="I8647" s="380"/>
      <c r="J8647" s="380"/>
      <c r="K8647" s="380"/>
      <c r="L8647" s="380"/>
      <c r="M8647" s="380"/>
      <c r="N8647" s="380"/>
      <c r="O8647" s="380"/>
      <c r="P8647" s="380"/>
      <c r="Q8647" s="380"/>
      <c r="R8647" s="380"/>
      <c r="S8647" s="380"/>
      <c r="T8647" s="380"/>
      <c r="U8647" s="380"/>
      <c r="V8647" s="380"/>
      <c r="W8647" s="380"/>
      <c r="X8647" s="380"/>
      <c r="Y8647" s="380"/>
      <c r="Z8647" s="380"/>
      <c r="AA8647" s="380"/>
      <c r="AF8647" s="326"/>
    </row>
    <row r="8648" spans="1:32" x14ac:dyDescent="0.25">
      <c r="A8648" s="44" t="s">
        <v>2639</v>
      </c>
      <c r="B8648" s="44" t="s">
        <v>16147</v>
      </c>
      <c r="C8648" s="45" t="s">
        <v>9892</v>
      </c>
      <c r="D8648" s="93" t="s">
        <v>3876</v>
      </c>
      <c r="E8648" s="359">
        <f>DATE(2027,12,4)</f>
        <v>46725</v>
      </c>
      <c r="F8648" s="93"/>
      <c r="G8648" s="93"/>
      <c r="H8648" s="93"/>
      <c r="I8648" s="99"/>
      <c r="J8648" s="99"/>
      <c r="K8648" s="99"/>
      <c r="L8648" s="99"/>
      <c r="M8648" s="99"/>
      <c r="N8648" s="99"/>
      <c r="O8648" s="99"/>
      <c r="P8648" s="99"/>
      <c r="Q8648" s="99"/>
      <c r="R8648" s="99"/>
      <c r="S8648" s="99"/>
      <c r="T8648" s="99"/>
      <c r="U8648" s="99"/>
      <c r="V8648" s="99"/>
      <c r="W8648" s="99"/>
      <c r="X8648" s="99"/>
      <c r="Y8648" s="99"/>
      <c r="Z8648" s="99"/>
      <c r="AF8648" s="326"/>
    </row>
    <row r="8649" spans="1:32" x14ac:dyDescent="0.25">
      <c r="A8649" s="150" t="s">
        <v>1908</v>
      </c>
      <c r="B8649" s="57" t="s">
        <v>2230</v>
      </c>
      <c r="C8649" s="305" t="s">
        <v>4148</v>
      </c>
      <c r="D8649" s="146" t="s">
        <v>1465</v>
      </c>
      <c r="E8649" s="264">
        <v>45535</v>
      </c>
      <c r="F8649" s="93"/>
      <c r="G8649" s="93"/>
      <c r="H8649" s="93" t="s">
        <v>1237</v>
      </c>
      <c r="I8649" s="99"/>
      <c r="J8649" s="99"/>
      <c r="K8649" s="99"/>
      <c r="L8649" s="99"/>
      <c r="M8649" s="99"/>
      <c r="N8649" s="44"/>
      <c r="O8649" s="44"/>
      <c r="P8649" s="99"/>
      <c r="Q8649" s="99"/>
      <c r="R8649" s="99"/>
      <c r="S8649" s="99"/>
      <c r="T8649" s="99"/>
      <c r="U8649" s="99"/>
      <c r="V8649" s="99"/>
      <c r="W8649" s="99"/>
      <c r="X8649" s="99"/>
      <c r="Y8649" s="99"/>
      <c r="Z8649" s="99"/>
      <c r="AF8649" s="326"/>
    </row>
    <row r="8650" spans="1:32" x14ac:dyDescent="0.3">
      <c r="A8650" s="372" t="s">
        <v>7476</v>
      </c>
      <c r="B8650" s="372" t="s">
        <v>7471</v>
      </c>
      <c r="C8650" s="125" t="s">
        <v>20619</v>
      </c>
      <c r="D8650" s="32" t="s">
        <v>20621</v>
      </c>
      <c r="E8650" s="125" t="s">
        <v>10032</v>
      </c>
      <c r="F8650" s="125" t="s">
        <v>1236</v>
      </c>
      <c r="G8650" s="125" t="s">
        <v>1237</v>
      </c>
      <c r="AF8650" s="326"/>
    </row>
    <row r="8651" spans="1:32" x14ac:dyDescent="0.25">
      <c r="A8651" s="44" t="s">
        <v>19350</v>
      </c>
      <c r="B8651" s="44" t="s">
        <v>5460</v>
      </c>
      <c r="C8651" s="45">
        <v>251003</v>
      </c>
      <c r="D8651" s="45" t="s">
        <v>12340</v>
      </c>
      <c r="E8651" s="45" t="s">
        <v>12119</v>
      </c>
      <c r="AF8651" s="326"/>
    </row>
    <row r="8652" spans="1:32" x14ac:dyDescent="0.25">
      <c r="A8652" s="44" t="s">
        <v>8318</v>
      </c>
      <c r="B8652" s="44" t="s">
        <v>7650</v>
      </c>
      <c r="C8652" s="45">
        <v>230504</v>
      </c>
      <c r="D8652" s="45" t="s">
        <v>12340</v>
      </c>
      <c r="E8652" s="45" t="s">
        <v>7651</v>
      </c>
      <c r="AF8652" s="326"/>
    </row>
    <row r="8653" spans="1:32" x14ac:dyDescent="0.25">
      <c r="A8653" s="44" t="s">
        <v>19351</v>
      </c>
      <c r="B8653" s="44" t="s">
        <v>967</v>
      </c>
      <c r="C8653" s="45">
        <v>220601</v>
      </c>
      <c r="D8653" s="45" t="s">
        <v>12340</v>
      </c>
      <c r="E8653" s="45" t="s">
        <v>5235</v>
      </c>
      <c r="AF8653" s="326"/>
    </row>
    <row r="8654" spans="1:32" x14ac:dyDescent="0.25">
      <c r="A8654" s="44" t="s">
        <v>19352</v>
      </c>
      <c r="B8654" s="44" t="s">
        <v>3298</v>
      </c>
      <c r="C8654" s="45">
        <v>26010402</v>
      </c>
      <c r="D8654" s="45" t="s">
        <v>12340</v>
      </c>
      <c r="E8654" s="45" t="s">
        <v>18836</v>
      </c>
      <c r="AF8654" s="326"/>
    </row>
    <row r="8655" spans="1:32" x14ac:dyDescent="0.25">
      <c r="A8655" s="44" t="s">
        <v>19352</v>
      </c>
      <c r="B8655" s="44" t="s">
        <v>5639</v>
      </c>
      <c r="C8655" s="45">
        <v>26010401</v>
      </c>
      <c r="D8655" s="45" t="s">
        <v>12340</v>
      </c>
      <c r="E8655" s="45" t="s">
        <v>18836</v>
      </c>
      <c r="AF8655" s="326"/>
    </row>
    <row r="8656" spans="1:32" x14ac:dyDescent="0.25">
      <c r="A8656" s="44" t="s">
        <v>244</v>
      </c>
      <c r="B8656" s="44" t="s">
        <v>7996</v>
      </c>
      <c r="C8656" s="45" t="s">
        <v>3377</v>
      </c>
      <c r="D8656" s="45" t="s">
        <v>12177</v>
      </c>
      <c r="E8656" s="45" t="s">
        <v>5471</v>
      </c>
      <c r="F8656" s="93"/>
      <c r="G8656" s="93"/>
      <c r="H8656" s="93"/>
      <c r="I8656" s="99"/>
      <c r="J8656" s="99"/>
      <c r="K8656" s="99"/>
      <c r="L8656" s="99"/>
      <c r="M8656" s="99"/>
      <c r="N8656" s="99"/>
      <c r="O8656" s="99"/>
      <c r="P8656" s="99"/>
      <c r="Q8656" s="99"/>
      <c r="R8656" s="99"/>
      <c r="S8656" s="99"/>
      <c r="T8656" s="99"/>
      <c r="U8656" s="99"/>
      <c r="V8656" s="99"/>
      <c r="W8656" s="99"/>
      <c r="X8656" s="99"/>
      <c r="Y8656" s="99"/>
      <c r="Z8656" s="99"/>
      <c r="AF8656" s="326"/>
    </row>
    <row r="8657" spans="1:32" x14ac:dyDescent="0.25">
      <c r="A8657" s="44" t="s">
        <v>244</v>
      </c>
      <c r="B8657" s="44" t="s">
        <v>7996</v>
      </c>
      <c r="C8657" s="45" t="s">
        <v>3377</v>
      </c>
      <c r="D8657" s="45" t="s">
        <v>10697</v>
      </c>
      <c r="E8657" s="45" t="s">
        <v>5471</v>
      </c>
      <c r="F8657" s="93"/>
      <c r="G8657" s="93"/>
      <c r="H8657" s="93"/>
      <c r="I8657" s="99"/>
      <c r="J8657" s="99"/>
      <c r="K8657" s="99"/>
      <c r="L8657" s="99"/>
      <c r="M8657" s="99"/>
      <c r="N8657" s="44"/>
      <c r="O8657" s="44"/>
      <c r="P8657" s="99"/>
      <c r="Q8657" s="99"/>
      <c r="R8657" s="99"/>
      <c r="S8657" s="99"/>
      <c r="T8657" s="99"/>
      <c r="U8657" s="99"/>
      <c r="V8657" s="99"/>
      <c r="W8657" s="99"/>
      <c r="X8657" s="99"/>
      <c r="Y8657" s="99"/>
      <c r="Z8657" s="99"/>
      <c r="AF8657" s="326"/>
    </row>
    <row r="8658" spans="1:32" x14ac:dyDescent="0.25">
      <c r="A8658" s="44" t="s">
        <v>13319</v>
      </c>
      <c r="B8658" s="44" t="s">
        <v>13162</v>
      </c>
      <c r="C8658" s="45">
        <v>29.23</v>
      </c>
      <c r="D8658" s="45" t="s">
        <v>13565</v>
      </c>
      <c r="E8658" s="46">
        <v>46934</v>
      </c>
      <c r="F8658" s="45" t="s">
        <v>1384</v>
      </c>
      <c r="G8658" s="93"/>
      <c r="H8658" s="93"/>
      <c r="I8658" s="99"/>
      <c r="J8658" s="99"/>
      <c r="K8658" s="99"/>
      <c r="L8658" s="99"/>
      <c r="M8658" s="99"/>
      <c r="N8658" s="99"/>
      <c r="O8658" s="99"/>
      <c r="P8658" s="99"/>
      <c r="Q8658" s="99"/>
      <c r="R8658" s="99"/>
      <c r="S8658" s="99"/>
      <c r="T8658" s="99"/>
      <c r="U8658" s="99"/>
      <c r="V8658" s="99"/>
      <c r="W8658" s="99"/>
      <c r="X8658" s="99"/>
      <c r="Y8658" s="99"/>
      <c r="Z8658" s="99"/>
      <c r="AF8658" s="326"/>
    </row>
    <row r="8659" spans="1:32" x14ac:dyDescent="0.25">
      <c r="A8659" s="44" t="s">
        <v>8319</v>
      </c>
      <c r="B8659" s="44" t="s">
        <v>8377</v>
      </c>
      <c r="C8659" s="45">
        <v>230505</v>
      </c>
      <c r="D8659" s="45" t="s">
        <v>12340</v>
      </c>
      <c r="E8659" s="45" t="s">
        <v>7651</v>
      </c>
      <c r="AF8659" s="326"/>
    </row>
    <row r="8660" spans="1:32" x14ac:dyDescent="0.25">
      <c r="A8660" s="44" t="s">
        <v>17802</v>
      </c>
      <c r="B8660" s="44" t="s">
        <v>20335</v>
      </c>
      <c r="C8660" s="45" t="s">
        <v>10492</v>
      </c>
      <c r="D8660" s="32" t="s">
        <v>12570</v>
      </c>
      <c r="E8660" s="46">
        <v>46538</v>
      </c>
      <c r="AF8660" s="326"/>
    </row>
    <row r="8661" spans="1:32" x14ac:dyDescent="0.25">
      <c r="A8661" s="44" t="s">
        <v>17802</v>
      </c>
      <c r="B8661" s="44" t="s">
        <v>20398</v>
      </c>
      <c r="C8661" s="45" t="s">
        <v>17917</v>
      </c>
      <c r="D8661" s="32" t="s">
        <v>12570</v>
      </c>
      <c r="E8661" s="46">
        <v>46418</v>
      </c>
      <c r="AF8661" s="326"/>
    </row>
    <row r="8662" spans="1:32" x14ac:dyDescent="0.25">
      <c r="A8662" s="44" t="s">
        <v>17934</v>
      </c>
      <c r="B8662" s="44" t="s">
        <v>20398</v>
      </c>
      <c r="C8662" s="45" t="s">
        <v>17917</v>
      </c>
      <c r="D8662" s="32" t="s">
        <v>12570</v>
      </c>
      <c r="E8662" s="46">
        <v>46418</v>
      </c>
      <c r="AF8662" s="326"/>
    </row>
    <row r="8663" spans="1:32" x14ac:dyDescent="0.25">
      <c r="A8663" s="44" t="s">
        <v>13320</v>
      </c>
      <c r="B8663" s="44" t="s">
        <v>13196</v>
      </c>
      <c r="C8663" s="45">
        <v>15.23</v>
      </c>
      <c r="D8663" s="45" t="s">
        <v>13565</v>
      </c>
      <c r="E8663" s="46">
        <v>46934</v>
      </c>
      <c r="F8663" s="45" t="s">
        <v>1384</v>
      </c>
      <c r="G8663" s="93"/>
      <c r="H8663" s="93"/>
      <c r="I8663" s="99"/>
      <c r="J8663" s="99"/>
      <c r="K8663" s="99"/>
      <c r="L8663" s="99"/>
      <c r="M8663" s="99"/>
      <c r="N8663" s="99"/>
      <c r="O8663" s="99"/>
      <c r="P8663" s="99"/>
      <c r="Q8663" s="99"/>
      <c r="R8663" s="99"/>
      <c r="S8663" s="99"/>
      <c r="T8663" s="99"/>
      <c r="U8663" s="99"/>
      <c r="V8663" s="99"/>
      <c r="W8663" s="99"/>
      <c r="X8663" s="99"/>
      <c r="Y8663" s="99"/>
      <c r="Z8663" s="99"/>
      <c r="AF8663" s="326"/>
    </row>
    <row r="8664" spans="1:32" x14ac:dyDescent="0.25">
      <c r="A8664" s="44" t="s">
        <v>13320</v>
      </c>
      <c r="B8664" s="44" t="s">
        <v>13197</v>
      </c>
      <c r="C8664" s="45">
        <v>16.23</v>
      </c>
      <c r="D8664" s="45" t="s">
        <v>13565</v>
      </c>
      <c r="E8664" s="46">
        <v>46934</v>
      </c>
      <c r="F8664" s="45" t="s">
        <v>1384</v>
      </c>
      <c r="G8664" s="93"/>
      <c r="H8664" s="93"/>
      <c r="I8664" s="99"/>
      <c r="J8664" s="99"/>
      <c r="K8664" s="99"/>
      <c r="L8664" s="99"/>
      <c r="M8664" s="99"/>
      <c r="N8664" s="99"/>
      <c r="O8664" s="99"/>
      <c r="P8664" s="99"/>
      <c r="Q8664" s="99"/>
      <c r="R8664" s="99"/>
      <c r="S8664" s="99"/>
      <c r="T8664" s="99"/>
      <c r="U8664" s="99"/>
      <c r="V8664" s="99"/>
      <c r="W8664" s="99"/>
      <c r="X8664" s="99"/>
      <c r="Y8664" s="99"/>
      <c r="Z8664" s="99"/>
      <c r="AF8664" s="326"/>
    </row>
    <row r="8665" spans="1:32" x14ac:dyDescent="0.25">
      <c r="A8665" s="44" t="s">
        <v>762</v>
      </c>
      <c r="B8665" s="44" t="s">
        <v>3298</v>
      </c>
      <c r="C8665" s="45">
        <v>25010402</v>
      </c>
      <c r="D8665" s="45" t="s">
        <v>12340</v>
      </c>
      <c r="E8665" s="45" t="s">
        <v>13581</v>
      </c>
      <c r="AF8665" s="326"/>
    </row>
    <row r="8666" spans="1:32" x14ac:dyDescent="0.25">
      <c r="A8666" s="44" t="s">
        <v>762</v>
      </c>
      <c r="B8666" s="44" t="s">
        <v>5639</v>
      </c>
      <c r="C8666" s="45">
        <v>25010401</v>
      </c>
      <c r="D8666" s="45" t="s">
        <v>12340</v>
      </c>
      <c r="E8666" s="45" t="s">
        <v>13581</v>
      </c>
      <c r="AF8666" s="326"/>
    </row>
    <row r="8667" spans="1:32" x14ac:dyDescent="0.3">
      <c r="A8667" s="372" t="s">
        <v>20495</v>
      </c>
      <c r="B8667" s="372" t="s">
        <v>12349</v>
      </c>
      <c r="C8667" s="125" t="s">
        <v>12350</v>
      </c>
      <c r="D8667" s="32" t="s">
        <v>20621</v>
      </c>
      <c r="E8667" s="125" t="s">
        <v>5075</v>
      </c>
      <c r="F8667" s="125" t="s">
        <v>1236</v>
      </c>
      <c r="G8667" s="125" t="s">
        <v>1237</v>
      </c>
      <c r="AF8667" s="326"/>
    </row>
    <row r="8668" spans="1:32" x14ac:dyDescent="0.3">
      <c r="A8668" s="372" t="s">
        <v>20495</v>
      </c>
      <c r="B8668" s="372" t="s">
        <v>12351</v>
      </c>
      <c r="C8668" s="125" t="s">
        <v>12352</v>
      </c>
      <c r="D8668" s="32" t="s">
        <v>20621</v>
      </c>
      <c r="E8668" s="125" t="s">
        <v>5075</v>
      </c>
      <c r="F8668" s="125" t="s">
        <v>1236</v>
      </c>
      <c r="G8668" s="125" t="s">
        <v>1237</v>
      </c>
      <c r="AF8668" s="326"/>
    </row>
    <row r="8669" spans="1:32" x14ac:dyDescent="0.3">
      <c r="A8669" s="372" t="s">
        <v>20495</v>
      </c>
      <c r="B8669" s="372" t="s">
        <v>7465</v>
      </c>
      <c r="C8669" s="125" t="s">
        <v>20614</v>
      </c>
      <c r="D8669" s="32" t="s">
        <v>20621</v>
      </c>
      <c r="E8669" s="125" t="s">
        <v>10032</v>
      </c>
      <c r="F8669" s="125" t="s">
        <v>1236</v>
      </c>
      <c r="G8669" s="125" t="s">
        <v>1237</v>
      </c>
      <c r="AF8669" s="326"/>
    </row>
    <row r="8670" spans="1:32" x14ac:dyDescent="0.25">
      <c r="A8670" s="44" t="s">
        <v>6828</v>
      </c>
      <c r="B8670" s="44" t="s">
        <v>154</v>
      </c>
      <c r="C8670" s="45" t="s">
        <v>6829</v>
      </c>
      <c r="D8670" s="46" t="s">
        <v>13037</v>
      </c>
      <c r="E8670" s="46">
        <v>46441</v>
      </c>
      <c r="AF8670" s="326"/>
    </row>
    <row r="8671" spans="1:32" x14ac:dyDescent="0.3">
      <c r="A8671" s="372" t="s">
        <v>6994</v>
      </c>
      <c r="B8671" s="372" t="s">
        <v>1218</v>
      </c>
      <c r="C8671" s="125" t="s">
        <v>11922</v>
      </c>
      <c r="D8671" s="32" t="s">
        <v>20621</v>
      </c>
      <c r="E8671" s="125" t="s">
        <v>8976</v>
      </c>
      <c r="F8671" s="125" t="s">
        <v>1237</v>
      </c>
      <c r="G8671" s="125" t="s">
        <v>1237</v>
      </c>
      <c r="AF8671" s="326"/>
    </row>
    <row r="8672" spans="1:32" x14ac:dyDescent="0.25">
      <c r="A8672" s="44" t="s">
        <v>6994</v>
      </c>
      <c r="B8672" s="44" t="s">
        <v>3298</v>
      </c>
      <c r="C8672" s="45">
        <v>23010402</v>
      </c>
      <c r="D8672" s="45" t="s">
        <v>12340</v>
      </c>
      <c r="E8672" s="45" t="s">
        <v>5640</v>
      </c>
      <c r="AF8672" s="326"/>
    </row>
    <row r="8673" spans="1:32" x14ac:dyDescent="0.3">
      <c r="A8673" s="372" t="s">
        <v>17524</v>
      </c>
      <c r="B8673" s="372" t="s">
        <v>5061</v>
      </c>
      <c r="C8673" s="125" t="s">
        <v>17483</v>
      </c>
      <c r="D8673" s="32" t="s">
        <v>20621</v>
      </c>
      <c r="E8673" s="125" t="s">
        <v>5246</v>
      </c>
      <c r="F8673" s="125" t="s">
        <v>1236</v>
      </c>
      <c r="G8673" s="125" t="s">
        <v>1237</v>
      </c>
      <c r="AF8673" s="326"/>
    </row>
    <row r="8674" spans="1:32" x14ac:dyDescent="0.25">
      <c r="A8674" s="44" t="s">
        <v>8320</v>
      </c>
      <c r="B8674" s="44" t="s">
        <v>8378</v>
      </c>
      <c r="C8674" s="45">
        <v>23060201</v>
      </c>
      <c r="D8674" s="45" t="s">
        <v>12340</v>
      </c>
      <c r="E8674" s="45" t="s">
        <v>4471</v>
      </c>
      <c r="AF8674" s="326"/>
    </row>
    <row r="8675" spans="1:32" x14ac:dyDescent="0.25">
      <c r="A8675" s="44" t="s">
        <v>1561</v>
      </c>
      <c r="B8675" s="44" t="s">
        <v>1612</v>
      </c>
      <c r="C8675" s="45" t="s">
        <v>2298</v>
      </c>
      <c r="D8675" s="45" t="s">
        <v>12177</v>
      </c>
      <c r="E8675" s="45" t="s">
        <v>2628</v>
      </c>
      <c r="F8675" s="93"/>
      <c r="G8675" s="93"/>
      <c r="H8675" s="93"/>
      <c r="I8675" s="99"/>
      <c r="J8675" s="99"/>
      <c r="K8675" s="99"/>
      <c r="L8675" s="99"/>
      <c r="M8675" s="99"/>
      <c r="N8675" s="99"/>
      <c r="O8675" s="99"/>
      <c r="P8675" s="99"/>
      <c r="Q8675" s="99"/>
      <c r="R8675" s="99"/>
      <c r="S8675" s="99"/>
      <c r="T8675" s="99"/>
      <c r="U8675" s="99"/>
      <c r="V8675" s="99"/>
      <c r="W8675" s="99"/>
      <c r="X8675" s="99"/>
      <c r="Y8675" s="99"/>
      <c r="Z8675" s="99"/>
      <c r="AF8675" s="326"/>
    </row>
    <row r="8676" spans="1:32" x14ac:dyDescent="0.25">
      <c r="A8676" s="44" t="s">
        <v>1561</v>
      </c>
      <c r="B8676" s="44" t="s">
        <v>1612</v>
      </c>
      <c r="C8676" s="45" t="s">
        <v>2298</v>
      </c>
      <c r="D8676" s="93" t="s">
        <v>18817</v>
      </c>
      <c r="E8676" s="45" t="s">
        <v>2628</v>
      </c>
      <c r="F8676" s="379"/>
      <c r="G8676" s="379"/>
      <c r="H8676" s="379"/>
      <c r="I8676" s="380"/>
      <c r="J8676" s="380"/>
      <c r="K8676" s="380"/>
      <c r="L8676" s="380"/>
      <c r="M8676" s="380"/>
      <c r="N8676" s="380"/>
      <c r="O8676" s="380"/>
      <c r="P8676" s="380"/>
      <c r="Q8676" s="380"/>
      <c r="R8676" s="380"/>
      <c r="S8676" s="380"/>
      <c r="T8676" s="380"/>
      <c r="U8676" s="380"/>
      <c r="V8676" s="380"/>
      <c r="W8676" s="380"/>
      <c r="X8676" s="380"/>
      <c r="Y8676" s="380"/>
      <c r="Z8676" s="380"/>
      <c r="AA8676" s="380"/>
      <c r="AF8676" s="326"/>
    </row>
    <row r="8677" spans="1:32" x14ac:dyDescent="0.25">
      <c r="A8677" s="44" t="s">
        <v>1561</v>
      </c>
      <c r="B8677" s="44" t="s">
        <v>1623</v>
      </c>
      <c r="C8677" s="45" t="s">
        <v>18805</v>
      </c>
      <c r="D8677" s="93" t="s">
        <v>18817</v>
      </c>
      <c r="E8677" s="45" t="s">
        <v>18725</v>
      </c>
      <c r="F8677" s="379"/>
      <c r="G8677" s="379"/>
      <c r="H8677" s="379"/>
      <c r="I8677" s="380"/>
      <c r="J8677" s="380"/>
      <c r="K8677" s="380"/>
      <c r="L8677" s="380"/>
      <c r="M8677" s="380"/>
      <c r="N8677" s="380"/>
      <c r="O8677" s="380"/>
      <c r="P8677" s="380"/>
      <c r="Q8677" s="380"/>
      <c r="R8677" s="380"/>
      <c r="S8677" s="380"/>
      <c r="T8677" s="380"/>
      <c r="U8677" s="380"/>
      <c r="V8677" s="380"/>
      <c r="W8677" s="380"/>
      <c r="X8677" s="380"/>
      <c r="Y8677" s="380"/>
      <c r="Z8677" s="380"/>
      <c r="AA8677" s="380"/>
      <c r="AF8677" s="326"/>
    </row>
    <row r="8678" spans="1:32" x14ac:dyDescent="0.25">
      <c r="A8678" s="44" t="s">
        <v>1561</v>
      </c>
      <c r="B8678" s="44" t="s">
        <v>1612</v>
      </c>
      <c r="C8678" s="45" t="s">
        <v>2298</v>
      </c>
      <c r="D8678" s="45" t="s">
        <v>10697</v>
      </c>
      <c r="E8678" s="45" t="s">
        <v>2628</v>
      </c>
      <c r="F8678" s="93"/>
      <c r="G8678" s="93"/>
      <c r="H8678" s="93"/>
      <c r="I8678" s="99"/>
      <c r="J8678" s="99"/>
      <c r="K8678" s="99"/>
      <c r="L8678" s="99"/>
      <c r="M8678" s="99"/>
      <c r="N8678" s="44"/>
      <c r="O8678" s="44"/>
      <c r="P8678" s="99"/>
      <c r="Q8678" s="99"/>
      <c r="R8678" s="99"/>
      <c r="S8678" s="99"/>
      <c r="T8678" s="99"/>
      <c r="U8678" s="99"/>
      <c r="V8678" s="99"/>
      <c r="W8678" s="99"/>
      <c r="X8678" s="99"/>
      <c r="Y8678" s="99"/>
      <c r="Z8678" s="99"/>
      <c r="AF8678" s="326"/>
    </row>
    <row r="8679" spans="1:32" x14ac:dyDescent="0.3">
      <c r="A8679" s="372" t="s">
        <v>12439</v>
      </c>
      <c r="B8679" s="372" t="s">
        <v>1207</v>
      </c>
      <c r="C8679" s="125" t="s">
        <v>11906</v>
      </c>
      <c r="D8679" s="32" t="s">
        <v>20621</v>
      </c>
      <c r="E8679" s="125" t="s">
        <v>7992</v>
      </c>
      <c r="F8679" s="125" t="s">
        <v>1236</v>
      </c>
      <c r="G8679" s="125" t="s">
        <v>1237</v>
      </c>
      <c r="AF8679" s="326"/>
    </row>
    <row r="8680" spans="1:32" x14ac:dyDescent="0.3">
      <c r="A8680" s="372" t="s">
        <v>12439</v>
      </c>
      <c r="B8680" s="372" t="s">
        <v>12351</v>
      </c>
      <c r="C8680" s="125" t="s">
        <v>12352</v>
      </c>
      <c r="D8680" s="32" t="s">
        <v>20621</v>
      </c>
      <c r="E8680" s="125" t="s">
        <v>5075</v>
      </c>
      <c r="F8680" s="125" t="s">
        <v>1236</v>
      </c>
      <c r="G8680" s="125" t="s">
        <v>1237</v>
      </c>
      <c r="AF8680" s="326"/>
    </row>
    <row r="8681" spans="1:32" x14ac:dyDescent="0.25">
      <c r="A8681" s="44" t="s">
        <v>12118</v>
      </c>
      <c r="B8681" s="44" t="s">
        <v>1622</v>
      </c>
      <c r="C8681" s="45" t="s">
        <v>15191</v>
      </c>
      <c r="D8681" s="45" t="s">
        <v>12177</v>
      </c>
      <c r="E8681" s="46">
        <v>48029</v>
      </c>
      <c r="F8681" s="93"/>
      <c r="G8681" s="93"/>
      <c r="H8681" s="93"/>
      <c r="I8681" s="99"/>
      <c r="J8681" s="99"/>
      <c r="K8681" s="99"/>
      <c r="L8681" s="99"/>
      <c r="M8681" s="99"/>
      <c r="N8681" s="99"/>
      <c r="O8681" s="99"/>
      <c r="P8681" s="99"/>
      <c r="Q8681" s="99"/>
      <c r="R8681" s="99"/>
      <c r="S8681" s="99"/>
      <c r="T8681" s="99"/>
      <c r="U8681" s="99"/>
      <c r="V8681" s="99"/>
      <c r="W8681" s="99"/>
      <c r="X8681" s="99"/>
      <c r="Y8681" s="99"/>
      <c r="Z8681" s="99"/>
      <c r="AF8681" s="326"/>
    </row>
    <row r="8682" spans="1:32" x14ac:dyDescent="0.25">
      <c r="A8682" s="44" t="s">
        <v>12118</v>
      </c>
      <c r="B8682" s="44" t="s">
        <v>2668</v>
      </c>
      <c r="C8682" s="45" t="s">
        <v>2685</v>
      </c>
      <c r="D8682" s="45" t="s">
        <v>12177</v>
      </c>
      <c r="E8682" s="45" t="s">
        <v>2686</v>
      </c>
      <c r="F8682" s="93"/>
      <c r="G8682" s="93"/>
      <c r="H8682" s="93"/>
      <c r="I8682" s="99"/>
      <c r="J8682" s="99"/>
      <c r="K8682" s="99"/>
      <c r="L8682" s="99"/>
      <c r="M8682" s="99"/>
      <c r="N8682" s="99"/>
      <c r="O8682" s="99"/>
      <c r="P8682" s="99"/>
      <c r="Q8682" s="99"/>
      <c r="R8682" s="99"/>
      <c r="S8682" s="99"/>
      <c r="T8682" s="99"/>
      <c r="U8682" s="99"/>
      <c r="V8682" s="99"/>
      <c r="W8682" s="99"/>
      <c r="X8682" s="99"/>
      <c r="Y8682" s="99"/>
      <c r="Z8682" s="99"/>
      <c r="AF8682" s="326"/>
    </row>
    <row r="8683" spans="1:32" x14ac:dyDescent="0.25">
      <c r="A8683" s="44" t="s">
        <v>12118</v>
      </c>
      <c r="B8683" s="44" t="s">
        <v>1623</v>
      </c>
      <c r="C8683" s="45" t="s">
        <v>2298</v>
      </c>
      <c r="D8683" s="45" t="s">
        <v>12177</v>
      </c>
      <c r="E8683" s="45" t="s">
        <v>2628</v>
      </c>
      <c r="F8683" s="93"/>
      <c r="G8683" s="93"/>
      <c r="H8683" s="93"/>
      <c r="I8683" s="99"/>
      <c r="J8683" s="99"/>
      <c r="K8683" s="99"/>
      <c r="L8683" s="99"/>
      <c r="M8683" s="99"/>
      <c r="N8683" s="99"/>
      <c r="O8683" s="99"/>
      <c r="P8683" s="99"/>
      <c r="Q8683" s="99"/>
      <c r="R8683" s="99"/>
      <c r="S8683" s="99"/>
      <c r="T8683" s="99"/>
      <c r="U8683" s="99"/>
      <c r="V8683" s="99"/>
      <c r="W8683" s="99"/>
      <c r="X8683" s="99"/>
      <c r="Y8683" s="99"/>
      <c r="Z8683" s="99"/>
      <c r="AF8683" s="326"/>
    </row>
    <row r="8684" spans="1:32" x14ac:dyDescent="0.25">
      <c r="A8684" s="44" t="s">
        <v>12118</v>
      </c>
      <c r="B8684" s="44" t="s">
        <v>15190</v>
      </c>
      <c r="C8684" s="45" t="s">
        <v>15191</v>
      </c>
      <c r="D8684" s="45" t="s">
        <v>12177</v>
      </c>
      <c r="E8684" s="45" t="s">
        <v>5311</v>
      </c>
      <c r="F8684" s="93"/>
      <c r="G8684" s="93"/>
      <c r="H8684" s="93"/>
      <c r="I8684" s="99"/>
      <c r="J8684" s="99"/>
      <c r="K8684" s="99"/>
      <c r="L8684" s="99"/>
      <c r="M8684" s="99"/>
      <c r="N8684" s="99"/>
      <c r="O8684" s="99"/>
      <c r="P8684" s="99"/>
      <c r="Q8684" s="99"/>
      <c r="R8684" s="99"/>
      <c r="S8684" s="99"/>
      <c r="T8684" s="99"/>
      <c r="U8684" s="99"/>
      <c r="V8684" s="99"/>
      <c r="W8684" s="99"/>
      <c r="X8684" s="99"/>
      <c r="Y8684" s="99"/>
      <c r="Z8684" s="99"/>
      <c r="AF8684" s="326"/>
    </row>
    <row r="8685" spans="1:32" x14ac:dyDescent="0.25">
      <c r="A8685" s="44" t="s">
        <v>12118</v>
      </c>
      <c r="B8685" s="44" t="s">
        <v>2668</v>
      </c>
      <c r="C8685" s="45" t="s">
        <v>2685</v>
      </c>
      <c r="D8685" s="93" t="s">
        <v>18817</v>
      </c>
      <c r="E8685" s="45" t="s">
        <v>2686</v>
      </c>
      <c r="F8685" s="379"/>
      <c r="G8685" s="379"/>
      <c r="H8685" s="379"/>
      <c r="I8685" s="380"/>
      <c r="J8685" s="380"/>
      <c r="K8685" s="380"/>
      <c r="L8685" s="380"/>
      <c r="M8685" s="380"/>
      <c r="N8685" s="380"/>
      <c r="O8685" s="380"/>
      <c r="P8685" s="380"/>
      <c r="Q8685" s="380"/>
      <c r="R8685" s="380"/>
      <c r="S8685" s="380"/>
      <c r="T8685" s="380"/>
      <c r="U8685" s="380"/>
      <c r="V8685" s="380"/>
      <c r="W8685" s="380"/>
      <c r="X8685" s="380"/>
      <c r="Y8685" s="380"/>
      <c r="Z8685" s="380"/>
      <c r="AA8685" s="380"/>
      <c r="AF8685" s="326"/>
    </row>
    <row r="8686" spans="1:32" x14ac:dyDescent="0.25">
      <c r="A8686" s="44" t="s">
        <v>12118</v>
      </c>
      <c r="B8686" s="44" t="s">
        <v>1623</v>
      </c>
      <c r="C8686" s="45" t="s">
        <v>2298</v>
      </c>
      <c r="D8686" s="93" t="s">
        <v>18817</v>
      </c>
      <c r="E8686" s="45" t="s">
        <v>2628</v>
      </c>
      <c r="F8686" s="379"/>
      <c r="G8686" s="379"/>
      <c r="H8686" s="379"/>
      <c r="I8686" s="380"/>
      <c r="J8686" s="380"/>
      <c r="K8686" s="380"/>
      <c r="L8686" s="380"/>
      <c r="M8686" s="380"/>
      <c r="N8686" s="380"/>
      <c r="O8686" s="380"/>
      <c r="P8686" s="380"/>
      <c r="Q8686" s="380"/>
      <c r="R8686" s="380"/>
      <c r="S8686" s="380"/>
      <c r="T8686" s="380"/>
      <c r="U8686" s="380"/>
      <c r="V8686" s="380"/>
      <c r="W8686" s="380"/>
      <c r="X8686" s="380"/>
      <c r="Y8686" s="380"/>
      <c r="Z8686" s="380"/>
      <c r="AA8686" s="380"/>
      <c r="AF8686" s="326"/>
    </row>
    <row r="8687" spans="1:32" x14ac:dyDescent="0.25">
      <c r="A8687" s="44" t="s">
        <v>12118</v>
      </c>
      <c r="B8687" s="44" t="s">
        <v>15190</v>
      </c>
      <c r="C8687" s="45" t="s">
        <v>15191</v>
      </c>
      <c r="D8687" s="93" t="s">
        <v>18817</v>
      </c>
      <c r="E8687" s="45" t="s">
        <v>5311</v>
      </c>
      <c r="F8687" s="379"/>
      <c r="G8687" s="379"/>
      <c r="H8687" s="379"/>
      <c r="I8687" s="380"/>
      <c r="J8687" s="380"/>
      <c r="K8687" s="380"/>
      <c r="L8687" s="380"/>
      <c r="M8687" s="380"/>
      <c r="N8687" s="380"/>
      <c r="O8687" s="380"/>
      <c r="P8687" s="380"/>
      <c r="Q8687" s="380"/>
      <c r="R8687" s="380"/>
      <c r="S8687" s="380"/>
      <c r="T8687" s="380"/>
      <c r="U8687" s="380"/>
      <c r="V8687" s="380"/>
      <c r="W8687" s="380"/>
      <c r="X8687" s="380"/>
      <c r="Y8687" s="380"/>
      <c r="Z8687" s="380"/>
      <c r="AA8687" s="380"/>
      <c r="AF8687" s="326"/>
    </row>
    <row r="8688" spans="1:32" x14ac:dyDescent="0.25">
      <c r="A8688" s="44" t="s">
        <v>13706</v>
      </c>
      <c r="B8688" s="44" t="s">
        <v>981</v>
      </c>
      <c r="C8688" s="45">
        <v>241202</v>
      </c>
      <c r="D8688" s="45" t="s">
        <v>12340</v>
      </c>
      <c r="E8688" s="45" t="s">
        <v>13570</v>
      </c>
      <c r="AF8688" s="326"/>
    </row>
    <row r="8689" spans="1:32" x14ac:dyDescent="0.25">
      <c r="A8689" s="44" t="s">
        <v>8525</v>
      </c>
      <c r="B8689" s="44" t="s">
        <v>978</v>
      </c>
      <c r="C8689" s="45">
        <v>230703</v>
      </c>
      <c r="D8689" s="45" t="s">
        <v>12340</v>
      </c>
      <c r="E8689" s="45" t="s">
        <v>4375</v>
      </c>
      <c r="AF8689" s="326"/>
    </row>
    <row r="8690" spans="1:32" x14ac:dyDescent="0.3">
      <c r="A8690" s="372" t="s">
        <v>16597</v>
      </c>
      <c r="B8690" s="372" t="s">
        <v>5060</v>
      </c>
      <c r="C8690" s="125" t="s">
        <v>16725</v>
      </c>
      <c r="D8690" s="32" t="s">
        <v>20621</v>
      </c>
      <c r="E8690" s="125" t="s">
        <v>12895</v>
      </c>
      <c r="F8690" s="125" t="s">
        <v>1236</v>
      </c>
      <c r="G8690" s="125" t="s">
        <v>1237</v>
      </c>
      <c r="AF8690" s="326"/>
    </row>
    <row r="8691" spans="1:32" x14ac:dyDescent="0.25">
      <c r="A8691" s="44" t="s">
        <v>3668</v>
      </c>
      <c r="B8691" s="44" t="s">
        <v>5167</v>
      </c>
      <c r="C8691" s="45" t="s">
        <v>5160</v>
      </c>
      <c r="D8691" s="46" t="s">
        <v>13037</v>
      </c>
      <c r="E8691" s="46">
        <v>46342</v>
      </c>
      <c r="AF8691" s="326"/>
    </row>
    <row r="8692" spans="1:32" x14ac:dyDescent="0.25">
      <c r="A8692" s="44" t="s">
        <v>3668</v>
      </c>
      <c r="B8692" s="44" t="s">
        <v>3275</v>
      </c>
      <c r="C8692" s="45">
        <v>210101</v>
      </c>
      <c r="D8692" s="45" t="s">
        <v>12340</v>
      </c>
      <c r="E8692" s="45" t="s">
        <v>3276</v>
      </c>
      <c r="AF8692" s="326"/>
    </row>
    <row r="8693" spans="1:32" x14ac:dyDescent="0.25">
      <c r="A8693" s="44" t="s">
        <v>7968</v>
      </c>
      <c r="B8693" s="44" t="s">
        <v>7969</v>
      </c>
      <c r="C8693" s="45" t="s">
        <v>7970</v>
      </c>
      <c r="D8693" s="45" t="s">
        <v>12177</v>
      </c>
      <c r="E8693" s="45" t="s">
        <v>8524</v>
      </c>
      <c r="F8693" s="93"/>
      <c r="G8693" s="93"/>
      <c r="H8693" s="93"/>
      <c r="I8693" s="99"/>
      <c r="J8693" s="99"/>
      <c r="K8693" s="99"/>
      <c r="L8693" s="99"/>
      <c r="M8693" s="99"/>
      <c r="N8693" s="99"/>
      <c r="O8693" s="99"/>
      <c r="P8693" s="99"/>
      <c r="Q8693" s="99"/>
      <c r="R8693" s="99"/>
      <c r="S8693" s="99"/>
      <c r="T8693" s="99"/>
      <c r="U8693" s="99"/>
      <c r="V8693" s="99"/>
      <c r="W8693" s="99"/>
      <c r="X8693" s="99"/>
      <c r="Y8693" s="99"/>
      <c r="Z8693" s="99"/>
      <c r="AF8693" s="326"/>
    </row>
    <row r="8694" spans="1:32" x14ac:dyDescent="0.25">
      <c r="A8694" s="44" t="s">
        <v>7968</v>
      </c>
      <c r="B8694" s="44" t="s">
        <v>7969</v>
      </c>
      <c r="C8694" s="45" t="s">
        <v>7970</v>
      </c>
      <c r="D8694" s="45" t="s">
        <v>10697</v>
      </c>
      <c r="E8694" s="45" t="s">
        <v>5072</v>
      </c>
      <c r="F8694" s="93"/>
      <c r="G8694" s="93"/>
      <c r="H8694" s="93"/>
      <c r="I8694" s="99"/>
      <c r="J8694" s="99"/>
      <c r="K8694" s="99"/>
      <c r="L8694" s="99"/>
      <c r="M8694" s="99"/>
      <c r="N8694" s="44"/>
      <c r="O8694" s="44"/>
      <c r="P8694" s="99"/>
      <c r="Q8694" s="99"/>
      <c r="R8694" s="99"/>
      <c r="S8694" s="99"/>
      <c r="T8694" s="99"/>
      <c r="U8694" s="99"/>
      <c r="V8694" s="99"/>
      <c r="W8694" s="99"/>
      <c r="X8694" s="99"/>
      <c r="Y8694" s="99"/>
      <c r="Z8694" s="99"/>
      <c r="AF8694" s="326"/>
    </row>
    <row r="8695" spans="1:32" x14ac:dyDescent="0.25">
      <c r="A8695" s="44" t="s">
        <v>8887</v>
      </c>
      <c r="B8695" s="44" t="s">
        <v>20357</v>
      </c>
      <c r="C8695" s="45" t="s">
        <v>8814</v>
      </c>
      <c r="D8695" s="32" t="s">
        <v>12570</v>
      </c>
      <c r="E8695" s="46">
        <v>46477</v>
      </c>
      <c r="AF8695" s="326"/>
    </row>
    <row r="8696" spans="1:32" x14ac:dyDescent="0.25">
      <c r="A8696" s="44" t="s">
        <v>9576</v>
      </c>
      <c r="B8696" s="44" t="s">
        <v>15883</v>
      </c>
      <c r="C8696" s="45" t="s">
        <v>5384</v>
      </c>
      <c r="D8696" s="93" t="s">
        <v>3876</v>
      </c>
      <c r="E8696" s="359">
        <f>DATE(2026,7,8)</f>
        <v>46211</v>
      </c>
      <c r="F8696" s="93"/>
      <c r="G8696" s="93"/>
      <c r="H8696" s="93"/>
      <c r="I8696" s="99"/>
      <c r="J8696" s="99"/>
      <c r="K8696" s="99"/>
      <c r="L8696" s="99"/>
      <c r="M8696" s="99"/>
      <c r="N8696" s="99"/>
      <c r="O8696" s="99"/>
      <c r="P8696" s="99"/>
      <c r="Q8696" s="99"/>
      <c r="R8696" s="99"/>
      <c r="S8696" s="99"/>
      <c r="T8696" s="99"/>
      <c r="U8696" s="99"/>
      <c r="V8696" s="99"/>
      <c r="W8696" s="99"/>
      <c r="X8696" s="99"/>
      <c r="Y8696" s="99"/>
      <c r="Z8696" s="99"/>
      <c r="AA8696" s="380"/>
      <c r="AF8696" s="326"/>
    </row>
    <row r="8697" spans="1:32" x14ac:dyDescent="0.25">
      <c r="A8697" s="44" t="s">
        <v>19353</v>
      </c>
      <c r="B8697" s="44" t="s">
        <v>3298</v>
      </c>
      <c r="C8697" s="45">
        <v>26010402</v>
      </c>
      <c r="D8697" s="45" t="s">
        <v>12340</v>
      </c>
      <c r="E8697" s="45" t="s">
        <v>18836</v>
      </c>
      <c r="AF8697" s="326"/>
    </row>
    <row r="8698" spans="1:32" x14ac:dyDescent="0.25">
      <c r="A8698" s="44" t="s">
        <v>19353</v>
      </c>
      <c r="B8698" s="44" t="s">
        <v>5639</v>
      </c>
      <c r="C8698" s="45">
        <v>26010401</v>
      </c>
      <c r="D8698" s="45" t="s">
        <v>12340</v>
      </c>
      <c r="E8698" s="45" t="s">
        <v>18836</v>
      </c>
      <c r="AF8698" s="326"/>
    </row>
    <row r="8699" spans="1:32" x14ac:dyDescent="0.3">
      <c r="A8699" s="372" t="s">
        <v>13909</v>
      </c>
      <c r="B8699" s="372" t="s">
        <v>16724</v>
      </c>
      <c r="C8699" s="125" t="s">
        <v>14353</v>
      </c>
      <c r="D8699" s="32" t="s">
        <v>20621</v>
      </c>
      <c r="E8699" s="125" t="s">
        <v>13567</v>
      </c>
      <c r="F8699" s="125" t="s">
        <v>1237</v>
      </c>
      <c r="G8699" s="125" t="s">
        <v>1237</v>
      </c>
      <c r="AF8699" s="326"/>
    </row>
    <row r="8700" spans="1:32" x14ac:dyDescent="0.25">
      <c r="A8700" s="44" t="s">
        <v>5583</v>
      </c>
      <c r="B8700" s="44" t="s">
        <v>2433</v>
      </c>
      <c r="C8700" s="45">
        <v>220105</v>
      </c>
      <c r="D8700" s="45" t="s">
        <v>12340</v>
      </c>
      <c r="E8700" s="45" t="s">
        <v>2686</v>
      </c>
      <c r="AF8700" s="326"/>
    </row>
    <row r="8701" spans="1:32" x14ac:dyDescent="0.25">
      <c r="A8701" s="44" t="s">
        <v>13707</v>
      </c>
      <c r="B8701" s="44" t="s">
        <v>13657</v>
      </c>
      <c r="C8701" s="45">
        <v>250103</v>
      </c>
      <c r="D8701" s="45" t="s">
        <v>12340</v>
      </c>
      <c r="E8701" s="45" t="s">
        <v>13567</v>
      </c>
      <c r="AF8701" s="326"/>
    </row>
    <row r="8702" spans="1:32" ht="14.4" x14ac:dyDescent="0.3">
      <c r="A8702" s="385" t="s">
        <v>4932</v>
      </c>
      <c r="B8702" s="385" t="s">
        <v>4977</v>
      </c>
      <c r="C8702" s="387" t="s">
        <v>4981</v>
      </c>
      <c r="D8702" s="93" t="s">
        <v>5007</v>
      </c>
      <c r="E8702" s="389" t="s">
        <v>10500</v>
      </c>
      <c r="AF8702" s="326"/>
    </row>
    <row r="8703" spans="1:32" x14ac:dyDescent="0.3">
      <c r="A8703" s="92" t="s">
        <v>4932</v>
      </c>
      <c r="B8703" s="92" t="s">
        <v>14007</v>
      </c>
      <c r="C8703" s="349" t="s">
        <v>4981</v>
      </c>
      <c r="D8703" s="349" t="s">
        <v>14041</v>
      </c>
      <c r="E8703" s="351">
        <v>46752</v>
      </c>
      <c r="F8703" s="93"/>
      <c r="G8703" s="93"/>
      <c r="H8703" s="93"/>
      <c r="I8703" s="99"/>
      <c r="J8703" s="99"/>
      <c r="K8703" s="99"/>
      <c r="L8703" s="99"/>
      <c r="M8703" s="99"/>
      <c r="N8703" s="99"/>
      <c r="O8703" s="99"/>
      <c r="P8703" s="99"/>
      <c r="Q8703" s="99"/>
      <c r="R8703" s="99"/>
      <c r="S8703" s="99"/>
      <c r="T8703" s="99"/>
      <c r="U8703" s="99"/>
      <c r="V8703" s="99"/>
      <c r="W8703" s="99"/>
      <c r="X8703" s="99"/>
      <c r="Y8703" s="99"/>
      <c r="Z8703" s="99"/>
      <c r="AF8703" s="326"/>
    </row>
    <row r="8704" spans="1:32" x14ac:dyDescent="0.25">
      <c r="A8704" s="44" t="s">
        <v>145</v>
      </c>
      <c r="B8704" s="44" t="s">
        <v>5167</v>
      </c>
      <c r="C8704" s="45" t="s">
        <v>5161</v>
      </c>
      <c r="D8704" s="46" t="s">
        <v>13037</v>
      </c>
      <c r="E8704" s="46">
        <v>46342</v>
      </c>
      <c r="AF8704" s="326"/>
    </row>
    <row r="8705" spans="1:32" x14ac:dyDescent="0.25">
      <c r="A8705" s="44" t="s">
        <v>145</v>
      </c>
      <c r="B8705" s="44" t="s">
        <v>5167</v>
      </c>
      <c r="C8705" s="45" t="s">
        <v>5161</v>
      </c>
      <c r="D8705" s="46" t="s">
        <v>13037</v>
      </c>
      <c r="E8705" s="46">
        <v>46342</v>
      </c>
      <c r="AF8705" s="326"/>
    </row>
    <row r="8706" spans="1:32" x14ac:dyDescent="0.25">
      <c r="A8706" s="44" t="s">
        <v>145</v>
      </c>
      <c r="B8706" s="44" t="s">
        <v>989</v>
      </c>
      <c r="C8706" s="45">
        <v>230402</v>
      </c>
      <c r="D8706" s="45" t="s">
        <v>12340</v>
      </c>
      <c r="E8706" s="45" t="s">
        <v>7925</v>
      </c>
      <c r="AF8706" s="326"/>
    </row>
    <row r="8707" spans="1:32" x14ac:dyDescent="0.25">
      <c r="A8707" s="44" t="s">
        <v>145</v>
      </c>
      <c r="B8707" s="44" t="s">
        <v>988</v>
      </c>
      <c r="C8707" s="45">
        <v>240904</v>
      </c>
      <c r="D8707" s="45" t="s">
        <v>12340</v>
      </c>
      <c r="E8707" s="45" t="s">
        <v>5075</v>
      </c>
      <c r="AF8707" s="326"/>
    </row>
    <row r="8708" spans="1:32" x14ac:dyDescent="0.25">
      <c r="A8708" s="44" t="s">
        <v>5584</v>
      </c>
      <c r="B8708" s="44" t="s">
        <v>3298</v>
      </c>
      <c r="C8708" s="45">
        <v>23010402</v>
      </c>
      <c r="D8708" s="45" t="s">
        <v>12340</v>
      </c>
      <c r="E8708" s="45" t="s">
        <v>5640</v>
      </c>
      <c r="AF8708" s="326"/>
    </row>
    <row r="8709" spans="1:32" x14ac:dyDescent="0.25">
      <c r="A8709" s="44" t="s">
        <v>5584</v>
      </c>
      <c r="B8709" s="44" t="s">
        <v>5639</v>
      </c>
      <c r="C8709" s="45">
        <v>23010401</v>
      </c>
      <c r="D8709" s="45" t="s">
        <v>12340</v>
      </c>
      <c r="E8709" s="45" t="s">
        <v>5640</v>
      </c>
      <c r="AF8709" s="326"/>
    </row>
    <row r="8710" spans="1:32" x14ac:dyDescent="0.3">
      <c r="A8710" s="372" t="s">
        <v>8740</v>
      </c>
      <c r="B8710" s="372" t="s">
        <v>1209</v>
      </c>
      <c r="C8710" s="125" t="s">
        <v>8691</v>
      </c>
      <c r="D8710" s="32" t="s">
        <v>20621</v>
      </c>
      <c r="E8710" s="125" t="s">
        <v>8524</v>
      </c>
      <c r="F8710" s="125" t="s">
        <v>1236</v>
      </c>
      <c r="G8710" s="125" t="s">
        <v>1237</v>
      </c>
      <c r="AF8710" s="326"/>
    </row>
    <row r="8711" spans="1:32" x14ac:dyDescent="0.25">
      <c r="A8711" s="44" t="s">
        <v>8740</v>
      </c>
      <c r="B8711" s="44" t="s">
        <v>3298</v>
      </c>
      <c r="C8711" s="45">
        <v>26010402</v>
      </c>
      <c r="D8711" s="45" t="s">
        <v>12340</v>
      </c>
      <c r="E8711" s="45" t="s">
        <v>18836</v>
      </c>
      <c r="AF8711" s="326"/>
    </row>
    <row r="8712" spans="1:32" x14ac:dyDescent="0.25">
      <c r="A8712" s="44" t="s">
        <v>8740</v>
      </c>
      <c r="B8712" s="44" t="s">
        <v>5639</v>
      </c>
      <c r="C8712" s="45">
        <v>26010401</v>
      </c>
      <c r="D8712" s="45" t="s">
        <v>12340</v>
      </c>
      <c r="E8712" s="45" t="s">
        <v>18836</v>
      </c>
      <c r="AF8712" s="326"/>
    </row>
    <row r="8713" spans="1:32" x14ac:dyDescent="0.25">
      <c r="A8713" s="44" t="s">
        <v>4049</v>
      </c>
      <c r="B8713" s="44" t="s">
        <v>3862</v>
      </c>
      <c r="C8713" s="56" t="s">
        <v>3888</v>
      </c>
      <c r="D8713" s="56" t="s">
        <v>1859</v>
      </c>
      <c r="E8713" s="69">
        <v>45536</v>
      </c>
      <c r="F8713" s="45"/>
      <c r="G8713" s="45"/>
      <c r="H8713" s="93"/>
      <c r="I8713" s="99"/>
      <c r="J8713" s="99"/>
      <c r="K8713" s="99"/>
      <c r="L8713" s="99"/>
      <c r="M8713" s="99"/>
      <c r="N8713" s="44"/>
      <c r="O8713" s="44"/>
      <c r="P8713" s="99"/>
      <c r="Q8713" s="99"/>
      <c r="R8713" s="99"/>
      <c r="S8713" s="99"/>
      <c r="T8713" s="99"/>
      <c r="U8713" s="99"/>
      <c r="V8713" s="99"/>
      <c r="W8713" s="99"/>
      <c r="X8713" s="99"/>
      <c r="Y8713" s="99"/>
      <c r="Z8713" s="99"/>
      <c r="AF8713" s="326"/>
    </row>
    <row r="8714" spans="1:32" ht="14.4" x14ac:dyDescent="0.3">
      <c r="A8714" s="385" t="s">
        <v>1288</v>
      </c>
      <c r="B8714" s="385" t="s">
        <v>1360</v>
      </c>
      <c r="C8714" s="387" t="s">
        <v>4999</v>
      </c>
      <c r="D8714" s="93" t="s">
        <v>5007</v>
      </c>
      <c r="E8714" s="389" t="s">
        <v>10500</v>
      </c>
      <c r="AF8714" s="326"/>
    </row>
    <row r="8715" spans="1:32" x14ac:dyDescent="0.3">
      <c r="A8715" s="92" t="s">
        <v>1288</v>
      </c>
      <c r="B8715" s="92" t="s">
        <v>1360</v>
      </c>
      <c r="C8715" s="349" t="s">
        <v>4999</v>
      </c>
      <c r="D8715" s="349" t="s">
        <v>14041</v>
      </c>
      <c r="E8715" s="351">
        <v>47118</v>
      </c>
      <c r="F8715" s="93"/>
      <c r="G8715" s="93"/>
      <c r="H8715" s="93"/>
      <c r="I8715" s="99"/>
      <c r="J8715" s="99"/>
      <c r="K8715" s="99"/>
      <c r="L8715" s="99"/>
      <c r="M8715" s="99"/>
      <c r="N8715" s="99"/>
      <c r="O8715" s="99"/>
      <c r="P8715" s="99"/>
      <c r="Q8715" s="99"/>
      <c r="R8715" s="99"/>
      <c r="S8715" s="99"/>
      <c r="T8715" s="99"/>
      <c r="U8715" s="99"/>
      <c r="V8715" s="99"/>
      <c r="W8715" s="99"/>
      <c r="X8715" s="99"/>
      <c r="Y8715" s="99"/>
      <c r="Z8715" s="99"/>
      <c r="AF8715" s="326"/>
    </row>
    <row r="8716" spans="1:32" x14ac:dyDescent="0.25">
      <c r="A8716" s="44" t="s">
        <v>1921</v>
      </c>
      <c r="B8716" s="44" t="s">
        <v>20342</v>
      </c>
      <c r="C8716" s="45" t="s">
        <v>10493</v>
      </c>
      <c r="D8716" s="32" t="s">
        <v>12570</v>
      </c>
      <c r="E8716" s="46">
        <v>46387</v>
      </c>
      <c r="AF8716" s="326"/>
    </row>
    <row r="8717" spans="1:32" x14ac:dyDescent="0.25">
      <c r="A8717" s="44" t="s">
        <v>12282</v>
      </c>
      <c r="B8717" s="44" t="s">
        <v>4482</v>
      </c>
      <c r="C8717" s="45">
        <v>240906</v>
      </c>
      <c r="D8717" s="45" t="s">
        <v>12340</v>
      </c>
      <c r="E8717" s="45" t="s">
        <v>5075</v>
      </c>
      <c r="AF8717" s="326"/>
    </row>
    <row r="8718" spans="1:32" x14ac:dyDescent="0.25">
      <c r="A8718" s="44" t="s">
        <v>12282</v>
      </c>
      <c r="B8718" s="44" t="s">
        <v>3597</v>
      </c>
      <c r="C8718" s="45">
        <v>250503</v>
      </c>
      <c r="D8718" s="45" t="s">
        <v>12340</v>
      </c>
      <c r="E8718" s="45" t="s">
        <v>16904</v>
      </c>
      <c r="AF8718" s="326"/>
    </row>
    <row r="8719" spans="1:32" x14ac:dyDescent="0.25">
      <c r="A8719" s="44" t="s">
        <v>9066</v>
      </c>
      <c r="B8719" s="44" t="s">
        <v>5447</v>
      </c>
      <c r="C8719" s="45">
        <v>230807</v>
      </c>
      <c r="D8719" s="45" t="s">
        <v>12340</v>
      </c>
      <c r="E8719" s="45" t="s">
        <v>8966</v>
      </c>
      <c r="AF8719" s="326"/>
    </row>
    <row r="8720" spans="1:32" x14ac:dyDescent="0.25">
      <c r="A8720" s="91" t="s">
        <v>3593</v>
      </c>
      <c r="B8720" s="68" t="s">
        <v>3595</v>
      </c>
      <c r="C8720" s="45" t="s">
        <v>3594</v>
      </c>
      <c r="D8720" s="45" t="s">
        <v>1779</v>
      </c>
      <c r="E8720" s="46">
        <v>46193</v>
      </c>
      <c r="F8720" s="93"/>
      <c r="G8720" s="93"/>
      <c r="H8720" s="93"/>
      <c r="I8720" s="99"/>
      <c r="J8720" s="99"/>
      <c r="K8720" s="99"/>
      <c r="L8720" s="99"/>
      <c r="M8720" s="99"/>
      <c r="N8720" s="44"/>
      <c r="O8720" s="44"/>
      <c r="P8720" s="99"/>
      <c r="Q8720" s="99"/>
      <c r="R8720" s="99"/>
      <c r="S8720" s="99"/>
      <c r="T8720" s="99"/>
      <c r="U8720" s="99"/>
      <c r="V8720" s="99"/>
      <c r="W8720" s="99"/>
      <c r="X8720" s="99"/>
      <c r="Y8720" s="99"/>
      <c r="Z8720" s="99"/>
      <c r="AA8720" s="380"/>
      <c r="AF8720" s="326"/>
    </row>
    <row r="8721" spans="1:32" x14ac:dyDescent="0.25">
      <c r="A8721" s="91" t="s">
        <v>3593</v>
      </c>
      <c r="B8721" s="68" t="s">
        <v>3595</v>
      </c>
      <c r="C8721" s="45" t="s">
        <v>3594</v>
      </c>
      <c r="D8721" s="45" t="s">
        <v>1779</v>
      </c>
      <c r="E8721" s="46">
        <v>46193</v>
      </c>
      <c r="F8721" s="93"/>
      <c r="G8721" s="93"/>
      <c r="H8721" s="93"/>
      <c r="I8721" s="99"/>
      <c r="J8721" s="99"/>
      <c r="K8721" s="99"/>
      <c r="L8721" s="99"/>
      <c r="M8721" s="99"/>
      <c r="N8721" s="44"/>
      <c r="O8721" s="44"/>
      <c r="P8721" s="99"/>
      <c r="Q8721" s="99"/>
      <c r="R8721" s="99"/>
      <c r="S8721" s="99"/>
      <c r="T8721" s="99"/>
      <c r="U8721" s="99"/>
      <c r="V8721" s="99"/>
      <c r="W8721" s="99"/>
      <c r="X8721" s="99"/>
      <c r="Y8721" s="99"/>
      <c r="Z8721" s="99"/>
      <c r="AA8721" s="380"/>
      <c r="AF8721" s="326"/>
    </row>
    <row r="8722" spans="1:32" x14ac:dyDescent="0.25">
      <c r="A8722" s="44" t="s">
        <v>2334</v>
      </c>
      <c r="B8722" s="44" t="s">
        <v>16148</v>
      </c>
      <c r="C8722" s="45" t="s">
        <v>9893</v>
      </c>
      <c r="D8722" s="93" t="s">
        <v>3876</v>
      </c>
      <c r="E8722" s="359">
        <f>DATE(2027,12,28)</f>
        <v>46749</v>
      </c>
      <c r="F8722" s="93"/>
      <c r="G8722" s="93"/>
      <c r="H8722" s="93"/>
      <c r="I8722" s="99"/>
      <c r="J8722" s="99"/>
      <c r="K8722" s="99"/>
      <c r="L8722" s="99"/>
      <c r="M8722" s="99"/>
      <c r="N8722" s="99"/>
      <c r="O8722" s="99"/>
      <c r="P8722" s="99"/>
      <c r="Q8722" s="99"/>
      <c r="R8722" s="99"/>
      <c r="S8722" s="99"/>
      <c r="T8722" s="99"/>
      <c r="U8722" s="99"/>
      <c r="V8722" s="99"/>
      <c r="W8722" s="99"/>
      <c r="X8722" s="99"/>
      <c r="Y8722" s="99"/>
      <c r="Z8722" s="99"/>
      <c r="AF8722" s="326"/>
    </row>
    <row r="8723" spans="1:32" x14ac:dyDescent="0.25">
      <c r="A8723" s="44" t="s">
        <v>1851</v>
      </c>
      <c r="B8723" s="92" t="s">
        <v>13084</v>
      </c>
      <c r="C8723" s="93" t="s">
        <v>13054</v>
      </c>
      <c r="D8723" s="93" t="s">
        <v>1250</v>
      </c>
      <c r="E8723" s="94">
        <v>47208</v>
      </c>
      <c r="F8723" s="93"/>
      <c r="G8723" s="93"/>
      <c r="H8723" s="93"/>
      <c r="I8723" s="99"/>
      <c r="J8723" s="99"/>
      <c r="K8723" s="99"/>
      <c r="L8723" s="99"/>
      <c r="M8723" s="99"/>
      <c r="N8723" s="99"/>
      <c r="O8723" s="44"/>
      <c r="P8723" s="99"/>
      <c r="Q8723" s="99"/>
      <c r="R8723" s="99"/>
      <c r="S8723" s="99"/>
      <c r="T8723" s="99"/>
      <c r="U8723" s="99"/>
      <c r="V8723" s="99"/>
      <c r="W8723" s="99"/>
      <c r="X8723" s="99"/>
      <c r="Y8723" s="99"/>
      <c r="Z8723" s="99"/>
      <c r="AF8723" s="326"/>
    </row>
    <row r="8724" spans="1:32" x14ac:dyDescent="0.3">
      <c r="A8724" s="57" t="s">
        <v>4933</v>
      </c>
      <c r="B8724" s="57" t="s">
        <v>2254</v>
      </c>
      <c r="C8724" s="62">
        <v>24030</v>
      </c>
      <c r="D8724" s="93" t="s">
        <v>5007</v>
      </c>
      <c r="E8724" s="60">
        <v>46326</v>
      </c>
      <c r="F8724" s="379"/>
      <c r="G8724" s="379"/>
      <c r="H8724" s="379"/>
      <c r="I8724" s="380"/>
      <c r="J8724" s="380"/>
      <c r="K8724" s="380"/>
      <c r="L8724" s="380"/>
      <c r="M8724" s="380"/>
      <c r="N8724" s="380"/>
      <c r="O8724" s="380"/>
      <c r="P8724" s="380"/>
      <c r="Q8724" s="380"/>
      <c r="R8724" s="380"/>
      <c r="S8724" s="380"/>
      <c r="T8724" s="380"/>
      <c r="U8724" s="380"/>
      <c r="V8724" s="380"/>
      <c r="W8724" s="380"/>
      <c r="X8724" s="380"/>
      <c r="Y8724" s="380"/>
      <c r="Z8724" s="380"/>
      <c r="AA8724" s="380"/>
      <c r="AF8724" s="326"/>
    </row>
    <row r="8725" spans="1:32" x14ac:dyDescent="0.25">
      <c r="A8725" s="256" t="s">
        <v>5957</v>
      </c>
      <c r="B8725" s="256" t="s">
        <v>5904</v>
      </c>
      <c r="C8725" s="53" t="s">
        <v>5958</v>
      </c>
      <c r="D8725" s="93" t="s">
        <v>5891</v>
      </c>
      <c r="E8725" s="257">
        <v>46569</v>
      </c>
      <c r="F8725" s="93"/>
      <c r="G8725" s="93"/>
      <c r="H8725" s="93"/>
      <c r="I8725" s="99"/>
      <c r="J8725" s="99"/>
      <c r="K8725" s="99"/>
      <c r="L8725" s="99"/>
      <c r="M8725" s="99"/>
      <c r="N8725" s="99"/>
      <c r="O8725" s="99"/>
      <c r="P8725" s="99"/>
      <c r="Q8725" s="99"/>
      <c r="R8725" s="99"/>
      <c r="S8725" s="99"/>
      <c r="T8725" s="99"/>
      <c r="U8725" s="99"/>
      <c r="V8725" s="99"/>
      <c r="W8725" s="99"/>
      <c r="X8725" s="99"/>
      <c r="Y8725" s="99"/>
      <c r="Z8725" s="99"/>
      <c r="AF8725" s="326"/>
    </row>
    <row r="8726" spans="1:32" x14ac:dyDescent="0.25">
      <c r="A8726" s="44" t="s">
        <v>1934</v>
      </c>
      <c r="B8726" s="44" t="s">
        <v>20405</v>
      </c>
      <c r="C8726" s="45" t="s">
        <v>5889</v>
      </c>
      <c r="D8726" s="32" t="s">
        <v>12570</v>
      </c>
      <c r="E8726" s="46">
        <v>46568</v>
      </c>
      <c r="AF8726" s="326"/>
    </row>
    <row r="8727" spans="1:32" x14ac:dyDescent="0.25">
      <c r="A8727" s="44" t="s">
        <v>12985</v>
      </c>
      <c r="B8727" s="44" t="s">
        <v>18988</v>
      </c>
      <c r="C8727" s="45">
        <v>240901</v>
      </c>
      <c r="D8727" s="45" t="s">
        <v>12340</v>
      </c>
      <c r="E8727" s="45" t="s">
        <v>5075</v>
      </c>
      <c r="AF8727" s="326"/>
    </row>
    <row r="8728" spans="1:32" x14ac:dyDescent="0.25">
      <c r="A8728" s="44" t="s">
        <v>14706</v>
      </c>
      <c r="B8728" s="44" t="s">
        <v>14648</v>
      </c>
      <c r="C8728" s="45">
        <v>22.25</v>
      </c>
      <c r="D8728" s="45" t="s">
        <v>13565</v>
      </c>
      <c r="E8728" s="46">
        <v>47664</v>
      </c>
      <c r="F8728" s="45"/>
      <c r="G8728" s="93"/>
      <c r="H8728" s="93"/>
      <c r="I8728" s="99"/>
      <c r="J8728" s="99"/>
      <c r="K8728" s="99"/>
      <c r="L8728" s="99"/>
      <c r="M8728" s="99"/>
      <c r="N8728" s="99"/>
      <c r="O8728" s="99"/>
      <c r="P8728" s="99"/>
      <c r="Q8728" s="99"/>
      <c r="R8728" s="99"/>
      <c r="S8728" s="99"/>
      <c r="T8728" s="99"/>
      <c r="U8728" s="99"/>
      <c r="V8728" s="99"/>
      <c r="W8728" s="99"/>
      <c r="X8728" s="99"/>
      <c r="Y8728" s="99"/>
      <c r="Z8728" s="99"/>
      <c r="AF8728" s="326"/>
    </row>
    <row r="8729" spans="1:32" x14ac:dyDescent="0.25">
      <c r="A8729" s="44" t="s">
        <v>14706</v>
      </c>
      <c r="B8729" s="44" t="s">
        <v>2610</v>
      </c>
      <c r="C8729" s="45" t="s">
        <v>15650</v>
      </c>
      <c r="D8729" s="46" t="s">
        <v>13037</v>
      </c>
      <c r="E8729" s="46">
        <v>46162</v>
      </c>
      <c r="AF8729" s="326"/>
    </row>
    <row r="8730" spans="1:32" x14ac:dyDescent="0.25">
      <c r="A8730" s="44" t="s">
        <v>14706</v>
      </c>
      <c r="B8730" s="44" t="s">
        <v>2433</v>
      </c>
      <c r="C8730" s="45">
        <v>230105</v>
      </c>
      <c r="D8730" s="45" t="s">
        <v>12340</v>
      </c>
      <c r="E8730" s="45" t="s">
        <v>5580</v>
      </c>
      <c r="AF8730" s="326"/>
    </row>
    <row r="8731" spans="1:32" x14ac:dyDescent="0.25">
      <c r="A8731" s="44" t="s">
        <v>5864</v>
      </c>
      <c r="B8731" s="44" t="s">
        <v>20397</v>
      </c>
      <c r="C8731" s="45" t="s">
        <v>5859</v>
      </c>
      <c r="D8731" s="32" t="s">
        <v>12570</v>
      </c>
      <c r="E8731" s="46">
        <v>46418</v>
      </c>
      <c r="AF8731" s="326"/>
    </row>
    <row r="8732" spans="1:32" x14ac:dyDescent="0.25">
      <c r="A8732" s="44" t="s">
        <v>763</v>
      </c>
      <c r="B8732" s="44" t="s">
        <v>3298</v>
      </c>
      <c r="C8732" s="45">
        <v>23010402</v>
      </c>
      <c r="D8732" s="45" t="s">
        <v>12340</v>
      </c>
      <c r="E8732" s="45" t="s">
        <v>5640</v>
      </c>
      <c r="AF8732" s="326"/>
    </row>
    <row r="8733" spans="1:32" x14ac:dyDescent="0.25">
      <c r="A8733" s="256" t="s">
        <v>5959</v>
      </c>
      <c r="B8733" s="256" t="s">
        <v>5941</v>
      </c>
      <c r="C8733" s="53" t="s">
        <v>5960</v>
      </c>
      <c r="D8733" s="93" t="s">
        <v>5891</v>
      </c>
      <c r="E8733" s="257">
        <v>46614</v>
      </c>
      <c r="F8733" s="93"/>
      <c r="G8733" s="93"/>
      <c r="H8733" s="93"/>
      <c r="I8733" s="99"/>
      <c r="J8733" s="99"/>
      <c r="K8733" s="99"/>
      <c r="L8733" s="99"/>
      <c r="M8733" s="99"/>
      <c r="N8733" s="99"/>
      <c r="O8733" s="99"/>
      <c r="P8733" s="99"/>
      <c r="Q8733" s="99"/>
      <c r="R8733" s="99"/>
      <c r="S8733" s="99"/>
      <c r="T8733" s="99"/>
      <c r="U8733" s="99"/>
      <c r="V8733" s="99"/>
      <c r="W8733" s="99"/>
      <c r="X8733" s="99"/>
      <c r="Y8733" s="99"/>
      <c r="Z8733" s="99"/>
      <c r="AF8733" s="326"/>
    </row>
    <row r="8734" spans="1:32" x14ac:dyDescent="0.25">
      <c r="A8734" s="256" t="s">
        <v>5959</v>
      </c>
      <c r="B8734" s="256" t="s">
        <v>5941</v>
      </c>
      <c r="C8734" s="53" t="s">
        <v>5960</v>
      </c>
      <c r="D8734" s="93" t="s">
        <v>5891</v>
      </c>
      <c r="E8734" s="257">
        <v>46614</v>
      </c>
      <c r="F8734" s="93"/>
      <c r="G8734" s="93"/>
      <c r="H8734" s="93"/>
      <c r="I8734" s="99"/>
      <c r="J8734" s="99"/>
      <c r="K8734" s="99"/>
      <c r="L8734" s="99"/>
      <c r="M8734" s="99"/>
      <c r="N8734" s="99"/>
      <c r="O8734" s="99"/>
      <c r="P8734" s="99"/>
      <c r="Q8734" s="99"/>
      <c r="R8734" s="99"/>
      <c r="S8734" s="99"/>
      <c r="T8734" s="99"/>
      <c r="U8734" s="99"/>
      <c r="V8734" s="99"/>
      <c r="W8734" s="99"/>
      <c r="X8734" s="99"/>
      <c r="Y8734" s="99"/>
      <c r="Z8734" s="99"/>
      <c r="AF8734" s="326"/>
    </row>
    <row r="8735" spans="1:32" x14ac:dyDescent="0.25">
      <c r="A8735" s="256" t="s">
        <v>5959</v>
      </c>
      <c r="B8735" s="256" t="s">
        <v>5941</v>
      </c>
      <c r="C8735" s="53" t="s">
        <v>5960</v>
      </c>
      <c r="D8735" s="93" t="s">
        <v>5891</v>
      </c>
      <c r="E8735" s="257">
        <v>46614</v>
      </c>
      <c r="F8735" s="93"/>
      <c r="G8735" s="93"/>
      <c r="H8735" s="93"/>
      <c r="I8735" s="99"/>
      <c r="J8735" s="99"/>
      <c r="K8735" s="99"/>
      <c r="L8735" s="99"/>
      <c r="M8735" s="99"/>
      <c r="N8735" s="99"/>
      <c r="O8735" s="99"/>
      <c r="P8735" s="99"/>
      <c r="Q8735" s="99"/>
      <c r="R8735" s="99"/>
      <c r="S8735" s="99"/>
      <c r="T8735" s="99"/>
      <c r="U8735" s="99"/>
      <c r="V8735" s="99"/>
      <c r="W8735" s="99"/>
      <c r="X8735" s="99"/>
      <c r="Y8735" s="99"/>
      <c r="Z8735" s="99"/>
      <c r="AF8735" s="326"/>
    </row>
    <row r="8736" spans="1:32" x14ac:dyDescent="0.25">
      <c r="A8736" s="368" t="s">
        <v>557</v>
      </c>
      <c r="B8736" s="256" t="s">
        <v>9164</v>
      </c>
      <c r="C8736" s="53" t="s">
        <v>9252</v>
      </c>
      <c r="D8736" s="93" t="s">
        <v>5891</v>
      </c>
      <c r="E8736" s="257">
        <v>47104</v>
      </c>
      <c r="F8736" s="93"/>
      <c r="G8736" s="93"/>
      <c r="H8736" s="93"/>
      <c r="I8736" s="99"/>
      <c r="J8736" s="99"/>
      <c r="K8736" s="99"/>
      <c r="L8736" s="99"/>
      <c r="M8736" s="99"/>
      <c r="N8736" s="99"/>
      <c r="O8736" s="99"/>
      <c r="P8736" s="99"/>
      <c r="Q8736" s="99"/>
      <c r="R8736" s="99"/>
      <c r="S8736" s="99"/>
      <c r="T8736" s="99"/>
      <c r="U8736" s="99"/>
      <c r="V8736" s="99"/>
      <c r="W8736" s="99"/>
      <c r="X8736" s="99"/>
      <c r="Y8736" s="99"/>
      <c r="Z8736" s="99"/>
      <c r="AF8736" s="326"/>
    </row>
    <row r="8737" spans="1:32" x14ac:dyDescent="0.3">
      <c r="A8737" s="372" t="s">
        <v>557</v>
      </c>
      <c r="B8737" s="372" t="s">
        <v>3578</v>
      </c>
      <c r="C8737" s="125" t="s">
        <v>11923</v>
      </c>
      <c r="D8737" s="32" t="s">
        <v>20621</v>
      </c>
      <c r="E8737" s="125" t="s">
        <v>2686</v>
      </c>
      <c r="F8737" s="125" t="s">
        <v>1236</v>
      </c>
      <c r="G8737" s="125" t="s">
        <v>1237</v>
      </c>
      <c r="AF8737" s="326"/>
    </row>
    <row r="8738" spans="1:32" x14ac:dyDescent="0.3">
      <c r="A8738" s="372" t="s">
        <v>557</v>
      </c>
      <c r="B8738" s="372" t="s">
        <v>16875</v>
      </c>
      <c r="C8738" s="125" t="s">
        <v>16876</v>
      </c>
      <c r="D8738" s="32" t="s">
        <v>20621</v>
      </c>
      <c r="E8738" s="125" t="s">
        <v>16883</v>
      </c>
      <c r="F8738" s="125" t="s">
        <v>1236</v>
      </c>
      <c r="G8738" s="125" t="s">
        <v>1237</v>
      </c>
      <c r="AF8738" s="326"/>
    </row>
    <row r="8739" spans="1:32" x14ac:dyDescent="0.25">
      <c r="A8739" s="44" t="s">
        <v>557</v>
      </c>
      <c r="B8739" s="44" t="s">
        <v>16012</v>
      </c>
      <c r="C8739" s="45" t="s">
        <v>9894</v>
      </c>
      <c r="D8739" s="93" t="s">
        <v>3876</v>
      </c>
      <c r="E8739" s="359">
        <f>DATE(2027,6,16)</f>
        <v>46554</v>
      </c>
      <c r="F8739" s="93"/>
      <c r="G8739" s="93"/>
      <c r="H8739" s="93"/>
      <c r="I8739" s="99"/>
      <c r="J8739" s="99"/>
      <c r="K8739" s="99"/>
      <c r="L8739" s="99"/>
      <c r="M8739" s="99"/>
      <c r="N8739" s="99"/>
      <c r="O8739" s="99"/>
      <c r="P8739" s="99"/>
      <c r="Q8739" s="99"/>
      <c r="R8739" s="99"/>
      <c r="S8739" s="99"/>
      <c r="T8739" s="99"/>
      <c r="U8739" s="99"/>
      <c r="V8739" s="99"/>
      <c r="W8739" s="99"/>
      <c r="X8739" s="99"/>
      <c r="Y8739" s="99"/>
      <c r="Z8739" s="99"/>
      <c r="AF8739" s="326"/>
    </row>
    <row r="8740" spans="1:32" x14ac:dyDescent="0.25">
      <c r="A8740" s="44" t="s">
        <v>557</v>
      </c>
      <c r="B8740" s="44" t="s">
        <v>16149</v>
      </c>
      <c r="C8740" s="45" t="s">
        <v>5385</v>
      </c>
      <c r="D8740" s="93" t="s">
        <v>3876</v>
      </c>
      <c r="E8740" s="359">
        <f>DATE(2027,5,26)</f>
        <v>46533</v>
      </c>
      <c r="F8740" s="93"/>
      <c r="G8740" s="93"/>
      <c r="H8740" s="93"/>
      <c r="I8740" s="99"/>
      <c r="J8740" s="99"/>
      <c r="K8740" s="99"/>
      <c r="L8740" s="99"/>
      <c r="M8740" s="99"/>
      <c r="N8740" s="99"/>
      <c r="O8740" s="99"/>
      <c r="P8740" s="99"/>
      <c r="Q8740" s="99"/>
      <c r="R8740" s="99"/>
      <c r="S8740" s="99"/>
      <c r="T8740" s="99"/>
      <c r="U8740" s="99"/>
      <c r="V8740" s="99"/>
      <c r="W8740" s="99"/>
      <c r="X8740" s="99"/>
      <c r="Y8740" s="99"/>
      <c r="Z8740" s="99"/>
      <c r="AF8740" s="326"/>
    </row>
    <row r="8741" spans="1:32" x14ac:dyDescent="0.25">
      <c r="A8741" s="44" t="s">
        <v>9067</v>
      </c>
      <c r="B8741" s="44" t="s">
        <v>970</v>
      </c>
      <c r="C8741" s="45">
        <v>231104</v>
      </c>
      <c r="D8741" s="45" t="s">
        <v>12340</v>
      </c>
      <c r="E8741" s="45" t="s">
        <v>9018</v>
      </c>
      <c r="AF8741" s="326"/>
    </row>
    <row r="8742" spans="1:32" x14ac:dyDescent="0.25">
      <c r="A8742" s="44" t="s">
        <v>7552</v>
      </c>
      <c r="B8742" s="44" t="s">
        <v>3598</v>
      </c>
      <c r="C8742" s="45">
        <v>230301</v>
      </c>
      <c r="D8742" s="45" t="s">
        <v>12340</v>
      </c>
      <c r="E8742" s="45" t="s">
        <v>5580</v>
      </c>
      <c r="AF8742" s="326"/>
    </row>
    <row r="8743" spans="1:32" x14ac:dyDescent="0.25">
      <c r="A8743" s="44" t="s">
        <v>19354</v>
      </c>
      <c r="B8743" s="44" t="s">
        <v>5447</v>
      </c>
      <c r="C8743" s="45">
        <v>220802</v>
      </c>
      <c r="D8743" s="45" t="s">
        <v>12340</v>
      </c>
      <c r="E8743" s="45" t="s">
        <v>5239</v>
      </c>
      <c r="AF8743" s="326"/>
    </row>
    <row r="8744" spans="1:32" x14ac:dyDescent="0.25">
      <c r="A8744" s="44" t="s">
        <v>8909</v>
      </c>
      <c r="B8744" s="44" t="s">
        <v>20342</v>
      </c>
      <c r="C8744" s="45" t="s">
        <v>10493</v>
      </c>
      <c r="D8744" s="32" t="s">
        <v>12570</v>
      </c>
      <c r="E8744" s="46">
        <v>46387</v>
      </c>
      <c r="AF8744" s="326"/>
    </row>
    <row r="8745" spans="1:32" x14ac:dyDescent="0.25">
      <c r="A8745" s="44" t="s">
        <v>8909</v>
      </c>
      <c r="B8745" s="44" t="s">
        <v>20397</v>
      </c>
      <c r="C8745" s="45" t="s">
        <v>8815</v>
      </c>
      <c r="D8745" s="32" t="s">
        <v>12570</v>
      </c>
      <c r="E8745" s="46">
        <v>46418</v>
      </c>
      <c r="AF8745" s="326"/>
    </row>
    <row r="8746" spans="1:32" x14ac:dyDescent="0.25">
      <c r="A8746" s="44" t="s">
        <v>10236</v>
      </c>
      <c r="B8746" s="92" t="s">
        <v>10390</v>
      </c>
      <c r="C8746" s="371" t="s">
        <v>10122</v>
      </c>
      <c r="D8746" s="146" t="s">
        <v>10389</v>
      </c>
      <c r="E8746" s="107">
        <v>45838</v>
      </c>
      <c r="F8746" s="93"/>
      <c r="G8746" s="93"/>
      <c r="H8746" s="93"/>
      <c r="I8746" s="99"/>
      <c r="J8746" s="99"/>
      <c r="K8746" s="99"/>
      <c r="L8746" s="99"/>
      <c r="M8746" s="99"/>
      <c r="N8746" s="44"/>
      <c r="O8746" s="44"/>
      <c r="P8746" s="99"/>
      <c r="Q8746" s="99"/>
      <c r="R8746" s="99"/>
      <c r="S8746" s="99"/>
      <c r="T8746" s="99"/>
      <c r="U8746" s="99"/>
      <c r="V8746" s="99"/>
      <c r="W8746" s="99"/>
      <c r="X8746" s="99"/>
      <c r="Y8746" s="99"/>
      <c r="Z8746" s="99"/>
      <c r="AF8746" s="326"/>
    </row>
    <row r="8747" spans="1:32" x14ac:dyDescent="0.25">
      <c r="A8747" s="44" t="s">
        <v>17095</v>
      </c>
      <c r="B8747" s="44" t="s">
        <v>5442</v>
      </c>
      <c r="C8747" s="45">
        <v>25010502</v>
      </c>
      <c r="D8747" s="45" t="s">
        <v>12340</v>
      </c>
      <c r="E8747" s="45" t="s">
        <v>13567</v>
      </c>
      <c r="AF8747" s="326"/>
    </row>
    <row r="8748" spans="1:32" x14ac:dyDescent="0.25">
      <c r="A8748" s="44" t="s">
        <v>17095</v>
      </c>
      <c r="B8748" s="44" t="s">
        <v>210</v>
      </c>
      <c r="C8748" s="45">
        <v>241001</v>
      </c>
      <c r="D8748" s="45" t="s">
        <v>12340</v>
      </c>
      <c r="E8748" s="45" t="s">
        <v>5650</v>
      </c>
      <c r="AF8748" s="326"/>
    </row>
    <row r="8749" spans="1:32" x14ac:dyDescent="0.25">
      <c r="A8749" s="44" t="s">
        <v>17095</v>
      </c>
      <c r="B8749" s="44" t="s">
        <v>974</v>
      </c>
      <c r="C8749" s="45">
        <v>220104</v>
      </c>
      <c r="D8749" s="45" t="s">
        <v>12340</v>
      </c>
      <c r="E8749" s="45" t="s">
        <v>5452</v>
      </c>
      <c r="AF8749" s="326"/>
    </row>
    <row r="8750" spans="1:32" x14ac:dyDescent="0.25">
      <c r="A8750" s="44" t="s">
        <v>19355</v>
      </c>
      <c r="B8750" s="44" t="s">
        <v>3298</v>
      </c>
      <c r="C8750" s="45">
        <v>26010402</v>
      </c>
      <c r="D8750" s="45" t="s">
        <v>12340</v>
      </c>
      <c r="E8750" s="45" t="s">
        <v>18836</v>
      </c>
      <c r="AF8750" s="326"/>
    </row>
    <row r="8751" spans="1:32" x14ac:dyDescent="0.25">
      <c r="A8751" s="44" t="s">
        <v>3179</v>
      </c>
      <c r="B8751" s="44" t="s">
        <v>15871</v>
      </c>
      <c r="C8751" s="45" t="s">
        <v>8270</v>
      </c>
      <c r="D8751" s="93" t="s">
        <v>3876</v>
      </c>
      <c r="E8751" s="359">
        <f>DATE(2027,5,30)</f>
        <v>46537</v>
      </c>
      <c r="F8751" s="93"/>
      <c r="G8751" s="93"/>
      <c r="H8751" s="93"/>
      <c r="I8751" s="99"/>
      <c r="J8751" s="99"/>
      <c r="K8751" s="99"/>
      <c r="L8751" s="99"/>
      <c r="M8751" s="99"/>
      <c r="N8751" s="99"/>
      <c r="O8751" s="99"/>
      <c r="P8751" s="99"/>
      <c r="Q8751" s="99"/>
      <c r="R8751" s="99"/>
      <c r="S8751" s="99"/>
      <c r="T8751" s="99"/>
      <c r="U8751" s="99"/>
      <c r="V8751" s="99"/>
      <c r="W8751" s="99"/>
      <c r="X8751" s="99"/>
      <c r="Y8751" s="99"/>
      <c r="Z8751" s="99"/>
      <c r="AF8751" s="326"/>
    </row>
    <row r="8752" spans="1:32" x14ac:dyDescent="0.25">
      <c r="A8752" s="44" t="s">
        <v>1930</v>
      </c>
      <c r="B8752" s="44" t="s">
        <v>20335</v>
      </c>
      <c r="C8752" s="45" t="s">
        <v>10492</v>
      </c>
      <c r="D8752" s="32" t="s">
        <v>12570</v>
      </c>
      <c r="E8752" s="46">
        <v>46538</v>
      </c>
      <c r="AF8752" s="326"/>
    </row>
    <row r="8753" spans="1:32" x14ac:dyDescent="0.25">
      <c r="A8753" s="44" t="s">
        <v>11519</v>
      </c>
      <c r="B8753" s="44" t="s">
        <v>3165</v>
      </c>
      <c r="C8753" s="45">
        <v>24070202</v>
      </c>
      <c r="D8753" s="45" t="s">
        <v>12340</v>
      </c>
      <c r="E8753" s="45" t="s">
        <v>7992</v>
      </c>
      <c r="AF8753" s="326"/>
    </row>
    <row r="8754" spans="1:32" x14ac:dyDescent="0.25">
      <c r="A8754" s="44" t="s">
        <v>11519</v>
      </c>
      <c r="B8754" s="44" t="s">
        <v>18895</v>
      </c>
      <c r="C8754" s="45">
        <v>24070201</v>
      </c>
      <c r="D8754" s="45" t="s">
        <v>12340</v>
      </c>
      <c r="E8754" s="45" t="s">
        <v>7992</v>
      </c>
      <c r="AF8754" s="326"/>
    </row>
    <row r="8755" spans="1:32" x14ac:dyDescent="0.25">
      <c r="A8755" s="44" t="s">
        <v>18105</v>
      </c>
      <c r="B8755" s="44" t="s">
        <v>18680</v>
      </c>
      <c r="C8755" s="45" t="s">
        <v>18777</v>
      </c>
      <c r="D8755" s="93" t="s">
        <v>18817</v>
      </c>
      <c r="E8755" s="45" t="s">
        <v>10638</v>
      </c>
      <c r="F8755" s="379"/>
      <c r="G8755" s="379"/>
      <c r="H8755" s="379"/>
      <c r="I8755" s="380"/>
      <c r="J8755" s="380"/>
      <c r="K8755" s="380"/>
      <c r="L8755" s="380"/>
      <c r="M8755" s="380"/>
      <c r="N8755" s="380"/>
      <c r="O8755" s="380"/>
      <c r="P8755" s="380"/>
      <c r="Q8755" s="380"/>
      <c r="R8755" s="380"/>
      <c r="S8755" s="380"/>
      <c r="T8755" s="380"/>
      <c r="U8755" s="380"/>
      <c r="V8755" s="380"/>
      <c r="W8755" s="380"/>
      <c r="X8755" s="380"/>
      <c r="Y8755" s="380"/>
      <c r="Z8755" s="380"/>
      <c r="AA8755" s="380"/>
      <c r="AF8755" s="326"/>
    </row>
    <row r="8756" spans="1:32" x14ac:dyDescent="0.25">
      <c r="A8756" s="44" t="s">
        <v>18105</v>
      </c>
      <c r="B8756" s="44" t="s">
        <v>18106</v>
      </c>
      <c r="C8756" s="45" t="s">
        <v>18388</v>
      </c>
      <c r="D8756" s="93" t="s">
        <v>3876</v>
      </c>
      <c r="E8756" s="359">
        <f>DATE(2029,11,13)</f>
        <v>47435</v>
      </c>
      <c r="F8756" s="93"/>
      <c r="G8756" s="93"/>
      <c r="H8756" s="93"/>
      <c r="I8756" s="99"/>
      <c r="J8756" s="99"/>
      <c r="K8756" s="99"/>
      <c r="L8756" s="99"/>
      <c r="M8756" s="99"/>
      <c r="N8756" s="99"/>
      <c r="O8756" s="99"/>
      <c r="P8756" s="99"/>
      <c r="Q8756" s="99"/>
      <c r="R8756" s="99"/>
      <c r="S8756" s="99"/>
      <c r="T8756" s="99"/>
      <c r="U8756" s="99"/>
      <c r="V8756" s="99"/>
      <c r="W8756" s="99"/>
      <c r="X8756" s="99"/>
      <c r="Y8756" s="99"/>
      <c r="Z8756" s="99"/>
      <c r="AF8756" s="326"/>
    </row>
    <row r="8757" spans="1:32" x14ac:dyDescent="0.3">
      <c r="A8757" s="385" t="s">
        <v>14179</v>
      </c>
      <c r="B8757" s="385" t="s">
        <v>1339</v>
      </c>
      <c r="C8757" s="387">
        <v>24027</v>
      </c>
      <c r="D8757" s="93" t="s">
        <v>5007</v>
      </c>
      <c r="E8757" s="388">
        <v>46507</v>
      </c>
      <c r="AF8757" s="326"/>
    </row>
    <row r="8758" spans="1:32" x14ac:dyDescent="0.25">
      <c r="A8758" s="44" t="s">
        <v>10465</v>
      </c>
      <c r="B8758" s="44" t="s">
        <v>20364</v>
      </c>
      <c r="C8758" s="45" t="s">
        <v>10105</v>
      </c>
      <c r="D8758" s="32" t="s">
        <v>12570</v>
      </c>
      <c r="E8758" s="46">
        <v>46507</v>
      </c>
      <c r="AF8758" s="326"/>
    </row>
    <row r="8759" spans="1:32" x14ac:dyDescent="0.25">
      <c r="A8759" s="44" t="s">
        <v>9068</v>
      </c>
      <c r="B8759" s="44" t="s">
        <v>3598</v>
      </c>
      <c r="C8759" s="45">
        <v>250303</v>
      </c>
      <c r="D8759" s="45" t="s">
        <v>12340</v>
      </c>
      <c r="E8759" s="45" t="s">
        <v>12896</v>
      </c>
      <c r="AF8759" s="326"/>
    </row>
    <row r="8760" spans="1:32" x14ac:dyDescent="0.3">
      <c r="A8760" s="57" t="s">
        <v>12798</v>
      </c>
      <c r="B8760" s="57" t="s">
        <v>18587</v>
      </c>
      <c r="C8760" s="62" t="s">
        <v>18588</v>
      </c>
      <c r="D8760" s="93" t="s">
        <v>1443</v>
      </c>
      <c r="E8760" s="60">
        <v>47361</v>
      </c>
      <c r="F8760" s="93"/>
      <c r="G8760" s="93"/>
      <c r="H8760" s="93"/>
      <c r="I8760" s="99"/>
      <c r="J8760" s="99"/>
      <c r="K8760" s="99"/>
      <c r="L8760" s="99"/>
      <c r="M8760" s="99"/>
      <c r="N8760" s="99"/>
      <c r="O8760" s="99"/>
      <c r="P8760" s="99"/>
      <c r="Q8760" s="99"/>
      <c r="R8760" s="99"/>
      <c r="S8760" s="99"/>
      <c r="T8760" s="99"/>
      <c r="U8760" s="99"/>
      <c r="V8760" s="99"/>
      <c r="W8760" s="99"/>
      <c r="X8760" s="99"/>
      <c r="Y8760" s="99"/>
      <c r="Z8760" s="99"/>
      <c r="AF8760" s="326"/>
    </row>
    <row r="8761" spans="1:32" x14ac:dyDescent="0.25">
      <c r="A8761" s="44" t="s">
        <v>12798</v>
      </c>
      <c r="B8761" s="44" t="s">
        <v>16150</v>
      </c>
      <c r="C8761" s="45" t="s">
        <v>12799</v>
      </c>
      <c r="D8761" s="93" t="s">
        <v>3876</v>
      </c>
      <c r="E8761" s="359">
        <f>DATE(2027,11,6)</f>
        <v>46697</v>
      </c>
      <c r="F8761" s="93"/>
      <c r="G8761" s="93"/>
      <c r="H8761" s="93"/>
      <c r="I8761" s="99"/>
      <c r="J8761" s="99"/>
      <c r="K8761" s="99"/>
      <c r="L8761" s="99"/>
      <c r="M8761" s="99"/>
      <c r="N8761" s="99"/>
      <c r="O8761" s="99"/>
      <c r="P8761" s="99"/>
      <c r="Q8761" s="99"/>
      <c r="R8761" s="99"/>
      <c r="S8761" s="99"/>
      <c r="T8761" s="99"/>
      <c r="U8761" s="99"/>
      <c r="V8761" s="99"/>
      <c r="W8761" s="99"/>
      <c r="X8761" s="99"/>
      <c r="Y8761" s="99"/>
      <c r="Z8761" s="99"/>
      <c r="AF8761" s="326"/>
    </row>
    <row r="8762" spans="1:32" x14ac:dyDescent="0.25">
      <c r="A8762" s="44" t="s">
        <v>12798</v>
      </c>
      <c r="B8762" s="44" t="s">
        <v>18107</v>
      </c>
      <c r="C8762" s="45" t="s">
        <v>18389</v>
      </c>
      <c r="D8762" s="93" t="s">
        <v>3876</v>
      </c>
      <c r="E8762" s="359">
        <f>DATE(2030,1,5)</f>
        <v>47488</v>
      </c>
      <c r="F8762" s="93"/>
      <c r="G8762" s="93"/>
      <c r="H8762" s="93"/>
      <c r="I8762" s="99"/>
      <c r="J8762" s="99"/>
      <c r="K8762" s="99"/>
      <c r="L8762" s="99"/>
      <c r="M8762" s="99"/>
      <c r="N8762" s="99"/>
      <c r="O8762" s="99"/>
      <c r="P8762" s="99"/>
      <c r="Q8762" s="99"/>
      <c r="R8762" s="99"/>
      <c r="S8762" s="99"/>
      <c r="T8762" s="99"/>
      <c r="U8762" s="99"/>
      <c r="V8762" s="99"/>
      <c r="W8762" s="99"/>
      <c r="X8762" s="99"/>
      <c r="Y8762" s="99"/>
      <c r="Z8762" s="99"/>
      <c r="AF8762" s="326"/>
    </row>
    <row r="8763" spans="1:32" x14ac:dyDescent="0.25">
      <c r="A8763" s="100" t="s">
        <v>3558</v>
      </c>
      <c r="B8763" s="92" t="s">
        <v>3574</v>
      </c>
      <c r="C8763" s="93" t="s">
        <v>3575</v>
      </c>
      <c r="D8763" s="93" t="s">
        <v>1250</v>
      </c>
      <c r="E8763" s="94">
        <v>46496</v>
      </c>
      <c r="F8763" s="93"/>
      <c r="G8763" s="93"/>
      <c r="H8763" s="93"/>
      <c r="I8763" s="99"/>
      <c r="J8763" s="99"/>
      <c r="K8763" s="99"/>
      <c r="L8763" s="99"/>
      <c r="M8763" s="99"/>
      <c r="N8763" s="44"/>
      <c r="O8763" s="44"/>
      <c r="P8763" s="99"/>
      <c r="Q8763" s="99"/>
      <c r="R8763" s="99"/>
      <c r="S8763" s="99"/>
      <c r="T8763" s="99"/>
      <c r="U8763" s="99"/>
      <c r="V8763" s="99"/>
      <c r="W8763" s="99"/>
      <c r="X8763" s="99"/>
      <c r="Y8763" s="99"/>
      <c r="Z8763" s="99"/>
      <c r="AF8763" s="326"/>
    </row>
    <row r="8764" spans="1:32" x14ac:dyDescent="0.3">
      <c r="A8764" s="372" t="s">
        <v>1083</v>
      </c>
      <c r="B8764" s="372" t="s">
        <v>1215</v>
      </c>
      <c r="C8764" s="125" t="s">
        <v>20616</v>
      </c>
      <c r="D8764" s="32" t="s">
        <v>20621</v>
      </c>
      <c r="E8764" s="125" t="s">
        <v>10032</v>
      </c>
      <c r="F8764" s="125" t="s">
        <v>1236</v>
      </c>
      <c r="G8764" s="125" t="s">
        <v>1237</v>
      </c>
      <c r="AF8764" s="326"/>
    </row>
    <row r="8765" spans="1:32" x14ac:dyDescent="0.25">
      <c r="A8765" s="44" t="s">
        <v>1083</v>
      </c>
      <c r="B8765" s="44" t="s">
        <v>4306</v>
      </c>
      <c r="C8765" s="45" t="s">
        <v>4307</v>
      </c>
      <c r="D8765" s="93" t="s">
        <v>18817</v>
      </c>
      <c r="E8765" s="45" t="s">
        <v>12119</v>
      </c>
      <c r="F8765" s="379"/>
      <c r="G8765" s="379"/>
      <c r="H8765" s="379"/>
      <c r="I8765" s="380"/>
      <c r="J8765" s="380"/>
      <c r="K8765" s="380"/>
      <c r="L8765" s="380"/>
      <c r="M8765" s="380"/>
      <c r="N8765" s="380"/>
      <c r="O8765" s="380"/>
      <c r="P8765" s="380"/>
      <c r="Q8765" s="380"/>
      <c r="R8765" s="380"/>
      <c r="S8765" s="380"/>
      <c r="T8765" s="380"/>
      <c r="U8765" s="380"/>
      <c r="V8765" s="380"/>
      <c r="W8765" s="380"/>
      <c r="X8765" s="380"/>
      <c r="Y8765" s="380"/>
      <c r="Z8765" s="380"/>
      <c r="AA8765" s="380"/>
      <c r="AF8765" s="326"/>
    </row>
    <row r="8766" spans="1:32" x14ac:dyDescent="0.25">
      <c r="A8766" s="44" t="s">
        <v>1083</v>
      </c>
      <c r="B8766" s="44" t="s">
        <v>4306</v>
      </c>
      <c r="C8766" s="45" t="s">
        <v>4307</v>
      </c>
      <c r="D8766" s="45" t="s">
        <v>10697</v>
      </c>
      <c r="E8766" s="45" t="s">
        <v>4308</v>
      </c>
      <c r="F8766" s="93"/>
      <c r="G8766" s="93"/>
      <c r="H8766" s="93"/>
      <c r="I8766" s="99"/>
      <c r="J8766" s="99"/>
      <c r="K8766" s="99"/>
      <c r="L8766" s="99"/>
      <c r="M8766" s="99"/>
      <c r="N8766" s="44"/>
      <c r="O8766" s="44"/>
      <c r="P8766" s="99"/>
      <c r="Q8766" s="99"/>
      <c r="R8766" s="99"/>
      <c r="S8766" s="99"/>
      <c r="T8766" s="99"/>
      <c r="U8766" s="99"/>
      <c r="V8766" s="99"/>
      <c r="W8766" s="99"/>
      <c r="X8766" s="99"/>
      <c r="Y8766" s="99"/>
      <c r="Z8766" s="99"/>
      <c r="AA8766" s="380"/>
      <c r="AF8766" s="326"/>
    </row>
    <row r="8767" spans="1:32" x14ac:dyDescent="0.25">
      <c r="A8767" s="111" t="s">
        <v>1873</v>
      </c>
      <c r="B8767" s="111" t="s">
        <v>1874</v>
      </c>
      <c r="C8767" s="307" t="s">
        <v>3226</v>
      </c>
      <c r="D8767" s="146" t="s">
        <v>8384</v>
      </c>
      <c r="E8767" s="153">
        <v>45566</v>
      </c>
      <c r="F8767" s="142"/>
      <c r="G8767" s="142"/>
      <c r="H8767" s="93" t="s">
        <v>1237</v>
      </c>
      <c r="I8767" s="99"/>
      <c r="J8767" s="99"/>
      <c r="K8767" s="99"/>
      <c r="L8767" s="99"/>
      <c r="M8767" s="99"/>
      <c r="N8767" s="44"/>
      <c r="O8767" s="44"/>
      <c r="P8767" s="99"/>
      <c r="Q8767" s="99"/>
      <c r="R8767" s="99"/>
      <c r="S8767" s="99"/>
      <c r="T8767" s="99"/>
      <c r="U8767" s="99"/>
      <c r="V8767" s="99"/>
      <c r="W8767" s="99"/>
      <c r="X8767" s="99"/>
      <c r="Y8767" s="99"/>
      <c r="Z8767" s="99"/>
      <c r="AF8767" s="326"/>
    </row>
    <row r="8768" spans="1:32" x14ac:dyDescent="0.3">
      <c r="A8768" s="92" t="s">
        <v>14033</v>
      </c>
      <c r="B8768" s="92" t="s">
        <v>210</v>
      </c>
      <c r="C8768" s="349" t="s">
        <v>4998</v>
      </c>
      <c r="D8768" s="349" t="s">
        <v>14041</v>
      </c>
      <c r="E8768" s="351">
        <v>47118</v>
      </c>
      <c r="F8768" s="93"/>
      <c r="G8768" s="93"/>
      <c r="H8768" s="93"/>
      <c r="I8768" s="99"/>
      <c r="J8768" s="99"/>
      <c r="K8768" s="99"/>
      <c r="L8768" s="99"/>
      <c r="M8768" s="99"/>
      <c r="N8768" s="99"/>
      <c r="O8768" s="99"/>
      <c r="P8768" s="99"/>
      <c r="Q8768" s="99"/>
      <c r="R8768" s="99"/>
      <c r="S8768" s="99"/>
      <c r="T8768" s="99"/>
      <c r="U8768" s="99"/>
      <c r="V8768" s="99"/>
      <c r="W8768" s="99"/>
      <c r="X8768" s="99"/>
      <c r="Y8768" s="99"/>
      <c r="Z8768" s="99"/>
      <c r="AF8768" s="326"/>
    </row>
    <row r="8769" spans="1:32" x14ac:dyDescent="0.25">
      <c r="A8769" s="44" t="s">
        <v>14033</v>
      </c>
      <c r="B8769" s="44" t="s">
        <v>3298</v>
      </c>
      <c r="C8769" s="45">
        <v>26010402</v>
      </c>
      <c r="D8769" s="45" t="s">
        <v>12340</v>
      </c>
      <c r="E8769" s="45" t="s">
        <v>18836</v>
      </c>
      <c r="AF8769" s="326"/>
    </row>
    <row r="8770" spans="1:32" x14ac:dyDescent="0.25">
      <c r="A8770" s="44" t="s">
        <v>14033</v>
      </c>
      <c r="B8770" s="44" t="s">
        <v>5639</v>
      </c>
      <c r="C8770" s="45">
        <v>26010401</v>
      </c>
      <c r="D8770" s="45" t="s">
        <v>12340</v>
      </c>
      <c r="E8770" s="45" t="s">
        <v>18836</v>
      </c>
      <c r="AF8770" s="326"/>
    </row>
    <row r="8771" spans="1:32" x14ac:dyDescent="0.3">
      <c r="A8771" s="372" t="s">
        <v>9384</v>
      </c>
      <c r="B8771" s="372" t="s">
        <v>9352</v>
      </c>
      <c r="C8771" s="125" t="s">
        <v>9353</v>
      </c>
      <c r="D8771" s="32" t="s">
        <v>20621</v>
      </c>
      <c r="E8771" s="125" t="s">
        <v>8524</v>
      </c>
      <c r="F8771" s="125" t="s">
        <v>1236</v>
      </c>
      <c r="G8771" s="125" t="s">
        <v>1236</v>
      </c>
      <c r="AF8771" s="326"/>
    </row>
    <row r="8772" spans="1:32" ht="14.4" x14ac:dyDescent="0.3">
      <c r="A8772" s="385" t="s">
        <v>4934</v>
      </c>
      <c r="B8772" s="385" t="s">
        <v>210</v>
      </c>
      <c r="C8772" s="387" t="s">
        <v>4998</v>
      </c>
      <c r="D8772" s="93" t="s">
        <v>5007</v>
      </c>
      <c r="E8772" s="389" t="s">
        <v>10500</v>
      </c>
      <c r="AF8772" s="326"/>
    </row>
    <row r="8773" spans="1:32" x14ac:dyDescent="0.25">
      <c r="A8773" s="44" t="s">
        <v>3093</v>
      </c>
      <c r="B8773" s="44" t="s">
        <v>3159</v>
      </c>
      <c r="C8773" s="45">
        <v>230903</v>
      </c>
      <c r="D8773" s="45" t="s">
        <v>12340</v>
      </c>
      <c r="E8773" s="45" t="s">
        <v>8524</v>
      </c>
      <c r="AF8773" s="326"/>
    </row>
    <row r="8774" spans="1:32" x14ac:dyDescent="0.25">
      <c r="A8774" s="44" t="s">
        <v>3093</v>
      </c>
      <c r="B8774" s="44" t="s">
        <v>8465</v>
      </c>
      <c r="C8774" s="45">
        <v>230804</v>
      </c>
      <c r="D8774" s="45" t="s">
        <v>12340</v>
      </c>
      <c r="E8774" s="45" t="s">
        <v>4380</v>
      </c>
      <c r="AF8774" s="326"/>
    </row>
    <row r="8775" spans="1:32" x14ac:dyDescent="0.25">
      <c r="A8775" s="44" t="s">
        <v>7185</v>
      </c>
      <c r="B8775" s="44" t="s">
        <v>1605</v>
      </c>
      <c r="C8775" s="45" t="s">
        <v>4321</v>
      </c>
      <c r="D8775" s="45" t="s">
        <v>12177</v>
      </c>
      <c r="E8775" s="45" t="s">
        <v>5239</v>
      </c>
      <c r="F8775" s="93"/>
      <c r="G8775" s="93"/>
      <c r="H8775" s="93"/>
      <c r="I8775" s="99"/>
      <c r="J8775" s="99"/>
      <c r="K8775" s="99"/>
      <c r="L8775" s="99"/>
      <c r="M8775" s="99"/>
      <c r="N8775" s="99"/>
      <c r="O8775" s="99"/>
      <c r="P8775" s="99"/>
      <c r="Q8775" s="99"/>
      <c r="R8775" s="99"/>
      <c r="S8775" s="99"/>
      <c r="T8775" s="99"/>
      <c r="U8775" s="99"/>
      <c r="V8775" s="99"/>
      <c r="W8775" s="99"/>
      <c r="X8775" s="99"/>
      <c r="Y8775" s="99"/>
      <c r="Z8775" s="99"/>
      <c r="AF8775" s="326"/>
    </row>
    <row r="8776" spans="1:32" x14ac:dyDescent="0.25">
      <c r="A8776" s="44" t="s">
        <v>7185</v>
      </c>
      <c r="B8776" s="44" t="s">
        <v>1605</v>
      </c>
      <c r="C8776" s="45" t="s">
        <v>4321</v>
      </c>
      <c r="D8776" s="93" t="s">
        <v>18817</v>
      </c>
      <c r="E8776" s="45" t="s">
        <v>5239</v>
      </c>
      <c r="F8776" s="379"/>
      <c r="G8776" s="379"/>
      <c r="H8776" s="379"/>
      <c r="I8776" s="380"/>
      <c r="J8776" s="380"/>
      <c r="K8776" s="380"/>
      <c r="L8776" s="380"/>
      <c r="M8776" s="380"/>
      <c r="N8776" s="380"/>
      <c r="O8776" s="380"/>
      <c r="P8776" s="380"/>
      <c r="Q8776" s="380"/>
      <c r="R8776" s="380"/>
      <c r="S8776" s="380"/>
      <c r="T8776" s="380"/>
      <c r="U8776" s="380"/>
      <c r="V8776" s="380"/>
      <c r="W8776" s="380"/>
      <c r="X8776" s="380"/>
      <c r="Y8776" s="380"/>
      <c r="Z8776" s="380"/>
      <c r="AA8776" s="380"/>
      <c r="AF8776" s="326"/>
    </row>
    <row r="8777" spans="1:32" x14ac:dyDescent="0.25">
      <c r="A8777" s="44" t="s">
        <v>7185</v>
      </c>
      <c r="B8777" s="44" t="s">
        <v>15979</v>
      </c>
      <c r="C8777" s="45" t="s">
        <v>12800</v>
      </c>
      <c r="D8777" s="93" t="s">
        <v>3876</v>
      </c>
      <c r="E8777" s="359">
        <f>DATE(2028,6,11)</f>
        <v>46915</v>
      </c>
      <c r="F8777" s="93"/>
      <c r="G8777" s="93"/>
      <c r="H8777" s="93"/>
      <c r="I8777" s="99"/>
      <c r="J8777" s="99"/>
      <c r="K8777" s="99"/>
      <c r="L8777" s="99"/>
      <c r="M8777" s="99"/>
      <c r="N8777" s="99"/>
      <c r="O8777" s="99"/>
      <c r="P8777" s="99"/>
      <c r="Q8777" s="99"/>
      <c r="R8777" s="99"/>
      <c r="S8777" s="99"/>
      <c r="T8777" s="99"/>
      <c r="U8777" s="99"/>
      <c r="V8777" s="99"/>
      <c r="W8777" s="99"/>
      <c r="X8777" s="99"/>
      <c r="Y8777" s="99"/>
      <c r="Z8777" s="99"/>
      <c r="AF8777" s="326"/>
    </row>
    <row r="8778" spans="1:32" x14ac:dyDescent="0.25">
      <c r="A8778" s="44" t="s">
        <v>7185</v>
      </c>
      <c r="B8778" s="44" t="s">
        <v>1605</v>
      </c>
      <c r="C8778" s="45" t="s">
        <v>4321</v>
      </c>
      <c r="D8778" s="45" t="s">
        <v>10697</v>
      </c>
      <c r="E8778" s="45" t="s">
        <v>4305</v>
      </c>
      <c r="F8778" s="93"/>
      <c r="G8778" s="93"/>
      <c r="H8778" s="93"/>
      <c r="I8778" s="99"/>
      <c r="J8778" s="99"/>
      <c r="K8778" s="99"/>
      <c r="L8778" s="99"/>
      <c r="M8778" s="99"/>
      <c r="N8778" s="44"/>
      <c r="O8778" s="44"/>
      <c r="P8778" s="99"/>
      <c r="Q8778" s="99"/>
      <c r="R8778" s="99"/>
      <c r="S8778" s="99"/>
      <c r="T8778" s="99"/>
      <c r="U8778" s="99"/>
      <c r="V8778" s="99"/>
      <c r="W8778" s="99"/>
      <c r="X8778" s="99"/>
      <c r="Y8778" s="99"/>
      <c r="Z8778" s="99"/>
      <c r="AF8778" s="326"/>
    </row>
    <row r="8779" spans="1:32" x14ac:dyDescent="0.3">
      <c r="A8779" s="372" t="s">
        <v>1562</v>
      </c>
      <c r="B8779" s="372" t="s">
        <v>5061</v>
      </c>
      <c r="C8779" s="125" t="s">
        <v>17483</v>
      </c>
      <c r="D8779" s="32" t="s">
        <v>20621</v>
      </c>
      <c r="E8779" s="125" t="s">
        <v>5246</v>
      </c>
      <c r="F8779" s="125" t="s">
        <v>1236</v>
      </c>
      <c r="G8779" s="125" t="s">
        <v>1237</v>
      </c>
      <c r="AF8779" s="326"/>
    </row>
    <row r="8780" spans="1:32" x14ac:dyDescent="0.3">
      <c r="A8780" s="372" t="s">
        <v>14372</v>
      </c>
      <c r="B8780" s="372" t="s">
        <v>5062</v>
      </c>
      <c r="C8780" s="125" t="s">
        <v>14080</v>
      </c>
      <c r="D8780" s="32" t="s">
        <v>20621</v>
      </c>
      <c r="E8780" s="125" t="s">
        <v>13567</v>
      </c>
      <c r="F8780" s="125" t="s">
        <v>1236</v>
      </c>
      <c r="G8780" s="125" t="s">
        <v>1237</v>
      </c>
      <c r="AF8780" s="326"/>
    </row>
    <row r="8781" spans="1:32" x14ac:dyDescent="0.25">
      <c r="A8781" s="44" t="s">
        <v>7340</v>
      </c>
      <c r="B8781" s="44" t="s">
        <v>20364</v>
      </c>
      <c r="C8781" s="45" t="s">
        <v>7329</v>
      </c>
      <c r="D8781" s="32" t="s">
        <v>12570</v>
      </c>
      <c r="E8781" s="46">
        <v>46507</v>
      </c>
      <c r="AF8781" s="326"/>
    </row>
    <row r="8782" spans="1:32" x14ac:dyDescent="0.3">
      <c r="A8782" s="99" t="s">
        <v>14447</v>
      </c>
      <c r="B8782" s="92" t="s">
        <v>14451</v>
      </c>
      <c r="C8782" s="93" t="s">
        <v>14452</v>
      </c>
      <c r="D8782" s="93" t="s">
        <v>1250</v>
      </c>
      <c r="E8782" s="94">
        <v>47320</v>
      </c>
      <c r="F8782" s="93"/>
      <c r="G8782" s="93"/>
      <c r="H8782" s="93"/>
      <c r="I8782" s="99"/>
      <c r="J8782" s="99"/>
      <c r="K8782" s="99"/>
      <c r="L8782" s="99"/>
      <c r="M8782" s="99"/>
      <c r="N8782" s="99"/>
      <c r="O8782" s="99"/>
      <c r="P8782" s="99"/>
      <c r="Q8782" s="99"/>
      <c r="R8782" s="99"/>
      <c r="S8782" s="99"/>
      <c r="T8782" s="99"/>
      <c r="U8782" s="99"/>
      <c r="V8782" s="99"/>
      <c r="W8782" s="99"/>
      <c r="X8782" s="99"/>
      <c r="Y8782" s="99"/>
      <c r="Z8782" s="99"/>
      <c r="AA8782" s="380"/>
      <c r="AF8782" s="326"/>
    </row>
    <row r="8783" spans="1:32" x14ac:dyDescent="0.25">
      <c r="A8783" s="76" t="s">
        <v>13321</v>
      </c>
      <c r="B8783" s="44" t="s">
        <v>13116</v>
      </c>
      <c r="C8783" s="45">
        <v>3.26</v>
      </c>
      <c r="D8783" s="45" t="s">
        <v>13565</v>
      </c>
      <c r="E8783" s="46">
        <v>47787</v>
      </c>
      <c r="F8783" s="45"/>
      <c r="G8783" s="93"/>
      <c r="H8783" s="93"/>
      <c r="I8783" s="99"/>
      <c r="J8783" s="99"/>
      <c r="K8783" s="99"/>
      <c r="L8783" s="99"/>
      <c r="M8783" s="99"/>
      <c r="N8783" s="99"/>
      <c r="O8783" s="99"/>
      <c r="P8783" s="99"/>
      <c r="Q8783" s="99"/>
      <c r="R8783" s="99"/>
      <c r="S8783" s="99"/>
      <c r="T8783" s="99"/>
      <c r="U8783" s="99"/>
      <c r="V8783" s="99"/>
      <c r="W8783" s="99"/>
      <c r="X8783" s="99"/>
      <c r="Y8783" s="99"/>
      <c r="Z8783" s="99"/>
      <c r="AF8783" s="326"/>
    </row>
    <row r="8784" spans="1:32" x14ac:dyDescent="0.25">
      <c r="A8784" s="44" t="s">
        <v>13321</v>
      </c>
      <c r="B8784" s="44" t="s">
        <v>13117</v>
      </c>
      <c r="C8784" s="45">
        <v>11.25</v>
      </c>
      <c r="D8784" s="45" t="s">
        <v>13565</v>
      </c>
      <c r="E8784" s="46">
        <v>47664</v>
      </c>
      <c r="F8784" s="45"/>
      <c r="G8784" s="93"/>
      <c r="H8784" s="93"/>
      <c r="I8784" s="99"/>
      <c r="J8784" s="99"/>
      <c r="K8784" s="99"/>
      <c r="L8784" s="99"/>
      <c r="M8784" s="99"/>
      <c r="N8784" s="99"/>
      <c r="O8784" s="99"/>
      <c r="P8784" s="99"/>
      <c r="Q8784" s="99"/>
      <c r="R8784" s="99"/>
      <c r="S8784" s="99"/>
      <c r="T8784" s="99"/>
      <c r="U8784" s="99"/>
      <c r="V8784" s="99"/>
      <c r="W8784" s="99"/>
      <c r="X8784" s="99"/>
      <c r="Y8784" s="99"/>
      <c r="Z8784" s="99"/>
      <c r="AF8784" s="326"/>
    </row>
    <row r="8785" spans="1:32" x14ac:dyDescent="0.25">
      <c r="A8785" s="44" t="s">
        <v>13321</v>
      </c>
      <c r="B8785" s="44" t="s">
        <v>13110</v>
      </c>
      <c r="C8785" s="45">
        <v>12.25</v>
      </c>
      <c r="D8785" s="45" t="s">
        <v>13565</v>
      </c>
      <c r="E8785" s="46">
        <v>47664</v>
      </c>
      <c r="F8785" s="45"/>
      <c r="G8785" s="93"/>
      <c r="H8785" s="93"/>
      <c r="I8785" s="99"/>
      <c r="J8785" s="99"/>
      <c r="K8785" s="99"/>
      <c r="L8785" s="99"/>
      <c r="M8785" s="99"/>
      <c r="N8785" s="99"/>
      <c r="O8785" s="99"/>
      <c r="P8785" s="99"/>
      <c r="Q8785" s="99"/>
      <c r="R8785" s="99"/>
      <c r="S8785" s="99"/>
      <c r="T8785" s="99"/>
      <c r="U8785" s="99"/>
      <c r="V8785" s="99"/>
      <c r="W8785" s="99"/>
      <c r="X8785" s="99"/>
      <c r="Y8785" s="99"/>
      <c r="Z8785" s="99"/>
      <c r="AF8785" s="326"/>
    </row>
    <row r="8786" spans="1:32" x14ac:dyDescent="0.25">
      <c r="A8786" s="44" t="s">
        <v>13322</v>
      </c>
      <c r="B8786" s="44" t="s">
        <v>13144</v>
      </c>
      <c r="C8786" s="45">
        <v>17.239999999999998</v>
      </c>
      <c r="D8786" s="45" t="s">
        <v>13565</v>
      </c>
      <c r="E8786" s="46">
        <v>47299</v>
      </c>
      <c r="F8786" s="45"/>
      <c r="G8786" s="93"/>
      <c r="H8786" s="93"/>
      <c r="I8786" s="99"/>
      <c r="J8786" s="99"/>
      <c r="K8786" s="99"/>
      <c r="L8786" s="99"/>
      <c r="M8786" s="99"/>
      <c r="N8786" s="99"/>
      <c r="O8786" s="99"/>
      <c r="P8786" s="99"/>
      <c r="Q8786" s="99"/>
      <c r="R8786" s="99"/>
      <c r="S8786" s="99"/>
      <c r="T8786" s="99"/>
      <c r="U8786" s="99"/>
      <c r="V8786" s="99"/>
      <c r="W8786" s="99"/>
      <c r="X8786" s="99"/>
      <c r="Y8786" s="99"/>
      <c r="Z8786" s="99"/>
      <c r="AF8786" s="326"/>
    </row>
    <row r="8787" spans="1:32" x14ac:dyDescent="0.25">
      <c r="A8787" s="44" t="s">
        <v>13322</v>
      </c>
      <c r="B8787" s="44" t="s">
        <v>13283</v>
      </c>
      <c r="C8787" s="45">
        <v>42.25</v>
      </c>
      <c r="D8787" s="45" t="s">
        <v>13565</v>
      </c>
      <c r="E8787" s="46">
        <v>47514</v>
      </c>
      <c r="F8787" s="45"/>
      <c r="G8787" s="93"/>
      <c r="H8787" s="93"/>
      <c r="I8787" s="99"/>
      <c r="J8787" s="99"/>
      <c r="K8787" s="99"/>
      <c r="L8787" s="99"/>
      <c r="M8787" s="99"/>
      <c r="N8787" s="99"/>
      <c r="O8787" s="99"/>
      <c r="P8787" s="99"/>
      <c r="Q8787" s="99"/>
      <c r="R8787" s="99"/>
      <c r="S8787" s="99"/>
      <c r="T8787" s="99"/>
      <c r="U8787" s="99"/>
      <c r="V8787" s="99"/>
      <c r="W8787" s="99"/>
      <c r="X8787" s="99"/>
      <c r="Y8787" s="99"/>
      <c r="Z8787" s="99"/>
      <c r="AF8787" s="326"/>
    </row>
    <row r="8788" spans="1:32" x14ac:dyDescent="0.3">
      <c r="A8788" s="372" t="s">
        <v>5030</v>
      </c>
      <c r="B8788" s="372" t="s">
        <v>5062</v>
      </c>
      <c r="C8788" s="125" t="s">
        <v>14080</v>
      </c>
      <c r="D8788" s="32" t="s">
        <v>20621</v>
      </c>
      <c r="E8788" s="125" t="s">
        <v>13567</v>
      </c>
      <c r="F8788" s="125" t="s">
        <v>1236</v>
      </c>
      <c r="G8788" s="125" t="s">
        <v>1237</v>
      </c>
      <c r="AF8788" s="326"/>
    </row>
    <row r="8789" spans="1:32" x14ac:dyDescent="0.3">
      <c r="A8789" s="372" t="s">
        <v>5030</v>
      </c>
      <c r="B8789" s="372" t="s">
        <v>1841</v>
      </c>
      <c r="C8789" s="125" t="s">
        <v>16531</v>
      </c>
      <c r="D8789" s="32" t="s">
        <v>20621</v>
      </c>
      <c r="E8789" s="125" t="s">
        <v>12895</v>
      </c>
      <c r="F8789" s="125" t="s">
        <v>1236</v>
      </c>
      <c r="G8789" s="125" t="s">
        <v>1237</v>
      </c>
      <c r="AF8789" s="326"/>
    </row>
    <row r="8790" spans="1:32" x14ac:dyDescent="0.25">
      <c r="A8790" s="44" t="s">
        <v>5030</v>
      </c>
      <c r="B8790" s="44" t="s">
        <v>1955</v>
      </c>
      <c r="C8790" s="45" t="s">
        <v>6830</v>
      </c>
      <c r="D8790" s="46" t="s">
        <v>13037</v>
      </c>
      <c r="E8790" s="46">
        <v>46404</v>
      </c>
      <c r="AF8790" s="326"/>
    </row>
    <row r="8791" spans="1:32" x14ac:dyDescent="0.25">
      <c r="A8791" s="44" t="s">
        <v>12708</v>
      </c>
      <c r="B8791" s="44" t="s">
        <v>1956</v>
      </c>
      <c r="C8791" s="45" t="s">
        <v>12709</v>
      </c>
      <c r="D8791" s="46" t="s">
        <v>13037</v>
      </c>
      <c r="E8791" s="46">
        <v>46282</v>
      </c>
      <c r="AF8791" s="326"/>
    </row>
    <row r="8792" spans="1:32" x14ac:dyDescent="0.25">
      <c r="A8792" s="44" t="s">
        <v>12708</v>
      </c>
      <c r="B8792" s="44" t="s">
        <v>1956</v>
      </c>
      <c r="C8792" s="45" t="s">
        <v>17704</v>
      </c>
      <c r="D8792" s="46" t="s">
        <v>13037</v>
      </c>
      <c r="E8792" s="46">
        <v>46274</v>
      </c>
      <c r="AF8792" s="326"/>
    </row>
    <row r="8793" spans="1:32" x14ac:dyDescent="0.25">
      <c r="A8793" s="44" t="s">
        <v>4508</v>
      </c>
      <c r="B8793" s="44" t="s">
        <v>4470</v>
      </c>
      <c r="C8793" s="45">
        <v>210602</v>
      </c>
      <c r="D8793" s="45" t="s">
        <v>12340</v>
      </c>
      <c r="E8793" s="45" t="s">
        <v>4471</v>
      </c>
      <c r="AF8793" s="326"/>
    </row>
    <row r="8794" spans="1:32" x14ac:dyDescent="0.3">
      <c r="A8794" s="372" t="s">
        <v>20496</v>
      </c>
      <c r="B8794" s="372" t="s">
        <v>7465</v>
      </c>
      <c r="C8794" s="125" t="s">
        <v>20614</v>
      </c>
      <c r="D8794" s="32" t="s">
        <v>20621</v>
      </c>
      <c r="E8794" s="125" t="s">
        <v>10032</v>
      </c>
      <c r="F8794" s="125" t="s">
        <v>1236</v>
      </c>
      <c r="G8794" s="125" t="s">
        <v>1237</v>
      </c>
      <c r="AF8794" s="326"/>
    </row>
    <row r="8795" spans="1:32" x14ac:dyDescent="0.3">
      <c r="A8795" s="372" t="s">
        <v>20496</v>
      </c>
      <c r="B8795" s="372" t="s">
        <v>7467</v>
      </c>
      <c r="C8795" s="125" t="s">
        <v>20620</v>
      </c>
      <c r="D8795" s="32" t="s">
        <v>20621</v>
      </c>
      <c r="E8795" s="125" t="s">
        <v>10032</v>
      </c>
      <c r="F8795" s="125" t="s">
        <v>1236</v>
      </c>
      <c r="G8795" s="125" t="s">
        <v>1237</v>
      </c>
      <c r="AF8795" s="326"/>
    </row>
    <row r="8796" spans="1:32" x14ac:dyDescent="0.25">
      <c r="A8796" s="44" t="s">
        <v>764</v>
      </c>
      <c r="B8796" s="44" t="s">
        <v>210</v>
      </c>
      <c r="C8796" s="45">
        <v>241001</v>
      </c>
      <c r="D8796" s="45" t="s">
        <v>12340</v>
      </c>
      <c r="E8796" s="45" t="s">
        <v>5650</v>
      </c>
      <c r="AF8796" s="326"/>
    </row>
    <row r="8797" spans="1:32" x14ac:dyDescent="0.25">
      <c r="A8797" s="44" t="s">
        <v>764</v>
      </c>
      <c r="B8797" s="44" t="s">
        <v>4036</v>
      </c>
      <c r="C8797" s="45">
        <v>24060401</v>
      </c>
      <c r="D8797" s="45" t="s">
        <v>12340</v>
      </c>
      <c r="E8797" s="45" t="s">
        <v>5235</v>
      </c>
      <c r="AF8797" s="326"/>
    </row>
    <row r="8798" spans="1:32" x14ac:dyDescent="0.25">
      <c r="A8798" s="44" t="s">
        <v>10237</v>
      </c>
      <c r="B8798" s="92" t="s">
        <v>10390</v>
      </c>
      <c r="C8798" s="371" t="s">
        <v>10122</v>
      </c>
      <c r="D8798" s="146" t="s">
        <v>10389</v>
      </c>
      <c r="E8798" s="107">
        <v>45838</v>
      </c>
      <c r="F8798" s="93"/>
      <c r="G8798" s="93"/>
      <c r="H8798" s="93"/>
      <c r="I8798" s="99"/>
      <c r="J8798" s="99"/>
      <c r="K8798" s="99"/>
      <c r="L8798" s="99"/>
      <c r="M8798" s="99"/>
      <c r="N8798" s="44"/>
      <c r="O8798" s="44"/>
      <c r="P8798" s="99"/>
      <c r="Q8798" s="99"/>
      <c r="R8798" s="99"/>
      <c r="S8798" s="99"/>
      <c r="T8798" s="99"/>
      <c r="U8798" s="99"/>
      <c r="V8798" s="99"/>
      <c r="W8798" s="99"/>
      <c r="X8798" s="99"/>
      <c r="Y8798" s="99"/>
      <c r="Z8798" s="99"/>
      <c r="AF8798" s="326"/>
    </row>
    <row r="8799" spans="1:32" x14ac:dyDescent="0.25">
      <c r="A8799" s="44" t="s">
        <v>13323</v>
      </c>
      <c r="B8799" s="44" t="s">
        <v>13240</v>
      </c>
      <c r="C8799" s="45">
        <v>34.229999999999997</v>
      </c>
      <c r="D8799" s="45" t="s">
        <v>13565</v>
      </c>
      <c r="E8799" s="46">
        <v>46934</v>
      </c>
      <c r="F8799" s="45"/>
      <c r="G8799" s="93"/>
      <c r="H8799" s="93"/>
      <c r="I8799" s="99"/>
      <c r="J8799" s="99"/>
      <c r="K8799" s="99"/>
      <c r="L8799" s="99"/>
      <c r="M8799" s="99"/>
      <c r="N8799" s="99"/>
      <c r="O8799" s="99"/>
      <c r="P8799" s="99"/>
      <c r="Q8799" s="99"/>
      <c r="R8799" s="99"/>
      <c r="S8799" s="99"/>
      <c r="T8799" s="99"/>
      <c r="U8799" s="99"/>
      <c r="V8799" s="99"/>
      <c r="W8799" s="99"/>
      <c r="X8799" s="99"/>
      <c r="Y8799" s="99"/>
      <c r="Z8799" s="99"/>
      <c r="AF8799" s="326"/>
    </row>
    <row r="8800" spans="1:32" x14ac:dyDescent="0.3">
      <c r="A8800" s="372" t="s">
        <v>12440</v>
      </c>
      <c r="B8800" s="372" t="s">
        <v>1208</v>
      </c>
      <c r="C8800" s="125" t="s">
        <v>11149</v>
      </c>
      <c r="D8800" s="32" t="s">
        <v>20621</v>
      </c>
      <c r="E8800" s="125" t="s">
        <v>2686</v>
      </c>
      <c r="F8800" s="125" t="s">
        <v>1237</v>
      </c>
      <c r="G8800" s="125" t="s">
        <v>1237</v>
      </c>
      <c r="AF8800" s="326"/>
    </row>
    <row r="8801" spans="1:32" x14ac:dyDescent="0.3">
      <c r="A8801" s="372" t="s">
        <v>12440</v>
      </c>
      <c r="B8801" s="372" t="s">
        <v>4223</v>
      </c>
      <c r="C8801" s="125" t="s">
        <v>12347</v>
      </c>
      <c r="D8801" s="32" t="s">
        <v>20621</v>
      </c>
      <c r="E8801" s="125" t="s">
        <v>5075</v>
      </c>
      <c r="F8801" s="125" t="s">
        <v>1237</v>
      </c>
      <c r="G8801" s="125" t="s">
        <v>1237</v>
      </c>
      <c r="AF8801" s="326"/>
    </row>
    <row r="8802" spans="1:32" x14ac:dyDescent="0.25">
      <c r="A8802" s="44" t="s">
        <v>14264</v>
      </c>
      <c r="B8802" s="44" t="s">
        <v>5639</v>
      </c>
      <c r="C8802" s="45">
        <v>25010401</v>
      </c>
      <c r="D8802" s="45" t="s">
        <v>12340</v>
      </c>
      <c r="E8802" s="45" t="s">
        <v>13581</v>
      </c>
      <c r="AF8802" s="326"/>
    </row>
    <row r="8803" spans="1:32" x14ac:dyDescent="0.3">
      <c r="A8803" s="372" t="s">
        <v>9385</v>
      </c>
      <c r="B8803" s="372" t="s">
        <v>1218</v>
      </c>
      <c r="C8803" s="125" t="s">
        <v>11922</v>
      </c>
      <c r="D8803" s="32" t="s">
        <v>20621</v>
      </c>
      <c r="E8803" s="125" t="s">
        <v>8976</v>
      </c>
      <c r="F8803" s="125" t="s">
        <v>1237</v>
      </c>
      <c r="G8803" s="125" t="s">
        <v>1237</v>
      </c>
      <c r="AF8803" s="326"/>
    </row>
    <row r="8804" spans="1:32" x14ac:dyDescent="0.25">
      <c r="A8804" s="44" t="s">
        <v>15165</v>
      </c>
      <c r="B8804" s="44" t="s">
        <v>15166</v>
      </c>
      <c r="C8804" s="45" t="s">
        <v>15167</v>
      </c>
      <c r="D8804" s="45" t="s">
        <v>12177</v>
      </c>
      <c r="E8804" s="45" t="s">
        <v>15168</v>
      </c>
      <c r="F8804" s="93"/>
      <c r="G8804" s="93"/>
      <c r="H8804" s="93"/>
      <c r="I8804" s="99"/>
      <c r="J8804" s="99"/>
      <c r="K8804" s="99"/>
      <c r="L8804" s="99"/>
      <c r="M8804" s="99"/>
      <c r="N8804" s="99"/>
      <c r="O8804" s="99"/>
      <c r="P8804" s="99"/>
      <c r="Q8804" s="99"/>
      <c r="R8804" s="99"/>
      <c r="S8804" s="99"/>
      <c r="T8804" s="99"/>
      <c r="U8804" s="99"/>
      <c r="V8804" s="99"/>
      <c r="W8804" s="99"/>
      <c r="X8804" s="99"/>
      <c r="Y8804" s="99"/>
      <c r="Z8804" s="99"/>
      <c r="AF8804" s="326"/>
    </row>
    <row r="8805" spans="1:32" x14ac:dyDescent="0.25">
      <c r="A8805" s="44" t="s">
        <v>15165</v>
      </c>
      <c r="B8805" s="44" t="s">
        <v>15166</v>
      </c>
      <c r="C8805" s="45" t="s">
        <v>15167</v>
      </c>
      <c r="D8805" s="93" t="s">
        <v>18817</v>
      </c>
      <c r="E8805" s="45" t="s">
        <v>15168</v>
      </c>
      <c r="F8805" s="379"/>
      <c r="G8805" s="379"/>
      <c r="H8805" s="379"/>
      <c r="I8805" s="380"/>
      <c r="J8805" s="380"/>
      <c r="K8805" s="380"/>
      <c r="L8805" s="380"/>
      <c r="M8805" s="380"/>
      <c r="N8805" s="380"/>
      <c r="O8805" s="380"/>
      <c r="P8805" s="380"/>
      <c r="Q8805" s="380"/>
      <c r="R8805" s="380"/>
      <c r="S8805" s="380"/>
      <c r="T8805" s="380"/>
      <c r="U8805" s="380"/>
      <c r="V8805" s="380"/>
      <c r="W8805" s="380"/>
      <c r="X8805" s="380"/>
      <c r="Y8805" s="380"/>
      <c r="Z8805" s="380"/>
      <c r="AA8805" s="380"/>
      <c r="AF8805" s="326"/>
    </row>
    <row r="8806" spans="1:32" x14ac:dyDescent="0.3">
      <c r="A8806" s="372" t="s">
        <v>765</v>
      </c>
      <c r="B8806" s="372" t="s">
        <v>1204</v>
      </c>
      <c r="C8806" s="125" t="s">
        <v>14352</v>
      </c>
      <c r="D8806" s="32" t="s">
        <v>20621</v>
      </c>
      <c r="E8806" s="125" t="s">
        <v>13567</v>
      </c>
      <c r="F8806" s="125" t="s">
        <v>1236</v>
      </c>
      <c r="G8806" s="125" t="s">
        <v>1237</v>
      </c>
      <c r="AF8806" s="326"/>
    </row>
    <row r="8807" spans="1:32" x14ac:dyDescent="0.25">
      <c r="A8807" s="44" t="s">
        <v>765</v>
      </c>
      <c r="B8807" s="44" t="s">
        <v>3598</v>
      </c>
      <c r="C8807" s="45">
        <v>230301</v>
      </c>
      <c r="D8807" s="45" t="s">
        <v>12340</v>
      </c>
      <c r="E8807" s="45" t="s">
        <v>5580</v>
      </c>
      <c r="AF8807" s="326"/>
    </row>
    <row r="8808" spans="1:32" x14ac:dyDescent="0.3">
      <c r="A8808" s="372" t="s">
        <v>20497</v>
      </c>
      <c r="B8808" s="372" t="s">
        <v>1206</v>
      </c>
      <c r="C8808" s="125" t="s">
        <v>20612</v>
      </c>
      <c r="D8808" s="32" t="s">
        <v>20621</v>
      </c>
      <c r="E8808" s="125" t="s">
        <v>10032</v>
      </c>
      <c r="F8808" s="125" t="s">
        <v>1236</v>
      </c>
      <c r="G8808" s="125" t="s">
        <v>1237</v>
      </c>
      <c r="AF8808" s="326"/>
    </row>
    <row r="8809" spans="1:32" x14ac:dyDescent="0.25">
      <c r="A8809" s="44" t="s">
        <v>4740</v>
      </c>
      <c r="B8809" s="44" t="s">
        <v>7997</v>
      </c>
      <c r="C8809" s="45" t="s">
        <v>4742</v>
      </c>
      <c r="D8809" s="45" t="s">
        <v>12177</v>
      </c>
      <c r="E8809" s="45" t="s">
        <v>5450</v>
      </c>
      <c r="F8809" s="93"/>
      <c r="G8809" s="93"/>
      <c r="H8809" s="93"/>
      <c r="I8809" s="99"/>
      <c r="J8809" s="99"/>
      <c r="K8809" s="99"/>
      <c r="L8809" s="99"/>
      <c r="M8809" s="99"/>
      <c r="N8809" s="99"/>
      <c r="O8809" s="99"/>
      <c r="P8809" s="99"/>
      <c r="Q8809" s="99"/>
      <c r="R8809" s="99"/>
      <c r="S8809" s="99"/>
      <c r="T8809" s="99"/>
      <c r="U8809" s="99"/>
      <c r="V8809" s="99"/>
      <c r="W8809" s="99"/>
      <c r="X8809" s="99"/>
      <c r="Y8809" s="99"/>
      <c r="Z8809" s="99"/>
      <c r="AF8809" s="326"/>
    </row>
    <row r="8810" spans="1:32" x14ac:dyDescent="0.25">
      <c r="A8810" s="44" t="s">
        <v>4740</v>
      </c>
      <c r="B8810" s="44" t="s">
        <v>7997</v>
      </c>
      <c r="C8810" s="45" t="s">
        <v>4742</v>
      </c>
      <c r="D8810" s="45" t="s">
        <v>10697</v>
      </c>
      <c r="E8810" s="45" t="s">
        <v>5450</v>
      </c>
      <c r="F8810" s="93"/>
      <c r="G8810" s="93"/>
      <c r="H8810" s="93"/>
      <c r="I8810" s="99"/>
      <c r="J8810" s="99"/>
      <c r="K8810" s="99"/>
      <c r="L8810" s="99"/>
      <c r="M8810" s="99"/>
      <c r="N8810" s="44"/>
      <c r="O8810" s="44"/>
      <c r="P8810" s="99"/>
      <c r="Q8810" s="99"/>
      <c r="R8810" s="99"/>
      <c r="S8810" s="99"/>
      <c r="T8810" s="99"/>
      <c r="U8810" s="99"/>
      <c r="V8810" s="99"/>
      <c r="W8810" s="99"/>
      <c r="X8810" s="99"/>
      <c r="Y8810" s="99"/>
      <c r="Z8810" s="99"/>
      <c r="AF8810" s="326"/>
    </row>
    <row r="8811" spans="1:32" x14ac:dyDescent="0.25">
      <c r="A8811" s="256" t="s">
        <v>15284</v>
      </c>
      <c r="B8811" s="256" t="s">
        <v>15242</v>
      </c>
      <c r="C8811" s="53" t="s">
        <v>15389</v>
      </c>
      <c r="D8811" s="93" t="s">
        <v>5891</v>
      </c>
      <c r="E8811" s="257">
        <v>47635</v>
      </c>
      <c r="F8811" s="93"/>
      <c r="G8811" s="93"/>
      <c r="H8811" s="93"/>
      <c r="I8811" s="99"/>
      <c r="J8811" s="99"/>
      <c r="K8811" s="99"/>
      <c r="L8811" s="99"/>
      <c r="M8811" s="99"/>
      <c r="N8811" s="99"/>
      <c r="O8811" s="99"/>
      <c r="P8811" s="99"/>
      <c r="Q8811" s="99"/>
      <c r="R8811" s="99"/>
      <c r="S8811" s="99"/>
      <c r="T8811" s="99"/>
      <c r="U8811" s="99"/>
      <c r="V8811" s="99"/>
      <c r="W8811" s="99"/>
      <c r="X8811" s="99"/>
      <c r="Y8811" s="99"/>
      <c r="Z8811" s="99"/>
      <c r="AF8811" s="326"/>
    </row>
    <row r="8812" spans="1:32" x14ac:dyDescent="0.3">
      <c r="A8812" s="372" t="s">
        <v>1084</v>
      </c>
      <c r="B8812" s="372" t="s">
        <v>1219</v>
      </c>
      <c r="C8812" s="125" t="s">
        <v>9359</v>
      </c>
      <c r="D8812" s="32" t="s">
        <v>20621</v>
      </c>
      <c r="E8812" s="125" t="s">
        <v>9349</v>
      </c>
      <c r="F8812" s="125" t="s">
        <v>1236</v>
      </c>
      <c r="G8812" s="125" t="s">
        <v>1237</v>
      </c>
      <c r="AF8812" s="326"/>
    </row>
    <row r="8813" spans="1:32" x14ac:dyDescent="0.25">
      <c r="A8813" s="44" t="s">
        <v>20298</v>
      </c>
      <c r="B8813" s="44" t="s">
        <v>20365</v>
      </c>
      <c r="C8813" s="45" t="s">
        <v>20366</v>
      </c>
      <c r="D8813" s="32" t="s">
        <v>12570</v>
      </c>
      <c r="E8813" s="46">
        <v>46507</v>
      </c>
      <c r="AF8813" s="326"/>
    </row>
    <row r="8814" spans="1:32" x14ac:dyDescent="0.25">
      <c r="A8814" s="44" t="s">
        <v>5585</v>
      </c>
      <c r="B8814" s="44" t="s">
        <v>3597</v>
      </c>
      <c r="C8814" s="45">
        <v>220605</v>
      </c>
      <c r="D8814" s="45" t="s">
        <v>12340</v>
      </c>
      <c r="E8814" s="45" t="s">
        <v>5468</v>
      </c>
      <c r="AF8814" s="326"/>
    </row>
    <row r="8815" spans="1:32" x14ac:dyDescent="0.25">
      <c r="A8815" s="44" t="s">
        <v>3094</v>
      </c>
      <c r="B8815" s="44" t="s">
        <v>3156</v>
      </c>
      <c r="C8815" s="45">
        <v>230904</v>
      </c>
      <c r="D8815" s="45" t="s">
        <v>12340</v>
      </c>
      <c r="E8815" s="45" t="s">
        <v>8524</v>
      </c>
      <c r="AF8815" s="326"/>
    </row>
    <row r="8816" spans="1:32" x14ac:dyDescent="0.25">
      <c r="A8816" s="76" t="s">
        <v>6092</v>
      </c>
      <c r="B8816" s="76" t="s">
        <v>2254</v>
      </c>
      <c r="C8816" s="56" t="s">
        <v>9148</v>
      </c>
      <c r="D8816" s="56" t="s">
        <v>9149</v>
      </c>
      <c r="E8816" s="69">
        <v>45565</v>
      </c>
      <c r="F8816" s="93"/>
      <c r="G8816" s="93"/>
      <c r="H8816" s="93"/>
      <c r="I8816" s="99"/>
      <c r="J8816" s="99"/>
      <c r="K8816" s="99"/>
      <c r="L8816" s="99"/>
      <c r="M8816" s="99"/>
      <c r="N8816" s="44"/>
      <c r="O8816" s="44"/>
      <c r="P8816" s="99"/>
      <c r="Q8816" s="99"/>
      <c r="R8816" s="99"/>
      <c r="S8816" s="99"/>
      <c r="T8816" s="99"/>
      <c r="U8816" s="99"/>
      <c r="V8816" s="99"/>
      <c r="W8816" s="99"/>
      <c r="X8816" s="99"/>
      <c r="Y8816" s="99"/>
      <c r="Z8816" s="99"/>
      <c r="AF8816" s="326"/>
    </row>
    <row r="8817" spans="1:32" x14ac:dyDescent="0.25">
      <c r="A8817" s="44" t="s">
        <v>7906</v>
      </c>
      <c r="B8817" s="44" t="s">
        <v>20342</v>
      </c>
      <c r="C8817" s="45" t="s">
        <v>10493</v>
      </c>
      <c r="D8817" s="32" t="s">
        <v>12570</v>
      </c>
      <c r="E8817" s="46">
        <v>46387</v>
      </c>
      <c r="AF8817" s="326"/>
    </row>
    <row r="8818" spans="1:32" x14ac:dyDescent="0.25">
      <c r="A8818" s="44" t="s">
        <v>17096</v>
      </c>
      <c r="B8818" s="44" t="s">
        <v>5447</v>
      </c>
      <c r="C8818" s="45">
        <v>250802</v>
      </c>
      <c r="D8818" s="45" t="s">
        <v>12340</v>
      </c>
      <c r="E8818" s="45" t="s">
        <v>10682</v>
      </c>
      <c r="AF8818" s="326"/>
    </row>
    <row r="8819" spans="1:32" x14ac:dyDescent="0.25">
      <c r="A8819" s="44" t="s">
        <v>17870</v>
      </c>
      <c r="B8819" s="44" t="s">
        <v>20349</v>
      </c>
      <c r="C8819" s="45" t="s">
        <v>17868</v>
      </c>
      <c r="D8819" s="32" t="s">
        <v>12570</v>
      </c>
      <c r="E8819" s="46">
        <v>46477</v>
      </c>
      <c r="AF8819" s="326"/>
    </row>
    <row r="8820" spans="1:32" x14ac:dyDescent="0.25">
      <c r="A8820" s="44" t="s">
        <v>1694</v>
      </c>
      <c r="B8820" s="44" t="s">
        <v>2433</v>
      </c>
      <c r="C8820" s="45">
        <v>220105</v>
      </c>
      <c r="D8820" s="45" t="s">
        <v>12340</v>
      </c>
      <c r="E8820" s="45" t="s">
        <v>2686</v>
      </c>
      <c r="AF8820" s="326"/>
    </row>
    <row r="8821" spans="1:32" x14ac:dyDescent="0.25">
      <c r="A8821" s="44" t="s">
        <v>1695</v>
      </c>
      <c r="B8821" s="44" t="s">
        <v>3598</v>
      </c>
      <c r="C8821" s="45">
        <v>230301</v>
      </c>
      <c r="D8821" s="45" t="s">
        <v>12340</v>
      </c>
      <c r="E8821" s="45" t="s">
        <v>5580</v>
      </c>
      <c r="AF8821" s="326"/>
    </row>
    <row r="8822" spans="1:32" x14ac:dyDescent="0.25">
      <c r="A8822" s="44" t="s">
        <v>11520</v>
      </c>
      <c r="B8822" s="44" t="s">
        <v>3598</v>
      </c>
      <c r="C8822" s="45">
        <v>240301</v>
      </c>
      <c r="D8822" s="45" t="s">
        <v>12340</v>
      </c>
      <c r="E8822" s="45" t="s">
        <v>10032</v>
      </c>
      <c r="AF8822" s="326"/>
    </row>
    <row r="8823" spans="1:32" x14ac:dyDescent="0.25">
      <c r="A8823" s="44" t="s">
        <v>5586</v>
      </c>
      <c r="B8823" s="44" t="s">
        <v>2433</v>
      </c>
      <c r="C8823" s="45">
        <v>220105</v>
      </c>
      <c r="D8823" s="45" t="s">
        <v>12340</v>
      </c>
      <c r="E8823" s="45" t="s">
        <v>2686</v>
      </c>
      <c r="AF8823" s="326"/>
    </row>
    <row r="8824" spans="1:32" x14ac:dyDescent="0.25">
      <c r="A8824" s="44" t="s">
        <v>15651</v>
      </c>
      <c r="B8824" s="44" t="s">
        <v>2610</v>
      </c>
      <c r="C8824" s="45" t="s">
        <v>15652</v>
      </c>
      <c r="D8824" s="46" t="s">
        <v>13037</v>
      </c>
      <c r="E8824" s="46">
        <v>46162</v>
      </c>
      <c r="AF8824" s="326"/>
    </row>
    <row r="8825" spans="1:32" x14ac:dyDescent="0.25">
      <c r="A8825" s="44" t="s">
        <v>15651</v>
      </c>
      <c r="B8825" s="44" t="s">
        <v>2610</v>
      </c>
      <c r="C8825" s="45" t="s">
        <v>15652</v>
      </c>
      <c r="D8825" s="46" t="s">
        <v>13037</v>
      </c>
      <c r="E8825" s="46">
        <v>46162</v>
      </c>
      <c r="AF8825" s="326"/>
    </row>
    <row r="8826" spans="1:32" x14ac:dyDescent="0.25">
      <c r="A8826" s="44" t="s">
        <v>15651</v>
      </c>
      <c r="B8826" s="44" t="s">
        <v>2610</v>
      </c>
      <c r="C8826" s="45" t="s">
        <v>15652</v>
      </c>
      <c r="D8826" s="46" t="s">
        <v>13037</v>
      </c>
      <c r="E8826" s="46">
        <v>46162</v>
      </c>
      <c r="AF8826" s="326"/>
    </row>
    <row r="8827" spans="1:32" ht="14.4" x14ac:dyDescent="0.3">
      <c r="A8827" s="385" t="s">
        <v>12566</v>
      </c>
      <c r="B8827" s="385" t="s">
        <v>1358</v>
      </c>
      <c r="C8827" s="387" t="s">
        <v>4997</v>
      </c>
      <c r="D8827" s="93" t="s">
        <v>5007</v>
      </c>
      <c r="E8827" s="389" t="s">
        <v>10500</v>
      </c>
      <c r="AF8827" s="326"/>
    </row>
    <row r="8828" spans="1:32" x14ac:dyDescent="0.25">
      <c r="A8828" s="44" t="s">
        <v>14567</v>
      </c>
      <c r="B8828" s="44" t="s">
        <v>20361</v>
      </c>
      <c r="C8828" s="45" t="s">
        <v>14565</v>
      </c>
      <c r="D8828" s="32" t="s">
        <v>12570</v>
      </c>
      <c r="E8828" s="46">
        <v>46568</v>
      </c>
      <c r="AF8828" s="326"/>
    </row>
    <row r="8829" spans="1:32" x14ac:dyDescent="0.25">
      <c r="A8829" s="44" t="s">
        <v>15653</v>
      </c>
      <c r="B8829" s="44" t="s">
        <v>6798</v>
      </c>
      <c r="C8829" s="45" t="s">
        <v>15654</v>
      </c>
      <c r="D8829" s="46" t="s">
        <v>13037</v>
      </c>
      <c r="E8829" s="46">
        <v>46568</v>
      </c>
      <c r="AF8829" s="326"/>
    </row>
    <row r="8830" spans="1:32" x14ac:dyDescent="0.25">
      <c r="A8830" s="44" t="s">
        <v>15653</v>
      </c>
      <c r="B8830" s="44" t="s">
        <v>6798</v>
      </c>
      <c r="C8830" s="45" t="s">
        <v>15654</v>
      </c>
      <c r="D8830" s="46" t="s">
        <v>13037</v>
      </c>
      <c r="E8830" s="46">
        <v>46568</v>
      </c>
      <c r="AF8830" s="326"/>
    </row>
    <row r="8831" spans="1:32" x14ac:dyDescent="0.25">
      <c r="A8831" s="44" t="s">
        <v>13324</v>
      </c>
      <c r="B8831" s="44" t="s">
        <v>13121</v>
      </c>
      <c r="C8831" s="45">
        <v>39.25</v>
      </c>
      <c r="D8831" s="45" t="s">
        <v>13565</v>
      </c>
      <c r="E8831" s="46">
        <v>47514</v>
      </c>
      <c r="F8831" s="45"/>
      <c r="G8831" s="93"/>
      <c r="H8831" s="93"/>
      <c r="I8831" s="99"/>
      <c r="J8831" s="99"/>
      <c r="K8831" s="99"/>
      <c r="L8831" s="99"/>
      <c r="M8831" s="99"/>
      <c r="N8831" s="99"/>
      <c r="O8831" s="99"/>
      <c r="P8831" s="99"/>
      <c r="Q8831" s="99"/>
      <c r="R8831" s="99"/>
      <c r="S8831" s="99"/>
      <c r="T8831" s="99"/>
      <c r="U8831" s="99"/>
      <c r="V8831" s="99"/>
      <c r="W8831" s="99"/>
      <c r="X8831" s="99"/>
      <c r="Y8831" s="99"/>
      <c r="Z8831" s="99"/>
      <c r="AF8831" s="326"/>
    </row>
    <row r="8832" spans="1:32" x14ac:dyDescent="0.25">
      <c r="A8832" s="44" t="s">
        <v>99</v>
      </c>
      <c r="B8832" s="44" t="s">
        <v>162</v>
      </c>
      <c r="C8832" s="45" t="s">
        <v>5094</v>
      </c>
      <c r="D8832" s="46" t="s">
        <v>13037</v>
      </c>
      <c r="E8832" s="46">
        <v>46285</v>
      </c>
      <c r="AF8832" s="326"/>
    </row>
    <row r="8833" spans="1:32" x14ac:dyDescent="0.25">
      <c r="A8833" s="44" t="s">
        <v>99</v>
      </c>
      <c r="B8833" s="44" t="s">
        <v>162</v>
      </c>
      <c r="C8833" s="45" t="s">
        <v>5094</v>
      </c>
      <c r="D8833" s="46" t="s">
        <v>13037</v>
      </c>
      <c r="E8833" s="46">
        <v>46285</v>
      </c>
      <c r="AF8833" s="326"/>
    </row>
    <row r="8834" spans="1:32" x14ac:dyDescent="0.25">
      <c r="A8834" s="44" t="s">
        <v>99</v>
      </c>
      <c r="B8834" s="44" t="s">
        <v>162</v>
      </c>
      <c r="C8834" s="45" t="s">
        <v>5094</v>
      </c>
      <c r="D8834" s="46" t="s">
        <v>13037</v>
      </c>
      <c r="E8834" s="46">
        <v>46285</v>
      </c>
      <c r="AF8834" s="326"/>
    </row>
    <row r="8835" spans="1:32" x14ac:dyDescent="0.25">
      <c r="A8835" s="44" t="s">
        <v>99</v>
      </c>
      <c r="B8835" s="44" t="s">
        <v>162</v>
      </c>
      <c r="C8835" s="45" t="s">
        <v>5094</v>
      </c>
      <c r="D8835" s="46" t="s">
        <v>13037</v>
      </c>
      <c r="E8835" s="46">
        <v>46285</v>
      </c>
      <c r="AF8835" s="326"/>
    </row>
    <row r="8836" spans="1:32" x14ac:dyDescent="0.25">
      <c r="A8836" s="44" t="s">
        <v>99</v>
      </c>
      <c r="B8836" s="44" t="s">
        <v>162</v>
      </c>
      <c r="C8836" s="45" t="s">
        <v>5094</v>
      </c>
      <c r="D8836" s="46" t="s">
        <v>13037</v>
      </c>
      <c r="E8836" s="46">
        <v>46285</v>
      </c>
      <c r="AF8836" s="326"/>
    </row>
    <row r="8837" spans="1:32" x14ac:dyDescent="0.25">
      <c r="A8837" s="44" t="s">
        <v>11521</v>
      </c>
      <c r="B8837" s="44" t="s">
        <v>970</v>
      </c>
      <c r="C8837" s="45">
        <v>231104</v>
      </c>
      <c r="D8837" s="45" t="s">
        <v>12340</v>
      </c>
      <c r="E8837" s="45" t="s">
        <v>9018</v>
      </c>
      <c r="AF8837" s="326"/>
    </row>
    <row r="8838" spans="1:32" x14ac:dyDescent="0.25">
      <c r="A8838" s="44" t="s">
        <v>11521</v>
      </c>
      <c r="B8838" s="44" t="s">
        <v>3598</v>
      </c>
      <c r="C8838" s="45">
        <v>240301</v>
      </c>
      <c r="D8838" s="45" t="s">
        <v>12340</v>
      </c>
      <c r="E8838" s="45" t="s">
        <v>10032</v>
      </c>
      <c r="AF8838" s="326"/>
    </row>
    <row r="8839" spans="1:32" x14ac:dyDescent="0.25">
      <c r="A8839" s="44" t="s">
        <v>17097</v>
      </c>
      <c r="B8839" s="44" t="s">
        <v>967</v>
      </c>
      <c r="C8839" s="45">
        <v>250601</v>
      </c>
      <c r="D8839" s="45" t="s">
        <v>12340</v>
      </c>
      <c r="E8839" s="45" t="s">
        <v>16905</v>
      </c>
      <c r="AF8839" s="326"/>
    </row>
    <row r="8840" spans="1:32" x14ac:dyDescent="0.3">
      <c r="A8840" s="385" t="s">
        <v>1289</v>
      </c>
      <c r="B8840" s="385" t="s">
        <v>1339</v>
      </c>
      <c r="C8840" s="387">
        <v>24027</v>
      </c>
      <c r="D8840" s="93" t="s">
        <v>5007</v>
      </c>
      <c r="E8840" s="388">
        <v>46507</v>
      </c>
      <c r="AF8840" s="326"/>
    </row>
    <row r="8841" spans="1:32" x14ac:dyDescent="0.25">
      <c r="A8841" s="44" t="s">
        <v>19357</v>
      </c>
      <c r="B8841" s="44" t="s">
        <v>3298</v>
      </c>
      <c r="C8841" s="45">
        <v>26010402</v>
      </c>
      <c r="D8841" s="45" t="s">
        <v>12340</v>
      </c>
      <c r="E8841" s="45" t="s">
        <v>18836</v>
      </c>
      <c r="AF8841" s="326"/>
    </row>
    <row r="8842" spans="1:32" x14ac:dyDescent="0.25">
      <c r="A8842" s="120" t="s">
        <v>2064</v>
      </c>
      <c r="B8842" s="114" t="s">
        <v>2044</v>
      </c>
      <c r="C8842" s="106" t="s">
        <v>2841</v>
      </c>
      <c r="D8842" s="93" t="s">
        <v>1443</v>
      </c>
      <c r="E8842" s="115">
        <v>47695</v>
      </c>
      <c r="F8842" s="93"/>
      <c r="G8842" s="93"/>
      <c r="H8842" s="93"/>
      <c r="I8842" s="99"/>
      <c r="J8842" s="99"/>
      <c r="K8842" s="99"/>
      <c r="L8842" s="99"/>
      <c r="M8842" s="99"/>
      <c r="N8842" s="44"/>
      <c r="O8842" s="44"/>
      <c r="P8842" s="99"/>
      <c r="Q8842" s="99"/>
      <c r="R8842" s="99"/>
      <c r="S8842" s="99"/>
      <c r="T8842" s="99"/>
      <c r="U8842" s="99"/>
      <c r="V8842" s="99"/>
      <c r="W8842" s="99"/>
      <c r="X8842" s="99"/>
      <c r="Y8842" s="99"/>
      <c r="Z8842" s="99"/>
      <c r="AF8842" s="326"/>
    </row>
    <row r="8843" spans="1:32" x14ac:dyDescent="0.25">
      <c r="A8843" s="44" t="s">
        <v>9577</v>
      </c>
      <c r="B8843" s="44" t="s">
        <v>16112</v>
      </c>
      <c r="C8843" s="45" t="s">
        <v>14905</v>
      </c>
      <c r="D8843" s="93" t="s">
        <v>3876</v>
      </c>
      <c r="E8843" s="359">
        <f>DATE(2028,12,23)</f>
        <v>47110</v>
      </c>
      <c r="F8843" s="93"/>
      <c r="G8843" s="93"/>
      <c r="H8843" s="93"/>
      <c r="I8843" s="99"/>
      <c r="J8843" s="99"/>
      <c r="K8843" s="99"/>
      <c r="L8843" s="99"/>
      <c r="M8843" s="99"/>
      <c r="N8843" s="99"/>
      <c r="O8843" s="99"/>
      <c r="P8843" s="99"/>
      <c r="Q8843" s="99"/>
      <c r="R8843" s="99"/>
      <c r="S8843" s="99"/>
      <c r="T8843" s="99"/>
      <c r="U8843" s="99"/>
      <c r="V8843" s="99"/>
      <c r="W8843" s="99"/>
      <c r="X8843" s="99"/>
      <c r="Y8843" s="99"/>
      <c r="Z8843" s="99"/>
      <c r="AF8843" s="326"/>
    </row>
    <row r="8844" spans="1:32" x14ac:dyDescent="0.25">
      <c r="A8844" s="44" t="s">
        <v>18108</v>
      </c>
      <c r="B8844" s="44" t="s">
        <v>18109</v>
      </c>
      <c r="C8844" s="45" t="s">
        <v>18390</v>
      </c>
      <c r="D8844" s="93" t="s">
        <v>3876</v>
      </c>
      <c r="E8844" s="359">
        <f>DATE(2029,9,18)</f>
        <v>47379</v>
      </c>
      <c r="F8844" s="93"/>
      <c r="G8844" s="93"/>
      <c r="H8844" s="93"/>
      <c r="I8844" s="99"/>
      <c r="J8844" s="99"/>
      <c r="K8844" s="99"/>
      <c r="L8844" s="99"/>
      <c r="M8844" s="99"/>
      <c r="N8844" s="99"/>
      <c r="O8844" s="99"/>
      <c r="P8844" s="99"/>
      <c r="Q8844" s="99"/>
      <c r="R8844" s="99"/>
      <c r="S8844" s="99"/>
      <c r="T8844" s="99"/>
      <c r="U8844" s="99"/>
      <c r="V8844" s="99"/>
      <c r="W8844" s="99"/>
      <c r="X8844" s="99"/>
      <c r="Y8844" s="99"/>
      <c r="Z8844" s="99"/>
      <c r="AF8844" s="326"/>
    </row>
    <row r="8845" spans="1:32" x14ac:dyDescent="0.25">
      <c r="A8845" s="44" t="s">
        <v>9578</v>
      </c>
      <c r="B8845" s="44" t="s">
        <v>16151</v>
      </c>
      <c r="C8845" s="45" t="s">
        <v>9895</v>
      </c>
      <c r="D8845" s="93" t="s">
        <v>3876</v>
      </c>
      <c r="E8845" s="359">
        <f>DATE(2027,7,19)</f>
        <v>46587</v>
      </c>
      <c r="F8845" s="93"/>
      <c r="G8845" s="93"/>
      <c r="H8845" s="93"/>
      <c r="I8845" s="99"/>
      <c r="J8845" s="99"/>
      <c r="K8845" s="99"/>
      <c r="L8845" s="99"/>
      <c r="M8845" s="99"/>
      <c r="N8845" s="99"/>
      <c r="O8845" s="99"/>
      <c r="P8845" s="99"/>
      <c r="Q8845" s="99"/>
      <c r="R8845" s="99"/>
      <c r="S8845" s="99"/>
      <c r="T8845" s="99"/>
      <c r="U8845" s="99"/>
      <c r="V8845" s="99"/>
      <c r="W8845" s="99"/>
      <c r="X8845" s="99"/>
      <c r="Y8845" s="99"/>
      <c r="Z8845" s="99"/>
      <c r="AF8845" s="326"/>
    </row>
    <row r="8846" spans="1:32" x14ac:dyDescent="0.25">
      <c r="A8846" s="44" t="s">
        <v>14265</v>
      </c>
      <c r="B8846" s="44" t="s">
        <v>5639</v>
      </c>
      <c r="C8846" s="45">
        <v>25010401</v>
      </c>
      <c r="D8846" s="45" t="s">
        <v>12340</v>
      </c>
      <c r="E8846" s="45" t="s">
        <v>13581</v>
      </c>
      <c r="AF8846" s="326"/>
    </row>
    <row r="8847" spans="1:32" x14ac:dyDescent="0.25">
      <c r="A8847" s="44" t="s">
        <v>14265</v>
      </c>
      <c r="B8847" s="44" t="s">
        <v>3298</v>
      </c>
      <c r="C8847" s="45">
        <v>25010402</v>
      </c>
      <c r="D8847" s="45" t="s">
        <v>12340</v>
      </c>
      <c r="E8847" s="45" t="s">
        <v>13581</v>
      </c>
      <c r="AF8847" s="326"/>
    </row>
    <row r="8848" spans="1:32" x14ac:dyDescent="0.25">
      <c r="A8848" s="44" t="s">
        <v>1085</v>
      </c>
      <c r="B8848" s="44" t="s">
        <v>5639</v>
      </c>
      <c r="C8848" s="45">
        <v>23010401</v>
      </c>
      <c r="D8848" s="45" t="s">
        <v>12340</v>
      </c>
      <c r="E8848" s="45" t="s">
        <v>5640</v>
      </c>
      <c r="AF8848" s="326"/>
    </row>
    <row r="8849" spans="1:32" x14ac:dyDescent="0.25">
      <c r="A8849" s="44" t="s">
        <v>1085</v>
      </c>
      <c r="B8849" s="44" t="s">
        <v>18874</v>
      </c>
      <c r="C8849" s="45">
        <v>24060301</v>
      </c>
      <c r="D8849" s="45" t="s">
        <v>12340</v>
      </c>
      <c r="E8849" s="45" t="s">
        <v>5235</v>
      </c>
      <c r="AF8849" s="326"/>
    </row>
    <row r="8850" spans="1:32" x14ac:dyDescent="0.25">
      <c r="A8850" s="44" t="s">
        <v>1085</v>
      </c>
      <c r="B8850" s="44" t="s">
        <v>18909</v>
      </c>
      <c r="C8850" s="45">
        <v>24120301</v>
      </c>
      <c r="D8850" s="45" t="s">
        <v>12340</v>
      </c>
      <c r="E8850" s="45" t="s">
        <v>13570</v>
      </c>
      <c r="AF8850" s="326"/>
    </row>
    <row r="8851" spans="1:32" x14ac:dyDescent="0.25">
      <c r="A8851" s="44" t="s">
        <v>1085</v>
      </c>
      <c r="B8851" s="44" t="s">
        <v>11310</v>
      </c>
      <c r="C8851" s="45">
        <v>24060302</v>
      </c>
      <c r="D8851" s="45" t="s">
        <v>12340</v>
      </c>
      <c r="E8851" s="45" t="s">
        <v>5235</v>
      </c>
      <c r="AF8851" s="326"/>
    </row>
    <row r="8852" spans="1:32" x14ac:dyDescent="0.25">
      <c r="A8852" s="44" t="s">
        <v>1085</v>
      </c>
      <c r="B8852" s="44" t="s">
        <v>3171</v>
      </c>
      <c r="C8852" s="45">
        <v>24120302</v>
      </c>
      <c r="D8852" s="45" t="s">
        <v>12340</v>
      </c>
      <c r="E8852" s="45" t="s">
        <v>18908</v>
      </c>
      <c r="AF8852" s="326"/>
    </row>
    <row r="8853" spans="1:32" x14ac:dyDescent="0.25">
      <c r="A8853" s="44" t="s">
        <v>1085</v>
      </c>
      <c r="B8853" s="44" t="s">
        <v>18840</v>
      </c>
      <c r="C8853" s="45">
        <v>260202</v>
      </c>
      <c r="D8853" s="45" t="s">
        <v>12340</v>
      </c>
      <c r="E8853" s="45" t="s">
        <v>10021</v>
      </c>
      <c r="AF8853" s="326"/>
    </row>
    <row r="8854" spans="1:32" x14ac:dyDescent="0.3">
      <c r="A8854" s="372" t="s">
        <v>20125</v>
      </c>
      <c r="B8854" s="372" t="s">
        <v>1201</v>
      </c>
      <c r="C8854" s="125" t="s">
        <v>11031</v>
      </c>
      <c r="D8854" s="32" t="s">
        <v>20621</v>
      </c>
      <c r="E8854" s="125" t="s">
        <v>5452</v>
      </c>
      <c r="F8854" s="125" t="s">
        <v>1236</v>
      </c>
      <c r="G8854" s="125" t="s">
        <v>1236</v>
      </c>
      <c r="AF8854" s="326"/>
    </row>
    <row r="8855" spans="1:32" x14ac:dyDescent="0.3">
      <c r="A8855" s="372" t="s">
        <v>20125</v>
      </c>
      <c r="B8855" s="372" t="s">
        <v>1225</v>
      </c>
      <c r="C8855" s="125" t="s">
        <v>20256</v>
      </c>
      <c r="D8855" s="32" t="s">
        <v>20621</v>
      </c>
      <c r="E8855" s="125" t="s">
        <v>8976</v>
      </c>
      <c r="F8855" s="125" t="s">
        <v>1236</v>
      </c>
      <c r="G8855" s="125" t="s">
        <v>1236</v>
      </c>
      <c r="AF8855" s="326"/>
    </row>
    <row r="8856" spans="1:32" x14ac:dyDescent="0.25">
      <c r="A8856" s="44" t="s">
        <v>13325</v>
      </c>
      <c r="B8856" s="44" t="s">
        <v>13144</v>
      </c>
      <c r="C8856" s="45">
        <v>17.25</v>
      </c>
      <c r="D8856" s="45" t="s">
        <v>13565</v>
      </c>
      <c r="E8856" s="46">
        <v>47664</v>
      </c>
      <c r="F8856" s="45"/>
      <c r="G8856" s="93"/>
      <c r="H8856" s="93"/>
      <c r="I8856" s="99"/>
      <c r="J8856" s="99"/>
      <c r="K8856" s="99"/>
      <c r="L8856" s="99"/>
      <c r="M8856" s="99"/>
      <c r="N8856" s="99"/>
      <c r="O8856" s="99"/>
      <c r="P8856" s="99"/>
      <c r="Q8856" s="99"/>
      <c r="R8856" s="99"/>
      <c r="S8856" s="99"/>
      <c r="T8856" s="99"/>
      <c r="U8856" s="99"/>
      <c r="V8856" s="99"/>
      <c r="W8856" s="99"/>
      <c r="X8856" s="99"/>
      <c r="Y8856" s="99"/>
      <c r="Z8856" s="99"/>
      <c r="AF8856" s="326"/>
    </row>
    <row r="8857" spans="1:32" x14ac:dyDescent="0.25">
      <c r="A8857" s="44" t="s">
        <v>4277</v>
      </c>
      <c r="B8857" s="44" t="s">
        <v>13127</v>
      </c>
      <c r="C8857" s="45">
        <v>13.25</v>
      </c>
      <c r="D8857" s="45" t="s">
        <v>13565</v>
      </c>
      <c r="E8857" s="46">
        <v>47664</v>
      </c>
      <c r="F8857" s="45"/>
      <c r="G8857" s="93"/>
      <c r="H8857" s="93"/>
      <c r="I8857" s="99"/>
      <c r="J8857" s="99"/>
      <c r="K8857" s="99"/>
      <c r="L8857" s="99"/>
      <c r="M8857" s="99"/>
      <c r="N8857" s="99"/>
      <c r="O8857" s="99"/>
      <c r="P8857" s="99"/>
      <c r="Q8857" s="99"/>
      <c r="R8857" s="99"/>
      <c r="S8857" s="99"/>
      <c r="T8857" s="99"/>
      <c r="U8857" s="99"/>
      <c r="V8857" s="99"/>
      <c r="W8857" s="99"/>
      <c r="X8857" s="99"/>
      <c r="Y8857" s="99"/>
      <c r="Z8857" s="99"/>
      <c r="AF8857" s="326"/>
    </row>
    <row r="8858" spans="1:32" x14ac:dyDescent="0.25">
      <c r="A8858" s="44" t="s">
        <v>4277</v>
      </c>
      <c r="B8858" s="44" t="s">
        <v>20342</v>
      </c>
      <c r="C8858" s="45" t="s">
        <v>10493</v>
      </c>
      <c r="D8858" s="32" t="s">
        <v>12570</v>
      </c>
      <c r="E8858" s="46">
        <v>46387</v>
      </c>
      <c r="AF8858" s="326"/>
    </row>
    <row r="8859" spans="1:32" x14ac:dyDescent="0.25">
      <c r="A8859" s="44" t="s">
        <v>4277</v>
      </c>
      <c r="B8859" s="92" t="s">
        <v>13084</v>
      </c>
      <c r="C8859" s="93" t="s">
        <v>13054</v>
      </c>
      <c r="D8859" s="93" t="s">
        <v>1250</v>
      </c>
      <c r="E8859" s="94">
        <v>47208</v>
      </c>
      <c r="F8859" s="93"/>
      <c r="G8859" s="93"/>
      <c r="H8859" s="93"/>
      <c r="I8859" s="99"/>
      <c r="J8859" s="99"/>
      <c r="K8859" s="99"/>
      <c r="L8859" s="99"/>
      <c r="M8859" s="99"/>
      <c r="N8859" s="99"/>
      <c r="O8859" s="44"/>
      <c r="P8859" s="99"/>
      <c r="Q8859" s="99"/>
      <c r="R8859" s="99"/>
      <c r="S8859" s="99"/>
      <c r="T8859" s="99"/>
      <c r="U8859" s="99"/>
      <c r="V8859" s="99"/>
      <c r="W8859" s="99"/>
      <c r="X8859" s="99"/>
      <c r="Y8859" s="99"/>
      <c r="Z8859" s="99"/>
      <c r="AF8859" s="326"/>
    </row>
    <row r="8860" spans="1:32" x14ac:dyDescent="0.25">
      <c r="A8860" s="44" t="s">
        <v>4277</v>
      </c>
      <c r="B8860" s="44" t="s">
        <v>5447</v>
      </c>
      <c r="C8860" s="45">
        <v>250802</v>
      </c>
      <c r="D8860" s="45" t="s">
        <v>12340</v>
      </c>
      <c r="E8860" s="45" t="s">
        <v>10682</v>
      </c>
      <c r="AF8860" s="326"/>
    </row>
    <row r="8861" spans="1:32" x14ac:dyDescent="0.25">
      <c r="A8861" s="44" t="s">
        <v>8126</v>
      </c>
      <c r="B8861" s="44" t="s">
        <v>152</v>
      </c>
      <c r="C8861" s="45" t="s">
        <v>8127</v>
      </c>
      <c r="D8861" s="45" t="s">
        <v>12177</v>
      </c>
      <c r="E8861" s="45" t="s">
        <v>4375</v>
      </c>
      <c r="F8861" s="93"/>
      <c r="G8861" s="93"/>
      <c r="H8861" s="93"/>
      <c r="I8861" s="99"/>
      <c r="J8861" s="99"/>
      <c r="K8861" s="99"/>
      <c r="L8861" s="99"/>
      <c r="M8861" s="99"/>
      <c r="N8861" s="99"/>
      <c r="O8861" s="99"/>
      <c r="P8861" s="99"/>
      <c r="Q8861" s="99"/>
      <c r="R8861" s="99"/>
      <c r="S8861" s="99"/>
      <c r="T8861" s="99"/>
      <c r="U8861" s="99"/>
      <c r="V8861" s="99"/>
      <c r="W8861" s="99"/>
      <c r="X8861" s="99"/>
      <c r="Y8861" s="99"/>
      <c r="Z8861" s="99"/>
      <c r="AF8861" s="326"/>
    </row>
    <row r="8862" spans="1:32" x14ac:dyDescent="0.25">
      <c r="A8862" s="44" t="s">
        <v>8126</v>
      </c>
      <c r="B8862" s="44" t="s">
        <v>152</v>
      </c>
      <c r="C8862" s="45" t="s">
        <v>8127</v>
      </c>
      <c r="D8862" s="93" t="s">
        <v>18817</v>
      </c>
      <c r="E8862" s="45" t="s">
        <v>4375</v>
      </c>
      <c r="F8862" s="379"/>
      <c r="G8862" s="379"/>
      <c r="H8862" s="379"/>
      <c r="I8862" s="380"/>
      <c r="J8862" s="380"/>
      <c r="K8862" s="380"/>
      <c r="L8862" s="380"/>
      <c r="M8862" s="380"/>
      <c r="N8862" s="380"/>
      <c r="O8862" s="380"/>
      <c r="P8862" s="380"/>
      <c r="Q8862" s="380"/>
      <c r="R8862" s="380"/>
      <c r="S8862" s="380"/>
      <c r="T8862" s="380"/>
      <c r="U8862" s="380"/>
      <c r="V8862" s="380"/>
      <c r="W8862" s="380"/>
      <c r="X8862" s="380"/>
      <c r="Y8862" s="380"/>
      <c r="Z8862" s="380"/>
      <c r="AA8862" s="380"/>
      <c r="AF8862" s="326"/>
    </row>
    <row r="8863" spans="1:32" x14ac:dyDescent="0.25">
      <c r="A8863" s="44" t="s">
        <v>8126</v>
      </c>
      <c r="B8863" s="44" t="s">
        <v>152</v>
      </c>
      <c r="C8863" s="45" t="s">
        <v>8127</v>
      </c>
      <c r="D8863" s="45" t="s">
        <v>10697</v>
      </c>
      <c r="E8863" s="46">
        <v>46295</v>
      </c>
      <c r="F8863" s="93"/>
      <c r="G8863" s="93"/>
      <c r="H8863" s="93"/>
      <c r="I8863" s="99"/>
      <c r="J8863" s="99"/>
      <c r="K8863" s="99"/>
      <c r="L8863" s="99"/>
      <c r="M8863" s="99"/>
      <c r="N8863" s="44"/>
      <c r="O8863" s="44"/>
      <c r="P8863" s="99"/>
      <c r="Q8863" s="99"/>
      <c r="R8863" s="99"/>
      <c r="S8863" s="99"/>
      <c r="T8863" s="99"/>
      <c r="U8863" s="99"/>
      <c r="V8863" s="99"/>
      <c r="W8863" s="99"/>
      <c r="X8863" s="99"/>
      <c r="Y8863" s="99"/>
      <c r="Z8863" s="99"/>
      <c r="AF8863" s="326"/>
    </row>
    <row r="8864" spans="1:32" x14ac:dyDescent="0.25">
      <c r="A8864" s="44" t="s">
        <v>5097</v>
      </c>
      <c r="B8864" s="44" t="s">
        <v>156</v>
      </c>
      <c r="C8864" s="45" t="s">
        <v>15655</v>
      </c>
      <c r="D8864" s="46" t="s">
        <v>13037</v>
      </c>
      <c r="E8864" s="46">
        <v>46234</v>
      </c>
      <c r="AF8864" s="326"/>
    </row>
    <row r="8865" spans="1:32" x14ac:dyDescent="0.25">
      <c r="A8865" s="44" t="s">
        <v>2645</v>
      </c>
      <c r="B8865" s="44" t="s">
        <v>12943</v>
      </c>
      <c r="C8865" s="45" t="s">
        <v>12951</v>
      </c>
      <c r="D8865" s="45" t="s">
        <v>12177</v>
      </c>
      <c r="E8865" s="45" t="s">
        <v>5239</v>
      </c>
      <c r="F8865" s="93"/>
      <c r="G8865" s="93"/>
      <c r="H8865" s="93"/>
      <c r="I8865" s="99"/>
      <c r="J8865" s="99"/>
      <c r="K8865" s="99"/>
      <c r="L8865" s="99"/>
      <c r="M8865" s="99"/>
      <c r="N8865" s="99"/>
      <c r="O8865" s="99"/>
      <c r="P8865" s="99"/>
      <c r="Q8865" s="99"/>
      <c r="R8865" s="99"/>
      <c r="S8865" s="99"/>
      <c r="T8865" s="99"/>
      <c r="U8865" s="99"/>
      <c r="V8865" s="99"/>
      <c r="W8865" s="99"/>
      <c r="X8865" s="99"/>
      <c r="Y8865" s="99"/>
      <c r="Z8865" s="99"/>
      <c r="AF8865" s="326"/>
    </row>
    <row r="8866" spans="1:32" x14ac:dyDescent="0.25">
      <c r="A8866" s="44" t="s">
        <v>2645</v>
      </c>
      <c r="B8866" s="44" t="s">
        <v>12943</v>
      </c>
      <c r="C8866" s="45" t="s">
        <v>12951</v>
      </c>
      <c r="D8866" s="93" t="s">
        <v>18817</v>
      </c>
      <c r="E8866" s="45" t="s">
        <v>5239</v>
      </c>
      <c r="F8866" s="379"/>
      <c r="G8866" s="379"/>
      <c r="H8866" s="379"/>
      <c r="I8866" s="380"/>
      <c r="J8866" s="380"/>
      <c r="K8866" s="380"/>
      <c r="L8866" s="380"/>
      <c r="M8866" s="380"/>
      <c r="N8866" s="380"/>
      <c r="O8866" s="380"/>
      <c r="P8866" s="380"/>
      <c r="Q8866" s="380"/>
      <c r="R8866" s="380"/>
      <c r="S8866" s="380"/>
      <c r="T8866" s="380"/>
      <c r="U8866" s="380"/>
      <c r="V8866" s="380"/>
      <c r="W8866" s="380"/>
      <c r="X8866" s="380"/>
      <c r="Y8866" s="380"/>
      <c r="Z8866" s="380"/>
      <c r="AA8866" s="380"/>
      <c r="AF8866" s="326"/>
    </row>
    <row r="8867" spans="1:32" x14ac:dyDescent="0.25">
      <c r="A8867" s="44" t="s">
        <v>2645</v>
      </c>
      <c r="B8867" s="44" t="s">
        <v>4298</v>
      </c>
      <c r="C8867" s="45" t="s">
        <v>12951</v>
      </c>
      <c r="D8867" s="45" t="s">
        <v>10697</v>
      </c>
      <c r="E8867" s="46">
        <v>47422</v>
      </c>
      <c r="F8867" s="93"/>
      <c r="G8867" s="93"/>
      <c r="H8867" s="93"/>
      <c r="I8867" s="99"/>
      <c r="J8867" s="99"/>
      <c r="K8867" s="99"/>
      <c r="L8867" s="99"/>
      <c r="M8867" s="99"/>
      <c r="N8867" s="44"/>
      <c r="O8867" s="44"/>
      <c r="P8867" s="99"/>
      <c r="Q8867" s="99"/>
      <c r="R8867" s="99"/>
      <c r="S8867" s="99"/>
      <c r="T8867" s="99"/>
      <c r="U8867" s="99"/>
      <c r="V8867" s="99"/>
      <c r="W8867" s="99"/>
      <c r="X8867" s="99"/>
      <c r="Y8867" s="99"/>
      <c r="Z8867" s="99"/>
      <c r="AF8867" s="326"/>
    </row>
    <row r="8868" spans="1:32" x14ac:dyDescent="0.25">
      <c r="A8868" s="44" t="s">
        <v>10238</v>
      </c>
      <c r="B8868" s="92" t="s">
        <v>10390</v>
      </c>
      <c r="C8868" s="371" t="s">
        <v>10122</v>
      </c>
      <c r="D8868" s="146" t="s">
        <v>10389</v>
      </c>
      <c r="E8868" s="107">
        <v>45838</v>
      </c>
      <c r="F8868" s="93"/>
      <c r="G8868" s="93"/>
      <c r="H8868" s="93"/>
      <c r="I8868" s="99"/>
      <c r="J8868" s="99"/>
      <c r="K8868" s="99"/>
      <c r="L8868" s="99"/>
      <c r="M8868" s="99"/>
      <c r="N8868" s="44"/>
      <c r="O8868" s="44"/>
      <c r="P8868" s="99"/>
      <c r="Q8868" s="99"/>
      <c r="R8868" s="99"/>
      <c r="S8868" s="99"/>
      <c r="T8868" s="99"/>
      <c r="U8868" s="99"/>
      <c r="V8868" s="99"/>
      <c r="W8868" s="99"/>
      <c r="X8868" s="99"/>
      <c r="Y8868" s="99"/>
      <c r="Z8868" s="99"/>
      <c r="AF8868" s="326"/>
    </row>
    <row r="8869" spans="1:32" x14ac:dyDescent="0.25">
      <c r="A8869" s="44" t="s">
        <v>9579</v>
      </c>
      <c r="B8869" s="44" t="s">
        <v>16152</v>
      </c>
      <c r="C8869" s="45" t="s">
        <v>5386</v>
      </c>
      <c r="D8869" s="93" t="s">
        <v>3876</v>
      </c>
      <c r="E8869" s="359">
        <f>DATE(2027,1,13)</f>
        <v>46400</v>
      </c>
      <c r="F8869" s="93"/>
      <c r="G8869" s="93"/>
      <c r="H8869" s="93"/>
      <c r="I8869" s="99"/>
      <c r="J8869" s="99"/>
      <c r="K8869" s="99"/>
      <c r="L8869" s="99"/>
      <c r="M8869" s="99"/>
      <c r="N8869" s="99"/>
      <c r="O8869" s="99"/>
      <c r="P8869" s="99"/>
      <c r="Q8869" s="99"/>
      <c r="R8869" s="99"/>
      <c r="S8869" s="99"/>
      <c r="T8869" s="99"/>
      <c r="U8869" s="99"/>
      <c r="V8869" s="99"/>
      <c r="W8869" s="99"/>
      <c r="X8869" s="99"/>
      <c r="Y8869" s="99"/>
      <c r="Z8869" s="99"/>
      <c r="AF8869" s="326"/>
    </row>
    <row r="8870" spans="1:32" x14ac:dyDescent="0.3">
      <c r="A8870" s="372" t="s">
        <v>16598</v>
      </c>
      <c r="B8870" s="372" t="s">
        <v>16728</v>
      </c>
      <c r="C8870" s="125" t="s">
        <v>16729</v>
      </c>
      <c r="D8870" s="32" t="s">
        <v>20621</v>
      </c>
      <c r="E8870" s="125" t="s">
        <v>12895</v>
      </c>
      <c r="F8870" s="125" t="s">
        <v>1236</v>
      </c>
      <c r="G8870" s="125" t="s">
        <v>1237</v>
      </c>
      <c r="AF8870" s="326"/>
    </row>
    <row r="8871" spans="1:32" x14ac:dyDescent="0.25">
      <c r="A8871" s="44" t="s">
        <v>17098</v>
      </c>
      <c r="B8871" s="44" t="s">
        <v>16907</v>
      </c>
      <c r="C8871" s="45">
        <v>25050401</v>
      </c>
      <c r="D8871" s="45" t="s">
        <v>12340</v>
      </c>
      <c r="E8871" s="45" t="s">
        <v>7651</v>
      </c>
      <c r="AF8871" s="326"/>
    </row>
    <row r="8872" spans="1:32" x14ac:dyDescent="0.25">
      <c r="A8872" s="44" t="s">
        <v>19358</v>
      </c>
      <c r="B8872" s="44" t="s">
        <v>3608</v>
      </c>
      <c r="C8872" s="45">
        <v>240401</v>
      </c>
      <c r="D8872" s="45" t="s">
        <v>12340</v>
      </c>
      <c r="E8872" s="45" t="s">
        <v>5311</v>
      </c>
      <c r="AF8872" s="326"/>
    </row>
    <row r="8873" spans="1:32" x14ac:dyDescent="0.3">
      <c r="A8873" s="372" t="s">
        <v>4238</v>
      </c>
      <c r="B8873" s="372" t="s">
        <v>2787</v>
      </c>
      <c r="C8873" s="125" t="s">
        <v>8393</v>
      </c>
      <c r="D8873" s="32" t="s">
        <v>20621</v>
      </c>
      <c r="E8873" s="125" t="s">
        <v>4471</v>
      </c>
      <c r="F8873" s="125" t="s">
        <v>1236</v>
      </c>
      <c r="G8873" s="125" t="s">
        <v>1237</v>
      </c>
      <c r="AF8873" s="326"/>
    </row>
    <row r="8874" spans="1:32" x14ac:dyDescent="0.3">
      <c r="A8874" s="385" t="s">
        <v>1290</v>
      </c>
      <c r="B8874" s="385" t="s">
        <v>1339</v>
      </c>
      <c r="C8874" s="387">
        <v>24027</v>
      </c>
      <c r="D8874" s="93" t="s">
        <v>5007</v>
      </c>
      <c r="E8874" s="388">
        <v>46507</v>
      </c>
      <c r="AF8874" s="326"/>
    </row>
    <row r="8875" spans="1:32" x14ac:dyDescent="0.25">
      <c r="A8875" s="44" t="s">
        <v>5587</v>
      </c>
      <c r="B8875" s="44" t="s">
        <v>5447</v>
      </c>
      <c r="C8875" s="45">
        <v>220802</v>
      </c>
      <c r="D8875" s="45" t="s">
        <v>12340</v>
      </c>
      <c r="E8875" s="45" t="s">
        <v>5239</v>
      </c>
      <c r="AF8875" s="326"/>
    </row>
    <row r="8876" spans="1:32" x14ac:dyDescent="0.25">
      <c r="A8876" s="44" t="s">
        <v>3095</v>
      </c>
      <c r="B8876" s="44" t="s">
        <v>980</v>
      </c>
      <c r="C8876" s="45">
        <v>260103</v>
      </c>
      <c r="D8876" s="45" t="s">
        <v>12340</v>
      </c>
      <c r="E8876" s="45" t="s">
        <v>8976</v>
      </c>
      <c r="AF8876" s="326"/>
    </row>
    <row r="8877" spans="1:32" x14ac:dyDescent="0.25">
      <c r="A8877" s="44" t="s">
        <v>3095</v>
      </c>
      <c r="B8877" s="44" t="s">
        <v>3159</v>
      </c>
      <c r="C8877" s="45">
        <v>230903</v>
      </c>
      <c r="D8877" s="45" t="s">
        <v>12340</v>
      </c>
      <c r="E8877" s="45" t="s">
        <v>8524</v>
      </c>
      <c r="AF8877" s="326"/>
    </row>
    <row r="8878" spans="1:32" x14ac:dyDescent="0.25">
      <c r="A8878" s="256" t="s">
        <v>9191</v>
      </c>
      <c r="B8878" s="256" t="s">
        <v>5953</v>
      </c>
      <c r="C8878" s="53" t="s">
        <v>9253</v>
      </c>
      <c r="D8878" s="93" t="s">
        <v>5891</v>
      </c>
      <c r="E8878" s="257">
        <v>47062</v>
      </c>
      <c r="F8878" s="93"/>
      <c r="G8878" s="93"/>
      <c r="H8878" s="93"/>
      <c r="I8878" s="99"/>
      <c r="J8878" s="99"/>
      <c r="K8878" s="99"/>
      <c r="L8878" s="99"/>
      <c r="M8878" s="99"/>
      <c r="N8878" s="99"/>
      <c r="O8878" s="99"/>
      <c r="P8878" s="99"/>
      <c r="Q8878" s="99"/>
      <c r="R8878" s="99"/>
      <c r="S8878" s="99"/>
      <c r="T8878" s="99"/>
      <c r="U8878" s="99"/>
      <c r="V8878" s="99"/>
      <c r="W8878" s="99"/>
      <c r="X8878" s="99"/>
      <c r="Y8878" s="99"/>
      <c r="Z8878" s="99"/>
      <c r="AF8878" s="326"/>
    </row>
    <row r="8879" spans="1:32" x14ac:dyDescent="0.3">
      <c r="A8879" s="372" t="s">
        <v>12012</v>
      </c>
      <c r="B8879" s="372" t="s">
        <v>1207</v>
      </c>
      <c r="C8879" s="125" t="s">
        <v>11906</v>
      </c>
      <c r="D8879" s="32" t="s">
        <v>20621</v>
      </c>
      <c r="E8879" s="125" t="s">
        <v>7992</v>
      </c>
      <c r="F8879" s="125" t="s">
        <v>1236</v>
      </c>
      <c r="G8879" s="125" t="s">
        <v>1237</v>
      </c>
      <c r="AF8879" s="326"/>
    </row>
    <row r="8880" spans="1:32" x14ac:dyDescent="0.3">
      <c r="A8880" s="372" t="s">
        <v>12441</v>
      </c>
      <c r="B8880" s="372" t="s">
        <v>12351</v>
      </c>
      <c r="C8880" s="125" t="s">
        <v>12352</v>
      </c>
      <c r="D8880" s="32" t="s">
        <v>20621</v>
      </c>
      <c r="E8880" s="125" t="s">
        <v>5075</v>
      </c>
      <c r="F8880" s="125" t="s">
        <v>1236</v>
      </c>
      <c r="G8880" s="125" t="s">
        <v>1237</v>
      </c>
      <c r="AF8880" s="326"/>
    </row>
    <row r="8881" spans="1:32" x14ac:dyDescent="0.25">
      <c r="A8881" s="44" t="s">
        <v>9069</v>
      </c>
      <c r="B8881" s="44" t="s">
        <v>3159</v>
      </c>
      <c r="C8881" s="45">
        <v>230903</v>
      </c>
      <c r="D8881" s="45" t="s">
        <v>12340</v>
      </c>
      <c r="E8881" s="45" t="s">
        <v>8524</v>
      </c>
      <c r="AF8881" s="326"/>
    </row>
    <row r="8882" spans="1:32" x14ac:dyDescent="0.3">
      <c r="A8882" s="372" t="s">
        <v>20498</v>
      </c>
      <c r="B8882" s="372" t="s">
        <v>7464</v>
      </c>
      <c r="C8882" s="125" t="s">
        <v>20618</v>
      </c>
      <c r="D8882" s="32" t="s">
        <v>20621</v>
      </c>
      <c r="E8882" s="125" t="s">
        <v>10032</v>
      </c>
      <c r="F8882" s="125" t="s">
        <v>1236</v>
      </c>
      <c r="G8882" s="125" t="s">
        <v>1237</v>
      </c>
      <c r="AF8882" s="326"/>
    </row>
    <row r="8883" spans="1:32" x14ac:dyDescent="0.25">
      <c r="A8883" s="44" t="s">
        <v>9580</v>
      </c>
      <c r="B8883" s="44" t="s">
        <v>16153</v>
      </c>
      <c r="C8883" s="45" t="s">
        <v>5387</v>
      </c>
      <c r="D8883" s="93" t="s">
        <v>3876</v>
      </c>
      <c r="E8883" s="359">
        <f>DATE(2027,3,29)</f>
        <v>46475</v>
      </c>
      <c r="F8883" s="93"/>
      <c r="G8883" s="93"/>
      <c r="H8883" s="93"/>
      <c r="I8883" s="99"/>
      <c r="J8883" s="99"/>
      <c r="K8883" s="99"/>
      <c r="L8883" s="99"/>
      <c r="M8883" s="99"/>
      <c r="N8883" s="99"/>
      <c r="O8883" s="99"/>
      <c r="P8883" s="99"/>
      <c r="Q8883" s="99"/>
      <c r="R8883" s="99"/>
      <c r="S8883" s="99"/>
      <c r="T8883" s="99"/>
      <c r="U8883" s="99"/>
      <c r="V8883" s="99"/>
      <c r="W8883" s="99"/>
      <c r="X8883" s="99"/>
      <c r="Y8883" s="99"/>
      <c r="Z8883" s="99"/>
      <c r="AF8883" s="326"/>
    </row>
    <row r="8884" spans="1:32" x14ac:dyDescent="0.25">
      <c r="A8884" s="44" t="s">
        <v>19359</v>
      </c>
      <c r="B8884" s="44" t="s">
        <v>3170</v>
      </c>
      <c r="C8884" s="45">
        <v>230802</v>
      </c>
      <c r="D8884" s="45" t="s">
        <v>12340</v>
      </c>
      <c r="E8884" s="45" t="s">
        <v>4380</v>
      </c>
      <c r="AF8884" s="326"/>
    </row>
    <row r="8885" spans="1:32" x14ac:dyDescent="0.25">
      <c r="A8885" s="44" t="s">
        <v>5588</v>
      </c>
      <c r="B8885" s="44" t="s">
        <v>967</v>
      </c>
      <c r="C8885" s="45">
        <v>220601</v>
      </c>
      <c r="D8885" s="45" t="s">
        <v>12340</v>
      </c>
      <c r="E8885" s="45" t="s">
        <v>5235</v>
      </c>
      <c r="AF8885" s="326"/>
    </row>
    <row r="8886" spans="1:32" x14ac:dyDescent="0.25">
      <c r="A8886" s="57" t="s">
        <v>3797</v>
      </c>
      <c r="B8886" s="92" t="s">
        <v>3862</v>
      </c>
      <c r="C8886" s="93" t="s">
        <v>3860</v>
      </c>
      <c r="D8886" s="93" t="s">
        <v>3861</v>
      </c>
      <c r="E8886" s="94">
        <v>46203</v>
      </c>
      <c r="F8886" s="93"/>
      <c r="G8886" s="93"/>
      <c r="H8886" s="93"/>
      <c r="I8886" s="99"/>
      <c r="J8886" s="99"/>
      <c r="K8886" s="99"/>
      <c r="L8886" s="99"/>
      <c r="M8886" s="99"/>
      <c r="N8886" s="44"/>
      <c r="O8886" s="44"/>
      <c r="P8886" s="99"/>
      <c r="Q8886" s="99"/>
      <c r="R8886" s="99"/>
      <c r="S8886" s="99"/>
      <c r="T8886" s="99"/>
      <c r="U8886" s="99"/>
      <c r="V8886" s="99"/>
      <c r="W8886" s="99"/>
      <c r="X8886" s="99"/>
      <c r="Y8886" s="99"/>
      <c r="Z8886" s="99"/>
      <c r="AA8886" s="380"/>
      <c r="AF8886" s="326"/>
    </row>
    <row r="8887" spans="1:32" x14ac:dyDescent="0.25">
      <c r="A8887" s="44" t="s">
        <v>2715</v>
      </c>
      <c r="B8887" s="44" t="s">
        <v>20342</v>
      </c>
      <c r="C8887" s="45" t="s">
        <v>10493</v>
      </c>
      <c r="D8887" s="32" t="s">
        <v>12570</v>
      </c>
      <c r="E8887" s="46">
        <v>46387</v>
      </c>
      <c r="AF8887" s="326"/>
    </row>
    <row r="8888" spans="1:32" x14ac:dyDescent="0.25">
      <c r="A8888" s="44" t="s">
        <v>12911</v>
      </c>
      <c r="B8888" s="44" t="s">
        <v>12908</v>
      </c>
      <c r="C8888" s="45" t="s">
        <v>12912</v>
      </c>
      <c r="D8888" s="45" t="s">
        <v>12177</v>
      </c>
      <c r="E8888" s="45" t="s">
        <v>7228</v>
      </c>
      <c r="F8888" s="93"/>
      <c r="G8888" s="93"/>
      <c r="H8888" s="93"/>
      <c r="I8888" s="99"/>
      <c r="J8888" s="99"/>
      <c r="K8888" s="99"/>
      <c r="L8888" s="99"/>
      <c r="M8888" s="99"/>
      <c r="N8888" s="99"/>
      <c r="O8888" s="99"/>
      <c r="P8888" s="99"/>
      <c r="Q8888" s="99"/>
      <c r="R8888" s="99"/>
      <c r="S8888" s="99"/>
      <c r="T8888" s="99"/>
      <c r="U8888" s="99"/>
      <c r="V8888" s="99"/>
      <c r="W8888" s="99"/>
      <c r="X8888" s="99"/>
      <c r="Y8888" s="99"/>
      <c r="Z8888" s="99"/>
      <c r="AF8888" s="326"/>
    </row>
    <row r="8889" spans="1:32" x14ac:dyDescent="0.25">
      <c r="A8889" s="44" t="s">
        <v>12911</v>
      </c>
      <c r="B8889" s="44" t="s">
        <v>12908</v>
      </c>
      <c r="C8889" s="45" t="s">
        <v>12912</v>
      </c>
      <c r="D8889" s="93" t="s">
        <v>18817</v>
      </c>
      <c r="E8889" s="45" t="s">
        <v>7228</v>
      </c>
      <c r="F8889" s="379"/>
      <c r="G8889" s="379"/>
      <c r="H8889" s="379"/>
      <c r="I8889" s="380"/>
      <c r="J8889" s="380"/>
      <c r="K8889" s="380"/>
      <c r="L8889" s="380"/>
      <c r="M8889" s="380"/>
      <c r="N8889" s="380"/>
      <c r="O8889" s="380"/>
      <c r="P8889" s="380"/>
      <c r="Q8889" s="380"/>
      <c r="R8889" s="380"/>
      <c r="S8889" s="380"/>
      <c r="T8889" s="380"/>
      <c r="U8889" s="380"/>
      <c r="V8889" s="380"/>
      <c r="W8889" s="380"/>
      <c r="X8889" s="380"/>
      <c r="Y8889" s="380"/>
      <c r="Z8889" s="380"/>
      <c r="AA8889" s="380"/>
      <c r="AF8889" s="326"/>
    </row>
    <row r="8890" spans="1:32" x14ac:dyDescent="0.25">
      <c r="A8890" s="44" t="s">
        <v>17596</v>
      </c>
      <c r="B8890" s="44" t="s">
        <v>4392</v>
      </c>
      <c r="C8890" s="45" t="s">
        <v>17597</v>
      </c>
      <c r="D8890" s="45" t="s">
        <v>1537</v>
      </c>
      <c r="E8890" s="45" t="s">
        <v>17598</v>
      </c>
      <c r="F8890" s="93"/>
      <c r="G8890" s="93"/>
      <c r="H8890" s="93"/>
      <c r="I8890" s="99"/>
      <c r="J8890" s="99"/>
      <c r="K8890" s="99"/>
      <c r="L8890" s="99"/>
      <c r="M8890" s="99"/>
      <c r="N8890" s="99"/>
      <c r="O8890" s="99"/>
      <c r="P8890" s="99"/>
      <c r="Q8890" s="99"/>
      <c r="R8890" s="99"/>
      <c r="S8890" s="99"/>
      <c r="T8890" s="99"/>
      <c r="U8890" s="99"/>
      <c r="V8890" s="99"/>
      <c r="W8890" s="99"/>
      <c r="X8890" s="99"/>
      <c r="Y8890" s="99"/>
      <c r="Z8890" s="99"/>
      <c r="AF8890" s="326"/>
    </row>
    <row r="8891" spans="1:32" x14ac:dyDescent="0.25">
      <c r="A8891" s="44" t="s">
        <v>5882</v>
      </c>
      <c r="B8891" s="44" t="s">
        <v>20400</v>
      </c>
      <c r="C8891" s="45" t="s">
        <v>5878</v>
      </c>
      <c r="D8891" s="32" t="s">
        <v>12570</v>
      </c>
      <c r="E8891" s="46">
        <v>46295</v>
      </c>
      <c r="AF8891" s="326"/>
    </row>
    <row r="8892" spans="1:32" x14ac:dyDescent="0.25">
      <c r="A8892" s="120" t="s">
        <v>2065</v>
      </c>
      <c r="B8892" s="114" t="s">
        <v>2045</v>
      </c>
      <c r="C8892" s="106" t="s">
        <v>8680</v>
      </c>
      <c r="D8892" s="93" t="s">
        <v>1443</v>
      </c>
      <c r="E8892" s="115">
        <v>46873</v>
      </c>
      <c r="F8892" s="93"/>
      <c r="G8892" s="93"/>
      <c r="H8892" s="93"/>
      <c r="I8892" s="99"/>
      <c r="J8892" s="99"/>
      <c r="K8892" s="99"/>
      <c r="L8892" s="99"/>
      <c r="M8892" s="99"/>
      <c r="N8892" s="44"/>
      <c r="O8892" s="44"/>
      <c r="P8892" s="99"/>
      <c r="Q8892" s="99"/>
      <c r="R8892" s="99"/>
      <c r="S8892" s="99"/>
      <c r="T8892" s="99"/>
      <c r="U8892" s="99"/>
      <c r="V8892" s="99"/>
      <c r="W8892" s="99"/>
      <c r="X8892" s="99"/>
      <c r="Y8892" s="99"/>
      <c r="Z8892" s="99"/>
      <c r="AF8892" s="326"/>
    </row>
    <row r="8893" spans="1:32" x14ac:dyDescent="0.25">
      <c r="A8893" s="44" t="s">
        <v>15656</v>
      </c>
      <c r="B8893" s="44" t="s">
        <v>4105</v>
      </c>
      <c r="C8893" s="45" t="s">
        <v>15657</v>
      </c>
      <c r="D8893" s="46" t="s">
        <v>13037</v>
      </c>
      <c r="E8893" s="46">
        <v>46218</v>
      </c>
      <c r="AF8893" s="326"/>
    </row>
    <row r="8894" spans="1:32" x14ac:dyDescent="0.25">
      <c r="A8894" s="44" t="s">
        <v>15656</v>
      </c>
      <c r="B8894" s="44" t="s">
        <v>4105</v>
      </c>
      <c r="C8894" s="45" t="s">
        <v>15657</v>
      </c>
      <c r="D8894" s="46" t="s">
        <v>13037</v>
      </c>
      <c r="E8894" s="46">
        <v>46218</v>
      </c>
      <c r="AF8894" s="326"/>
    </row>
    <row r="8895" spans="1:32" x14ac:dyDescent="0.25">
      <c r="A8895" s="44" t="s">
        <v>9581</v>
      </c>
      <c r="B8895" s="44" t="s">
        <v>15977</v>
      </c>
      <c r="C8895" s="45" t="s">
        <v>7139</v>
      </c>
      <c r="D8895" s="93" t="s">
        <v>3876</v>
      </c>
      <c r="E8895" s="359">
        <f>DATE(2027,4,14)</f>
        <v>46491</v>
      </c>
      <c r="F8895" s="93"/>
      <c r="G8895" s="93"/>
      <c r="H8895" s="93"/>
      <c r="I8895" s="99"/>
      <c r="J8895" s="99"/>
      <c r="K8895" s="99"/>
      <c r="L8895" s="99"/>
      <c r="M8895" s="99"/>
      <c r="N8895" s="99"/>
      <c r="O8895" s="99"/>
      <c r="P8895" s="99"/>
      <c r="Q8895" s="99"/>
      <c r="R8895" s="99"/>
      <c r="S8895" s="99"/>
      <c r="T8895" s="99"/>
      <c r="U8895" s="99"/>
      <c r="V8895" s="99"/>
      <c r="W8895" s="99"/>
      <c r="X8895" s="99"/>
      <c r="Y8895" s="99"/>
      <c r="Z8895" s="99"/>
      <c r="AF8895" s="326"/>
    </row>
    <row r="8896" spans="1:32" x14ac:dyDescent="0.25">
      <c r="A8896" s="44" t="s">
        <v>19356</v>
      </c>
      <c r="B8896" s="44" t="s">
        <v>18840</v>
      </c>
      <c r="C8896" s="45">
        <v>260202</v>
      </c>
      <c r="D8896" s="45" t="s">
        <v>12340</v>
      </c>
      <c r="E8896" s="45" t="s">
        <v>10021</v>
      </c>
      <c r="AF8896" s="326"/>
    </row>
    <row r="8897" spans="1:32" x14ac:dyDescent="0.25">
      <c r="A8897" s="44" t="s">
        <v>7998</v>
      </c>
      <c r="B8897" s="44" t="s">
        <v>7983</v>
      </c>
      <c r="C8897" s="45" t="s">
        <v>10644</v>
      </c>
      <c r="D8897" s="45" t="s">
        <v>12177</v>
      </c>
      <c r="E8897" s="45" t="s">
        <v>5450</v>
      </c>
      <c r="F8897" s="93"/>
      <c r="G8897" s="93"/>
      <c r="H8897" s="93"/>
      <c r="I8897" s="99"/>
      <c r="J8897" s="99"/>
      <c r="K8897" s="99"/>
      <c r="L8897" s="99"/>
      <c r="M8897" s="99"/>
      <c r="N8897" s="99"/>
      <c r="O8897" s="99"/>
      <c r="P8897" s="99"/>
      <c r="Q8897" s="99"/>
      <c r="R8897" s="99"/>
      <c r="S8897" s="99"/>
      <c r="T8897" s="99"/>
      <c r="U8897" s="99"/>
      <c r="V8897" s="99"/>
      <c r="W8897" s="99"/>
      <c r="X8897" s="99"/>
      <c r="Y8897" s="99"/>
      <c r="Z8897" s="99"/>
      <c r="AF8897" s="326"/>
    </row>
    <row r="8898" spans="1:32" x14ac:dyDescent="0.25">
      <c r="A8898" s="44" t="s">
        <v>7998</v>
      </c>
      <c r="B8898" s="44" t="s">
        <v>210</v>
      </c>
      <c r="C8898" s="45" t="s">
        <v>8923</v>
      </c>
      <c r="D8898" s="45" t="s">
        <v>12177</v>
      </c>
      <c r="E8898" s="45" t="s">
        <v>4471</v>
      </c>
      <c r="F8898" s="93"/>
      <c r="G8898" s="93"/>
      <c r="H8898" s="93"/>
      <c r="I8898" s="99"/>
      <c r="J8898" s="99"/>
      <c r="K8898" s="99"/>
      <c r="L8898" s="99"/>
      <c r="M8898" s="99"/>
      <c r="N8898" s="99"/>
      <c r="O8898" s="99"/>
      <c r="P8898" s="99"/>
      <c r="Q8898" s="99"/>
      <c r="R8898" s="99"/>
      <c r="S8898" s="99"/>
      <c r="T8898" s="99"/>
      <c r="U8898" s="99"/>
      <c r="V8898" s="99"/>
      <c r="W8898" s="99"/>
      <c r="X8898" s="99"/>
      <c r="Y8898" s="99"/>
      <c r="Z8898" s="99"/>
      <c r="AF8898" s="326"/>
    </row>
    <row r="8899" spans="1:32" x14ac:dyDescent="0.25">
      <c r="A8899" s="44" t="s">
        <v>7998</v>
      </c>
      <c r="B8899" s="44" t="s">
        <v>210</v>
      </c>
      <c r="C8899" s="45" t="s">
        <v>8923</v>
      </c>
      <c r="D8899" s="93" t="s">
        <v>18817</v>
      </c>
      <c r="E8899" s="45" t="s">
        <v>4471</v>
      </c>
      <c r="F8899" s="379"/>
      <c r="G8899" s="379"/>
      <c r="H8899" s="379"/>
      <c r="I8899" s="380"/>
      <c r="J8899" s="380"/>
      <c r="K8899" s="380"/>
      <c r="L8899" s="380"/>
      <c r="M8899" s="380"/>
      <c r="N8899" s="380"/>
      <c r="O8899" s="380"/>
      <c r="P8899" s="380"/>
      <c r="Q8899" s="380"/>
      <c r="R8899" s="380"/>
      <c r="S8899" s="380"/>
      <c r="T8899" s="380"/>
      <c r="U8899" s="380"/>
      <c r="V8899" s="380"/>
      <c r="W8899" s="380"/>
      <c r="X8899" s="380"/>
      <c r="Y8899" s="380"/>
      <c r="Z8899" s="380"/>
      <c r="AA8899" s="380"/>
      <c r="AF8899" s="326"/>
    </row>
    <row r="8900" spans="1:32" x14ac:dyDescent="0.25">
      <c r="A8900" s="44" t="s">
        <v>7998</v>
      </c>
      <c r="B8900" s="44" t="s">
        <v>7983</v>
      </c>
      <c r="C8900" s="45" t="s">
        <v>10644</v>
      </c>
      <c r="D8900" s="45" t="s">
        <v>10697</v>
      </c>
      <c r="E8900" s="45" t="s">
        <v>5450</v>
      </c>
      <c r="F8900" s="93"/>
      <c r="G8900" s="93"/>
      <c r="H8900" s="93"/>
      <c r="I8900" s="99"/>
      <c r="J8900" s="99"/>
      <c r="K8900" s="99"/>
      <c r="L8900" s="99"/>
      <c r="M8900" s="99"/>
      <c r="N8900" s="44"/>
      <c r="O8900" s="44"/>
      <c r="P8900" s="99"/>
      <c r="Q8900" s="99"/>
      <c r="R8900" s="99"/>
      <c r="S8900" s="99"/>
      <c r="T8900" s="99"/>
      <c r="U8900" s="99"/>
      <c r="V8900" s="99"/>
      <c r="W8900" s="99"/>
      <c r="X8900" s="99"/>
      <c r="Y8900" s="99"/>
      <c r="Z8900" s="99"/>
      <c r="AF8900" s="326"/>
    </row>
    <row r="8901" spans="1:32" x14ac:dyDescent="0.25">
      <c r="A8901" s="44" t="s">
        <v>7998</v>
      </c>
      <c r="B8901" s="44" t="s">
        <v>8956</v>
      </c>
      <c r="C8901" s="45" t="s">
        <v>8923</v>
      </c>
      <c r="D8901" s="45" t="s">
        <v>10697</v>
      </c>
      <c r="E8901" s="45" t="s">
        <v>4471</v>
      </c>
      <c r="F8901" s="93"/>
      <c r="G8901" s="93"/>
      <c r="H8901" s="93"/>
      <c r="I8901" s="99"/>
      <c r="J8901" s="99"/>
      <c r="K8901" s="99"/>
      <c r="L8901" s="99"/>
      <c r="M8901" s="99"/>
      <c r="N8901" s="44"/>
      <c r="O8901" s="44"/>
      <c r="P8901" s="99"/>
      <c r="Q8901" s="99"/>
      <c r="R8901" s="99"/>
      <c r="S8901" s="99"/>
      <c r="T8901" s="99"/>
      <c r="U8901" s="99"/>
      <c r="V8901" s="99"/>
      <c r="W8901" s="99"/>
      <c r="X8901" s="99"/>
      <c r="Y8901" s="99"/>
      <c r="Z8901" s="99"/>
      <c r="AF8901" s="326"/>
    </row>
    <row r="8902" spans="1:32" x14ac:dyDescent="0.25">
      <c r="A8902" s="114" t="s">
        <v>2066</v>
      </c>
      <c r="B8902" s="114" t="s">
        <v>1989</v>
      </c>
      <c r="C8902" s="106" t="s">
        <v>2047</v>
      </c>
      <c r="D8902" s="93" t="s">
        <v>1443</v>
      </c>
      <c r="E8902" s="115">
        <v>46568</v>
      </c>
      <c r="F8902" s="93"/>
      <c r="G8902" s="93"/>
      <c r="H8902" s="93"/>
      <c r="I8902" s="99"/>
      <c r="J8902" s="99"/>
      <c r="K8902" s="99"/>
      <c r="L8902" s="99"/>
      <c r="M8902" s="99"/>
      <c r="N8902" s="44"/>
      <c r="O8902" s="44"/>
      <c r="P8902" s="99"/>
      <c r="Q8902" s="99"/>
      <c r="R8902" s="99"/>
      <c r="S8902" s="99"/>
      <c r="T8902" s="99"/>
      <c r="U8902" s="99"/>
      <c r="V8902" s="99"/>
      <c r="W8902" s="99"/>
      <c r="X8902" s="99"/>
      <c r="Y8902" s="99"/>
      <c r="Z8902" s="99"/>
      <c r="AF8902" s="326"/>
    </row>
    <row r="8903" spans="1:32" x14ac:dyDescent="0.25">
      <c r="A8903" s="44" t="s">
        <v>11211</v>
      </c>
      <c r="B8903" s="44" t="s">
        <v>11153</v>
      </c>
      <c r="C8903" s="45" t="s">
        <v>11212</v>
      </c>
      <c r="D8903" s="46" t="s">
        <v>13037</v>
      </c>
      <c r="E8903" s="46">
        <v>46191</v>
      </c>
      <c r="AF8903" s="326"/>
    </row>
    <row r="8904" spans="1:32" x14ac:dyDescent="0.25">
      <c r="A8904" s="44" t="s">
        <v>4509</v>
      </c>
      <c r="B8904" s="44" t="s">
        <v>4470</v>
      </c>
      <c r="C8904" s="45">
        <v>210602</v>
      </c>
      <c r="D8904" s="45" t="s">
        <v>12340</v>
      </c>
      <c r="E8904" s="45" t="s">
        <v>4471</v>
      </c>
      <c r="AF8904" s="326"/>
    </row>
    <row r="8905" spans="1:32" x14ac:dyDescent="0.25">
      <c r="A8905" s="44" t="s">
        <v>4509</v>
      </c>
      <c r="B8905" s="44" t="s">
        <v>2433</v>
      </c>
      <c r="C8905" s="45">
        <v>220105</v>
      </c>
      <c r="D8905" s="45" t="s">
        <v>12340</v>
      </c>
      <c r="E8905" s="45" t="s">
        <v>2686</v>
      </c>
      <c r="AF8905" s="326"/>
    </row>
    <row r="8906" spans="1:32" x14ac:dyDescent="0.25">
      <c r="A8906" s="44" t="s">
        <v>5589</v>
      </c>
      <c r="B8906" s="44" t="s">
        <v>4105</v>
      </c>
      <c r="C8906" s="45" t="s">
        <v>15658</v>
      </c>
      <c r="D8906" s="46" t="s">
        <v>13037</v>
      </c>
      <c r="E8906" s="46">
        <v>46218</v>
      </c>
      <c r="AF8906" s="326"/>
    </row>
    <row r="8907" spans="1:32" x14ac:dyDescent="0.25">
      <c r="A8907" s="44" t="s">
        <v>5589</v>
      </c>
      <c r="B8907" s="44" t="s">
        <v>978</v>
      </c>
      <c r="C8907" s="45">
        <v>230703</v>
      </c>
      <c r="D8907" s="45" t="s">
        <v>12340</v>
      </c>
      <c r="E8907" s="45" t="s">
        <v>4375</v>
      </c>
      <c r="AF8907" s="326"/>
    </row>
    <row r="8908" spans="1:32" x14ac:dyDescent="0.25">
      <c r="A8908" s="44" t="s">
        <v>5589</v>
      </c>
      <c r="B8908" s="44" t="s">
        <v>967</v>
      </c>
      <c r="C8908" s="45">
        <v>220601</v>
      </c>
      <c r="D8908" s="45" t="s">
        <v>12340</v>
      </c>
      <c r="E8908" s="45" t="s">
        <v>5235</v>
      </c>
      <c r="AF8908" s="326"/>
    </row>
    <row r="8909" spans="1:32" x14ac:dyDescent="0.25">
      <c r="A8909" s="44" t="s">
        <v>13708</v>
      </c>
      <c r="B8909" s="44" t="s">
        <v>3298</v>
      </c>
      <c r="C8909" s="45">
        <v>25010402</v>
      </c>
      <c r="D8909" s="45" t="s">
        <v>12340</v>
      </c>
      <c r="E8909" s="45" t="s">
        <v>13581</v>
      </c>
      <c r="AF8909" s="326"/>
    </row>
    <row r="8910" spans="1:32" x14ac:dyDescent="0.25">
      <c r="A8910" s="44" t="s">
        <v>13708</v>
      </c>
      <c r="B8910" s="44" t="s">
        <v>5639</v>
      </c>
      <c r="C8910" s="45">
        <v>25010401</v>
      </c>
      <c r="D8910" s="45" t="s">
        <v>12340</v>
      </c>
      <c r="E8910" s="45" t="s">
        <v>13581</v>
      </c>
      <c r="AF8910" s="326"/>
    </row>
    <row r="8911" spans="1:32" x14ac:dyDescent="0.25">
      <c r="A8911" s="44" t="s">
        <v>13708</v>
      </c>
      <c r="B8911" s="44" t="s">
        <v>210</v>
      </c>
      <c r="C8911" s="45">
        <v>241001</v>
      </c>
      <c r="D8911" s="45" t="s">
        <v>12340</v>
      </c>
      <c r="E8911" s="45" t="s">
        <v>5650</v>
      </c>
      <c r="AF8911" s="326"/>
    </row>
    <row r="8912" spans="1:32" x14ac:dyDescent="0.3">
      <c r="A8912" s="372" t="s">
        <v>16792</v>
      </c>
      <c r="B8912" s="372" t="s">
        <v>16875</v>
      </c>
      <c r="C8912" s="125" t="s">
        <v>16876</v>
      </c>
      <c r="D8912" s="32" t="s">
        <v>20621</v>
      </c>
      <c r="E8912" s="125" t="s">
        <v>16883</v>
      </c>
      <c r="F8912" s="125" t="s">
        <v>1236</v>
      </c>
      <c r="G8912" s="125" t="s">
        <v>1237</v>
      </c>
      <c r="AF8912" s="326"/>
    </row>
    <row r="8913" spans="1:32" x14ac:dyDescent="0.3">
      <c r="A8913" s="372" t="s">
        <v>16792</v>
      </c>
      <c r="B8913" s="372" t="s">
        <v>5070</v>
      </c>
      <c r="C8913" s="125" t="s">
        <v>16881</v>
      </c>
      <c r="D8913" s="32" t="s">
        <v>20621</v>
      </c>
      <c r="E8913" s="125" t="s">
        <v>10638</v>
      </c>
      <c r="F8913" s="125" t="s">
        <v>1236</v>
      </c>
      <c r="G8913" s="125" t="s">
        <v>1237</v>
      </c>
      <c r="AF8913" s="326"/>
    </row>
    <row r="8914" spans="1:32" x14ac:dyDescent="0.25">
      <c r="A8914" s="44" t="s">
        <v>7279</v>
      </c>
      <c r="B8914" s="44" t="s">
        <v>7274</v>
      </c>
      <c r="C8914" s="45" t="s">
        <v>7280</v>
      </c>
      <c r="D8914" s="45" t="s">
        <v>12177</v>
      </c>
      <c r="E8914" s="45" t="s">
        <v>4375</v>
      </c>
      <c r="F8914" s="93"/>
      <c r="G8914" s="93"/>
      <c r="H8914" s="93"/>
      <c r="I8914" s="99"/>
      <c r="J8914" s="99"/>
      <c r="K8914" s="99"/>
      <c r="L8914" s="99"/>
      <c r="M8914" s="99"/>
      <c r="N8914" s="99"/>
      <c r="O8914" s="99"/>
      <c r="P8914" s="99"/>
      <c r="Q8914" s="99"/>
      <c r="R8914" s="99"/>
      <c r="S8914" s="99"/>
      <c r="T8914" s="99"/>
      <c r="U8914" s="99"/>
      <c r="V8914" s="99"/>
      <c r="W8914" s="99"/>
      <c r="X8914" s="99"/>
      <c r="Y8914" s="99"/>
      <c r="Z8914" s="99"/>
      <c r="AF8914" s="326"/>
    </row>
    <row r="8915" spans="1:32" x14ac:dyDescent="0.25">
      <c r="A8915" s="44" t="s">
        <v>7279</v>
      </c>
      <c r="B8915" s="44" t="s">
        <v>7274</v>
      </c>
      <c r="C8915" s="45" t="s">
        <v>7280</v>
      </c>
      <c r="D8915" s="93" t="s">
        <v>18817</v>
      </c>
      <c r="E8915" s="45" t="s">
        <v>7992</v>
      </c>
      <c r="F8915" s="379"/>
      <c r="G8915" s="379"/>
      <c r="H8915" s="379"/>
      <c r="I8915" s="380"/>
      <c r="J8915" s="380"/>
      <c r="K8915" s="380"/>
      <c r="L8915" s="380"/>
      <c r="M8915" s="380"/>
      <c r="N8915" s="380"/>
      <c r="O8915" s="380"/>
      <c r="P8915" s="380"/>
      <c r="Q8915" s="380"/>
      <c r="R8915" s="380"/>
      <c r="S8915" s="380"/>
      <c r="T8915" s="380"/>
      <c r="U8915" s="380"/>
      <c r="V8915" s="380"/>
      <c r="W8915" s="380"/>
      <c r="X8915" s="380"/>
      <c r="Y8915" s="380"/>
      <c r="Z8915" s="380"/>
      <c r="AA8915" s="380"/>
      <c r="AF8915" s="326"/>
    </row>
    <row r="8916" spans="1:32" x14ac:dyDescent="0.25">
      <c r="A8916" s="44" t="s">
        <v>7279</v>
      </c>
      <c r="B8916" s="44" t="s">
        <v>7274</v>
      </c>
      <c r="C8916" s="45" t="s">
        <v>7280</v>
      </c>
      <c r="D8916" s="45" t="s">
        <v>10697</v>
      </c>
      <c r="E8916" s="45" t="s">
        <v>5073</v>
      </c>
      <c r="F8916" s="93"/>
      <c r="G8916" s="93"/>
      <c r="H8916" s="93"/>
      <c r="I8916" s="99"/>
      <c r="J8916" s="99"/>
      <c r="K8916" s="99"/>
      <c r="L8916" s="99"/>
      <c r="M8916" s="99"/>
      <c r="N8916" s="44"/>
      <c r="O8916" s="44"/>
      <c r="P8916" s="99"/>
      <c r="Q8916" s="99"/>
      <c r="R8916" s="99"/>
      <c r="S8916" s="99"/>
      <c r="T8916" s="99"/>
      <c r="U8916" s="99"/>
      <c r="V8916" s="99"/>
      <c r="W8916" s="99"/>
      <c r="X8916" s="99"/>
      <c r="Y8916" s="99"/>
      <c r="Z8916" s="99"/>
      <c r="AF8916" s="326"/>
    </row>
    <row r="8917" spans="1:32" x14ac:dyDescent="0.25">
      <c r="A8917" s="44" t="s">
        <v>8526</v>
      </c>
      <c r="B8917" s="44" t="s">
        <v>967</v>
      </c>
      <c r="C8917" s="45">
        <v>230601</v>
      </c>
      <c r="D8917" s="45" t="s">
        <v>12340</v>
      </c>
      <c r="E8917" s="45" t="s">
        <v>8383</v>
      </c>
      <c r="AF8917" s="326"/>
    </row>
    <row r="8918" spans="1:32" x14ac:dyDescent="0.25">
      <c r="A8918" s="44" t="s">
        <v>10488</v>
      </c>
      <c r="B8918" s="44" t="s">
        <v>20387</v>
      </c>
      <c r="C8918" s="45" t="s">
        <v>10498</v>
      </c>
      <c r="D8918" s="32" t="s">
        <v>12570</v>
      </c>
      <c r="E8918" s="46">
        <v>46265</v>
      </c>
      <c r="AF8918" s="326"/>
    </row>
    <row r="8919" spans="1:32" x14ac:dyDescent="0.25">
      <c r="A8919" s="44" t="s">
        <v>10488</v>
      </c>
      <c r="B8919" s="44" t="s">
        <v>20407</v>
      </c>
      <c r="C8919" s="45" t="s">
        <v>12654</v>
      </c>
      <c r="D8919" s="32" t="s">
        <v>12570</v>
      </c>
      <c r="E8919" s="46">
        <v>46326</v>
      </c>
      <c r="AF8919" s="326"/>
    </row>
    <row r="8920" spans="1:32" x14ac:dyDescent="0.25">
      <c r="A8920" s="44" t="s">
        <v>9582</v>
      </c>
      <c r="B8920" s="44" t="s">
        <v>18110</v>
      </c>
      <c r="C8920" s="45" t="s">
        <v>18391</v>
      </c>
      <c r="D8920" s="93" t="s">
        <v>3876</v>
      </c>
      <c r="E8920" s="359">
        <f>DATE(2029,12,8)</f>
        <v>47460</v>
      </c>
      <c r="F8920" s="93"/>
      <c r="G8920" s="93"/>
      <c r="H8920" s="93"/>
      <c r="I8920" s="99"/>
      <c r="J8920" s="99"/>
      <c r="K8920" s="99"/>
      <c r="L8920" s="99"/>
      <c r="M8920" s="99"/>
      <c r="N8920" s="99"/>
      <c r="O8920" s="99"/>
      <c r="P8920" s="99"/>
      <c r="Q8920" s="99"/>
      <c r="R8920" s="99"/>
      <c r="S8920" s="99"/>
      <c r="T8920" s="99"/>
      <c r="U8920" s="99"/>
      <c r="V8920" s="99"/>
      <c r="W8920" s="99"/>
      <c r="X8920" s="99"/>
      <c r="Y8920" s="99"/>
      <c r="Z8920" s="99"/>
      <c r="AF8920" s="326"/>
    </row>
    <row r="8921" spans="1:32" x14ac:dyDescent="0.3">
      <c r="A8921" s="57" t="s">
        <v>18551</v>
      </c>
      <c r="B8921" s="57" t="s">
        <v>2254</v>
      </c>
      <c r="C8921" s="62">
        <v>24030</v>
      </c>
      <c r="D8921" s="93" t="s">
        <v>5007</v>
      </c>
      <c r="E8921" s="60">
        <v>46326</v>
      </c>
      <c r="F8921" s="379"/>
      <c r="G8921" s="379"/>
      <c r="H8921" s="379"/>
      <c r="I8921" s="380"/>
      <c r="J8921" s="380"/>
      <c r="K8921" s="380"/>
      <c r="L8921" s="380"/>
      <c r="M8921" s="380"/>
      <c r="N8921" s="380"/>
      <c r="O8921" s="380"/>
      <c r="P8921" s="380"/>
      <c r="Q8921" s="380"/>
      <c r="R8921" s="380"/>
      <c r="S8921" s="380"/>
      <c r="T8921" s="380"/>
      <c r="U8921" s="380"/>
      <c r="V8921" s="380"/>
      <c r="W8921" s="380"/>
      <c r="X8921" s="380"/>
      <c r="Y8921" s="380"/>
      <c r="Z8921" s="380"/>
      <c r="AA8921" s="380"/>
      <c r="AF8921" s="326"/>
    </row>
    <row r="8922" spans="1:32" x14ac:dyDescent="0.3">
      <c r="A8922" s="372" t="s">
        <v>16599</v>
      </c>
      <c r="B8922" s="372" t="s">
        <v>12354</v>
      </c>
      <c r="C8922" s="125" t="s">
        <v>12187</v>
      </c>
      <c r="D8922" s="32" t="s">
        <v>20621</v>
      </c>
      <c r="E8922" s="125" t="s">
        <v>5239</v>
      </c>
      <c r="F8922" s="125" t="s">
        <v>1236</v>
      </c>
      <c r="G8922" s="125" t="s">
        <v>1237</v>
      </c>
      <c r="AF8922" s="326"/>
    </row>
    <row r="8923" spans="1:32" x14ac:dyDescent="0.25">
      <c r="A8923" s="44" t="s">
        <v>8851</v>
      </c>
      <c r="B8923" s="44" t="s">
        <v>20344</v>
      </c>
      <c r="C8923" s="45" t="s">
        <v>8813</v>
      </c>
      <c r="D8923" s="32" t="s">
        <v>12570</v>
      </c>
      <c r="E8923" s="46">
        <v>46387</v>
      </c>
      <c r="AF8923" s="326"/>
    </row>
    <row r="8924" spans="1:32" x14ac:dyDescent="0.25">
      <c r="A8924" s="44" t="s">
        <v>13709</v>
      </c>
      <c r="B8924" s="44" t="s">
        <v>18828</v>
      </c>
      <c r="C8924" s="45">
        <v>25010501</v>
      </c>
      <c r="D8924" s="45" t="s">
        <v>12340</v>
      </c>
      <c r="E8924" s="45" t="s">
        <v>13567</v>
      </c>
      <c r="AF8924" s="326"/>
    </row>
    <row r="8925" spans="1:32" x14ac:dyDescent="0.25">
      <c r="A8925" s="44" t="s">
        <v>11522</v>
      </c>
      <c r="B8925" s="44" t="s">
        <v>3298</v>
      </c>
      <c r="C8925" s="45">
        <v>24010402</v>
      </c>
      <c r="D8925" s="45" t="s">
        <v>12340</v>
      </c>
      <c r="E8925" s="45" t="s">
        <v>10021</v>
      </c>
      <c r="AF8925" s="326"/>
    </row>
    <row r="8926" spans="1:32" x14ac:dyDescent="0.25">
      <c r="A8926" s="44" t="s">
        <v>11522</v>
      </c>
      <c r="B8926" s="44" t="s">
        <v>10020</v>
      </c>
      <c r="C8926" s="45">
        <v>24010401</v>
      </c>
      <c r="D8926" s="45" t="s">
        <v>12340</v>
      </c>
      <c r="E8926" s="45" t="s">
        <v>10021</v>
      </c>
      <c r="AF8926" s="326"/>
    </row>
    <row r="8927" spans="1:32" x14ac:dyDescent="0.25">
      <c r="A8927" s="44" t="s">
        <v>14484</v>
      </c>
      <c r="B8927" s="44" t="s">
        <v>14453</v>
      </c>
      <c r="C8927" s="45" t="s">
        <v>14485</v>
      </c>
      <c r="D8927" s="46" t="s">
        <v>13037</v>
      </c>
      <c r="E8927" s="46">
        <v>46493</v>
      </c>
      <c r="AF8927" s="326"/>
    </row>
    <row r="8928" spans="1:32" x14ac:dyDescent="0.25">
      <c r="A8928" s="44" t="s">
        <v>14484</v>
      </c>
      <c r="B8928" s="44" t="s">
        <v>14453</v>
      </c>
      <c r="C8928" s="45" t="s">
        <v>14485</v>
      </c>
      <c r="D8928" s="46" t="s">
        <v>13037</v>
      </c>
      <c r="E8928" s="46">
        <v>46493</v>
      </c>
      <c r="AF8928" s="326"/>
    </row>
    <row r="8929" spans="1:32" x14ac:dyDescent="0.25">
      <c r="A8929" s="44" t="s">
        <v>14484</v>
      </c>
      <c r="B8929" s="44" t="s">
        <v>14453</v>
      </c>
      <c r="C8929" s="45" t="s">
        <v>14485</v>
      </c>
      <c r="D8929" s="46" t="s">
        <v>13037</v>
      </c>
      <c r="E8929" s="46">
        <v>46493</v>
      </c>
      <c r="AF8929" s="326"/>
    </row>
    <row r="8930" spans="1:32" x14ac:dyDescent="0.25">
      <c r="A8930" s="44" t="s">
        <v>14484</v>
      </c>
      <c r="B8930" s="44" t="s">
        <v>14453</v>
      </c>
      <c r="C8930" s="45" t="s">
        <v>14485</v>
      </c>
      <c r="D8930" s="46" t="s">
        <v>13037</v>
      </c>
      <c r="E8930" s="46">
        <v>46493</v>
      </c>
      <c r="AF8930" s="326"/>
    </row>
    <row r="8931" spans="1:32" x14ac:dyDescent="0.25">
      <c r="A8931" s="111" t="s">
        <v>4178</v>
      </c>
      <c r="B8931" s="92" t="s">
        <v>4175</v>
      </c>
      <c r="C8931" s="93" t="s">
        <v>16735</v>
      </c>
      <c r="D8931" s="93" t="s">
        <v>1250</v>
      </c>
      <c r="E8931" s="94">
        <v>46316</v>
      </c>
      <c r="F8931" s="142"/>
      <c r="G8931" s="142"/>
      <c r="H8931" s="93" t="s">
        <v>1237</v>
      </c>
      <c r="I8931" s="99"/>
      <c r="J8931" s="99"/>
      <c r="K8931" s="99"/>
      <c r="L8931" s="99"/>
      <c r="M8931" s="99"/>
      <c r="N8931" s="44"/>
      <c r="O8931" s="44"/>
      <c r="P8931" s="99"/>
      <c r="Q8931" s="99"/>
      <c r="R8931" s="99"/>
      <c r="S8931" s="99"/>
      <c r="T8931" s="99"/>
      <c r="U8931" s="99"/>
      <c r="V8931" s="99"/>
      <c r="W8931" s="99"/>
      <c r="X8931" s="99"/>
      <c r="Y8931" s="99"/>
      <c r="Z8931" s="99"/>
      <c r="AA8931" s="380"/>
      <c r="AF8931" s="326"/>
    </row>
    <row r="8932" spans="1:32" x14ac:dyDescent="0.25">
      <c r="A8932" s="44" t="s">
        <v>11523</v>
      </c>
      <c r="B8932" s="44" t="s">
        <v>3598</v>
      </c>
      <c r="C8932" s="45">
        <v>240301</v>
      </c>
      <c r="D8932" s="45" t="s">
        <v>12340</v>
      </c>
      <c r="E8932" s="45" t="s">
        <v>10032</v>
      </c>
      <c r="AF8932" s="326"/>
    </row>
    <row r="8933" spans="1:32" x14ac:dyDescent="0.25">
      <c r="A8933" s="44" t="s">
        <v>10667</v>
      </c>
      <c r="B8933" s="44" t="s">
        <v>10668</v>
      </c>
      <c r="C8933" s="45" t="s">
        <v>10669</v>
      </c>
      <c r="D8933" s="45" t="s">
        <v>12177</v>
      </c>
      <c r="E8933" s="45" t="s">
        <v>10670</v>
      </c>
      <c r="F8933" s="93"/>
      <c r="G8933" s="93"/>
      <c r="H8933" s="93"/>
      <c r="I8933" s="99"/>
      <c r="J8933" s="99"/>
      <c r="K8933" s="99"/>
      <c r="L8933" s="99"/>
      <c r="M8933" s="99"/>
      <c r="N8933" s="99"/>
      <c r="O8933" s="99"/>
      <c r="P8933" s="99"/>
      <c r="Q8933" s="99"/>
      <c r="R8933" s="99"/>
      <c r="S8933" s="99"/>
      <c r="T8933" s="99"/>
      <c r="U8933" s="99"/>
      <c r="V8933" s="99"/>
      <c r="W8933" s="99"/>
      <c r="X8933" s="99"/>
      <c r="Y8933" s="99"/>
      <c r="Z8933" s="99"/>
      <c r="AF8933" s="326"/>
    </row>
    <row r="8934" spans="1:32" x14ac:dyDescent="0.25">
      <c r="A8934" s="44" t="s">
        <v>10667</v>
      </c>
      <c r="B8934" s="44" t="s">
        <v>10668</v>
      </c>
      <c r="C8934" s="45" t="s">
        <v>10669</v>
      </c>
      <c r="D8934" s="93" t="s">
        <v>18817</v>
      </c>
      <c r="E8934" s="45" t="s">
        <v>10670</v>
      </c>
      <c r="F8934" s="379"/>
      <c r="G8934" s="379"/>
      <c r="H8934" s="379"/>
      <c r="I8934" s="380"/>
      <c r="J8934" s="380"/>
      <c r="K8934" s="380"/>
      <c r="L8934" s="380"/>
      <c r="M8934" s="380"/>
      <c r="N8934" s="380"/>
      <c r="O8934" s="380"/>
      <c r="P8934" s="380"/>
      <c r="Q8934" s="380"/>
      <c r="R8934" s="380"/>
      <c r="S8934" s="380"/>
      <c r="T8934" s="380"/>
      <c r="U8934" s="380"/>
      <c r="V8934" s="380"/>
      <c r="W8934" s="380"/>
      <c r="X8934" s="380"/>
      <c r="Y8934" s="380"/>
      <c r="Z8934" s="380"/>
      <c r="AA8934" s="380"/>
      <c r="AF8934" s="326"/>
    </row>
    <row r="8935" spans="1:32" x14ac:dyDescent="0.25">
      <c r="A8935" s="44" t="s">
        <v>10667</v>
      </c>
      <c r="B8935" s="44" t="s">
        <v>10668</v>
      </c>
      <c r="C8935" s="45" t="s">
        <v>10669</v>
      </c>
      <c r="D8935" s="45" t="s">
        <v>10697</v>
      </c>
      <c r="E8935" s="45" t="s">
        <v>10670</v>
      </c>
      <c r="F8935" s="93"/>
      <c r="G8935" s="93"/>
      <c r="H8935" s="93"/>
      <c r="I8935" s="99"/>
      <c r="J8935" s="99"/>
      <c r="K8935" s="99"/>
      <c r="L8935" s="99"/>
      <c r="M8935" s="99"/>
      <c r="N8935" s="44"/>
      <c r="O8935" s="44"/>
      <c r="P8935" s="99"/>
      <c r="Q8935" s="99"/>
      <c r="R8935" s="99"/>
      <c r="S8935" s="99"/>
      <c r="T8935" s="99"/>
      <c r="U8935" s="99"/>
      <c r="V8935" s="99"/>
      <c r="W8935" s="99"/>
      <c r="X8935" s="99"/>
      <c r="Y8935" s="99"/>
      <c r="Z8935" s="99"/>
      <c r="AF8935" s="326"/>
    </row>
    <row r="8936" spans="1:32" x14ac:dyDescent="0.25">
      <c r="A8936" s="44" t="s">
        <v>16154</v>
      </c>
      <c r="B8936" s="44" t="s">
        <v>16017</v>
      </c>
      <c r="C8936" s="45" t="s">
        <v>16155</v>
      </c>
      <c r="D8936" s="93" t="s">
        <v>3876</v>
      </c>
      <c r="E8936" s="359">
        <f>DATE(2029,7,7)</f>
        <v>47306</v>
      </c>
      <c r="F8936" s="93"/>
      <c r="G8936" s="93"/>
      <c r="H8936" s="93"/>
      <c r="I8936" s="99"/>
      <c r="J8936" s="99"/>
      <c r="K8936" s="99"/>
      <c r="L8936" s="99"/>
      <c r="M8936" s="99"/>
      <c r="N8936" s="99"/>
      <c r="O8936" s="99"/>
      <c r="P8936" s="99"/>
      <c r="Q8936" s="99"/>
      <c r="R8936" s="99"/>
      <c r="S8936" s="99"/>
      <c r="T8936" s="99"/>
      <c r="U8936" s="99"/>
      <c r="V8936" s="99"/>
      <c r="W8936" s="99"/>
      <c r="X8936" s="99"/>
      <c r="Y8936" s="99"/>
      <c r="Z8936" s="99"/>
      <c r="AF8936" s="326"/>
    </row>
    <row r="8937" spans="1:32" x14ac:dyDescent="0.3">
      <c r="A8937" s="372" t="s">
        <v>12013</v>
      </c>
      <c r="B8937" s="372" t="s">
        <v>1234</v>
      </c>
      <c r="C8937" s="125" t="s">
        <v>11949</v>
      </c>
      <c r="D8937" s="32" t="s">
        <v>20621</v>
      </c>
      <c r="E8937" s="125" t="s">
        <v>7992</v>
      </c>
      <c r="F8937" s="125" t="s">
        <v>1237</v>
      </c>
      <c r="G8937" s="125" t="s">
        <v>1237</v>
      </c>
      <c r="AF8937" s="326"/>
    </row>
    <row r="8938" spans="1:32" x14ac:dyDescent="0.3">
      <c r="A8938" s="372" t="s">
        <v>12013</v>
      </c>
      <c r="B8938" s="372" t="s">
        <v>4223</v>
      </c>
      <c r="C8938" s="125" t="s">
        <v>12347</v>
      </c>
      <c r="D8938" s="32" t="s">
        <v>20621</v>
      </c>
      <c r="E8938" s="125" t="s">
        <v>5075</v>
      </c>
      <c r="F8938" s="125" t="s">
        <v>1237</v>
      </c>
      <c r="G8938" s="125" t="s">
        <v>1237</v>
      </c>
      <c r="AF8938" s="326"/>
    </row>
    <row r="8939" spans="1:32" x14ac:dyDescent="0.25">
      <c r="A8939" s="44" t="s">
        <v>14707</v>
      </c>
      <c r="B8939" s="44" t="s">
        <v>14657</v>
      </c>
      <c r="C8939" s="45">
        <v>35.25</v>
      </c>
      <c r="D8939" s="45" t="s">
        <v>13565</v>
      </c>
      <c r="E8939" s="46">
        <v>47664</v>
      </c>
      <c r="F8939" s="45"/>
      <c r="G8939" s="93"/>
      <c r="H8939" s="93"/>
      <c r="I8939" s="99"/>
      <c r="J8939" s="99"/>
      <c r="K8939" s="99"/>
      <c r="L8939" s="99"/>
      <c r="M8939" s="99"/>
      <c r="N8939" s="99"/>
      <c r="O8939" s="99"/>
      <c r="P8939" s="99"/>
      <c r="Q8939" s="99"/>
      <c r="R8939" s="99"/>
      <c r="S8939" s="99"/>
      <c r="T8939" s="99"/>
      <c r="U8939" s="99"/>
      <c r="V8939" s="99"/>
      <c r="W8939" s="99"/>
      <c r="X8939" s="99"/>
      <c r="Y8939" s="99"/>
      <c r="Z8939" s="99"/>
      <c r="AF8939" s="326"/>
    </row>
    <row r="8940" spans="1:32" x14ac:dyDescent="0.25">
      <c r="A8940" s="44" t="s">
        <v>517</v>
      </c>
      <c r="B8940" s="44" t="s">
        <v>20357</v>
      </c>
      <c r="C8940" s="45" t="s">
        <v>8814</v>
      </c>
      <c r="D8940" s="32" t="s">
        <v>12570</v>
      </c>
      <c r="E8940" s="46">
        <v>46477</v>
      </c>
      <c r="AF8940" s="326"/>
    </row>
    <row r="8941" spans="1:32" x14ac:dyDescent="0.25">
      <c r="A8941" s="44" t="s">
        <v>8634</v>
      </c>
      <c r="B8941" s="44" t="s">
        <v>8635</v>
      </c>
      <c r="C8941" s="45" t="s">
        <v>8636</v>
      </c>
      <c r="D8941" s="46" t="s">
        <v>13037</v>
      </c>
      <c r="E8941" s="46">
        <v>46312</v>
      </c>
      <c r="AF8941" s="326"/>
    </row>
    <row r="8942" spans="1:32" x14ac:dyDescent="0.25">
      <c r="A8942" s="44" t="s">
        <v>19360</v>
      </c>
      <c r="B8942" s="44" t="s">
        <v>18988</v>
      </c>
      <c r="C8942" s="45">
        <v>240901</v>
      </c>
      <c r="D8942" s="45" t="s">
        <v>12340</v>
      </c>
      <c r="E8942" s="45" t="s">
        <v>5075</v>
      </c>
      <c r="AF8942" s="326"/>
    </row>
    <row r="8943" spans="1:32" x14ac:dyDescent="0.25">
      <c r="A8943" s="44" t="s">
        <v>11524</v>
      </c>
      <c r="B8943" s="44" t="s">
        <v>967</v>
      </c>
      <c r="C8943" s="45">
        <v>230601</v>
      </c>
      <c r="D8943" s="45" t="s">
        <v>12340</v>
      </c>
      <c r="E8943" s="45" t="s">
        <v>8383</v>
      </c>
      <c r="AF8943" s="326"/>
    </row>
    <row r="8944" spans="1:32" x14ac:dyDescent="0.25">
      <c r="A8944" s="44" t="s">
        <v>11524</v>
      </c>
      <c r="B8944" s="44" t="s">
        <v>3298</v>
      </c>
      <c r="C8944" s="45">
        <v>26010402</v>
      </c>
      <c r="D8944" s="45" t="s">
        <v>12340</v>
      </c>
      <c r="E8944" s="45" t="s">
        <v>18836</v>
      </c>
      <c r="AF8944" s="326"/>
    </row>
    <row r="8945" spans="1:32" x14ac:dyDescent="0.25">
      <c r="A8945" s="44" t="s">
        <v>11524</v>
      </c>
      <c r="B8945" s="44" t="s">
        <v>5639</v>
      </c>
      <c r="C8945" s="45">
        <v>26010401</v>
      </c>
      <c r="D8945" s="45" t="s">
        <v>12340</v>
      </c>
      <c r="E8945" s="45" t="s">
        <v>18836</v>
      </c>
      <c r="AF8945" s="326"/>
    </row>
    <row r="8946" spans="1:32" x14ac:dyDescent="0.25">
      <c r="A8946" s="44" t="s">
        <v>11524</v>
      </c>
      <c r="B8946" s="44" t="s">
        <v>2451</v>
      </c>
      <c r="C8946" s="45">
        <v>251004</v>
      </c>
      <c r="D8946" s="45" t="s">
        <v>12340</v>
      </c>
      <c r="E8946" s="45" t="s">
        <v>12119</v>
      </c>
      <c r="AF8946" s="326"/>
    </row>
    <row r="8947" spans="1:32" x14ac:dyDescent="0.25">
      <c r="A8947" s="44" t="s">
        <v>11524</v>
      </c>
      <c r="B8947" s="44" t="s">
        <v>18909</v>
      </c>
      <c r="C8947" s="45">
        <v>24120301</v>
      </c>
      <c r="D8947" s="45" t="s">
        <v>12340</v>
      </c>
      <c r="E8947" s="45" t="s">
        <v>13570</v>
      </c>
      <c r="AF8947" s="326"/>
    </row>
    <row r="8948" spans="1:32" x14ac:dyDescent="0.25">
      <c r="A8948" s="44" t="s">
        <v>11524</v>
      </c>
      <c r="B8948" s="44" t="s">
        <v>11309</v>
      </c>
      <c r="C8948" s="45">
        <v>24020102</v>
      </c>
      <c r="D8948" s="45" t="s">
        <v>12340</v>
      </c>
      <c r="E8948" s="45" t="s">
        <v>5444</v>
      </c>
      <c r="AF8948" s="326"/>
    </row>
    <row r="8949" spans="1:32" x14ac:dyDescent="0.25">
      <c r="A8949" s="44" t="s">
        <v>11524</v>
      </c>
      <c r="B8949" s="44" t="s">
        <v>11308</v>
      </c>
      <c r="C8949" s="45">
        <v>24020101</v>
      </c>
      <c r="D8949" s="45" t="s">
        <v>12340</v>
      </c>
      <c r="E8949" s="45" t="s">
        <v>10021</v>
      </c>
      <c r="AF8949" s="326"/>
    </row>
    <row r="8950" spans="1:32" x14ac:dyDescent="0.25">
      <c r="A8950" s="44" t="s">
        <v>11524</v>
      </c>
      <c r="B8950" s="44" t="s">
        <v>9032</v>
      </c>
      <c r="C8950" s="45">
        <v>23100201</v>
      </c>
      <c r="D8950" s="45" t="s">
        <v>12340</v>
      </c>
      <c r="E8950" s="45" t="s">
        <v>2628</v>
      </c>
      <c r="AF8950" s="326"/>
    </row>
    <row r="8951" spans="1:32" x14ac:dyDescent="0.25">
      <c r="A8951" s="44" t="s">
        <v>5339</v>
      </c>
      <c r="B8951" s="44" t="s">
        <v>16156</v>
      </c>
      <c r="C8951" s="45" t="s">
        <v>9896</v>
      </c>
      <c r="D8951" s="93" t="s">
        <v>3876</v>
      </c>
      <c r="E8951" s="359">
        <f>DATE(2026,11,29)</f>
        <v>46355</v>
      </c>
      <c r="F8951" s="93"/>
      <c r="G8951" s="93"/>
      <c r="H8951" s="93"/>
      <c r="I8951" s="99"/>
      <c r="J8951" s="99"/>
      <c r="K8951" s="99"/>
      <c r="L8951" s="99"/>
      <c r="M8951" s="99"/>
      <c r="N8951" s="99"/>
      <c r="O8951" s="99"/>
      <c r="P8951" s="99"/>
      <c r="Q8951" s="99"/>
      <c r="R8951" s="99"/>
      <c r="S8951" s="99"/>
      <c r="T8951" s="99"/>
      <c r="U8951" s="99"/>
      <c r="V8951" s="99"/>
      <c r="W8951" s="99"/>
      <c r="X8951" s="99"/>
      <c r="Y8951" s="99"/>
      <c r="Z8951" s="99"/>
      <c r="AA8951" s="380"/>
      <c r="AF8951" s="326"/>
    </row>
    <row r="8952" spans="1:32" x14ac:dyDescent="0.25">
      <c r="A8952" s="44" t="s">
        <v>19361</v>
      </c>
      <c r="B8952" s="44" t="s">
        <v>5639</v>
      </c>
      <c r="C8952" s="45">
        <v>26010401</v>
      </c>
      <c r="D8952" s="45" t="s">
        <v>12340</v>
      </c>
      <c r="E8952" s="45" t="s">
        <v>18836</v>
      </c>
      <c r="AF8952" s="326"/>
    </row>
    <row r="8953" spans="1:32" x14ac:dyDescent="0.25">
      <c r="A8953" s="44" t="s">
        <v>9583</v>
      </c>
      <c r="B8953" s="44" t="s">
        <v>16079</v>
      </c>
      <c r="C8953" s="45" t="s">
        <v>5354</v>
      </c>
      <c r="D8953" s="93" t="s">
        <v>3876</v>
      </c>
      <c r="E8953" s="359">
        <f>DATE(2027,4,18)</f>
        <v>46495</v>
      </c>
      <c r="F8953" s="93"/>
      <c r="G8953" s="93"/>
      <c r="H8953" s="93"/>
      <c r="I8953" s="99"/>
      <c r="J8953" s="99"/>
      <c r="K8953" s="99"/>
      <c r="L8953" s="99"/>
      <c r="M8953" s="99"/>
      <c r="N8953" s="99"/>
      <c r="O8953" s="99"/>
      <c r="P8953" s="99"/>
      <c r="Q8953" s="99"/>
      <c r="R8953" s="99"/>
      <c r="S8953" s="99"/>
      <c r="T8953" s="99"/>
      <c r="U8953" s="99"/>
      <c r="V8953" s="99"/>
      <c r="W8953" s="99"/>
      <c r="X8953" s="99"/>
      <c r="Y8953" s="99"/>
      <c r="Z8953" s="99"/>
      <c r="AF8953" s="326"/>
    </row>
    <row r="8954" spans="1:32" x14ac:dyDescent="0.25">
      <c r="A8954" s="44" t="s">
        <v>10239</v>
      </c>
      <c r="B8954" s="92" t="s">
        <v>10390</v>
      </c>
      <c r="C8954" s="56" t="s">
        <v>10120</v>
      </c>
      <c r="D8954" s="146" t="s">
        <v>10389</v>
      </c>
      <c r="E8954" s="107">
        <v>45838</v>
      </c>
      <c r="F8954" s="93"/>
      <c r="G8954" s="93"/>
      <c r="H8954" s="93"/>
      <c r="I8954" s="99"/>
      <c r="J8954" s="99"/>
      <c r="K8954" s="99"/>
      <c r="L8954" s="99"/>
      <c r="M8954" s="99"/>
      <c r="N8954" s="44"/>
      <c r="O8954" s="44"/>
      <c r="P8954" s="99"/>
      <c r="Q8954" s="99"/>
      <c r="R8954" s="99"/>
      <c r="S8954" s="99"/>
      <c r="T8954" s="99"/>
      <c r="U8954" s="99"/>
      <c r="V8954" s="99"/>
      <c r="W8954" s="99"/>
      <c r="X8954" s="99"/>
      <c r="Y8954" s="99"/>
      <c r="Z8954" s="99"/>
      <c r="AF8954" s="326"/>
    </row>
    <row r="8955" spans="1:32" x14ac:dyDescent="0.3">
      <c r="A8955" s="372" t="s">
        <v>17525</v>
      </c>
      <c r="B8955" s="372" t="s">
        <v>5067</v>
      </c>
      <c r="C8955" s="125" t="s">
        <v>17482</v>
      </c>
      <c r="D8955" s="32" t="s">
        <v>20621</v>
      </c>
      <c r="E8955" s="125" t="s">
        <v>5246</v>
      </c>
      <c r="F8955" s="125" t="s">
        <v>1236</v>
      </c>
      <c r="G8955" s="125" t="s">
        <v>1237</v>
      </c>
      <c r="AF8955" s="326"/>
    </row>
    <row r="8956" spans="1:32" x14ac:dyDescent="0.25">
      <c r="A8956" s="44" t="s">
        <v>5834</v>
      </c>
      <c r="B8956" s="44" t="s">
        <v>20368</v>
      </c>
      <c r="C8956" s="45" t="s">
        <v>5829</v>
      </c>
      <c r="D8956" s="32" t="s">
        <v>12570</v>
      </c>
      <c r="E8956" s="46">
        <v>46507</v>
      </c>
      <c r="AF8956" s="326"/>
    </row>
    <row r="8957" spans="1:32" x14ac:dyDescent="0.25">
      <c r="A8957" s="44" t="s">
        <v>18111</v>
      </c>
      <c r="B8957" s="44" t="s">
        <v>18112</v>
      </c>
      <c r="C8957" s="45" t="s">
        <v>18392</v>
      </c>
      <c r="D8957" s="93" t="s">
        <v>3876</v>
      </c>
      <c r="E8957" s="359">
        <f>DATE(2029,11,13)</f>
        <v>47435</v>
      </c>
      <c r="F8957" s="93"/>
      <c r="G8957" s="93"/>
      <c r="H8957" s="93"/>
      <c r="I8957" s="99"/>
      <c r="J8957" s="99"/>
      <c r="K8957" s="99"/>
      <c r="L8957" s="99"/>
      <c r="M8957" s="99"/>
      <c r="N8957" s="99"/>
      <c r="O8957" s="99"/>
      <c r="P8957" s="99"/>
      <c r="Q8957" s="99"/>
      <c r="R8957" s="99"/>
      <c r="S8957" s="99"/>
      <c r="T8957" s="99"/>
      <c r="U8957" s="99"/>
      <c r="V8957" s="99"/>
      <c r="W8957" s="99"/>
      <c r="X8957" s="99"/>
      <c r="Y8957" s="99"/>
      <c r="Z8957" s="99"/>
      <c r="AF8957" s="326"/>
    </row>
    <row r="8958" spans="1:32" x14ac:dyDescent="0.25">
      <c r="A8958" s="44" t="s">
        <v>6689</v>
      </c>
      <c r="B8958" s="92" t="s">
        <v>10390</v>
      </c>
      <c r="C8958" s="45">
        <v>16154</v>
      </c>
      <c r="D8958" s="93" t="s">
        <v>10697</v>
      </c>
      <c r="E8958" s="94">
        <v>46387</v>
      </c>
      <c r="F8958" s="93"/>
      <c r="G8958" s="93"/>
      <c r="H8958" s="93"/>
      <c r="I8958" s="99"/>
      <c r="J8958" s="99"/>
      <c r="K8958" s="99"/>
      <c r="L8958" s="99"/>
      <c r="M8958" s="99"/>
      <c r="N8958" s="44"/>
      <c r="O8958" s="44"/>
      <c r="P8958" s="99"/>
      <c r="Q8958" s="99"/>
      <c r="R8958" s="99"/>
      <c r="S8958" s="99"/>
      <c r="T8958" s="99"/>
      <c r="U8958" s="99"/>
      <c r="V8958" s="99"/>
      <c r="W8958" s="99"/>
      <c r="X8958" s="99"/>
      <c r="Y8958" s="99"/>
      <c r="Z8958" s="99"/>
      <c r="AA8958" s="380"/>
      <c r="AF8958" s="326"/>
    </row>
    <row r="8959" spans="1:32" x14ac:dyDescent="0.25">
      <c r="A8959" s="44" t="s">
        <v>6995</v>
      </c>
      <c r="B8959" s="44" t="s">
        <v>5639</v>
      </c>
      <c r="C8959" s="45">
        <v>23010401</v>
      </c>
      <c r="D8959" s="45" t="s">
        <v>12340</v>
      </c>
      <c r="E8959" s="45" t="s">
        <v>5640</v>
      </c>
      <c r="AF8959" s="326"/>
    </row>
    <row r="8960" spans="1:32" x14ac:dyDescent="0.25">
      <c r="A8960" s="44" t="s">
        <v>8128</v>
      </c>
      <c r="B8960" s="44" t="s">
        <v>152</v>
      </c>
      <c r="C8960" s="45" t="s">
        <v>8129</v>
      </c>
      <c r="D8960" s="45" t="s">
        <v>12177</v>
      </c>
      <c r="E8960" s="45" t="s">
        <v>5073</v>
      </c>
      <c r="F8960" s="93"/>
      <c r="G8960" s="93"/>
      <c r="H8960" s="93"/>
      <c r="I8960" s="99"/>
      <c r="J8960" s="99"/>
      <c r="K8960" s="99"/>
      <c r="L8960" s="99"/>
      <c r="M8960" s="99"/>
      <c r="N8960" s="99"/>
      <c r="O8960" s="99"/>
      <c r="P8960" s="99"/>
      <c r="Q8960" s="99"/>
      <c r="R8960" s="99"/>
      <c r="S8960" s="99"/>
      <c r="T8960" s="99"/>
      <c r="U8960" s="99"/>
      <c r="V8960" s="99"/>
      <c r="W8960" s="99"/>
      <c r="X8960" s="99"/>
      <c r="Y8960" s="99"/>
      <c r="Z8960" s="99"/>
      <c r="AF8960" s="326"/>
    </row>
    <row r="8961" spans="1:32" x14ac:dyDescent="0.25">
      <c r="A8961" s="44" t="s">
        <v>8128</v>
      </c>
      <c r="B8961" s="44" t="s">
        <v>152</v>
      </c>
      <c r="C8961" s="45" t="s">
        <v>8129</v>
      </c>
      <c r="D8961" s="45" t="s">
        <v>10697</v>
      </c>
      <c r="E8961" s="46">
        <v>46295</v>
      </c>
      <c r="F8961" s="93"/>
      <c r="G8961" s="93"/>
      <c r="H8961" s="93"/>
      <c r="I8961" s="99"/>
      <c r="J8961" s="99"/>
      <c r="K8961" s="99"/>
      <c r="L8961" s="99"/>
      <c r="M8961" s="99"/>
      <c r="N8961" s="44"/>
      <c r="O8961" s="44"/>
      <c r="P8961" s="99"/>
      <c r="Q8961" s="99"/>
      <c r="R8961" s="99"/>
      <c r="S8961" s="99"/>
      <c r="T8961" s="99"/>
      <c r="U8961" s="99"/>
      <c r="V8961" s="99"/>
      <c r="W8961" s="99"/>
      <c r="X8961" s="99"/>
      <c r="Y8961" s="99"/>
      <c r="Z8961" s="99"/>
      <c r="AF8961" s="326"/>
    </row>
    <row r="8962" spans="1:32" x14ac:dyDescent="0.25">
      <c r="A8962" s="44" t="s">
        <v>4424</v>
      </c>
      <c r="B8962" s="44" t="s">
        <v>4392</v>
      </c>
      <c r="C8962" s="45" t="s">
        <v>4425</v>
      </c>
      <c r="D8962" s="45" t="s">
        <v>12177</v>
      </c>
      <c r="E8962" s="45" t="s">
        <v>2628</v>
      </c>
      <c r="F8962" s="93"/>
      <c r="G8962" s="93"/>
      <c r="H8962" s="93"/>
      <c r="I8962" s="99"/>
      <c r="J8962" s="99"/>
      <c r="K8962" s="99"/>
      <c r="L8962" s="99"/>
      <c r="M8962" s="99"/>
      <c r="N8962" s="99"/>
      <c r="O8962" s="99"/>
      <c r="P8962" s="99"/>
      <c r="Q8962" s="99"/>
      <c r="R8962" s="99"/>
      <c r="S8962" s="99"/>
      <c r="T8962" s="99"/>
      <c r="U8962" s="99"/>
      <c r="V8962" s="99"/>
      <c r="W8962" s="99"/>
      <c r="X8962" s="99"/>
      <c r="Y8962" s="99"/>
      <c r="Z8962" s="99"/>
      <c r="AF8962" s="326"/>
    </row>
    <row r="8963" spans="1:32" x14ac:dyDescent="0.25">
      <c r="A8963" s="44" t="s">
        <v>4424</v>
      </c>
      <c r="B8963" s="44" t="s">
        <v>4392</v>
      </c>
      <c r="C8963" s="45" t="s">
        <v>4425</v>
      </c>
      <c r="D8963" s="93" t="s">
        <v>18817</v>
      </c>
      <c r="E8963" s="45" t="s">
        <v>2628</v>
      </c>
      <c r="F8963" s="379"/>
      <c r="G8963" s="379"/>
      <c r="H8963" s="379"/>
      <c r="I8963" s="380"/>
      <c r="J8963" s="380"/>
      <c r="K8963" s="380"/>
      <c r="L8963" s="380"/>
      <c r="M8963" s="380"/>
      <c r="N8963" s="380"/>
      <c r="O8963" s="380"/>
      <c r="P8963" s="380"/>
      <c r="Q8963" s="380"/>
      <c r="R8963" s="380"/>
      <c r="S8963" s="380"/>
      <c r="T8963" s="380"/>
      <c r="U8963" s="380"/>
      <c r="V8963" s="380"/>
      <c r="W8963" s="380"/>
      <c r="X8963" s="380"/>
      <c r="Y8963" s="380"/>
      <c r="Z8963" s="380"/>
      <c r="AA8963" s="380"/>
      <c r="AF8963" s="326"/>
    </row>
    <row r="8964" spans="1:32" x14ac:dyDescent="0.25">
      <c r="A8964" s="44" t="s">
        <v>13710</v>
      </c>
      <c r="B8964" s="44" t="s">
        <v>5443</v>
      </c>
      <c r="C8964" s="45">
        <v>22010701</v>
      </c>
      <c r="D8964" s="45" t="s">
        <v>12340</v>
      </c>
      <c r="E8964" s="45" t="s">
        <v>5444</v>
      </c>
      <c r="AF8964" s="326"/>
    </row>
    <row r="8965" spans="1:32" x14ac:dyDescent="0.25">
      <c r="A8965" s="44" t="s">
        <v>13710</v>
      </c>
      <c r="B8965" s="44" t="s">
        <v>2433</v>
      </c>
      <c r="C8965" s="45">
        <v>230105</v>
      </c>
      <c r="D8965" s="45" t="s">
        <v>12340</v>
      </c>
      <c r="E8965" s="45" t="s">
        <v>5580</v>
      </c>
      <c r="AF8965" s="326"/>
    </row>
    <row r="8966" spans="1:32" x14ac:dyDescent="0.25">
      <c r="A8966" s="44" t="s">
        <v>13710</v>
      </c>
      <c r="B8966" s="44" t="s">
        <v>18840</v>
      </c>
      <c r="C8966" s="45">
        <v>260202</v>
      </c>
      <c r="D8966" s="45" t="s">
        <v>12340</v>
      </c>
      <c r="E8966" s="45" t="s">
        <v>10021</v>
      </c>
      <c r="AF8966" s="326"/>
    </row>
    <row r="8967" spans="1:32" x14ac:dyDescent="0.25">
      <c r="A8967" s="44" t="s">
        <v>19362</v>
      </c>
      <c r="B8967" s="44" t="s">
        <v>3298</v>
      </c>
      <c r="C8967" s="45">
        <v>26010402</v>
      </c>
      <c r="D8967" s="45" t="s">
        <v>12340</v>
      </c>
      <c r="E8967" s="45" t="s">
        <v>18836</v>
      </c>
      <c r="AF8967" s="326"/>
    </row>
    <row r="8968" spans="1:32" x14ac:dyDescent="0.25">
      <c r="A8968" s="44" t="s">
        <v>1563</v>
      </c>
      <c r="B8968" s="44" t="s">
        <v>12956</v>
      </c>
      <c r="C8968" s="45" t="s">
        <v>15109</v>
      </c>
      <c r="D8968" s="45" t="s">
        <v>12177</v>
      </c>
      <c r="E8968" s="45" t="s">
        <v>7228</v>
      </c>
      <c r="F8968" s="93"/>
      <c r="G8968" s="93"/>
      <c r="H8968" s="93"/>
      <c r="I8968" s="99"/>
      <c r="J8968" s="99"/>
      <c r="K8968" s="99"/>
      <c r="L8968" s="99"/>
      <c r="M8968" s="99"/>
      <c r="N8968" s="99"/>
      <c r="O8968" s="99"/>
      <c r="P8968" s="99"/>
      <c r="Q8968" s="99"/>
      <c r="R8968" s="99"/>
      <c r="S8968" s="99"/>
      <c r="T8968" s="99"/>
      <c r="U8968" s="99"/>
      <c r="V8968" s="99"/>
      <c r="W8968" s="99"/>
      <c r="X8968" s="99"/>
      <c r="Y8968" s="99"/>
      <c r="Z8968" s="99"/>
      <c r="AF8968" s="326"/>
    </row>
    <row r="8969" spans="1:32" x14ac:dyDescent="0.25">
      <c r="A8969" s="44" t="s">
        <v>1563</v>
      </c>
      <c r="B8969" s="44" t="s">
        <v>12956</v>
      </c>
      <c r="C8969" s="45" t="s">
        <v>15109</v>
      </c>
      <c r="D8969" s="93" t="s">
        <v>18817</v>
      </c>
      <c r="E8969" s="45" t="s">
        <v>7228</v>
      </c>
      <c r="F8969" s="379"/>
      <c r="G8969" s="379"/>
      <c r="H8969" s="379"/>
      <c r="I8969" s="380"/>
      <c r="J8969" s="380"/>
      <c r="K8969" s="380"/>
      <c r="L8969" s="380"/>
      <c r="M8969" s="380"/>
      <c r="N8969" s="380"/>
      <c r="O8969" s="380"/>
      <c r="P8969" s="380"/>
      <c r="Q8969" s="380"/>
      <c r="R8969" s="380"/>
      <c r="S8969" s="380"/>
      <c r="T8969" s="380"/>
      <c r="U8969" s="380"/>
      <c r="V8969" s="380"/>
      <c r="W8969" s="380"/>
      <c r="X8969" s="380"/>
      <c r="Y8969" s="380"/>
      <c r="Z8969" s="380"/>
      <c r="AA8969" s="380"/>
      <c r="AF8969" s="326"/>
    </row>
    <row r="8970" spans="1:32" x14ac:dyDescent="0.25">
      <c r="A8970" s="44" t="s">
        <v>1563</v>
      </c>
      <c r="B8970" s="44" t="s">
        <v>2617</v>
      </c>
      <c r="C8970" s="45" t="s">
        <v>15109</v>
      </c>
      <c r="D8970" s="45" t="s">
        <v>10697</v>
      </c>
      <c r="E8970" s="46">
        <v>47483</v>
      </c>
      <c r="F8970" s="93"/>
      <c r="G8970" s="93"/>
      <c r="H8970" s="93"/>
      <c r="I8970" s="99"/>
      <c r="J8970" s="99"/>
      <c r="K8970" s="99"/>
      <c r="L8970" s="99"/>
      <c r="M8970" s="99"/>
      <c r="N8970" s="44"/>
      <c r="O8970" s="44"/>
      <c r="P8970" s="99"/>
      <c r="Q8970" s="99"/>
      <c r="R8970" s="99"/>
      <c r="S8970" s="99"/>
      <c r="T8970" s="99"/>
      <c r="U8970" s="99"/>
      <c r="V8970" s="99"/>
      <c r="W8970" s="99"/>
      <c r="X8970" s="99"/>
      <c r="Y8970" s="99"/>
      <c r="Z8970" s="99"/>
      <c r="AF8970" s="326"/>
    </row>
    <row r="8971" spans="1:32" x14ac:dyDescent="0.25">
      <c r="A8971" s="44" t="s">
        <v>13711</v>
      </c>
      <c r="B8971" s="44" t="s">
        <v>210</v>
      </c>
      <c r="C8971" s="45">
        <v>241001</v>
      </c>
      <c r="D8971" s="45" t="s">
        <v>12340</v>
      </c>
      <c r="E8971" s="45" t="s">
        <v>5650</v>
      </c>
      <c r="AF8971" s="326"/>
    </row>
    <row r="8972" spans="1:32" x14ac:dyDescent="0.25">
      <c r="A8972" s="44" t="s">
        <v>4510</v>
      </c>
      <c r="B8972" s="44" t="s">
        <v>8464</v>
      </c>
      <c r="C8972" s="45">
        <v>230701</v>
      </c>
      <c r="D8972" s="45" t="s">
        <v>12340</v>
      </c>
      <c r="E8972" s="45" t="s">
        <v>4375</v>
      </c>
      <c r="AF8972" s="326"/>
    </row>
    <row r="8973" spans="1:32" x14ac:dyDescent="0.25">
      <c r="A8973" s="44" t="s">
        <v>8657</v>
      </c>
      <c r="B8973" s="44" t="s">
        <v>20341</v>
      </c>
      <c r="C8973" s="45" t="s">
        <v>8651</v>
      </c>
      <c r="D8973" s="32" t="s">
        <v>12570</v>
      </c>
      <c r="E8973" s="46">
        <v>46326</v>
      </c>
      <c r="AF8973" s="326"/>
    </row>
    <row r="8974" spans="1:32" x14ac:dyDescent="0.25">
      <c r="A8974" s="44" t="s">
        <v>766</v>
      </c>
      <c r="B8974" s="44" t="s">
        <v>4036</v>
      </c>
      <c r="C8974" s="45">
        <v>24060401</v>
      </c>
      <c r="D8974" s="45" t="s">
        <v>12340</v>
      </c>
      <c r="E8974" s="45" t="s">
        <v>5235</v>
      </c>
      <c r="AF8974" s="326"/>
    </row>
    <row r="8975" spans="1:32" x14ac:dyDescent="0.25">
      <c r="A8975" s="44" t="s">
        <v>766</v>
      </c>
      <c r="B8975" s="44" t="s">
        <v>968</v>
      </c>
      <c r="C8975" s="45">
        <v>24060402</v>
      </c>
      <c r="D8975" s="45" t="s">
        <v>12340</v>
      </c>
      <c r="E8975" s="45" t="s">
        <v>5235</v>
      </c>
      <c r="AF8975" s="326"/>
    </row>
    <row r="8976" spans="1:32" x14ac:dyDescent="0.25">
      <c r="A8976" s="44" t="s">
        <v>766</v>
      </c>
      <c r="B8976" s="44" t="s">
        <v>5639</v>
      </c>
      <c r="C8976" s="45">
        <v>26010401</v>
      </c>
      <c r="D8976" s="45" t="s">
        <v>12340</v>
      </c>
      <c r="E8976" s="45" t="s">
        <v>18836</v>
      </c>
      <c r="AF8976" s="326"/>
    </row>
    <row r="8977" spans="1:32" x14ac:dyDescent="0.25">
      <c r="A8977" s="44" t="s">
        <v>766</v>
      </c>
      <c r="B8977" s="44" t="s">
        <v>3298</v>
      </c>
      <c r="C8977" s="45">
        <v>26010402</v>
      </c>
      <c r="D8977" s="45" t="s">
        <v>12340</v>
      </c>
      <c r="E8977" s="45" t="s">
        <v>18836</v>
      </c>
      <c r="AF8977" s="326"/>
    </row>
    <row r="8978" spans="1:32" x14ac:dyDescent="0.25">
      <c r="A8978" s="44" t="s">
        <v>7946</v>
      </c>
      <c r="B8978" s="44" t="s">
        <v>7923</v>
      </c>
      <c r="C8978" s="45" t="s">
        <v>7947</v>
      </c>
      <c r="D8978" s="45" t="s">
        <v>12177</v>
      </c>
      <c r="E8978" s="45" t="s">
        <v>7925</v>
      </c>
      <c r="F8978" s="93"/>
      <c r="G8978" s="93"/>
      <c r="H8978" s="93"/>
      <c r="I8978" s="99"/>
      <c r="J8978" s="99"/>
      <c r="K8978" s="99"/>
      <c r="L8978" s="99"/>
      <c r="M8978" s="99"/>
      <c r="N8978" s="99"/>
      <c r="O8978" s="99"/>
      <c r="P8978" s="99"/>
      <c r="Q8978" s="99"/>
      <c r="R8978" s="99"/>
      <c r="S8978" s="99"/>
      <c r="T8978" s="99"/>
      <c r="U8978" s="99"/>
      <c r="V8978" s="99"/>
      <c r="W8978" s="99"/>
      <c r="X8978" s="99"/>
      <c r="Y8978" s="99"/>
      <c r="Z8978" s="99"/>
      <c r="AF8978" s="326"/>
    </row>
    <row r="8979" spans="1:32" x14ac:dyDescent="0.25">
      <c r="A8979" s="44" t="s">
        <v>7946</v>
      </c>
      <c r="B8979" s="44" t="s">
        <v>7923</v>
      </c>
      <c r="C8979" s="45" t="s">
        <v>7947</v>
      </c>
      <c r="D8979" s="93" t="s">
        <v>18817</v>
      </c>
      <c r="E8979" s="45" t="s">
        <v>5311</v>
      </c>
      <c r="F8979" s="379"/>
      <c r="G8979" s="379"/>
      <c r="H8979" s="379"/>
      <c r="I8979" s="380"/>
      <c r="J8979" s="380"/>
      <c r="K8979" s="380"/>
      <c r="L8979" s="380"/>
      <c r="M8979" s="380"/>
      <c r="N8979" s="380"/>
      <c r="O8979" s="380"/>
      <c r="P8979" s="380"/>
      <c r="Q8979" s="380"/>
      <c r="R8979" s="380"/>
      <c r="S8979" s="380"/>
      <c r="T8979" s="380"/>
      <c r="U8979" s="380"/>
      <c r="V8979" s="380"/>
      <c r="W8979" s="380"/>
      <c r="X8979" s="380"/>
      <c r="Y8979" s="380"/>
      <c r="Z8979" s="380"/>
      <c r="AA8979" s="380"/>
      <c r="AF8979" s="326"/>
    </row>
    <row r="8980" spans="1:32" x14ac:dyDescent="0.25">
      <c r="A8980" s="44" t="s">
        <v>7946</v>
      </c>
      <c r="B8980" s="44" t="s">
        <v>15975</v>
      </c>
      <c r="C8980" s="45" t="s">
        <v>12801</v>
      </c>
      <c r="D8980" s="93" t="s">
        <v>3876</v>
      </c>
      <c r="E8980" s="359">
        <f>DATE(2028,11,1)</f>
        <v>47058</v>
      </c>
      <c r="F8980" s="93"/>
      <c r="G8980" s="93"/>
      <c r="H8980" s="93"/>
      <c r="I8980" s="99"/>
      <c r="J8980" s="99"/>
      <c r="K8980" s="99"/>
      <c r="L8980" s="99"/>
      <c r="M8980" s="99"/>
      <c r="N8980" s="99"/>
      <c r="O8980" s="99"/>
      <c r="P8980" s="99"/>
      <c r="Q8980" s="99"/>
      <c r="R8980" s="99"/>
      <c r="S8980" s="99"/>
      <c r="T8980" s="99"/>
      <c r="U8980" s="99"/>
      <c r="V8980" s="99"/>
      <c r="W8980" s="99"/>
      <c r="X8980" s="99"/>
      <c r="Y8980" s="99"/>
      <c r="Z8980" s="99"/>
      <c r="AF8980" s="326"/>
    </row>
    <row r="8981" spans="1:32" x14ac:dyDescent="0.25">
      <c r="A8981" s="44" t="s">
        <v>7946</v>
      </c>
      <c r="B8981" s="44" t="s">
        <v>16078</v>
      </c>
      <c r="C8981" s="45" t="s">
        <v>14907</v>
      </c>
      <c r="D8981" s="93" t="s">
        <v>3876</v>
      </c>
      <c r="E8981" s="359">
        <f>DATE(2028,9,25)</f>
        <v>47021</v>
      </c>
      <c r="F8981" s="93"/>
      <c r="G8981" s="93"/>
      <c r="H8981" s="93"/>
      <c r="I8981" s="99"/>
      <c r="J8981" s="99"/>
      <c r="K8981" s="99"/>
      <c r="L8981" s="99"/>
      <c r="M8981" s="99"/>
      <c r="N8981" s="99"/>
      <c r="O8981" s="99"/>
      <c r="P8981" s="99"/>
      <c r="Q8981" s="99"/>
      <c r="R8981" s="99"/>
      <c r="S8981" s="99"/>
      <c r="T8981" s="99"/>
      <c r="U8981" s="99"/>
      <c r="V8981" s="99"/>
      <c r="W8981" s="99"/>
      <c r="X8981" s="99"/>
      <c r="Y8981" s="99"/>
      <c r="Z8981" s="99"/>
      <c r="AF8981" s="326"/>
    </row>
    <row r="8982" spans="1:32" x14ac:dyDescent="0.25">
      <c r="A8982" s="44" t="s">
        <v>7946</v>
      </c>
      <c r="B8982" s="44" t="s">
        <v>15907</v>
      </c>
      <c r="C8982" s="45" t="s">
        <v>14908</v>
      </c>
      <c r="D8982" s="93" t="s">
        <v>3876</v>
      </c>
      <c r="E8982" s="359">
        <f>DATE(2029,2,18)</f>
        <v>47167</v>
      </c>
      <c r="F8982" s="93"/>
      <c r="G8982" s="93"/>
      <c r="H8982" s="93"/>
      <c r="I8982" s="99"/>
      <c r="J8982" s="99"/>
      <c r="K8982" s="99"/>
      <c r="L8982" s="99"/>
      <c r="M8982" s="99"/>
      <c r="N8982" s="99"/>
      <c r="O8982" s="99"/>
      <c r="P8982" s="99"/>
      <c r="Q8982" s="99"/>
      <c r="R8982" s="99"/>
      <c r="S8982" s="99"/>
      <c r="T8982" s="99"/>
      <c r="U8982" s="99"/>
      <c r="V8982" s="99"/>
      <c r="W8982" s="99"/>
      <c r="X8982" s="99"/>
      <c r="Y8982" s="99"/>
      <c r="Z8982" s="99"/>
      <c r="AF8982" s="326"/>
    </row>
    <row r="8983" spans="1:32" x14ac:dyDescent="0.25">
      <c r="A8983" s="44" t="s">
        <v>7946</v>
      </c>
      <c r="B8983" s="44" t="s">
        <v>7923</v>
      </c>
      <c r="C8983" s="45" t="s">
        <v>7947</v>
      </c>
      <c r="D8983" s="45" t="s">
        <v>10697</v>
      </c>
      <c r="E8983" s="45" t="s">
        <v>7925</v>
      </c>
      <c r="F8983" s="93"/>
      <c r="G8983" s="93"/>
      <c r="H8983" s="93"/>
      <c r="I8983" s="99"/>
      <c r="J8983" s="99"/>
      <c r="K8983" s="99"/>
      <c r="L8983" s="99"/>
      <c r="M8983" s="99"/>
      <c r="N8983" s="44"/>
      <c r="O8983" s="44"/>
      <c r="P8983" s="99"/>
      <c r="Q8983" s="99"/>
      <c r="R8983" s="99"/>
      <c r="S8983" s="99"/>
      <c r="T8983" s="99"/>
      <c r="U8983" s="99"/>
      <c r="V8983" s="99"/>
      <c r="W8983" s="99"/>
      <c r="X8983" s="99"/>
      <c r="Y8983" s="99"/>
      <c r="Z8983" s="99"/>
      <c r="AF8983" s="326"/>
    </row>
    <row r="8984" spans="1:32" x14ac:dyDescent="0.25">
      <c r="A8984" s="44" t="s">
        <v>19363</v>
      </c>
      <c r="B8984" s="44" t="s">
        <v>11309</v>
      </c>
      <c r="C8984" s="45">
        <v>24020102</v>
      </c>
      <c r="D8984" s="45" t="s">
        <v>12340</v>
      </c>
      <c r="E8984" s="45" t="s">
        <v>5444</v>
      </c>
      <c r="AF8984" s="326"/>
    </row>
    <row r="8985" spans="1:32" x14ac:dyDescent="0.25">
      <c r="A8985" s="44" t="s">
        <v>19363</v>
      </c>
      <c r="B8985" s="44" t="s">
        <v>2433</v>
      </c>
      <c r="C8985" s="45">
        <v>220105</v>
      </c>
      <c r="D8985" s="45" t="s">
        <v>12340</v>
      </c>
      <c r="E8985" s="45" t="s">
        <v>2686</v>
      </c>
      <c r="AF8985" s="326"/>
    </row>
    <row r="8986" spans="1:32" x14ac:dyDescent="0.25">
      <c r="A8986" s="44" t="s">
        <v>19363</v>
      </c>
      <c r="B8986" s="44" t="s">
        <v>11299</v>
      </c>
      <c r="C8986" s="45">
        <v>24020301</v>
      </c>
      <c r="D8986" s="45" t="s">
        <v>12340</v>
      </c>
      <c r="E8986" s="45" t="s">
        <v>5444</v>
      </c>
      <c r="AF8986" s="326"/>
    </row>
    <row r="8987" spans="1:32" x14ac:dyDescent="0.25">
      <c r="A8987" s="44" t="s">
        <v>19363</v>
      </c>
      <c r="B8987" s="44" t="s">
        <v>3299</v>
      </c>
      <c r="C8987" s="45">
        <v>24020302</v>
      </c>
      <c r="D8987" s="45" t="s">
        <v>12340</v>
      </c>
      <c r="E8987" s="45" t="s">
        <v>5444</v>
      </c>
      <c r="AF8987" s="326"/>
    </row>
    <row r="8988" spans="1:32" x14ac:dyDescent="0.25">
      <c r="A8988" s="44" t="s">
        <v>19363</v>
      </c>
      <c r="B8988" s="44" t="s">
        <v>18828</v>
      </c>
      <c r="C8988" s="45">
        <v>25010501</v>
      </c>
      <c r="D8988" s="45" t="s">
        <v>12340</v>
      </c>
      <c r="E8988" s="45" t="s">
        <v>13567</v>
      </c>
      <c r="AF8988" s="326"/>
    </row>
    <row r="8989" spans="1:32" x14ac:dyDescent="0.25">
      <c r="A8989" s="44" t="s">
        <v>19363</v>
      </c>
      <c r="B8989" s="44" t="s">
        <v>974</v>
      </c>
      <c r="C8989" s="45">
        <v>220104</v>
      </c>
      <c r="D8989" s="45" t="s">
        <v>12340</v>
      </c>
      <c r="E8989" s="45" t="s">
        <v>5452</v>
      </c>
      <c r="AF8989" s="326"/>
    </row>
    <row r="8990" spans="1:32" x14ac:dyDescent="0.25">
      <c r="A8990" s="256" t="s">
        <v>15285</v>
      </c>
      <c r="B8990" s="256" t="s">
        <v>5912</v>
      </c>
      <c r="C8990" s="53" t="s">
        <v>11847</v>
      </c>
      <c r="D8990" s="93" t="s">
        <v>5891</v>
      </c>
      <c r="E8990" s="257">
        <v>47352</v>
      </c>
      <c r="F8990" s="93"/>
      <c r="G8990" s="93"/>
      <c r="H8990" s="93"/>
      <c r="I8990" s="99"/>
      <c r="J8990" s="99"/>
      <c r="K8990" s="99"/>
      <c r="L8990" s="99"/>
      <c r="M8990" s="99"/>
      <c r="N8990" s="99"/>
      <c r="O8990" s="99"/>
      <c r="P8990" s="99"/>
      <c r="Q8990" s="99"/>
      <c r="R8990" s="99"/>
      <c r="S8990" s="99"/>
      <c r="T8990" s="99"/>
      <c r="U8990" s="99"/>
      <c r="V8990" s="99"/>
      <c r="W8990" s="99"/>
      <c r="X8990" s="99"/>
      <c r="Y8990" s="99"/>
      <c r="Z8990" s="99"/>
      <c r="AF8990" s="326"/>
    </row>
    <row r="8991" spans="1:32" x14ac:dyDescent="0.25">
      <c r="A8991" s="44" t="s">
        <v>4426</v>
      </c>
      <c r="B8991" s="44" t="s">
        <v>18699</v>
      </c>
      <c r="C8991" s="45" t="s">
        <v>18807</v>
      </c>
      <c r="D8991" s="93" t="s">
        <v>18817</v>
      </c>
      <c r="E8991" s="45" t="s">
        <v>12900</v>
      </c>
      <c r="F8991" s="379"/>
      <c r="G8991" s="379"/>
      <c r="H8991" s="379"/>
      <c r="I8991" s="380"/>
      <c r="J8991" s="380"/>
      <c r="K8991" s="380"/>
      <c r="L8991" s="380"/>
      <c r="M8991" s="380"/>
      <c r="N8991" s="380"/>
      <c r="O8991" s="380"/>
      <c r="P8991" s="380"/>
      <c r="Q8991" s="380"/>
      <c r="R8991" s="380"/>
      <c r="S8991" s="380"/>
      <c r="T8991" s="380"/>
      <c r="U8991" s="380"/>
      <c r="V8991" s="380"/>
      <c r="W8991" s="380"/>
      <c r="X8991" s="380"/>
      <c r="Y8991" s="380"/>
      <c r="Z8991" s="380"/>
      <c r="AA8991" s="380"/>
      <c r="AF8991" s="326"/>
    </row>
    <row r="8992" spans="1:32" x14ac:dyDescent="0.25">
      <c r="A8992" s="44" t="s">
        <v>4426</v>
      </c>
      <c r="B8992" s="44" t="s">
        <v>4408</v>
      </c>
      <c r="C8992" s="45" t="s">
        <v>4427</v>
      </c>
      <c r="D8992" s="45" t="s">
        <v>10697</v>
      </c>
      <c r="E8992" s="45" t="s">
        <v>8936</v>
      </c>
      <c r="F8992" s="93"/>
      <c r="G8992" s="93"/>
      <c r="H8992" s="93"/>
      <c r="I8992" s="99"/>
      <c r="J8992" s="99"/>
      <c r="K8992" s="99"/>
      <c r="L8992" s="99"/>
      <c r="M8992" s="99"/>
      <c r="N8992" s="44"/>
      <c r="O8992" s="44"/>
      <c r="P8992" s="99"/>
      <c r="Q8992" s="99"/>
      <c r="R8992" s="99"/>
      <c r="S8992" s="99"/>
      <c r="T8992" s="99"/>
      <c r="U8992" s="99"/>
      <c r="V8992" s="99"/>
      <c r="W8992" s="99"/>
      <c r="X8992" s="99"/>
      <c r="Y8992" s="99"/>
      <c r="Z8992" s="99"/>
      <c r="AA8992" s="380"/>
      <c r="AF8992" s="326"/>
    </row>
    <row r="8993" spans="1:32" x14ac:dyDescent="0.25">
      <c r="A8993" s="44" t="s">
        <v>9150</v>
      </c>
      <c r="B8993" s="44" t="s">
        <v>9151</v>
      </c>
      <c r="C8993" s="45" t="s">
        <v>9152</v>
      </c>
      <c r="D8993" s="45" t="s">
        <v>9153</v>
      </c>
      <c r="E8993" s="46">
        <v>46507</v>
      </c>
      <c r="F8993" s="45"/>
      <c r="G8993" s="45"/>
      <c r="H8993" s="93"/>
      <c r="I8993" s="99"/>
      <c r="J8993" s="99"/>
      <c r="K8993" s="99"/>
      <c r="L8993" s="99"/>
      <c r="M8993" s="99"/>
      <c r="N8993" s="44"/>
      <c r="O8993" s="44"/>
      <c r="P8993" s="99"/>
      <c r="Q8993" s="99"/>
      <c r="R8993" s="99"/>
      <c r="S8993" s="99"/>
      <c r="T8993" s="99"/>
      <c r="U8993" s="99"/>
      <c r="V8993" s="99"/>
      <c r="W8993" s="99"/>
      <c r="X8993" s="99"/>
      <c r="Y8993" s="99"/>
      <c r="Z8993" s="99"/>
      <c r="AF8993" s="326"/>
    </row>
    <row r="8994" spans="1:32" x14ac:dyDescent="0.25">
      <c r="A8994" s="44" t="s">
        <v>8321</v>
      </c>
      <c r="B8994" s="44" t="s">
        <v>8377</v>
      </c>
      <c r="C8994" s="45">
        <v>230505</v>
      </c>
      <c r="D8994" s="45" t="s">
        <v>12340</v>
      </c>
      <c r="E8994" s="45" t="s">
        <v>7651</v>
      </c>
      <c r="AF8994" s="326"/>
    </row>
    <row r="8995" spans="1:32" x14ac:dyDescent="0.25">
      <c r="A8995" s="44" t="s">
        <v>2361</v>
      </c>
      <c r="B8995" s="44" t="s">
        <v>2758</v>
      </c>
      <c r="C8995" s="45" t="s">
        <v>6831</v>
      </c>
      <c r="D8995" s="46" t="s">
        <v>13037</v>
      </c>
      <c r="E8995" s="46">
        <v>46441</v>
      </c>
      <c r="AF8995" s="326"/>
    </row>
    <row r="8996" spans="1:32" x14ac:dyDescent="0.25">
      <c r="A8996" s="44" t="s">
        <v>2361</v>
      </c>
      <c r="B8996" s="44" t="s">
        <v>18113</v>
      </c>
      <c r="C8996" s="45" t="s">
        <v>9897</v>
      </c>
      <c r="D8996" s="93" t="s">
        <v>3876</v>
      </c>
      <c r="E8996" s="359">
        <f>DATE(2027,8,8)</f>
        <v>46607</v>
      </c>
      <c r="F8996" s="93"/>
      <c r="G8996" s="93"/>
      <c r="H8996" s="93"/>
      <c r="I8996" s="99"/>
      <c r="J8996" s="99"/>
      <c r="K8996" s="99"/>
      <c r="L8996" s="99"/>
      <c r="M8996" s="99"/>
      <c r="N8996" s="99"/>
      <c r="O8996" s="99"/>
      <c r="P8996" s="99"/>
      <c r="Q8996" s="99"/>
      <c r="R8996" s="99"/>
      <c r="S8996" s="99"/>
      <c r="T8996" s="99"/>
      <c r="U8996" s="99"/>
      <c r="V8996" s="99"/>
      <c r="W8996" s="99"/>
      <c r="X8996" s="99"/>
      <c r="Y8996" s="99"/>
      <c r="Z8996" s="99"/>
      <c r="AF8996" s="326"/>
    </row>
    <row r="8997" spans="1:32" x14ac:dyDescent="0.25">
      <c r="A8997" s="44" t="s">
        <v>490</v>
      </c>
      <c r="B8997" s="44" t="s">
        <v>20402</v>
      </c>
      <c r="C8997" s="45" t="s">
        <v>10104</v>
      </c>
      <c r="D8997" s="32" t="s">
        <v>12570</v>
      </c>
      <c r="E8997" s="46">
        <v>46446</v>
      </c>
      <c r="AF8997" s="326"/>
    </row>
    <row r="8998" spans="1:32" x14ac:dyDescent="0.25">
      <c r="A8998" s="44" t="s">
        <v>17099</v>
      </c>
      <c r="B8998" s="44" t="s">
        <v>2433</v>
      </c>
      <c r="C8998" s="45">
        <v>250106</v>
      </c>
      <c r="D8998" s="45" t="s">
        <v>12340</v>
      </c>
      <c r="E8998" s="45" t="s">
        <v>12896</v>
      </c>
      <c r="AF8998" s="326"/>
    </row>
    <row r="8999" spans="1:32" x14ac:dyDescent="0.25">
      <c r="A8999" s="44" t="s">
        <v>17099</v>
      </c>
      <c r="B8999" s="44" t="s">
        <v>5447</v>
      </c>
      <c r="C8999" s="45">
        <v>240804</v>
      </c>
      <c r="D8999" s="45" t="s">
        <v>12340</v>
      </c>
      <c r="E8999" s="45" t="s">
        <v>12234</v>
      </c>
      <c r="AF8999" s="326"/>
    </row>
    <row r="9000" spans="1:32" x14ac:dyDescent="0.3">
      <c r="A9000" s="372" t="s">
        <v>16793</v>
      </c>
      <c r="B9000" s="372" t="s">
        <v>5063</v>
      </c>
      <c r="C9000" s="125" t="s">
        <v>16877</v>
      </c>
      <c r="D9000" s="32" t="s">
        <v>20621</v>
      </c>
      <c r="E9000" s="125" t="s">
        <v>10638</v>
      </c>
      <c r="F9000" s="125" t="s">
        <v>1237</v>
      </c>
      <c r="G9000" s="125" t="s">
        <v>1237</v>
      </c>
      <c r="AF9000" s="326"/>
    </row>
    <row r="9001" spans="1:32" x14ac:dyDescent="0.25">
      <c r="A9001" s="44" t="s">
        <v>7553</v>
      </c>
      <c r="B9001" s="44" t="s">
        <v>3598</v>
      </c>
      <c r="C9001" s="45">
        <v>230301</v>
      </c>
      <c r="D9001" s="45" t="s">
        <v>12340</v>
      </c>
      <c r="E9001" s="45" t="s">
        <v>5580</v>
      </c>
      <c r="AF9001" s="326"/>
    </row>
    <row r="9002" spans="1:32" x14ac:dyDescent="0.3">
      <c r="A9002" s="372" t="s">
        <v>20499</v>
      </c>
      <c r="B9002" s="372" t="s">
        <v>7467</v>
      </c>
      <c r="C9002" s="125" t="s">
        <v>20620</v>
      </c>
      <c r="D9002" s="32" t="s">
        <v>20621</v>
      </c>
      <c r="E9002" s="125" t="s">
        <v>10032</v>
      </c>
      <c r="F9002" s="125" t="s">
        <v>1236</v>
      </c>
      <c r="G9002" s="125" t="s">
        <v>1237</v>
      </c>
      <c r="AF9002" s="326"/>
    </row>
    <row r="9003" spans="1:32" x14ac:dyDescent="0.25">
      <c r="A9003" s="99" t="s">
        <v>1887</v>
      </c>
      <c r="B9003" s="92" t="s">
        <v>1212</v>
      </c>
      <c r="C9003" s="93" t="s">
        <v>4062</v>
      </c>
      <c r="D9003" s="93" t="s">
        <v>1810</v>
      </c>
      <c r="E9003" s="112">
        <v>46231</v>
      </c>
      <c r="F9003" s="93"/>
      <c r="G9003" s="93"/>
      <c r="H9003" s="93" t="s">
        <v>1384</v>
      </c>
      <c r="I9003" s="99"/>
      <c r="J9003" s="99"/>
      <c r="K9003" s="99"/>
      <c r="L9003" s="99"/>
      <c r="M9003" s="99"/>
      <c r="N9003" s="44"/>
      <c r="O9003" s="44"/>
      <c r="P9003" s="99"/>
      <c r="Q9003" s="99"/>
      <c r="R9003" s="99"/>
      <c r="S9003" s="99"/>
      <c r="T9003" s="99"/>
      <c r="U9003" s="99"/>
      <c r="V9003" s="99"/>
      <c r="W9003" s="99"/>
      <c r="X9003" s="99"/>
      <c r="Y9003" s="99"/>
      <c r="Z9003" s="99"/>
      <c r="AA9003" s="380"/>
      <c r="AF9003" s="326"/>
    </row>
    <row r="9004" spans="1:32" x14ac:dyDescent="0.25">
      <c r="A9004" s="99" t="s">
        <v>1382</v>
      </c>
      <c r="B9004" s="92" t="s">
        <v>1383</v>
      </c>
      <c r="C9004" s="93" t="s">
        <v>10919</v>
      </c>
      <c r="D9004" s="93" t="s">
        <v>1250</v>
      </c>
      <c r="E9004" s="94">
        <v>46225</v>
      </c>
      <c r="F9004" s="93" t="s">
        <v>1385</v>
      </c>
      <c r="G9004" s="93"/>
      <c r="H9004" s="93" t="s">
        <v>1384</v>
      </c>
      <c r="I9004" s="99"/>
      <c r="J9004" s="99"/>
      <c r="K9004" s="99"/>
      <c r="L9004" s="99"/>
      <c r="M9004" s="99"/>
      <c r="N9004" s="44"/>
      <c r="O9004" s="44"/>
      <c r="P9004" s="99"/>
      <c r="Q9004" s="99"/>
      <c r="R9004" s="99"/>
      <c r="S9004" s="99"/>
      <c r="T9004" s="99"/>
      <c r="U9004" s="99"/>
      <c r="V9004" s="99"/>
      <c r="W9004" s="99"/>
      <c r="X9004" s="99"/>
      <c r="Y9004" s="99"/>
      <c r="Z9004" s="99"/>
      <c r="AA9004" s="380"/>
      <c r="AF9004" s="326"/>
    </row>
    <row r="9005" spans="1:32" x14ac:dyDescent="0.3">
      <c r="A9005" s="99" t="s">
        <v>14442</v>
      </c>
      <c r="B9005" s="92" t="s">
        <v>14451</v>
      </c>
      <c r="C9005" s="93" t="s">
        <v>14452</v>
      </c>
      <c r="D9005" s="93" t="s">
        <v>1250</v>
      </c>
      <c r="E9005" s="94">
        <v>47320</v>
      </c>
      <c r="F9005" s="93"/>
      <c r="G9005" s="93"/>
      <c r="H9005" s="93"/>
      <c r="I9005" s="99"/>
      <c r="J9005" s="99"/>
      <c r="K9005" s="99"/>
      <c r="L9005" s="99"/>
      <c r="M9005" s="99"/>
      <c r="N9005" s="99"/>
      <c r="O9005" s="99"/>
      <c r="P9005" s="99"/>
      <c r="Q9005" s="99"/>
      <c r="R9005" s="99"/>
      <c r="S9005" s="99"/>
      <c r="T9005" s="99"/>
      <c r="U9005" s="99"/>
      <c r="V9005" s="99"/>
      <c r="W9005" s="99"/>
      <c r="X9005" s="99"/>
      <c r="Y9005" s="99"/>
      <c r="Z9005" s="99"/>
      <c r="AA9005" s="380"/>
      <c r="AF9005" s="326"/>
    </row>
    <row r="9006" spans="1:32" x14ac:dyDescent="0.25">
      <c r="A9006" s="44" t="s">
        <v>9386</v>
      </c>
      <c r="B9006" s="44" t="s">
        <v>154</v>
      </c>
      <c r="C9006" s="45" t="s">
        <v>6832</v>
      </c>
      <c r="D9006" s="46" t="s">
        <v>13037</v>
      </c>
      <c r="E9006" s="46">
        <v>46441</v>
      </c>
      <c r="AF9006" s="326"/>
    </row>
    <row r="9007" spans="1:32" x14ac:dyDescent="0.25">
      <c r="A9007" s="44" t="s">
        <v>9386</v>
      </c>
      <c r="B9007" s="44" t="s">
        <v>154</v>
      </c>
      <c r="C9007" s="45" t="s">
        <v>6832</v>
      </c>
      <c r="D9007" s="46" t="s">
        <v>13037</v>
      </c>
      <c r="E9007" s="46">
        <v>46441</v>
      </c>
      <c r="AF9007" s="326"/>
    </row>
    <row r="9008" spans="1:32" x14ac:dyDescent="0.25">
      <c r="A9008" s="44" t="s">
        <v>9386</v>
      </c>
      <c r="B9008" s="44" t="s">
        <v>154</v>
      </c>
      <c r="C9008" s="45" t="s">
        <v>6832</v>
      </c>
      <c r="D9008" s="46" t="s">
        <v>13037</v>
      </c>
      <c r="E9008" s="46">
        <v>46441</v>
      </c>
      <c r="AF9008" s="326"/>
    </row>
    <row r="9009" spans="1:32" x14ac:dyDescent="0.25">
      <c r="A9009" s="44" t="s">
        <v>9386</v>
      </c>
      <c r="B9009" s="44" t="s">
        <v>154</v>
      </c>
      <c r="C9009" s="45" t="s">
        <v>15659</v>
      </c>
      <c r="D9009" s="46" t="s">
        <v>13037</v>
      </c>
      <c r="E9009" s="46">
        <v>46218</v>
      </c>
      <c r="AF9009" s="326"/>
    </row>
    <row r="9010" spans="1:32" x14ac:dyDescent="0.25">
      <c r="A9010" s="44" t="s">
        <v>9386</v>
      </c>
      <c r="B9010" s="44" t="s">
        <v>154</v>
      </c>
      <c r="C9010" s="45" t="s">
        <v>15659</v>
      </c>
      <c r="D9010" s="46" t="s">
        <v>13037</v>
      </c>
      <c r="E9010" s="46">
        <v>46218</v>
      </c>
      <c r="AF9010" s="326"/>
    </row>
    <row r="9011" spans="1:32" x14ac:dyDescent="0.25">
      <c r="A9011" s="44" t="s">
        <v>9386</v>
      </c>
      <c r="B9011" s="44" t="s">
        <v>154</v>
      </c>
      <c r="C9011" s="45" t="s">
        <v>15659</v>
      </c>
      <c r="D9011" s="46" t="s">
        <v>13037</v>
      </c>
      <c r="E9011" s="46">
        <v>46218</v>
      </c>
      <c r="AF9011" s="326"/>
    </row>
    <row r="9012" spans="1:32" x14ac:dyDescent="0.25">
      <c r="A9012" s="44" t="s">
        <v>9386</v>
      </c>
      <c r="B9012" s="44" t="s">
        <v>17606</v>
      </c>
      <c r="C9012" s="45" t="s">
        <v>17705</v>
      </c>
      <c r="D9012" s="46" t="s">
        <v>13037</v>
      </c>
      <c r="E9012" s="46">
        <v>46344</v>
      </c>
      <c r="AF9012" s="326"/>
    </row>
    <row r="9013" spans="1:32" x14ac:dyDescent="0.25">
      <c r="A9013" s="44" t="s">
        <v>4511</v>
      </c>
      <c r="B9013" s="44" t="s">
        <v>210</v>
      </c>
      <c r="C9013" s="45">
        <v>241001</v>
      </c>
      <c r="D9013" s="45" t="s">
        <v>12340</v>
      </c>
      <c r="E9013" s="45" t="s">
        <v>5650</v>
      </c>
      <c r="AF9013" s="326"/>
    </row>
    <row r="9014" spans="1:32" x14ac:dyDescent="0.25">
      <c r="A9014" s="44" t="s">
        <v>767</v>
      </c>
      <c r="B9014" s="44" t="s">
        <v>2433</v>
      </c>
      <c r="C9014" s="45">
        <v>230105</v>
      </c>
      <c r="D9014" s="45" t="s">
        <v>12340</v>
      </c>
      <c r="E9014" s="45" t="s">
        <v>5580</v>
      </c>
      <c r="AF9014" s="326"/>
    </row>
    <row r="9015" spans="1:32" x14ac:dyDescent="0.3">
      <c r="A9015" s="372" t="s">
        <v>12442</v>
      </c>
      <c r="B9015" s="372" t="s">
        <v>1200</v>
      </c>
      <c r="C9015" s="125" t="s">
        <v>12346</v>
      </c>
      <c r="D9015" s="32" t="s">
        <v>20621</v>
      </c>
      <c r="E9015" s="125" t="s">
        <v>5075</v>
      </c>
      <c r="F9015" s="125" t="s">
        <v>1236</v>
      </c>
      <c r="G9015" s="125" t="s">
        <v>1237</v>
      </c>
      <c r="AF9015" s="326"/>
    </row>
    <row r="9016" spans="1:32" x14ac:dyDescent="0.25">
      <c r="A9016" s="44" t="s">
        <v>15660</v>
      </c>
      <c r="B9016" s="44" t="s">
        <v>6798</v>
      </c>
      <c r="C9016" s="45" t="s">
        <v>15661</v>
      </c>
      <c r="D9016" s="46" t="s">
        <v>13037</v>
      </c>
      <c r="E9016" s="46">
        <v>46568</v>
      </c>
      <c r="AF9016" s="326"/>
    </row>
    <row r="9017" spans="1:32" x14ac:dyDescent="0.25">
      <c r="A9017" s="44" t="s">
        <v>5590</v>
      </c>
      <c r="B9017" s="44" t="s">
        <v>966</v>
      </c>
      <c r="C9017" s="45">
        <v>22010702</v>
      </c>
      <c r="D9017" s="45" t="s">
        <v>12340</v>
      </c>
      <c r="E9017" s="45" t="s">
        <v>5444</v>
      </c>
      <c r="AF9017" s="326"/>
    </row>
    <row r="9018" spans="1:32" x14ac:dyDescent="0.25">
      <c r="A9018" s="44" t="s">
        <v>14266</v>
      </c>
      <c r="B9018" s="44" t="s">
        <v>3298</v>
      </c>
      <c r="C9018" s="45">
        <v>25010402</v>
      </c>
      <c r="D9018" s="45" t="s">
        <v>12340</v>
      </c>
      <c r="E9018" s="45" t="s">
        <v>13581</v>
      </c>
      <c r="AF9018" s="326"/>
    </row>
    <row r="9019" spans="1:32" x14ac:dyDescent="0.3">
      <c r="A9019" s="372" t="s">
        <v>16794</v>
      </c>
      <c r="B9019" s="372" t="s">
        <v>16875</v>
      </c>
      <c r="C9019" s="125" t="s">
        <v>16876</v>
      </c>
      <c r="D9019" s="32" t="s">
        <v>20621</v>
      </c>
      <c r="E9019" s="125" t="s">
        <v>16883</v>
      </c>
      <c r="F9019" s="125" t="s">
        <v>1236</v>
      </c>
      <c r="G9019" s="125" t="s">
        <v>1237</v>
      </c>
      <c r="AF9019" s="326"/>
    </row>
    <row r="9020" spans="1:32" x14ac:dyDescent="0.25">
      <c r="A9020" s="44" t="s">
        <v>10528</v>
      </c>
      <c r="B9020" s="44" t="s">
        <v>16158</v>
      </c>
      <c r="C9020" s="45" t="s">
        <v>10587</v>
      </c>
      <c r="D9020" s="93" t="s">
        <v>3876</v>
      </c>
      <c r="E9020" s="359">
        <f>DATE(2028,2,28)</f>
        <v>46811</v>
      </c>
      <c r="F9020" s="93"/>
      <c r="G9020" s="93"/>
      <c r="H9020" s="93"/>
      <c r="I9020" s="99"/>
      <c r="J9020" s="99"/>
      <c r="K9020" s="99"/>
      <c r="L9020" s="99"/>
      <c r="M9020" s="99"/>
      <c r="N9020" s="99"/>
      <c r="O9020" s="99"/>
      <c r="P9020" s="99"/>
      <c r="Q9020" s="99"/>
      <c r="R9020" s="99"/>
      <c r="S9020" s="99"/>
      <c r="T9020" s="99"/>
      <c r="U9020" s="99"/>
      <c r="V9020" s="99"/>
      <c r="W9020" s="99"/>
      <c r="X9020" s="99"/>
      <c r="Y9020" s="99"/>
      <c r="Z9020" s="99"/>
      <c r="AF9020" s="326"/>
    </row>
    <row r="9021" spans="1:32" x14ac:dyDescent="0.25">
      <c r="A9021" s="44" t="s">
        <v>19364</v>
      </c>
      <c r="B9021" s="44" t="s">
        <v>2433</v>
      </c>
      <c r="C9021" s="45">
        <v>250106</v>
      </c>
      <c r="D9021" s="45" t="s">
        <v>12340</v>
      </c>
      <c r="E9021" s="45" t="s">
        <v>12896</v>
      </c>
      <c r="AF9021" s="326"/>
    </row>
    <row r="9022" spans="1:32" x14ac:dyDescent="0.25">
      <c r="A9022" s="44" t="s">
        <v>17100</v>
      </c>
      <c r="B9022" s="44" t="s">
        <v>967</v>
      </c>
      <c r="C9022" s="45">
        <v>250601</v>
      </c>
      <c r="D9022" s="45" t="s">
        <v>12340</v>
      </c>
      <c r="E9022" s="45" t="s">
        <v>16905</v>
      </c>
      <c r="AF9022" s="326"/>
    </row>
    <row r="9023" spans="1:32" x14ac:dyDescent="0.25">
      <c r="A9023" s="44" t="s">
        <v>17101</v>
      </c>
      <c r="B9023" s="44" t="s">
        <v>5490</v>
      </c>
      <c r="C9023" s="45">
        <v>250603</v>
      </c>
      <c r="D9023" s="45" t="s">
        <v>12340</v>
      </c>
      <c r="E9023" s="45" t="s">
        <v>8383</v>
      </c>
      <c r="AF9023" s="326"/>
    </row>
    <row r="9024" spans="1:32" x14ac:dyDescent="0.25">
      <c r="A9024" s="44" t="s">
        <v>17101</v>
      </c>
      <c r="B9024" s="44" t="s">
        <v>3597</v>
      </c>
      <c r="C9024" s="45">
        <v>250503</v>
      </c>
      <c r="D9024" s="45" t="s">
        <v>12340</v>
      </c>
      <c r="E9024" s="45" t="s">
        <v>16904</v>
      </c>
      <c r="AF9024" s="326"/>
    </row>
    <row r="9025" spans="1:32" x14ac:dyDescent="0.25">
      <c r="A9025" s="44" t="s">
        <v>594</v>
      </c>
      <c r="B9025" s="44" t="s">
        <v>20390</v>
      </c>
      <c r="C9025" s="45" t="s">
        <v>4143</v>
      </c>
      <c r="D9025" s="32" t="s">
        <v>12570</v>
      </c>
      <c r="E9025" s="46">
        <v>46265</v>
      </c>
      <c r="AF9025" s="326"/>
    </row>
    <row r="9026" spans="1:32" x14ac:dyDescent="0.25">
      <c r="A9026" s="44" t="s">
        <v>10660</v>
      </c>
      <c r="B9026" s="44" t="s">
        <v>10661</v>
      </c>
      <c r="C9026" s="45" t="s">
        <v>10662</v>
      </c>
      <c r="D9026" s="45" t="s">
        <v>12177</v>
      </c>
      <c r="E9026" s="45" t="s">
        <v>10663</v>
      </c>
      <c r="F9026" s="93"/>
      <c r="G9026" s="93"/>
      <c r="H9026" s="93"/>
      <c r="I9026" s="99"/>
      <c r="J9026" s="99"/>
      <c r="K9026" s="99"/>
      <c r="L9026" s="99"/>
      <c r="M9026" s="99"/>
      <c r="N9026" s="99"/>
      <c r="O9026" s="99"/>
      <c r="P9026" s="99"/>
      <c r="Q9026" s="99"/>
      <c r="R9026" s="99"/>
      <c r="S9026" s="99"/>
      <c r="T9026" s="99"/>
      <c r="U9026" s="99"/>
      <c r="V9026" s="99"/>
      <c r="W9026" s="99"/>
      <c r="X9026" s="99"/>
      <c r="Y9026" s="99"/>
      <c r="Z9026" s="99"/>
      <c r="AF9026" s="326"/>
    </row>
    <row r="9027" spans="1:32" x14ac:dyDescent="0.25">
      <c r="A9027" s="44" t="s">
        <v>10660</v>
      </c>
      <c r="B9027" s="44" t="s">
        <v>10661</v>
      </c>
      <c r="C9027" s="45" t="s">
        <v>10662</v>
      </c>
      <c r="D9027" s="93" t="s">
        <v>18817</v>
      </c>
      <c r="E9027" s="45" t="s">
        <v>18717</v>
      </c>
      <c r="F9027" s="379"/>
      <c r="G9027" s="379"/>
      <c r="H9027" s="379"/>
      <c r="I9027" s="380"/>
      <c r="J9027" s="380"/>
      <c r="K9027" s="380"/>
      <c r="L9027" s="380"/>
      <c r="M9027" s="380"/>
      <c r="N9027" s="380"/>
      <c r="O9027" s="380"/>
      <c r="P9027" s="380"/>
      <c r="Q9027" s="380"/>
      <c r="R9027" s="380"/>
      <c r="S9027" s="380"/>
      <c r="T9027" s="380"/>
      <c r="U9027" s="380"/>
      <c r="V9027" s="380"/>
      <c r="W9027" s="380"/>
      <c r="X9027" s="380"/>
      <c r="Y9027" s="380"/>
      <c r="Z9027" s="380"/>
      <c r="AA9027" s="380"/>
      <c r="AF9027" s="326"/>
    </row>
    <row r="9028" spans="1:32" x14ac:dyDescent="0.25">
      <c r="A9028" s="44" t="s">
        <v>10660</v>
      </c>
      <c r="B9028" s="44" t="s">
        <v>10661</v>
      </c>
      <c r="C9028" s="45" t="s">
        <v>10662</v>
      </c>
      <c r="D9028" s="45" t="s">
        <v>10697</v>
      </c>
      <c r="E9028" s="45" t="s">
        <v>10663</v>
      </c>
      <c r="F9028" s="93"/>
      <c r="G9028" s="93"/>
      <c r="H9028" s="93"/>
      <c r="I9028" s="99"/>
      <c r="J9028" s="99"/>
      <c r="K9028" s="99"/>
      <c r="L9028" s="99"/>
      <c r="M9028" s="99"/>
      <c r="N9028" s="44"/>
      <c r="O9028" s="44"/>
      <c r="P9028" s="99"/>
      <c r="Q9028" s="99"/>
      <c r="R9028" s="99"/>
      <c r="S9028" s="99"/>
      <c r="T9028" s="99"/>
      <c r="U9028" s="99"/>
      <c r="V9028" s="99"/>
      <c r="W9028" s="99"/>
      <c r="X9028" s="99"/>
      <c r="Y9028" s="99"/>
      <c r="Z9028" s="99"/>
      <c r="AF9028" s="326"/>
    </row>
    <row r="9029" spans="1:32" x14ac:dyDescent="0.25">
      <c r="A9029" s="76" t="s">
        <v>6080</v>
      </c>
      <c r="B9029" s="76" t="s">
        <v>4221</v>
      </c>
      <c r="C9029" s="56" t="s">
        <v>4222</v>
      </c>
      <c r="D9029" s="146" t="s">
        <v>1901</v>
      </c>
      <c r="E9029" s="69">
        <v>45906</v>
      </c>
      <c r="F9029" s="93"/>
      <c r="G9029" s="93"/>
      <c r="H9029" s="93"/>
      <c r="I9029" s="99"/>
      <c r="J9029" s="99"/>
      <c r="K9029" s="99"/>
      <c r="L9029" s="99"/>
      <c r="M9029" s="99"/>
      <c r="N9029" s="44"/>
      <c r="O9029" s="44"/>
      <c r="P9029" s="99"/>
      <c r="Q9029" s="99"/>
      <c r="R9029" s="99"/>
      <c r="S9029" s="99"/>
      <c r="T9029" s="99"/>
      <c r="U9029" s="99"/>
      <c r="V9029" s="99"/>
      <c r="W9029" s="99"/>
      <c r="X9029" s="99"/>
      <c r="Y9029" s="99"/>
      <c r="Z9029" s="99"/>
      <c r="AF9029" s="326"/>
    </row>
    <row r="9030" spans="1:32" x14ac:dyDescent="0.25">
      <c r="A9030" s="44" t="s">
        <v>19365</v>
      </c>
      <c r="B9030" s="44" t="s">
        <v>990</v>
      </c>
      <c r="C9030" s="45">
        <v>260102</v>
      </c>
      <c r="D9030" s="45" t="s">
        <v>12340</v>
      </c>
      <c r="E9030" s="45" t="s">
        <v>8976</v>
      </c>
      <c r="AF9030" s="326"/>
    </row>
    <row r="9031" spans="1:32" x14ac:dyDescent="0.25">
      <c r="A9031" s="256" t="s">
        <v>15286</v>
      </c>
      <c r="B9031" s="256" t="s">
        <v>15281</v>
      </c>
      <c r="C9031" s="53" t="s">
        <v>15390</v>
      </c>
      <c r="D9031" s="93" t="s">
        <v>5891</v>
      </c>
      <c r="E9031" s="257">
        <v>47252</v>
      </c>
      <c r="F9031" s="93"/>
      <c r="G9031" s="93"/>
      <c r="H9031" s="93"/>
      <c r="I9031" s="99"/>
      <c r="J9031" s="99"/>
      <c r="K9031" s="99"/>
      <c r="L9031" s="99"/>
      <c r="M9031" s="99"/>
      <c r="N9031" s="99"/>
      <c r="O9031" s="99"/>
      <c r="P9031" s="99"/>
      <c r="Q9031" s="99"/>
      <c r="R9031" s="99"/>
      <c r="S9031" s="99"/>
      <c r="T9031" s="99"/>
      <c r="U9031" s="99"/>
      <c r="V9031" s="99"/>
      <c r="W9031" s="99"/>
      <c r="X9031" s="99"/>
      <c r="Y9031" s="99"/>
      <c r="Z9031" s="99"/>
      <c r="AF9031" s="326"/>
    </row>
    <row r="9032" spans="1:32" x14ac:dyDescent="0.25">
      <c r="A9032" s="256" t="s">
        <v>15286</v>
      </c>
      <c r="B9032" s="256" t="s">
        <v>15281</v>
      </c>
      <c r="C9032" s="53" t="s">
        <v>15390</v>
      </c>
      <c r="D9032" s="93" t="s">
        <v>5891</v>
      </c>
      <c r="E9032" s="257">
        <v>47252</v>
      </c>
      <c r="F9032" s="93"/>
      <c r="G9032" s="93"/>
      <c r="H9032" s="93"/>
      <c r="I9032" s="99"/>
      <c r="J9032" s="99"/>
      <c r="K9032" s="99"/>
      <c r="L9032" s="99"/>
      <c r="M9032" s="99"/>
      <c r="N9032" s="99"/>
      <c r="O9032" s="99"/>
      <c r="P9032" s="99"/>
      <c r="Q9032" s="99"/>
      <c r="R9032" s="99"/>
      <c r="S9032" s="99"/>
      <c r="T9032" s="99"/>
      <c r="U9032" s="99"/>
      <c r="V9032" s="99"/>
      <c r="W9032" s="99"/>
      <c r="X9032" s="99"/>
      <c r="Y9032" s="99"/>
      <c r="Z9032" s="99"/>
      <c r="AF9032" s="326"/>
    </row>
    <row r="9033" spans="1:32" x14ac:dyDescent="0.3">
      <c r="A9033" s="99" t="s">
        <v>15286</v>
      </c>
      <c r="B9033" s="92" t="s">
        <v>4175</v>
      </c>
      <c r="C9033" s="93" t="s">
        <v>16735</v>
      </c>
      <c r="D9033" s="93" t="s">
        <v>1250</v>
      </c>
      <c r="E9033" s="94">
        <v>46316</v>
      </c>
      <c r="F9033" s="93"/>
      <c r="G9033" s="93"/>
      <c r="H9033" s="93" t="s">
        <v>1237</v>
      </c>
      <c r="I9033" s="99"/>
      <c r="J9033" s="99"/>
      <c r="K9033" s="99"/>
      <c r="L9033" s="99"/>
      <c r="M9033" s="99"/>
      <c r="N9033" s="99"/>
      <c r="O9033" s="99"/>
      <c r="P9033" s="99"/>
      <c r="Q9033" s="99"/>
      <c r="R9033" s="99"/>
      <c r="S9033" s="99"/>
      <c r="T9033" s="99"/>
      <c r="U9033" s="99"/>
      <c r="V9033" s="99"/>
      <c r="W9033" s="99"/>
      <c r="X9033" s="99"/>
      <c r="Y9033" s="99"/>
      <c r="Z9033" s="99"/>
      <c r="AA9033" s="380"/>
      <c r="AF9033" s="326"/>
    </row>
    <row r="9034" spans="1:32" x14ac:dyDescent="0.25">
      <c r="A9034" s="92" t="s">
        <v>11116</v>
      </c>
      <c r="B9034" s="92" t="s">
        <v>11136</v>
      </c>
      <c r="C9034" s="93" t="s">
        <v>11137</v>
      </c>
      <c r="D9034" s="93" t="s">
        <v>1250</v>
      </c>
      <c r="E9034" s="94">
        <v>46281</v>
      </c>
      <c r="F9034" s="93"/>
      <c r="G9034" s="93"/>
      <c r="H9034" s="93"/>
      <c r="I9034" s="99"/>
      <c r="J9034" s="99"/>
      <c r="K9034" s="99"/>
      <c r="L9034" s="99"/>
      <c r="M9034" s="99"/>
      <c r="N9034" s="44"/>
      <c r="O9034" s="44"/>
      <c r="P9034" s="99"/>
      <c r="Q9034" s="99"/>
      <c r="R9034" s="99"/>
      <c r="S9034" s="99"/>
      <c r="T9034" s="99"/>
      <c r="U9034" s="99"/>
      <c r="V9034" s="99"/>
      <c r="W9034" s="99"/>
      <c r="X9034" s="99"/>
      <c r="Y9034" s="99"/>
      <c r="Z9034" s="99"/>
      <c r="AA9034" s="380"/>
      <c r="AF9034" s="326"/>
    </row>
    <row r="9035" spans="1:32" x14ac:dyDescent="0.25">
      <c r="A9035" s="57" t="s">
        <v>502</v>
      </c>
      <c r="B9035" s="92" t="s">
        <v>3862</v>
      </c>
      <c r="C9035" s="93" t="s">
        <v>3860</v>
      </c>
      <c r="D9035" s="93" t="s">
        <v>3861</v>
      </c>
      <c r="E9035" s="94">
        <v>46203</v>
      </c>
      <c r="F9035" s="93"/>
      <c r="G9035" s="93"/>
      <c r="H9035" s="93"/>
      <c r="I9035" s="99"/>
      <c r="J9035" s="99"/>
      <c r="K9035" s="99"/>
      <c r="L9035" s="99"/>
      <c r="M9035" s="99"/>
      <c r="N9035" s="44"/>
      <c r="O9035" s="44"/>
      <c r="P9035" s="99"/>
      <c r="Q9035" s="99"/>
      <c r="R9035" s="99"/>
      <c r="S9035" s="99"/>
      <c r="T9035" s="99"/>
      <c r="U9035" s="99"/>
      <c r="V9035" s="99"/>
      <c r="W9035" s="99"/>
      <c r="X9035" s="99"/>
      <c r="Y9035" s="99"/>
      <c r="Z9035" s="99"/>
      <c r="AA9035" s="380"/>
      <c r="AF9035" s="326"/>
    </row>
    <row r="9036" spans="1:32" x14ac:dyDescent="0.25">
      <c r="A9036" s="44" t="s">
        <v>502</v>
      </c>
      <c r="B9036" s="92" t="s">
        <v>13084</v>
      </c>
      <c r="C9036" s="93" t="s">
        <v>13054</v>
      </c>
      <c r="D9036" s="93" t="s">
        <v>1250</v>
      </c>
      <c r="E9036" s="94">
        <v>47208</v>
      </c>
      <c r="F9036" s="93"/>
      <c r="G9036" s="93"/>
      <c r="H9036" s="93"/>
      <c r="I9036" s="99"/>
      <c r="J9036" s="99"/>
      <c r="K9036" s="99"/>
      <c r="L9036" s="99"/>
      <c r="M9036" s="99"/>
      <c r="N9036" s="99"/>
      <c r="O9036" s="44"/>
      <c r="P9036" s="99"/>
      <c r="Q9036" s="99"/>
      <c r="R9036" s="99"/>
      <c r="S9036" s="99"/>
      <c r="T9036" s="99"/>
      <c r="U9036" s="99"/>
      <c r="V9036" s="99"/>
      <c r="W9036" s="99"/>
      <c r="X9036" s="99"/>
      <c r="Y9036" s="99"/>
      <c r="Z9036" s="99"/>
      <c r="AF9036" s="326"/>
    </row>
    <row r="9037" spans="1:32" x14ac:dyDescent="0.25">
      <c r="A9037" s="57" t="s">
        <v>3669</v>
      </c>
      <c r="B9037" s="92" t="s">
        <v>3862</v>
      </c>
      <c r="C9037" s="93" t="s">
        <v>3860</v>
      </c>
      <c r="D9037" s="93" t="s">
        <v>3861</v>
      </c>
      <c r="E9037" s="94">
        <v>46203</v>
      </c>
      <c r="F9037" s="93"/>
      <c r="G9037" s="93"/>
      <c r="H9037" s="93"/>
      <c r="I9037" s="99"/>
      <c r="J9037" s="99"/>
      <c r="K9037" s="99"/>
      <c r="L9037" s="99"/>
      <c r="M9037" s="99"/>
      <c r="N9037" s="44"/>
      <c r="O9037" s="44"/>
      <c r="P9037" s="99"/>
      <c r="Q9037" s="99"/>
      <c r="R9037" s="99"/>
      <c r="S9037" s="99"/>
      <c r="T9037" s="99"/>
      <c r="U9037" s="99"/>
      <c r="V9037" s="99"/>
      <c r="W9037" s="99"/>
      <c r="X9037" s="99"/>
      <c r="Y9037" s="99"/>
      <c r="Z9037" s="99"/>
      <c r="AA9037" s="380"/>
      <c r="AF9037" s="326"/>
    </row>
    <row r="9038" spans="1:32" x14ac:dyDescent="0.25">
      <c r="A9038" s="44" t="s">
        <v>15662</v>
      </c>
      <c r="B9038" s="44" t="s">
        <v>2610</v>
      </c>
      <c r="C9038" s="45" t="s">
        <v>15663</v>
      </c>
      <c r="D9038" s="46" t="s">
        <v>13037</v>
      </c>
      <c r="E9038" s="46">
        <v>46162</v>
      </c>
      <c r="AF9038" s="326"/>
    </row>
    <row r="9039" spans="1:32" x14ac:dyDescent="0.25">
      <c r="A9039" s="44" t="s">
        <v>15662</v>
      </c>
      <c r="B9039" s="44" t="s">
        <v>2610</v>
      </c>
      <c r="C9039" s="45" t="s">
        <v>15663</v>
      </c>
      <c r="D9039" s="46" t="s">
        <v>13037</v>
      </c>
      <c r="E9039" s="46">
        <v>46162</v>
      </c>
      <c r="AF9039" s="326"/>
    </row>
    <row r="9040" spans="1:32" x14ac:dyDescent="0.25">
      <c r="A9040" s="44" t="s">
        <v>19366</v>
      </c>
      <c r="B9040" s="44" t="s">
        <v>13571</v>
      </c>
      <c r="C9040" s="45">
        <v>241101</v>
      </c>
      <c r="D9040" s="45" t="s">
        <v>12340</v>
      </c>
      <c r="E9040" s="45" t="s">
        <v>5650</v>
      </c>
      <c r="AF9040" s="326"/>
    </row>
    <row r="9041" spans="1:32" x14ac:dyDescent="0.25">
      <c r="A9041" s="44" t="s">
        <v>13068</v>
      </c>
      <c r="B9041" s="92" t="s">
        <v>13084</v>
      </c>
      <c r="C9041" s="93" t="s">
        <v>13054</v>
      </c>
      <c r="D9041" s="93" t="s">
        <v>1250</v>
      </c>
      <c r="E9041" s="94">
        <v>47208</v>
      </c>
      <c r="F9041" s="93"/>
      <c r="G9041" s="93"/>
      <c r="H9041" s="93"/>
      <c r="I9041" s="99"/>
      <c r="J9041" s="99"/>
      <c r="K9041" s="99"/>
      <c r="L9041" s="99"/>
      <c r="M9041" s="99"/>
      <c r="N9041" s="99"/>
      <c r="O9041" s="44"/>
      <c r="P9041" s="99"/>
      <c r="Q9041" s="99"/>
      <c r="R9041" s="99"/>
      <c r="S9041" s="99"/>
      <c r="T9041" s="99"/>
      <c r="U9041" s="99"/>
      <c r="V9041" s="99"/>
      <c r="W9041" s="99"/>
      <c r="X9041" s="99"/>
      <c r="Y9041" s="99"/>
      <c r="Z9041" s="99"/>
      <c r="AF9041" s="326"/>
    </row>
    <row r="9042" spans="1:32" x14ac:dyDescent="0.25">
      <c r="A9042" s="44" t="s">
        <v>3096</v>
      </c>
      <c r="B9042" s="44" t="s">
        <v>967</v>
      </c>
      <c r="C9042" s="45">
        <v>230601</v>
      </c>
      <c r="D9042" s="45" t="s">
        <v>12340</v>
      </c>
      <c r="E9042" s="45" t="s">
        <v>8383</v>
      </c>
      <c r="AF9042" s="326"/>
    </row>
    <row r="9043" spans="1:32" x14ac:dyDescent="0.25">
      <c r="A9043" s="44" t="s">
        <v>3029</v>
      </c>
      <c r="B9043" s="44" t="s">
        <v>20343</v>
      </c>
      <c r="C9043" s="45" t="s">
        <v>14521</v>
      </c>
      <c r="D9043" s="32" t="s">
        <v>12570</v>
      </c>
      <c r="E9043" s="46">
        <v>46387</v>
      </c>
      <c r="AF9043" s="326"/>
    </row>
    <row r="9044" spans="1:32" x14ac:dyDescent="0.3">
      <c r="A9044" s="372" t="s">
        <v>14373</v>
      </c>
      <c r="B9044" s="372" t="s">
        <v>5062</v>
      </c>
      <c r="C9044" s="125" t="s">
        <v>14080</v>
      </c>
      <c r="D9044" s="32" t="s">
        <v>20621</v>
      </c>
      <c r="E9044" s="125" t="s">
        <v>13567</v>
      </c>
      <c r="F9044" s="125" t="s">
        <v>1236</v>
      </c>
      <c r="G9044" s="125" t="s">
        <v>1236</v>
      </c>
      <c r="AF9044" s="326"/>
    </row>
    <row r="9045" spans="1:32" x14ac:dyDescent="0.3">
      <c r="A9045" s="372" t="s">
        <v>17526</v>
      </c>
      <c r="B9045" s="372" t="s">
        <v>5061</v>
      </c>
      <c r="C9045" s="125" t="s">
        <v>17483</v>
      </c>
      <c r="D9045" s="32" t="s">
        <v>20621</v>
      </c>
      <c r="E9045" s="125" t="s">
        <v>5246</v>
      </c>
      <c r="F9045" s="125" t="s">
        <v>1236</v>
      </c>
      <c r="G9045" s="125" t="s">
        <v>1237</v>
      </c>
      <c r="AF9045" s="326"/>
    </row>
    <row r="9046" spans="1:32" x14ac:dyDescent="0.25">
      <c r="A9046" s="44" t="s">
        <v>8322</v>
      </c>
      <c r="B9046" s="44" t="s">
        <v>3169</v>
      </c>
      <c r="C9046" s="45">
        <v>230502</v>
      </c>
      <c r="D9046" s="45" t="s">
        <v>12340</v>
      </c>
      <c r="E9046" s="45" t="s">
        <v>8252</v>
      </c>
      <c r="AF9046" s="326"/>
    </row>
    <row r="9047" spans="1:32" x14ac:dyDescent="0.25">
      <c r="A9047" s="44" t="s">
        <v>17102</v>
      </c>
      <c r="B9047" s="44" t="s">
        <v>5620</v>
      </c>
      <c r="C9047" s="45">
        <v>250602</v>
      </c>
      <c r="D9047" s="45" t="s">
        <v>12340</v>
      </c>
      <c r="E9047" s="45" t="s">
        <v>8383</v>
      </c>
      <c r="AF9047" s="326"/>
    </row>
    <row r="9048" spans="1:32" x14ac:dyDescent="0.25">
      <c r="A9048" s="44" t="s">
        <v>13326</v>
      </c>
      <c r="B9048" s="44" t="s">
        <v>13171</v>
      </c>
      <c r="C9048" s="45">
        <v>38.229999999999997</v>
      </c>
      <c r="D9048" s="45" t="s">
        <v>13565</v>
      </c>
      <c r="E9048" s="46">
        <v>46934</v>
      </c>
      <c r="F9048" s="45"/>
      <c r="G9048" s="93"/>
      <c r="H9048" s="93"/>
      <c r="I9048" s="99"/>
      <c r="J9048" s="99"/>
      <c r="K9048" s="99"/>
      <c r="L9048" s="99"/>
      <c r="M9048" s="99"/>
      <c r="N9048" s="99"/>
      <c r="O9048" s="99"/>
      <c r="P9048" s="99"/>
      <c r="Q9048" s="99"/>
      <c r="R9048" s="99"/>
      <c r="S9048" s="99"/>
      <c r="T9048" s="99"/>
      <c r="U9048" s="99"/>
      <c r="V9048" s="99"/>
      <c r="W9048" s="99"/>
      <c r="X9048" s="99"/>
      <c r="Y9048" s="99"/>
      <c r="Z9048" s="99"/>
      <c r="AF9048" s="326"/>
    </row>
    <row r="9049" spans="1:32" x14ac:dyDescent="0.25">
      <c r="A9049" s="44" t="s">
        <v>19367</v>
      </c>
      <c r="B9049" s="44" t="s">
        <v>5639</v>
      </c>
      <c r="C9049" s="45">
        <v>26010401</v>
      </c>
      <c r="D9049" s="45" t="s">
        <v>12340</v>
      </c>
      <c r="E9049" s="45" t="s">
        <v>18836</v>
      </c>
      <c r="AF9049" s="326"/>
    </row>
    <row r="9050" spans="1:32" x14ac:dyDescent="0.25">
      <c r="A9050" s="44" t="s">
        <v>19368</v>
      </c>
      <c r="B9050" s="44" t="s">
        <v>980</v>
      </c>
      <c r="C9050" s="45">
        <v>260103</v>
      </c>
      <c r="D9050" s="45" t="s">
        <v>12340</v>
      </c>
      <c r="E9050" s="45" t="s">
        <v>8976</v>
      </c>
      <c r="AF9050" s="326"/>
    </row>
    <row r="9051" spans="1:32" x14ac:dyDescent="0.3">
      <c r="A9051" s="372" t="s">
        <v>12443</v>
      </c>
      <c r="B9051" s="372" t="s">
        <v>16874</v>
      </c>
      <c r="C9051" s="125" t="s">
        <v>13872</v>
      </c>
      <c r="D9051" s="32" t="s">
        <v>20621</v>
      </c>
      <c r="E9051" s="125" t="s">
        <v>5650</v>
      </c>
      <c r="F9051" s="125" t="s">
        <v>1236</v>
      </c>
      <c r="G9051" s="125" t="s">
        <v>1237</v>
      </c>
      <c r="AF9051" s="326"/>
    </row>
    <row r="9052" spans="1:32" x14ac:dyDescent="0.3">
      <c r="A9052" s="372" t="s">
        <v>12443</v>
      </c>
      <c r="B9052" s="372" t="s">
        <v>13870</v>
      </c>
      <c r="C9052" s="125" t="s">
        <v>13871</v>
      </c>
      <c r="D9052" s="32" t="s">
        <v>20621</v>
      </c>
      <c r="E9052" s="125" t="s">
        <v>5650</v>
      </c>
      <c r="F9052" s="125" t="s">
        <v>1236</v>
      </c>
      <c r="G9052" s="125" t="s">
        <v>1237</v>
      </c>
      <c r="AF9052" s="326"/>
    </row>
    <row r="9053" spans="1:32" x14ac:dyDescent="0.25">
      <c r="A9053" s="99" t="s">
        <v>71</v>
      </c>
      <c r="B9053" s="92" t="s">
        <v>4067</v>
      </c>
      <c r="C9053" s="93" t="s">
        <v>4068</v>
      </c>
      <c r="D9053" s="93" t="s">
        <v>1250</v>
      </c>
      <c r="E9053" s="94">
        <v>46651</v>
      </c>
      <c r="F9053" s="93"/>
      <c r="G9053" s="93"/>
      <c r="H9053" s="93" t="s">
        <v>1237</v>
      </c>
      <c r="I9053" s="99"/>
      <c r="J9053" s="99"/>
      <c r="K9053" s="99"/>
      <c r="L9053" s="99"/>
      <c r="M9053" s="99"/>
      <c r="N9053" s="44"/>
      <c r="O9053" s="44"/>
      <c r="P9053" s="99"/>
      <c r="Q9053" s="99"/>
      <c r="R9053" s="99"/>
      <c r="S9053" s="99"/>
      <c r="T9053" s="99"/>
      <c r="U9053" s="99"/>
      <c r="V9053" s="99"/>
      <c r="W9053" s="99"/>
      <c r="X9053" s="99"/>
      <c r="Y9053" s="99"/>
      <c r="Z9053" s="99"/>
      <c r="AF9053" s="326"/>
    </row>
    <row r="9054" spans="1:32" x14ac:dyDescent="0.25">
      <c r="A9054" s="44" t="s">
        <v>71</v>
      </c>
      <c r="B9054" s="44" t="s">
        <v>3275</v>
      </c>
      <c r="C9054" s="45" t="s">
        <v>8239</v>
      </c>
      <c r="D9054" s="45" t="s">
        <v>12177</v>
      </c>
      <c r="E9054" s="45" t="s">
        <v>8524</v>
      </c>
      <c r="F9054" s="93"/>
      <c r="G9054" s="93"/>
      <c r="H9054" s="93"/>
      <c r="I9054" s="99"/>
      <c r="J9054" s="99"/>
      <c r="K9054" s="99"/>
      <c r="L9054" s="99"/>
      <c r="M9054" s="99"/>
      <c r="N9054" s="99"/>
      <c r="O9054" s="99"/>
      <c r="P9054" s="99"/>
      <c r="Q9054" s="99"/>
      <c r="R9054" s="99"/>
      <c r="S9054" s="99"/>
      <c r="T9054" s="99"/>
      <c r="U9054" s="99"/>
      <c r="V9054" s="99"/>
      <c r="W9054" s="99"/>
      <c r="X9054" s="99"/>
      <c r="Y9054" s="99"/>
      <c r="Z9054" s="99"/>
      <c r="AF9054" s="326"/>
    </row>
    <row r="9055" spans="1:32" x14ac:dyDescent="0.25">
      <c r="A9055" s="44" t="s">
        <v>71</v>
      </c>
      <c r="B9055" s="44" t="s">
        <v>3275</v>
      </c>
      <c r="C9055" s="45" t="s">
        <v>8239</v>
      </c>
      <c r="D9055" s="93" t="s">
        <v>18817</v>
      </c>
      <c r="E9055" s="45" t="s">
        <v>8524</v>
      </c>
      <c r="F9055" s="379"/>
      <c r="G9055" s="379"/>
      <c r="H9055" s="379"/>
      <c r="I9055" s="380"/>
      <c r="J9055" s="380"/>
      <c r="K9055" s="380"/>
      <c r="L9055" s="380"/>
      <c r="M9055" s="380"/>
      <c r="N9055" s="380"/>
      <c r="O9055" s="380"/>
      <c r="P9055" s="380"/>
      <c r="Q9055" s="380"/>
      <c r="R9055" s="380"/>
      <c r="S9055" s="380"/>
      <c r="T9055" s="380"/>
      <c r="U9055" s="380"/>
      <c r="V9055" s="380"/>
      <c r="W9055" s="380"/>
      <c r="X9055" s="380"/>
      <c r="Y9055" s="380"/>
      <c r="Z9055" s="380"/>
      <c r="AA9055" s="380"/>
      <c r="AF9055" s="326"/>
    </row>
    <row r="9056" spans="1:32" x14ac:dyDescent="0.25">
      <c r="A9056" s="44" t="s">
        <v>71</v>
      </c>
      <c r="B9056" s="44" t="s">
        <v>11331</v>
      </c>
      <c r="C9056" s="45">
        <v>24050301</v>
      </c>
      <c r="D9056" s="45" t="s">
        <v>12340</v>
      </c>
      <c r="E9056" s="45" t="s">
        <v>5468</v>
      </c>
      <c r="AF9056" s="326"/>
    </row>
    <row r="9057" spans="1:32" x14ac:dyDescent="0.25">
      <c r="A9057" s="44" t="s">
        <v>71</v>
      </c>
      <c r="B9057" s="44" t="s">
        <v>3160</v>
      </c>
      <c r="C9057" s="45">
        <v>230901</v>
      </c>
      <c r="D9057" s="45" t="s">
        <v>12340</v>
      </c>
      <c r="E9057" s="45" t="s">
        <v>8524</v>
      </c>
      <c r="AF9057" s="326"/>
    </row>
    <row r="9058" spans="1:32" x14ac:dyDescent="0.25">
      <c r="A9058" s="44" t="s">
        <v>71</v>
      </c>
      <c r="B9058" s="44" t="s">
        <v>2433</v>
      </c>
      <c r="C9058" s="45">
        <v>230105</v>
      </c>
      <c r="D9058" s="45" t="s">
        <v>12340</v>
      </c>
      <c r="E9058" s="45" t="s">
        <v>5580</v>
      </c>
      <c r="AF9058" s="326"/>
    </row>
    <row r="9059" spans="1:32" x14ac:dyDescent="0.25">
      <c r="A9059" s="44" t="s">
        <v>71</v>
      </c>
      <c r="B9059" s="44" t="s">
        <v>3275</v>
      </c>
      <c r="C9059" s="45" t="s">
        <v>8239</v>
      </c>
      <c r="D9059" s="45" t="s">
        <v>10697</v>
      </c>
      <c r="E9059" s="45" t="s">
        <v>5072</v>
      </c>
      <c r="F9059" s="93"/>
      <c r="G9059" s="93"/>
      <c r="H9059" s="93"/>
      <c r="I9059" s="99"/>
      <c r="J9059" s="99"/>
      <c r="K9059" s="99"/>
      <c r="L9059" s="99"/>
      <c r="M9059" s="99"/>
      <c r="N9059" s="44"/>
      <c r="O9059" s="44"/>
      <c r="P9059" s="99"/>
      <c r="Q9059" s="99"/>
      <c r="R9059" s="99"/>
      <c r="S9059" s="99"/>
      <c r="T9059" s="99"/>
      <c r="U9059" s="99"/>
      <c r="V9059" s="99"/>
      <c r="W9059" s="99"/>
      <c r="X9059" s="99"/>
      <c r="Y9059" s="99"/>
      <c r="Z9059" s="99"/>
      <c r="AF9059" s="326"/>
    </row>
    <row r="9060" spans="1:32" x14ac:dyDescent="0.25">
      <c r="A9060" s="44" t="s">
        <v>14137</v>
      </c>
      <c r="B9060" s="44" t="s">
        <v>20398</v>
      </c>
      <c r="C9060" s="45" t="s">
        <v>14082</v>
      </c>
      <c r="D9060" s="32" t="s">
        <v>12570</v>
      </c>
      <c r="E9060" s="46">
        <v>46418</v>
      </c>
      <c r="AF9060" s="326"/>
    </row>
    <row r="9061" spans="1:32" x14ac:dyDescent="0.25">
      <c r="A9061" s="44" t="s">
        <v>3270</v>
      </c>
      <c r="B9061" s="44" t="s">
        <v>3598</v>
      </c>
      <c r="C9061" s="45">
        <v>210305</v>
      </c>
      <c r="D9061" s="45" t="s">
        <v>12340</v>
      </c>
      <c r="E9061" s="45" t="s">
        <v>3276</v>
      </c>
      <c r="AF9061" s="326"/>
    </row>
    <row r="9062" spans="1:32" x14ac:dyDescent="0.25">
      <c r="A9062" s="44" t="s">
        <v>8449</v>
      </c>
      <c r="B9062" s="92" t="s">
        <v>3574</v>
      </c>
      <c r="C9062" s="93" t="s">
        <v>8458</v>
      </c>
      <c r="D9062" s="93" t="s">
        <v>1250</v>
      </c>
      <c r="E9062" s="94">
        <v>46496</v>
      </c>
      <c r="F9062" s="93"/>
      <c r="G9062" s="93"/>
      <c r="H9062" s="93"/>
      <c r="I9062" s="99"/>
      <c r="J9062" s="99"/>
      <c r="K9062" s="99"/>
      <c r="L9062" s="99"/>
      <c r="M9062" s="99"/>
      <c r="N9062" s="44"/>
      <c r="O9062" s="44"/>
      <c r="P9062" s="99"/>
      <c r="Q9062" s="99"/>
      <c r="R9062" s="99"/>
      <c r="S9062" s="99"/>
      <c r="T9062" s="99"/>
      <c r="U9062" s="99"/>
      <c r="V9062" s="99"/>
      <c r="W9062" s="99"/>
      <c r="X9062" s="99"/>
      <c r="Y9062" s="99"/>
      <c r="Z9062" s="99"/>
      <c r="AF9062" s="326"/>
    </row>
    <row r="9063" spans="1:32" x14ac:dyDescent="0.25">
      <c r="A9063" s="44" t="s">
        <v>10240</v>
      </c>
      <c r="B9063" s="92" t="s">
        <v>10390</v>
      </c>
      <c r="C9063" s="56" t="s">
        <v>10120</v>
      </c>
      <c r="D9063" s="146" t="s">
        <v>10389</v>
      </c>
      <c r="E9063" s="107">
        <v>45838</v>
      </c>
      <c r="F9063" s="93"/>
      <c r="G9063" s="93"/>
      <c r="H9063" s="93"/>
      <c r="I9063" s="99"/>
      <c r="J9063" s="99"/>
      <c r="K9063" s="99"/>
      <c r="L9063" s="99"/>
      <c r="M9063" s="99"/>
      <c r="N9063" s="44"/>
      <c r="O9063" s="44"/>
      <c r="P9063" s="99"/>
      <c r="Q9063" s="99"/>
      <c r="R9063" s="99"/>
      <c r="S9063" s="99"/>
      <c r="T9063" s="99"/>
      <c r="U9063" s="99"/>
      <c r="V9063" s="99"/>
      <c r="W9063" s="99"/>
      <c r="X9063" s="99"/>
      <c r="Y9063" s="99"/>
      <c r="Z9063" s="99"/>
      <c r="AF9063" s="326"/>
    </row>
    <row r="9064" spans="1:32" x14ac:dyDescent="0.25">
      <c r="A9064" s="44" t="s">
        <v>10240</v>
      </c>
      <c r="B9064" s="44" t="s">
        <v>3163</v>
      </c>
      <c r="C9064" s="45">
        <v>25100202</v>
      </c>
      <c r="D9064" s="45" t="s">
        <v>12340</v>
      </c>
      <c r="E9064" s="45" t="s">
        <v>12119</v>
      </c>
      <c r="AF9064" s="326"/>
    </row>
    <row r="9065" spans="1:32" x14ac:dyDescent="0.25">
      <c r="A9065" s="44" t="s">
        <v>10240</v>
      </c>
      <c r="B9065" s="44" t="s">
        <v>18854</v>
      </c>
      <c r="C9065" s="45">
        <v>25100201</v>
      </c>
      <c r="D9065" s="45" t="s">
        <v>12340</v>
      </c>
      <c r="E9065" s="45" t="s">
        <v>12119</v>
      </c>
      <c r="AF9065" s="326"/>
    </row>
    <row r="9066" spans="1:32" x14ac:dyDescent="0.25">
      <c r="A9066" s="44" t="s">
        <v>10240</v>
      </c>
      <c r="B9066" s="44" t="s">
        <v>1733</v>
      </c>
      <c r="C9066" s="45">
        <v>250101</v>
      </c>
      <c r="D9066" s="45" t="s">
        <v>12340</v>
      </c>
      <c r="E9066" s="45" t="s">
        <v>13567</v>
      </c>
      <c r="AF9066" s="326"/>
    </row>
    <row r="9067" spans="1:32" x14ac:dyDescent="0.25">
      <c r="A9067" s="44" t="s">
        <v>10240</v>
      </c>
      <c r="B9067" s="44" t="s">
        <v>5639</v>
      </c>
      <c r="C9067" s="45">
        <v>25010401</v>
      </c>
      <c r="D9067" s="45" t="s">
        <v>12340</v>
      </c>
      <c r="E9067" s="45" t="s">
        <v>13581</v>
      </c>
      <c r="AF9067" s="326"/>
    </row>
    <row r="9068" spans="1:32" x14ac:dyDescent="0.3">
      <c r="A9068" s="135" t="s">
        <v>16898</v>
      </c>
      <c r="B9068" s="131" t="s">
        <v>1251</v>
      </c>
      <c r="C9068" s="96" t="s">
        <v>6208</v>
      </c>
      <c r="D9068" s="96" t="s">
        <v>1250</v>
      </c>
      <c r="E9068" s="94">
        <v>46228</v>
      </c>
      <c r="F9068" s="93"/>
      <c r="G9068" s="93"/>
      <c r="H9068" s="93"/>
      <c r="I9068" s="99"/>
      <c r="J9068" s="99"/>
      <c r="K9068" s="99"/>
      <c r="L9068" s="99"/>
      <c r="M9068" s="99"/>
      <c r="N9068" s="99"/>
      <c r="O9068" s="99"/>
      <c r="P9068" s="99"/>
      <c r="Q9068" s="99"/>
      <c r="R9068" s="99"/>
      <c r="S9068" s="99"/>
      <c r="T9068" s="99"/>
      <c r="U9068" s="99"/>
      <c r="V9068" s="99"/>
      <c r="W9068" s="99"/>
      <c r="X9068" s="99"/>
      <c r="Y9068" s="99"/>
      <c r="Z9068" s="99"/>
      <c r="AA9068" s="380"/>
      <c r="AF9068" s="326"/>
    </row>
    <row r="9069" spans="1:32" x14ac:dyDescent="0.25">
      <c r="A9069" s="44" t="s">
        <v>1564</v>
      </c>
      <c r="B9069" s="44" t="s">
        <v>3275</v>
      </c>
      <c r="C9069" s="45" t="s">
        <v>4349</v>
      </c>
      <c r="D9069" s="45" t="s">
        <v>12177</v>
      </c>
      <c r="E9069" s="45" t="s">
        <v>3276</v>
      </c>
      <c r="F9069" s="93"/>
      <c r="G9069" s="93"/>
      <c r="H9069" s="93"/>
      <c r="I9069" s="99"/>
      <c r="J9069" s="99"/>
      <c r="K9069" s="99"/>
      <c r="L9069" s="99"/>
      <c r="M9069" s="99"/>
      <c r="N9069" s="99"/>
      <c r="O9069" s="99"/>
      <c r="P9069" s="99"/>
      <c r="Q9069" s="99"/>
      <c r="R9069" s="99"/>
      <c r="S9069" s="99"/>
      <c r="T9069" s="99"/>
      <c r="U9069" s="99"/>
      <c r="V9069" s="99"/>
      <c r="W9069" s="99"/>
      <c r="X9069" s="99"/>
      <c r="Y9069" s="99"/>
      <c r="Z9069" s="99"/>
      <c r="AF9069" s="326"/>
    </row>
    <row r="9070" spans="1:32" x14ac:dyDescent="0.25">
      <c r="A9070" s="44" t="s">
        <v>1564</v>
      </c>
      <c r="B9070" s="44" t="s">
        <v>3275</v>
      </c>
      <c r="C9070" s="45" t="s">
        <v>4349</v>
      </c>
      <c r="D9070" s="93" t="s">
        <v>18817</v>
      </c>
      <c r="E9070" s="45" t="s">
        <v>3276</v>
      </c>
      <c r="F9070" s="379"/>
      <c r="G9070" s="379"/>
      <c r="H9070" s="379"/>
      <c r="I9070" s="380"/>
      <c r="J9070" s="380"/>
      <c r="K9070" s="380"/>
      <c r="L9070" s="380"/>
      <c r="M9070" s="380"/>
      <c r="N9070" s="380"/>
      <c r="O9070" s="380"/>
      <c r="P9070" s="380"/>
      <c r="Q9070" s="380"/>
      <c r="R9070" s="380"/>
      <c r="S9070" s="380"/>
      <c r="T9070" s="380"/>
      <c r="U9070" s="380"/>
      <c r="V9070" s="380"/>
      <c r="W9070" s="380"/>
      <c r="X9070" s="380"/>
      <c r="Y9070" s="380"/>
      <c r="Z9070" s="380"/>
      <c r="AA9070" s="380"/>
      <c r="AF9070" s="326"/>
    </row>
    <row r="9071" spans="1:32" x14ac:dyDescent="0.25">
      <c r="A9071" s="44" t="s">
        <v>1564</v>
      </c>
      <c r="B9071" s="44" t="s">
        <v>3275</v>
      </c>
      <c r="C9071" s="45" t="s">
        <v>18816</v>
      </c>
      <c r="D9071" s="93" t="s">
        <v>18817</v>
      </c>
      <c r="E9071" s="45" t="s">
        <v>18726</v>
      </c>
      <c r="F9071" s="379"/>
      <c r="G9071" s="379"/>
      <c r="H9071" s="379"/>
      <c r="I9071" s="380"/>
      <c r="J9071" s="380"/>
      <c r="K9071" s="380"/>
      <c r="L9071" s="380"/>
      <c r="M9071" s="380"/>
      <c r="N9071" s="380"/>
      <c r="O9071" s="380"/>
      <c r="P9071" s="380"/>
      <c r="Q9071" s="380"/>
      <c r="R9071" s="380"/>
      <c r="S9071" s="380"/>
      <c r="T9071" s="380"/>
      <c r="U9071" s="380"/>
      <c r="V9071" s="380"/>
      <c r="W9071" s="380"/>
      <c r="X9071" s="380"/>
      <c r="Y9071" s="380"/>
      <c r="Z9071" s="380"/>
      <c r="AA9071" s="380"/>
      <c r="AF9071" s="326"/>
    </row>
    <row r="9072" spans="1:32" x14ac:dyDescent="0.25">
      <c r="A9072" s="44" t="s">
        <v>1564</v>
      </c>
      <c r="B9072" s="44" t="s">
        <v>16159</v>
      </c>
      <c r="C9072" s="45" t="s">
        <v>14909</v>
      </c>
      <c r="D9072" s="93" t="s">
        <v>3876</v>
      </c>
      <c r="E9072" s="359">
        <f>DATE(2029,1,10)</f>
        <v>47128</v>
      </c>
      <c r="F9072" s="93"/>
      <c r="G9072" s="93"/>
      <c r="H9072" s="93"/>
      <c r="I9072" s="99"/>
      <c r="J9072" s="99"/>
      <c r="K9072" s="99"/>
      <c r="L9072" s="99"/>
      <c r="M9072" s="99"/>
      <c r="N9072" s="99"/>
      <c r="O9072" s="99"/>
      <c r="P9072" s="99"/>
      <c r="Q9072" s="99"/>
      <c r="R9072" s="99"/>
      <c r="S9072" s="99"/>
      <c r="T9072" s="99"/>
      <c r="U9072" s="99"/>
      <c r="V9072" s="99"/>
      <c r="W9072" s="99"/>
      <c r="X9072" s="99"/>
      <c r="Y9072" s="99"/>
      <c r="Z9072" s="99"/>
      <c r="AF9072" s="326"/>
    </row>
    <row r="9073" spans="1:32" x14ac:dyDescent="0.25">
      <c r="A9073" s="44" t="s">
        <v>1564</v>
      </c>
      <c r="B9073" s="44" t="s">
        <v>3275</v>
      </c>
      <c r="C9073" s="45" t="s">
        <v>4349</v>
      </c>
      <c r="D9073" s="45" t="s">
        <v>10697</v>
      </c>
      <c r="E9073" s="45" t="s">
        <v>5074</v>
      </c>
      <c r="F9073" s="93"/>
      <c r="G9073" s="93"/>
      <c r="H9073" s="93"/>
      <c r="I9073" s="99"/>
      <c r="J9073" s="99"/>
      <c r="K9073" s="99"/>
      <c r="L9073" s="99"/>
      <c r="M9073" s="99"/>
      <c r="N9073" s="44"/>
      <c r="O9073" s="44"/>
      <c r="P9073" s="99"/>
      <c r="Q9073" s="99"/>
      <c r="R9073" s="99"/>
      <c r="S9073" s="99"/>
      <c r="T9073" s="99"/>
      <c r="U9073" s="99"/>
      <c r="V9073" s="99"/>
      <c r="W9073" s="99"/>
      <c r="X9073" s="99"/>
      <c r="Y9073" s="99"/>
      <c r="Z9073" s="99"/>
      <c r="AF9073" s="326"/>
    </row>
    <row r="9074" spans="1:32" x14ac:dyDescent="0.25">
      <c r="A9074" s="44" t="s">
        <v>5591</v>
      </c>
      <c r="B9074" s="44" t="s">
        <v>2433</v>
      </c>
      <c r="C9074" s="45">
        <v>220105</v>
      </c>
      <c r="D9074" s="45" t="s">
        <v>12340</v>
      </c>
      <c r="E9074" s="45" t="s">
        <v>2686</v>
      </c>
      <c r="AF9074" s="326"/>
    </row>
    <row r="9075" spans="1:32" x14ac:dyDescent="0.25">
      <c r="A9075" s="44" t="s">
        <v>17935</v>
      </c>
      <c r="B9075" s="44" t="s">
        <v>20398</v>
      </c>
      <c r="C9075" s="45" t="s">
        <v>17917</v>
      </c>
      <c r="D9075" s="32" t="s">
        <v>12570</v>
      </c>
      <c r="E9075" s="46">
        <v>46418</v>
      </c>
      <c r="AF9075" s="326"/>
    </row>
    <row r="9076" spans="1:32" x14ac:dyDescent="0.25">
      <c r="A9076" s="44" t="s">
        <v>14514</v>
      </c>
      <c r="B9076" s="44" t="s">
        <v>20333</v>
      </c>
      <c r="C9076" s="45" t="s">
        <v>14512</v>
      </c>
      <c r="D9076" s="32" t="s">
        <v>12570</v>
      </c>
      <c r="E9076" s="46">
        <v>46538</v>
      </c>
      <c r="AF9076" s="326"/>
    </row>
    <row r="9077" spans="1:32" x14ac:dyDescent="0.3">
      <c r="A9077" s="372" t="s">
        <v>12014</v>
      </c>
      <c r="B9077" s="372" t="s">
        <v>1208</v>
      </c>
      <c r="C9077" s="125" t="s">
        <v>11149</v>
      </c>
      <c r="D9077" s="32" t="s">
        <v>20621</v>
      </c>
      <c r="E9077" s="125" t="s">
        <v>2686</v>
      </c>
      <c r="F9077" s="125" t="s">
        <v>1236</v>
      </c>
      <c r="G9077" s="125" t="s">
        <v>1237</v>
      </c>
      <c r="AF9077" s="326"/>
    </row>
    <row r="9078" spans="1:32" x14ac:dyDescent="0.25">
      <c r="A9078" s="44" t="s">
        <v>11525</v>
      </c>
      <c r="B9078" s="44" t="s">
        <v>11297</v>
      </c>
      <c r="C9078" s="45">
        <v>240501</v>
      </c>
      <c r="D9078" s="45" t="s">
        <v>12340</v>
      </c>
      <c r="E9078" s="45" t="s">
        <v>11298</v>
      </c>
      <c r="AF9078" s="326"/>
    </row>
    <row r="9079" spans="1:32" x14ac:dyDescent="0.25">
      <c r="A9079" s="44" t="s">
        <v>19369</v>
      </c>
      <c r="B9079" s="44" t="s">
        <v>20365</v>
      </c>
      <c r="C9079" s="45" t="s">
        <v>20366</v>
      </c>
      <c r="D9079" s="32" t="s">
        <v>12570</v>
      </c>
      <c r="E9079" s="46">
        <v>46507</v>
      </c>
      <c r="AF9079" s="326"/>
    </row>
    <row r="9080" spans="1:32" x14ac:dyDescent="0.25">
      <c r="A9080" s="44" t="s">
        <v>19369</v>
      </c>
      <c r="B9080" s="44" t="s">
        <v>5639</v>
      </c>
      <c r="C9080" s="45">
        <v>26010401</v>
      </c>
      <c r="D9080" s="45" t="s">
        <v>12340</v>
      </c>
      <c r="E9080" s="45" t="s">
        <v>18836</v>
      </c>
      <c r="AF9080" s="326"/>
    </row>
    <row r="9081" spans="1:32" x14ac:dyDescent="0.3">
      <c r="A9081" s="372" t="s">
        <v>14374</v>
      </c>
      <c r="B9081" s="372" t="s">
        <v>1204</v>
      </c>
      <c r="C9081" s="125" t="s">
        <v>14352</v>
      </c>
      <c r="D9081" s="32" t="s">
        <v>20621</v>
      </c>
      <c r="E9081" s="125" t="s">
        <v>13567</v>
      </c>
      <c r="F9081" s="125" t="s">
        <v>1236</v>
      </c>
      <c r="G9081" s="125" t="s">
        <v>1237</v>
      </c>
      <c r="AF9081" s="326"/>
    </row>
    <row r="9082" spans="1:32" x14ac:dyDescent="0.25">
      <c r="A9082" s="44" t="s">
        <v>249</v>
      </c>
      <c r="B9082" s="44" t="s">
        <v>174</v>
      </c>
      <c r="C9082" s="45" t="s">
        <v>3378</v>
      </c>
      <c r="D9082" s="45" t="s">
        <v>12177</v>
      </c>
      <c r="E9082" s="45" t="s">
        <v>5471</v>
      </c>
      <c r="F9082" s="93"/>
      <c r="G9082" s="93"/>
      <c r="H9082" s="93"/>
      <c r="I9082" s="99"/>
      <c r="J9082" s="99"/>
      <c r="K9082" s="99"/>
      <c r="L9082" s="99"/>
      <c r="M9082" s="99"/>
      <c r="N9082" s="99"/>
      <c r="O9082" s="99"/>
      <c r="P9082" s="99"/>
      <c r="Q9082" s="99"/>
      <c r="R9082" s="99"/>
      <c r="S9082" s="99"/>
      <c r="T9082" s="99"/>
      <c r="U9082" s="99"/>
      <c r="V9082" s="99"/>
      <c r="W9082" s="99"/>
      <c r="X9082" s="99"/>
      <c r="Y9082" s="99"/>
      <c r="Z9082" s="99"/>
      <c r="AF9082" s="326"/>
    </row>
    <row r="9083" spans="1:32" x14ac:dyDescent="0.25">
      <c r="A9083" s="44" t="s">
        <v>249</v>
      </c>
      <c r="B9083" s="44" t="s">
        <v>174</v>
      </c>
      <c r="C9083" s="45" t="s">
        <v>3378</v>
      </c>
      <c r="D9083" s="45" t="s">
        <v>10697</v>
      </c>
      <c r="E9083" s="45" t="s">
        <v>5471</v>
      </c>
      <c r="F9083" s="93"/>
      <c r="G9083" s="93"/>
      <c r="H9083" s="93"/>
      <c r="I9083" s="99"/>
      <c r="J9083" s="99"/>
      <c r="K9083" s="99"/>
      <c r="L9083" s="99"/>
      <c r="M9083" s="99"/>
      <c r="N9083" s="44"/>
      <c r="O9083" s="44"/>
      <c r="P9083" s="99"/>
      <c r="Q9083" s="99"/>
      <c r="R9083" s="99"/>
      <c r="S9083" s="99"/>
      <c r="T9083" s="99"/>
      <c r="U9083" s="99"/>
      <c r="V9083" s="99"/>
      <c r="W9083" s="99"/>
      <c r="X9083" s="99"/>
      <c r="Y9083" s="99"/>
      <c r="Z9083" s="99"/>
      <c r="AF9083" s="326"/>
    </row>
    <row r="9084" spans="1:32" x14ac:dyDescent="0.25">
      <c r="A9084" s="135" t="s">
        <v>6228</v>
      </c>
      <c r="B9084" s="131" t="s">
        <v>6205</v>
      </c>
      <c r="C9084" s="96" t="s">
        <v>6206</v>
      </c>
      <c r="D9084" s="96" t="s">
        <v>1250</v>
      </c>
      <c r="E9084" s="94">
        <v>46234</v>
      </c>
      <c r="F9084" s="93"/>
      <c r="G9084" s="93"/>
      <c r="H9084" s="93"/>
      <c r="I9084" s="99"/>
      <c r="J9084" s="99"/>
      <c r="K9084" s="99"/>
      <c r="L9084" s="99"/>
      <c r="M9084" s="99"/>
      <c r="N9084" s="44"/>
      <c r="O9084" s="44"/>
      <c r="P9084" s="99"/>
      <c r="Q9084" s="99"/>
      <c r="R9084" s="99"/>
      <c r="S9084" s="99"/>
      <c r="T9084" s="99"/>
      <c r="U9084" s="99"/>
      <c r="V9084" s="99"/>
      <c r="W9084" s="99"/>
      <c r="X9084" s="99"/>
      <c r="Y9084" s="99"/>
      <c r="Z9084" s="99"/>
      <c r="AA9084" s="380"/>
      <c r="AF9084" s="326"/>
    </row>
    <row r="9085" spans="1:32" x14ac:dyDescent="0.3">
      <c r="A9085" s="99" t="s">
        <v>3902</v>
      </c>
      <c r="B9085" s="92" t="s">
        <v>14451</v>
      </c>
      <c r="C9085" s="93" t="s">
        <v>14452</v>
      </c>
      <c r="D9085" s="93" t="s">
        <v>1250</v>
      </c>
      <c r="E9085" s="94">
        <v>47320</v>
      </c>
      <c r="F9085" s="93"/>
      <c r="G9085" s="93"/>
      <c r="H9085" s="93"/>
      <c r="I9085" s="99"/>
      <c r="J9085" s="99"/>
      <c r="K9085" s="99"/>
      <c r="L9085" s="99"/>
      <c r="M9085" s="99"/>
      <c r="N9085" s="99"/>
      <c r="O9085" s="99"/>
      <c r="P9085" s="99"/>
      <c r="Q9085" s="99"/>
      <c r="R9085" s="99"/>
      <c r="S9085" s="99"/>
      <c r="T9085" s="99"/>
      <c r="U9085" s="99"/>
      <c r="V9085" s="99"/>
      <c r="W9085" s="99"/>
      <c r="X9085" s="99"/>
      <c r="Y9085" s="99"/>
      <c r="Z9085" s="99"/>
      <c r="AA9085" s="380"/>
      <c r="AF9085" s="326"/>
    </row>
    <row r="9086" spans="1:32" x14ac:dyDescent="0.25">
      <c r="A9086" s="44" t="s">
        <v>19370</v>
      </c>
      <c r="B9086" s="44" t="s">
        <v>3298</v>
      </c>
      <c r="C9086" s="45">
        <v>26010402</v>
      </c>
      <c r="D9086" s="45" t="s">
        <v>12340</v>
      </c>
      <c r="E9086" s="45" t="s">
        <v>18836</v>
      </c>
      <c r="AF9086" s="326"/>
    </row>
    <row r="9087" spans="1:32" x14ac:dyDescent="0.25">
      <c r="A9087" s="44" t="s">
        <v>18114</v>
      </c>
      <c r="B9087" s="44" t="s">
        <v>18115</v>
      </c>
      <c r="C9087" s="45" t="s">
        <v>18393</v>
      </c>
      <c r="D9087" s="93" t="s">
        <v>3876</v>
      </c>
      <c r="E9087" s="359">
        <f>DATE(2029,12,8)</f>
        <v>47460</v>
      </c>
      <c r="F9087" s="93"/>
      <c r="G9087" s="93"/>
      <c r="H9087" s="93"/>
      <c r="I9087" s="99"/>
      <c r="J9087" s="99"/>
      <c r="K9087" s="99"/>
      <c r="L9087" s="99"/>
      <c r="M9087" s="99"/>
      <c r="N9087" s="99"/>
      <c r="O9087" s="99"/>
      <c r="P9087" s="99"/>
      <c r="Q9087" s="99"/>
      <c r="R9087" s="99"/>
      <c r="S9087" s="99"/>
      <c r="T9087" s="99"/>
      <c r="U9087" s="99"/>
      <c r="V9087" s="99"/>
      <c r="W9087" s="99"/>
      <c r="X9087" s="99"/>
      <c r="Y9087" s="99"/>
      <c r="Z9087" s="99"/>
      <c r="AF9087" s="326"/>
    </row>
    <row r="9088" spans="1:32" x14ac:dyDescent="0.25">
      <c r="A9088" s="368" t="s">
        <v>9192</v>
      </c>
      <c r="B9088" s="256" t="s">
        <v>9169</v>
      </c>
      <c r="C9088" s="53" t="s">
        <v>9254</v>
      </c>
      <c r="D9088" s="93" t="s">
        <v>5891</v>
      </c>
      <c r="E9088" s="257">
        <v>47091</v>
      </c>
      <c r="F9088" s="93"/>
      <c r="G9088" s="93"/>
      <c r="H9088" s="93"/>
      <c r="I9088" s="99"/>
      <c r="J9088" s="99"/>
      <c r="K9088" s="99"/>
      <c r="L9088" s="99"/>
      <c r="M9088" s="99"/>
      <c r="N9088" s="99"/>
      <c r="O9088" s="99"/>
      <c r="P9088" s="99"/>
      <c r="Q9088" s="99"/>
      <c r="R9088" s="99"/>
      <c r="S9088" s="99"/>
      <c r="T9088" s="99"/>
      <c r="U9088" s="99"/>
      <c r="V9088" s="99"/>
      <c r="W9088" s="99"/>
      <c r="X9088" s="99"/>
      <c r="Y9088" s="99"/>
      <c r="Z9088" s="99"/>
      <c r="AF9088" s="326"/>
    </row>
    <row r="9089" spans="1:32" x14ac:dyDescent="0.25">
      <c r="A9089" s="44" t="s">
        <v>17103</v>
      </c>
      <c r="B9089" s="44" t="s">
        <v>5447</v>
      </c>
      <c r="C9089" s="45">
        <v>250802</v>
      </c>
      <c r="D9089" s="45" t="s">
        <v>12340</v>
      </c>
      <c r="E9089" s="45" t="s">
        <v>10682</v>
      </c>
      <c r="AF9089" s="326"/>
    </row>
    <row r="9090" spans="1:32" x14ac:dyDescent="0.25">
      <c r="A9090" s="44" t="s">
        <v>10241</v>
      </c>
      <c r="B9090" s="92" t="s">
        <v>10390</v>
      </c>
      <c r="C9090" s="56" t="s">
        <v>10129</v>
      </c>
      <c r="D9090" s="146" t="s">
        <v>10389</v>
      </c>
      <c r="E9090" s="107">
        <v>45838</v>
      </c>
      <c r="F9090" s="93"/>
      <c r="G9090" s="93"/>
      <c r="H9090" s="93"/>
      <c r="I9090" s="99"/>
      <c r="J9090" s="99"/>
      <c r="K9090" s="99"/>
      <c r="L9090" s="99"/>
      <c r="M9090" s="99"/>
      <c r="N9090" s="44"/>
      <c r="O9090" s="44"/>
      <c r="P9090" s="99"/>
      <c r="Q9090" s="99"/>
      <c r="R9090" s="99"/>
      <c r="S9090" s="99"/>
      <c r="T9090" s="99"/>
      <c r="U9090" s="99"/>
      <c r="V9090" s="99"/>
      <c r="W9090" s="99"/>
      <c r="X9090" s="99"/>
      <c r="Y9090" s="99"/>
      <c r="Z9090" s="99"/>
      <c r="AF9090" s="326"/>
    </row>
    <row r="9091" spans="1:32" x14ac:dyDescent="0.25">
      <c r="A9091" s="44" t="s">
        <v>17104</v>
      </c>
      <c r="B9091" s="44" t="s">
        <v>2433</v>
      </c>
      <c r="C9091" s="45">
        <v>250106</v>
      </c>
      <c r="D9091" s="45" t="s">
        <v>12340</v>
      </c>
      <c r="E9091" s="45" t="s">
        <v>12896</v>
      </c>
      <c r="AF9091" s="326"/>
    </row>
    <row r="9092" spans="1:32" x14ac:dyDescent="0.25">
      <c r="A9092" s="44" t="s">
        <v>19371</v>
      </c>
      <c r="B9092" s="44" t="s">
        <v>7120</v>
      </c>
      <c r="C9092" s="45">
        <v>260204</v>
      </c>
      <c r="D9092" s="45" t="s">
        <v>12340</v>
      </c>
      <c r="E9092" s="45" t="s">
        <v>10021</v>
      </c>
      <c r="AF9092" s="326"/>
    </row>
    <row r="9093" spans="1:32" x14ac:dyDescent="0.25">
      <c r="A9093" s="44" t="s">
        <v>19372</v>
      </c>
      <c r="B9093" s="44" t="s">
        <v>2433</v>
      </c>
      <c r="C9093" s="45">
        <v>250106</v>
      </c>
      <c r="D9093" s="45" t="s">
        <v>12340</v>
      </c>
      <c r="E9093" s="45" t="s">
        <v>12896</v>
      </c>
      <c r="AF9093" s="326"/>
    </row>
    <row r="9094" spans="1:32" x14ac:dyDescent="0.25">
      <c r="A9094" s="44" t="s">
        <v>19372</v>
      </c>
      <c r="B9094" s="44" t="s">
        <v>3160</v>
      </c>
      <c r="C9094" s="45">
        <v>230901</v>
      </c>
      <c r="D9094" s="45" t="s">
        <v>12340</v>
      </c>
      <c r="E9094" s="45" t="s">
        <v>8524</v>
      </c>
      <c r="AF9094" s="326"/>
    </row>
    <row r="9095" spans="1:32" x14ac:dyDescent="0.25">
      <c r="A9095" s="44" t="s">
        <v>8527</v>
      </c>
      <c r="B9095" s="44" t="s">
        <v>16160</v>
      </c>
      <c r="C9095" s="45" t="s">
        <v>16161</v>
      </c>
      <c r="D9095" s="93" t="s">
        <v>3876</v>
      </c>
      <c r="E9095" s="359">
        <f>DATE(2029,5,19)</f>
        <v>47257</v>
      </c>
      <c r="F9095" s="93"/>
      <c r="G9095" s="93"/>
      <c r="H9095" s="93"/>
      <c r="I9095" s="99"/>
      <c r="J9095" s="99"/>
      <c r="K9095" s="99"/>
      <c r="L9095" s="99"/>
      <c r="M9095" s="99"/>
      <c r="N9095" s="99"/>
      <c r="O9095" s="99"/>
      <c r="P9095" s="99"/>
      <c r="Q9095" s="99"/>
      <c r="R9095" s="99"/>
      <c r="S9095" s="99"/>
      <c r="T9095" s="99"/>
      <c r="U9095" s="99"/>
      <c r="V9095" s="99"/>
      <c r="W9095" s="99"/>
      <c r="X9095" s="99"/>
      <c r="Y9095" s="99"/>
      <c r="Z9095" s="99"/>
      <c r="AF9095" s="326"/>
    </row>
    <row r="9096" spans="1:32" x14ac:dyDescent="0.25">
      <c r="A9096" s="44" t="s">
        <v>8527</v>
      </c>
      <c r="B9096" s="44" t="s">
        <v>8464</v>
      </c>
      <c r="C9096" s="45">
        <v>230701</v>
      </c>
      <c r="D9096" s="45" t="s">
        <v>12340</v>
      </c>
      <c r="E9096" s="45" t="s">
        <v>4375</v>
      </c>
      <c r="AF9096" s="326"/>
    </row>
    <row r="9097" spans="1:32" x14ac:dyDescent="0.25">
      <c r="A9097" s="44" t="s">
        <v>5592</v>
      </c>
      <c r="B9097" s="44" t="s">
        <v>3598</v>
      </c>
      <c r="C9097" s="45">
        <v>230301</v>
      </c>
      <c r="D9097" s="45" t="s">
        <v>12340</v>
      </c>
      <c r="E9097" s="45" t="s">
        <v>5580</v>
      </c>
      <c r="AF9097" s="326"/>
    </row>
    <row r="9098" spans="1:32" x14ac:dyDescent="0.25">
      <c r="A9098" s="44" t="s">
        <v>12617</v>
      </c>
      <c r="B9098" s="44" t="s">
        <v>20343</v>
      </c>
      <c r="C9098" s="45" t="s">
        <v>12601</v>
      </c>
      <c r="D9098" s="32" t="s">
        <v>12570</v>
      </c>
      <c r="E9098" s="46">
        <v>46387</v>
      </c>
      <c r="AF9098" s="326"/>
    </row>
    <row r="9099" spans="1:32" x14ac:dyDescent="0.25">
      <c r="A9099" s="44" t="s">
        <v>5296</v>
      </c>
      <c r="B9099" s="44" t="s">
        <v>5286</v>
      </c>
      <c r="C9099" s="45" t="s">
        <v>5297</v>
      </c>
      <c r="D9099" s="45" t="s">
        <v>12177</v>
      </c>
      <c r="E9099" s="45" t="s">
        <v>2628</v>
      </c>
      <c r="F9099" s="93"/>
      <c r="G9099" s="93"/>
      <c r="H9099" s="93"/>
      <c r="I9099" s="99"/>
      <c r="J9099" s="99"/>
      <c r="K9099" s="99"/>
      <c r="L9099" s="99"/>
      <c r="M9099" s="99"/>
      <c r="N9099" s="99"/>
      <c r="O9099" s="99"/>
      <c r="P9099" s="99"/>
      <c r="Q9099" s="99"/>
      <c r="R9099" s="99"/>
      <c r="S9099" s="99"/>
      <c r="T9099" s="99"/>
      <c r="U9099" s="99"/>
      <c r="V9099" s="99"/>
      <c r="W9099" s="99"/>
      <c r="X9099" s="99"/>
      <c r="Y9099" s="99"/>
      <c r="Z9099" s="99"/>
      <c r="AF9099" s="326"/>
    </row>
    <row r="9100" spans="1:32" x14ac:dyDescent="0.25">
      <c r="A9100" s="44" t="s">
        <v>5296</v>
      </c>
      <c r="B9100" s="44" t="s">
        <v>5286</v>
      </c>
      <c r="C9100" s="45" t="s">
        <v>5297</v>
      </c>
      <c r="D9100" s="93" t="s">
        <v>18817</v>
      </c>
      <c r="E9100" s="45" t="s">
        <v>2628</v>
      </c>
      <c r="F9100" s="379"/>
      <c r="G9100" s="379"/>
      <c r="H9100" s="379"/>
      <c r="I9100" s="380"/>
      <c r="J9100" s="380"/>
      <c r="K9100" s="380"/>
      <c r="L9100" s="380"/>
      <c r="M9100" s="380"/>
      <c r="N9100" s="380"/>
      <c r="O9100" s="380"/>
      <c r="P9100" s="380"/>
      <c r="Q9100" s="380"/>
      <c r="R9100" s="380"/>
      <c r="S9100" s="380"/>
      <c r="T9100" s="380"/>
      <c r="U9100" s="380"/>
      <c r="V9100" s="380"/>
      <c r="W9100" s="380"/>
      <c r="X9100" s="380"/>
      <c r="Y9100" s="380"/>
      <c r="Z9100" s="380"/>
      <c r="AA9100" s="380"/>
      <c r="AF9100" s="326"/>
    </row>
    <row r="9101" spans="1:32" x14ac:dyDescent="0.25">
      <c r="A9101" s="44" t="s">
        <v>5296</v>
      </c>
      <c r="B9101" s="44" t="s">
        <v>5286</v>
      </c>
      <c r="C9101" s="45" t="s">
        <v>5297</v>
      </c>
      <c r="D9101" s="45" t="s">
        <v>10697</v>
      </c>
      <c r="E9101" s="45" t="s">
        <v>4354</v>
      </c>
      <c r="F9101" s="93"/>
      <c r="G9101" s="93"/>
      <c r="H9101" s="93"/>
      <c r="I9101" s="99"/>
      <c r="J9101" s="99"/>
      <c r="K9101" s="99"/>
      <c r="L9101" s="99"/>
      <c r="M9101" s="99"/>
      <c r="N9101" s="44"/>
      <c r="O9101" s="44"/>
      <c r="P9101" s="99"/>
      <c r="Q9101" s="99"/>
      <c r="R9101" s="99"/>
      <c r="S9101" s="99"/>
      <c r="T9101" s="99"/>
      <c r="U9101" s="99"/>
      <c r="V9101" s="99"/>
      <c r="W9101" s="99"/>
      <c r="X9101" s="99"/>
      <c r="Y9101" s="99"/>
      <c r="Z9101" s="99"/>
      <c r="AF9101" s="326"/>
    </row>
    <row r="9102" spans="1:32" x14ac:dyDescent="0.25">
      <c r="A9102" s="108" t="s">
        <v>2067</v>
      </c>
      <c r="B9102" s="114" t="s">
        <v>2048</v>
      </c>
      <c r="C9102" s="106" t="s">
        <v>3035</v>
      </c>
      <c r="D9102" s="93" t="s">
        <v>1443</v>
      </c>
      <c r="E9102" s="115">
        <v>47695</v>
      </c>
      <c r="F9102" s="93"/>
      <c r="G9102" s="93"/>
      <c r="H9102" s="93"/>
      <c r="I9102" s="99"/>
      <c r="J9102" s="99"/>
      <c r="K9102" s="99"/>
      <c r="L9102" s="99"/>
      <c r="M9102" s="99"/>
      <c r="N9102" s="44"/>
      <c r="O9102" s="44"/>
      <c r="P9102" s="99"/>
      <c r="Q9102" s="99"/>
      <c r="R9102" s="99"/>
      <c r="S9102" s="99"/>
      <c r="T9102" s="99"/>
      <c r="U9102" s="99"/>
      <c r="V9102" s="99"/>
      <c r="W9102" s="99"/>
      <c r="X9102" s="99"/>
      <c r="Y9102" s="99"/>
      <c r="Z9102" s="99"/>
      <c r="AF9102" s="326"/>
    </row>
    <row r="9103" spans="1:32" x14ac:dyDescent="0.25">
      <c r="A9103" s="57" t="s">
        <v>3798</v>
      </c>
      <c r="B9103" s="92" t="s">
        <v>3862</v>
      </c>
      <c r="C9103" s="93" t="s">
        <v>3860</v>
      </c>
      <c r="D9103" s="93" t="s">
        <v>3861</v>
      </c>
      <c r="E9103" s="94">
        <v>46203</v>
      </c>
      <c r="F9103" s="93"/>
      <c r="G9103" s="93"/>
      <c r="H9103" s="93"/>
      <c r="I9103" s="99"/>
      <c r="J9103" s="99"/>
      <c r="K9103" s="99"/>
      <c r="L9103" s="99"/>
      <c r="M9103" s="99"/>
      <c r="N9103" s="44"/>
      <c r="O9103" s="44"/>
      <c r="P9103" s="99"/>
      <c r="Q9103" s="99"/>
      <c r="R9103" s="99"/>
      <c r="S9103" s="99"/>
      <c r="T9103" s="99"/>
      <c r="U9103" s="99"/>
      <c r="V9103" s="99"/>
      <c r="W9103" s="99"/>
      <c r="X9103" s="99"/>
      <c r="Y9103" s="99"/>
      <c r="Z9103" s="99"/>
      <c r="AA9103" s="380"/>
      <c r="AF9103" s="326"/>
    </row>
    <row r="9104" spans="1:32" x14ac:dyDescent="0.25">
      <c r="A9104" s="44" t="s">
        <v>768</v>
      </c>
      <c r="B9104" s="44" t="s">
        <v>3275</v>
      </c>
      <c r="C9104" s="45">
        <v>210101</v>
      </c>
      <c r="D9104" s="45" t="s">
        <v>12340</v>
      </c>
      <c r="E9104" s="45" t="s">
        <v>3276</v>
      </c>
      <c r="AF9104" s="326"/>
    </row>
    <row r="9105" spans="1:32" x14ac:dyDescent="0.25">
      <c r="A9105" s="76" t="s">
        <v>13327</v>
      </c>
      <c r="B9105" s="44" t="s">
        <v>17403</v>
      </c>
      <c r="C9105" s="45">
        <v>1.26</v>
      </c>
      <c r="D9105" s="45" t="s">
        <v>13565</v>
      </c>
      <c r="E9105" s="46">
        <v>47787</v>
      </c>
      <c r="F9105" s="45"/>
      <c r="G9105" s="93"/>
      <c r="H9105" s="93"/>
      <c r="I9105" s="99"/>
      <c r="J9105" s="99"/>
      <c r="K9105" s="99"/>
      <c r="L9105" s="99"/>
      <c r="M9105" s="99"/>
      <c r="N9105" s="99"/>
      <c r="O9105" s="99"/>
      <c r="P9105" s="99"/>
      <c r="Q9105" s="99"/>
      <c r="R9105" s="99"/>
      <c r="S9105" s="99"/>
      <c r="T9105" s="99"/>
      <c r="U9105" s="99"/>
      <c r="V9105" s="99"/>
      <c r="W9105" s="99"/>
      <c r="X9105" s="99"/>
      <c r="Y9105" s="99"/>
      <c r="Z9105" s="99"/>
      <c r="AF9105" s="326"/>
    </row>
    <row r="9106" spans="1:32" x14ac:dyDescent="0.3">
      <c r="A9106" s="372" t="s">
        <v>9387</v>
      </c>
      <c r="B9106" s="372" t="s">
        <v>1201</v>
      </c>
      <c r="C9106" s="125" t="s">
        <v>11031</v>
      </c>
      <c r="D9106" s="32" t="s">
        <v>20621</v>
      </c>
      <c r="E9106" s="125" t="s">
        <v>5452</v>
      </c>
      <c r="F9106" s="125" t="s">
        <v>1236</v>
      </c>
      <c r="G9106" s="125" t="s">
        <v>1236</v>
      </c>
      <c r="AF9106" s="326"/>
    </row>
    <row r="9107" spans="1:32" x14ac:dyDescent="0.25">
      <c r="A9107" s="44" t="s">
        <v>19373</v>
      </c>
      <c r="B9107" s="44" t="s">
        <v>5639</v>
      </c>
      <c r="C9107" s="45">
        <v>26010401</v>
      </c>
      <c r="D9107" s="45" t="s">
        <v>12340</v>
      </c>
      <c r="E9107" s="45" t="s">
        <v>18836</v>
      </c>
      <c r="AF9107" s="326"/>
    </row>
    <row r="9108" spans="1:32" x14ac:dyDescent="0.25">
      <c r="A9108" s="44" t="s">
        <v>11526</v>
      </c>
      <c r="B9108" s="44" t="s">
        <v>3298</v>
      </c>
      <c r="C9108" s="45">
        <v>24010402</v>
      </c>
      <c r="D9108" s="45" t="s">
        <v>12340</v>
      </c>
      <c r="E9108" s="45" t="s">
        <v>10021</v>
      </c>
      <c r="AF9108" s="326"/>
    </row>
    <row r="9109" spans="1:32" x14ac:dyDescent="0.25">
      <c r="A9109" s="44" t="s">
        <v>19374</v>
      </c>
      <c r="B9109" s="44" t="s">
        <v>5639</v>
      </c>
      <c r="C9109" s="45">
        <v>25010401</v>
      </c>
      <c r="D9109" s="45" t="s">
        <v>12340</v>
      </c>
      <c r="E9109" s="45" t="s">
        <v>13581</v>
      </c>
      <c r="AF9109" s="326"/>
    </row>
    <row r="9110" spans="1:32" x14ac:dyDescent="0.25">
      <c r="A9110" s="44" t="s">
        <v>4428</v>
      </c>
      <c r="B9110" s="44" t="s">
        <v>4429</v>
      </c>
      <c r="C9110" s="45" t="s">
        <v>4430</v>
      </c>
      <c r="D9110" s="45" t="s">
        <v>12177</v>
      </c>
      <c r="E9110" s="45" t="s">
        <v>4375</v>
      </c>
      <c r="F9110" s="93"/>
      <c r="G9110" s="93"/>
      <c r="H9110" s="93"/>
      <c r="I9110" s="99"/>
      <c r="J9110" s="99"/>
      <c r="K9110" s="99"/>
      <c r="L9110" s="99"/>
      <c r="M9110" s="99"/>
      <c r="N9110" s="99"/>
      <c r="O9110" s="99"/>
      <c r="P9110" s="99"/>
      <c r="Q9110" s="99"/>
      <c r="R9110" s="99"/>
      <c r="S9110" s="99"/>
      <c r="T9110" s="99"/>
      <c r="U9110" s="99"/>
      <c r="V9110" s="99"/>
      <c r="W9110" s="99"/>
      <c r="X9110" s="99"/>
      <c r="Y9110" s="99"/>
      <c r="Z9110" s="99"/>
      <c r="AF9110" s="326"/>
    </row>
    <row r="9111" spans="1:32" x14ac:dyDescent="0.25">
      <c r="A9111" s="44" t="s">
        <v>4428</v>
      </c>
      <c r="B9111" s="44" t="s">
        <v>4429</v>
      </c>
      <c r="C9111" s="45" t="s">
        <v>4430</v>
      </c>
      <c r="D9111" s="93" t="s">
        <v>18817</v>
      </c>
      <c r="E9111" s="45" t="s">
        <v>4375</v>
      </c>
      <c r="F9111" s="379"/>
      <c r="G9111" s="379"/>
      <c r="H9111" s="379"/>
      <c r="I9111" s="380"/>
      <c r="J9111" s="380"/>
      <c r="K9111" s="380"/>
      <c r="L9111" s="380"/>
      <c r="M9111" s="380"/>
      <c r="N9111" s="380"/>
      <c r="O9111" s="380"/>
      <c r="P9111" s="380"/>
      <c r="Q9111" s="380"/>
      <c r="R9111" s="380"/>
      <c r="S9111" s="380"/>
      <c r="T9111" s="380"/>
      <c r="U9111" s="380"/>
      <c r="V9111" s="380"/>
      <c r="W9111" s="380"/>
      <c r="X9111" s="380"/>
      <c r="Y9111" s="380"/>
      <c r="Z9111" s="380"/>
      <c r="AA9111" s="380"/>
      <c r="AF9111" s="326"/>
    </row>
    <row r="9112" spans="1:32" x14ac:dyDescent="0.25">
      <c r="A9112" s="44" t="s">
        <v>4428</v>
      </c>
      <c r="B9112" s="44" t="s">
        <v>4429</v>
      </c>
      <c r="C9112" s="45" t="s">
        <v>4430</v>
      </c>
      <c r="D9112" s="45" t="s">
        <v>10697</v>
      </c>
      <c r="E9112" s="45" t="s">
        <v>5073</v>
      </c>
      <c r="F9112" s="93"/>
      <c r="G9112" s="93"/>
      <c r="H9112" s="93"/>
      <c r="I9112" s="99"/>
      <c r="J9112" s="99"/>
      <c r="K9112" s="99"/>
      <c r="L9112" s="99"/>
      <c r="M9112" s="99"/>
      <c r="N9112" s="44"/>
      <c r="O9112" s="44"/>
      <c r="P9112" s="99"/>
      <c r="Q9112" s="99"/>
      <c r="R9112" s="99"/>
      <c r="S9112" s="99"/>
      <c r="T9112" s="99"/>
      <c r="U9112" s="99"/>
      <c r="V9112" s="99"/>
      <c r="W9112" s="99"/>
      <c r="X9112" s="99"/>
      <c r="Y9112" s="99"/>
      <c r="Z9112" s="99"/>
      <c r="AF9112" s="326"/>
    </row>
    <row r="9113" spans="1:32" x14ac:dyDescent="0.3">
      <c r="A9113" s="372" t="s">
        <v>5031</v>
      </c>
      <c r="B9113" s="372" t="s">
        <v>5064</v>
      </c>
      <c r="C9113" s="125" t="s">
        <v>16873</v>
      </c>
      <c r="D9113" s="32" t="s">
        <v>20621</v>
      </c>
      <c r="E9113" s="125" t="s">
        <v>10638</v>
      </c>
      <c r="F9113" s="125" t="s">
        <v>1236</v>
      </c>
      <c r="G9113" s="125" t="s">
        <v>1237</v>
      </c>
      <c r="AF9113" s="326"/>
    </row>
    <row r="9114" spans="1:32" x14ac:dyDescent="0.25">
      <c r="A9114" s="44" t="s">
        <v>17105</v>
      </c>
      <c r="B9114" s="44" t="s">
        <v>5447</v>
      </c>
      <c r="C9114" s="45">
        <v>250802</v>
      </c>
      <c r="D9114" s="45" t="s">
        <v>12340</v>
      </c>
      <c r="E9114" s="45" t="s">
        <v>10682</v>
      </c>
      <c r="AF9114" s="326"/>
    </row>
    <row r="9115" spans="1:32" x14ac:dyDescent="0.3">
      <c r="A9115" s="372" t="s">
        <v>16600</v>
      </c>
      <c r="B9115" s="372" t="s">
        <v>1841</v>
      </c>
      <c r="C9115" s="125" t="s">
        <v>16531</v>
      </c>
      <c r="D9115" s="32" t="s">
        <v>20621</v>
      </c>
      <c r="E9115" s="125" t="s">
        <v>12895</v>
      </c>
      <c r="F9115" s="125" t="s">
        <v>1237</v>
      </c>
      <c r="G9115" s="125" t="s">
        <v>1237</v>
      </c>
      <c r="AF9115" s="326"/>
    </row>
    <row r="9116" spans="1:32" x14ac:dyDescent="0.3">
      <c r="A9116" s="372" t="s">
        <v>16600</v>
      </c>
      <c r="B9116" s="372" t="s">
        <v>5063</v>
      </c>
      <c r="C9116" s="125" t="s">
        <v>16877</v>
      </c>
      <c r="D9116" s="32" t="s">
        <v>20621</v>
      </c>
      <c r="E9116" s="125" t="s">
        <v>10638</v>
      </c>
      <c r="F9116" s="125" t="s">
        <v>1237</v>
      </c>
      <c r="G9116" s="125" t="s">
        <v>1237</v>
      </c>
      <c r="AF9116" s="326"/>
    </row>
    <row r="9117" spans="1:32" x14ac:dyDescent="0.3">
      <c r="A9117" s="372" t="s">
        <v>8741</v>
      </c>
      <c r="B9117" s="372" t="s">
        <v>1209</v>
      </c>
      <c r="C9117" s="125" t="s">
        <v>8691</v>
      </c>
      <c r="D9117" s="32" t="s">
        <v>20621</v>
      </c>
      <c r="E9117" s="125" t="s">
        <v>8524</v>
      </c>
      <c r="F9117" s="125" t="s">
        <v>1236</v>
      </c>
      <c r="G9117" s="125" t="s">
        <v>1237</v>
      </c>
      <c r="AF9117" s="326"/>
    </row>
    <row r="9118" spans="1:32" x14ac:dyDescent="0.25">
      <c r="A9118" s="44" t="s">
        <v>8741</v>
      </c>
      <c r="B9118" s="44" t="s">
        <v>159</v>
      </c>
      <c r="C9118" s="45" t="s">
        <v>10752</v>
      </c>
      <c r="D9118" s="46" t="s">
        <v>13037</v>
      </c>
      <c r="E9118" s="46">
        <v>46493</v>
      </c>
      <c r="AF9118" s="326"/>
    </row>
    <row r="9119" spans="1:32" x14ac:dyDescent="0.25">
      <c r="A9119" s="44" t="s">
        <v>8741</v>
      </c>
      <c r="B9119" s="44" t="s">
        <v>159</v>
      </c>
      <c r="C9119" s="45" t="s">
        <v>10752</v>
      </c>
      <c r="D9119" s="46" t="s">
        <v>13037</v>
      </c>
      <c r="E9119" s="46">
        <v>46493</v>
      </c>
      <c r="AF9119" s="326"/>
    </row>
    <row r="9120" spans="1:32" x14ac:dyDescent="0.25">
      <c r="A9120" s="267" t="s">
        <v>6756</v>
      </c>
      <c r="B9120" s="267" t="s">
        <v>6753</v>
      </c>
      <c r="C9120" s="268">
        <v>791202207007</v>
      </c>
      <c r="D9120" s="268" t="s">
        <v>6775</v>
      </c>
      <c r="E9120" s="269">
        <v>46630</v>
      </c>
      <c r="F9120" s="93"/>
      <c r="G9120" s="93"/>
      <c r="H9120" s="93"/>
      <c r="I9120" s="99"/>
      <c r="J9120" s="99"/>
      <c r="K9120" s="99"/>
      <c r="L9120" s="99"/>
      <c r="M9120" s="99"/>
      <c r="N9120" s="44"/>
      <c r="O9120" s="44"/>
      <c r="P9120" s="99"/>
      <c r="Q9120" s="99"/>
      <c r="R9120" s="99"/>
      <c r="S9120" s="99"/>
      <c r="T9120" s="99"/>
      <c r="U9120" s="99"/>
      <c r="V9120" s="99"/>
      <c r="W9120" s="99"/>
      <c r="X9120" s="99"/>
      <c r="Y9120" s="99"/>
      <c r="Z9120" s="99"/>
      <c r="AF9120" s="326"/>
    </row>
    <row r="9121" spans="1:32" x14ac:dyDescent="0.3">
      <c r="A9121" s="372" t="s">
        <v>6756</v>
      </c>
      <c r="B9121" s="372" t="s">
        <v>7468</v>
      </c>
      <c r="C9121" s="125" t="s">
        <v>5071</v>
      </c>
      <c r="D9121" s="32" t="s">
        <v>20621</v>
      </c>
      <c r="E9121" s="125" t="s">
        <v>5075</v>
      </c>
      <c r="F9121" s="125" t="s">
        <v>1236</v>
      </c>
      <c r="G9121" s="125" t="s">
        <v>1237</v>
      </c>
      <c r="AF9121" s="326"/>
    </row>
    <row r="9122" spans="1:32" x14ac:dyDescent="0.3">
      <c r="A9122" s="372" t="s">
        <v>6756</v>
      </c>
      <c r="B9122" s="372" t="s">
        <v>1209</v>
      </c>
      <c r="C9122" s="125" t="s">
        <v>8691</v>
      </c>
      <c r="D9122" s="32" t="s">
        <v>20621</v>
      </c>
      <c r="E9122" s="125" t="s">
        <v>8524</v>
      </c>
      <c r="F9122" s="125" t="s">
        <v>1236</v>
      </c>
      <c r="G9122" s="125" t="s">
        <v>1237</v>
      </c>
      <c r="AF9122" s="326"/>
    </row>
    <row r="9123" spans="1:32" x14ac:dyDescent="0.25">
      <c r="A9123" s="44" t="s">
        <v>6756</v>
      </c>
      <c r="B9123" s="44" t="s">
        <v>14651</v>
      </c>
      <c r="C9123" s="45">
        <v>29.25</v>
      </c>
      <c r="D9123" s="45" t="s">
        <v>13565</v>
      </c>
      <c r="E9123" s="46">
        <v>47664</v>
      </c>
      <c r="F9123" s="45"/>
      <c r="G9123" s="93"/>
      <c r="H9123" s="93"/>
      <c r="I9123" s="99"/>
      <c r="J9123" s="99"/>
      <c r="K9123" s="99"/>
      <c r="L9123" s="99"/>
      <c r="M9123" s="99"/>
      <c r="N9123" s="99"/>
      <c r="O9123" s="99"/>
      <c r="P9123" s="99"/>
      <c r="Q9123" s="99"/>
      <c r="R9123" s="99"/>
      <c r="S9123" s="99"/>
      <c r="T9123" s="99"/>
      <c r="U9123" s="99"/>
      <c r="V9123" s="99"/>
      <c r="W9123" s="99"/>
      <c r="X9123" s="99"/>
      <c r="Y9123" s="99"/>
      <c r="Z9123" s="99"/>
      <c r="AF9123" s="326"/>
    </row>
    <row r="9124" spans="1:32" x14ac:dyDescent="0.25">
      <c r="A9124" s="44" t="s">
        <v>6756</v>
      </c>
      <c r="B9124" s="44" t="s">
        <v>18828</v>
      </c>
      <c r="C9124" s="45">
        <v>25010501</v>
      </c>
      <c r="D9124" s="45" t="s">
        <v>12340</v>
      </c>
      <c r="E9124" s="45" t="s">
        <v>13567</v>
      </c>
      <c r="AF9124" s="326"/>
    </row>
    <row r="9125" spans="1:32" x14ac:dyDescent="0.25">
      <c r="A9125" s="44" t="s">
        <v>6756</v>
      </c>
      <c r="B9125" s="44" t="s">
        <v>5442</v>
      </c>
      <c r="C9125" s="45">
        <v>25010502</v>
      </c>
      <c r="D9125" s="45" t="s">
        <v>12340</v>
      </c>
      <c r="E9125" s="45" t="s">
        <v>13567</v>
      </c>
      <c r="AF9125" s="326"/>
    </row>
    <row r="9126" spans="1:32" x14ac:dyDescent="0.25">
      <c r="A9126" s="44" t="s">
        <v>6756</v>
      </c>
      <c r="B9126" s="44" t="s">
        <v>990</v>
      </c>
      <c r="C9126" s="45">
        <v>260102</v>
      </c>
      <c r="D9126" s="45" t="s">
        <v>12340</v>
      </c>
      <c r="E9126" s="45" t="s">
        <v>8976</v>
      </c>
      <c r="AF9126" s="326"/>
    </row>
    <row r="9127" spans="1:32" x14ac:dyDescent="0.25">
      <c r="A9127" s="44" t="s">
        <v>1</v>
      </c>
      <c r="B9127" s="44" t="s">
        <v>1956</v>
      </c>
      <c r="C9127" s="45" t="s">
        <v>5129</v>
      </c>
      <c r="D9127" s="46" t="s">
        <v>13037</v>
      </c>
      <c r="E9127" s="46">
        <v>46285</v>
      </c>
      <c r="AF9127" s="326"/>
    </row>
    <row r="9128" spans="1:32" x14ac:dyDescent="0.25">
      <c r="A9128" s="44" t="s">
        <v>1</v>
      </c>
      <c r="B9128" s="44" t="s">
        <v>1956</v>
      </c>
      <c r="C9128" s="45" t="s">
        <v>5129</v>
      </c>
      <c r="D9128" s="46" t="s">
        <v>13037</v>
      </c>
      <c r="E9128" s="46">
        <v>46285</v>
      </c>
      <c r="AF9128" s="326"/>
    </row>
    <row r="9129" spans="1:32" x14ac:dyDescent="0.25">
      <c r="A9129" s="44" t="s">
        <v>1</v>
      </c>
      <c r="B9129" s="44" t="s">
        <v>1956</v>
      </c>
      <c r="C9129" s="45" t="s">
        <v>5129</v>
      </c>
      <c r="D9129" s="46" t="s">
        <v>13037</v>
      </c>
      <c r="E9129" s="46">
        <v>46285</v>
      </c>
      <c r="AF9129" s="326"/>
    </row>
    <row r="9130" spans="1:32" x14ac:dyDescent="0.25">
      <c r="A9130" s="44" t="s">
        <v>1</v>
      </c>
      <c r="B9130" s="44" t="s">
        <v>1956</v>
      </c>
      <c r="C9130" s="45" t="s">
        <v>5129</v>
      </c>
      <c r="D9130" s="46" t="s">
        <v>13037</v>
      </c>
      <c r="E9130" s="46">
        <v>46285</v>
      </c>
      <c r="AF9130" s="326"/>
    </row>
    <row r="9131" spans="1:32" x14ac:dyDescent="0.25">
      <c r="A9131" s="44" t="s">
        <v>1</v>
      </c>
      <c r="B9131" s="44" t="s">
        <v>1956</v>
      </c>
      <c r="C9131" s="45" t="s">
        <v>5129</v>
      </c>
      <c r="D9131" s="46" t="s">
        <v>13037</v>
      </c>
      <c r="E9131" s="46">
        <v>46285</v>
      </c>
      <c r="AF9131" s="326"/>
    </row>
    <row r="9132" spans="1:32" x14ac:dyDescent="0.25">
      <c r="A9132" s="44" t="s">
        <v>1</v>
      </c>
      <c r="B9132" s="44" t="s">
        <v>1956</v>
      </c>
      <c r="C9132" s="45" t="s">
        <v>5129</v>
      </c>
      <c r="D9132" s="46" t="s">
        <v>13037</v>
      </c>
      <c r="E9132" s="46">
        <v>46285</v>
      </c>
      <c r="AF9132" s="326"/>
    </row>
    <row r="9133" spans="1:32" x14ac:dyDescent="0.25">
      <c r="A9133" s="44" t="s">
        <v>1</v>
      </c>
      <c r="B9133" s="44" t="s">
        <v>1956</v>
      </c>
      <c r="C9133" s="45" t="s">
        <v>5129</v>
      </c>
      <c r="D9133" s="46" t="s">
        <v>13037</v>
      </c>
      <c r="E9133" s="46">
        <v>46285</v>
      </c>
      <c r="AF9133" s="326"/>
    </row>
    <row r="9134" spans="1:32" x14ac:dyDescent="0.25">
      <c r="A9134" s="44" t="s">
        <v>1</v>
      </c>
      <c r="B9134" s="44" t="s">
        <v>167</v>
      </c>
      <c r="C9134" s="45" t="s">
        <v>5131</v>
      </c>
      <c r="D9134" s="46" t="s">
        <v>13037</v>
      </c>
      <c r="E9134" s="46">
        <v>46285</v>
      </c>
      <c r="AF9134" s="326"/>
    </row>
    <row r="9135" spans="1:32" x14ac:dyDescent="0.25">
      <c r="A9135" s="44" t="s">
        <v>1</v>
      </c>
      <c r="B9135" s="44" t="s">
        <v>167</v>
      </c>
      <c r="C9135" s="45" t="s">
        <v>5131</v>
      </c>
      <c r="D9135" s="46" t="s">
        <v>13037</v>
      </c>
      <c r="E9135" s="46">
        <v>46285</v>
      </c>
      <c r="AF9135" s="326"/>
    </row>
    <row r="9136" spans="1:32" x14ac:dyDescent="0.25">
      <c r="A9136" s="44" t="s">
        <v>1</v>
      </c>
      <c r="B9136" s="44" t="s">
        <v>167</v>
      </c>
      <c r="C9136" s="45" t="s">
        <v>5131</v>
      </c>
      <c r="D9136" s="46" t="s">
        <v>13037</v>
      </c>
      <c r="E9136" s="46">
        <v>46285</v>
      </c>
      <c r="AF9136" s="326"/>
    </row>
    <row r="9137" spans="1:32" x14ac:dyDescent="0.25">
      <c r="A9137" s="44" t="s">
        <v>1</v>
      </c>
      <c r="B9137" s="44" t="s">
        <v>167</v>
      </c>
      <c r="C9137" s="45" t="s">
        <v>5131</v>
      </c>
      <c r="D9137" s="46" t="s">
        <v>13037</v>
      </c>
      <c r="E9137" s="46">
        <v>46285</v>
      </c>
      <c r="AF9137" s="326"/>
    </row>
    <row r="9138" spans="1:32" x14ac:dyDescent="0.25">
      <c r="A9138" s="44" t="s">
        <v>1</v>
      </c>
      <c r="B9138" s="44" t="s">
        <v>167</v>
      </c>
      <c r="C9138" s="45" t="s">
        <v>5131</v>
      </c>
      <c r="D9138" s="46" t="s">
        <v>13037</v>
      </c>
      <c r="E9138" s="46">
        <v>46285</v>
      </c>
      <c r="AF9138" s="326"/>
    </row>
    <row r="9139" spans="1:32" x14ac:dyDescent="0.25">
      <c r="A9139" s="44" t="s">
        <v>1</v>
      </c>
      <c r="B9139" s="44" t="s">
        <v>167</v>
      </c>
      <c r="C9139" s="45" t="s">
        <v>5131</v>
      </c>
      <c r="D9139" s="46" t="s">
        <v>13037</v>
      </c>
      <c r="E9139" s="46">
        <v>46285</v>
      </c>
      <c r="AF9139" s="326"/>
    </row>
    <row r="9140" spans="1:32" x14ac:dyDescent="0.25">
      <c r="A9140" s="44" t="s">
        <v>1</v>
      </c>
      <c r="B9140" s="44" t="s">
        <v>154</v>
      </c>
      <c r="C9140" s="45" t="s">
        <v>6833</v>
      </c>
      <c r="D9140" s="46" t="s">
        <v>13037</v>
      </c>
      <c r="E9140" s="46">
        <v>46441</v>
      </c>
      <c r="AF9140" s="326"/>
    </row>
    <row r="9141" spans="1:32" x14ac:dyDescent="0.25">
      <c r="A9141" s="44" t="s">
        <v>1</v>
      </c>
      <c r="B9141" s="44" t="s">
        <v>154</v>
      </c>
      <c r="C9141" s="45" t="s">
        <v>6833</v>
      </c>
      <c r="D9141" s="46" t="s">
        <v>13037</v>
      </c>
      <c r="E9141" s="46">
        <v>46441</v>
      </c>
      <c r="AF9141" s="326"/>
    </row>
    <row r="9142" spans="1:32" x14ac:dyDescent="0.25">
      <c r="A9142" s="44" t="s">
        <v>1</v>
      </c>
      <c r="B9142" s="44" t="s">
        <v>154</v>
      </c>
      <c r="C9142" s="45" t="s">
        <v>6833</v>
      </c>
      <c r="D9142" s="46" t="s">
        <v>13037</v>
      </c>
      <c r="E9142" s="46">
        <v>46441</v>
      </c>
      <c r="AF9142" s="326"/>
    </row>
    <row r="9143" spans="1:32" x14ac:dyDescent="0.25">
      <c r="A9143" s="44" t="s">
        <v>1</v>
      </c>
      <c r="B9143" s="44" t="s">
        <v>154</v>
      </c>
      <c r="C9143" s="45" t="s">
        <v>6833</v>
      </c>
      <c r="D9143" s="46" t="s">
        <v>13037</v>
      </c>
      <c r="E9143" s="46">
        <v>46441</v>
      </c>
      <c r="AF9143" s="326"/>
    </row>
    <row r="9144" spans="1:32" x14ac:dyDescent="0.25">
      <c r="A9144" s="44" t="s">
        <v>1</v>
      </c>
      <c r="B9144" s="44" t="s">
        <v>154</v>
      </c>
      <c r="C9144" s="45" t="s">
        <v>6833</v>
      </c>
      <c r="D9144" s="46" t="s">
        <v>13037</v>
      </c>
      <c r="E9144" s="46">
        <v>46441</v>
      </c>
      <c r="AF9144" s="326"/>
    </row>
    <row r="9145" spans="1:32" x14ac:dyDescent="0.25">
      <c r="A9145" s="44" t="s">
        <v>1</v>
      </c>
      <c r="B9145" s="44" t="s">
        <v>154</v>
      </c>
      <c r="C9145" s="45" t="s">
        <v>6833</v>
      </c>
      <c r="D9145" s="46" t="s">
        <v>13037</v>
      </c>
      <c r="E9145" s="46">
        <v>46441</v>
      </c>
      <c r="AF9145" s="326"/>
    </row>
    <row r="9146" spans="1:32" x14ac:dyDescent="0.25">
      <c r="A9146" s="44" t="s">
        <v>1</v>
      </c>
      <c r="B9146" s="44" t="s">
        <v>154</v>
      </c>
      <c r="C9146" s="45" t="s">
        <v>6833</v>
      </c>
      <c r="D9146" s="46" t="s">
        <v>13037</v>
      </c>
      <c r="E9146" s="46">
        <v>46441</v>
      </c>
      <c r="AF9146" s="326"/>
    </row>
    <row r="9147" spans="1:32" x14ac:dyDescent="0.25">
      <c r="A9147" s="44" t="s">
        <v>1</v>
      </c>
      <c r="B9147" s="44" t="s">
        <v>164</v>
      </c>
      <c r="C9147" s="45" t="s">
        <v>7705</v>
      </c>
      <c r="D9147" s="46" t="s">
        <v>13037</v>
      </c>
      <c r="E9147" s="46">
        <v>46214</v>
      </c>
      <c r="AF9147" s="326"/>
    </row>
    <row r="9148" spans="1:32" x14ac:dyDescent="0.25">
      <c r="A9148" s="44" t="s">
        <v>1</v>
      </c>
      <c r="B9148" s="44" t="s">
        <v>164</v>
      </c>
      <c r="C9148" s="45" t="s">
        <v>7705</v>
      </c>
      <c r="D9148" s="46" t="s">
        <v>13037</v>
      </c>
      <c r="E9148" s="46">
        <v>46214</v>
      </c>
      <c r="AF9148" s="326"/>
    </row>
    <row r="9149" spans="1:32" x14ac:dyDescent="0.25">
      <c r="A9149" s="44" t="s">
        <v>1</v>
      </c>
      <c r="B9149" s="44" t="s">
        <v>164</v>
      </c>
      <c r="C9149" s="45" t="s">
        <v>7705</v>
      </c>
      <c r="D9149" s="46" t="s">
        <v>13037</v>
      </c>
      <c r="E9149" s="46">
        <v>46214</v>
      </c>
      <c r="AF9149" s="326"/>
    </row>
    <row r="9150" spans="1:32" x14ac:dyDescent="0.25">
      <c r="A9150" s="44" t="s">
        <v>1</v>
      </c>
      <c r="B9150" s="44" t="s">
        <v>164</v>
      </c>
      <c r="C9150" s="45" t="s">
        <v>7705</v>
      </c>
      <c r="D9150" s="46" t="s">
        <v>13037</v>
      </c>
      <c r="E9150" s="46">
        <v>46214</v>
      </c>
      <c r="AF9150" s="326"/>
    </row>
    <row r="9151" spans="1:32" x14ac:dyDescent="0.25">
      <c r="A9151" s="44" t="s">
        <v>1</v>
      </c>
      <c r="B9151" s="44" t="s">
        <v>164</v>
      </c>
      <c r="C9151" s="45" t="s">
        <v>7705</v>
      </c>
      <c r="D9151" s="46" t="s">
        <v>13037</v>
      </c>
      <c r="E9151" s="46">
        <v>46214</v>
      </c>
      <c r="AF9151" s="326"/>
    </row>
    <row r="9152" spans="1:32" x14ac:dyDescent="0.25">
      <c r="A9152" s="44" t="s">
        <v>1</v>
      </c>
      <c r="B9152" s="44" t="s">
        <v>164</v>
      </c>
      <c r="C9152" s="45" t="s">
        <v>7705</v>
      </c>
      <c r="D9152" s="46" t="s">
        <v>13037</v>
      </c>
      <c r="E9152" s="46">
        <v>46214</v>
      </c>
      <c r="AF9152" s="326"/>
    </row>
    <row r="9153" spans="1:32" x14ac:dyDescent="0.25">
      <c r="A9153" s="44" t="s">
        <v>1</v>
      </c>
      <c r="B9153" s="44" t="s">
        <v>164</v>
      </c>
      <c r="C9153" s="45" t="s">
        <v>7705</v>
      </c>
      <c r="D9153" s="46" t="s">
        <v>13037</v>
      </c>
      <c r="E9153" s="46">
        <v>46214</v>
      </c>
      <c r="AF9153" s="326"/>
    </row>
    <row r="9154" spans="1:32" x14ac:dyDescent="0.25">
      <c r="A9154" s="44" t="s">
        <v>1</v>
      </c>
      <c r="B9154" s="44" t="s">
        <v>154</v>
      </c>
      <c r="C9154" s="45" t="s">
        <v>10753</v>
      </c>
      <c r="D9154" s="46" t="s">
        <v>13037</v>
      </c>
      <c r="E9154" s="46">
        <v>46403</v>
      </c>
      <c r="AF9154" s="326"/>
    </row>
    <row r="9155" spans="1:32" x14ac:dyDescent="0.25">
      <c r="A9155" s="44" t="s">
        <v>1</v>
      </c>
      <c r="B9155" s="44" t="s">
        <v>154</v>
      </c>
      <c r="C9155" s="45" t="s">
        <v>10753</v>
      </c>
      <c r="D9155" s="46" t="s">
        <v>13037</v>
      </c>
      <c r="E9155" s="46">
        <v>46403</v>
      </c>
      <c r="AF9155" s="326"/>
    </row>
    <row r="9156" spans="1:32" x14ac:dyDescent="0.25">
      <c r="A9156" s="44" t="s">
        <v>1</v>
      </c>
      <c r="B9156" s="44" t="s">
        <v>154</v>
      </c>
      <c r="C9156" s="45" t="s">
        <v>10753</v>
      </c>
      <c r="D9156" s="46" t="s">
        <v>13037</v>
      </c>
      <c r="E9156" s="46">
        <v>46403</v>
      </c>
      <c r="AF9156" s="326"/>
    </row>
    <row r="9157" spans="1:32" x14ac:dyDescent="0.25">
      <c r="A9157" s="44" t="s">
        <v>1</v>
      </c>
      <c r="B9157" s="44" t="s">
        <v>154</v>
      </c>
      <c r="C9157" s="45" t="s">
        <v>10753</v>
      </c>
      <c r="D9157" s="46" t="s">
        <v>13037</v>
      </c>
      <c r="E9157" s="46">
        <v>46403</v>
      </c>
      <c r="AF9157" s="326"/>
    </row>
    <row r="9158" spans="1:32" x14ac:dyDescent="0.25">
      <c r="A9158" s="44" t="s">
        <v>1</v>
      </c>
      <c r="B9158" s="44" t="s">
        <v>154</v>
      </c>
      <c r="C9158" s="45" t="s">
        <v>10753</v>
      </c>
      <c r="D9158" s="46" t="s">
        <v>13037</v>
      </c>
      <c r="E9158" s="46">
        <v>46403</v>
      </c>
      <c r="AF9158" s="326"/>
    </row>
    <row r="9159" spans="1:32" x14ac:dyDescent="0.25">
      <c r="A9159" s="44" t="s">
        <v>1</v>
      </c>
      <c r="B9159" s="44" t="s">
        <v>154</v>
      </c>
      <c r="C9159" s="45" t="s">
        <v>10753</v>
      </c>
      <c r="D9159" s="46" t="s">
        <v>13037</v>
      </c>
      <c r="E9159" s="46">
        <v>46403</v>
      </c>
      <c r="AF9159" s="326"/>
    </row>
    <row r="9160" spans="1:32" x14ac:dyDescent="0.25">
      <c r="A9160" s="44" t="s">
        <v>1</v>
      </c>
      <c r="B9160" s="44" t="s">
        <v>154</v>
      </c>
      <c r="C9160" s="45" t="s">
        <v>10753</v>
      </c>
      <c r="D9160" s="46" t="s">
        <v>13037</v>
      </c>
      <c r="E9160" s="46">
        <v>46403</v>
      </c>
      <c r="AF9160" s="326"/>
    </row>
    <row r="9161" spans="1:32" x14ac:dyDescent="0.25">
      <c r="A9161" s="44" t="s">
        <v>1</v>
      </c>
      <c r="B9161" s="44" t="s">
        <v>154</v>
      </c>
      <c r="C9161" s="45" t="s">
        <v>10753</v>
      </c>
      <c r="D9161" s="46" t="s">
        <v>13037</v>
      </c>
      <c r="E9161" s="46">
        <v>46403</v>
      </c>
      <c r="AF9161" s="326"/>
    </row>
    <row r="9162" spans="1:32" x14ac:dyDescent="0.25">
      <c r="A9162" s="44" t="s">
        <v>1</v>
      </c>
      <c r="B9162" s="44" t="s">
        <v>154</v>
      </c>
      <c r="C9162" s="45" t="s">
        <v>15664</v>
      </c>
      <c r="D9162" s="46" t="s">
        <v>13037</v>
      </c>
      <c r="E9162" s="46">
        <v>46218</v>
      </c>
      <c r="AF9162" s="326"/>
    </row>
    <row r="9163" spans="1:32" x14ac:dyDescent="0.25">
      <c r="A9163" s="44" t="s">
        <v>1</v>
      </c>
      <c r="B9163" s="44" t="s">
        <v>154</v>
      </c>
      <c r="C9163" s="45" t="s">
        <v>15664</v>
      </c>
      <c r="D9163" s="46" t="s">
        <v>13037</v>
      </c>
      <c r="E9163" s="46">
        <v>46218</v>
      </c>
      <c r="AF9163" s="326"/>
    </row>
    <row r="9164" spans="1:32" x14ac:dyDescent="0.25">
      <c r="A9164" s="44" t="s">
        <v>1</v>
      </c>
      <c r="B9164" s="44" t="s">
        <v>154</v>
      </c>
      <c r="C9164" s="45" t="s">
        <v>15664</v>
      </c>
      <c r="D9164" s="46" t="s">
        <v>13037</v>
      </c>
      <c r="E9164" s="46">
        <v>46218</v>
      </c>
      <c r="AF9164" s="326"/>
    </row>
    <row r="9165" spans="1:32" x14ac:dyDescent="0.25">
      <c r="A9165" s="44" t="s">
        <v>1</v>
      </c>
      <c r="B9165" s="44" t="s">
        <v>154</v>
      </c>
      <c r="C9165" s="45" t="s">
        <v>15664</v>
      </c>
      <c r="D9165" s="46" t="s">
        <v>13037</v>
      </c>
      <c r="E9165" s="46">
        <v>46218</v>
      </c>
      <c r="AF9165" s="326"/>
    </row>
    <row r="9166" spans="1:32" x14ac:dyDescent="0.25">
      <c r="A9166" s="44" t="s">
        <v>1</v>
      </c>
      <c r="B9166" s="44" t="s">
        <v>154</v>
      </c>
      <c r="C9166" s="45" t="s">
        <v>15664</v>
      </c>
      <c r="D9166" s="46" t="s">
        <v>13037</v>
      </c>
      <c r="E9166" s="46">
        <v>46218</v>
      </c>
      <c r="AF9166" s="326"/>
    </row>
    <row r="9167" spans="1:32" x14ac:dyDescent="0.25">
      <c r="A9167" s="44" t="s">
        <v>1</v>
      </c>
      <c r="B9167" s="44" t="s">
        <v>154</v>
      </c>
      <c r="C9167" s="45" t="s">
        <v>15664</v>
      </c>
      <c r="D9167" s="46" t="s">
        <v>13037</v>
      </c>
      <c r="E9167" s="46">
        <v>46218</v>
      </c>
      <c r="AF9167" s="326"/>
    </row>
    <row r="9168" spans="1:32" x14ac:dyDescent="0.25">
      <c r="A9168" s="44" t="s">
        <v>1</v>
      </c>
      <c r="B9168" s="44" t="s">
        <v>154</v>
      </c>
      <c r="C9168" s="45" t="s">
        <v>15664</v>
      </c>
      <c r="D9168" s="46" t="s">
        <v>13037</v>
      </c>
      <c r="E9168" s="46">
        <v>46218</v>
      </c>
      <c r="AF9168" s="326"/>
    </row>
    <row r="9169" spans="1:32" x14ac:dyDescent="0.25">
      <c r="A9169" s="44" t="s">
        <v>1</v>
      </c>
      <c r="B9169" s="44" t="s">
        <v>154</v>
      </c>
      <c r="C9169" s="45" t="s">
        <v>15664</v>
      </c>
      <c r="D9169" s="46" t="s">
        <v>13037</v>
      </c>
      <c r="E9169" s="46">
        <v>46218</v>
      </c>
      <c r="AF9169" s="326"/>
    </row>
    <row r="9170" spans="1:32" x14ac:dyDescent="0.25">
      <c r="A9170" s="44" t="s">
        <v>1</v>
      </c>
      <c r="B9170" s="44" t="s">
        <v>1956</v>
      </c>
      <c r="C9170" s="45" t="s">
        <v>17706</v>
      </c>
      <c r="D9170" s="46" t="s">
        <v>13037</v>
      </c>
      <c r="E9170" s="46">
        <v>46274</v>
      </c>
      <c r="AF9170" s="326"/>
    </row>
    <row r="9171" spans="1:32" x14ac:dyDescent="0.25">
      <c r="A9171" s="44" t="s">
        <v>1</v>
      </c>
      <c r="B9171" s="44" t="s">
        <v>1956</v>
      </c>
      <c r="C9171" s="45" t="s">
        <v>17706</v>
      </c>
      <c r="D9171" s="46" t="s">
        <v>13037</v>
      </c>
      <c r="E9171" s="46">
        <v>46274</v>
      </c>
      <c r="AF9171" s="326"/>
    </row>
    <row r="9172" spans="1:32" x14ac:dyDescent="0.25">
      <c r="A9172" s="44" t="s">
        <v>1</v>
      </c>
      <c r="B9172" s="44" t="s">
        <v>1956</v>
      </c>
      <c r="C9172" s="45" t="s">
        <v>17706</v>
      </c>
      <c r="D9172" s="46" t="s">
        <v>13037</v>
      </c>
      <c r="E9172" s="46">
        <v>46274</v>
      </c>
      <c r="AF9172" s="326"/>
    </row>
    <row r="9173" spans="1:32" x14ac:dyDescent="0.25">
      <c r="A9173" s="44" t="s">
        <v>1</v>
      </c>
      <c r="B9173" s="44" t="s">
        <v>1956</v>
      </c>
      <c r="C9173" s="45" t="s">
        <v>17706</v>
      </c>
      <c r="D9173" s="46" t="s">
        <v>13037</v>
      </c>
      <c r="E9173" s="46">
        <v>46274</v>
      </c>
      <c r="AF9173" s="326"/>
    </row>
    <row r="9174" spans="1:32" x14ac:dyDescent="0.25">
      <c r="A9174" s="44" t="s">
        <v>1</v>
      </c>
      <c r="B9174" s="44" t="s">
        <v>1956</v>
      </c>
      <c r="C9174" s="45" t="s">
        <v>17706</v>
      </c>
      <c r="D9174" s="46" t="s">
        <v>13037</v>
      </c>
      <c r="E9174" s="46">
        <v>46274</v>
      </c>
      <c r="AF9174" s="326"/>
    </row>
    <row r="9175" spans="1:32" x14ac:dyDescent="0.25">
      <c r="A9175" s="44" t="s">
        <v>1</v>
      </c>
      <c r="B9175" s="44" t="s">
        <v>1956</v>
      </c>
      <c r="C9175" s="45" t="s">
        <v>17706</v>
      </c>
      <c r="D9175" s="46" t="s">
        <v>13037</v>
      </c>
      <c r="E9175" s="46">
        <v>46274</v>
      </c>
      <c r="AF9175" s="326"/>
    </row>
    <row r="9176" spans="1:32" x14ac:dyDescent="0.25">
      <c r="A9176" s="44" t="s">
        <v>1</v>
      </c>
      <c r="B9176" s="44" t="s">
        <v>1956</v>
      </c>
      <c r="C9176" s="45" t="s">
        <v>17706</v>
      </c>
      <c r="D9176" s="46" t="s">
        <v>13037</v>
      </c>
      <c r="E9176" s="46">
        <v>46274</v>
      </c>
      <c r="AF9176" s="326"/>
    </row>
    <row r="9177" spans="1:32" x14ac:dyDescent="0.25">
      <c r="A9177" s="44" t="s">
        <v>1</v>
      </c>
      <c r="B9177" s="44" t="s">
        <v>1956</v>
      </c>
      <c r="C9177" s="45" t="s">
        <v>17706</v>
      </c>
      <c r="D9177" s="46" t="s">
        <v>13037</v>
      </c>
      <c r="E9177" s="46">
        <v>46274</v>
      </c>
      <c r="AF9177" s="326"/>
    </row>
    <row r="9178" spans="1:32" x14ac:dyDescent="0.3">
      <c r="A9178" s="372" t="s">
        <v>8742</v>
      </c>
      <c r="B9178" s="372" t="s">
        <v>1209</v>
      </c>
      <c r="C9178" s="125" t="s">
        <v>8691</v>
      </c>
      <c r="D9178" s="32" t="s">
        <v>20621</v>
      </c>
      <c r="E9178" s="125" t="s">
        <v>8524</v>
      </c>
      <c r="F9178" s="125" t="s">
        <v>1236</v>
      </c>
      <c r="G9178" s="125" t="s">
        <v>1237</v>
      </c>
      <c r="AF9178" s="326"/>
    </row>
    <row r="9179" spans="1:32" x14ac:dyDescent="0.3">
      <c r="A9179" s="372" t="s">
        <v>16795</v>
      </c>
      <c r="B9179" s="372" t="s">
        <v>1223</v>
      </c>
      <c r="C9179" s="125" t="s">
        <v>16734</v>
      </c>
      <c r="D9179" s="32" t="s">
        <v>20621</v>
      </c>
      <c r="E9179" s="125" t="s">
        <v>10638</v>
      </c>
      <c r="F9179" s="125" t="s">
        <v>1236</v>
      </c>
      <c r="G9179" s="125" t="s">
        <v>1237</v>
      </c>
      <c r="AF9179" s="326"/>
    </row>
    <row r="9180" spans="1:32" x14ac:dyDescent="0.3">
      <c r="A9180" s="372" t="s">
        <v>12444</v>
      </c>
      <c r="B9180" s="372" t="s">
        <v>12349</v>
      </c>
      <c r="C9180" s="125" t="s">
        <v>12350</v>
      </c>
      <c r="D9180" s="32" t="s">
        <v>20621</v>
      </c>
      <c r="E9180" s="125" t="s">
        <v>5075</v>
      </c>
      <c r="F9180" s="125" t="s">
        <v>1237</v>
      </c>
      <c r="G9180" s="125" t="s">
        <v>1237</v>
      </c>
      <c r="AF9180" s="326"/>
    </row>
    <row r="9181" spans="1:32" x14ac:dyDescent="0.25">
      <c r="A9181" s="99" t="s">
        <v>10688</v>
      </c>
      <c r="B9181" s="92" t="s">
        <v>11875</v>
      </c>
      <c r="C9181" s="93" t="s">
        <v>11884</v>
      </c>
      <c r="D9181" s="93" t="s">
        <v>1443</v>
      </c>
      <c r="E9181" s="94">
        <v>46389</v>
      </c>
      <c r="F9181" s="93"/>
      <c r="G9181" s="93"/>
      <c r="H9181" s="93"/>
      <c r="I9181" s="99"/>
      <c r="J9181" s="99"/>
      <c r="K9181" s="99"/>
      <c r="L9181" s="99"/>
      <c r="M9181" s="99"/>
      <c r="N9181" s="44"/>
      <c r="O9181" s="44"/>
      <c r="P9181" s="99"/>
      <c r="Q9181" s="99"/>
      <c r="R9181" s="99"/>
      <c r="S9181" s="99"/>
      <c r="T9181" s="99"/>
      <c r="U9181" s="99"/>
      <c r="V9181" s="99"/>
      <c r="W9181" s="99"/>
      <c r="X9181" s="99"/>
      <c r="Y9181" s="99"/>
      <c r="Z9181" s="99"/>
      <c r="AF9181" s="326"/>
    </row>
    <row r="9182" spans="1:32" x14ac:dyDescent="0.25">
      <c r="A9182" s="44" t="s">
        <v>10688</v>
      </c>
      <c r="B9182" s="44" t="s">
        <v>10650</v>
      </c>
      <c r="C9182" s="45" t="s">
        <v>10689</v>
      </c>
      <c r="D9182" s="45" t="s">
        <v>12177</v>
      </c>
      <c r="E9182" s="45" t="s">
        <v>9018</v>
      </c>
      <c r="F9182" s="93"/>
      <c r="G9182" s="93"/>
      <c r="H9182" s="93"/>
      <c r="I9182" s="99"/>
      <c r="J9182" s="99"/>
      <c r="K9182" s="99"/>
      <c r="L9182" s="99"/>
      <c r="M9182" s="99"/>
      <c r="N9182" s="99"/>
      <c r="O9182" s="99"/>
      <c r="P9182" s="99"/>
      <c r="Q9182" s="99"/>
      <c r="R9182" s="99"/>
      <c r="S9182" s="99"/>
      <c r="T9182" s="99"/>
      <c r="U9182" s="99"/>
      <c r="V9182" s="99"/>
      <c r="W9182" s="99"/>
      <c r="X9182" s="99"/>
      <c r="Y9182" s="99"/>
      <c r="Z9182" s="99"/>
      <c r="AF9182" s="326"/>
    </row>
    <row r="9183" spans="1:32" x14ac:dyDescent="0.25">
      <c r="A9183" s="44" t="s">
        <v>10688</v>
      </c>
      <c r="B9183" s="44" t="s">
        <v>10650</v>
      </c>
      <c r="C9183" s="45" t="s">
        <v>10689</v>
      </c>
      <c r="D9183" s="93" t="s">
        <v>18817</v>
      </c>
      <c r="E9183" s="45" t="s">
        <v>9018</v>
      </c>
      <c r="F9183" s="379"/>
      <c r="G9183" s="379"/>
      <c r="H9183" s="379"/>
      <c r="I9183" s="380"/>
      <c r="J9183" s="380"/>
      <c r="K9183" s="380"/>
      <c r="L9183" s="380"/>
      <c r="M9183" s="380"/>
      <c r="N9183" s="380"/>
      <c r="O9183" s="380"/>
      <c r="P9183" s="380"/>
      <c r="Q9183" s="380"/>
      <c r="R9183" s="380"/>
      <c r="S9183" s="380"/>
      <c r="T9183" s="380"/>
      <c r="U9183" s="380"/>
      <c r="V9183" s="380"/>
      <c r="W9183" s="380"/>
      <c r="X9183" s="380"/>
      <c r="Y9183" s="380"/>
      <c r="Z9183" s="380"/>
      <c r="AA9183" s="380"/>
      <c r="AF9183" s="326"/>
    </row>
    <row r="9184" spans="1:32" x14ac:dyDescent="0.25">
      <c r="A9184" s="44" t="s">
        <v>10688</v>
      </c>
      <c r="B9184" s="44" t="s">
        <v>10650</v>
      </c>
      <c r="C9184" s="45" t="s">
        <v>10689</v>
      </c>
      <c r="D9184" s="45" t="s">
        <v>10697</v>
      </c>
      <c r="E9184" s="45" t="s">
        <v>9018</v>
      </c>
      <c r="F9184" s="93"/>
      <c r="G9184" s="93"/>
      <c r="H9184" s="93"/>
      <c r="I9184" s="99"/>
      <c r="J9184" s="99"/>
      <c r="K9184" s="99"/>
      <c r="L9184" s="99"/>
      <c r="M9184" s="99"/>
      <c r="N9184" s="44"/>
      <c r="O9184" s="44"/>
      <c r="P9184" s="99"/>
      <c r="Q9184" s="99"/>
      <c r="R9184" s="99"/>
      <c r="S9184" s="99"/>
      <c r="T9184" s="99"/>
      <c r="U9184" s="99"/>
      <c r="V9184" s="99"/>
      <c r="W9184" s="99"/>
      <c r="X9184" s="99"/>
      <c r="Y9184" s="99"/>
      <c r="Z9184" s="99"/>
      <c r="AF9184" s="326"/>
    </row>
    <row r="9185" spans="1:32" x14ac:dyDescent="0.25">
      <c r="A9185" s="44" t="s">
        <v>17707</v>
      </c>
      <c r="B9185" s="44" t="s">
        <v>12704</v>
      </c>
      <c r="C9185" s="45" t="s">
        <v>17708</v>
      </c>
      <c r="D9185" s="46" t="s">
        <v>13037</v>
      </c>
      <c r="E9185" s="46">
        <v>46274</v>
      </c>
      <c r="AF9185" s="326"/>
    </row>
    <row r="9186" spans="1:32" x14ac:dyDescent="0.25">
      <c r="A9186" s="44" t="s">
        <v>17709</v>
      </c>
      <c r="B9186" s="44" t="s">
        <v>17606</v>
      </c>
      <c r="C9186" s="45" t="s">
        <v>17710</v>
      </c>
      <c r="D9186" s="46" t="s">
        <v>13037</v>
      </c>
      <c r="E9186" s="46">
        <v>46344</v>
      </c>
      <c r="AF9186" s="326"/>
    </row>
    <row r="9187" spans="1:32" x14ac:dyDescent="0.25">
      <c r="A9187" s="99" t="s">
        <v>11868</v>
      </c>
      <c r="B9187" s="92" t="s">
        <v>11875</v>
      </c>
      <c r="C9187" s="93" t="s">
        <v>11885</v>
      </c>
      <c r="D9187" s="93" t="s">
        <v>1443</v>
      </c>
      <c r="E9187" s="94">
        <v>46389</v>
      </c>
      <c r="F9187" s="93"/>
      <c r="G9187" s="93"/>
      <c r="H9187" s="93"/>
      <c r="I9187" s="99"/>
      <c r="J9187" s="99"/>
      <c r="K9187" s="99"/>
      <c r="L9187" s="99"/>
      <c r="M9187" s="99"/>
      <c r="N9187" s="44"/>
      <c r="O9187" s="44"/>
      <c r="P9187" s="99"/>
      <c r="Q9187" s="99"/>
      <c r="R9187" s="99"/>
      <c r="S9187" s="99"/>
      <c r="T9187" s="99"/>
      <c r="U9187" s="99"/>
      <c r="V9187" s="99"/>
      <c r="W9187" s="99"/>
      <c r="X9187" s="99"/>
      <c r="Y9187" s="99"/>
      <c r="Z9187" s="99"/>
      <c r="AF9187" s="326"/>
    </row>
    <row r="9188" spans="1:32" x14ac:dyDescent="0.25">
      <c r="A9188" s="44" t="s">
        <v>9584</v>
      </c>
      <c r="B9188" s="44" t="s">
        <v>15957</v>
      </c>
      <c r="C9188" s="45" t="s">
        <v>14910</v>
      </c>
      <c r="D9188" s="93" t="s">
        <v>3876</v>
      </c>
      <c r="E9188" s="359">
        <f>DATE(2029,1,31)</f>
        <v>47149</v>
      </c>
      <c r="F9188" s="93"/>
      <c r="G9188" s="93"/>
      <c r="H9188" s="93"/>
      <c r="I9188" s="99"/>
      <c r="J9188" s="99"/>
      <c r="K9188" s="99"/>
      <c r="L9188" s="99"/>
      <c r="M9188" s="99"/>
      <c r="N9188" s="99"/>
      <c r="O9188" s="99"/>
      <c r="P9188" s="99"/>
      <c r="Q9188" s="99"/>
      <c r="R9188" s="99"/>
      <c r="S9188" s="99"/>
      <c r="T9188" s="99"/>
      <c r="U9188" s="99"/>
      <c r="V9188" s="99"/>
      <c r="W9188" s="99"/>
      <c r="X9188" s="99"/>
      <c r="Y9188" s="99"/>
      <c r="Z9188" s="99"/>
      <c r="AF9188" s="326"/>
    </row>
    <row r="9189" spans="1:32" x14ac:dyDescent="0.25">
      <c r="A9189" s="44" t="s">
        <v>9585</v>
      </c>
      <c r="B9189" s="44" t="s">
        <v>16029</v>
      </c>
      <c r="C9189" s="45" t="s">
        <v>9898</v>
      </c>
      <c r="D9189" s="93" t="s">
        <v>3876</v>
      </c>
      <c r="E9189" s="359">
        <f>DATE(2027,10,6)</f>
        <v>46666</v>
      </c>
      <c r="F9189" s="93"/>
      <c r="G9189" s="93"/>
      <c r="H9189" s="93"/>
      <c r="I9189" s="99"/>
      <c r="J9189" s="99"/>
      <c r="K9189" s="99"/>
      <c r="L9189" s="99"/>
      <c r="M9189" s="99"/>
      <c r="N9189" s="99"/>
      <c r="O9189" s="99"/>
      <c r="P9189" s="99"/>
      <c r="Q9189" s="99"/>
      <c r="R9189" s="99"/>
      <c r="S9189" s="99"/>
      <c r="T9189" s="99"/>
      <c r="U9189" s="99"/>
      <c r="V9189" s="99"/>
      <c r="W9189" s="99"/>
      <c r="X9189" s="99"/>
      <c r="Y9189" s="99"/>
      <c r="Z9189" s="99"/>
      <c r="AF9189" s="326"/>
    </row>
    <row r="9190" spans="1:32" x14ac:dyDescent="0.25">
      <c r="A9190" s="44" t="s">
        <v>14911</v>
      </c>
      <c r="B9190" s="44" t="s">
        <v>16162</v>
      </c>
      <c r="C9190" s="45" t="s">
        <v>14912</v>
      </c>
      <c r="D9190" s="93" t="s">
        <v>3876</v>
      </c>
      <c r="E9190" s="359">
        <f>DATE(2029,1,31)</f>
        <v>47149</v>
      </c>
      <c r="F9190" s="93"/>
      <c r="G9190" s="93"/>
      <c r="H9190" s="93"/>
      <c r="I9190" s="99"/>
      <c r="J9190" s="99"/>
      <c r="K9190" s="99"/>
      <c r="L9190" s="99"/>
      <c r="M9190" s="99"/>
      <c r="N9190" s="99"/>
      <c r="O9190" s="99"/>
      <c r="P9190" s="99"/>
      <c r="Q9190" s="99"/>
      <c r="R9190" s="99"/>
      <c r="S9190" s="99"/>
      <c r="T9190" s="99"/>
      <c r="U9190" s="99"/>
      <c r="V9190" s="99"/>
      <c r="W9190" s="99"/>
      <c r="X9190" s="99"/>
      <c r="Y9190" s="99"/>
      <c r="Z9190" s="99"/>
      <c r="AF9190" s="326"/>
    </row>
    <row r="9191" spans="1:32" x14ac:dyDescent="0.3">
      <c r="A9191" s="372" t="s">
        <v>20500</v>
      </c>
      <c r="B9191" s="372" t="s">
        <v>7465</v>
      </c>
      <c r="C9191" s="125" t="s">
        <v>20614</v>
      </c>
      <c r="D9191" s="32" t="s">
        <v>20621</v>
      </c>
      <c r="E9191" s="125" t="s">
        <v>10032</v>
      </c>
      <c r="F9191" s="125" t="s">
        <v>1236</v>
      </c>
      <c r="G9191" s="125" t="s">
        <v>1237</v>
      </c>
      <c r="AF9191" s="326"/>
    </row>
    <row r="9192" spans="1:32" x14ac:dyDescent="0.25">
      <c r="A9192" s="44" t="s">
        <v>11527</v>
      </c>
      <c r="B9192" s="44" t="s">
        <v>3298</v>
      </c>
      <c r="C9192" s="45">
        <v>24010402</v>
      </c>
      <c r="D9192" s="45" t="s">
        <v>12340</v>
      </c>
      <c r="E9192" s="45" t="s">
        <v>10021</v>
      </c>
      <c r="AF9192" s="326"/>
    </row>
    <row r="9193" spans="1:32" x14ac:dyDescent="0.3">
      <c r="A9193" s="385" t="s">
        <v>18621</v>
      </c>
      <c r="B9193" s="385" t="s">
        <v>1339</v>
      </c>
      <c r="C9193" s="387" t="s">
        <v>18636</v>
      </c>
      <c r="D9193" s="93" t="s">
        <v>5007</v>
      </c>
      <c r="E9193" s="388">
        <v>46507</v>
      </c>
      <c r="AF9193" s="326"/>
    </row>
    <row r="9194" spans="1:32" x14ac:dyDescent="0.25">
      <c r="A9194" s="44" t="s">
        <v>10449</v>
      </c>
      <c r="B9194" s="44" t="s">
        <v>20362</v>
      </c>
      <c r="C9194" s="45" t="s">
        <v>10495</v>
      </c>
      <c r="D9194" s="32" t="s">
        <v>12570</v>
      </c>
      <c r="E9194" s="46">
        <v>46568</v>
      </c>
      <c r="AF9194" s="326"/>
    </row>
    <row r="9195" spans="1:32" x14ac:dyDescent="0.25">
      <c r="A9195" s="44" t="s">
        <v>10449</v>
      </c>
      <c r="B9195" s="44" t="s">
        <v>20364</v>
      </c>
      <c r="C9195" s="45" t="s">
        <v>10105</v>
      </c>
      <c r="D9195" s="32" t="s">
        <v>12570</v>
      </c>
      <c r="E9195" s="46">
        <v>46507</v>
      </c>
      <c r="AF9195" s="326"/>
    </row>
    <row r="9196" spans="1:32" x14ac:dyDescent="0.25">
      <c r="A9196" s="44" t="s">
        <v>11528</v>
      </c>
      <c r="B9196" s="44" t="s">
        <v>10020</v>
      </c>
      <c r="C9196" s="45">
        <v>24010401</v>
      </c>
      <c r="D9196" s="45" t="s">
        <v>12340</v>
      </c>
      <c r="E9196" s="45" t="s">
        <v>10021</v>
      </c>
      <c r="AF9196" s="326"/>
    </row>
    <row r="9197" spans="1:32" x14ac:dyDescent="0.25">
      <c r="A9197" s="44" t="s">
        <v>11528</v>
      </c>
      <c r="B9197" s="44" t="s">
        <v>3298</v>
      </c>
      <c r="C9197" s="45">
        <v>23010402</v>
      </c>
      <c r="D9197" s="45" t="s">
        <v>12340</v>
      </c>
      <c r="E9197" s="45" t="s">
        <v>5640</v>
      </c>
      <c r="AF9197" s="326"/>
    </row>
    <row r="9198" spans="1:32" x14ac:dyDescent="0.25">
      <c r="A9198" s="44" t="s">
        <v>10041</v>
      </c>
      <c r="B9198" s="44" t="s">
        <v>10018</v>
      </c>
      <c r="C9198" s="45">
        <v>240102</v>
      </c>
      <c r="D9198" s="45" t="s">
        <v>12340</v>
      </c>
      <c r="E9198" s="45" t="s">
        <v>5452</v>
      </c>
      <c r="AF9198" s="326"/>
    </row>
    <row r="9199" spans="1:32" x14ac:dyDescent="0.25">
      <c r="A9199" s="44" t="s">
        <v>10042</v>
      </c>
      <c r="B9199" s="44" t="s">
        <v>10020</v>
      </c>
      <c r="C9199" s="45">
        <v>24010401</v>
      </c>
      <c r="D9199" s="45" t="s">
        <v>12340</v>
      </c>
      <c r="E9199" s="45" t="s">
        <v>10021</v>
      </c>
      <c r="AF9199" s="326"/>
    </row>
    <row r="9200" spans="1:32" x14ac:dyDescent="0.25">
      <c r="A9200" s="44" t="s">
        <v>12618</v>
      </c>
      <c r="B9200" s="44" t="s">
        <v>20343</v>
      </c>
      <c r="C9200" s="45" t="s">
        <v>12601</v>
      </c>
      <c r="D9200" s="32" t="s">
        <v>12570</v>
      </c>
      <c r="E9200" s="46">
        <v>46387</v>
      </c>
      <c r="AF9200" s="326"/>
    </row>
    <row r="9201" spans="1:32" x14ac:dyDescent="0.25">
      <c r="A9201" s="44" t="s">
        <v>18116</v>
      </c>
      <c r="B9201" s="44" t="s">
        <v>18117</v>
      </c>
      <c r="C9201" s="45" t="s">
        <v>18394</v>
      </c>
      <c r="D9201" s="93" t="s">
        <v>3876</v>
      </c>
      <c r="E9201" s="359">
        <f>DATE(2029,12,2)</f>
        <v>47454</v>
      </c>
      <c r="F9201" s="93"/>
      <c r="G9201" s="93"/>
      <c r="H9201" s="93"/>
      <c r="I9201" s="99"/>
      <c r="J9201" s="99"/>
      <c r="K9201" s="99"/>
      <c r="L9201" s="99"/>
      <c r="M9201" s="99"/>
      <c r="N9201" s="99"/>
      <c r="O9201" s="99"/>
      <c r="P9201" s="99"/>
      <c r="Q9201" s="99"/>
      <c r="R9201" s="99"/>
      <c r="S9201" s="99"/>
      <c r="T9201" s="99"/>
      <c r="U9201" s="99"/>
      <c r="V9201" s="99"/>
      <c r="W9201" s="99"/>
      <c r="X9201" s="99"/>
      <c r="Y9201" s="99"/>
      <c r="Z9201" s="99"/>
      <c r="AF9201" s="326"/>
    </row>
    <row r="9202" spans="1:32" x14ac:dyDescent="0.3">
      <c r="A9202" s="372" t="s">
        <v>16796</v>
      </c>
      <c r="B9202" s="372" t="s">
        <v>1211</v>
      </c>
      <c r="C9202" s="125" t="s">
        <v>16878</v>
      </c>
      <c r="D9202" s="32" t="s">
        <v>20621</v>
      </c>
      <c r="E9202" s="125" t="s">
        <v>10638</v>
      </c>
      <c r="F9202" s="125" t="s">
        <v>1236</v>
      </c>
      <c r="G9202" s="125" t="s">
        <v>1237</v>
      </c>
      <c r="AF9202" s="326"/>
    </row>
    <row r="9203" spans="1:32" x14ac:dyDescent="0.3">
      <c r="A9203" s="372" t="s">
        <v>20501</v>
      </c>
      <c r="B9203" s="372" t="s">
        <v>7464</v>
      </c>
      <c r="C9203" s="125" t="s">
        <v>20618</v>
      </c>
      <c r="D9203" s="32" t="s">
        <v>20621</v>
      </c>
      <c r="E9203" s="125" t="s">
        <v>10032</v>
      </c>
      <c r="F9203" s="125" t="s">
        <v>1236</v>
      </c>
      <c r="G9203" s="125" t="s">
        <v>1237</v>
      </c>
      <c r="AF9203" s="326"/>
    </row>
    <row r="9204" spans="1:32" x14ac:dyDescent="0.25">
      <c r="A9204" s="44" t="s">
        <v>10242</v>
      </c>
      <c r="B9204" s="92" t="s">
        <v>10390</v>
      </c>
      <c r="C9204" s="56" t="s">
        <v>10120</v>
      </c>
      <c r="D9204" s="146" t="s">
        <v>10389</v>
      </c>
      <c r="E9204" s="107">
        <v>45838</v>
      </c>
      <c r="F9204" s="93"/>
      <c r="G9204" s="93"/>
      <c r="H9204" s="93"/>
      <c r="I9204" s="99"/>
      <c r="J9204" s="99"/>
      <c r="K9204" s="99"/>
      <c r="L9204" s="99"/>
      <c r="M9204" s="99"/>
      <c r="N9204" s="44"/>
      <c r="O9204" s="57"/>
      <c r="P9204" s="99"/>
      <c r="Q9204" s="99"/>
      <c r="R9204" s="99"/>
      <c r="S9204" s="99"/>
      <c r="T9204" s="99"/>
      <c r="U9204" s="99"/>
      <c r="V9204" s="99"/>
      <c r="W9204" s="99"/>
      <c r="X9204" s="99"/>
      <c r="Y9204" s="99"/>
      <c r="Z9204" s="99"/>
      <c r="AF9204" s="326"/>
    </row>
    <row r="9205" spans="1:32" x14ac:dyDescent="0.3">
      <c r="A9205" s="372" t="s">
        <v>16601</v>
      </c>
      <c r="B9205" s="372" t="s">
        <v>1842</v>
      </c>
      <c r="C9205" s="125" t="s">
        <v>16723</v>
      </c>
      <c r="D9205" s="32" t="s">
        <v>20621</v>
      </c>
      <c r="E9205" s="125" t="s">
        <v>12895</v>
      </c>
      <c r="F9205" s="125" t="s">
        <v>1236</v>
      </c>
      <c r="G9205" s="125" t="s">
        <v>1237</v>
      </c>
      <c r="AF9205" s="326"/>
    </row>
    <row r="9206" spans="1:32" x14ac:dyDescent="0.25">
      <c r="A9206" s="44" t="s">
        <v>11529</v>
      </c>
      <c r="B9206" s="44" t="s">
        <v>11297</v>
      </c>
      <c r="C9206" s="45">
        <v>240501</v>
      </c>
      <c r="D9206" s="45" t="s">
        <v>12340</v>
      </c>
      <c r="E9206" s="45" t="s">
        <v>11298</v>
      </c>
      <c r="AF9206" s="326"/>
    </row>
    <row r="9207" spans="1:32" x14ac:dyDescent="0.25">
      <c r="A9207" s="44" t="s">
        <v>13712</v>
      </c>
      <c r="B9207" s="44" t="s">
        <v>210</v>
      </c>
      <c r="C9207" s="45">
        <v>241001</v>
      </c>
      <c r="D9207" s="45" t="s">
        <v>12340</v>
      </c>
      <c r="E9207" s="45" t="s">
        <v>5650</v>
      </c>
      <c r="AF9207" s="326"/>
    </row>
    <row r="9208" spans="1:32" x14ac:dyDescent="0.3">
      <c r="A9208" s="372" t="s">
        <v>8743</v>
      </c>
      <c r="B9208" s="372" t="s">
        <v>8697</v>
      </c>
      <c r="C9208" s="125" t="s">
        <v>8698</v>
      </c>
      <c r="D9208" s="32" t="s">
        <v>20621</v>
      </c>
      <c r="E9208" s="125" t="s">
        <v>8524</v>
      </c>
      <c r="F9208" s="125" t="s">
        <v>1236</v>
      </c>
      <c r="G9208" s="125" t="s">
        <v>1237</v>
      </c>
      <c r="AF9208" s="326"/>
    </row>
    <row r="9209" spans="1:32" x14ac:dyDescent="0.3">
      <c r="A9209" s="372" t="s">
        <v>12015</v>
      </c>
      <c r="B9209" s="372" t="s">
        <v>3578</v>
      </c>
      <c r="C9209" s="125" t="s">
        <v>11923</v>
      </c>
      <c r="D9209" s="32" t="s">
        <v>20621</v>
      </c>
      <c r="E9209" s="125" t="s">
        <v>2686</v>
      </c>
      <c r="F9209" s="125" t="s">
        <v>1236</v>
      </c>
      <c r="G9209" s="125" t="s">
        <v>1237</v>
      </c>
      <c r="AF9209" s="326"/>
    </row>
    <row r="9210" spans="1:32" x14ac:dyDescent="0.25">
      <c r="A9210" s="44" t="s">
        <v>19375</v>
      </c>
      <c r="B9210" s="44" t="s">
        <v>5639</v>
      </c>
      <c r="C9210" s="45">
        <v>26010401</v>
      </c>
      <c r="D9210" s="45" t="s">
        <v>12340</v>
      </c>
      <c r="E9210" s="45" t="s">
        <v>18836</v>
      </c>
      <c r="AF9210" s="326"/>
    </row>
    <row r="9211" spans="1:32" x14ac:dyDescent="0.25">
      <c r="A9211" s="44" t="s">
        <v>13328</v>
      </c>
      <c r="B9211" s="44" t="s">
        <v>13171</v>
      </c>
      <c r="C9211" s="45">
        <v>38.229999999999997</v>
      </c>
      <c r="D9211" s="45" t="s">
        <v>13565</v>
      </c>
      <c r="E9211" s="46">
        <v>46934</v>
      </c>
      <c r="F9211" s="45"/>
      <c r="G9211" s="93"/>
      <c r="H9211" s="93"/>
      <c r="I9211" s="99"/>
      <c r="J9211" s="99"/>
      <c r="K9211" s="99"/>
      <c r="L9211" s="99"/>
      <c r="M9211" s="99"/>
      <c r="N9211" s="99"/>
      <c r="O9211" s="99"/>
      <c r="P9211" s="99"/>
      <c r="Q9211" s="99"/>
      <c r="R9211" s="99"/>
      <c r="S9211" s="99"/>
      <c r="T9211" s="99"/>
      <c r="U9211" s="99"/>
      <c r="V9211" s="99"/>
      <c r="W9211" s="99"/>
      <c r="X9211" s="99"/>
      <c r="Y9211" s="99"/>
      <c r="Z9211" s="99"/>
      <c r="AF9211" s="326"/>
    </row>
    <row r="9212" spans="1:32" x14ac:dyDescent="0.3">
      <c r="A9212" s="372" t="s">
        <v>20502</v>
      </c>
      <c r="B9212" s="372" t="s">
        <v>1215</v>
      </c>
      <c r="C9212" s="125" t="s">
        <v>20616</v>
      </c>
      <c r="D9212" s="32" t="s">
        <v>20621</v>
      </c>
      <c r="E9212" s="125" t="s">
        <v>10032</v>
      </c>
      <c r="F9212" s="125" t="s">
        <v>1236</v>
      </c>
      <c r="G9212" s="125" t="s">
        <v>1237</v>
      </c>
      <c r="AF9212" s="326"/>
    </row>
    <row r="9213" spans="1:32" x14ac:dyDescent="0.25">
      <c r="A9213" s="256" t="s">
        <v>5961</v>
      </c>
      <c r="B9213" s="256" t="s">
        <v>5914</v>
      </c>
      <c r="C9213" s="167" t="s">
        <v>5962</v>
      </c>
      <c r="D9213" s="146" t="s">
        <v>5891</v>
      </c>
      <c r="E9213" s="66">
        <v>45980</v>
      </c>
      <c r="F9213" s="93"/>
      <c r="G9213" s="93"/>
      <c r="H9213" s="93"/>
      <c r="I9213" s="99"/>
      <c r="J9213" s="99"/>
      <c r="K9213" s="99"/>
      <c r="L9213" s="99"/>
      <c r="M9213" s="99"/>
      <c r="N9213" s="99"/>
      <c r="O9213" s="99"/>
      <c r="P9213" s="99"/>
      <c r="Q9213" s="99"/>
      <c r="R9213" s="99"/>
      <c r="S9213" s="99"/>
      <c r="T9213" s="99"/>
      <c r="U9213" s="99"/>
      <c r="V9213" s="99"/>
      <c r="W9213" s="99"/>
      <c r="X9213" s="99"/>
      <c r="Y9213" s="99"/>
      <c r="Z9213" s="99"/>
      <c r="AF9213" s="326"/>
    </row>
    <row r="9214" spans="1:32" x14ac:dyDescent="0.25">
      <c r="A9214" s="256" t="s">
        <v>5961</v>
      </c>
      <c r="B9214" s="256" t="s">
        <v>5907</v>
      </c>
      <c r="C9214" s="53" t="s">
        <v>5963</v>
      </c>
      <c r="D9214" s="93" t="s">
        <v>5891</v>
      </c>
      <c r="E9214" s="257">
        <v>46364</v>
      </c>
      <c r="F9214" s="93"/>
      <c r="G9214" s="93"/>
      <c r="H9214" s="93"/>
      <c r="I9214" s="99"/>
      <c r="J9214" s="99"/>
      <c r="K9214" s="99"/>
      <c r="L9214" s="99"/>
      <c r="M9214" s="99"/>
      <c r="N9214" s="99"/>
      <c r="O9214" s="99"/>
      <c r="P9214" s="99"/>
      <c r="Q9214" s="99"/>
      <c r="R9214" s="99"/>
      <c r="S9214" s="99"/>
      <c r="T9214" s="99"/>
      <c r="U9214" s="99"/>
      <c r="V9214" s="99"/>
      <c r="W9214" s="99"/>
      <c r="X9214" s="99"/>
      <c r="Y9214" s="99"/>
      <c r="Z9214" s="99"/>
      <c r="AA9214" s="380"/>
      <c r="AF9214" s="326"/>
    </row>
    <row r="9215" spans="1:32" x14ac:dyDescent="0.25">
      <c r="A9215" s="256" t="s">
        <v>5961</v>
      </c>
      <c r="B9215" s="256" t="s">
        <v>5907</v>
      </c>
      <c r="C9215" s="53" t="s">
        <v>5963</v>
      </c>
      <c r="D9215" s="93" t="s">
        <v>5891</v>
      </c>
      <c r="E9215" s="257">
        <v>46364</v>
      </c>
      <c r="F9215" s="93"/>
      <c r="G9215" s="93"/>
      <c r="H9215" s="93"/>
      <c r="I9215" s="99"/>
      <c r="J9215" s="99"/>
      <c r="K9215" s="99"/>
      <c r="L9215" s="99"/>
      <c r="M9215" s="99"/>
      <c r="N9215" s="99"/>
      <c r="O9215" s="99"/>
      <c r="P9215" s="99"/>
      <c r="Q9215" s="99"/>
      <c r="R9215" s="99"/>
      <c r="S9215" s="99"/>
      <c r="T9215" s="99"/>
      <c r="U9215" s="99"/>
      <c r="V9215" s="99"/>
      <c r="W9215" s="99"/>
      <c r="X9215" s="99"/>
      <c r="Y9215" s="99"/>
      <c r="Z9215" s="99"/>
      <c r="AA9215" s="380"/>
      <c r="AF9215" s="326"/>
    </row>
    <row r="9216" spans="1:32" x14ac:dyDescent="0.25">
      <c r="A9216" s="44" t="s">
        <v>5593</v>
      </c>
      <c r="B9216" s="44" t="s">
        <v>965</v>
      </c>
      <c r="C9216" s="45">
        <v>220303</v>
      </c>
      <c r="D9216" s="45" t="s">
        <v>12340</v>
      </c>
      <c r="E9216" s="45" t="s">
        <v>2686</v>
      </c>
      <c r="AF9216" s="326"/>
    </row>
    <row r="9217" spans="1:32" x14ac:dyDescent="0.25">
      <c r="A9217" s="44" t="s">
        <v>9586</v>
      </c>
      <c r="B9217" s="44" t="s">
        <v>16163</v>
      </c>
      <c r="C9217" s="45" t="s">
        <v>12802</v>
      </c>
      <c r="D9217" s="93" t="s">
        <v>3876</v>
      </c>
      <c r="E9217" s="359">
        <f>DATE(2028,10,25)</f>
        <v>47051</v>
      </c>
      <c r="F9217" s="93"/>
      <c r="G9217" s="93"/>
      <c r="H9217" s="93"/>
      <c r="I9217" s="99"/>
      <c r="J9217" s="99"/>
      <c r="K9217" s="99"/>
      <c r="L9217" s="99"/>
      <c r="M9217" s="99"/>
      <c r="N9217" s="99"/>
      <c r="O9217" s="99"/>
      <c r="P9217" s="99"/>
      <c r="Q9217" s="99"/>
      <c r="R9217" s="99"/>
      <c r="S9217" s="99"/>
      <c r="T9217" s="99"/>
      <c r="U9217" s="99"/>
      <c r="V9217" s="99"/>
      <c r="W9217" s="99"/>
      <c r="X9217" s="99"/>
      <c r="Y9217" s="99"/>
      <c r="Z9217" s="99"/>
      <c r="AF9217" s="326"/>
    </row>
    <row r="9218" spans="1:32" x14ac:dyDescent="0.25">
      <c r="A9218" s="44" t="s">
        <v>15104</v>
      </c>
      <c r="B9218" s="44" t="s">
        <v>2301</v>
      </c>
      <c r="C9218" s="45" t="s">
        <v>15105</v>
      </c>
      <c r="D9218" s="45" t="s">
        <v>12177</v>
      </c>
      <c r="E9218" s="45" t="s">
        <v>7228</v>
      </c>
      <c r="F9218" s="93"/>
      <c r="G9218" s="93"/>
      <c r="H9218" s="93"/>
      <c r="I9218" s="99"/>
      <c r="J9218" s="99"/>
      <c r="K9218" s="99"/>
      <c r="L9218" s="99"/>
      <c r="M9218" s="99"/>
      <c r="N9218" s="99"/>
      <c r="O9218" s="99"/>
      <c r="P9218" s="99"/>
      <c r="Q9218" s="99"/>
      <c r="R9218" s="99"/>
      <c r="S9218" s="99"/>
      <c r="T9218" s="99"/>
      <c r="U9218" s="99"/>
      <c r="V9218" s="99"/>
      <c r="W9218" s="99"/>
      <c r="X9218" s="99"/>
      <c r="Y9218" s="99"/>
      <c r="Z9218" s="99"/>
      <c r="AF9218" s="326"/>
    </row>
    <row r="9219" spans="1:32" x14ac:dyDescent="0.25">
      <c r="A9219" s="44" t="s">
        <v>15104</v>
      </c>
      <c r="B9219" s="44" t="s">
        <v>2301</v>
      </c>
      <c r="C9219" s="45" t="s">
        <v>15105</v>
      </c>
      <c r="D9219" s="93" t="s">
        <v>18817</v>
      </c>
      <c r="E9219" s="45" t="s">
        <v>7228</v>
      </c>
      <c r="F9219" s="379"/>
      <c r="G9219" s="379"/>
      <c r="H9219" s="379"/>
      <c r="I9219" s="380"/>
      <c r="J9219" s="380"/>
      <c r="K9219" s="380"/>
      <c r="L9219" s="380"/>
      <c r="M9219" s="380"/>
      <c r="N9219" s="380"/>
      <c r="O9219" s="380"/>
      <c r="P9219" s="380"/>
      <c r="Q9219" s="380"/>
      <c r="R9219" s="380"/>
      <c r="S9219" s="380"/>
      <c r="T9219" s="380"/>
      <c r="U9219" s="380"/>
      <c r="V9219" s="380"/>
      <c r="W9219" s="380"/>
      <c r="X9219" s="380"/>
      <c r="Y9219" s="380"/>
      <c r="Z9219" s="380"/>
      <c r="AA9219" s="380"/>
      <c r="AF9219" s="326"/>
    </row>
    <row r="9220" spans="1:32" x14ac:dyDescent="0.25">
      <c r="A9220" s="44" t="s">
        <v>15106</v>
      </c>
      <c r="B9220" s="44" t="s">
        <v>2301</v>
      </c>
      <c r="C9220" s="45" t="s">
        <v>15107</v>
      </c>
      <c r="D9220" s="45" t="s">
        <v>12177</v>
      </c>
      <c r="E9220" s="45" t="s">
        <v>7228</v>
      </c>
      <c r="F9220" s="93"/>
      <c r="G9220" s="93"/>
      <c r="H9220" s="93"/>
      <c r="I9220" s="99"/>
      <c r="J9220" s="99"/>
      <c r="K9220" s="99"/>
      <c r="L9220" s="99"/>
      <c r="M9220" s="99"/>
      <c r="N9220" s="99"/>
      <c r="O9220" s="99"/>
      <c r="P9220" s="99"/>
      <c r="Q9220" s="99"/>
      <c r="R9220" s="99"/>
      <c r="S9220" s="99"/>
      <c r="T9220" s="99"/>
      <c r="U9220" s="99"/>
      <c r="V9220" s="99"/>
      <c r="W9220" s="99"/>
      <c r="X9220" s="99"/>
      <c r="Y9220" s="99"/>
      <c r="Z9220" s="99"/>
      <c r="AF9220" s="326"/>
    </row>
    <row r="9221" spans="1:32" x14ac:dyDescent="0.25">
      <c r="A9221" s="44" t="s">
        <v>15106</v>
      </c>
      <c r="B9221" s="44" t="s">
        <v>2301</v>
      </c>
      <c r="C9221" s="45" t="s">
        <v>15107</v>
      </c>
      <c r="D9221" s="93" t="s">
        <v>18817</v>
      </c>
      <c r="E9221" s="45" t="s">
        <v>7228</v>
      </c>
      <c r="F9221" s="379"/>
      <c r="G9221" s="379"/>
      <c r="H9221" s="379"/>
      <c r="I9221" s="380"/>
      <c r="J9221" s="380"/>
      <c r="K9221" s="380"/>
      <c r="L9221" s="380"/>
      <c r="M9221" s="380"/>
      <c r="N9221" s="380"/>
      <c r="O9221" s="380"/>
      <c r="P9221" s="380"/>
      <c r="Q9221" s="380"/>
      <c r="R9221" s="380"/>
      <c r="S9221" s="380"/>
      <c r="T9221" s="380"/>
      <c r="U9221" s="380"/>
      <c r="V9221" s="380"/>
      <c r="W9221" s="380"/>
      <c r="X9221" s="380"/>
      <c r="Y9221" s="380"/>
      <c r="Z9221" s="380"/>
      <c r="AA9221" s="380"/>
      <c r="AF9221" s="326"/>
    </row>
    <row r="9222" spans="1:32" x14ac:dyDescent="0.25">
      <c r="A9222" s="44" t="s">
        <v>19376</v>
      </c>
      <c r="B9222" s="44" t="s">
        <v>2433</v>
      </c>
      <c r="C9222" s="45">
        <v>230105</v>
      </c>
      <c r="D9222" s="45" t="s">
        <v>12340</v>
      </c>
      <c r="E9222" s="45" t="s">
        <v>5580</v>
      </c>
      <c r="AF9222" s="326"/>
    </row>
    <row r="9223" spans="1:32" x14ac:dyDescent="0.25">
      <c r="A9223" s="44" t="s">
        <v>12803</v>
      </c>
      <c r="B9223" s="44" t="s">
        <v>16164</v>
      </c>
      <c r="C9223" s="45" t="s">
        <v>12804</v>
      </c>
      <c r="D9223" s="93" t="s">
        <v>3876</v>
      </c>
      <c r="E9223" s="359">
        <f>DATE(2028,7,23)</f>
        <v>46957</v>
      </c>
      <c r="F9223" s="93"/>
      <c r="G9223" s="93"/>
      <c r="H9223" s="93"/>
      <c r="I9223" s="99"/>
      <c r="J9223" s="99"/>
      <c r="K9223" s="99"/>
      <c r="L9223" s="99"/>
      <c r="M9223" s="99"/>
      <c r="N9223" s="99"/>
      <c r="O9223" s="99"/>
      <c r="P9223" s="99"/>
      <c r="Q9223" s="99"/>
      <c r="R9223" s="99"/>
      <c r="S9223" s="99"/>
      <c r="T9223" s="99"/>
      <c r="U9223" s="99"/>
      <c r="V9223" s="99"/>
      <c r="W9223" s="99"/>
      <c r="X9223" s="99"/>
      <c r="Y9223" s="99"/>
      <c r="Z9223" s="99"/>
      <c r="AF9223" s="326"/>
    </row>
    <row r="9224" spans="1:32" x14ac:dyDescent="0.25">
      <c r="A9224" s="44" t="s">
        <v>5594</v>
      </c>
      <c r="B9224" s="44" t="s">
        <v>2433</v>
      </c>
      <c r="C9224" s="45">
        <v>250106</v>
      </c>
      <c r="D9224" s="45" t="s">
        <v>12340</v>
      </c>
      <c r="E9224" s="45" t="s">
        <v>12896</v>
      </c>
      <c r="AF9224" s="326"/>
    </row>
    <row r="9225" spans="1:32" x14ac:dyDescent="0.3">
      <c r="A9225" s="372" t="s">
        <v>20126</v>
      </c>
      <c r="B9225" s="372" t="s">
        <v>2384</v>
      </c>
      <c r="C9225" s="125" t="s">
        <v>20259</v>
      </c>
      <c r="D9225" s="32" t="s">
        <v>20621</v>
      </c>
      <c r="E9225" s="125" t="s">
        <v>8976</v>
      </c>
      <c r="F9225" s="125" t="s">
        <v>1236</v>
      </c>
      <c r="G9225" s="125" t="s">
        <v>1237</v>
      </c>
      <c r="AF9225" s="326"/>
    </row>
    <row r="9226" spans="1:32" x14ac:dyDescent="0.25">
      <c r="A9226" s="44" t="s">
        <v>9587</v>
      </c>
      <c r="B9226" s="44" t="s">
        <v>15923</v>
      </c>
      <c r="C9226" s="45" t="s">
        <v>12805</v>
      </c>
      <c r="D9226" s="93" t="s">
        <v>3876</v>
      </c>
      <c r="E9226" s="359">
        <f>DATE(2028,7,23)</f>
        <v>46957</v>
      </c>
      <c r="F9226" s="93"/>
      <c r="G9226" s="93"/>
      <c r="H9226" s="93"/>
      <c r="I9226" s="99"/>
      <c r="J9226" s="99"/>
      <c r="K9226" s="99"/>
      <c r="L9226" s="99"/>
      <c r="M9226" s="99"/>
      <c r="N9226" s="99"/>
      <c r="O9226" s="99"/>
      <c r="P9226" s="99"/>
      <c r="Q9226" s="99"/>
      <c r="R9226" s="99"/>
      <c r="S9226" s="99"/>
      <c r="T9226" s="99"/>
      <c r="U9226" s="99"/>
      <c r="V9226" s="99"/>
      <c r="W9226" s="99"/>
      <c r="X9226" s="99"/>
      <c r="Y9226" s="99"/>
      <c r="Z9226" s="99"/>
      <c r="AF9226" s="326"/>
    </row>
    <row r="9227" spans="1:32" x14ac:dyDescent="0.25">
      <c r="A9227" s="44" t="s">
        <v>9587</v>
      </c>
      <c r="B9227" s="44" t="s">
        <v>16132</v>
      </c>
      <c r="C9227" s="45" t="s">
        <v>7140</v>
      </c>
      <c r="D9227" s="93" t="s">
        <v>3876</v>
      </c>
      <c r="E9227" s="359">
        <f>DATE(2027,4,14)</f>
        <v>46491</v>
      </c>
      <c r="F9227" s="93"/>
      <c r="G9227" s="93"/>
      <c r="H9227" s="93"/>
      <c r="I9227" s="99"/>
      <c r="J9227" s="99"/>
      <c r="K9227" s="99"/>
      <c r="L9227" s="99"/>
      <c r="M9227" s="99"/>
      <c r="N9227" s="99"/>
      <c r="O9227" s="99"/>
      <c r="P9227" s="99"/>
      <c r="Q9227" s="99"/>
      <c r="R9227" s="99"/>
      <c r="S9227" s="99"/>
      <c r="T9227" s="99"/>
      <c r="U9227" s="99"/>
      <c r="V9227" s="99"/>
      <c r="W9227" s="99"/>
      <c r="X9227" s="99"/>
      <c r="Y9227" s="99"/>
      <c r="Z9227" s="99"/>
      <c r="AF9227" s="326"/>
    </row>
    <row r="9228" spans="1:32" x14ac:dyDescent="0.25">
      <c r="A9228" s="44" t="s">
        <v>19377</v>
      </c>
      <c r="B9228" s="44" t="s">
        <v>5447</v>
      </c>
      <c r="C9228" s="45">
        <v>230807</v>
      </c>
      <c r="D9228" s="45" t="s">
        <v>12340</v>
      </c>
      <c r="E9228" s="45" t="s">
        <v>8966</v>
      </c>
      <c r="AF9228" s="326"/>
    </row>
    <row r="9229" spans="1:32" x14ac:dyDescent="0.25">
      <c r="A9229" s="44" t="s">
        <v>13713</v>
      </c>
      <c r="B9229" s="44" t="s">
        <v>210</v>
      </c>
      <c r="C9229" s="45">
        <v>241001</v>
      </c>
      <c r="D9229" s="45" t="s">
        <v>12340</v>
      </c>
      <c r="E9229" s="45" t="s">
        <v>5650</v>
      </c>
      <c r="AF9229" s="326"/>
    </row>
    <row r="9230" spans="1:32" x14ac:dyDescent="0.25">
      <c r="A9230" s="44" t="s">
        <v>11530</v>
      </c>
      <c r="B9230" s="44" t="s">
        <v>3298</v>
      </c>
      <c r="C9230" s="45">
        <v>24010402</v>
      </c>
      <c r="D9230" s="45" t="s">
        <v>12340</v>
      </c>
      <c r="E9230" s="45" t="s">
        <v>10021</v>
      </c>
      <c r="AF9230" s="326"/>
    </row>
    <row r="9231" spans="1:32" x14ac:dyDescent="0.25">
      <c r="A9231" s="44" t="s">
        <v>12928</v>
      </c>
      <c r="B9231" s="44" t="s">
        <v>12920</v>
      </c>
      <c r="C9231" s="45" t="s">
        <v>12929</v>
      </c>
      <c r="D9231" s="45" t="s">
        <v>12177</v>
      </c>
      <c r="E9231" s="45" t="s">
        <v>10639</v>
      </c>
      <c r="F9231" s="93"/>
      <c r="G9231" s="93"/>
      <c r="H9231" s="93"/>
      <c r="I9231" s="99"/>
      <c r="J9231" s="99"/>
      <c r="K9231" s="99"/>
      <c r="L9231" s="99"/>
      <c r="M9231" s="99"/>
      <c r="N9231" s="99"/>
      <c r="O9231" s="99"/>
      <c r="P9231" s="99"/>
      <c r="Q9231" s="99"/>
      <c r="R9231" s="99"/>
      <c r="S9231" s="99"/>
      <c r="T9231" s="99"/>
      <c r="U9231" s="99"/>
      <c r="V9231" s="99"/>
      <c r="W9231" s="99"/>
      <c r="X9231" s="99"/>
      <c r="Y9231" s="99"/>
      <c r="Z9231" s="99"/>
      <c r="AF9231" s="326"/>
    </row>
    <row r="9232" spans="1:32" x14ac:dyDescent="0.25">
      <c r="A9232" s="44" t="s">
        <v>12928</v>
      </c>
      <c r="B9232" s="44" t="s">
        <v>12920</v>
      </c>
      <c r="C9232" s="45" t="s">
        <v>12929</v>
      </c>
      <c r="D9232" s="93" t="s">
        <v>18817</v>
      </c>
      <c r="E9232" s="45" t="s">
        <v>10639</v>
      </c>
      <c r="F9232" s="379"/>
      <c r="G9232" s="379"/>
      <c r="H9232" s="379"/>
      <c r="I9232" s="380"/>
      <c r="J9232" s="380"/>
      <c r="K9232" s="380"/>
      <c r="L9232" s="380"/>
      <c r="M9232" s="380"/>
      <c r="N9232" s="380"/>
      <c r="O9232" s="380"/>
      <c r="P9232" s="380"/>
      <c r="Q9232" s="380"/>
      <c r="R9232" s="380"/>
      <c r="S9232" s="380"/>
      <c r="T9232" s="380"/>
      <c r="U9232" s="380"/>
      <c r="V9232" s="380"/>
      <c r="W9232" s="380"/>
      <c r="X9232" s="380"/>
      <c r="Y9232" s="380"/>
      <c r="Z9232" s="380"/>
      <c r="AA9232" s="380"/>
      <c r="AF9232" s="326"/>
    </row>
    <row r="9233" spans="1:32" x14ac:dyDescent="0.25">
      <c r="A9233" s="44" t="s">
        <v>10243</v>
      </c>
      <c r="B9233" s="92" t="s">
        <v>10390</v>
      </c>
      <c r="C9233" s="371" t="s">
        <v>10122</v>
      </c>
      <c r="D9233" s="146" t="s">
        <v>10389</v>
      </c>
      <c r="E9233" s="107">
        <v>45838</v>
      </c>
      <c r="F9233" s="93"/>
      <c r="G9233" s="93"/>
      <c r="H9233" s="93"/>
      <c r="I9233" s="99"/>
      <c r="J9233" s="99"/>
      <c r="K9233" s="99"/>
      <c r="L9233" s="99"/>
      <c r="M9233" s="99"/>
      <c r="N9233" s="44"/>
      <c r="O9233" s="57"/>
      <c r="P9233" s="99"/>
      <c r="Q9233" s="99"/>
      <c r="R9233" s="99"/>
      <c r="S9233" s="99"/>
      <c r="T9233" s="99"/>
      <c r="U9233" s="99"/>
      <c r="V9233" s="99"/>
      <c r="W9233" s="99"/>
      <c r="X9233" s="99"/>
      <c r="Y9233" s="99"/>
      <c r="Z9233" s="99"/>
      <c r="AF9233" s="326"/>
    </row>
    <row r="9234" spans="1:32" x14ac:dyDescent="0.25">
      <c r="A9234" s="44" t="s">
        <v>19378</v>
      </c>
      <c r="B9234" s="44" t="s">
        <v>18852</v>
      </c>
      <c r="C9234" s="45">
        <v>260205</v>
      </c>
      <c r="D9234" s="45" t="s">
        <v>12340</v>
      </c>
      <c r="E9234" s="45" t="s">
        <v>10021</v>
      </c>
      <c r="AF9234" s="326"/>
    </row>
    <row r="9235" spans="1:32" x14ac:dyDescent="0.25">
      <c r="A9235" s="44" t="s">
        <v>17106</v>
      </c>
      <c r="B9235" s="44" t="s">
        <v>5454</v>
      </c>
      <c r="C9235" s="45">
        <v>25010202</v>
      </c>
      <c r="D9235" s="45" t="s">
        <v>12340</v>
      </c>
      <c r="E9235" s="45" t="s">
        <v>13567</v>
      </c>
      <c r="AF9235" s="326"/>
    </row>
    <row r="9236" spans="1:32" x14ac:dyDescent="0.25">
      <c r="A9236" s="44" t="s">
        <v>17106</v>
      </c>
      <c r="B9236" s="44" t="s">
        <v>2267</v>
      </c>
      <c r="C9236" s="45">
        <v>25090101</v>
      </c>
      <c r="D9236" s="45" t="s">
        <v>12340</v>
      </c>
      <c r="E9236" s="45" t="s">
        <v>5246</v>
      </c>
      <c r="AF9236" s="326"/>
    </row>
    <row r="9237" spans="1:32" x14ac:dyDescent="0.25">
      <c r="A9237" s="44" t="s">
        <v>17106</v>
      </c>
      <c r="B9237" s="44" t="s">
        <v>976</v>
      </c>
      <c r="C9237" s="45">
        <v>25010201</v>
      </c>
      <c r="D9237" s="45" t="s">
        <v>12340</v>
      </c>
      <c r="E9237" s="45" t="s">
        <v>13567</v>
      </c>
      <c r="AF9237" s="326"/>
    </row>
    <row r="9238" spans="1:32" x14ac:dyDescent="0.25">
      <c r="A9238" s="44" t="s">
        <v>17106</v>
      </c>
      <c r="B9238" s="44" t="s">
        <v>3161</v>
      </c>
      <c r="C9238" s="45">
        <v>25090102</v>
      </c>
      <c r="D9238" s="45" t="s">
        <v>12340</v>
      </c>
      <c r="E9238" s="45" t="s">
        <v>5246</v>
      </c>
      <c r="AF9238" s="326"/>
    </row>
    <row r="9239" spans="1:32" x14ac:dyDescent="0.25">
      <c r="A9239" s="44" t="s">
        <v>9070</v>
      </c>
      <c r="B9239" s="44" t="s">
        <v>3160</v>
      </c>
      <c r="C9239" s="45">
        <v>230901</v>
      </c>
      <c r="D9239" s="45" t="s">
        <v>12340</v>
      </c>
      <c r="E9239" s="45" t="s">
        <v>8524</v>
      </c>
      <c r="AF9239" s="326"/>
    </row>
    <row r="9240" spans="1:32" x14ac:dyDescent="0.25">
      <c r="A9240" s="44" t="s">
        <v>17107</v>
      </c>
      <c r="B9240" s="44" t="s">
        <v>3598</v>
      </c>
      <c r="C9240" s="45">
        <v>250303</v>
      </c>
      <c r="D9240" s="45" t="s">
        <v>12340</v>
      </c>
      <c r="E9240" s="45" t="s">
        <v>12896</v>
      </c>
      <c r="AF9240" s="326"/>
    </row>
    <row r="9241" spans="1:32" x14ac:dyDescent="0.25">
      <c r="A9241" s="44" t="s">
        <v>13714</v>
      </c>
      <c r="B9241" s="44" t="s">
        <v>2433</v>
      </c>
      <c r="C9241" s="45">
        <v>250106</v>
      </c>
      <c r="D9241" s="45" t="s">
        <v>12340</v>
      </c>
      <c r="E9241" s="45" t="s">
        <v>12896</v>
      </c>
      <c r="AF9241" s="326"/>
    </row>
    <row r="9242" spans="1:32" x14ac:dyDescent="0.3">
      <c r="A9242" s="372" t="s">
        <v>20127</v>
      </c>
      <c r="B9242" s="372" t="s">
        <v>2383</v>
      </c>
      <c r="C9242" s="125" t="s">
        <v>20257</v>
      </c>
      <c r="D9242" s="32" t="s">
        <v>20621</v>
      </c>
      <c r="E9242" s="125" t="s">
        <v>8976</v>
      </c>
      <c r="F9242" s="125" t="s">
        <v>1236</v>
      </c>
      <c r="G9242" s="125" t="s">
        <v>1237</v>
      </c>
      <c r="AF9242" s="326"/>
    </row>
    <row r="9243" spans="1:32" x14ac:dyDescent="0.25">
      <c r="A9243" s="267" t="s">
        <v>9328</v>
      </c>
      <c r="B9243" s="267" t="s">
        <v>9307</v>
      </c>
      <c r="C9243" s="268">
        <v>791202303002</v>
      </c>
      <c r="D9243" s="268" t="s">
        <v>6775</v>
      </c>
      <c r="E9243" s="269" t="s">
        <v>3276</v>
      </c>
      <c r="F9243" s="93"/>
      <c r="G9243" s="93"/>
      <c r="H9243" s="93"/>
      <c r="I9243" s="99"/>
      <c r="J9243" s="99"/>
      <c r="K9243" s="99"/>
      <c r="L9243" s="99"/>
      <c r="M9243" s="99"/>
      <c r="N9243" s="44"/>
      <c r="O9243" s="44"/>
      <c r="P9243" s="99"/>
      <c r="Q9243" s="99"/>
      <c r="R9243" s="99"/>
      <c r="S9243" s="99"/>
      <c r="T9243" s="99"/>
      <c r="U9243" s="99"/>
      <c r="V9243" s="99"/>
      <c r="W9243" s="99"/>
      <c r="X9243" s="99"/>
      <c r="Y9243" s="99"/>
      <c r="Z9243" s="99"/>
      <c r="AF9243" s="326"/>
    </row>
    <row r="9244" spans="1:32" x14ac:dyDescent="0.25">
      <c r="A9244" s="44" t="s">
        <v>4935</v>
      </c>
      <c r="B9244" s="44" t="s">
        <v>5447</v>
      </c>
      <c r="C9244" s="45">
        <v>220802</v>
      </c>
      <c r="D9244" s="45" t="s">
        <v>12340</v>
      </c>
      <c r="E9244" s="45" t="s">
        <v>5239</v>
      </c>
      <c r="AF9244" s="326"/>
    </row>
    <row r="9245" spans="1:32" x14ac:dyDescent="0.25">
      <c r="A9245" s="44" t="s">
        <v>4935</v>
      </c>
      <c r="B9245" s="44" t="s">
        <v>10031</v>
      </c>
      <c r="C9245" s="45">
        <v>240101</v>
      </c>
      <c r="D9245" s="45" t="s">
        <v>12340</v>
      </c>
      <c r="E9245" s="45" t="s">
        <v>10032</v>
      </c>
      <c r="AF9245" s="326"/>
    </row>
    <row r="9246" spans="1:32" x14ac:dyDescent="0.25">
      <c r="A9246" s="44" t="s">
        <v>5865</v>
      </c>
      <c r="B9246" s="44" t="s">
        <v>20397</v>
      </c>
      <c r="C9246" s="45" t="s">
        <v>5859</v>
      </c>
      <c r="D9246" s="32" t="s">
        <v>12570</v>
      </c>
      <c r="E9246" s="46">
        <v>46418</v>
      </c>
      <c r="AF9246" s="326"/>
    </row>
    <row r="9247" spans="1:32" x14ac:dyDescent="0.25">
      <c r="A9247" s="44" t="s">
        <v>13329</v>
      </c>
      <c r="B9247" s="44" t="s">
        <v>13119</v>
      </c>
      <c r="C9247" s="45">
        <v>22.23</v>
      </c>
      <c r="D9247" s="45" t="s">
        <v>13565</v>
      </c>
      <c r="E9247" s="46">
        <v>46934</v>
      </c>
      <c r="F9247" s="45" t="s">
        <v>1384</v>
      </c>
      <c r="G9247" s="93"/>
      <c r="H9247" s="93"/>
      <c r="I9247" s="99"/>
      <c r="J9247" s="99"/>
      <c r="K9247" s="99"/>
      <c r="L9247" s="99"/>
      <c r="M9247" s="99"/>
      <c r="N9247" s="99"/>
      <c r="O9247" s="99"/>
      <c r="P9247" s="99"/>
      <c r="Q9247" s="99"/>
      <c r="R9247" s="99"/>
      <c r="S9247" s="99"/>
      <c r="T9247" s="99"/>
      <c r="U9247" s="99"/>
      <c r="V9247" s="99"/>
      <c r="W9247" s="99"/>
      <c r="X9247" s="99"/>
      <c r="Y9247" s="99"/>
      <c r="Z9247" s="99"/>
      <c r="AF9247" s="326"/>
    </row>
    <row r="9248" spans="1:32" x14ac:dyDescent="0.25">
      <c r="A9248" s="44" t="s">
        <v>19379</v>
      </c>
      <c r="B9248" s="44" t="s">
        <v>3298</v>
      </c>
      <c r="C9248" s="45">
        <v>25010402</v>
      </c>
      <c r="D9248" s="45" t="s">
        <v>12340</v>
      </c>
      <c r="E9248" s="45" t="s">
        <v>13581</v>
      </c>
      <c r="AF9248" s="326"/>
    </row>
    <row r="9249" spans="1:32" x14ac:dyDescent="0.25">
      <c r="A9249" s="44" t="s">
        <v>250</v>
      </c>
      <c r="B9249" s="44" t="s">
        <v>251</v>
      </c>
      <c r="C9249" s="45" t="s">
        <v>15113</v>
      </c>
      <c r="D9249" s="45" t="s">
        <v>12177</v>
      </c>
      <c r="E9249" s="45" t="s">
        <v>15114</v>
      </c>
      <c r="F9249" s="93"/>
      <c r="G9249" s="93"/>
      <c r="H9249" s="93"/>
      <c r="I9249" s="99"/>
      <c r="J9249" s="99"/>
      <c r="K9249" s="99"/>
      <c r="L9249" s="99"/>
      <c r="M9249" s="99"/>
      <c r="N9249" s="99"/>
      <c r="O9249" s="99"/>
      <c r="P9249" s="99"/>
      <c r="Q9249" s="99"/>
      <c r="R9249" s="99"/>
      <c r="S9249" s="99"/>
      <c r="T9249" s="99"/>
      <c r="U9249" s="99"/>
      <c r="V9249" s="99"/>
      <c r="W9249" s="99"/>
      <c r="X9249" s="99"/>
      <c r="Y9249" s="99"/>
      <c r="Z9249" s="99"/>
      <c r="AF9249" s="326"/>
    </row>
    <row r="9250" spans="1:32" x14ac:dyDescent="0.25">
      <c r="A9250" s="44" t="s">
        <v>250</v>
      </c>
      <c r="B9250" s="44" t="s">
        <v>251</v>
      </c>
      <c r="C9250" s="45" t="s">
        <v>15113</v>
      </c>
      <c r="D9250" s="93" t="s">
        <v>18817</v>
      </c>
      <c r="E9250" s="45" t="s">
        <v>15114</v>
      </c>
      <c r="F9250" s="379"/>
      <c r="G9250" s="379"/>
      <c r="H9250" s="379"/>
      <c r="I9250" s="380"/>
      <c r="J9250" s="380"/>
      <c r="K9250" s="380"/>
      <c r="L9250" s="380"/>
      <c r="M9250" s="380"/>
      <c r="N9250" s="380"/>
      <c r="O9250" s="380"/>
      <c r="P9250" s="380"/>
      <c r="Q9250" s="380"/>
      <c r="R9250" s="380"/>
      <c r="S9250" s="380"/>
      <c r="T9250" s="380"/>
      <c r="U9250" s="380"/>
      <c r="V9250" s="380"/>
      <c r="W9250" s="380"/>
      <c r="X9250" s="380"/>
      <c r="Y9250" s="380"/>
      <c r="Z9250" s="380"/>
      <c r="AA9250" s="380"/>
      <c r="AF9250" s="326"/>
    </row>
    <row r="9251" spans="1:32" x14ac:dyDescent="0.25">
      <c r="A9251" s="44" t="s">
        <v>3670</v>
      </c>
      <c r="B9251" s="44" t="s">
        <v>2433</v>
      </c>
      <c r="C9251" s="45">
        <v>230105</v>
      </c>
      <c r="D9251" s="45" t="s">
        <v>12340</v>
      </c>
      <c r="E9251" s="45" t="s">
        <v>5580</v>
      </c>
      <c r="AF9251" s="326"/>
    </row>
    <row r="9252" spans="1:32" x14ac:dyDescent="0.25">
      <c r="A9252" s="44" t="s">
        <v>5315</v>
      </c>
      <c r="B9252" s="44" t="s">
        <v>4447</v>
      </c>
      <c r="C9252" s="45" t="s">
        <v>5316</v>
      </c>
      <c r="D9252" s="45" t="s">
        <v>12177</v>
      </c>
      <c r="E9252" s="45" t="s">
        <v>4354</v>
      </c>
      <c r="F9252" s="93"/>
      <c r="G9252" s="93"/>
      <c r="H9252" s="93"/>
      <c r="I9252" s="99"/>
      <c r="J9252" s="99"/>
      <c r="K9252" s="99"/>
      <c r="L9252" s="99"/>
      <c r="M9252" s="99"/>
      <c r="N9252" s="99"/>
      <c r="O9252" s="99"/>
      <c r="P9252" s="99"/>
      <c r="Q9252" s="99"/>
      <c r="R9252" s="99"/>
      <c r="S9252" s="99"/>
      <c r="T9252" s="99"/>
      <c r="U9252" s="99"/>
      <c r="V9252" s="99"/>
      <c r="W9252" s="99"/>
      <c r="X9252" s="99"/>
      <c r="Y9252" s="99"/>
      <c r="Z9252" s="99"/>
      <c r="AF9252" s="326"/>
    </row>
    <row r="9253" spans="1:32" x14ac:dyDescent="0.25">
      <c r="A9253" s="44" t="s">
        <v>5315</v>
      </c>
      <c r="B9253" s="44" t="s">
        <v>4447</v>
      </c>
      <c r="C9253" s="45" t="s">
        <v>5316</v>
      </c>
      <c r="D9253" s="93" t="s">
        <v>18817</v>
      </c>
      <c r="E9253" s="45" t="s">
        <v>7228</v>
      </c>
      <c r="F9253" s="379"/>
      <c r="G9253" s="379"/>
      <c r="H9253" s="379"/>
      <c r="I9253" s="380"/>
      <c r="J9253" s="380"/>
      <c r="K9253" s="380"/>
      <c r="L9253" s="380"/>
      <c r="M9253" s="380"/>
      <c r="N9253" s="380"/>
      <c r="O9253" s="380"/>
      <c r="P9253" s="380"/>
      <c r="Q9253" s="380"/>
      <c r="R9253" s="380"/>
      <c r="S9253" s="380"/>
      <c r="T9253" s="380"/>
      <c r="U9253" s="380"/>
      <c r="V9253" s="380"/>
      <c r="W9253" s="380"/>
      <c r="X9253" s="380"/>
      <c r="Y9253" s="380"/>
      <c r="Z9253" s="380"/>
      <c r="AA9253" s="380"/>
      <c r="AF9253" s="326"/>
    </row>
    <row r="9254" spans="1:32" x14ac:dyDescent="0.25">
      <c r="A9254" s="44" t="s">
        <v>5315</v>
      </c>
      <c r="B9254" s="44" t="s">
        <v>4447</v>
      </c>
      <c r="C9254" s="45" t="s">
        <v>5316</v>
      </c>
      <c r="D9254" s="45" t="s">
        <v>10697</v>
      </c>
      <c r="E9254" s="45" t="s">
        <v>4354</v>
      </c>
      <c r="F9254" s="93"/>
      <c r="G9254" s="93"/>
      <c r="H9254" s="93"/>
      <c r="I9254" s="99"/>
      <c r="J9254" s="99"/>
      <c r="K9254" s="99"/>
      <c r="L9254" s="99"/>
      <c r="M9254" s="99"/>
      <c r="N9254" s="44"/>
      <c r="O9254" s="44"/>
      <c r="P9254" s="99"/>
      <c r="Q9254" s="99"/>
      <c r="R9254" s="99"/>
      <c r="S9254" s="99"/>
      <c r="T9254" s="99"/>
      <c r="U9254" s="99"/>
      <c r="V9254" s="99"/>
      <c r="W9254" s="99"/>
      <c r="X9254" s="99"/>
      <c r="Y9254" s="99"/>
      <c r="Z9254" s="99"/>
      <c r="AF9254" s="326"/>
    </row>
    <row r="9255" spans="1:32" x14ac:dyDescent="0.25">
      <c r="A9255" s="44" t="s">
        <v>9588</v>
      </c>
      <c r="B9255" s="44" t="s">
        <v>15950</v>
      </c>
      <c r="C9255" s="45" t="s">
        <v>9899</v>
      </c>
      <c r="D9255" s="93" t="s">
        <v>3876</v>
      </c>
      <c r="E9255" s="359">
        <f>DATE(2027,12,22)</f>
        <v>46743</v>
      </c>
      <c r="F9255" s="93"/>
      <c r="G9255" s="93"/>
      <c r="H9255" s="93"/>
      <c r="I9255" s="99"/>
      <c r="J9255" s="99"/>
      <c r="K9255" s="99"/>
      <c r="L9255" s="99"/>
      <c r="M9255" s="99"/>
      <c r="N9255" s="99"/>
      <c r="O9255" s="99"/>
      <c r="P9255" s="99"/>
      <c r="Q9255" s="99"/>
      <c r="R9255" s="99"/>
      <c r="S9255" s="99"/>
      <c r="T9255" s="99"/>
      <c r="U9255" s="99"/>
      <c r="V9255" s="99"/>
      <c r="W9255" s="99"/>
      <c r="X9255" s="99"/>
      <c r="Y9255" s="99"/>
      <c r="Z9255" s="99"/>
      <c r="AF9255" s="326"/>
    </row>
    <row r="9256" spans="1:32" x14ac:dyDescent="0.25">
      <c r="A9256" s="44" t="s">
        <v>4266</v>
      </c>
      <c r="B9256" s="44" t="s">
        <v>2433</v>
      </c>
      <c r="C9256" s="45">
        <v>220105</v>
      </c>
      <c r="D9256" s="45" t="s">
        <v>12340</v>
      </c>
      <c r="E9256" s="45" t="s">
        <v>2686</v>
      </c>
      <c r="AF9256" s="326"/>
    </row>
    <row r="9257" spans="1:32" x14ac:dyDescent="0.25">
      <c r="A9257" s="44" t="s">
        <v>9589</v>
      </c>
      <c r="B9257" s="44" t="s">
        <v>16165</v>
      </c>
      <c r="C9257" s="45" t="s">
        <v>9900</v>
      </c>
      <c r="D9257" s="93" t="s">
        <v>3876</v>
      </c>
      <c r="E9257" s="359">
        <f>DATE(2027,7,19)</f>
        <v>46587</v>
      </c>
      <c r="F9257" s="93"/>
      <c r="G9257" s="93"/>
      <c r="H9257" s="93"/>
      <c r="I9257" s="99"/>
      <c r="J9257" s="99"/>
      <c r="K9257" s="99"/>
      <c r="L9257" s="99"/>
      <c r="M9257" s="99"/>
      <c r="N9257" s="99"/>
      <c r="O9257" s="99"/>
      <c r="P9257" s="99"/>
      <c r="Q9257" s="99"/>
      <c r="R9257" s="99"/>
      <c r="S9257" s="99"/>
      <c r="T9257" s="99"/>
      <c r="U9257" s="99"/>
      <c r="V9257" s="99"/>
      <c r="W9257" s="99"/>
      <c r="X9257" s="99"/>
      <c r="Y9257" s="99"/>
      <c r="Z9257" s="99"/>
      <c r="AF9257" s="326"/>
    </row>
    <row r="9258" spans="1:32" x14ac:dyDescent="0.25">
      <c r="A9258" s="44" t="s">
        <v>9590</v>
      </c>
      <c r="B9258" s="44" t="s">
        <v>16166</v>
      </c>
      <c r="C9258" s="45" t="s">
        <v>16167</v>
      </c>
      <c r="D9258" s="93" t="s">
        <v>3876</v>
      </c>
      <c r="E9258" s="359">
        <f>DATE(2029,7,24)</f>
        <v>47323</v>
      </c>
      <c r="F9258" s="93"/>
      <c r="G9258" s="93"/>
      <c r="H9258" s="93"/>
      <c r="I9258" s="99"/>
      <c r="J9258" s="99"/>
      <c r="K9258" s="99"/>
      <c r="L9258" s="99"/>
      <c r="M9258" s="99"/>
      <c r="N9258" s="99"/>
      <c r="O9258" s="99"/>
      <c r="P9258" s="99"/>
      <c r="Q9258" s="99"/>
      <c r="R9258" s="99"/>
      <c r="S9258" s="99"/>
      <c r="T9258" s="99"/>
      <c r="U9258" s="99"/>
      <c r="V9258" s="99"/>
      <c r="W9258" s="99"/>
      <c r="X9258" s="99"/>
      <c r="Y9258" s="99"/>
      <c r="Z9258" s="99"/>
      <c r="AF9258" s="326"/>
    </row>
    <row r="9259" spans="1:32" x14ac:dyDescent="0.25">
      <c r="A9259" s="44" t="s">
        <v>10244</v>
      </c>
      <c r="B9259" s="92" t="s">
        <v>10390</v>
      </c>
      <c r="C9259" s="56" t="s">
        <v>10120</v>
      </c>
      <c r="D9259" s="146" t="s">
        <v>10389</v>
      </c>
      <c r="E9259" s="107">
        <v>45838</v>
      </c>
      <c r="F9259" s="93"/>
      <c r="G9259" s="93"/>
      <c r="H9259" s="93"/>
      <c r="I9259" s="99"/>
      <c r="J9259" s="99"/>
      <c r="K9259" s="99"/>
      <c r="L9259" s="99"/>
      <c r="M9259" s="99"/>
      <c r="N9259" s="44"/>
      <c r="O9259" s="57"/>
      <c r="P9259" s="99"/>
      <c r="Q9259" s="99"/>
      <c r="R9259" s="99"/>
      <c r="S9259" s="99"/>
      <c r="T9259" s="99"/>
      <c r="U9259" s="99"/>
      <c r="V9259" s="99"/>
      <c r="W9259" s="99"/>
      <c r="X9259" s="99"/>
      <c r="Y9259" s="99"/>
      <c r="Z9259" s="99"/>
      <c r="AF9259" s="326"/>
    </row>
    <row r="9260" spans="1:32" x14ac:dyDescent="0.25">
      <c r="A9260" s="44" t="s">
        <v>18118</v>
      </c>
      <c r="B9260" s="44" t="s">
        <v>18119</v>
      </c>
      <c r="C9260" s="45" t="s">
        <v>18395</v>
      </c>
      <c r="D9260" s="93" t="s">
        <v>3876</v>
      </c>
      <c r="E9260" s="359">
        <f>DATE(2029,11,7)</f>
        <v>47429</v>
      </c>
      <c r="F9260" s="93"/>
      <c r="G9260" s="93"/>
      <c r="H9260" s="93"/>
      <c r="I9260" s="99"/>
      <c r="J9260" s="99"/>
      <c r="K9260" s="99"/>
      <c r="L9260" s="99"/>
      <c r="M9260" s="99"/>
      <c r="N9260" s="99"/>
      <c r="O9260" s="99"/>
      <c r="P9260" s="99"/>
      <c r="Q9260" s="99"/>
      <c r="R9260" s="99"/>
      <c r="S9260" s="99"/>
      <c r="T9260" s="99"/>
      <c r="U9260" s="99"/>
      <c r="V9260" s="99"/>
      <c r="W9260" s="99"/>
      <c r="X9260" s="99"/>
      <c r="Y9260" s="99"/>
      <c r="Z9260" s="99"/>
      <c r="AF9260" s="326"/>
    </row>
    <row r="9261" spans="1:32" x14ac:dyDescent="0.25">
      <c r="A9261" s="44" t="s">
        <v>769</v>
      </c>
      <c r="B9261" s="44" t="s">
        <v>18840</v>
      </c>
      <c r="C9261" s="45">
        <v>260202</v>
      </c>
      <c r="D9261" s="45" t="s">
        <v>12340</v>
      </c>
      <c r="E9261" s="45" t="s">
        <v>10021</v>
      </c>
      <c r="AF9261" s="326"/>
    </row>
    <row r="9262" spans="1:32" x14ac:dyDescent="0.3">
      <c r="A9262" s="372" t="s">
        <v>12445</v>
      </c>
      <c r="B9262" s="372" t="s">
        <v>12351</v>
      </c>
      <c r="C9262" s="125" t="s">
        <v>12352</v>
      </c>
      <c r="D9262" s="32" t="s">
        <v>20621</v>
      </c>
      <c r="E9262" s="125" t="s">
        <v>5075</v>
      </c>
      <c r="F9262" s="125" t="s">
        <v>1237</v>
      </c>
      <c r="G9262" s="125" t="s">
        <v>1237</v>
      </c>
      <c r="AF9262" s="326"/>
    </row>
    <row r="9263" spans="1:32" x14ac:dyDescent="0.25">
      <c r="A9263" s="44" t="s">
        <v>12445</v>
      </c>
      <c r="B9263" s="44" t="s">
        <v>976</v>
      </c>
      <c r="C9263" s="45">
        <v>25010201</v>
      </c>
      <c r="D9263" s="45" t="s">
        <v>12340</v>
      </c>
      <c r="E9263" s="45" t="s">
        <v>13567</v>
      </c>
      <c r="AF9263" s="326"/>
    </row>
    <row r="9264" spans="1:32" x14ac:dyDescent="0.3">
      <c r="A9264" s="372" t="s">
        <v>12446</v>
      </c>
      <c r="B9264" s="372" t="s">
        <v>1210</v>
      </c>
      <c r="C9264" s="125" t="s">
        <v>12344</v>
      </c>
      <c r="D9264" s="32" t="s">
        <v>20621</v>
      </c>
      <c r="E9264" s="125" t="s">
        <v>5075</v>
      </c>
      <c r="F9264" s="125" t="s">
        <v>1237</v>
      </c>
      <c r="G9264" s="125" t="s">
        <v>1237</v>
      </c>
      <c r="AF9264" s="326"/>
    </row>
    <row r="9265" spans="1:32" x14ac:dyDescent="0.3">
      <c r="A9265" s="372" t="s">
        <v>12446</v>
      </c>
      <c r="B9265" s="372" t="s">
        <v>1204</v>
      </c>
      <c r="C9265" s="125" t="s">
        <v>14352</v>
      </c>
      <c r="D9265" s="32" t="s">
        <v>20621</v>
      </c>
      <c r="E9265" s="125" t="s">
        <v>13567</v>
      </c>
      <c r="F9265" s="125" t="s">
        <v>1237</v>
      </c>
      <c r="G9265" s="125" t="s">
        <v>1237</v>
      </c>
      <c r="AF9265" s="326"/>
    </row>
    <row r="9266" spans="1:32" x14ac:dyDescent="0.25">
      <c r="A9266" s="44" t="s">
        <v>9071</v>
      </c>
      <c r="B9266" s="44" t="s">
        <v>9032</v>
      </c>
      <c r="C9266" s="45">
        <v>23100201</v>
      </c>
      <c r="D9266" s="45" t="s">
        <v>12340</v>
      </c>
      <c r="E9266" s="45" t="s">
        <v>2628</v>
      </c>
      <c r="AF9266" s="326"/>
    </row>
    <row r="9267" spans="1:32" x14ac:dyDescent="0.25">
      <c r="A9267" s="44" t="s">
        <v>9071</v>
      </c>
      <c r="B9267" s="44" t="s">
        <v>3168</v>
      </c>
      <c r="C9267" s="45">
        <v>23100202</v>
      </c>
      <c r="D9267" s="45" t="s">
        <v>12340</v>
      </c>
      <c r="E9267" s="45" t="s">
        <v>2628</v>
      </c>
      <c r="AF9267" s="326"/>
    </row>
    <row r="9268" spans="1:32" x14ac:dyDescent="0.25">
      <c r="A9268" s="44" t="s">
        <v>9071</v>
      </c>
      <c r="B9268" s="44" t="s">
        <v>18874</v>
      </c>
      <c r="C9268" s="45">
        <v>24060301</v>
      </c>
      <c r="D9268" s="45" t="s">
        <v>12340</v>
      </c>
      <c r="E9268" s="45" t="s">
        <v>5235</v>
      </c>
      <c r="AF9268" s="326"/>
    </row>
    <row r="9269" spans="1:32" x14ac:dyDescent="0.25">
      <c r="A9269" s="44" t="s">
        <v>9071</v>
      </c>
      <c r="B9269" s="44" t="s">
        <v>11310</v>
      </c>
      <c r="C9269" s="45">
        <v>24060302</v>
      </c>
      <c r="D9269" s="45" t="s">
        <v>12340</v>
      </c>
      <c r="E9269" s="45" t="s">
        <v>5235</v>
      </c>
      <c r="AF9269" s="326"/>
    </row>
    <row r="9270" spans="1:32" x14ac:dyDescent="0.3">
      <c r="A9270" s="372" t="s">
        <v>8744</v>
      </c>
      <c r="B9270" s="372" t="s">
        <v>8701</v>
      </c>
      <c r="C9270" s="125" t="s">
        <v>8702</v>
      </c>
      <c r="D9270" s="32" t="s">
        <v>20621</v>
      </c>
      <c r="E9270" s="125" t="s">
        <v>8524</v>
      </c>
      <c r="F9270" s="125" t="s">
        <v>1236</v>
      </c>
      <c r="G9270" s="125" t="s">
        <v>1237</v>
      </c>
      <c r="AF9270" s="326"/>
    </row>
    <row r="9271" spans="1:32" x14ac:dyDescent="0.3">
      <c r="A9271" s="372" t="s">
        <v>3589</v>
      </c>
      <c r="B9271" s="372" t="s">
        <v>1661</v>
      </c>
      <c r="C9271" s="125" t="s">
        <v>16726</v>
      </c>
      <c r="D9271" s="32" t="s">
        <v>20621</v>
      </c>
      <c r="E9271" s="125" t="s">
        <v>5580</v>
      </c>
      <c r="F9271" s="125" t="s">
        <v>1236</v>
      </c>
      <c r="G9271" s="125" t="s">
        <v>1236</v>
      </c>
      <c r="AF9271" s="326"/>
    </row>
    <row r="9272" spans="1:32" x14ac:dyDescent="0.25">
      <c r="A9272" s="44" t="s">
        <v>15665</v>
      </c>
      <c r="B9272" s="44" t="s">
        <v>6798</v>
      </c>
      <c r="C9272" s="45" t="s">
        <v>15666</v>
      </c>
      <c r="D9272" s="46" t="s">
        <v>13037</v>
      </c>
      <c r="E9272" s="46">
        <v>46568</v>
      </c>
      <c r="AF9272" s="326"/>
    </row>
    <row r="9273" spans="1:32" x14ac:dyDescent="0.25">
      <c r="A9273" s="44" t="s">
        <v>15665</v>
      </c>
      <c r="B9273" s="44" t="s">
        <v>6798</v>
      </c>
      <c r="C9273" s="45" t="s">
        <v>15666</v>
      </c>
      <c r="D9273" s="46" t="s">
        <v>13037</v>
      </c>
      <c r="E9273" s="46">
        <v>46568</v>
      </c>
      <c r="AF9273" s="326"/>
    </row>
    <row r="9274" spans="1:32" x14ac:dyDescent="0.25">
      <c r="A9274" s="44" t="s">
        <v>12986</v>
      </c>
      <c r="B9274" s="44" t="s">
        <v>4473</v>
      </c>
      <c r="C9274" s="45">
        <v>241002</v>
      </c>
      <c r="D9274" s="45" t="s">
        <v>12340</v>
      </c>
      <c r="E9274" s="45" t="s">
        <v>5650</v>
      </c>
      <c r="AF9274" s="326"/>
    </row>
    <row r="9275" spans="1:32" x14ac:dyDescent="0.25">
      <c r="A9275" s="44" t="s">
        <v>14708</v>
      </c>
      <c r="B9275" s="44" t="s">
        <v>13111</v>
      </c>
      <c r="C9275" s="45">
        <v>33.25</v>
      </c>
      <c r="D9275" s="45" t="s">
        <v>13565</v>
      </c>
      <c r="E9275" s="46">
        <v>47664</v>
      </c>
      <c r="F9275" s="45" t="s">
        <v>1384</v>
      </c>
      <c r="G9275" s="93"/>
      <c r="H9275" s="93"/>
      <c r="I9275" s="99"/>
      <c r="J9275" s="99"/>
      <c r="K9275" s="99"/>
      <c r="L9275" s="99"/>
      <c r="M9275" s="99"/>
      <c r="N9275" s="99"/>
      <c r="O9275" s="99"/>
      <c r="P9275" s="99"/>
      <c r="Q9275" s="99"/>
      <c r="R9275" s="99"/>
      <c r="S9275" s="99"/>
      <c r="T9275" s="99"/>
      <c r="U9275" s="99"/>
      <c r="V9275" s="99"/>
      <c r="W9275" s="99"/>
      <c r="X9275" s="99"/>
      <c r="Y9275" s="99"/>
      <c r="Z9275" s="99"/>
      <c r="AF9275" s="326"/>
    </row>
    <row r="9276" spans="1:32" x14ac:dyDescent="0.25">
      <c r="A9276" s="44" t="s">
        <v>19380</v>
      </c>
      <c r="B9276" s="44" t="s">
        <v>2433</v>
      </c>
      <c r="C9276" s="45">
        <v>230105</v>
      </c>
      <c r="D9276" s="45" t="s">
        <v>12340</v>
      </c>
      <c r="E9276" s="45" t="s">
        <v>5580</v>
      </c>
      <c r="AF9276" s="326"/>
    </row>
    <row r="9277" spans="1:32" x14ac:dyDescent="0.25">
      <c r="A9277" s="44" t="s">
        <v>3671</v>
      </c>
      <c r="B9277" s="44" t="s">
        <v>3298</v>
      </c>
      <c r="C9277" s="45">
        <v>26010402</v>
      </c>
      <c r="D9277" s="45" t="s">
        <v>12340</v>
      </c>
      <c r="E9277" s="45" t="s">
        <v>18836</v>
      </c>
      <c r="AF9277" s="326"/>
    </row>
    <row r="9278" spans="1:32" x14ac:dyDescent="0.25">
      <c r="A9278" s="44" t="s">
        <v>9072</v>
      </c>
      <c r="B9278" s="44" t="s">
        <v>9032</v>
      </c>
      <c r="C9278" s="45">
        <v>23100201</v>
      </c>
      <c r="D9278" s="45" t="s">
        <v>12340</v>
      </c>
      <c r="E9278" s="45" t="s">
        <v>2628</v>
      </c>
      <c r="AF9278" s="326"/>
    </row>
    <row r="9279" spans="1:32" x14ac:dyDescent="0.25">
      <c r="A9279" s="44" t="s">
        <v>9591</v>
      </c>
      <c r="B9279" s="44" t="s">
        <v>15984</v>
      </c>
      <c r="C9279" s="45" t="s">
        <v>9901</v>
      </c>
      <c r="D9279" s="93" t="s">
        <v>3876</v>
      </c>
      <c r="E9279" s="359">
        <f>DATE(2028,2,27)</f>
        <v>46810</v>
      </c>
      <c r="F9279" s="93"/>
      <c r="G9279" s="93"/>
      <c r="H9279" s="93"/>
      <c r="I9279" s="99"/>
      <c r="J9279" s="99"/>
      <c r="K9279" s="99"/>
      <c r="L9279" s="99"/>
      <c r="M9279" s="99"/>
      <c r="N9279" s="99"/>
      <c r="O9279" s="99"/>
      <c r="P9279" s="99"/>
      <c r="Q9279" s="99"/>
      <c r="R9279" s="99"/>
      <c r="S9279" s="99"/>
      <c r="T9279" s="99"/>
      <c r="U9279" s="99"/>
      <c r="V9279" s="99"/>
      <c r="W9279" s="99"/>
      <c r="X9279" s="99"/>
      <c r="Y9279" s="99"/>
      <c r="Z9279" s="99"/>
      <c r="AF9279" s="326"/>
    </row>
    <row r="9280" spans="1:32" x14ac:dyDescent="0.25">
      <c r="A9280" s="44" t="s">
        <v>11531</v>
      </c>
      <c r="B9280" s="44" t="s">
        <v>10031</v>
      </c>
      <c r="C9280" s="45">
        <v>240101</v>
      </c>
      <c r="D9280" s="45" t="s">
        <v>12340</v>
      </c>
      <c r="E9280" s="45" t="s">
        <v>10032</v>
      </c>
      <c r="AF9280" s="326"/>
    </row>
    <row r="9281" spans="1:32" x14ac:dyDescent="0.25">
      <c r="A9281" s="44" t="s">
        <v>5595</v>
      </c>
      <c r="B9281" s="44" t="s">
        <v>3275</v>
      </c>
      <c r="C9281" s="45">
        <v>210101</v>
      </c>
      <c r="D9281" s="45" t="s">
        <v>12340</v>
      </c>
      <c r="E9281" s="45" t="s">
        <v>3276</v>
      </c>
      <c r="AF9281" s="326"/>
    </row>
    <row r="9282" spans="1:32" x14ac:dyDescent="0.25">
      <c r="A9282" s="44" t="s">
        <v>4512</v>
      </c>
      <c r="B9282" s="44" t="s">
        <v>983</v>
      </c>
      <c r="C9282" s="45">
        <v>241102</v>
      </c>
      <c r="D9282" s="45" t="s">
        <v>12340</v>
      </c>
      <c r="E9282" s="45" t="s">
        <v>5650</v>
      </c>
      <c r="AF9282" s="326"/>
    </row>
    <row r="9283" spans="1:32" x14ac:dyDescent="0.25">
      <c r="A9283" s="44" t="s">
        <v>4512</v>
      </c>
      <c r="B9283" s="44" t="s">
        <v>18840</v>
      </c>
      <c r="C9283" s="45">
        <v>260202</v>
      </c>
      <c r="D9283" s="45" t="s">
        <v>12340</v>
      </c>
      <c r="E9283" s="45" t="s">
        <v>10021</v>
      </c>
      <c r="AF9283" s="326"/>
    </row>
    <row r="9284" spans="1:32" x14ac:dyDescent="0.25">
      <c r="A9284" s="44" t="s">
        <v>2487</v>
      </c>
      <c r="B9284" s="44" t="s">
        <v>989</v>
      </c>
      <c r="C9284" s="45">
        <v>230402</v>
      </c>
      <c r="D9284" s="45" t="s">
        <v>12340</v>
      </c>
      <c r="E9284" s="45" t="s">
        <v>7925</v>
      </c>
      <c r="AF9284" s="326"/>
    </row>
    <row r="9285" spans="1:32" x14ac:dyDescent="0.25">
      <c r="A9285" s="44" t="s">
        <v>2487</v>
      </c>
      <c r="B9285" s="44" t="s">
        <v>2433</v>
      </c>
      <c r="C9285" s="45">
        <v>250106</v>
      </c>
      <c r="D9285" s="45" t="s">
        <v>12340</v>
      </c>
      <c r="E9285" s="45" t="s">
        <v>12896</v>
      </c>
      <c r="AF9285" s="326"/>
    </row>
    <row r="9286" spans="1:32" x14ac:dyDescent="0.3">
      <c r="A9286" s="372" t="s">
        <v>1087</v>
      </c>
      <c r="B9286" s="372" t="s">
        <v>16874</v>
      </c>
      <c r="C9286" s="125" t="s">
        <v>13872</v>
      </c>
      <c r="D9286" s="32" t="s">
        <v>20621</v>
      </c>
      <c r="E9286" s="125" t="s">
        <v>5650</v>
      </c>
      <c r="F9286" s="125" t="s">
        <v>1236</v>
      </c>
      <c r="G9286" s="125" t="s">
        <v>1237</v>
      </c>
      <c r="AF9286" s="326"/>
    </row>
    <row r="9287" spans="1:32" x14ac:dyDescent="0.3">
      <c r="A9287" s="372" t="s">
        <v>1087</v>
      </c>
      <c r="B9287" s="372" t="s">
        <v>13870</v>
      </c>
      <c r="C9287" s="125" t="s">
        <v>13871</v>
      </c>
      <c r="D9287" s="32" t="s">
        <v>20621</v>
      </c>
      <c r="E9287" s="125" t="s">
        <v>5650</v>
      </c>
      <c r="F9287" s="125" t="s">
        <v>1236</v>
      </c>
      <c r="G9287" s="125" t="s">
        <v>1237</v>
      </c>
      <c r="AF9287" s="326"/>
    </row>
    <row r="9288" spans="1:32" x14ac:dyDescent="0.3">
      <c r="A9288" s="372" t="s">
        <v>1087</v>
      </c>
      <c r="B9288" s="372" t="s">
        <v>1841</v>
      </c>
      <c r="C9288" s="125" t="s">
        <v>16531</v>
      </c>
      <c r="D9288" s="32" t="s">
        <v>20621</v>
      </c>
      <c r="E9288" s="125" t="s">
        <v>12895</v>
      </c>
      <c r="F9288" s="125" t="s">
        <v>1236</v>
      </c>
      <c r="G9288" s="125" t="s">
        <v>1237</v>
      </c>
      <c r="AF9288" s="326"/>
    </row>
    <row r="9289" spans="1:32" x14ac:dyDescent="0.3">
      <c r="A9289" s="372" t="s">
        <v>1087</v>
      </c>
      <c r="B9289" s="372" t="s">
        <v>2383</v>
      </c>
      <c r="C9289" s="125" t="s">
        <v>20257</v>
      </c>
      <c r="D9289" s="32" t="s">
        <v>20621</v>
      </c>
      <c r="E9289" s="125" t="s">
        <v>8976</v>
      </c>
      <c r="F9289" s="125" t="s">
        <v>1236</v>
      </c>
      <c r="G9289" s="125" t="s">
        <v>1237</v>
      </c>
      <c r="AF9289" s="326"/>
    </row>
    <row r="9290" spans="1:32" x14ac:dyDescent="0.25">
      <c r="A9290" s="44" t="s">
        <v>17108</v>
      </c>
      <c r="B9290" s="44" t="s">
        <v>2433</v>
      </c>
      <c r="C9290" s="45">
        <v>250106</v>
      </c>
      <c r="D9290" s="45" t="s">
        <v>12340</v>
      </c>
      <c r="E9290" s="45" t="s">
        <v>12896</v>
      </c>
      <c r="AF9290" s="326"/>
    </row>
    <row r="9291" spans="1:32" x14ac:dyDescent="0.3">
      <c r="A9291" s="372" t="s">
        <v>20128</v>
      </c>
      <c r="B9291" s="372" t="s">
        <v>16874</v>
      </c>
      <c r="C9291" s="125" t="s">
        <v>13872</v>
      </c>
      <c r="D9291" s="32" t="s">
        <v>20621</v>
      </c>
      <c r="E9291" s="125" t="s">
        <v>5650</v>
      </c>
      <c r="F9291" s="125" t="s">
        <v>1236</v>
      </c>
      <c r="G9291" s="125" t="s">
        <v>1237</v>
      </c>
      <c r="AF9291" s="326"/>
    </row>
    <row r="9292" spans="1:32" x14ac:dyDescent="0.3">
      <c r="A9292" s="372" t="s">
        <v>20128</v>
      </c>
      <c r="B9292" s="372" t="s">
        <v>2383</v>
      </c>
      <c r="C9292" s="125" t="s">
        <v>20257</v>
      </c>
      <c r="D9292" s="32" t="s">
        <v>20621</v>
      </c>
      <c r="E9292" s="125" t="s">
        <v>8976</v>
      </c>
      <c r="F9292" s="125" t="s">
        <v>1236</v>
      </c>
      <c r="G9292" s="125" t="s">
        <v>1237</v>
      </c>
      <c r="AF9292" s="326"/>
    </row>
    <row r="9293" spans="1:32" x14ac:dyDescent="0.25">
      <c r="A9293" s="44" t="s">
        <v>12958</v>
      </c>
      <c r="B9293" s="44" t="s">
        <v>12956</v>
      </c>
      <c r="C9293" s="45" t="s">
        <v>12959</v>
      </c>
      <c r="D9293" s="45" t="s">
        <v>12177</v>
      </c>
      <c r="E9293" s="45" t="s">
        <v>7228</v>
      </c>
      <c r="F9293" s="93"/>
      <c r="G9293" s="93"/>
      <c r="H9293" s="93"/>
      <c r="I9293" s="99"/>
      <c r="J9293" s="99"/>
      <c r="K9293" s="99"/>
      <c r="L9293" s="99"/>
      <c r="M9293" s="99"/>
      <c r="N9293" s="99"/>
      <c r="O9293" s="99"/>
      <c r="P9293" s="99"/>
      <c r="Q9293" s="99"/>
      <c r="R9293" s="99"/>
      <c r="S9293" s="99"/>
      <c r="T9293" s="99"/>
      <c r="U9293" s="99"/>
      <c r="V9293" s="99"/>
      <c r="W9293" s="99"/>
      <c r="X9293" s="99"/>
      <c r="Y9293" s="99"/>
      <c r="Z9293" s="99"/>
      <c r="AF9293" s="326"/>
    </row>
    <row r="9294" spans="1:32" x14ac:dyDescent="0.25">
      <c r="A9294" s="44" t="s">
        <v>12958</v>
      </c>
      <c r="B9294" s="44" t="s">
        <v>12956</v>
      </c>
      <c r="C9294" s="45" t="s">
        <v>12959</v>
      </c>
      <c r="D9294" s="93" t="s">
        <v>18817</v>
      </c>
      <c r="E9294" s="45" t="s">
        <v>7228</v>
      </c>
      <c r="F9294" s="379"/>
      <c r="G9294" s="379"/>
      <c r="H9294" s="379"/>
      <c r="I9294" s="380"/>
      <c r="J9294" s="380"/>
      <c r="K9294" s="380"/>
      <c r="L9294" s="380"/>
      <c r="M9294" s="380"/>
      <c r="N9294" s="380"/>
      <c r="O9294" s="380"/>
      <c r="P9294" s="380"/>
      <c r="Q9294" s="380"/>
      <c r="R9294" s="380"/>
      <c r="S9294" s="380"/>
      <c r="T9294" s="380"/>
      <c r="U9294" s="380"/>
      <c r="V9294" s="380"/>
      <c r="W9294" s="380"/>
      <c r="X9294" s="380"/>
      <c r="Y9294" s="380"/>
      <c r="Z9294" s="380"/>
      <c r="AA9294" s="380"/>
      <c r="AF9294" s="326"/>
    </row>
    <row r="9295" spans="1:32" x14ac:dyDescent="0.25">
      <c r="A9295" s="44" t="s">
        <v>14486</v>
      </c>
      <c r="B9295" s="44" t="s">
        <v>3885</v>
      </c>
      <c r="C9295" s="45" t="s">
        <v>14487</v>
      </c>
      <c r="D9295" s="46" t="s">
        <v>13037</v>
      </c>
      <c r="E9295" s="46">
        <v>46190</v>
      </c>
      <c r="AF9295" s="326"/>
    </row>
    <row r="9296" spans="1:32" x14ac:dyDescent="0.25">
      <c r="A9296" s="44" t="s">
        <v>7554</v>
      </c>
      <c r="B9296" s="44" t="s">
        <v>2433</v>
      </c>
      <c r="C9296" s="45">
        <v>230105</v>
      </c>
      <c r="D9296" s="45" t="s">
        <v>12340</v>
      </c>
      <c r="E9296" s="45" t="s">
        <v>5580</v>
      </c>
      <c r="AF9296" s="326"/>
    </row>
    <row r="9297" spans="1:32" x14ac:dyDescent="0.25">
      <c r="A9297" s="44" t="s">
        <v>19381</v>
      </c>
      <c r="B9297" s="44" t="s">
        <v>3298</v>
      </c>
      <c r="C9297" s="45">
        <v>26010402</v>
      </c>
      <c r="D9297" s="45" t="s">
        <v>12340</v>
      </c>
      <c r="E9297" s="45" t="s">
        <v>18836</v>
      </c>
      <c r="AF9297" s="326"/>
    </row>
    <row r="9298" spans="1:32" x14ac:dyDescent="0.25">
      <c r="A9298" s="44" t="s">
        <v>19381</v>
      </c>
      <c r="B9298" s="44" t="s">
        <v>990</v>
      </c>
      <c r="C9298" s="45">
        <v>260102</v>
      </c>
      <c r="D9298" s="45" t="s">
        <v>12340</v>
      </c>
      <c r="E9298" s="45" t="s">
        <v>8976</v>
      </c>
      <c r="AF9298" s="326"/>
    </row>
    <row r="9299" spans="1:32" x14ac:dyDescent="0.25">
      <c r="A9299" s="44" t="s">
        <v>17936</v>
      </c>
      <c r="B9299" s="44" t="s">
        <v>20398</v>
      </c>
      <c r="C9299" s="45" t="s">
        <v>17917</v>
      </c>
      <c r="D9299" s="32" t="s">
        <v>12570</v>
      </c>
      <c r="E9299" s="46">
        <v>46418</v>
      </c>
      <c r="AF9299" s="326"/>
    </row>
    <row r="9300" spans="1:32" x14ac:dyDescent="0.25">
      <c r="A9300" s="44" t="s">
        <v>10245</v>
      </c>
      <c r="B9300" s="92" t="s">
        <v>10390</v>
      </c>
      <c r="C9300" s="371" t="s">
        <v>10122</v>
      </c>
      <c r="D9300" s="146" t="s">
        <v>10389</v>
      </c>
      <c r="E9300" s="107">
        <v>45838</v>
      </c>
      <c r="F9300" s="93"/>
      <c r="G9300" s="93"/>
      <c r="H9300" s="93"/>
      <c r="I9300" s="99"/>
      <c r="J9300" s="99"/>
      <c r="K9300" s="99"/>
      <c r="L9300" s="99"/>
      <c r="M9300" s="99"/>
      <c r="N9300" s="44"/>
      <c r="O9300" s="57"/>
      <c r="P9300" s="99"/>
      <c r="Q9300" s="99"/>
      <c r="R9300" s="99"/>
      <c r="S9300" s="99"/>
      <c r="T9300" s="99"/>
      <c r="U9300" s="99"/>
      <c r="V9300" s="99"/>
      <c r="W9300" s="99"/>
      <c r="X9300" s="99"/>
      <c r="Y9300" s="99"/>
      <c r="Z9300" s="99"/>
      <c r="AF9300" s="326"/>
    </row>
    <row r="9301" spans="1:32" x14ac:dyDescent="0.3">
      <c r="A9301" s="372" t="s">
        <v>12447</v>
      </c>
      <c r="B9301" s="372" t="s">
        <v>12351</v>
      </c>
      <c r="C9301" s="125" t="s">
        <v>12352</v>
      </c>
      <c r="D9301" s="32" t="s">
        <v>20621</v>
      </c>
      <c r="E9301" s="125" t="s">
        <v>5075</v>
      </c>
      <c r="F9301" s="125" t="s">
        <v>1236</v>
      </c>
      <c r="G9301" s="125" t="s">
        <v>1237</v>
      </c>
      <c r="AF9301" s="326"/>
    </row>
    <row r="9302" spans="1:32" x14ac:dyDescent="0.25">
      <c r="A9302" s="44" t="s">
        <v>11532</v>
      </c>
      <c r="B9302" s="44" t="s">
        <v>10031</v>
      </c>
      <c r="C9302" s="45">
        <v>240101</v>
      </c>
      <c r="D9302" s="45" t="s">
        <v>12340</v>
      </c>
      <c r="E9302" s="45" t="s">
        <v>10032</v>
      </c>
      <c r="AF9302" s="326"/>
    </row>
    <row r="9303" spans="1:32" x14ac:dyDescent="0.25">
      <c r="A9303" s="44" t="s">
        <v>17882</v>
      </c>
      <c r="B9303" s="44" t="s">
        <v>20356</v>
      </c>
      <c r="C9303" s="45" t="s">
        <v>17874</v>
      </c>
      <c r="D9303" s="32" t="s">
        <v>12570</v>
      </c>
      <c r="E9303" s="46">
        <v>46477</v>
      </c>
      <c r="AF9303" s="326"/>
    </row>
    <row r="9304" spans="1:32" x14ac:dyDescent="0.25">
      <c r="A9304" s="44" t="s">
        <v>12987</v>
      </c>
      <c r="B9304" s="44" t="s">
        <v>983</v>
      </c>
      <c r="C9304" s="45">
        <v>241102</v>
      </c>
      <c r="D9304" s="45" t="s">
        <v>12340</v>
      </c>
      <c r="E9304" s="45" t="s">
        <v>5650</v>
      </c>
      <c r="AF9304" s="326"/>
    </row>
    <row r="9305" spans="1:32" x14ac:dyDescent="0.25">
      <c r="A9305" s="44" t="s">
        <v>10246</v>
      </c>
      <c r="B9305" s="92" t="s">
        <v>10390</v>
      </c>
      <c r="C9305" s="56" t="s">
        <v>10129</v>
      </c>
      <c r="D9305" s="146" t="s">
        <v>10389</v>
      </c>
      <c r="E9305" s="107">
        <v>45838</v>
      </c>
      <c r="F9305" s="93"/>
      <c r="G9305" s="93"/>
      <c r="H9305" s="93"/>
      <c r="I9305" s="99"/>
      <c r="J9305" s="99"/>
      <c r="K9305" s="99"/>
      <c r="L9305" s="99"/>
      <c r="M9305" s="99"/>
      <c r="N9305" s="44"/>
      <c r="O9305" s="57"/>
      <c r="P9305" s="99"/>
      <c r="Q9305" s="99"/>
      <c r="R9305" s="99"/>
      <c r="S9305" s="99"/>
      <c r="T9305" s="99"/>
      <c r="U9305" s="99"/>
      <c r="V9305" s="99"/>
      <c r="W9305" s="99"/>
      <c r="X9305" s="99"/>
      <c r="Y9305" s="99"/>
      <c r="Z9305" s="99"/>
      <c r="AF9305" s="326"/>
    </row>
    <row r="9306" spans="1:32" x14ac:dyDescent="0.25">
      <c r="A9306" s="44" t="s">
        <v>8852</v>
      </c>
      <c r="B9306" s="44" t="s">
        <v>20344</v>
      </c>
      <c r="C9306" s="45" t="s">
        <v>8813</v>
      </c>
      <c r="D9306" s="32" t="s">
        <v>12570</v>
      </c>
      <c r="E9306" s="46">
        <v>46387</v>
      </c>
      <c r="AF9306" s="326"/>
    </row>
    <row r="9307" spans="1:32" x14ac:dyDescent="0.25">
      <c r="A9307" s="44" t="s">
        <v>8528</v>
      </c>
      <c r="B9307" s="44" t="s">
        <v>5447</v>
      </c>
      <c r="C9307" s="45">
        <v>230807</v>
      </c>
      <c r="D9307" s="45" t="s">
        <v>12340</v>
      </c>
      <c r="E9307" s="45" t="s">
        <v>8966</v>
      </c>
      <c r="AF9307" s="326"/>
    </row>
    <row r="9308" spans="1:32" x14ac:dyDescent="0.3">
      <c r="A9308" s="372" t="s">
        <v>12016</v>
      </c>
      <c r="B9308" s="372" t="s">
        <v>1208</v>
      </c>
      <c r="C9308" s="125" t="s">
        <v>11149</v>
      </c>
      <c r="D9308" s="32" t="s">
        <v>20621</v>
      </c>
      <c r="E9308" s="125" t="s">
        <v>2686</v>
      </c>
      <c r="F9308" s="125" t="s">
        <v>1236</v>
      </c>
      <c r="G9308" s="125" t="s">
        <v>1237</v>
      </c>
      <c r="AF9308" s="326"/>
    </row>
    <row r="9309" spans="1:32" x14ac:dyDescent="0.25">
      <c r="A9309" s="44" t="s">
        <v>7555</v>
      </c>
      <c r="B9309" s="44" t="s">
        <v>2433</v>
      </c>
      <c r="C9309" s="45">
        <v>230105</v>
      </c>
      <c r="D9309" s="45" t="s">
        <v>12340</v>
      </c>
      <c r="E9309" s="45" t="s">
        <v>5580</v>
      </c>
      <c r="AF9309" s="326"/>
    </row>
    <row r="9310" spans="1:32" x14ac:dyDescent="0.25">
      <c r="A9310" s="44" t="s">
        <v>5596</v>
      </c>
      <c r="B9310" s="44" t="s">
        <v>2433</v>
      </c>
      <c r="C9310" s="45">
        <v>230105</v>
      </c>
      <c r="D9310" s="45" t="s">
        <v>12340</v>
      </c>
      <c r="E9310" s="45" t="s">
        <v>5580</v>
      </c>
      <c r="AF9310" s="326"/>
    </row>
    <row r="9311" spans="1:32" x14ac:dyDescent="0.25">
      <c r="A9311" s="44" t="s">
        <v>5596</v>
      </c>
      <c r="B9311" s="44" t="s">
        <v>3160</v>
      </c>
      <c r="C9311" s="45">
        <v>230901</v>
      </c>
      <c r="D9311" s="45" t="s">
        <v>12340</v>
      </c>
      <c r="E9311" s="45" t="s">
        <v>8524</v>
      </c>
      <c r="AF9311" s="326"/>
    </row>
    <row r="9312" spans="1:32" x14ac:dyDescent="0.25">
      <c r="A9312" s="44" t="s">
        <v>19382</v>
      </c>
      <c r="B9312" s="44" t="s">
        <v>18840</v>
      </c>
      <c r="C9312" s="45">
        <v>260202</v>
      </c>
      <c r="D9312" s="45" t="s">
        <v>12340</v>
      </c>
      <c r="E9312" s="45" t="s">
        <v>10021</v>
      </c>
      <c r="AF9312" s="326"/>
    </row>
    <row r="9313" spans="1:32" x14ac:dyDescent="0.25">
      <c r="A9313" s="44" t="s">
        <v>12619</v>
      </c>
      <c r="B9313" s="44" t="s">
        <v>20343</v>
      </c>
      <c r="C9313" s="45" t="s">
        <v>12601</v>
      </c>
      <c r="D9313" s="32" t="s">
        <v>12570</v>
      </c>
      <c r="E9313" s="46">
        <v>46387</v>
      </c>
      <c r="AF9313" s="326"/>
    </row>
    <row r="9314" spans="1:32" x14ac:dyDescent="0.25">
      <c r="A9314" s="44" t="s">
        <v>12619</v>
      </c>
      <c r="B9314" s="44" t="s">
        <v>5447</v>
      </c>
      <c r="C9314" s="45">
        <v>250802</v>
      </c>
      <c r="D9314" s="45" t="s">
        <v>12340</v>
      </c>
      <c r="E9314" s="45" t="s">
        <v>10682</v>
      </c>
      <c r="AF9314" s="326"/>
    </row>
    <row r="9315" spans="1:32" x14ac:dyDescent="0.25">
      <c r="A9315" s="256" t="s">
        <v>15287</v>
      </c>
      <c r="B9315" s="256" t="s">
        <v>15288</v>
      </c>
      <c r="C9315" s="53" t="s">
        <v>15391</v>
      </c>
      <c r="D9315" s="93" t="s">
        <v>5891</v>
      </c>
      <c r="E9315" s="257">
        <v>47618</v>
      </c>
      <c r="F9315" s="93"/>
      <c r="G9315" s="93"/>
      <c r="H9315" s="93"/>
      <c r="I9315" s="99"/>
      <c r="J9315" s="99"/>
      <c r="K9315" s="99"/>
      <c r="L9315" s="99"/>
      <c r="M9315" s="99"/>
      <c r="N9315" s="99"/>
      <c r="O9315" s="99"/>
      <c r="P9315" s="99"/>
      <c r="Q9315" s="99"/>
      <c r="R9315" s="99"/>
      <c r="S9315" s="99"/>
      <c r="T9315" s="99"/>
      <c r="U9315" s="99"/>
      <c r="V9315" s="99"/>
      <c r="W9315" s="99"/>
      <c r="X9315" s="99"/>
      <c r="Y9315" s="99"/>
      <c r="Z9315" s="99"/>
      <c r="AF9315" s="326"/>
    </row>
    <row r="9316" spans="1:32" x14ac:dyDescent="0.25">
      <c r="A9316" s="44" t="s">
        <v>19383</v>
      </c>
      <c r="B9316" s="44" t="s">
        <v>3298</v>
      </c>
      <c r="C9316" s="45">
        <v>26010402</v>
      </c>
      <c r="D9316" s="45" t="s">
        <v>12340</v>
      </c>
      <c r="E9316" s="45" t="s">
        <v>18836</v>
      </c>
      <c r="AF9316" s="326"/>
    </row>
    <row r="9317" spans="1:32" x14ac:dyDescent="0.25">
      <c r="A9317" s="44" t="s">
        <v>19383</v>
      </c>
      <c r="B9317" s="44" t="s">
        <v>5639</v>
      </c>
      <c r="C9317" s="45">
        <v>26010401</v>
      </c>
      <c r="D9317" s="45" t="s">
        <v>12340</v>
      </c>
      <c r="E9317" s="45" t="s">
        <v>18836</v>
      </c>
      <c r="AF9317" s="326"/>
    </row>
    <row r="9318" spans="1:32" x14ac:dyDescent="0.25">
      <c r="A9318" s="267" t="s">
        <v>6757</v>
      </c>
      <c r="B9318" s="267" t="s">
        <v>6749</v>
      </c>
      <c r="C9318" s="268">
        <v>791202103006</v>
      </c>
      <c r="D9318" s="268" t="s">
        <v>6775</v>
      </c>
      <c r="E9318" s="269" t="s">
        <v>3276</v>
      </c>
      <c r="F9318" s="93"/>
      <c r="G9318" s="93"/>
      <c r="H9318" s="93"/>
      <c r="I9318" s="99"/>
      <c r="J9318" s="99"/>
      <c r="K9318" s="99"/>
      <c r="L9318" s="99"/>
      <c r="M9318" s="99"/>
      <c r="N9318" s="44"/>
      <c r="O9318" s="44"/>
      <c r="P9318" s="99"/>
      <c r="Q9318" s="99"/>
      <c r="R9318" s="99"/>
      <c r="S9318" s="99"/>
      <c r="T9318" s="99"/>
      <c r="U9318" s="99"/>
      <c r="V9318" s="99"/>
      <c r="W9318" s="99"/>
      <c r="X9318" s="99"/>
      <c r="Y9318" s="99"/>
      <c r="Z9318" s="99"/>
      <c r="AF9318" s="326"/>
    </row>
    <row r="9319" spans="1:32" x14ac:dyDescent="0.25">
      <c r="A9319" s="44" t="s">
        <v>19384</v>
      </c>
      <c r="B9319" s="44" t="s">
        <v>3598</v>
      </c>
      <c r="C9319" s="45">
        <v>230301</v>
      </c>
      <c r="D9319" s="45" t="s">
        <v>12340</v>
      </c>
      <c r="E9319" s="45" t="s">
        <v>5580</v>
      </c>
      <c r="AF9319" s="326"/>
    </row>
    <row r="9320" spans="1:32" x14ac:dyDescent="0.25">
      <c r="A9320" s="44" t="s">
        <v>770</v>
      </c>
      <c r="B9320" s="44" t="s">
        <v>18840</v>
      </c>
      <c r="C9320" s="45">
        <v>260202</v>
      </c>
      <c r="D9320" s="45" t="s">
        <v>12340</v>
      </c>
      <c r="E9320" s="45" t="s">
        <v>10021</v>
      </c>
      <c r="AF9320" s="326"/>
    </row>
    <row r="9321" spans="1:32" x14ac:dyDescent="0.25">
      <c r="A9321" s="44" t="s">
        <v>770</v>
      </c>
      <c r="B9321" s="44" t="s">
        <v>2433</v>
      </c>
      <c r="C9321" s="45">
        <v>230105</v>
      </c>
      <c r="D9321" s="45" t="s">
        <v>12340</v>
      </c>
      <c r="E9321" s="45" t="s">
        <v>5580</v>
      </c>
      <c r="AF9321" s="326"/>
    </row>
    <row r="9322" spans="1:32" x14ac:dyDescent="0.3">
      <c r="A9322" s="372" t="s">
        <v>11533</v>
      </c>
      <c r="B9322" s="372" t="s">
        <v>1225</v>
      </c>
      <c r="C9322" s="125" t="s">
        <v>20256</v>
      </c>
      <c r="D9322" s="32" t="s">
        <v>20621</v>
      </c>
      <c r="E9322" s="125" t="s">
        <v>8976</v>
      </c>
      <c r="F9322" s="125" t="s">
        <v>1237</v>
      </c>
      <c r="G9322" s="125" t="s">
        <v>1236</v>
      </c>
      <c r="AF9322" s="326"/>
    </row>
    <row r="9323" spans="1:32" x14ac:dyDescent="0.25">
      <c r="A9323" s="44" t="s">
        <v>11533</v>
      </c>
      <c r="B9323" s="44" t="s">
        <v>18874</v>
      </c>
      <c r="C9323" s="45">
        <v>24060301</v>
      </c>
      <c r="D9323" s="45" t="s">
        <v>12340</v>
      </c>
      <c r="E9323" s="45" t="s">
        <v>5235</v>
      </c>
      <c r="AF9323" s="326"/>
    </row>
    <row r="9324" spans="1:32" x14ac:dyDescent="0.25">
      <c r="A9324" s="44" t="s">
        <v>11533</v>
      </c>
      <c r="B9324" s="44" t="s">
        <v>11310</v>
      </c>
      <c r="C9324" s="45">
        <v>24060302</v>
      </c>
      <c r="D9324" s="45" t="s">
        <v>12340</v>
      </c>
      <c r="E9324" s="45" t="s">
        <v>5235</v>
      </c>
      <c r="AF9324" s="326"/>
    </row>
    <row r="9325" spans="1:32" x14ac:dyDescent="0.25">
      <c r="A9325" s="44" t="s">
        <v>4513</v>
      </c>
      <c r="B9325" s="44" t="s">
        <v>210</v>
      </c>
      <c r="C9325" s="45">
        <v>241001</v>
      </c>
      <c r="D9325" s="45" t="s">
        <v>12340</v>
      </c>
      <c r="E9325" s="45" t="s">
        <v>5650</v>
      </c>
      <c r="AF9325" s="326"/>
    </row>
    <row r="9326" spans="1:32" x14ac:dyDescent="0.25">
      <c r="A9326" s="44" t="s">
        <v>5597</v>
      </c>
      <c r="B9326" s="44" t="s">
        <v>5447</v>
      </c>
      <c r="C9326" s="45">
        <v>220802</v>
      </c>
      <c r="D9326" s="45" t="s">
        <v>12340</v>
      </c>
      <c r="E9326" s="45" t="s">
        <v>5239</v>
      </c>
      <c r="AF9326" s="326"/>
    </row>
    <row r="9327" spans="1:32" x14ac:dyDescent="0.25">
      <c r="A9327" s="44" t="s">
        <v>7556</v>
      </c>
      <c r="B9327" s="44" t="s">
        <v>2433</v>
      </c>
      <c r="C9327" s="45">
        <v>230105</v>
      </c>
      <c r="D9327" s="45" t="s">
        <v>12340</v>
      </c>
      <c r="E9327" s="45" t="s">
        <v>5580</v>
      </c>
      <c r="AF9327" s="326"/>
    </row>
    <row r="9328" spans="1:32" x14ac:dyDescent="0.3">
      <c r="A9328" s="372" t="s">
        <v>17527</v>
      </c>
      <c r="B9328" s="372" t="s">
        <v>5061</v>
      </c>
      <c r="C9328" s="125" t="s">
        <v>17483</v>
      </c>
      <c r="D9328" s="32" t="s">
        <v>20621</v>
      </c>
      <c r="E9328" s="125" t="s">
        <v>5246</v>
      </c>
      <c r="F9328" s="125" t="s">
        <v>1236</v>
      </c>
      <c r="G9328" s="125" t="s">
        <v>1237</v>
      </c>
      <c r="AF9328" s="326"/>
    </row>
    <row r="9329" spans="1:32" x14ac:dyDescent="0.25">
      <c r="A9329" s="44" t="s">
        <v>8323</v>
      </c>
      <c r="B9329" s="44" t="s">
        <v>3275</v>
      </c>
      <c r="C9329" s="45">
        <v>210101</v>
      </c>
      <c r="D9329" s="45" t="s">
        <v>12340</v>
      </c>
      <c r="E9329" s="45" t="s">
        <v>3276</v>
      </c>
      <c r="AF9329" s="326"/>
    </row>
    <row r="9330" spans="1:32" x14ac:dyDescent="0.25">
      <c r="A9330" s="44" t="s">
        <v>14709</v>
      </c>
      <c r="B9330" s="44" t="s">
        <v>13111</v>
      </c>
      <c r="C9330" s="45">
        <v>33.25</v>
      </c>
      <c r="D9330" s="45" t="s">
        <v>13565</v>
      </c>
      <c r="E9330" s="46">
        <v>47664</v>
      </c>
      <c r="F9330" s="45" t="s">
        <v>1384</v>
      </c>
      <c r="G9330" s="93"/>
      <c r="H9330" s="93"/>
      <c r="I9330" s="99"/>
      <c r="J9330" s="99"/>
      <c r="K9330" s="99"/>
      <c r="L9330" s="99"/>
      <c r="M9330" s="99"/>
      <c r="N9330" s="99"/>
      <c r="O9330" s="99"/>
      <c r="P9330" s="99"/>
      <c r="Q9330" s="99"/>
      <c r="R9330" s="99"/>
      <c r="S9330" s="99"/>
      <c r="T9330" s="99"/>
      <c r="U9330" s="99"/>
      <c r="V9330" s="99"/>
      <c r="W9330" s="99"/>
      <c r="X9330" s="99"/>
      <c r="Y9330" s="99"/>
      <c r="Z9330" s="99"/>
      <c r="AF9330" s="326"/>
    </row>
    <row r="9331" spans="1:32" x14ac:dyDescent="0.25">
      <c r="A9331" s="44" t="s">
        <v>8853</v>
      </c>
      <c r="B9331" s="44" t="s">
        <v>20344</v>
      </c>
      <c r="C9331" s="45" t="s">
        <v>8813</v>
      </c>
      <c r="D9331" s="32" t="s">
        <v>12570</v>
      </c>
      <c r="E9331" s="46">
        <v>46387</v>
      </c>
      <c r="AF9331" s="326"/>
    </row>
    <row r="9332" spans="1:32" x14ac:dyDescent="0.25">
      <c r="A9332" s="44" t="s">
        <v>19385</v>
      </c>
      <c r="B9332" s="44" t="s">
        <v>2433</v>
      </c>
      <c r="C9332" s="45">
        <v>250106</v>
      </c>
      <c r="D9332" s="45" t="s">
        <v>12340</v>
      </c>
      <c r="E9332" s="45" t="s">
        <v>12896</v>
      </c>
      <c r="AF9332" s="326"/>
    </row>
    <row r="9333" spans="1:32" x14ac:dyDescent="0.3">
      <c r="A9333" s="372" t="s">
        <v>1088</v>
      </c>
      <c r="B9333" s="372" t="s">
        <v>16724</v>
      </c>
      <c r="C9333" s="125" t="s">
        <v>14353</v>
      </c>
      <c r="D9333" s="32" t="s">
        <v>20621</v>
      </c>
      <c r="E9333" s="125" t="s">
        <v>13567</v>
      </c>
      <c r="F9333" s="125" t="s">
        <v>1236</v>
      </c>
      <c r="G9333" s="125" t="s">
        <v>1237</v>
      </c>
      <c r="AF9333" s="326"/>
    </row>
    <row r="9334" spans="1:32" x14ac:dyDescent="0.3">
      <c r="A9334" s="372" t="s">
        <v>1088</v>
      </c>
      <c r="B9334" s="372" t="s">
        <v>1841</v>
      </c>
      <c r="C9334" s="125" t="s">
        <v>16531</v>
      </c>
      <c r="D9334" s="32" t="s">
        <v>20621</v>
      </c>
      <c r="E9334" s="125" t="s">
        <v>12895</v>
      </c>
      <c r="F9334" s="125" t="s">
        <v>1236</v>
      </c>
      <c r="G9334" s="125" t="s">
        <v>1237</v>
      </c>
      <c r="AF9334" s="326"/>
    </row>
    <row r="9335" spans="1:32" x14ac:dyDescent="0.25">
      <c r="A9335" s="44" t="s">
        <v>1088</v>
      </c>
      <c r="B9335" s="92" t="s">
        <v>3574</v>
      </c>
      <c r="C9335" s="93" t="s">
        <v>8458</v>
      </c>
      <c r="D9335" s="93" t="s">
        <v>1250</v>
      </c>
      <c r="E9335" s="94">
        <v>46496</v>
      </c>
      <c r="F9335" s="93"/>
      <c r="G9335" s="93"/>
      <c r="H9335" s="93"/>
      <c r="I9335" s="99"/>
      <c r="J9335" s="99"/>
      <c r="K9335" s="99"/>
      <c r="L9335" s="99"/>
      <c r="M9335" s="99"/>
      <c r="N9335" s="44"/>
      <c r="O9335" s="44"/>
      <c r="P9335" s="99"/>
      <c r="Q9335" s="99"/>
      <c r="R9335" s="99"/>
      <c r="S9335" s="99"/>
      <c r="T9335" s="99"/>
      <c r="U9335" s="99"/>
      <c r="V9335" s="99"/>
      <c r="W9335" s="99"/>
      <c r="X9335" s="99"/>
      <c r="Y9335" s="99"/>
      <c r="Z9335" s="99"/>
      <c r="AF9335" s="326"/>
    </row>
    <row r="9336" spans="1:32" x14ac:dyDescent="0.25">
      <c r="A9336" s="44" t="s">
        <v>2394</v>
      </c>
      <c r="B9336" s="44" t="s">
        <v>2433</v>
      </c>
      <c r="C9336" s="45">
        <v>220105</v>
      </c>
      <c r="D9336" s="45" t="s">
        <v>12340</v>
      </c>
      <c r="E9336" s="45" t="s">
        <v>2686</v>
      </c>
      <c r="AF9336" s="326"/>
    </row>
    <row r="9337" spans="1:32" x14ac:dyDescent="0.25">
      <c r="A9337" s="44" t="s">
        <v>13330</v>
      </c>
      <c r="B9337" s="44" t="s">
        <v>13331</v>
      </c>
      <c r="C9337" s="45">
        <v>43.25</v>
      </c>
      <c r="D9337" s="45" t="s">
        <v>13565</v>
      </c>
      <c r="E9337" s="46">
        <v>47514</v>
      </c>
      <c r="F9337" s="45" t="s">
        <v>1384</v>
      </c>
      <c r="G9337" s="93"/>
      <c r="H9337" s="93"/>
      <c r="I9337" s="99"/>
      <c r="J9337" s="99"/>
      <c r="K9337" s="99"/>
      <c r="L9337" s="99"/>
      <c r="M9337" s="99"/>
      <c r="N9337" s="99"/>
      <c r="O9337" s="99"/>
      <c r="P9337" s="99"/>
      <c r="Q9337" s="99"/>
      <c r="R9337" s="99"/>
      <c r="S9337" s="99"/>
      <c r="T9337" s="99"/>
      <c r="U9337" s="99"/>
      <c r="V9337" s="99"/>
      <c r="W9337" s="99"/>
      <c r="X9337" s="99"/>
      <c r="Y9337" s="99"/>
      <c r="Z9337" s="99"/>
      <c r="AF9337" s="326"/>
    </row>
    <row r="9338" spans="1:32" x14ac:dyDescent="0.25">
      <c r="A9338" s="44" t="s">
        <v>10043</v>
      </c>
      <c r="B9338" s="44" t="s">
        <v>10031</v>
      </c>
      <c r="C9338" s="45">
        <v>240101</v>
      </c>
      <c r="D9338" s="45" t="s">
        <v>12340</v>
      </c>
      <c r="E9338" s="45" t="s">
        <v>10032</v>
      </c>
      <c r="AF9338" s="326"/>
    </row>
    <row r="9339" spans="1:32" x14ac:dyDescent="0.25">
      <c r="A9339" s="44" t="s">
        <v>10043</v>
      </c>
      <c r="B9339" s="44" t="s">
        <v>10016</v>
      </c>
      <c r="C9339" s="45">
        <v>240103</v>
      </c>
      <c r="D9339" s="45" t="s">
        <v>12340</v>
      </c>
      <c r="E9339" s="45" t="s">
        <v>5452</v>
      </c>
      <c r="AF9339" s="326"/>
    </row>
    <row r="9340" spans="1:32" x14ac:dyDescent="0.25">
      <c r="A9340" s="44" t="s">
        <v>8197</v>
      </c>
      <c r="B9340" s="44" t="s">
        <v>205</v>
      </c>
      <c r="C9340" s="45" t="s">
        <v>8198</v>
      </c>
      <c r="D9340" s="45" t="s">
        <v>12177</v>
      </c>
      <c r="E9340" s="45" t="s">
        <v>5072</v>
      </c>
      <c r="F9340" s="93"/>
      <c r="G9340" s="93"/>
      <c r="H9340" s="93"/>
      <c r="I9340" s="99"/>
      <c r="J9340" s="99"/>
      <c r="K9340" s="99"/>
      <c r="L9340" s="99"/>
      <c r="M9340" s="99"/>
      <c r="N9340" s="99"/>
      <c r="O9340" s="99"/>
      <c r="P9340" s="99"/>
      <c r="Q9340" s="99"/>
      <c r="R9340" s="99"/>
      <c r="S9340" s="99"/>
      <c r="T9340" s="99"/>
      <c r="U9340" s="99"/>
      <c r="V9340" s="99"/>
      <c r="W9340" s="99"/>
      <c r="X9340" s="99"/>
      <c r="Y9340" s="99"/>
      <c r="Z9340" s="99"/>
      <c r="AF9340" s="326"/>
    </row>
    <row r="9341" spans="1:32" x14ac:dyDescent="0.25">
      <c r="A9341" s="44" t="s">
        <v>8197</v>
      </c>
      <c r="B9341" s="44" t="s">
        <v>205</v>
      </c>
      <c r="C9341" s="45" t="s">
        <v>8198</v>
      </c>
      <c r="D9341" s="45" t="s">
        <v>10697</v>
      </c>
      <c r="E9341" s="45" t="s">
        <v>5072</v>
      </c>
      <c r="F9341" s="93"/>
      <c r="G9341" s="93"/>
      <c r="H9341" s="93"/>
      <c r="I9341" s="99"/>
      <c r="J9341" s="99"/>
      <c r="K9341" s="99"/>
      <c r="L9341" s="99"/>
      <c r="M9341" s="99"/>
      <c r="N9341" s="44"/>
      <c r="O9341" s="44"/>
      <c r="P9341" s="99"/>
      <c r="Q9341" s="99"/>
      <c r="R9341" s="99"/>
      <c r="S9341" s="99"/>
      <c r="T9341" s="99"/>
      <c r="U9341" s="99"/>
      <c r="V9341" s="99"/>
      <c r="W9341" s="99"/>
      <c r="X9341" s="99"/>
      <c r="Y9341" s="99"/>
      <c r="Z9341" s="99"/>
      <c r="AF9341" s="326"/>
    </row>
    <row r="9342" spans="1:32" x14ac:dyDescent="0.25">
      <c r="A9342" s="44" t="s">
        <v>18120</v>
      </c>
      <c r="B9342" s="44" t="s">
        <v>18121</v>
      </c>
      <c r="C9342" s="45" t="s">
        <v>18396</v>
      </c>
      <c r="D9342" s="93" t="s">
        <v>3876</v>
      </c>
      <c r="E9342" s="359">
        <f>DATE(2029,7,17)</f>
        <v>47316</v>
      </c>
      <c r="F9342" s="93"/>
      <c r="G9342" s="93"/>
      <c r="H9342" s="93"/>
      <c r="I9342" s="99"/>
      <c r="J9342" s="99"/>
      <c r="K9342" s="99"/>
      <c r="L9342" s="99"/>
      <c r="M9342" s="99"/>
      <c r="N9342" s="99"/>
      <c r="O9342" s="99"/>
      <c r="P9342" s="99"/>
      <c r="Q9342" s="99"/>
      <c r="R9342" s="99"/>
      <c r="S9342" s="99"/>
      <c r="T9342" s="99"/>
      <c r="U9342" s="99"/>
      <c r="V9342" s="99"/>
      <c r="W9342" s="99"/>
      <c r="X9342" s="99"/>
      <c r="Y9342" s="99"/>
      <c r="Z9342" s="99"/>
      <c r="AF9342" s="326"/>
    </row>
    <row r="9343" spans="1:32" x14ac:dyDescent="0.25">
      <c r="A9343" s="44" t="s">
        <v>11534</v>
      </c>
      <c r="B9343" s="44" t="s">
        <v>3275</v>
      </c>
      <c r="C9343" s="45">
        <v>210101</v>
      </c>
      <c r="D9343" s="45" t="s">
        <v>12340</v>
      </c>
      <c r="E9343" s="45" t="s">
        <v>3276</v>
      </c>
      <c r="AF9343" s="326"/>
    </row>
    <row r="9344" spans="1:32" x14ac:dyDescent="0.25">
      <c r="A9344" s="44" t="s">
        <v>11534</v>
      </c>
      <c r="B9344" s="44" t="s">
        <v>3598</v>
      </c>
      <c r="C9344" s="45">
        <v>210305</v>
      </c>
      <c r="D9344" s="45" t="s">
        <v>12340</v>
      </c>
      <c r="E9344" s="45" t="s">
        <v>3276</v>
      </c>
      <c r="AF9344" s="326"/>
    </row>
    <row r="9345" spans="1:32" x14ac:dyDescent="0.25">
      <c r="A9345" s="44" t="s">
        <v>3672</v>
      </c>
      <c r="B9345" s="44" t="s">
        <v>3275</v>
      </c>
      <c r="C9345" s="45">
        <v>210101</v>
      </c>
      <c r="D9345" s="45" t="s">
        <v>12340</v>
      </c>
      <c r="E9345" s="45" t="s">
        <v>3276</v>
      </c>
      <c r="AF9345" s="326"/>
    </row>
    <row r="9346" spans="1:32" x14ac:dyDescent="0.25">
      <c r="A9346" s="44" t="s">
        <v>19386</v>
      </c>
      <c r="B9346" s="44" t="s">
        <v>5639</v>
      </c>
      <c r="C9346" s="45">
        <v>26010401</v>
      </c>
      <c r="D9346" s="45" t="s">
        <v>12340</v>
      </c>
      <c r="E9346" s="45" t="s">
        <v>18836</v>
      </c>
      <c r="AF9346" s="326"/>
    </row>
    <row r="9347" spans="1:32" x14ac:dyDescent="0.25">
      <c r="A9347" s="44" t="s">
        <v>19386</v>
      </c>
      <c r="B9347" s="44" t="s">
        <v>3298</v>
      </c>
      <c r="C9347" s="45">
        <v>26010402</v>
      </c>
      <c r="D9347" s="45" t="s">
        <v>12340</v>
      </c>
      <c r="E9347" s="45" t="s">
        <v>18836</v>
      </c>
      <c r="AF9347" s="326"/>
    </row>
    <row r="9348" spans="1:32" x14ac:dyDescent="0.25">
      <c r="A9348" s="57" t="s">
        <v>3799</v>
      </c>
      <c r="B9348" s="92" t="s">
        <v>3862</v>
      </c>
      <c r="C9348" s="93" t="s">
        <v>3860</v>
      </c>
      <c r="D9348" s="93" t="s">
        <v>3861</v>
      </c>
      <c r="E9348" s="94">
        <v>46203</v>
      </c>
      <c r="F9348" s="93"/>
      <c r="G9348" s="93"/>
      <c r="H9348" s="93"/>
      <c r="I9348" s="99"/>
      <c r="J9348" s="99"/>
      <c r="K9348" s="99"/>
      <c r="L9348" s="99"/>
      <c r="M9348" s="99"/>
      <c r="N9348" s="44"/>
      <c r="O9348" s="44"/>
      <c r="P9348" s="99"/>
      <c r="Q9348" s="99"/>
      <c r="R9348" s="99"/>
      <c r="S9348" s="99"/>
      <c r="T9348" s="99"/>
      <c r="U9348" s="99"/>
      <c r="V9348" s="99"/>
      <c r="W9348" s="99"/>
      <c r="X9348" s="99"/>
      <c r="Y9348" s="99"/>
      <c r="Z9348" s="99"/>
      <c r="AA9348" s="380"/>
      <c r="AF9348" s="326"/>
    </row>
    <row r="9349" spans="1:32" x14ac:dyDescent="0.3">
      <c r="A9349" s="57" t="s">
        <v>4936</v>
      </c>
      <c r="B9349" s="58" t="s">
        <v>4104</v>
      </c>
      <c r="C9349" s="62">
        <v>23022</v>
      </c>
      <c r="D9349" s="93" t="s">
        <v>5007</v>
      </c>
      <c r="E9349" s="60">
        <v>46265</v>
      </c>
      <c r="F9349" s="379"/>
      <c r="G9349" s="379"/>
      <c r="H9349" s="379"/>
      <c r="I9349" s="380"/>
      <c r="J9349" s="380"/>
      <c r="K9349" s="380"/>
      <c r="L9349" s="380"/>
      <c r="M9349" s="380"/>
      <c r="N9349" s="380"/>
      <c r="O9349" s="380"/>
      <c r="P9349" s="380"/>
      <c r="Q9349" s="380"/>
      <c r="R9349" s="380"/>
      <c r="S9349" s="380"/>
      <c r="T9349" s="380"/>
      <c r="U9349" s="380"/>
      <c r="V9349" s="380"/>
      <c r="W9349" s="380"/>
      <c r="X9349" s="380"/>
      <c r="Y9349" s="380"/>
      <c r="Z9349" s="380"/>
      <c r="AA9349" s="380"/>
      <c r="AF9349" s="326"/>
    </row>
    <row r="9350" spans="1:32" x14ac:dyDescent="0.25">
      <c r="A9350" s="67" t="s">
        <v>7410</v>
      </c>
      <c r="B9350" s="256" t="s">
        <v>7398</v>
      </c>
      <c r="C9350" s="53" t="s">
        <v>7436</v>
      </c>
      <c r="D9350" s="93" t="s">
        <v>5891</v>
      </c>
      <c r="E9350" s="257">
        <v>46824</v>
      </c>
      <c r="F9350" s="93"/>
      <c r="G9350" s="93"/>
      <c r="H9350" s="93"/>
      <c r="I9350" s="99"/>
      <c r="J9350" s="99"/>
      <c r="K9350" s="99"/>
      <c r="L9350" s="99"/>
      <c r="M9350" s="99"/>
      <c r="N9350" s="99"/>
      <c r="O9350" s="99"/>
      <c r="P9350" s="99"/>
      <c r="Q9350" s="99"/>
      <c r="R9350" s="99"/>
      <c r="S9350" s="99"/>
      <c r="T9350" s="99"/>
      <c r="U9350" s="99"/>
      <c r="V9350" s="99"/>
      <c r="W9350" s="99"/>
      <c r="X9350" s="99"/>
      <c r="Y9350" s="99"/>
      <c r="Z9350" s="99"/>
      <c r="AF9350" s="326"/>
    </row>
    <row r="9351" spans="1:32" x14ac:dyDescent="0.25">
      <c r="A9351" s="44" t="s">
        <v>13332</v>
      </c>
      <c r="B9351" s="44" t="s">
        <v>13117</v>
      </c>
      <c r="C9351" s="45">
        <v>11.24</v>
      </c>
      <c r="D9351" s="45" t="s">
        <v>13565</v>
      </c>
      <c r="E9351" s="46">
        <v>47299</v>
      </c>
      <c r="F9351" s="45"/>
      <c r="G9351" s="93"/>
      <c r="H9351" s="93"/>
      <c r="I9351" s="99"/>
      <c r="J9351" s="99"/>
      <c r="K9351" s="99"/>
      <c r="L9351" s="99"/>
      <c r="M9351" s="99"/>
      <c r="N9351" s="99"/>
      <c r="O9351" s="99"/>
      <c r="P9351" s="99"/>
      <c r="Q9351" s="99"/>
      <c r="R9351" s="99"/>
      <c r="S9351" s="99"/>
      <c r="T9351" s="99"/>
      <c r="U9351" s="99"/>
      <c r="V9351" s="99"/>
      <c r="W9351" s="99"/>
      <c r="X9351" s="99"/>
      <c r="Y9351" s="99"/>
      <c r="Z9351" s="99"/>
      <c r="AF9351" s="326"/>
    </row>
    <row r="9352" spans="1:32" x14ac:dyDescent="0.25">
      <c r="A9352" s="44" t="s">
        <v>13332</v>
      </c>
      <c r="B9352" s="44" t="s">
        <v>13110</v>
      </c>
      <c r="C9352" s="45">
        <v>12.24</v>
      </c>
      <c r="D9352" s="45" t="s">
        <v>13565</v>
      </c>
      <c r="E9352" s="46">
        <v>47299</v>
      </c>
      <c r="F9352" s="45"/>
      <c r="G9352" s="93"/>
      <c r="H9352" s="93"/>
      <c r="I9352" s="99"/>
      <c r="J9352" s="99"/>
      <c r="K9352" s="99"/>
      <c r="L9352" s="99"/>
      <c r="M9352" s="99"/>
      <c r="N9352" s="99"/>
      <c r="O9352" s="99"/>
      <c r="P9352" s="99"/>
      <c r="Q9352" s="99"/>
      <c r="R9352" s="99"/>
      <c r="S9352" s="99"/>
      <c r="T9352" s="99"/>
      <c r="U9352" s="99"/>
      <c r="V9352" s="99"/>
      <c r="W9352" s="99"/>
      <c r="X9352" s="99"/>
      <c r="Y9352" s="99"/>
      <c r="Z9352" s="99"/>
      <c r="AF9352" s="326"/>
    </row>
    <row r="9353" spans="1:32" x14ac:dyDescent="0.25">
      <c r="A9353" s="44" t="s">
        <v>13332</v>
      </c>
      <c r="B9353" s="44" t="s">
        <v>13144</v>
      </c>
      <c r="C9353" s="45">
        <v>17.239999999999998</v>
      </c>
      <c r="D9353" s="45" t="s">
        <v>13565</v>
      </c>
      <c r="E9353" s="46">
        <v>47299</v>
      </c>
      <c r="F9353" s="45"/>
      <c r="G9353" s="93"/>
      <c r="H9353" s="93"/>
      <c r="I9353" s="99"/>
      <c r="J9353" s="99"/>
      <c r="K9353" s="99"/>
      <c r="L9353" s="99"/>
      <c r="M9353" s="99"/>
      <c r="N9353" s="99"/>
      <c r="O9353" s="99"/>
      <c r="P9353" s="99"/>
      <c r="Q9353" s="99"/>
      <c r="R9353" s="99"/>
      <c r="S9353" s="99"/>
      <c r="T9353" s="99"/>
      <c r="U9353" s="99"/>
      <c r="V9353" s="99"/>
      <c r="W9353" s="99"/>
      <c r="X9353" s="99"/>
      <c r="Y9353" s="99"/>
      <c r="Z9353" s="99"/>
      <c r="AF9353" s="326"/>
    </row>
    <row r="9354" spans="1:32" x14ac:dyDescent="0.25">
      <c r="A9354" s="92" t="s">
        <v>11117</v>
      </c>
      <c r="B9354" s="92" t="s">
        <v>11136</v>
      </c>
      <c r="C9354" s="93" t="s">
        <v>11137</v>
      </c>
      <c r="D9354" s="93" t="s">
        <v>1250</v>
      </c>
      <c r="E9354" s="94">
        <v>46281</v>
      </c>
      <c r="F9354" s="93"/>
      <c r="G9354" s="93"/>
      <c r="H9354" s="93" t="s">
        <v>1236</v>
      </c>
      <c r="I9354" s="99"/>
      <c r="J9354" s="99"/>
      <c r="K9354" s="99"/>
      <c r="L9354" s="99"/>
      <c r="M9354" s="99"/>
      <c r="N9354" s="44"/>
      <c r="O9354" s="57"/>
      <c r="P9354" s="99"/>
      <c r="Q9354" s="99"/>
      <c r="R9354" s="99"/>
      <c r="S9354" s="99"/>
      <c r="T9354" s="99"/>
      <c r="U9354" s="99"/>
      <c r="V9354" s="99"/>
      <c r="W9354" s="99"/>
      <c r="X9354" s="99"/>
      <c r="Y9354" s="99"/>
      <c r="Z9354" s="99"/>
      <c r="AA9354" s="380"/>
      <c r="AF9354" s="326"/>
    </row>
    <row r="9355" spans="1:32" x14ac:dyDescent="0.3">
      <c r="A9355" s="372" t="s">
        <v>5598</v>
      </c>
      <c r="B9355" s="372" t="s">
        <v>12354</v>
      </c>
      <c r="C9355" s="125" t="s">
        <v>12187</v>
      </c>
      <c r="D9355" s="32" t="s">
        <v>20621</v>
      </c>
      <c r="E9355" s="125" t="s">
        <v>5239</v>
      </c>
      <c r="F9355" s="125" t="s">
        <v>1236</v>
      </c>
      <c r="G9355" s="125" t="s">
        <v>1237</v>
      </c>
      <c r="AF9355" s="326"/>
    </row>
    <row r="9356" spans="1:32" x14ac:dyDescent="0.25">
      <c r="A9356" s="44" t="s">
        <v>5598</v>
      </c>
      <c r="B9356" s="44" t="s">
        <v>2433</v>
      </c>
      <c r="C9356" s="45">
        <v>230105</v>
      </c>
      <c r="D9356" s="45" t="s">
        <v>12340</v>
      </c>
      <c r="E9356" s="45" t="s">
        <v>5580</v>
      </c>
      <c r="AF9356" s="326"/>
    </row>
    <row r="9357" spans="1:32" x14ac:dyDescent="0.25">
      <c r="A9357" s="44" t="s">
        <v>17937</v>
      </c>
      <c r="B9357" s="44" t="s">
        <v>20398</v>
      </c>
      <c r="C9357" s="45" t="s">
        <v>17917</v>
      </c>
      <c r="D9357" s="32" t="s">
        <v>12570</v>
      </c>
      <c r="E9357" s="46">
        <v>46418</v>
      </c>
      <c r="AF9357" s="326"/>
    </row>
    <row r="9358" spans="1:32" x14ac:dyDescent="0.25">
      <c r="A9358" s="44" t="s">
        <v>17109</v>
      </c>
      <c r="B9358" s="44" t="s">
        <v>2433</v>
      </c>
      <c r="C9358" s="45">
        <v>250106</v>
      </c>
      <c r="D9358" s="45" t="s">
        <v>12340</v>
      </c>
      <c r="E9358" s="45" t="s">
        <v>12896</v>
      </c>
      <c r="AF9358" s="326"/>
    </row>
    <row r="9359" spans="1:32" x14ac:dyDescent="0.25">
      <c r="A9359" s="44" t="s">
        <v>5599</v>
      </c>
      <c r="B9359" s="44" t="s">
        <v>2433</v>
      </c>
      <c r="C9359" s="45">
        <v>220105</v>
      </c>
      <c r="D9359" s="45" t="s">
        <v>12340</v>
      </c>
      <c r="E9359" s="45" t="s">
        <v>2686</v>
      </c>
      <c r="AF9359" s="326"/>
    </row>
    <row r="9360" spans="1:32" x14ac:dyDescent="0.25">
      <c r="A9360" s="44" t="s">
        <v>8529</v>
      </c>
      <c r="B9360" s="44" t="s">
        <v>978</v>
      </c>
      <c r="C9360" s="45">
        <v>230703</v>
      </c>
      <c r="D9360" s="45" t="s">
        <v>12340</v>
      </c>
      <c r="E9360" s="45" t="s">
        <v>4375</v>
      </c>
      <c r="AF9360" s="326"/>
    </row>
    <row r="9361" spans="1:32" x14ac:dyDescent="0.25">
      <c r="A9361" s="44" t="s">
        <v>10044</v>
      </c>
      <c r="B9361" s="44" t="s">
        <v>10018</v>
      </c>
      <c r="C9361" s="45">
        <v>240102</v>
      </c>
      <c r="D9361" s="45" t="s">
        <v>12340</v>
      </c>
      <c r="E9361" s="45" t="s">
        <v>5452</v>
      </c>
      <c r="AF9361" s="326"/>
    </row>
    <row r="9362" spans="1:32" x14ac:dyDescent="0.25">
      <c r="A9362" s="44" t="s">
        <v>14584</v>
      </c>
      <c r="B9362" s="44" t="s">
        <v>20365</v>
      </c>
      <c r="C9362" s="45" t="s">
        <v>14574</v>
      </c>
      <c r="D9362" s="32" t="s">
        <v>12570</v>
      </c>
      <c r="E9362" s="46">
        <v>46507</v>
      </c>
      <c r="AF9362" s="326"/>
    </row>
    <row r="9363" spans="1:32" x14ac:dyDescent="0.25">
      <c r="A9363" s="99" t="s">
        <v>12184</v>
      </c>
      <c r="B9363" s="92" t="s">
        <v>12181</v>
      </c>
      <c r="C9363" s="93" t="s">
        <v>12180</v>
      </c>
      <c r="D9363" s="93" t="s">
        <v>1250</v>
      </c>
      <c r="E9363" s="46">
        <v>46317</v>
      </c>
      <c r="F9363" s="93"/>
      <c r="G9363" s="93"/>
      <c r="H9363" s="93"/>
      <c r="I9363" s="99"/>
      <c r="J9363" s="99"/>
      <c r="K9363" s="99"/>
      <c r="L9363" s="99"/>
      <c r="M9363" s="99"/>
      <c r="N9363" s="57"/>
      <c r="O9363" s="57"/>
      <c r="P9363" s="99"/>
      <c r="Q9363" s="99"/>
      <c r="R9363" s="99"/>
      <c r="S9363" s="99"/>
      <c r="T9363" s="99"/>
      <c r="U9363" s="99"/>
      <c r="V9363" s="99"/>
      <c r="W9363" s="99"/>
      <c r="X9363" s="99"/>
      <c r="Y9363" s="99"/>
      <c r="Z9363" s="99"/>
      <c r="AA9363" s="380"/>
      <c r="AF9363" s="326"/>
    </row>
    <row r="9364" spans="1:32" x14ac:dyDescent="0.25">
      <c r="A9364" s="44" t="s">
        <v>17110</v>
      </c>
      <c r="B9364" s="44" t="s">
        <v>5447</v>
      </c>
      <c r="C9364" s="45">
        <v>250802</v>
      </c>
      <c r="D9364" s="45" t="s">
        <v>12340</v>
      </c>
      <c r="E9364" s="45" t="s">
        <v>10682</v>
      </c>
      <c r="AF9364" s="326"/>
    </row>
    <row r="9365" spans="1:32" x14ac:dyDescent="0.25">
      <c r="A9365" s="44" t="s">
        <v>14089</v>
      </c>
      <c r="B9365" s="44" t="s">
        <v>20343</v>
      </c>
      <c r="C9365" s="45" t="s">
        <v>12601</v>
      </c>
      <c r="D9365" s="32" t="s">
        <v>12570</v>
      </c>
      <c r="E9365" s="46">
        <v>46387</v>
      </c>
      <c r="AF9365" s="326"/>
    </row>
    <row r="9366" spans="1:32" x14ac:dyDescent="0.25">
      <c r="A9366" s="44" t="s">
        <v>84</v>
      </c>
      <c r="B9366" s="44" t="s">
        <v>1954</v>
      </c>
      <c r="C9366" s="45" t="s">
        <v>5123</v>
      </c>
      <c r="D9366" s="46" t="s">
        <v>13037</v>
      </c>
      <c r="E9366" s="46">
        <v>46313</v>
      </c>
      <c r="AF9366" s="326"/>
    </row>
    <row r="9367" spans="1:32" x14ac:dyDescent="0.25">
      <c r="A9367" s="44" t="s">
        <v>84</v>
      </c>
      <c r="B9367" s="44" t="s">
        <v>1954</v>
      </c>
      <c r="C9367" s="45" t="s">
        <v>5123</v>
      </c>
      <c r="D9367" s="46" t="s">
        <v>13037</v>
      </c>
      <c r="E9367" s="46">
        <v>46313</v>
      </c>
      <c r="AF9367" s="326"/>
    </row>
    <row r="9368" spans="1:32" x14ac:dyDescent="0.25">
      <c r="A9368" s="44" t="s">
        <v>19387</v>
      </c>
      <c r="B9368" s="44" t="s">
        <v>18854</v>
      </c>
      <c r="C9368" s="45">
        <v>25100201</v>
      </c>
      <c r="D9368" s="45" t="s">
        <v>12340</v>
      </c>
      <c r="E9368" s="45" t="s">
        <v>12119</v>
      </c>
      <c r="AF9368" s="326"/>
    </row>
    <row r="9369" spans="1:32" x14ac:dyDescent="0.3">
      <c r="A9369" s="372" t="s">
        <v>16602</v>
      </c>
      <c r="B9369" s="372" t="s">
        <v>1841</v>
      </c>
      <c r="C9369" s="125" t="s">
        <v>16531</v>
      </c>
      <c r="D9369" s="32" t="s">
        <v>20621</v>
      </c>
      <c r="E9369" s="125" t="s">
        <v>12895</v>
      </c>
      <c r="F9369" s="125" t="s">
        <v>1236</v>
      </c>
      <c r="G9369" s="125" t="s">
        <v>1237</v>
      </c>
      <c r="AF9369" s="326"/>
    </row>
    <row r="9370" spans="1:32" x14ac:dyDescent="0.25">
      <c r="A9370" s="44" t="s">
        <v>12988</v>
      </c>
      <c r="B9370" s="44" t="s">
        <v>8377</v>
      </c>
      <c r="C9370" s="45">
        <v>230505</v>
      </c>
      <c r="D9370" s="45" t="s">
        <v>12340</v>
      </c>
      <c r="E9370" s="45" t="s">
        <v>7651</v>
      </c>
      <c r="AF9370" s="326"/>
    </row>
    <row r="9371" spans="1:32" x14ac:dyDescent="0.3">
      <c r="A9371" s="99" t="s">
        <v>14441</v>
      </c>
      <c r="B9371" s="92" t="s">
        <v>14451</v>
      </c>
      <c r="C9371" s="93" t="s">
        <v>14452</v>
      </c>
      <c r="D9371" s="93" t="s">
        <v>1250</v>
      </c>
      <c r="E9371" s="94">
        <v>47320</v>
      </c>
      <c r="F9371" s="93"/>
      <c r="G9371" s="93"/>
      <c r="H9371" s="93"/>
      <c r="I9371" s="99"/>
      <c r="J9371" s="99"/>
      <c r="K9371" s="99"/>
      <c r="L9371" s="99"/>
      <c r="M9371" s="99"/>
      <c r="N9371" s="99"/>
      <c r="O9371" s="99"/>
      <c r="P9371" s="99"/>
      <c r="Q9371" s="99"/>
      <c r="R9371" s="99"/>
      <c r="S9371" s="99"/>
      <c r="T9371" s="99"/>
      <c r="U9371" s="99"/>
      <c r="V9371" s="99"/>
      <c r="W9371" s="99"/>
      <c r="X9371" s="99"/>
      <c r="Y9371" s="99"/>
      <c r="Z9371" s="99"/>
      <c r="AA9371" s="380"/>
      <c r="AF9371" s="326"/>
    </row>
    <row r="9372" spans="1:32" x14ac:dyDescent="0.3">
      <c r="A9372" s="372" t="s">
        <v>16603</v>
      </c>
      <c r="B9372" s="372" t="s">
        <v>1660</v>
      </c>
      <c r="C9372" s="125" t="s">
        <v>14425</v>
      </c>
      <c r="D9372" s="32" t="s">
        <v>20621</v>
      </c>
      <c r="E9372" s="125" t="s">
        <v>12895</v>
      </c>
      <c r="F9372" s="125" t="s">
        <v>1236</v>
      </c>
      <c r="G9372" s="125" t="s">
        <v>1237</v>
      </c>
      <c r="AF9372" s="326"/>
    </row>
    <row r="9373" spans="1:32" x14ac:dyDescent="0.3">
      <c r="A9373" s="372" t="s">
        <v>20503</v>
      </c>
      <c r="B9373" s="372" t="s">
        <v>7356</v>
      </c>
      <c r="C9373" s="125" t="s">
        <v>20261</v>
      </c>
      <c r="D9373" s="32" t="s">
        <v>20621</v>
      </c>
      <c r="E9373" s="125" t="s">
        <v>8976</v>
      </c>
      <c r="F9373" s="125" t="s">
        <v>1236</v>
      </c>
      <c r="G9373" s="125" t="s">
        <v>1237</v>
      </c>
      <c r="AF9373" s="326"/>
    </row>
    <row r="9374" spans="1:32" x14ac:dyDescent="0.3">
      <c r="A9374" s="372" t="s">
        <v>20503</v>
      </c>
      <c r="B9374" s="372" t="s">
        <v>1221</v>
      </c>
      <c r="C9374" s="125" t="s">
        <v>20613</v>
      </c>
      <c r="D9374" s="32" t="s">
        <v>20621</v>
      </c>
      <c r="E9374" s="125" t="s">
        <v>10032</v>
      </c>
      <c r="F9374" s="125" t="s">
        <v>1236</v>
      </c>
      <c r="G9374" s="125" t="s">
        <v>1237</v>
      </c>
      <c r="AF9374" s="326"/>
    </row>
    <row r="9375" spans="1:32" x14ac:dyDescent="0.25">
      <c r="A9375" s="44" t="s">
        <v>14267</v>
      </c>
      <c r="B9375" s="44" t="s">
        <v>5639</v>
      </c>
      <c r="C9375" s="45">
        <v>25010401</v>
      </c>
      <c r="D9375" s="45" t="s">
        <v>12340</v>
      </c>
      <c r="E9375" s="45" t="s">
        <v>13581</v>
      </c>
      <c r="AF9375" s="326"/>
    </row>
    <row r="9376" spans="1:32" x14ac:dyDescent="0.25">
      <c r="A9376" s="44" t="s">
        <v>8168</v>
      </c>
      <c r="B9376" s="44" t="s">
        <v>8169</v>
      </c>
      <c r="C9376" s="45" t="s">
        <v>8170</v>
      </c>
      <c r="D9376" s="45" t="s">
        <v>12177</v>
      </c>
      <c r="E9376" s="45" t="s">
        <v>5072</v>
      </c>
      <c r="F9376" s="93"/>
      <c r="G9376" s="93"/>
      <c r="H9376" s="93"/>
      <c r="I9376" s="99"/>
      <c r="J9376" s="99"/>
      <c r="K9376" s="99"/>
      <c r="L9376" s="99"/>
      <c r="M9376" s="99"/>
      <c r="N9376" s="99"/>
      <c r="O9376" s="99"/>
      <c r="P9376" s="99"/>
      <c r="Q9376" s="99"/>
      <c r="R9376" s="99"/>
      <c r="S9376" s="99"/>
      <c r="T9376" s="99"/>
      <c r="U9376" s="99"/>
      <c r="V9376" s="99"/>
      <c r="W9376" s="99"/>
      <c r="X9376" s="99"/>
      <c r="Y9376" s="99"/>
      <c r="Z9376" s="99"/>
      <c r="AF9376" s="326"/>
    </row>
    <row r="9377" spans="1:32" x14ac:dyDescent="0.25">
      <c r="A9377" s="44" t="s">
        <v>8168</v>
      </c>
      <c r="B9377" s="44" t="s">
        <v>8169</v>
      </c>
      <c r="C9377" s="45" t="s">
        <v>8170</v>
      </c>
      <c r="D9377" s="45" t="s">
        <v>10697</v>
      </c>
      <c r="E9377" s="45" t="s">
        <v>5072</v>
      </c>
      <c r="F9377" s="93"/>
      <c r="G9377" s="93"/>
      <c r="H9377" s="93"/>
      <c r="I9377" s="99"/>
      <c r="J9377" s="99"/>
      <c r="K9377" s="99"/>
      <c r="L9377" s="99"/>
      <c r="M9377" s="99"/>
      <c r="N9377" s="57"/>
      <c r="O9377" s="44"/>
      <c r="P9377" s="99"/>
      <c r="Q9377" s="99"/>
      <c r="R9377" s="99"/>
      <c r="S9377" s="99"/>
      <c r="T9377" s="99"/>
      <c r="U9377" s="99"/>
      <c r="V9377" s="99"/>
      <c r="W9377" s="99"/>
      <c r="X9377" s="99"/>
      <c r="Y9377" s="99"/>
      <c r="Z9377" s="99"/>
      <c r="AF9377" s="326"/>
    </row>
    <row r="9378" spans="1:32" x14ac:dyDescent="0.3">
      <c r="A9378" s="372" t="s">
        <v>12017</v>
      </c>
      <c r="B9378" s="372" t="s">
        <v>1207</v>
      </c>
      <c r="C9378" s="125" t="s">
        <v>11906</v>
      </c>
      <c r="D9378" s="32" t="s">
        <v>20621</v>
      </c>
      <c r="E9378" s="125" t="s">
        <v>7992</v>
      </c>
      <c r="F9378" s="125" t="s">
        <v>1236</v>
      </c>
      <c r="G9378" s="125" t="s">
        <v>1237</v>
      </c>
      <c r="AF9378" s="326"/>
    </row>
    <row r="9379" spans="1:32" x14ac:dyDescent="0.3">
      <c r="A9379" s="372" t="s">
        <v>12018</v>
      </c>
      <c r="B9379" s="372" t="s">
        <v>1207</v>
      </c>
      <c r="C9379" s="125" t="s">
        <v>11906</v>
      </c>
      <c r="D9379" s="32" t="s">
        <v>20621</v>
      </c>
      <c r="E9379" s="125" t="s">
        <v>7992</v>
      </c>
      <c r="F9379" s="125" t="s">
        <v>1236</v>
      </c>
      <c r="G9379" s="125" t="s">
        <v>1237</v>
      </c>
      <c r="AF9379" s="326"/>
    </row>
    <row r="9380" spans="1:32" x14ac:dyDescent="0.3">
      <c r="A9380" s="372" t="s">
        <v>20504</v>
      </c>
      <c r="B9380" s="372" t="s">
        <v>1207</v>
      </c>
      <c r="C9380" s="125" t="s">
        <v>11906</v>
      </c>
      <c r="D9380" s="32" t="s">
        <v>20621</v>
      </c>
      <c r="E9380" s="125" t="s">
        <v>7992</v>
      </c>
      <c r="F9380" s="125" t="s">
        <v>1236</v>
      </c>
      <c r="G9380" s="125" t="s">
        <v>1236</v>
      </c>
      <c r="AF9380" s="326"/>
    </row>
    <row r="9381" spans="1:32" x14ac:dyDescent="0.3">
      <c r="A9381" s="372" t="s">
        <v>20504</v>
      </c>
      <c r="B9381" s="372" t="s">
        <v>1213</v>
      </c>
      <c r="C9381" s="125" t="s">
        <v>20615</v>
      </c>
      <c r="D9381" s="32" t="s">
        <v>20621</v>
      </c>
      <c r="E9381" s="125" t="s">
        <v>10032</v>
      </c>
      <c r="F9381" s="125" t="s">
        <v>1236</v>
      </c>
      <c r="G9381" s="125" t="s">
        <v>1236</v>
      </c>
      <c r="AF9381" s="326"/>
    </row>
    <row r="9382" spans="1:32" x14ac:dyDescent="0.3">
      <c r="A9382" s="99" t="s">
        <v>6703</v>
      </c>
      <c r="B9382" s="92" t="s">
        <v>1243</v>
      </c>
      <c r="C9382" s="146" t="s">
        <v>6701</v>
      </c>
      <c r="D9382" s="146" t="s">
        <v>1247</v>
      </c>
      <c r="E9382" s="107">
        <v>45957</v>
      </c>
      <c r="F9382" s="93"/>
      <c r="G9382" s="93"/>
      <c r="H9382" s="93"/>
      <c r="I9382" s="99"/>
      <c r="J9382" s="99"/>
      <c r="K9382" s="99"/>
      <c r="L9382" s="99"/>
      <c r="M9382" s="99"/>
      <c r="N9382" s="57"/>
      <c r="O9382" s="57"/>
      <c r="P9382" s="99"/>
      <c r="Q9382" s="99"/>
      <c r="R9382" s="99"/>
      <c r="S9382" s="99"/>
      <c r="T9382" s="99"/>
      <c r="U9382" s="99"/>
      <c r="V9382" s="99"/>
      <c r="W9382" s="99"/>
      <c r="X9382" s="99"/>
      <c r="Y9382" s="99"/>
      <c r="Z9382" s="99"/>
      <c r="AF9382" s="326"/>
    </row>
    <row r="9383" spans="1:32" x14ac:dyDescent="0.25">
      <c r="A9383" s="44" t="s">
        <v>6700</v>
      </c>
      <c r="B9383" s="92" t="s">
        <v>10390</v>
      </c>
      <c r="C9383" s="56" t="s">
        <v>10120</v>
      </c>
      <c r="D9383" s="146" t="s">
        <v>10389</v>
      </c>
      <c r="E9383" s="107">
        <v>45838</v>
      </c>
      <c r="F9383" s="93"/>
      <c r="G9383" s="93"/>
      <c r="H9383" s="93"/>
      <c r="I9383" s="99"/>
      <c r="J9383" s="99"/>
      <c r="K9383" s="99"/>
      <c r="L9383" s="99"/>
      <c r="M9383" s="99"/>
      <c r="N9383" s="57"/>
      <c r="O9383" s="57"/>
      <c r="P9383" s="99"/>
      <c r="Q9383" s="99"/>
      <c r="R9383" s="99"/>
      <c r="S9383" s="99"/>
      <c r="T9383" s="99"/>
      <c r="U9383" s="99"/>
      <c r="V9383" s="99"/>
      <c r="W9383" s="99"/>
      <c r="X9383" s="99"/>
      <c r="Y9383" s="99"/>
      <c r="Z9383" s="99"/>
      <c r="AF9383" s="326"/>
    </row>
    <row r="9384" spans="1:32" x14ac:dyDescent="0.25">
      <c r="A9384" s="44" t="s">
        <v>19388</v>
      </c>
      <c r="B9384" s="44" t="s">
        <v>5639</v>
      </c>
      <c r="C9384" s="45">
        <v>26010401</v>
      </c>
      <c r="D9384" s="45" t="s">
        <v>12340</v>
      </c>
      <c r="E9384" s="45" t="s">
        <v>18836</v>
      </c>
      <c r="AF9384" s="326"/>
    </row>
    <row r="9385" spans="1:32" x14ac:dyDescent="0.25">
      <c r="A9385" s="44" t="s">
        <v>19388</v>
      </c>
      <c r="B9385" s="44" t="s">
        <v>3298</v>
      </c>
      <c r="C9385" s="45">
        <v>26010402</v>
      </c>
      <c r="D9385" s="45" t="s">
        <v>12340</v>
      </c>
      <c r="E9385" s="45" t="s">
        <v>18836</v>
      </c>
      <c r="AF9385" s="326"/>
    </row>
    <row r="9386" spans="1:32" x14ac:dyDescent="0.3">
      <c r="A9386" s="57" t="s">
        <v>18552</v>
      </c>
      <c r="B9386" s="57" t="s">
        <v>1349</v>
      </c>
      <c r="C9386" s="62">
        <v>2501</v>
      </c>
      <c r="D9386" s="93" t="s">
        <v>5007</v>
      </c>
      <c r="E9386" s="60">
        <v>46356</v>
      </c>
      <c r="F9386" s="379"/>
      <c r="G9386" s="379"/>
      <c r="H9386" s="379"/>
      <c r="I9386" s="380"/>
      <c r="J9386" s="380"/>
      <c r="K9386" s="380"/>
      <c r="L9386" s="380"/>
      <c r="M9386" s="380"/>
      <c r="N9386" s="380"/>
      <c r="O9386" s="380"/>
      <c r="P9386" s="380"/>
      <c r="Q9386" s="380"/>
      <c r="R9386" s="380"/>
      <c r="S9386" s="380"/>
      <c r="T9386" s="380"/>
      <c r="U9386" s="380"/>
      <c r="V9386" s="380"/>
      <c r="W9386" s="380"/>
      <c r="X9386" s="380"/>
      <c r="Y9386" s="380"/>
      <c r="Z9386" s="380"/>
      <c r="AA9386" s="380"/>
      <c r="AF9386" s="326"/>
    </row>
    <row r="9387" spans="1:32" x14ac:dyDescent="0.3">
      <c r="A9387" s="57" t="s">
        <v>18552</v>
      </c>
      <c r="B9387" s="57" t="s">
        <v>1348</v>
      </c>
      <c r="C9387" s="62">
        <v>2511</v>
      </c>
      <c r="D9387" s="93" t="s">
        <v>5007</v>
      </c>
      <c r="E9387" s="60">
        <v>46326</v>
      </c>
      <c r="F9387" s="379"/>
      <c r="G9387" s="379"/>
      <c r="H9387" s="379"/>
      <c r="I9387" s="380"/>
      <c r="J9387" s="380"/>
      <c r="K9387" s="380"/>
      <c r="L9387" s="380"/>
      <c r="M9387" s="380"/>
      <c r="N9387" s="380"/>
      <c r="O9387" s="380"/>
      <c r="P9387" s="380"/>
      <c r="Q9387" s="380"/>
      <c r="R9387" s="380"/>
      <c r="S9387" s="380"/>
      <c r="T9387" s="380"/>
      <c r="U9387" s="380"/>
      <c r="V9387" s="380"/>
      <c r="W9387" s="380"/>
      <c r="X9387" s="380"/>
      <c r="Y9387" s="380"/>
      <c r="Z9387" s="380"/>
      <c r="AA9387" s="380"/>
      <c r="AF9387" s="326"/>
    </row>
    <row r="9388" spans="1:32" x14ac:dyDescent="0.25">
      <c r="A9388" s="44" t="s">
        <v>9592</v>
      </c>
      <c r="B9388" s="44" t="s">
        <v>16168</v>
      </c>
      <c r="C9388" s="45" t="s">
        <v>14913</v>
      </c>
      <c r="D9388" s="93" t="s">
        <v>3876</v>
      </c>
      <c r="E9388" s="359">
        <f>DATE(2029,1,10)</f>
        <v>47128</v>
      </c>
      <c r="F9388" s="93"/>
      <c r="G9388" s="93"/>
      <c r="H9388" s="93"/>
      <c r="I9388" s="99"/>
      <c r="J9388" s="99"/>
      <c r="K9388" s="99"/>
      <c r="L9388" s="99"/>
      <c r="M9388" s="99"/>
      <c r="N9388" s="99"/>
      <c r="O9388" s="99"/>
      <c r="P9388" s="99"/>
      <c r="Q9388" s="99"/>
      <c r="R9388" s="99"/>
      <c r="S9388" s="99"/>
      <c r="T9388" s="99"/>
      <c r="U9388" s="99"/>
      <c r="V9388" s="99"/>
      <c r="W9388" s="99"/>
      <c r="X9388" s="99"/>
      <c r="Y9388" s="99"/>
      <c r="Z9388" s="99"/>
      <c r="AF9388" s="326"/>
    </row>
    <row r="9389" spans="1:32" x14ac:dyDescent="0.25">
      <c r="A9389" s="44" t="s">
        <v>13333</v>
      </c>
      <c r="B9389" s="44" t="s">
        <v>13111</v>
      </c>
      <c r="C9389" s="45">
        <v>33.24</v>
      </c>
      <c r="D9389" s="45" t="s">
        <v>13565</v>
      </c>
      <c r="E9389" s="46">
        <v>47299</v>
      </c>
      <c r="F9389" s="45"/>
      <c r="G9389" s="93"/>
      <c r="H9389" s="93"/>
      <c r="I9389" s="99"/>
      <c r="J9389" s="99"/>
      <c r="K9389" s="99"/>
      <c r="L9389" s="99"/>
      <c r="M9389" s="99"/>
      <c r="N9389" s="99"/>
      <c r="O9389" s="99"/>
      <c r="P9389" s="99"/>
      <c r="Q9389" s="99"/>
      <c r="R9389" s="99"/>
      <c r="S9389" s="99"/>
      <c r="T9389" s="99"/>
      <c r="U9389" s="99"/>
      <c r="V9389" s="99"/>
      <c r="W9389" s="99"/>
      <c r="X9389" s="99"/>
      <c r="Y9389" s="99"/>
      <c r="Z9389" s="99"/>
      <c r="AF9389" s="326"/>
    </row>
    <row r="9390" spans="1:32" x14ac:dyDescent="0.25">
      <c r="A9390" s="44" t="s">
        <v>19389</v>
      </c>
      <c r="B9390" s="44" t="s">
        <v>2451</v>
      </c>
      <c r="C9390" s="45">
        <v>251004</v>
      </c>
      <c r="D9390" s="45" t="s">
        <v>12340</v>
      </c>
      <c r="E9390" s="45" t="s">
        <v>12119</v>
      </c>
      <c r="AF9390" s="326"/>
    </row>
    <row r="9391" spans="1:32" x14ac:dyDescent="0.25">
      <c r="A9391" s="44" t="s">
        <v>13334</v>
      </c>
      <c r="B9391" s="44" t="s">
        <v>13116</v>
      </c>
      <c r="C9391" s="45">
        <v>3.24</v>
      </c>
      <c r="D9391" s="45" t="s">
        <v>13565</v>
      </c>
      <c r="E9391" s="46">
        <v>47057</v>
      </c>
      <c r="F9391" s="45"/>
      <c r="G9391" s="93"/>
      <c r="H9391" s="93"/>
      <c r="I9391" s="99"/>
      <c r="J9391" s="99"/>
      <c r="K9391" s="99"/>
      <c r="L9391" s="99"/>
      <c r="M9391" s="99"/>
      <c r="N9391" s="99"/>
      <c r="O9391" s="99"/>
      <c r="P9391" s="99"/>
      <c r="Q9391" s="99"/>
      <c r="R9391" s="99"/>
      <c r="S9391" s="99"/>
      <c r="T9391" s="99"/>
      <c r="U9391" s="99"/>
      <c r="V9391" s="99"/>
      <c r="W9391" s="99"/>
      <c r="X9391" s="99"/>
      <c r="Y9391" s="99"/>
      <c r="Z9391" s="99"/>
      <c r="AF9391" s="326"/>
    </row>
    <row r="9392" spans="1:32" x14ac:dyDescent="0.25">
      <c r="A9392" s="44" t="s">
        <v>13334</v>
      </c>
      <c r="B9392" s="44" t="s">
        <v>13110</v>
      </c>
      <c r="C9392" s="45">
        <v>12.24</v>
      </c>
      <c r="D9392" s="45" t="s">
        <v>13565</v>
      </c>
      <c r="E9392" s="46">
        <v>47299</v>
      </c>
      <c r="F9392" s="45"/>
      <c r="G9392" s="93"/>
      <c r="H9392" s="93"/>
      <c r="I9392" s="99"/>
      <c r="J9392" s="99"/>
      <c r="K9392" s="99"/>
      <c r="L9392" s="99"/>
      <c r="M9392" s="99"/>
      <c r="N9392" s="99"/>
      <c r="O9392" s="99"/>
      <c r="P9392" s="99"/>
      <c r="Q9392" s="99"/>
      <c r="R9392" s="99"/>
      <c r="S9392" s="99"/>
      <c r="T9392" s="99"/>
      <c r="U9392" s="99"/>
      <c r="V9392" s="99"/>
      <c r="W9392" s="99"/>
      <c r="X9392" s="99"/>
      <c r="Y9392" s="99"/>
      <c r="Z9392" s="99"/>
      <c r="AF9392" s="326"/>
    </row>
    <row r="9393" spans="1:32" x14ac:dyDescent="0.25">
      <c r="A9393" s="44" t="s">
        <v>13334</v>
      </c>
      <c r="B9393" s="44" t="s">
        <v>13144</v>
      </c>
      <c r="C9393" s="45">
        <v>17.239999999999998</v>
      </c>
      <c r="D9393" s="45" t="s">
        <v>13565</v>
      </c>
      <c r="E9393" s="46">
        <v>47299</v>
      </c>
      <c r="F9393" s="45"/>
      <c r="G9393" s="93"/>
      <c r="H9393" s="93"/>
      <c r="I9393" s="99"/>
      <c r="J9393" s="99"/>
      <c r="K9393" s="99"/>
      <c r="L9393" s="99"/>
      <c r="M9393" s="99"/>
      <c r="N9393" s="99"/>
      <c r="O9393" s="99"/>
      <c r="P9393" s="99"/>
      <c r="Q9393" s="99"/>
      <c r="R9393" s="99"/>
      <c r="S9393" s="99"/>
      <c r="T9393" s="99"/>
      <c r="U9393" s="99"/>
      <c r="V9393" s="99"/>
      <c r="W9393" s="99"/>
      <c r="X9393" s="99"/>
      <c r="Y9393" s="99"/>
      <c r="Z9393" s="99"/>
      <c r="AF9393" s="326"/>
    </row>
    <row r="9394" spans="1:32" x14ac:dyDescent="0.25">
      <c r="A9394" s="44" t="s">
        <v>17111</v>
      </c>
      <c r="B9394" s="44" t="s">
        <v>5620</v>
      </c>
      <c r="C9394" s="45">
        <v>250602</v>
      </c>
      <c r="D9394" s="45" t="s">
        <v>12340</v>
      </c>
      <c r="E9394" s="45" t="s">
        <v>8383</v>
      </c>
      <c r="AF9394" s="326"/>
    </row>
    <row r="9395" spans="1:32" x14ac:dyDescent="0.25">
      <c r="A9395" s="44" t="s">
        <v>17111</v>
      </c>
      <c r="B9395" s="44" t="s">
        <v>3160</v>
      </c>
      <c r="C9395" s="45">
        <v>230901</v>
      </c>
      <c r="D9395" s="45" t="s">
        <v>12340</v>
      </c>
      <c r="E9395" s="45" t="s">
        <v>8524</v>
      </c>
      <c r="AF9395" s="326"/>
    </row>
    <row r="9396" spans="1:32" x14ac:dyDescent="0.25">
      <c r="A9396" s="113" t="s">
        <v>10829</v>
      </c>
      <c r="B9396" s="271" t="s">
        <v>6150</v>
      </c>
      <c r="C9396" s="59" t="s">
        <v>10852</v>
      </c>
      <c r="D9396" s="93" t="s">
        <v>1250</v>
      </c>
      <c r="E9396" s="94">
        <v>46225</v>
      </c>
      <c r="F9396" s="93"/>
      <c r="G9396" s="93"/>
      <c r="H9396" s="93"/>
      <c r="I9396" s="99"/>
      <c r="J9396" s="99"/>
      <c r="K9396" s="99"/>
      <c r="L9396" s="99"/>
      <c r="M9396" s="99"/>
      <c r="N9396" s="57"/>
      <c r="O9396" s="57"/>
      <c r="P9396" s="99"/>
      <c r="Q9396" s="99"/>
      <c r="R9396" s="99"/>
      <c r="S9396" s="99"/>
      <c r="T9396" s="99"/>
      <c r="U9396" s="99"/>
      <c r="V9396" s="99"/>
      <c r="W9396" s="99"/>
      <c r="X9396" s="99"/>
      <c r="Y9396" s="99"/>
      <c r="Z9396" s="99"/>
      <c r="AA9396" s="380"/>
      <c r="AF9396" s="326"/>
    </row>
    <row r="9397" spans="1:32" x14ac:dyDescent="0.25">
      <c r="A9397" s="44" t="s">
        <v>10045</v>
      </c>
      <c r="B9397" s="44" t="s">
        <v>18840</v>
      </c>
      <c r="C9397" s="45">
        <v>260202</v>
      </c>
      <c r="D9397" s="45" t="s">
        <v>12340</v>
      </c>
      <c r="E9397" s="45" t="s">
        <v>10021</v>
      </c>
      <c r="AF9397" s="326"/>
    </row>
    <row r="9398" spans="1:32" x14ac:dyDescent="0.25">
      <c r="A9398" s="44" t="s">
        <v>10045</v>
      </c>
      <c r="B9398" s="44" t="s">
        <v>10031</v>
      </c>
      <c r="C9398" s="45">
        <v>240101</v>
      </c>
      <c r="D9398" s="45" t="s">
        <v>12340</v>
      </c>
      <c r="E9398" s="45" t="s">
        <v>10032</v>
      </c>
      <c r="AF9398" s="326"/>
    </row>
    <row r="9399" spans="1:32" x14ac:dyDescent="0.25">
      <c r="A9399" s="44" t="s">
        <v>12283</v>
      </c>
      <c r="B9399" s="44" t="s">
        <v>3298</v>
      </c>
      <c r="C9399" s="45">
        <v>26010402</v>
      </c>
      <c r="D9399" s="45" t="s">
        <v>12340</v>
      </c>
      <c r="E9399" s="45" t="s">
        <v>18836</v>
      </c>
      <c r="AF9399" s="326"/>
    </row>
    <row r="9400" spans="1:32" x14ac:dyDescent="0.25">
      <c r="A9400" s="44" t="s">
        <v>12283</v>
      </c>
      <c r="B9400" s="44" t="s">
        <v>5639</v>
      </c>
      <c r="C9400" s="45">
        <v>26010401</v>
      </c>
      <c r="D9400" s="45" t="s">
        <v>12340</v>
      </c>
      <c r="E9400" s="45" t="s">
        <v>18836</v>
      </c>
      <c r="AF9400" s="326"/>
    </row>
    <row r="9401" spans="1:32" x14ac:dyDescent="0.25">
      <c r="A9401" s="44" t="s">
        <v>12283</v>
      </c>
      <c r="B9401" s="44" t="s">
        <v>3168</v>
      </c>
      <c r="C9401" s="45">
        <v>23100202</v>
      </c>
      <c r="D9401" s="45" t="s">
        <v>12340</v>
      </c>
      <c r="E9401" s="45" t="s">
        <v>2628</v>
      </c>
      <c r="AF9401" s="326"/>
    </row>
    <row r="9402" spans="1:32" x14ac:dyDescent="0.25">
      <c r="A9402" s="44" t="s">
        <v>7557</v>
      </c>
      <c r="B9402" s="44" t="s">
        <v>2433</v>
      </c>
      <c r="C9402" s="45">
        <v>230105</v>
      </c>
      <c r="D9402" s="45" t="s">
        <v>12340</v>
      </c>
      <c r="E9402" s="45" t="s">
        <v>5580</v>
      </c>
      <c r="AF9402" s="326"/>
    </row>
    <row r="9403" spans="1:32" x14ac:dyDescent="0.25">
      <c r="A9403" s="44" t="s">
        <v>9593</v>
      </c>
      <c r="B9403" s="44" t="s">
        <v>18122</v>
      </c>
      <c r="C9403" s="45" t="s">
        <v>18397</v>
      </c>
      <c r="D9403" s="93" t="s">
        <v>3876</v>
      </c>
      <c r="E9403" s="359">
        <f>DATE(2029,9,18)</f>
        <v>47379</v>
      </c>
      <c r="F9403" s="93"/>
      <c r="G9403" s="93"/>
      <c r="H9403" s="93"/>
      <c r="I9403" s="99"/>
      <c r="J9403" s="99"/>
      <c r="K9403" s="99"/>
      <c r="L9403" s="99"/>
      <c r="M9403" s="99"/>
      <c r="N9403" s="99"/>
      <c r="O9403" s="99"/>
      <c r="P9403" s="99"/>
      <c r="Q9403" s="99"/>
      <c r="R9403" s="99"/>
      <c r="S9403" s="99"/>
      <c r="T9403" s="99"/>
      <c r="U9403" s="99"/>
      <c r="V9403" s="99"/>
      <c r="W9403" s="99"/>
      <c r="X9403" s="99"/>
      <c r="Y9403" s="99"/>
      <c r="Z9403" s="99"/>
      <c r="AF9403" s="326"/>
    </row>
    <row r="9404" spans="1:32" x14ac:dyDescent="0.25">
      <c r="A9404" s="44" t="s">
        <v>9593</v>
      </c>
      <c r="B9404" s="44" t="s">
        <v>18123</v>
      </c>
      <c r="C9404" s="45" t="s">
        <v>9902</v>
      </c>
      <c r="D9404" s="93" t="s">
        <v>3876</v>
      </c>
      <c r="E9404" s="359">
        <f>DATE(2027,7,19)</f>
        <v>46587</v>
      </c>
      <c r="F9404" s="93"/>
      <c r="G9404" s="93"/>
      <c r="H9404" s="93"/>
      <c r="I9404" s="99"/>
      <c r="J9404" s="99"/>
      <c r="K9404" s="99"/>
      <c r="L9404" s="99"/>
      <c r="M9404" s="99"/>
      <c r="N9404" s="99"/>
      <c r="O9404" s="99"/>
      <c r="P9404" s="99"/>
      <c r="Q9404" s="99"/>
      <c r="R9404" s="99"/>
      <c r="S9404" s="99"/>
      <c r="T9404" s="99"/>
      <c r="U9404" s="99"/>
      <c r="V9404" s="99"/>
      <c r="W9404" s="99"/>
      <c r="X9404" s="99"/>
      <c r="Y9404" s="99"/>
      <c r="Z9404" s="99"/>
      <c r="AF9404" s="326"/>
    </row>
    <row r="9405" spans="1:32" x14ac:dyDescent="0.25">
      <c r="A9405" s="44" t="s">
        <v>8324</v>
      </c>
      <c r="B9405" s="44" t="s">
        <v>8375</v>
      </c>
      <c r="C9405" s="45">
        <v>230604</v>
      </c>
      <c r="D9405" s="45" t="s">
        <v>12340</v>
      </c>
      <c r="E9405" s="45" t="s">
        <v>4471</v>
      </c>
      <c r="AF9405" s="326"/>
    </row>
    <row r="9406" spans="1:32" x14ac:dyDescent="0.25">
      <c r="A9406" s="44" t="s">
        <v>5600</v>
      </c>
      <c r="B9406" s="44" t="s">
        <v>2433</v>
      </c>
      <c r="C9406" s="45">
        <v>220105</v>
      </c>
      <c r="D9406" s="45" t="s">
        <v>12340</v>
      </c>
      <c r="E9406" s="45" t="s">
        <v>2686</v>
      </c>
      <c r="AF9406" s="326"/>
    </row>
    <row r="9407" spans="1:32" x14ac:dyDescent="0.25">
      <c r="A9407" s="76" t="s">
        <v>6061</v>
      </c>
      <c r="B9407" s="76" t="s">
        <v>6042</v>
      </c>
      <c r="C9407" s="56" t="s">
        <v>11101</v>
      </c>
      <c r="D9407" s="147" t="s">
        <v>2582</v>
      </c>
      <c r="E9407" s="69">
        <v>45838</v>
      </c>
      <c r="F9407" s="93"/>
      <c r="G9407" s="93"/>
      <c r="H9407" s="93"/>
      <c r="I9407" s="99"/>
      <c r="J9407" s="99"/>
      <c r="K9407" s="99"/>
      <c r="L9407" s="99"/>
      <c r="M9407" s="99"/>
      <c r="N9407" s="57"/>
      <c r="O9407" s="57"/>
      <c r="P9407" s="99"/>
      <c r="Q9407" s="99"/>
      <c r="R9407" s="99"/>
      <c r="S9407" s="99"/>
      <c r="T9407" s="99"/>
      <c r="U9407" s="99"/>
      <c r="V9407" s="99"/>
      <c r="W9407" s="99"/>
      <c r="X9407" s="99"/>
      <c r="Y9407" s="99"/>
      <c r="Z9407" s="99"/>
      <c r="AF9407" s="326"/>
    </row>
    <row r="9408" spans="1:32" x14ac:dyDescent="0.25">
      <c r="A9408" s="44" t="s">
        <v>11535</v>
      </c>
      <c r="B9408" s="44" t="s">
        <v>3598</v>
      </c>
      <c r="C9408" s="45">
        <v>240301</v>
      </c>
      <c r="D9408" s="45" t="s">
        <v>12340</v>
      </c>
      <c r="E9408" s="45" t="s">
        <v>10032</v>
      </c>
      <c r="AF9408" s="326"/>
    </row>
    <row r="9409" spans="1:32" x14ac:dyDescent="0.25">
      <c r="A9409" s="44" t="s">
        <v>2488</v>
      </c>
      <c r="B9409" s="44" t="s">
        <v>3598</v>
      </c>
      <c r="C9409" s="45">
        <v>250303</v>
      </c>
      <c r="D9409" s="45" t="s">
        <v>12340</v>
      </c>
      <c r="E9409" s="45" t="s">
        <v>12896</v>
      </c>
      <c r="AF9409" s="326"/>
    </row>
    <row r="9410" spans="1:32" x14ac:dyDescent="0.3">
      <c r="A9410" s="372" t="s">
        <v>13910</v>
      </c>
      <c r="B9410" s="372" t="s">
        <v>1204</v>
      </c>
      <c r="C9410" s="125" t="s">
        <v>14352</v>
      </c>
      <c r="D9410" s="32" t="s">
        <v>20621</v>
      </c>
      <c r="E9410" s="125" t="s">
        <v>13567</v>
      </c>
      <c r="F9410" s="125" t="s">
        <v>1236</v>
      </c>
      <c r="G9410" s="125" t="s">
        <v>1237</v>
      </c>
      <c r="AF9410" s="326"/>
    </row>
    <row r="9411" spans="1:32" x14ac:dyDescent="0.25">
      <c r="A9411" s="44" t="s">
        <v>1089</v>
      </c>
      <c r="B9411" s="44" t="s">
        <v>1648</v>
      </c>
      <c r="C9411" s="45" t="s">
        <v>6834</v>
      </c>
      <c r="D9411" s="46" t="s">
        <v>13037</v>
      </c>
      <c r="E9411" s="46">
        <v>46495</v>
      </c>
      <c r="AF9411" s="326"/>
    </row>
    <row r="9412" spans="1:32" x14ac:dyDescent="0.25">
      <c r="A9412" s="44" t="s">
        <v>1089</v>
      </c>
      <c r="B9412" s="44" t="s">
        <v>1648</v>
      </c>
      <c r="C9412" s="45" t="s">
        <v>6834</v>
      </c>
      <c r="D9412" s="46" t="s">
        <v>13037</v>
      </c>
      <c r="E9412" s="46">
        <v>46495</v>
      </c>
      <c r="AF9412" s="326"/>
    </row>
    <row r="9413" spans="1:32" x14ac:dyDescent="0.3">
      <c r="A9413" s="57" t="s">
        <v>3800</v>
      </c>
      <c r="B9413" s="92" t="s">
        <v>3862</v>
      </c>
      <c r="C9413" s="93" t="s">
        <v>3860</v>
      </c>
      <c r="D9413" s="93" t="s">
        <v>3861</v>
      </c>
      <c r="E9413" s="94">
        <v>46203</v>
      </c>
      <c r="F9413" s="93"/>
      <c r="G9413" s="93"/>
      <c r="H9413" s="93"/>
      <c r="I9413" s="99"/>
      <c r="J9413" s="99"/>
      <c r="K9413" s="99"/>
      <c r="L9413" s="99"/>
      <c r="M9413" s="99"/>
      <c r="N9413" s="57"/>
      <c r="O9413" s="57"/>
      <c r="P9413" s="99"/>
      <c r="Q9413" s="99"/>
      <c r="R9413" s="99"/>
      <c r="S9413" s="99"/>
      <c r="T9413" s="99"/>
      <c r="U9413" s="99"/>
      <c r="V9413" s="99"/>
      <c r="W9413" s="99"/>
      <c r="X9413" s="99"/>
      <c r="Y9413" s="99"/>
      <c r="Z9413" s="99"/>
      <c r="AA9413" s="380"/>
      <c r="AF9413" s="326"/>
    </row>
    <row r="9414" spans="1:32" x14ac:dyDescent="0.25">
      <c r="A9414" s="44" t="s">
        <v>13335</v>
      </c>
      <c r="B9414" s="44" t="s">
        <v>13145</v>
      </c>
      <c r="C9414" s="45">
        <v>20.25</v>
      </c>
      <c r="D9414" s="45" t="s">
        <v>13565</v>
      </c>
      <c r="E9414" s="46">
        <v>47664</v>
      </c>
      <c r="F9414" s="45"/>
      <c r="G9414" s="93"/>
      <c r="H9414" s="93"/>
      <c r="I9414" s="99"/>
      <c r="J9414" s="99"/>
      <c r="K9414" s="99"/>
      <c r="L9414" s="99"/>
      <c r="M9414" s="99"/>
      <c r="N9414" s="99"/>
      <c r="O9414" s="99"/>
      <c r="P9414" s="99"/>
      <c r="Q9414" s="99"/>
      <c r="R9414" s="99"/>
      <c r="S9414" s="99"/>
      <c r="T9414" s="99"/>
      <c r="U9414" s="99"/>
      <c r="V9414" s="99"/>
      <c r="W9414" s="99"/>
      <c r="X9414" s="99"/>
      <c r="Y9414" s="99"/>
      <c r="Z9414" s="99"/>
      <c r="AF9414" s="326"/>
    </row>
    <row r="9415" spans="1:32" x14ac:dyDescent="0.3">
      <c r="A9415" s="372" t="s">
        <v>6996</v>
      </c>
      <c r="B9415" s="372" t="s">
        <v>1223</v>
      </c>
      <c r="C9415" s="125" t="s">
        <v>16734</v>
      </c>
      <c r="D9415" s="32" t="s">
        <v>20621</v>
      </c>
      <c r="E9415" s="125" t="s">
        <v>10638</v>
      </c>
      <c r="F9415" s="125" t="s">
        <v>1236</v>
      </c>
      <c r="G9415" s="125" t="s">
        <v>1237</v>
      </c>
      <c r="AF9415" s="326"/>
    </row>
    <row r="9416" spans="1:32" x14ac:dyDescent="0.25">
      <c r="A9416" s="44" t="s">
        <v>6996</v>
      </c>
      <c r="B9416" s="44" t="s">
        <v>3169</v>
      </c>
      <c r="C9416" s="45">
        <v>230502</v>
      </c>
      <c r="D9416" s="45" t="s">
        <v>12340</v>
      </c>
      <c r="E9416" s="45" t="s">
        <v>8252</v>
      </c>
      <c r="AF9416" s="326"/>
    </row>
    <row r="9417" spans="1:32" x14ac:dyDescent="0.25">
      <c r="A9417" s="44" t="s">
        <v>6996</v>
      </c>
      <c r="B9417" s="44" t="s">
        <v>5639</v>
      </c>
      <c r="C9417" s="45">
        <v>23010401</v>
      </c>
      <c r="D9417" s="45" t="s">
        <v>12340</v>
      </c>
      <c r="E9417" s="45" t="s">
        <v>5640</v>
      </c>
      <c r="AF9417" s="326"/>
    </row>
    <row r="9418" spans="1:32" x14ac:dyDescent="0.25">
      <c r="A9418" s="44" t="s">
        <v>15669</v>
      </c>
      <c r="B9418" s="44" t="s">
        <v>154</v>
      </c>
      <c r="C9418" s="45" t="s">
        <v>15670</v>
      </c>
      <c r="D9418" s="46" t="s">
        <v>13037</v>
      </c>
      <c r="E9418" s="46">
        <v>46218</v>
      </c>
      <c r="AF9418" s="326"/>
    </row>
    <row r="9419" spans="1:32" x14ac:dyDescent="0.25">
      <c r="A9419" s="44" t="s">
        <v>252</v>
      </c>
      <c r="B9419" s="44" t="s">
        <v>152</v>
      </c>
      <c r="C9419" s="45" t="s">
        <v>8131</v>
      </c>
      <c r="D9419" s="45" t="s">
        <v>12177</v>
      </c>
      <c r="E9419" s="45" t="s">
        <v>4375</v>
      </c>
      <c r="F9419" s="93"/>
      <c r="G9419" s="93"/>
      <c r="H9419" s="93"/>
      <c r="I9419" s="99"/>
      <c r="J9419" s="99"/>
      <c r="K9419" s="99"/>
      <c r="L9419" s="99"/>
      <c r="M9419" s="99"/>
      <c r="N9419" s="99"/>
      <c r="O9419" s="99"/>
      <c r="P9419" s="99"/>
      <c r="Q9419" s="99"/>
      <c r="R9419" s="99"/>
      <c r="S9419" s="99"/>
      <c r="T9419" s="99"/>
      <c r="U9419" s="99"/>
      <c r="V9419" s="99"/>
      <c r="W9419" s="99"/>
      <c r="X9419" s="99"/>
      <c r="Y9419" s="99"/>
      <c r="Z9419" s="99"/>
      <c r="AF9419" s="326"/>
    </row>
    <row r="9420" spans="1:32" x14ac:dyDescent="0.25">
      <c r="A9420" s="44" t="s">
        <v>252</v>
      </c>
      <c r="B9420" s="44" t="s">
        <v>152</v>
      </c>
      <c r="C9420" s="45" t="s">
        <v>8131</v>
      </c>
      <c r="D9420" s="93" t="s">
        <v>18817</v>
      </c>
      <c r="E9420" s="45" t="s">
        <v>4375</v>
      </c>
      <c r="F9420" s="379"/>
      <c r="G9420" s="379"/>
      <c r="H9420" s="379"/>
      <c r="I9420" s="380"/>
      <c r="J9420" s="380"/>
      <c r="K9420" s="380"/>
      <c r="L9420" s="380"/>
      <c r="M9420" s="380"/>
      <c r="N9420" s="380"/>
      <c r="O9420" s="380"/>
      <c r="P9420" s="380"/>
      <c r="Q9420" s="380"/>
      <c r="R9420" s="380"/>
      <c r="S9420" s="380"/>
      <c r="T9420" s="380"/>
      <c r="U9420" s="380"/>
      <c r="V9420" s="380"/>
      <c r="W9420" s="380"/>
      <c r="X9420" s="380"/>
      <c r="Y9420" s="380"/>
      <c r="Z9420" s="380"/>
      <c r="AA9420" s="380"/>
      <c r="AF9420" s="326"/>
    </row>
    <row r="9421" spans="1:32" x14ac:dyDescent="0.25">
      <c r="A9421" s="44" t="s">
        <v>252</v>
      </c>
      <c r="B9421" s="44" t="s">
        <v>3598</v>
      </c>
      <c r="C9421" s="45">
        <v>250303</v>
      </c>
      <c r="D9421" s="45" t="s">
        <v>12340</v>
      </c>
      <c r="E9421" s="45" t="s">
        <v>12896</v>
      </c>
      <c r="AF9421" s="326"/>
    </row>
    <row r="9422" spans="1:32" x14ac:dyDescent="0.25">
      <c r="A9422" s="44" t="s">
        <v>252</v>
      </c>
      <c r="B9422" s="44" t="s">
        <v>152</v>
      </c>
      <c r="C9422" s="45" t="s">
        <v>8131</v>
      </c>
      <c r="D9422" s="45" t="s">
        <v>10697</v>
      </c>
      <c r="E9422" s="46">
        <v>46295</v>
      </c>
      <c r="F9422" s="93"/>
      <c r="G9422" s="93"/>
      <c r="H9422" s="93"/>
      <c r="I9422" s="99"/>
      <c r="J9422" s="99"/>
      <c r="K9422" s="99"/>
      <c r="L9422" s="99"/>
      <c r="M9422" s="99"/>
      <c r="N9422" s="57"/>
      <c r="O9422" s="57"/>
      <c r="P9422" s="99"/>
      <c r="Q9422" s="99"/>
      <c r="R9422" s="99"/>
      <c r="S9422" s="99"/>
      <c r="T9422" s="99"/>
      <c r="U9422" s="99"/>
      <c r="V9422" s="99"/>
      <c r="W9422" s="99"/>
      <c r="X9422" s="99"/>
      <c r="Y9422" s="99"/>
      <c r="Z9422" s="99"/>
      <c r="AF9422" s="326"/>
    </row>
    <row r="9423" spans="1:32" x14ac:dyDescent="0.25">
      <c r="A9423" s="44" t="s">
        <v>16169</v>
      </c>
      <c r="B9423" s="44" t="s">
        <v>16170</v>
      </c>
      <c r="C9423" s="45" t="s">
        <v>16171</v>
      </c>
      <c r="D9423" s="93" t="s">
        <v>3876</v>
      </c>
      <c r="E9423" s="359">
        <f>DATE(2029,7,17)</f>
        <v>47316</v>
      </c>
      <c r="F9423" s="93"/>
      <c r="G9423" s="93"/>
      <c r="H9423" s="93"/>
      <c r="I9423" s="99"/>
      <c r="J9423" s="99"/>
      <c r="K9423" s="99"/>
      <c r="L9423" s="99"/>
      <c r="M9423" s="99"/>
      <c r="N9423" s="99"/>
      <c r="O9423" s="99"/>
      <c r="P9423" s="99"/>
      <c r="Q9423" s="99"/>
      <c r="R9423" s="99"/>
      <c r="S9423" s="99"/>
      <c r="T9423" s="99"/>
      <c r="U9423" s="99"/>
      <c r="V9423" s="99"/>
      <c r="W9423" s="99"/>
      <c r="X9423" s="99"/>
      <c r="Y9423" s="99"/>
      <c r="Z9423" s="99"/>
      <c r="AF9423" s="326"/>
    </row>
    <row r="9424" spans="1:32" x14ac:dyDescent="0.25">
      <c r="A9424" s="44" t="s">
        <v>14535</v>
      </c>
      <c r="B9424" s="44" t="s">
        <v>20343</v>
      </c>
      <c r="C9424" s="45" t="s">
        <v>14521</v>
      </c>
      <c r="D9424" s="32" t="s">
        <v>12570</v>
      </c>
      <c r="E9424" s="46">
        <v>46387</v>
      </c>
      <c r="AF9424" s="326"/>
    </row>
    <row r="9425" spans="1:32" x14ac:dyDescent="0.25">
      <c r="A9425" s="44" t="s">
        <v>11536</v>
      </c>
      <c r="B9425" s="44" t="s">
        <v>11304</v>
      </c>
      <c r="C9425" s="45">
        <v>240403</v>
      </c>
      <c r="D9425" s="45" t="s">
        <v>12340</v>
      </c>
      <c r="E9425" s="45" t="s">
        <v>5311</v>
      </c>
      <c r="AF9425" s="326"/>
    </row>
    <row r="9426" spans="1:32" x14ac:dyDescent="0.25">
      <c r="A9426" s="44" t="s">
        <v>17112</v>
      </c>
      <c r="B9426" s="44" t="s">
        <v>20353</v>
      </c>
      <c r="C9426" s="45" t="s">
        <v>20354</v>
      </c>
      <c r="D9426" s="32" t="s">
        <v>12570</v>
      </c>
      <c r="E9426" s="46">
        <v>46507</v>
      </c>
      <c r="AF9426" s="326"/>
    </row>
    <row r="9427" spans="1:32" x14ac:dyDescent="0.25">
      <c r="A9427" s="44" t="s">
        <v>17112</v>
      </c>
      <c r="B9427" s="44" t="s">
        <v>20365</v>
      </c>
      <c r="C9427" s="45" t="s">
        <v>20366</v>
      </c>
      <c r="D9427" s="32" t="s">
        <v>12570</v>
      </c>
      <c r="E9427" s="46">
        <v>46507</v>
      </c>
      <c r="AF9427" s="326"/>
    </row>
    <row r="9428" spans="1:32" x14ac:dyDescent="0.25">
      <c r="A9428" s="44" t="s">
        <v>17112</v>
      </c>
      <c r="B9428" s="44" t="s">
        <v>20377</v>
      </c>
      <c r="C9428" s="45" t="s">
        <v>5842</v>
      </c>
      <c r="D9428" s="32" t="s">
        <v>12570</v>
      </c>
      <c r="E9428" s="46">
        <v>46265</v>
      </c>
      <c r="AF9428" s="326"/>
    </row>
    <row r="9429" spans="1:32" x14ac:dyDescent="0.25">
      <c r="A9429" s="44" t="s">
        <v>17112</v>
      </c>
      <c r="B9429" s="44" t="s">
        <v>20387</v>
      </c>
      <c r="C9429" s="45" t="s">
        <v>5847</v>
      </c>
      <c r="D9429" s="32" t="s">
        <v>12570</v>
      </c>
      <c r="E9429" s="46">
        <v>46265</v>
      </c>
      <c r="AF9429" s="326"/>
    </row>
    <row r="9430" spans="1:32" x14ac:dyDescent="0.25">
      <c r="A9430" s="44" t="s">
        <v>17112</v>
      </c>
      <c r="B9430" s="44" t="s">
        <v>3598</v>
      </c>
      <c r="C9430" s="45">
        <v>230301</v>
      </c>
      <c r="D9430" s="45" t="s">
        <v>12340</v>
      </c>
      <c r="E9430" s="45" t="s">
        <v>5580</v>
      </c>
      <c r="AF9430" s="326"/>
    </row>
    <row r="9431" spans="1:32" x14ac:dyDescent="0.25">
      <c r="A9431" s="44" t="s">
        <v>17112</v>
      </c>
      <c r="B9431" s="44" t="s">
        <v>3597</v>
      </c>
      <c r="C9431" s="45">
        <v>250503</v>
      </c>
      <c r="D9431" s="45" t="s">
        <v>12340</v>
      </c>
      <c r="E9431" s="45" t="s">
        <v>16904</v>
      </c>
      <c r="AF9431" s="326"/>
    </row>
    <row r="9432" spans="1:32" x14ac:dyDescent="0.25">
      <c r="A9432" s="44" t="s">
        <v>19390</v>
      </c>
      <c r="B9432" s="44" t="s">
        <v>8464</v>
      </c>
      <c r="C9432" s="45">
        <v>230701</v>
      </c>
      <c r="D9432" s="45" t="s">
        <v>12340</v>
      </c>
      <c r="E9432" s="45" t="s">
        <v>4375</v>
      </c>
      <c r="AF9432" s="326"/>
    </row>
    <row r="9433" spans="1:32" x14ac:dyDescent="0.3">
      <c r="A9433" s="372" t="s">
        <v>1090</v>
      </c>
      <c r="B9433" s="372" t="s">
        <v>1209</v>
      </c>
      <c r="C9433" s="125" t="s">
        <v>8691</v>
      </c>
      <c r="D9433" s="32" t="s">
        <v>20621</v>
      </c>
      <c r="E9433" s="125" t="s">
        <v>8524</v>
      </c>
      <c r="F9433" s="125" t="s">
        <v>1236</v>
      </c>
      <c r="G9433" s="125" t="s">
        <v>1236</v>
      </c>
      <c r="AF9433" s="326"/>
    </row>
    <row r="9434" spans="1:32" x14ac:dyDescent="0.3">
      <c r="A9434" s="372" t="s">
        <v>1090</v>
      </c>
      <c r="B9434" s="372" t="s">
        <v>1201</v>
      </c>
      <c r="C9434" s="125" t="s">
        <v>11031</v>
      </c>
      <c r="D9434" s="32" t="s">
        <v>20621</v>
      </c>
      <c r="E9434" s="125" t="s">
        <v>5452</v>
      </c>
      <c r="F9434" s="125" t="s">
        <v>1236</v>
      </c>
      <c r="G9434" s="125" t="s">
        <v>1236</v>
      </c>
      <c r="AF9434" s="326"/>
    </row>
    <row r="9435" spans="1:32" x14ac:dyDescent="0.25">
      <c r="A9435" s="44" t="s">
        <v>771</v>
      </c>
      <c r="B9435" s="44" t="s">
        <v>18828</v>
      </c>
      <c r="C9435" s="45">
        <v>25010501</v>
      </c>
      <c r="D9435" s="45" t="s">
        <v>12340</v>
      </c>
      <c r="E9435" s="45" t="s">
        <v>13567</v>
      </c>
      <c r="AF9435" s="326"/>
    </row>
    <row r="9436" spans="1:32" x14ac:dyDescent="0.25">
      <c r="A9436" s="44" t="s">
        <v>771</v>
      </c>
      <c r="B9436" s="44" t="s">
        <v>5442</v>
      </c>
      <c r="C9436" s="45">
        <v>25010502</v>
      </c>
      <c r="D9436" s="45" t="s">
        <v>12340</v>
      </c>
      <c r="E9436" s="45" t="s">
        <v>13567</v>
      </c>
      <c r="AF9436" s="326"/>
    </row>
    <row r="9437" spans="1:32" x14ac:dyDescent="0.25">
      <c r="A9437" s="44" t="s">
        <v>771</v>
      </c>
      <c r="B9437" s="44" t="s">
        <v>2433</v>
      </c>
      <c r="C9437" s="45">
        <v>250106</v>
      </c>
      <c r="D9437" s="45" t="s">
        <v>12340</v>
      </c>
      <c r="E9437" s="45" t="s">
        <v>12896</v>
      </c>
      <c r="AF9437" s="326"/>
    </row>
    <row r="9438" spans="1:32" x14ac:dyDescent="0.25">
      <c r="A9438" s="44" t="s">
        <v>771</v>
      </c>
      <c r="B9438" s="44" t="s">
        <v>5639</v>
      </c>
      <c r="C9438" s="45">
        <v>26010401</v>
      </c>
      <c r="D9438" s="45" t="s">
        <v>12340</v>
      </c>
      <c r="E9438" s="45" t="s">
        <v>18836</v>
      </c>
      <c r="AF9438" s="326"/>
    </row>
    <row r="9439" spans="1:32" x14ac:dyDescent="0.25">
      <c r="A9439" s="44" t="s">
        <v>771</v>
      </c>
      <c r="B9439" s="44" t="s">
        <v>3298</v>
      </c>
      <c r="C9439" s="45">
        <v>26010402</v>
      </c>
      <c r="D9439" s="45" t="s">
        <v>12340</v>
      </c>
      <c r="E9439" s="45" t="s">
        <v>18836</v>
      </c>
      <c r="AF9439" s="326"/>
    </row>
    <row r="9440" spans="1:32" x14ac:dyDescent="0.25">
      <c r="A9440" s="44" t="s">
        <v>19391</v>
      </c>
      <c r="B9440" s="44" t="s">
        <v>2451</v>
      </c>
      <c r="C9440" s="45">
        <v>251004</v>
      </c>
      <c r="D9440" s="45" t="s">
        <v>12340</v>
      </c>
      <c r="E9440" s="45" t="s">
        <v>12119</v>
      </c>
      <c r="AF9440" s="326"/>
    </row>
    <row r="9441" spans="1:32" x14ac:dyDescent="0.25">
      <c r="A9441" s="44" t="s">
        <v>2971</v>
      </c>
      <c r="B9441" s="44" t="s">
        <v>2433</v>
      </c>
      <c r="C9441" s="45">
        <v>230105</v>
      </c>
      <c r="D9441" s="45" t="s">
        <v>12340</v>
      </c>
      <c r="E9441" s="45" t="s">
        <v>5580</v>
      </c>
      <c r="AF9441" s="326"/>
    </row>
    <row r="9442" spans="1:32" x14ac:dyDescent="0.25">
      <c r="A9442" s="44" t="s">
        <v>2971</v>
      </c>
      <c r="B9442" s="44" t="s">
        <v>13571</v>
      </c>
      <c r="C9442" s="45">
        <v>241101</v>
      </c>
      <c r="D9442" s="45" t="s">
        <v>12340</v>
      </c>
      <c r="E9442" s="45" t="s">
        <v>5650</v>
      </c>
      <c r="AF9442" s="326"/>
    </row>
    <row r="9443" spans="1:32" x14ac:dyDescent="0.25">
      <c r="A9443" s="44" t="s">
        <v>19392</v>
      </c>
      <c r="B9443" s="44" t="s">
        <v>2438</v>
      </c>
      <c r="C9443" s="45">
        <v>251001</v>
      </c>
      <c r="D9443" s="45" t="s">
        <v>12340</v>
      </c>
      <c r="E9443" s="45" t="s">
        <v>12119</v>
      </c>
      <c r="AF9443" s="326"/>
    </row>
    <row r="9444" spans="1:32" x14ac:dyDescent="0.25">
      <c r="A9444" s="44" t="s">
        <v>5601</v>
      </c>
      <c r="B9444" s="44" t="s">
        <v>5447</v>
      </c>
      <c r="C9444" s="45">
        <v>220802</v>
      </c>
      <c r="D9444" s="45" t="s">
        <v>12340</v>
      </c>
      <c r="E9444" s="45" t="s">
        <v>5239</v>
      </c>
      <c r="AF9444" s="326"/>
    </row>
    <row r="9445" spans="1:32" x14ac:dyDescent="0.3">
      <c r="A9445" s="135" t="s">
        <v>6229</v>
      </c>
      <c r="B9445" s="131" t="s">
        <v>1251</v>
      </c>
      <c r="C9445" s="96" t="s">
        <v>6208</v>
      </c>
      <c r="D9445" s="96" t="s">
        <v>1250</v>
      </c>
      <c r="E9445" s="94">
        <v>46228</v>
      </c>
      <c r="F9445" s="93"/>
      <c r="G9445" s="93"/>
      <c r="H9445" s="93"/>
      <c r="I9445" s="99"/>
      <c r="J9445" s="99"/>
      <c r="K9445" s="99"/>
      <c r="L9445" s="99"/>
      <c r="M9445" s="99"/>
      <c r="N9445" s="57"/>
      <c r="O9445" s="57"/>
      <c r="P9445" s="99"/>
      <c r="Q9445" s="99"/>
      <c r="R9445" s="99"/>
      <c r="S9445" s="99"/>
      <c r="T9445" s="99"/>
      <c r="U9445" s="99"/>
      <c r="V9445" s="99"/>
      <c r="W9445" s="99"/>
      <c r="X9445" s="99"/>
      <c r="Y9445" s="99"/>
      <c r="Z9445" s="99"/>
      <c r="AA9445" s="380"/>
      <c r="AF9445" s="326"/>
    </row>
    <row r="9446" spans="1:32" x14ac:dyDescent="0.3">
      <c r="A9446" s="372" t="s">
        <v>6171</v>
      </c>
      <c r="B9446" s="372" t="s">
        <v>8716</v>
      </c>
      <c r="C9446" s="125" t="s">
        <v>8717</v>
      </c>
      <c r="D9446" s="32" t="s">
        <v>20621</v>
      </c>
      <c r="E9446" s="125" t="s">
        <v>8524</v>
      </c>
      <c r="F9446" s="125" t="s">
        <v>1236</v>
      </c>
      <c r="G9446" s="125" t="s">
        <v>1237</v>
      </c>
      <c r="AF9446" s="326"/>
    </row>
    <row r="9447" spans="1:32" x14ac:dyDescent="0.3">
      <c r="A9447" s="372" t="s">
        <v>6171</v>
      </c>
      <c r="B9447" s="372" t="s">
        <v>8693</v>
      </c>
      <c r="C9447" s="125" t="s">
        <v>8694</v>
      </c>
      <c r="D9447" s="32" t="s">
        <v>20621</v>
      </c>
      <c r="E9447" s="125" t="s">
        <v>8524</v>
      </c>
      <c r="F9447" s="125" t="s">
        <v>1236</v>
      </c>
      <c r="G9447" s="125" t="s">
        <v>1237</v>
      </c>
      <c r="AF9447" s="326"/>
    </row>
    <row r="9448" spans="1:32" x14ac:dyDescent="0.3">
      <c r="A9448" s="262" t="s">
        <v>6171</v>
      </c>
      <c r="B9448" s="99" t="s">
        <v>6164</v>
      </c>
      <c r="C9448" s="93" t="s">
        <v>10925</v>
      </c>
      <c r="D9448" s="94" t="s">
        <v>1250</v>
      </c>
      <c r="E9448" s="94">
        <v>46342</v>
      </c>
      <c r="F9448" s="93"/>
      <c r="G9448" s="93"/>
      <c r="H9448" s="93"/>
      <c r="I9448" s="99"/>
      <c r="J9448" s="99"/>
      <c r="K9448" s="99"/>
      <c r="L9448" s="99"/>
      <c r="M9448" s="99"/>
      <c r="N9448" s="57"/>
      <c r="O9448" s="57"/>
      <c r="P9448" s="99"/>
      <c r="Q9448" s="99"/>
      <c r="R9448" s="99"/>
      <c r="S9448" s="99"/>
      <c r="T9448" s="99"/>
      <c r="U9448" s="99"/>
      <c r="V9448" s="99"/>
      <c r="W9448" s="99"/>
      <c r="X9448" s="99"/>
      <c r="Y9448" s="99"/>
      <c r="Z9448" s="99"/>
      <c r="AA9448" s="380"/>
      <c r="AF9448" s="326"/>
    </row>
    <row r="9449" spans="1:32" x14ac:dyDescent="0.25">
      <c r="A9449" s="44" t="s">
        <v>10247</v>
      </c>
      <c r="B9449" s="92" t="s">
        <v>10390</v>
      </c>
      <c r="C9449" s="56" t="s">
        <v>10120</v>
      </c>
      <c r="D9449" s="146" t="s">
        <v>10389</v>
      </c>
      <c r="E9449" s="107">
        <v>45838</v>
      </c>
      <c r="F9449" s="93"/>
      <c r="G9449" s="93"/>
      <c r="H9449" s="93"/>
      <c r="I9449" s="99"/>
      <c r="J9449" s="99"/>
      <c r="K9449" s="99"/>
      <c r="L9449" s="99"/>
      <c r="M9449" s="99"/>
      <c r="N9449" s="57"/>
      <c r="O9449" s="57"/>
      <c r="P9449" s="99"/>
      <c r="Q9449" s="99"/>
      <c r="R9449" s="99"/>
      <c r="S9449" s="99"/>
      <c r="T9449" s="99"/>
      <c r="U9449" s="99"/>
      <c r="V9449" s="99"/>
      <c r="W9449" s="99"/>
      <c r="X9449" s="99"/>
      <c r="Y9449" s="99"/>
      <c r="Z9449" s="99"/>
      <c r="AF9449" s="326"/>
    </row>
    <row r="9450" spans="1:32" x14ac:dyDescent="0.25">
      <c r="A9450" s="44" t="s">
        <v>19393</v>
      </c>
      <c r="B9450" s="44" t="s">
        <v>8379</v>
      </c>
      <c r="C9450" s="45">
        <v>230405</v>
      </c>
      <c r="D9450" s="45" t="s">
        <v>12340</v>
      </c>
      <c r="E9450" s="45" t="s">
        <v>7925</v>
      </c>
      <c r="AF9450" s="326"/>
    </row>
    <row r="9451" spans="1:32" x14ac:dyDescent="0.25">
      <c r="A9451" s="44" t="s">
        <v>19393</v>
      </c>
      <c r="B9451" s="44" t="s">
        <v>3170</v>
      </c>
      <c r="C9451" s="45">
        <v>230802</v>
      </c>
      <c r="D9451" s="45" t="s">
        <v>12340</v>
      </c>
      <c r="E9451" s="45" t="s">
        <v>4380</v>
      </c>
      <c r="AF9451" s="326"/>
    </row>
    <row r="9452" spans="1:32" x14ac:dyDescent="0.25">
      <c r="A9452" s="44" t="s">
        <v>19393</v>
      </c>
      <c r="B9452" s="44" t="s">
        <v>3162</v>
      </c>
      <c r="C9452" s="45">
        <v>230803</v>
      </c>
      <c r="D9452" s="45" t="s">
        <v>12340</v>
      </c>
      <c r="E9452" s="45" t="s">
        <v>4380</v>
      </c>
      <c r="AF9452" s="326"/>
    </row>
    <row r="9453" spans="1:32" x14ac:dyDescent="0.25">
      <c r="A9453" s="44" t="s">
        <v>10248</v>
      </c>
      <c r="B9453" s="92" t="s">
        <v>10390</v>
      </c>
      <c r="C9453" s="56" t="s">
        <v>10132</v>
      </c>
      <c r="D9453" s="146" t="s">
        <v>10389</v>
      </c>
      <c r="E9453" s="107">
        <v>45838</v>
      </c>
      <c r="F9453" s="93"/>
      <c r="G9453" s="93"/>
      <c r="H9453" s="93"/>
      <c r="I9453" s="99"/>
      <c r="J9453" s="99"/>
      <c r="K9453" s="99"/>
      <c r="L9453" s="99"/>
      <c r="M9453" s="99"/>
      <c r="N9453" s="57"/>
      <c r="O9453" s="57"/>
      <c r="P9453" s="99"/>
      <c r="Q9453" s="99"/>
      <c r="R9453" s="99"/>
      <c r="S9453" s="99"/>
      <c r="T9453" s="99"/>
      <c r="U9453" s="99"/>
      <c r="V9453" s="99"/>
      <c r="W9453" s="99"/>
      <c r="X9453" s="99"/>
      <c r="Y9453" s="99"/>
      <c r="Z9453" s="99"/>
      <c r="AF9453" s="326"/>
    </row>
    <row r="9454" spans="1:32" x14ac:dyDescent="0.25">
      <c r="A9454" s="44" t="s">
        <v>10466</v>
      </c>
      <c r="B9454" s="44" t="s">
        <v>20364</v>
      </c>
      <c r="C9454" s="45" t="s">
        <v>10105</v>
      </c>
      <c r="D9454" s="32" t="s">
        <v>12570</v>
      </c>
      <c r="E9454" s="46">
        <v>46507</v>
      </c>
      <c r="AF9454" s="326"/>
    </row>
    <row r="9455" spans="1:32" x14ac:dyDescent="0.25">
      <c r="A9455" s="44" t="s">
        <v>10466</v>
      </c>
      <c r="B9455" s="44" t="s">
        <v>5639</v>
      </c>
      <c r="C9455" s="45">
        <v>26010401</v>
      </c>
      <c r="D9455" s="45" t="s">
        <v>12340</v>
      </c>
      <c r="E9455" s="45" t="s">
        <v>18836</v>
      </c>
      <c r="AF9455" s="326"/>
    </row>
    <row r="9456" spans="1:32" x14ac:dyDescent="0.25">
      <c r="A9456" s="44" t="s">
        <v>10466</v>
      </c>
      <c r="B9456" s="44" t="s">
        <v>3298</v>
      </c>
      <c r="C9456" s="45">
        <v>26010402</v>
      </c>
      <c r="D9456" s="45" t="s">
        <v>12340</v>
      </c>
      <c r="E9456" s="45" t="s">
        <v>18836</v>
      </c>
      <c r="AF9456" s="326"/>
    </row>
    <row r="9457" spans="1:32" x14ac:dyDescent="0.25">
      <c r="A9457" s="44" t="s">
        <v>14585</v>
      </c>
      <c r="B9457" s="44" t="s">
        <v>20360</v>
      </c>
      <c r="C9457" s="45" t="s">
        <v>17893</v>
      </c>
      <c r="D9457" s="32" t="s">
        <v>12570</v>
      </c>
      <c r="E9457" s="46">
        <v>46477</v>
      </c>
      <c r="AF9457" s="326"/>
    </row>
    <row r="9458" spans="1:32" x14ac:dyDescent="0.25">
      <c r="A9458" s="44" t="s">
        <v>14585</v>
      </c>
      <c r="B9458" s="44" t="s">
        <v>20365</v>
      </c>
      <c r="C9458" s="45" t="s">
        <v>14574</v>
      </c>
      <c r="D9458" s="32" t="s">
        <v>12570</v>
      </c>
      <c r="E9458" s="46">
        <v>46507</v>
      </c>
      <c r="AF9458" s="326"/>
    </row>
    <row r="9459" spans="1:32" x14ac:dyDescent="0.25">
      <c r="A9459" s="44" t="s">
        <v>17113</v>
      </c>
      <c r="B9459" s="44" t="s">
        <v>3597</v>
      </c>
      <c r="C9459" s="45">
        <v>250503</v>
      </c>
      <c r="D9459" s="45" t="s">
        <v>12340</v>
      </c>
      <c r="E9459" s="45" t="s">
        <v>16904</v>
      </c>
      <c r="AF9459" s="326"/>
    </row>
    <row r="9460" spans="1:32" x14ac:dyDescent="0.3">
      <c r="A9460" s="372" t="s">
        <v>20505</v>
      </c>
      <c r="B9460" s="372" t="s">
        <v>1217</v>
      </c>
      <c r="C9460" s="125" t="s">
        <v>20617</v>
      </c>
      <c r="D9460" s="32" t="s">
        <v>20621</v>
      </c>
      <c r="E9460" s="125" t="s">
        <v>10032</v>
      </c>
      <c r="F9460" s="125" t="s">
        <v>1237</v>
      </c>
      <c r="G9460" s="125" t="s">
        <v>1237</v>
      </c>
      <c r="AF9460" s="326"/>
    </row>
    <row r="9461" spans="1:32" x14ac:dyDescent="0.25">
      <c r="A9461" s="44" t="s">
        <v>19394</v>
      </c>
      <c r="B9461" s="44" t="s">
        <v>7650</v>
      </c>
      <c r="C9461" s="45">
        <v>230504</v>
      </c>
      <c r="D9461" s="45" t="s">
        <v>12340</v>
      </c>
      <c r="E9461" s="45" t="s">
        <v>7651</v>
      </c>
      <c r="AF9461" s="326"/>
    </row>
    <row r="9462" spans="1:32" x14ac:dyDescent="0.25">
      <c r="A9462" s="44" t="s">
        <v>9594</v>
      </c>
      <c r="B9462" s="44" t="s">
        <v>16172</v>
      </c>
      <c r="C9462" s="45" t="s">
        <v>9903</v>
      </c>
      <c r="D9462" s="93" t="s">
        <v>3876</v>
      </c>
      <c r="E9462" s="359">
        <f>DATE(2027,7,19)</f>
        <v>46587</v>
      </c>
      <c r="F9462" s="93"/>
      <c r="G9462" s="93"/>
      <c r="H9462" s="93"/>
      <c r="I9462" s="99"/>
      <c r="J9462" s="99"/>
      <c r="K9462" s="99"/>
      <c r="L9462" s="99"/>
      <c r="M9462" s="99"/>
      <c r="N9462" s="99"/>
      <c r="O9462" s="99"/>
      <c r="P9462" s="99"/>
      <c r="Q9462" s="99"/>
      <c r="R9462" s="99"/>
      <c r="S9462" s="99"/>
      <c r="T9462" s="99"/>
      <c r="U9462" s="99"/>
      <c r="V9462" s="99"/>
      <c r="W9462" s="99"/>
      <c r="X9462" s="99"/>
      <c r="Y9462" s="99"/>
      <c r="Z9462" s="99"/>
      <c r="AF9462" s="326"/>
    </row>
    <row r="9463" spans="1:32" x14ac:dyDescent="0.25">
      <c r="A9463" s="44" t="s">
        <v>9594</v>
      </c>
      <c r="B9463" s="44" t="s">
        <v>18124</v>
      </c>
      <c r="C9463" s="45" t="s">
        <v>18398</v>
      </c>
      <c r="D9463" s="93" t="s">
        <v>3876</v>
      </c>
      <c r="E9463" s="359">
        <f>DATE(2029,9,18)</f>
        <v>47379</v>
      </c>
      <c r="F9463" s="93"/>
      <c r="G9463" s="93"/>
      <c r="H9463" s="93"/>
      <c r="I9463" s="99"/>
      <c r="J9463" s="99"/>
      <c r="K9463" s="99"/>
      <c r="L9463" s="99"/>
      <c r="M9463" s="99"/>
      <c r="N9463" s="99"/>
      <c r="O9463" s="99"/>
      <c r="P9463" s="99"/>
      <c r="Q9463" s="99"/>
      <c r="R9463" s="99"/>
      <c r="S9463" s="99"/>
      <c r="T9463" s="99"/>
      <c r="U9463" s="99"/>
      <c r="V9463" s="99"/>
      <c r="W9463" s="99"/>
      <c r="X9463" s="99"/>
      <c r="Y9463" s="99"/>
      <c r="Z9463" s="99"/>
      <c r="AF9463" s="326"/>
    </row>
    <row r="9464" spans="1:32" x14ac:dyDescent="0.25">
      <c r="A9464" s="44" t="s">
        <v>463</v>
      </c>
      <c r="B9464" s="44" t="s">
        <v>20368</v>
      </c>
      <c r="C9464" s="45" t="s">
        <v>5829</v>
      </c>
      <c r="D9464" s="32" t="s">
        <v>12570</v>
      </c>
      <c r="E9464" s="46">
        <v>46507</v>
      </c>
      <c r="AF9464" s="326"/>
    </row>
    <row r="9465" spans="1:32" x14ac:dyDescent="0.3">
      <c r="A9465" s="99" t="s">
        <v>6105</v>
      </c>
      <c r="B9465" s="92" t="s">
        <v>6150</v>
      </c>
      <c r="C9465" s="93" t="s">
        <v>6151</v>
      </c>
      <c r="D9465" s="93" t="s">
        <v>1250</v>
      </c>
      <c r="E9465" s="94">
        <v>46961</v>
      </c>
      <c r="F9465" s="93"/>
      <c r="G9465" s="93"/>
      <c r="H9465" s="93"/>
      <c r="I9465" s="99"/>
      <c r="J9465" s="99"/>
      <c r="K9465" s="99"/>
      <c r="L9465" s="99"/>
      <c r="M9465" s="99"/>
      <c r="N9465" s="57"/>
      <c r="O9465" s="57"/>
      <c r="P9465" s="99"/>
      <c r="Q9465" s="99"/>
      <c r="R9465" s="99"/>
      <c r="S9465" s="99"/>
      <c r="T9465" s="99"/>
      <c r="U9465" s="99"/>
      <c r="V9465" s="99"/>
      <c r="W9465" s="99"/>
      <c r="X9465" s="99"/>
      <c r="Y9465" s="99"/>
      <c r="Z9465" s="99"/>
      <c r="AF9465" s="326"/>
    </row>
    <row r="9466" spans="1:32" x14ac:dyDescent="0.25">
      <c r="A9466" s="44" t="s">
        <v>14914</v>
      </c>
      <c r="B9466" s="44" t="s">
        <v>16173</v>
      </c>
      <c r="C9466" s="45" t="s">
        <v>14915</v>
      </c>
      <c r="D9466" s="93" t="s">
        <v>3876</v>
      </c>
      <c r="E9466" s="359">
        <f>DATE(2028,10,24)</f>
        <v>47050</v>
      </c>
      <c r="F9466" s="93"/>
      <c r="G9466" s="93"/>
      <c r="H9466" s="93"/>
      <c r="I9466" s="99"/>
      <c r="J9466" s="99"/>
      <c r="K9466" s="99"/>
      <c r="L9466" s="99"/>
      <c r="M9466" s="99"/>
      <c r="N9466" s="99"/>
      <c r="O9466" s="99"/>
      <c r="P9466" s="99"/>
      <c r="Q9466" s="99"/>
      <c r="R9466" s="99"/>
      <c r="S9466" s="99"/>
      <c r="T9466" s="99"/>
      <c r="U9466" s="99"/>
      <c r="V9466" s="99"/>
      <c r="W9466" s="99"/>
      <c r="X9466" s="99"/>
      <c r="Y9466" s="99"/>
      <c r="Z9466" s="99"/>
      <c r="AF9466" s="326"/>
    </row>
    <row r="9467" spans="1:32" x14ac:dyDescent="0.25">
      <c r="A9467" s="44" t="s">
        <v>11537</v>
      </c>
      <c r="B9467" s="44" t="s">
        <v>10031</v>
      </c>
      <c r="C9467" s="45">
        <v>240101</v>
      </c>
      <c r="D9467" s="45" t="s">
        <v>12340</v>
      </c>
      <c r="E9467" s="45" t="s">
        <v>10032</v>
      </c>
      <c r="AF9467" s="326"/>
    </row>
    <row r="9468" spans="1:32" x14ac:dyDescent="0.25">
      <c r="A9468" s="44" t="s">
        <v>9073</v>
      </c>
      <c r="B9468" s="44" t="s">
        <v>3160</v>
      </c>
      <c r="C9468" s="45">
        <v>230901</v>
      </c>
      <c r="D9468" s="45" t="s">
        <v>12340</v>
      </c>
      <c r="E9468" s="45" t="s">
        <v>8524</v>
      </c>
      <c r="AF9468" s="326"/>
    </row>
    <row r="9469" spans="1:32" x14ac:dyDescent="0.3">
      <c r="A9469" s="372" t="s">
        <v>1091</v>
      </c>
      <c r="B9469" s="372" t="s">
        <v>13870</v>
      </c>
      <c r="C9469" s="125" t="s">
        <v>13871</v>
      </c>
      <c r="D9469" s="32" t="s">
        <v>20621</v>
      </c>
      <c r="E9469" s="125" t="s">
        <v>5650</v>
      </c>
      <c r="F9469" s="125" t="s">
        <v>1237</v>
      </c>
      <c r="G9469" s="125" t="s">
        <v>1237</v>
      </c>
      <c r="AF9469" s="326"/>
    </row>
    <row r="9470" spans="1:32" x14ac:dyDescent="0.3">
      <c r="A9470" s="135" t="s">
        <v>1456</v>
      </c>
      <c r="B9470" s="131" t="s">
        <v>6205</v>
      </c>
      <c r="C9470" s="96" t="s">
        <v>6206</v>
      </c>
      <c r="D9470" s="96" t="s">
        <v>1250</v>
      </c>
      <c r="E9470" s="94">
        <v>46234</v>
      </c>
      <c r="F9470" s="93"/>
      <c r="G9470" s="93"/>
      <c r="H9470" s="93"/>
      <c r="I9470" s="99"/>
      <c r="J9470" s="99"/>
      <c r="K9470" s="99"/>
      <c r="L9470" s="99"/>
      <c r="M9470" s="99"/>
      <c r="N9470" s="57"/>
      <c r="O9470" s="57"/>
      <c r="P9470" s="99"/>
      <c r="Q9470" s="99"/>
      <c r="R9470" s="99"/>
      <c r="S9470" s="99"/>
      <c r="T9470" s="99"/>
      <c r="U9470" s="99"/>
      <c r="V9470" s="99"/>
      <c r="W9470" s="99"/>
      <c r="X9470" s="99"/>
      <c r="Y9470" s="99"/>
      <c r="Z9470" s="99"/>
      <c r="AA9470" s="380"/>
      <c r="AF9470" s="326"/>
    </row>
    <row r="9471" spans="1:32" x14ac:dyDescent="0.3">
      <c r="A9471" s="372" t="s">
        <v>12448</v>
      </c>
      <c r="B9471" s="372" t="s">
        <v>12349</v>
      </c>
      <c r="C9471" s="125" t="s">
        <v>12350</v>
      </c>
      <c r="D9471" s="32" t="s">
        <v>20621</v>
      </c>
      <c r="E9471" s="125" t="s">
        <v>5075</v>
      </c>
      <c r="F9471" s="125" t="s">
        <v>1236</v>
      </c>
      <c r="G9471" s="125" t="s">
        <v>1237</v>
      </c>
      <c r="AF9471" s="326"/>
    </row>
    <row r="9472" spans="1:32" x14ac:dyDescent="0.25">
      <c r="A9472" s="44" t="s">
        <v>14268</v>
      </c>
      <c r="B9472" s="44" t="s">
        <v>18828</v>
      </c>
      <c r="C9472" s="45">
        <v>25010501</v>
      </c>
      <c r="D9472" s="45" t="s">
        <v>12340</v>
      </c>
      <c r="E9472" s="45" t="s">
        <v>13567</v>
      </c>
      <c r="AF9472" s="326"/>
    </row>
    <row r="9473" spans="1:32" x14ac:dyDescent="0.25">
      <c r="A9473" s="44" t="s">
        <v>14268</v>
      </c>
      <c r="B9473" s="44" t="s">
        <v>5442</v>
      </c>
      <c r="C9473" s="45">
        <v>25010502</v>
      </c>
      <c r="D9473" s="45" t="s">
        <v>12340</v>
      </c>
      <c r="E9473" s="45" t="s">
        <v>13567</v>
      </c>
      <c r="AF9473" s="326"/>
    </row>
    <row r="9474" spans="1:32" x14ac:dyDescent="0.25">
      <c r="A9474" s="44" t="s">
        <v>14268</v>
      </c>
      <c r="B9474" s="44" t="s">
        <v>5639</v>
      </c>
      <c r="C9474" s="45">
        <v>25010401</v>
      </c>
      <c r="D9474" s="45" t="s">
        <v>12340</v>
      </c>
      <c r="E9474" s="45" t="s">
        <v>13581</v>
      </c>
      <c r="AF9474" s="326"/>
    </row>
    <row r="9475" spans="1:32" x14ac:dyDescent="0.25">
      <c r="A9475" s="44" t="s">
        <v>14268</v>
      </c>
      <c r="B9475" s="44" t="s">
        <v>3298</v>
      </c>
      <c r="C9475" s="45">
        <v>25010402</v>
      </c>
      <c r="D9475" s="45" t="s">
        <v>12340</v>
      </c>
      <c r="E9475" s="45" t="s">
        <v>13581</v>
      </c>
      <c r="AF9475" s="326"/>
    </row>
    <row r="9476" spans="1:32" x14ac:dyDescent="0.25">
      <c r="A9476" s="44" t="s">
        <v>13715</v>
      </c>
      <c r="B9476" s="44" t="s">
        <v>5442</v>
      </c>
      <c r="C9476" s="45">
        <v>25010502</v>
      </c>
      <c r="D9476" s="45" t="s">
        <v>12340</v>
      </c>
      <c r="E9476" s="45" t="s">
        <v>13567</v>
      </c>
      <c r="AF9476" s="326"/>
    </row>
    <row r="9477" spans="1:32" x14ac:dyDescent="0.25">
      <c r="A9477" s="44" t="s">
        <v>13715</v>
      </c>
      <c r="B9477" s="44" t="s">
        <v>18828</v>
      </c>
      <c r="C9477" s="45">
        <v>25010501</v>
      </c>
      <c r="D9477" s="45" t="s">
        <v>12340</v>
      </c>
      <c r="E9477" s="45" t="s">
        <v>13567</v>
      </c>
      <c r="AF9477" s="326"/>
    </row>
    <row r="9478" spans="1:32" x14ac:dyDescent="0.25">
      <c r="A9478" s="44" t="s">
        <v>9074</v>
      </c>
      <c r="B9478" s="44" t="s">
        <v>9024</v>
      </c>
      <c r="C9478" s="45">
        <v>231001</v>
      </c>
      <c r="D9478" s="45" t="s">
        <v>12340</v>
      </c>
      <c r="E9478" s="45" t="s">
        <v>2628</v>
      </c>
      <c r="AF9478" s="326"/>
    </row>
    <row r="9479" spans="1:32" x14ac:dyDescent="0.25">
      <c r="A9479" s="44" t="s">
        <v>9075</v>
      </c>
      <c r="B9479" s="44" t="s">
        <v>3160</v>
      </c>
      <c r="C9479" s="45">
        <v>230901</v>
      </c>
      <c r="D9479" s="45" t="s">
        <v>12340</v>
      </c>
      <c r="E9479" s="45" t="s">
        <v>8524</v>
      </c>
      <c r="AF9479" s="326"/>
    </row>
    <row r="9480" spans="1:32" x14ac:dyDescent="0.3">
      <c r="A9480" s="135" t="s">
        <v>6182</v>
      </c>
      <c r="B9480" s="131" t="s">
        <v>6179</v>
      </c>
      <c r="C9480" s="96" t="s">
        <v>6180</v>
      </c>
      <c r="D9480" s="96" t="s">
        <v>1250</v>
      </c>
      <c r="E9480" s="112">
        <v>46341</v>
      </c>
      <c r="F9480" s="93"/>
      <c r="G9480" s="93"/>
      <c r="H9480" s="93"/>
      <c r="I9480" s="99"/>
      <c r="J9480" s="99"/>
      <c r="K9480" s="99"/>
      <c r="L9480" s="99"/>
      <c r="M9480" s="99"/>
      <c r="N9480" s="57"/>
      <c r="O9480" s="57"/>
      <c r="P9480" s="99"/>
      <c r="Q9480" s="99"/>
      <c r="R9480" s="99"/>
      <c r="S9480" s="99"/>
      <c r="T9480" s="99"/>
      <c r="U9480" s="99"/>
      <c r="V9480" s="99"/>
      <c r="W9480" s="99"/>
      <c r="X9480" s="99"/>
      <c r="Y9480" s="99"/>
      <c r="Z9480" s="99"/>
      <c r="AA9480" s="380"/>
      <c r="AF9480" s="326"/>
    </row>
    <row r="9481" spans="1:32" x14ac:dyDescent="0.3">
      <c r="A9481" s="372" t="s">
        <v>1092</v>
      </c>
      <c r="B9481" s="372" t="s">
        <v>1208</v>
      </c>
      <c r="C9481" s="125" t="s">
        <v>11149</v>
      </c>
      <c r="D9481" s="32" t="s">
        <v>20621</v>
      </c>
      <c r="E9481" s="125" t="s">
        <v>2686</v>
      </c>
      <c r="F9481" s="125" t="s">
        <v>1236</v>
      </c>
      <c r="G9481" s="125" t="s">
        <v>1237</v>
      </c>
      <c r="AF9481" s="326"/>
    </row>
    <row r="9482" spans="1:32" x14ac:dyDescent="0.3">
      <c r="A9482" s="372" t="s">
        <v>1092</v>
      </c>
      <c r="B9482" s="372" t="s">
        <v>4223</v>
      </c>
      <c r="C9482" s="125" t="s">
        <v>12347</v>
      </c>
      <c r="D9482" s="32" t="s">
        <v>20621</v>
      </c>
      <c r="E9482" s="125" t="s">
        <v>5075</v>
      </c>
      <c r="F9482" s="125" t="s">
        <v>1236</v>
      </c>
      <c r="G9482" s="125" t="s">
        <v>1237</v>
      </c>
      <c r="AF9482" s="326"/>
    </row>
    <row r="9483" spans="1:32" x14ac:dyDescent="0.3">
      <c r="A9483" s="372" t="s">
        <v>1092</v>
      </c>
      <c r="B9483" s="372" t="s">
        <v>5066</v>
      </c>
      <c r="C9483" s="125" t="s">
        <v>14355</v>
      </c>
      <c r="D9483" s="32" t="s">
        <v>20621</v>
      </c>
      <c r="E9483" s="125" t="s">
        <v>13567</v>
      </c>
      <c r="F9483" s="125" t="s">
        <v>1236</v>
      </c>
      <c r="G9483" s="125" t="s">
        <v>1237</v>
      </c>
      <c r="AF9483" s="326"/>
    </row>
    <row r="9484" spans="1:32" x14ac:dyDescent="0.25">
      <c r="A9484" s="44" t="s">
        <v>6997</v>
      </c>
      <c r="B9484" s="44" t="s">
        <v>2433</v>
      </c>
      <c r="C9484" s="45">
        <v>230105</v>
      </c>
      <c r="D9484" s="45" t="s">
        <v>12340</v>
      </c>
      <c r="E9484" s="45" t="s">
        <v>5580</v>
      </c>
      <c r="AF9484" s="326"/>
    </row>
    <row r="9485" spans="1:32" x14ac:dyDescent="0.3">
      <c r="A9485" s="57" t="s">
        <v>3801</v>
      </c>
      <c r="B9485" s="92" t="s">
        <v>3862</v>
      </c>
      <c r="C9485" s="93" t="s">
        <v>3860</v>
      </c>
      <c r="D9485" s="93" t="s">
        <v>3861</v>
      </c>
      <c r="E9485" s="94">
        <v>46203</v>
      </c>
      <c r="F9485" s="93"/>
      <c r="G9485" s="93"/>
      <c r="H9485" s="93"/>
      <c r="I9485" s="99"/>
      <c r="J9485" s="99"/>
      <c r="K9485" s="99"/>
      <c r="L9485" s="99"/>
      <c r="M9485" s="99"/>
      <c r="N9485" s="57"/>
      <c r="O9485" s="57"/>
      <c r="P9485" s="99"/>
      <c r="Q9485" s="99"/>
      <c r="R9485" s="99"/>
      <c r="S9485" s="99"/>
      <c r="T9485" s="99"/>
      <c r="U9485" s="99"/>
      <c r="V9485" s="99"/>
      <c r="W9485" s="99"/>
      <c r="X9485" s="99"/>
      <c r="Y9485" s="99"/>
      <c r="Z9485" s="99"/>
      <c r="AA9485" s="380"/>
      <c r="AF9485" s="326"/>
    </row>
    <row r="9486" spans="1:32" x14ac:dyDescent="0.25">
      <c r="A9486" s="44" t="s">
        <v>13336</v>
      </c>
      <c r="B9486" s="44" t="s">
        <v>13118</v>
      </c>
      <c r="C9486" s="45">
        <v>21.23</v>
      </c>
      <c r="D9486" s="45" t="s">
        <v>13565</v>
      </c>
      <c r="E9486" s="46">
        <v>46934</v>
      </c>
      <c r="F9486" s="45"/>
      <c r="G9486" s="93"/>
      <c r="H9486" s="93"/>
      <c r="I9486" s="99"/>
      <c r="J9486" s="99"/>
      <c r="K9486" s="99"/>
      <c r="L9486" s="99"/>
      <c r="M9486" s="99"/>
      <c r="N9486" s="99"/>
      <c r="O9486" s="99"/>
      <c r="P9486" s="99"/>
      <c r="Q9486" s="99"/>
      <c r="R9486" s="99"/>
      <c r="S9486" s="99"/>
      <c r="T9486" s="99"/>
      <c r="U9486" s="99"/>
      <c r="V9486" s="99"/>
      <c r="W9486" s="99"/>
      <c r="X9486" s="99"/>
      <c r="Y9486" s="99"/>
      <c r="Z9486" s="99"/>
      <c r="AF9486" s="326"/>
    </row>
    <row r="9487" spans="1:32" x14ac:dyDescent="0.25">
      <c r="A9487" s="44" t="s">
        <v>772</v>
      </c>
      <c r="B9487" s="44" t="s">
        <v>978</v>
      </c>
      <c r="C9487" s="45">
        <v>230703</v>
      </c>
      <c r="D9487" s="45" t="s">
        <v>12340</v>
      </c>
      <c r="E9487" s="45" t="s">
        <v>4375</v>
      </c>
      <c r="AF9487" s="326"/>
    </row>
    <row r="9488" spans="1:32" x14ac:dyDescent="0.25">
      <c r="A9488" s="44" t="s">
        <v>772</v>
      </c>
      <c r="B9488" s="44" t="s">
        <v>7653</v>
      </c>
      <c r="C9488" s="45">
        <v>230302</v>
      </c>
      <c r="D9488" s="45" t="s">
        <v>12340</v>
      </c>
      <c r="E9488" s="45" t="s">
        <v>3276</v>
      </c>
      <c r="AF9488" s="326"/>
    </row>
    <row r="9489" spans="1:32" x14ac:dyDescent="0.25">
      <c r="A9489" s="44" t="s">
        <v>772</v>
      </c>
      <c r="B9489" s="44" t="s">
        <v>7650</v>
      </c>
      <c r="C9489" s="45">
        <v>230504</v>
      </c>
      <c r="D9489" s="45" t="s">
        <v>12340</v>
      </c>
      <c r="E9489" s="45" t="s">
        <v>7651</v>
      </c>
      <c r="AF9489" s="326"/>
    </row>
    <row r="9490" spans="1:32" x14ac:dyDescent="0.25">
      <c r="A9490" s="44" t="s">
        <v>772</v>
      </c>
      <c r="B9490" s="44" t="s">
        <v>967</v>
      </c>
      <c r="C9490" s="45">
        <v>230601</v>
      </c>
      <c r="D9490" s="45" t="s">
        <v>12340</v>
      </c>
      <c r="E9490" s="45" t="s">
        <v>8383</v>
      </c>
      <c r="AF9490" s="326"/>
    </row>
    <row r="9491" spans="1:32" x14ac:dyDescent="0.25">
      <c r="A9491" s="44" t="s">
        <v>772</v>
      </c>
      <c r="B9491" s="44" t="s">
        <v>8471</v>
      </c>
      <c r="C9491" s="45">
        <v>230702</v>
      </c>
      <c r="D9491" s="45" t="s">
        <v>12340</v>
      </c>
      <c r="E9491" s="45" t="s">
        <v>4375</v>
      </c>
      <c r="AF9491" s="326"/>
    </row>
    <row r="9492" spans="1:32" x14ac:dyDescent="0.25">
      <c r="A9492" s="44" t="s">
        <v>772</v>
      </c>
      <c r="B9492" s="44" t="s">
        <v>10031</v>
      </c>
      <c r="C9492" s="45">
        <v>240101</v>
      </c>
      <c r="D9492" s="45" t="s">
        <v>12340</v>
      </c>
      <c r="E9492" s="45" t="s">
        <v>10032</v>
      </c>
      <c r="AF9492" s="326"/>
    </row>
    <row r="9493" spans="1:32" x14ac:dyDescent="0.25">
      <c r="A9493" s="44" t="s">
        <v>772</v>
      </c>
      <c r="B9493" s="44" t="s">
        <v>986</v>
      </c>
      <c r="C9493" s="45">
        <v>240303</v>
      </c>
      <c r="D9493" s="45" t="s">
        <v>12340</v>
      </c>
      <c r="E9493" s="45" t="s">
        <v>2686</v>
      </c>
      <c r="AF9493" s="326"/>
    </row>
    <row r="9494" spans="1:32" x14ac:dyDescent="0.25">
      <c r="A9494" s="44" t="s">
        <v>772</v>
      </c>
      <c r="B9494" s="44" t="s">
        <v>11304</v>
      </c>
      <c r="C9494" s="45">
        <v>240403</v>
      </c>
      <c r="D9494" s="45" t="s">
        <v>12340</v>
      </c>
      <c r="E9494" s="45" t="s">
        <v>5311</v>
      </c>
      <c r="AF9494" s="326"/>
    </row>
    <row r="9495" spans="1:32" x14ac:dyDescent="0.25">
      <c r="A9495" s="44" t="s">
        <v>14916</v>
      </c>
      <c r="B9495" s="44" t="s">
        <v>16174</v>
      </c>
      <c r="C9495" s="45" t="s">
        <v>14917</v>
      </c>
      <c r="D9495" s="93" t="s">
        <v>3876</v>
      </c>
      <c r="E9495" s="359">
        <f>DATE(2029,4,18)</f>
        <v>47226</v>
      </c>
      <c r="F9495" s="93"/>
      <c r="G9495" s="93"/>
      <c r="H9495" s="93"/>
      <c r="I9495" s="99"/>
      <c r="J9495" s="99"/>
      <c r="K9495" s="99"/>
      <c r="L9495" s="99"/>
      <c r="M9495" s="99"/>
      <c r="N9495" s="99"/>
      <c r="O9495" s="99"/>
      <c r="P9495" s="99"/>
      <c r="Q9495" s="99"/>
      <c r="R9495" s="99"/>
      <c r="S9495" s="99"/>
      <c r="T9495" s="99"/>
      <c r="U9495" s="99"/>
      <c r="V9495" s="99"/>
      <c r="W9495" s="99"/>
      <c r="X9495" s="99"/>
      <c r="Y9495" s="99"/>
      <c r="Z9495" s="99"/>
      <c r="AF9495" s="326"/>
    </row>
    <row r="9496" spans="1:32" x14ac:dyDescent="0.25">
      <c r="A9496" s="44" t="s">
        <v>3097</v>
      </c>
      <c r="B9496" s="44" t="s">
        <v>16176</v>
      </c>
      <c r="C9496" s="45" t="s">
        <v>14918</v>
      </c>
      <c r="D9496" s="93" t="s">
        <v>3876</v>
      </c>
      <c r="E9496" s="359">
        <f>DATE(2029,3,31)</f>
        <v>47208</v>
      </c>
      <c r="F9496" s="93"/>
      <c r="G9496" s="93"/>
      <c r="H9496" s="93"/>
      <c r="I9496" s="99"/>
      <c r="J9496" s="99"/>
      <c r="K9496" s="99"/>
      <c r="L9496" s="99"/>
      <c r="M9496" s="99"/>
      <c r="N9496" s="99"/>
      <c r="O9496" s="99"/>
      <c r="P9496" s="99"/>
      <c r="Q9496" s="99"/>
      <c r="R9496" s="99"/>
      <c r="S9496" s="99"/>
      <c r="T9496" s="99"/>
      <c r="U9496" s="99"/>
      <c r="V9496" s="99"/>
      <c r="W9496" s="99"/>
      <c r="X9496" s="99"/>
      <c r="Y9496" s="99"/>
      <c r="Z9496" s="99"/>
      <c r="AF9496" s="326"/>
    </row>
    <row r="9497" spans="1:32" x14ac:dyDescent="0.25">
      <c r="A9497" s="44" t="s">
        <v>3097</v>
      </c>
      <c r="B9497" s="44" t="s">
        <v>16175</v>
      </c>
      <c r="C9497" s="45" t="s">
        <v>12806</v>
      </c>
      <c r="D9497" s="93" t="s">
        <v>3876</v>
      </c>
      <c r="E9497" s="359">
        <f>DATE(2028,10,24)</f>
        <v>47050</v>
      </c>
      <c r="F9497" s="93"/>
      <c r="G9497" s="93"/>
      <c r="H9497" s="93"/>
      <c r="I9497" s="99"/>
      <c r="J9497" s="99"/>
      <c r="K9497" s="99"/>
      <c r="L9497" s="99"/>
      <c r="M9497" s="99"/>
      <c r="N9497" s="99"/>
      <c r="O9497" s="99"/>
      <c r="P9497" s="99"/>
      <c r="Q9497" s="99"/>
      <c r="R9497" s="99"/>
      <c r="S9497" s="99"/>
      <c r="T9497" s="99"/>
      <c r="U9497" s="99"/>
      <c r="V9497" s="99"/>
      <c r="W9497" s="99"/>
      <c r="X9497" s="99"/>
      <c r="Y9497" s="99"/>
      <c r="Z9497" s="99"/>
      <c r="AF9497" s="326"/>
    </row>
    <row r="9498" spans="1:32" x14ac:dyDescent="0.25">
      <c r="A9498" s="44" t="s">
        <v>3097</v>
      </c>
      <c r="B9498" s="44" t="s">
        <v>16177</v>
      </c>
      <c r="C9498" s="45" t="s">
        <v>9904</v>
      </c>
      <c r="D9498" s="93" t="s">
        <v>3876</v>
      </c>
      <c r="E9498" s="359">
        <f>DATE(2026,9,10)</f>
        <v>46275</v>
      </c>
      <c r="F9498" s="93"/>
      <c r="G9498" s="93"/>
      <c r="H9498" s="93"/>
      <c r="I9498" s="99"/>
      <c r="J9498" s="99"/>
      <c r="K9498" s="99"/>
      <c r="L9498" s="99"/>
      <c r="M9498" s="99"/>
      <c r="N9498" s="99"/>
      <c r="O9498" s="99"/>
      <c r="P9498" s="99"/>
      <c r="Q9498" s="99"/>
      <c r="R9498" s="99"/>
      <c r="S9498" s="99"/>
      <c r="T9498" s="99"/>
      <c r="U9498" s="99"/>
      <c r="V9498" s="99"/>
      <c r="W9498" s="99"/>
      <c r="X9498" s="99"/>
      <c r="Y9498" s="99"/>
      <c r="Z9498" s="99"/>
      <c r="AA9498" s="380"/>
      <c r="AF9498" s="326"/>
    </row>
    <row r="9499" spans="1:32" x14ac:dyDescent="0.25">
      <c r="A9499" s="44" t="s">
        <v>3097</v>
      </c>
      <c r="B9499" s="44" t="s">
        <v>978</v>
      </c>
      <c r="C9499" s="45">
        <v>230703</v>
      </c>
      <c r="D9499" s="45" t="s">
        <v>12340</v>
      </c>
      <c r="E9499" s="45" t="s">
        <v>4375</v>
      </c>
      <c r="AF9499" s="326"/>
    </row>
    <row r="9500" spans="1:32" x14ac:dyDescent="0.25">
      <c r="A9500" s="44" t="s">
        <v>3097</v>
      </c>
      <c r="B9500" s="44" t="s">
        <v>2433</v>
      </c>
      <c r="C9500" s="45">
        <v>250106</v>
      </c>
      <c r="D9500" s="45" t="s">
        <v>12340</v>
      </c>
      <c r="E9500" s="45" t="s">
        <v>12896</v>
      </c>
      <c r="AF9500" s="326"/>
    </row>
    <row r="9501" spans="1:32" x14ac:dyDescent="0.25">
      <c r="A9501" s="44" t="s">
        <v>3097</v>
      </c>
      <c r="B9501" s="44" t="s">
        <v>11304</v>
      </c>
      <c r="C9501" s="45">
        <v>240403</v>
      </c>
      <c r="D9501" s="45" t="s">
        <v>12340</v>
      </c>
      <c r="E9501" s="45" t="s">
        <v>5311</v>
      </c>
      <c r="AF9501" s="326"/>
    </row>
    <row r="9502" spans="1:32" x14ac:dyDescent="0.25">
      <c r="A9502" s="44" t="s">
        <v>15671</v>
      </c>
      <c r="B9502" s="44" t="s">
        <v>4105</v>
      </c>
      <c r="C9502" s="45" t="s">
        <v>15672</v>
      </c>
      <c r="D9502" s="46" t="s">
        <v>13037</v>
      </c>
      <c r="E9502" s="46">
        <v>46218</v>
      </c>
      <c r="AF9502" s="326"/>
    </row>
    <row r="9503" spans="1:32" x14ac:dyDescent="0.25">
      <c r="A9503" s="91" t="s">
        <v>464</v>
      </c>
      <c r="B9503" s="385" t="s">
        <v>18577</v>
      </c>
      <c r="C9503" s="387">
        <v>2515</v>
      </c>
      <c r="D9503" s="93" t="s">
        <v>5007</v>
      </c>
      <c r="E9503" s="388">
        <v>46418</v>
      </c>
      <c r="AF9503" s="326"/>
    </row>
    <row r="9504" spans="1:32" x14ac:dyDescent="0.25">
      <c r="A9504" s="44" t="s">
        <v>464</v>
      </c>
      <c r="B9504" s="44" t="s">
        <v>20400</v>
      </c>
      <c r="C9504" s="45" t="s">
        <v>5878</v>
      </c>
      <c r="D9504" s="32" t="s">
        <v>12570</v>
      </c>
      <c r="E9504" s="46">
        <v>46295</v>
      </c>
      <c r="AF9504" s="326"/>
    </row>
    <row r="9505" spans="1:32" x14ac:dyDescent="0.3">
      <c r="A9505" s="372" t="s">
        <v>20129</v>
      </c>
      <c r="B9505" s="372" t="s">
        <v>2383</v>
      </c>
      <c r="C9505" s="125" t="s">
        <v>20257</v>
      </c>
      <c r="D9505" s="32" t="s">
        <v>20621</v>
      </c>
      <c r="E9505" s="125" t="s">
        <v>8976</v>
      </c>
      <c r="F9505" s="125" t="s">
        <v>1237</v>
      </c>
      <c r="G9505" s="125" t="s">
        <v>1237</v>
      </c>
      <c r="AF9505" s="326"/>
    </row>
    <row r="9506" spans="1:32" x14ac:dyDescent="0.25">
      <c r="A9506" s="44" t="s">
        <v>19395</v>
      </c>
      <c r="B9506" s="44" t="s">
        <v>2433</v>
      </c>
      <c r="C9506" s="45">
        <v>230105</v>
      </c>
      <c r="D9506" s="45" t="s">
        <v>12340</v>
      </c>
      <c r="E9506" s="45" t="s">
        <v>5580</v>
      </c>
      <c r="AF9506" s="326"/>
    </row>
    <row r="9507" spans="1:32" x14ac:dyDescent="0.25">
      <c r="A9507" s="44" t="s">
        <v>5866</v>
      </c>
      <c r="B9507" s="44" t="s">
        <v>20397</v>
      </c>
      <c r="C9507" s="45" t="s">
        <v>5859</v>
      </c>
      <c r="D9507" s="32" t="s">
        <v>12570</v>
      </c>
      <c r="E9507" s="46">
        <v>46418</v>
      </c>
      <c r="AF9507" s="326"/>
    </row>
    <row r="9508" spans="1:32" x14ac:dyDescent="0.3">
      <c r="A9508" s="372" t="s">
        <v>2205</v>
      </c>
      <c r="B9508" s="372" t="s">
        <v>1223</v>
      </c>
      <c r="C9508" s="125" t="s">
        <v>16734</v>
      </c>
      <c r="D9508" s="32" t="s">
        <v>20621</v>
      </c>
      <c r="E9508" s="125" t="s">
        <v>10638</v>
      </c>
      <c r="F9508" s="125" t="s">
        <v>1236</v>
      </c>
      <c r="G9508" s="125" t="s">
        <v>1237</v>
      </c>
      <c r="AF9508" s="326"/>
    </row>
    <row r="9509" spans="1:32" x14ac:dyDescent="0.25">
      <c r="A9509" s="44" t="s">
        <v>3098</v>
      </c>
      <c r="B9509" s="44" t="s">
        <v>10031</v>
      </c>
      <c r="C9509" s="45">
        <v>240101</v>
      </c>
      <c r="D9509" s="45" t="s">
        <v>12340</v>
      </c>
      <c r="E9509" s="45" t="s">
        <v>10032</v>
      </c>
      <c r="AF9509" s="326"/>
    </row>
    <row r="9510" spans="1:32" x14ac:dyDescent="0.25">
      <c r="A9510" s="44" t="s">
        <v>14138</v>
      </c>
      <c r="B9510" s="44" t="s">
        <v>20398</v>
      </c>
      <c r="C9510" s="45" t="s">
        <v>14082</v>
      </c>
      <c r="D9510" s="32" t="s">
        <v>12570</v>
      </c>
      <c r="E9510" s="46">
        <v>46418</v>
      </c>
      <c r="AF9510" s="326"/>
    </row>
    <row r="9511" spans="1:32" x14ac:dyDescent="0.25">
      <c r="A9511" s="44" t="s">
        <v>14138</v>
      </c>
      <c r="B9511" s="44" t="s">
        <v>2433</v>
      </c>
      <c r="C9511" s="45">
        <v>250106</v>
      </c>
      <c r="D9511" s="45" t="s">
        <v>12340</v>
      </c>
      <c r="E9511" s="45" t="s">
        <v>12896</v>
      </c>
      <c r="AF9511" s="326"/>
    </row>
    <row r="9512" spans="1:32" x14ac:dyDescent="0.3">
      <c r="A9512" s="372" t="s">
        <v>16604</v>
      </c>
      <c r="B9512" s="372" t="s">
        <v>5060</v>
      </c>
      <c r="C9512" s="125" t="s">
        <v>16725</v>
      </c>
      <c r="D9512" s="32" t="s">
        <v>20621</v>
      </c>
      <c r="E9512" s="125" t="s">
        <v>12895</v>
      </c>
      <c r="F9512" s="125" t="s">
        <v>1237</v>
      </c>
      <c r="G9512" s="125" t="s">
        <v>1237</v>
      </c>
      <c r="AF9512" s="326"/>
    </row>
    <row r="9513" spans="1:32" x14ac:dyDescent="0.3">
      <c r="A9513" s="99" t="s">
        <v>11869</v>
      </c>
      <c r="B9513" s="92" t="s">
        <v>11875</v>
      </c>
      <c r="C9513" s="93" t="s">
        <v>11886</v>
      </c>
      <c r="D9513" s="93" t="s">
        <v>1443</v>
      </c>
      <c r="E9513" s="94">
        <v>46389</v>
      </c>
      <c r="F9513" s="93"/>
      <c r="G9513" s="93"/>
      <c r="H9513" s="93"/>
      <c r="I9513" s="99"/>
      <c r="J9513" s="99"/>
      <c r="K9513" s="99"/>
      <c r="L9513" s="99"/>
      <c r="M9513" s="99"/>
      <c r="N9513" s="57"/>
      <c r="O9513" s="57"/>
      <c r="P9513" s="99"/>
      <c r="Q9513" s="99"/>
      <c r="R9513" s="99"/>
      <c r="S9513" s="99"/>
      <c r="T9513" s="99"/>
      <c r="U9513" s="99"/>
      <c r="V9513" s="99"/>
      <c r="W9513" s="99"/>
      <c r="X9513" s="99"/>
      <c r="Y9513" s="99"/>
      <c r="Z9513" s="99"/>
      <c r="AF9513" s="326"/>
    </row>
    <row r="9514" spans="1:32" x14ac:dyDescent="0.25">
      <c r="A9514" s="44" t="s">
        <v>14710</v>
      </c>
      <c r="B9514" s="44" t="s">
        <v>13118</v>
      </c>
      <c r="C9514" s="45">
        <v>21.25</v>
      </c>
      <c r="D9514" s="45" t="s">
        <v>13565</v>
      </c>
      <c r="E9514" s="46">
        <v>47664</v>
      </c>
      <c r="F9514" s="45" t="s">
        <v>1384</v>
      </c>
      <c r="G9514" s="93"/>
      <c r="H9514" s="93"/>
      <c r="I9514" s="99"/>
      <c r="J9514" s="99"/>
      <c r="K9514" s="99"/>
      <c r="L9514" s="99"/>
      <c r="M9514" s="99"/>
      <c r="N9514" s="99"/>
      <c r="O9514" s="99"/>
      <c r="P9514" s="99"/>
      <c r="Q9514" s="99"/>
      <c r="R9514" s="99"/>
      <c r="S9514" s="99"/>
      <c r="T9514" s="99"/>
      <c r="U9514" s="99"/>
      <c r="V9514" s="99"/>
      <c r="W9514" s="99"/>
      <c r="X9514" s="99"/>
      <c r="Y9514" s="99"/>
      <c r="Z9514" s="99"/>
      <c r="AF9514" s="326"/>
    </row>
    <row r="9515" spans="1:32" x14ac:dyDescent="0.25">
      <c r="A9515" s="44" t="s">
        <v>12164</v>
      </c>
      <c r="B9515" s="44" t="s">
        <v>12161</v>
      </c>
      <c r="C9515" s="45" t="s">
        <v>12165</v>
      </c>
      <c r="D9515" s="45" t="s">
        <v>12177</v>
      </c>
      <c r="E9515" s="45" t="s">
        <v>11298</v>
      </c>
      <c r="F9515" s="93"/>
      <c r="G9515" s="93"/>
      <c r="H9515" s="93"/>
      <c r="I9515" s="99"/>
      <c r="J9515" s="99"/>
      <c r="K9515" s="99"/>
      <c r="L9515" s="99"/>
      <c r="M9515" s="99"/>
      <c r="N9515" s="99"/>
      <c r="O9515" s="99"/>
      <c r="P9515" s="99"/>
      <c r="Q9515" s="99"/>
      <c r="R9515" s="99"/>
      <c r="S9515" s="99"/>
      <c r="T9515" s="99"/>
      <c r="U9515" s="99"/>
      <c r="V9515" s="99"/>
      <c r="W9515" s="99"/>
      <c r="X9515" s="99"/>
      <c r="Y9515" s="99"/>
      <c r="Z9515" s="99"/>
      <c r="AF9515" s="326"/>
    </row>
    <row r="9516" spans="1:32" x14ac:dyDescent="0.25">
      <c r="A9516" s="44" t="s">
        <v>12164</v>
      </c>
      <c r="B9516" s="44" t="s">
        <v>12161</v>
      </c>
      <c r="C9516" s="45" t="s">
        <v>12165</v>
      </c>
      <c r="D9516" s="93" t="s">
        <v>18817</v>
      </c>
      <c r="E9516" s="45" t="s">
        <v>11298</v>
      </c>
      <c r="F9516" s="379"/>
      <c r="G9516" s="379"/>
      <c r="H9516" s="379"/>
      <c r="I9516" s="380"/>
      <c r="J9516" s="380"/>
      <c r="K9516" s="380"/>
      <c r="L9516" s="380"/>
      <c r="M9516" s="380"/>
      <c r="N9516" s="380"/>
      <c r="O9516" s="380"/>
      <c r="P9516" s="380"/>
      <c r="Q9516" s="380"/>
      <c r="R9516" s="380"/>
      <c r="S9516" s="380"/>
      <c r="T9516" s="380"/>
      <c r="U9516" s="380"/>
      <c r="V9516" s="380"/>
      <c r="W9516" s="380"/>
      <c r="X9516" s="380"/>
      <c r="Y9516" s="380"/>
      <c r="Z9516" s="380"/>
      <c r="AA9516" s="380"/>
      <c r="AF9516" s="326"/>
    </row>
    <row r="9517" spans="1:32" x14ac:dyDescent="0.25">
      <c r="A9517" s="44" t="s">
        <v>19396</v>
      </c>
      <c r="B9517" s="44" t="s">
        <v>2438</v>
      </c>
      <c r="C9517" s="45">
        <v>251001</v>
      </c>
      <c r="D9517" s="45" t="s">
        <v>12340</v>
      </c>
      <c r="E9517" s="45" t="s">
        <v>12119</v>
      </c>
      <c r="AF9517" s="326"/>
    </row>
    <row r="9518" spans="1:32" x14ac:dyDescent="0.25">
      <c r="A9518" s="44" t="s">
        <v>8910</v>
      </c>
      <c r="B9518" s="44" t="s">
        <v>20373</v>
      </c>
      <c r="C9518" s="45" t="s">
        <v>20374</v>
      </c>
      <c r="D9518" s="32" t="s">
        <v>12570</v>
      </c>
      <c r="E9518" s="46">
        <v>46507</v>
      </c>
      <c r="AF9518" s="326"/>
    </row>
    <row r="9519" spans="1:32" x14ac:dyDescent="0.25">
      <c r="A9519" s="44" t="s">
        <v>8910</v>
      </c>
      <c r="B9519" s="44" t="s">
        <v>20397</v>
      </c>
      <c r="C9519" s="45" t="s">
        <v>8815</v>
      </c>
      <c r="D9519" s="32" t="s">
        <v>12570</v>
      </c>
      <c r="E9519" s="46">
        <v>46418</v>
      </c>
      <c r="AF9519" s="326"/>
    </row>
    <row r="9520" spans="1:32" x14ac:dyDescent="0.25">
      <c r="A9520" s="44" t="s">
        <v>7951</v>
      </c>
      <c r="B9520" s="44" t="s">
        <v>5230</v>
      </c>
      <c r="C9520" s="45" t="s">
        <v>5257</v>
      </c>
      <c r="D9520" s="45" t="s">
        <v>12177</v>
      </c>
      <c r="E9520" s="45" t="s">
        <v>4375</v>
      </c>
      <c r="F9520" s="93"/>
      <c r="G9520" s="93"/>
      <c r="H9520" s="93"/>
      <c r="I9520" s="99"/>
      <c r="J9520" s="99"/>
      <c r="K9520" s="99"/>
      <c r="L9520" s="99"/>
      <c r="M9520" s="99"/>
      <c r="N9520" s="99"/>
      <c r="O9520" s="99"/>
      <c r="P9520" s="99"/>
      <c r="Q9520" s="99"/>
      <c r="R9520" s="99"/>
      <c r="S9520" s="99"/>
      <c r="T9520" s="99"/>
      <c r="U9520" s="99"/>
      <c r="V9520" s="99"/>
      <c r="W9520" s="99"/>
      <c r="X9520" s="99"/>
      <c r="Y9520" s="99"/>
      <c r="Z9520" s="99"/>
      <c r="AF9520" s="326"/>
    </row>
    <row r="9521" spans="1:32" x14ac:dyDescent="0.25">
      <c r="A9521" s="44" t="s">
        <v>7951</v>
      </c>
      <c r="B9521" s="44" t="s">
        <v>5230</v>
      </c>
      <c r="C9521" s="45" t="s">
        <v>5257</v>
      </c>
      <c r="D9521" s="93" t="s">
        <v>18817</v>
      </c>
      <c r="E9521" s="45" t="s">
        <v>4375</v>
      </c>
      <c r="F9521" s="379"/>
      <c r="G9521" s="379"/>
      <c r="H9521" s="379"/>
      <c r="I9521" s="380"/>
      <c r="J9521" s="380"/>
      <c r="K9521" s="380"/>
      <c r="L9521" s="380"/>
      <c r="M9521" s="380"/>
      <c r="N9521" s="380"/>
      <c r="O9521" s="380"/>
      <c r="P9521" s="380"/>
      <c r="Q9521" s="380"/>
      <c r="R9521" s="380"/>
      <c r="S9521" s="380"/>
      <c r="T9521" s="380"/>
      <c r="U9521" s="380"/>
      <c r="V9521" s="380"/>
      <c r="W9521" s="380"/>
      <c r="X9521" s="380"/>
      <c r="Y9521" s="380"/>
      <c r="Z9521" s="380"/>
      <c r="AA9521" s="380"/>
      <c r="AF9521" s="326"/>
    </row>
    <row r="9522" spans="1:32" x14ac:dyDescent="0.25">
      <c r="A9522" s="44" t="s">
        <v>7951</v>
      </c>
      <c r="B9522" s="44" t="s">
        <v>5230</v>
      </c>
      <c r="C9522" s="45" t="s">
        <v>5257</v>
      </c>
      <c r="D9522" s="45" t="s">
        <v>10697</v>
      </c>
      <c r="E9522" s="45" t="s">
        <v>5073</v>
      </c>
      <c r="F9522" s="93"/>
      <c r="G9522" s="93"/>
      <c r="H9522" s="93"/>
      <c r="I9522" s="99"/>
      <c r="J9522" s="99"/>
      <c r="K9522" s="99"/>
      <c r="L9522" s="99"/>
      <c r="M9522" s="99"/>
      <c r="N9522" s="57"/>
      <c r="O9522" s="57"/>
      <c r="P9522" s="99"/>
      <c r="Q9522" s="99"/>
      <c r="R9522" s="99"/>
      <c r="S9522" s="99"/>
      <c r="T9522" s="99"/>
      <c r="U9522" s="99"/>
      <c r="V9522" s="99"/>
      <c r="W9522" s="99"/>
      <c r="X9522" s="99"/>
      <c r="Y9522" s="99"/>
      <c r="Z9522" s="99"/>
      <c r="AF9522" s="326"/>
    </row>
    <row r="9523" spans="1:32" x14ac:dyDescent="0.25">
      <c r="A9523" s="44" t="s">
        <v>17114</v>
      </c>
      <c r="B9523" s="44" t="s">
        <v>2433</v>
      </c>
      <c r="C9523" s="45">
        <v>250106</v>
      </c>
      <c r="D9523" s="45" t="s">
        <v>12340</v>
      </c>
      <c r="E9523" s="45" t="s">
        <v>12896</v>
      </c>
      <c r="AF9523" s="326"/>
    </row>
    <row r="9524" spans="1:32" x14ac:dyDescent="0.25">
      <c r="A9524" s="44" t="s">
        <v>6998</v>
      </c>
      <c r="B9524" s="44" t="s">
        <v>2433</v>
      </c>
      <c r="C9524" s="45">
        <v>230105</v>
      </c>
      <c r="D9524" s="45" t="s">
        <v>12340</v>
      </c>
      <c r="E9524" s="45" t="s">
        <v>5580</v>
      </c>
      <c r="AF9524" s="326"/>
    </row>
    <row r="9525" spans="1:32" x14ac:dyDescent="0.25">
      <c r="A9525" s="44" t="s">
        <v>6998</v>
      </c>
      <c r="B9525" s="44" t="s">
        <v>18840</v>
      </c>
      <c r="C9525" s="45">
        <v>260202</v>
      </c>
      <c r="D9525" s="45" t="s">
        <v>12340</v>
      </c>
      <c r="E9525" s="45" t="s">
        <v>10021</v>
      </c>
      <c r="AF9525" s="326"/>
    </row>
    <row r="9526" spans="1:32" x14ac:dyDescent="0.25">
      <c r="A9526" s="44" t="s">
        <v>13337</v>
      </c>
      <c r="B9526" s="44" t="s">
        <v>13123</v>
      </c>
      <c r="C9526" s="45">
        <v>10.23</v>
      </c>
      <c r="D9526" s="45" t="s">
        <v>13565</v>
      </c>
      <c r="E9526" s="46">
        <v>46934</v>
      </c>
      <c r="F9526" s="45"/>
      <c r="G9526" s="93"/>
      <c r="H9526" s="93"/>
      <c r="I9526" s="99"/>
      <c r="J9526" s="99"/>
      <c r="K9526" s="99"/>
      <c r="L9526" s="99"/>
      <c r="M9526" s="99"/>
      <c r="N9526" s="99"/>
      <c r="O9526" s="99"/>
      <c r="P9526" s="99"/>
      <c r="Q9526" s="99"/>
      <c r="R9526" s="99"/>
      <c r="S9526" s="99"/>
      <c r="T9526" s="99"/>
      <c r="U9526" s="99"/>
      <c r="V9526" s="99"/>
      <c r="W9526" s="99"/>
      <c r="X9526" s="99"/>
      <c r="Y9526" s="99"/>
      <c r="Z9526" s="99"/>
      <c r="AF9526" s="326"/>
    </row>
    <row r="9527" spans="1:32" x14ac:dyDescent="0.25">
      <c r="A9527" s="44" t="s">
        <v>13337</v>
      </c>
      <c r="B9527" s="44" t="s">
        <v>13110</v>
      </c>
      <c r="C9527" s="45">
        <v>12.23</v>
      </c>
      <c r="D9527" s="45" t="s">
        <v>13565</v>
      </c>
      <c r="E9527" s="46">
        <v>46934</v>
      </c>
      <c r="F9527" s="45"/>
      <c r="G9527" s="93"/>
      <c r="H9527" s="93"/>
      <c r="I9527" s="99"/>
      <c r="J9527" s="99"/>
      <c r="K9527" s="99"/>
      <c r="L9527" s="99"/>
      <c r="M9527" s="99"/>
      <c r="N9527" s="99"/>
      <c r="O9527" s="99"/>
      <c r="P9527" s="99"/>
      <c r="Q9527" s="99"/>
      <c r="R9527" s="99"/>
      <c r="S9527" s="99"/>
      <c r="T9527" s="99"/>
      <c r="U9527" s="99"/>
      <c r="V9527" s="99"/>
      <c r="W9527" s="99"/>
      <c r="X9527" s="99"/>
      <c r="Y9527" s="99"/>
      <c r="Z9527" s="99"/>
      <c r="AF9527" s="326"/>
    </row>
    <row r="9528" spans="1:32" x14ac:dyDescent="0.25">
      <c r="A9528" s="44" t="s">
        <v>4132</v>
      </c>
      <c r="B9528" s="44" t="s">
        <v>20390</v>
      </c>
      <c r="C9528" s="45" t="s">
        <v>4143</v>
      </c>
      <c r="D9528" s="32" t="s">
        <v>12570</v>
      </c>
      <c r="E9528" s="46">
        <v>46265</v>
      </c>
      <c r="AF9528" s="326"/>
    </row>
    <row r="9529" spans="1:32" x14ac:dyDescent="0.25">
      <c r="A9529" s="44" t="s">
        <v>7558</v>
      </c>
      <c r="B9529" s="44" t="s">
        <v>3598</v>
      </c>
      <c r="C9529" s="45">
        <v>230301</v>
      </c>
      <c r="D9529" s="45" t="s">
        <v>12340</v>
      </c>
      <c r="E9529" s="45" t="s">
        <v>5580</v>
      </c>
      <c r="AF9529" s="326"/>
    </row>
    <row r="9530" spans="1:32" x14ac:dyDescent="0.25">
      <c r="A9530" s="44" t="s">
        <v>19397</v>
      </c>
      <c r="B9530" s="44" t="s">
        <v>2433</v>
      </c>
      <c r="C9530" s="45">
        <v>230105</v>
      </c>
      <c r="D9530" s="45" t="s">
        <v>12340</v>
      </c>
      <c r="E9530" s="45" t="s">
        <v>5580</v>
      </c>
      <c r="AF9530" s="326"/>
    </row>
    <row r="9531" spans="1:32" x14ac:dyDescent="0.3">
      <c r="A9531" s="57" t="s">
        <v>3802</v>
      </c>
      <c r="B9531" s="92" t="s">
        <v>3862</v>
      </c>
      <c r="C9531" s="93" t="s">
        <v>3860</v>
      </c>
      <c r="D9531" s="93" t="s">
        <v>3861</v>
      </c>
      <c r="E9531" s="94">
        <v>46203</v>
      </c>
      <c r="F9531" s="93"/>
      <c r="G9531" s="93"/>
      <c r="H9531" s="93"/>
      <c r="I9531" s="99"/>
      <c r="J9531" s="99"/>
      <c r="K9531" s="99"/>
      <c r="L9531" s="99"/>
      <c r="M9531" s="99"/>
      <c r="N9531" s="57"/>
      <c r="O9531" s="57"/>
      <c r="P9531" s="99"/>
      <c r="Q9531" s="99"/>
      <c r="R9531" s="99"/>
      <c r="S9531" s="99"/>
      <c r="T9531" s="99"/>
      <c r="U9531" s="99"/>
      <c r="V9531" s="99"/>
      <c r="W9531" s="99"/>
      <c r="X9531" s="99"/>
      <c r="Y9531" s="99"/>
      <c r="Z9531" s="99"/>
      <c r="AA9531" s="380"/>
      <c r="AF9531" s="326"/>
    </row>
    <row r="9532" spans="1:32" x14ac:dyDescent="0.25">
      <c r="A9532" s="44" t="s">
        <v>11213</v>
      </c>
      <c r="B9532" s="44" t="s">
        <v>1951</v>
      </c>
      <c r="C9532" s="45" t="s">
        <v>11214</v>
      </c>
      <c r="D9532" s="46" t="s">
        <v>13037</v>
      </c>
      <c r="E9532" s="46">
        <v>46234</v>
      </c>
      <c r="AF9532" s="326"/>
    </row>
    <row r="9533" spans="1:32" x14ac:dyDescent="0.25">
      <c r="A9533" s="44" t="s">
        <v>11213</v>
      </c>
      <c r="B9533" s="44" t="s">
        <v>1951</v>
      </c>
      <c r="C9533" s="45" t="s">
        <v>11214</v>
      </c>
      <c r="D9533" s="46" t="s">
        <v>13037</v>
      </c>
      <c r="E9533" s="46">
        <v>46234</v>
      </c>
      <c r="AF9533" s="326"/>
    </row>
    <row r="9534" spans="1:32" x14ac:dyDescent="0.3">
      <c r="A9534" s="372" t="s">
        <v>2489</v>
      </c>
      <c r="B9534" s="372" t="s">
        <v>5059</v>
      </c>
      <c r="C9534" s="125" t="s">
        <v>17475</v>
      </c>
      <c r="D9534" s="32" t="s">
        <v>20621</v>
      </c>
      <c r="E9534" s="125" t="s">
        <v>5246</v>
      </c>
      <c r="F9534" s="125" t="s">
        <v>1236</v>
      </c>
      <c r="G9534" s="125" t="s">
        <v>1237</v>
      </c>
      <c r="AF9534" s="326"/>
    </row>
    <row r="9535" spans="1:32" x14ac:dyDescent="0.25">
      <c r="A9535" s="44" t="s">
        <v>19398</v>
      </c>
      <c r="B9535" s="44" t="s">
        <v>980</v>
      </c>
      <c r="C9535" s="45">
        <v>260103</v>
      </c>
      <c r="D9535" s="45" t="s">
        <v>12340</v>
      </c>
      <c r="E9535" s="45" t="s">
        <v>8976</v>
      </c>
      <c r="AF9535" s="326"/>
    </row>
    <row r="9536" spans="1:32" x14ac:dyDescent="0.25">
      <c r="A9536" s="44" t="s">
        <v>14062</v>
      </c>
      <c r="B9536" s="44" t="s">
        <v>13127</v>
      </c>
      <c r="C9536" s="45">
        <v>13.25</v>
      </c>
      <c r="D9536" s="45" t="s">
        <v>13565</v>
      </c>
      <c r="E9536" s="46">
        <v>47664</v>
      </c>
      <c r="F9536" s="45" t="s">
        <v>1384</v>
      </c>
      <c r="G9536" s="93"/>
      <c r="H9536" s="93"/>
      <c r="I9536" s="99"/>
      <c r="J9536" s="99"/>
      <c r="K9536" s="99"/>
      <c r="L9536" s="99"/>
      <c r="M9536" s="99"/>
      <c r="N9536" s="99"/>
      <c r="O9536" s="99"/>
      <c r="P9536" s="99"/>
      <c r="Q9536" s="99"/>
      <c r="R9536" s="99"/>
      <c r="S9536" s="99"/>
      <c r="T9536" s="99"/>
      <c r="U9536" s="99"/>
      <c r="V9536" s="99"/>
      <c r="W9536" s="99"/>
      <c r="X9536" s="99"/>
      <c r="Y9536" s="99"/>
      <c r="Z9536" s="99"/>
      <c r="AF9536" s="326"/>
    </row>
    <row r="9537" spans="1:32" x14ac:dyDescent="0.25">
      <c r="A9537" s="44" t="s">
        <v>14062</v>
      </c>
      <c r="B9537" s="44" t="s">
        <v>14648</v>
      </c>
      <c r="C9537" s="45">
        <v>22.25</v>
      </c>
      <c r="D9537" s="45" t="s">
        <v>13565</v>
      </c>
      <c r="E9537" s="46">
        <v>47664</v>
      </c>
      <c r="F9537" s="45" t="s">
        <v>1384</v>
      </c>
      <c r="G9537" s="93"/>
      <c r="H9537" s="93"/>
      <c r="I9537" s="99"/>
      <c r="J9537" s="99"/>
      <c r="K9537" s="99"/>
      <c r="L9537" s="99"/>
      <c r="M9537" s="99"/>
      <c r="N9537" s="99"/>
      <c r="O9537" s="99"/>
      <c r="P9537" s="99"/>
      <c r="Q9537" s="99"/>
      <c r="R9537" s="99"/>
      <c r="S9537" s="99"/>
      <c r="T9537" s="99"/>
      <c r="U9537" s="99"/>
      <c r="V9537" s="99"/>
      <c r="W9537" s="99"/>
      <c r="X9537" s="99"/>
      <c r="Y9537" s="99"/>
      <c r="Z9537" s="99"/>
      <c r="AF9537" s="326"/>
    </row>
    <row r="9538" spans="1:32" x14ac:dyDescent="0.25">
      <c r="A9538" s="44" t="s">
        <v>17835</v>
      </c>
      <c r="B9538" s="44" t="s">
        <v>20343</v>
      </c>
      <c r="C9538" s="45" t="s">
        <v>17817</v>
      </c>
      <c r="D9538" s="32" t="s">
        <v>12570</v>
      </c>
      <c r="E9538" s="46">
        <v>46387</v>
      </c>
      <c r="AF9538" s="326"/>
    </row>
    <row r="9539" spans="1:32" x14ac:dyDescent="0.25">
      <c r="A9539" s="360" t="s">
        <v>14062</v>
      </c>
      <c r="B9539" s="92" t="s">
        <v>14075</v>
      </c>
      <c r="C9539" s="93" t="s">
        <v>14076</v>
      </c>
      <c r="D9539" s="93" t="s">
        <v>1250</v>
      </c>
      <c r="E9539" s="94">
        <v>47223</v>
      </c>
      <c r="F9539" s="93"/>
      <c r="G9539" s="93"/>
      <c r="H9539" s="93"/>
      <c r="I9539" s="99"/>
      <c r="J9539" s="99"/>
      <c r="K9539" s="99"/>
      <c r="L9539" s="99"/>
      <c r="M9539" s="99"/>
      <c r="N9539" s="99"/>
      <c r="O9539" s="99"/>
      <c r="P9539" s="99"/>
      <c r="Q9539" s="99"/>
      <c r="R9539" s="99"/>
      <c r="S9539" s="99"/>
      <c r="T9539" s="99"/>
      <c r="U9539" s="99"/>
      <c r="V9539" s="99"/>
      <c r="W9539" s="99"/>
      <c r="X9539" s="99"/>
      <c r="Y9539" s="99"/>
      <c r="Z9539" s="99"/>
      <c r="AF9539" s="326"/>
    </row>
    <row r="9540" spans="1:32" x14ac:dyDescent="0.25">
      <c r="A9540" s="44" t="s">
        <v>7559</v>
      </c>
      <c r="B9540" s="44" t="s">
        <v>2433</v>
      </c>
      <c r="C9540" s="45">
        <v>230105</v>
      </c>
      <c r="D9540" s="45" t="s">
        <v>12340</v>
      </c>
      <c r="E9540" s="45" t="s">
        <v>5580</v>
      </c>
      <c r="AF9540" s="326"/>
    </row>
    <row r="9541" spans="1:32" x14ac:dyDescent="0.25">
      <c r="A9541" s="44" t="s">
        <v>3099</v>
      </c>
      <c r="B9541" s="44" t="s">
        <v>3160</v>
      </c>
      <c r="C9541" s="45">
        <v>230901</v>
      </c>
      <c r="D9541" s="45" t="s">
        <v>12340</v>
      </c>
      <c r="E9541" s="45" t="s">
        <v>8524</v>
      </c>
      <c r="AF9541" s="326"/>
    </row>
    <row r="9542" spans="1:32" x14ac:dyDescent="0.25">
      <c r="A9542" s="44" t="s">
        <v>536</v>
      </c>
      <c r="B9542" s="44" t="s">
        <v>20368</v>
      </c>
      <c r="C9542" s="45" t="s">
        <v>5829</v>
      </c>
      <c r="D9542" s="32" t="s">
        <v>12570</v>
      </c>
      <c r="E9542" s="46">
        <v>46507</v>
      </c>
      <c r="AF9542" s="326"/>
    </row>
    <row r="9543" spans="1:32" x14ac:dyDescent="0.3">
      <c r="A9543" s="372" t="s">
        <v>16605</v>
      </c>
      <c r="B9543" s="372" t="s">
        <v>1201</v>
      </c>
      <c r="C9543" s="125" t="s">
        <v>11031</v>
      </c>
      <c r="D9543" s="32" t="s">
        <v>20621</v>
      </c>
      <c r="E9543" s="125" t="s">
        <v>5452</v>
      </c>
      <c r="F9543" s="125" t="s">
        <v>1237</v>
      </c>
      <c r="G9543" s="125" t="s">
        <v>1237</v>
      </c>
      <c r="AF9543" s="326"/>
    </row>
    <row r="9544" spans="1:32" x14ac:dyDescent="0.3">
      <c r="A9544" s="372" t="s">
        <v>16605</v>
      </c>
      <c r="B9544" s="372" t="s">
        <v>16875</v>
      </c>
      <c r="C9544" s="125" t="s">
        <v>16876</v>
      </c>
      <c r="D9544" s="32" t="s">
        <v>20621</v>
      </c>
      <c r="E9544" s="125" t="s">
        <v>16883</v>
      </c>
      <c r="F9544" s="125" t="s">
        <v>1237</v>
      </c>
      <c r="G9544" s="125" t="s">
        <v>1237</v>
      </c>
      <c r="AF9544" s="326"/>
    </row>
    <row r="9545" spans="1:32" x14ac:dyDescent="0.25">
      <c r="A9545" s="44" t="s">
        <v>17810</v>
      </c>
      <c r="B9545" s="44" t="s">
        <v>20337</v>
      </c>
      <c r="C9545" s="45" t="s">
        <v>17804</v>
      </c>
      <c r="D9545" s="32" t="s">
        <v>12570</v>
      </c>
      <c r="E9545" s="46">
        <v>46387</v>
      </c>
      <c r="AF9545" s="326"/>
    </row>
    <row r="9546" spans="1:32" x14ac:dyDescent="0.25">
      <c r="A9546" s="256" t="s">
        <v>15290</v>
      </c>
      <c r="B9546" s="256" t="s">
        <v>5955</v>
      </c>
      <c r="C9546" s="53" t="s">
        <v>15392</v>
      </c>
      <c r="D9546" s="93" t="s">
        <v>5891</v>
      </c>
      <c r="E9546" s="257">
        <v>47658</v>
      </c>
      <c r="F9546" s="93"/>
      <c r="G9546" s="93"/>
      <c r="H9546" s="93"/>
      <c r="I9546" s="99"/>
      <c r="J9546" s="99"/>
      <c r="K9546" s="99"/>
      <c r="L9546" s="99"/>
      <c r="M9546" s="99"/>
      <c r="N9546" s="99"/>
      <c r="O9546" s="99"/>
      <c r="P9546" s="99"/>
      <c r="Q9546" s="99"/>
      <c r="R9546" s="99"/>
      <c r="S9546" s="99"/>
      <c r="T9546" s="99"/>
      <c r="U9546" s="99"/>
      <c r="V9546" s="99"/>
      <c r="W9546" s="99"/>
      <c r="X9546" s="99"/>
      <c r="Y9546" s="99"/>
      <c r="Z9546" s="99"/>
      <c r="AF9546" s="326"/>
    </row>
    <row r="9547" spans="1:32" x14ac:dyDescent="0.25">
      <c r="A9547" s="44" t="s">
        <v>7907</v>
      </c>
      <c r="B9547" s="44" t="s">
        <v>20387</v>
      </c>
      <c r="C9547" s="45" t="s">
        <v>7901</v>
      </c>
      <c r="D9547" s="32" t="s">
        <v>12570</v>
      </c>
      <c r="E9547" s="46">
        <v>46265</v>
      </c>
      <c r="AF9547" s="326"/>
    </row>
    <row r="9548" spans="1:32" x14ac:dyDescent="0.25">
      <c r="A9548" s="44" t="s">
        <v>17115</v>
      </c>
      <c r="B9548" s="44" t="s">
        <v>967</v>
      </c>
      <c r="C9548" s="45">
        <v>250601</v>
      </c>
      <c r="D9548" s="45" t="s">
        <v>12340</v>
      </c>
      <c r="E9548" s="45" t="s">
        <v>16905</v>
      </c>
      <c r="AF9548" s="326"/>
    </row>
    <row r="9549" spans="1:32" x14ac:dyDescent="0.25">
      <c r="A9549" s="44" t="s">
        <v>11538</v>
      </c>
      <c r="B9549" s="44" t="s">
        <v>3165</v>
      </c>
      <c r="C9549" s="45">
        <v>24070202</v>
      </c>
      <c r="D9549" s="45" t="s">
        <v>12340</v>
      </c>
      <c r="E9549" s="45" t="s">
        <v>7992</v>
      </c>
      <c r="AF9549" s="326"/>
    </row>
    <row r="9550" spans="1:32" x14ac:dyDescent="0.25">
      <c r="A9550" s="44" t="s">
        <v>11538</v>
      </c>
      <c r="B9550" s="44" t="s">
        <v>18895</v>
      </c>
      <c r="C9550" s="45">
        <v>24070201</v>
      </c>
      <c r="D9550" s="45" t="s">
        <v>12340</v>
      </c>
      <c r="E9550" s="45" t="s">
        <v>7992</v>
      </c>
      <c r="AF9550" s="326"/>
    </row>
    <row r="9551" spans="1:32" x14ac:dyDescent="0.25">
      <c r="A9551" s="44" t="s">
        <v>8450</v>
      </c>
      <c r="B9551" s="92" t="s">
        <v>3574</v>
      </c>
      <c r="C9551" s="93" t="s">
        <v>8458</v>
      </c>
      <c r="D9551" s="93" t="s">
        <v>1250</v>
      </c>
      <c r="E9551" s="94">
        <v>46496</v>
      </c>
      <c r="F9551" s="93"/>
      <c r="G9551" s="93"/>
      <c r="H9551" s="93"/>
      <c r="I9551" s="99"/>
      <c r="J9551" s="99"/>
      <c r="K9551" s="99"/>
      <c r="L9551" s="99"/>
      <c r="M9551" s="99"/>
      <c r="N9551" s="57"/>
      <c r="O9551" s="57"/>
      <c r="P9551" s="99"/>
      <c r="Q9551" s="99"/>
      <c r="R9551" s="99"/>
      <c r="S9551" s="99"/>
      <c r="T9551" s="99"/>
      <c r="U9551" s="99"/>
      <c r="V9551" s="99"/>
      <c r="W9551" s="99"/>
      <c r="X9551" s="99"/>
      <c r="Y9551" s="99"/>
      <c r="Z9551" s="99"/>
      <c r="AF9551" s="326"/>
    </row>
    <row r="9552" spans="1:32" x14ac:dyDescent="0.3">
      <c r="A9552" s="372" t="s">
        <v>20506</v>
      </c>
      <c r="B9552" s="372" t="s">
        <v>1215</v>
      </c>
      <c r="C9552" s="125" t="s">
        <v>20616</v>
      </c>
      <c r="D9552" s="32" t="s">
        <v>20621</v>
      </c>
      <c r="E9552" s="125" t="s">
        <v>10032</v>
      </c>
      <c r="F9552" s="125" t="s">
        <v>1236</v>
      </c>
      <c r="G9552" s="125" t="s">
        <v>1237</v>
      </c>
      <c r="AF9552" s="326"/>
    </row>
    <row r="9553" spans="1:32" x14ac:dyDescent="0.25">
      <c r="A9553" s="44" t="s">
        <v>15673</v>
      </c>
      <c r="B9553" s="44" t="s">
        <v>15674</v>
      </c>
      <c r="C9553" s="45" t="s">
        <v>15675</v>
      </c>
      <c r="D9553" s="46" t="s">
        <v>13037</v>
      </c>
      <c r="E9553" s="46">
        <v>46555</v>
      </c>
      <c r="AF9553" s="326"/>
    </row>
    <row r="9554" spans="1:32" x14ac:dyDescent="0.3">
      <c r="A9554" s="372" t="s">
        <v>20507</v>
      </c>
      <c r="B9554" s="372" t="s">
        <v>7467</v>
      </c>
      <c r="C9554" s="125" t="s">
        <v>20620</v>
      </c>
      <c r="D9554" s="32" t="s">
        <v>20621</v>
      </c>
      <c r="E9554" s="125" t="s">
        <v>10032</v>
      </c>
      <c r="F9554" s="125" t="s">
        <v>1236</v>
      </c>
      <c r="G9554" s="125" t="s">
        <v>1237</v>
      </c>
      <c r="AF9554" s="326"/>
    </row>
    <row r="9555" spans="1:32" x14ac:dyDescent="0.25">
      <c r="A9555" s="44" t="s">
        <v>20326</v>
      </c>
      <c r="B9555" s="44" t="s">
        <v>20373</v>
      </c>
      <c r="C9555" s="45" t="s">
        <v>20374</v>
      </c>
      <c r="D9555" s="32" t="s">
        <v>12570</v>
      </c>
      <c r="E9555" s="46">
        <v>46507</v>
      </c>
      <c r="AF9555" s="326"/>
    </row>
    <row r="9556" spans="1:32" x14ac:dyDescent="0.25">
      <c r="A9556" s="44" t="s">
        <v>5602</v>
      </c>
      <c r="B9556" s="44" t="s">
        <v>3160</v>
      </c>
      <c r="C9556" s="45">
        <v>230901</v>
      </c>
      <c r="D9556" s="45" t="s">
        <v>12340</v>
      </c>
      <c r="E9556" s="45" t="s">
        <v>8524</v>
      </c>
      <c r="AF9556" s="326"/>
    </row>
    <row r="9557" spans="1:32" x14ac:dyDescent="0.25">
      <c r="A9557" s="44" t="s">
        <v>17116</v>
      </c>
      <c r="B9557" s="44" t="s">
        <v>3597</v>
      </c>
      <c r="C9557" s="45">
        <v>250503</v>
      </c>
      <c r="D9557" s="45" t="s">
        <v>12340</v>
      </c>
      <c r="E9557" s="45" t="s">
        <v>16904</v>
      </c>
      <c r="AF9557" s="326"/>
    </row>
    <row r="9558" spans="1:32" x14ac:dyDescent="0.25">
      <c r="A9558" s="44" t="s">
        <v>9595</v>
      </c>
      <c r="B9558" s="44" t="s">
        <v>16178</v>
      </c>
      <c r="C9558" s="45" t="s">
        <v>9905</v>
      </c>
      <c r="D9558" s="93" t="s">
        <v>3876</v>
      </c>
      <c r="E9558" s="359">
        <f>DATE(2028,1,15)</f>
        <v>46767</v>
      </c>
      <c r="F9558" s="93"/>
      <c r="G9558" s="93"/>
      <c r="H9558" s="93"/>
      <c r="I9558" s="99"/>
      <c r="J9558" s="99"/>
      <c r="K9558" s="99"/>
      <c r="L9558" s="99"/>
      <c r="M9558" s="99"/>
      <c r="N9558" s="99"/>
      <c r="O9558" s="99"/>
      <c r="P9558" s="99"/>
      <c r="Q9558" s="99"/>
      <c r="R9558" s="99"/>
      <c r="S9558" s="99"/>
      <c r="T9558" s="99"/>
      <c r="U9558" s="99"/>
      <c r="V9558" s="99"/>
      <c r="W9558" s="99"/>
      <c r="X9558" s="99"/>
      <c r="Y9558" s="99"/>
      <c r="Z9558" s="99"/>
      <c r="AF9558" s="326"/>
    </row>
    <row r="9559" spans="1:32" x14ac:dyDescent="0.3">
      <c r="A9559" s="372" t="s">
        <v>13911</v>
      </c>
      <c r="B9559" s="372" t="s">
        <v>13870</v>
      </c>
      <c r="C9559" s="125" t="s">
        <v>13871</v>
      </c>
      <c r="D9559" s="32" t="s">
        <v>20621</v>
      </c>
      <c r="E9559" s="125" t="s">
        <v>5650</v>
      </c>
      <c r="F9559" s="125" t="s">
        <v>1236</v>
      </c>
      <c r="G9559" s="125" t="s">
        <v>1237</v>
      </c>
      <c r="AF9559" s="326"/>
    </row>
    <row r="9560" spans="1:32" x14ac:dyDescent="0.25">
      <c r="A9560" s="44" t="s">
        <v>5603</v>
      </c>
      <c r="B9560" s="44" t="s">
        <v>965</v>
      </c>
      <c r="C9560" s="45">
        <v>220303</v>
      </c>
      <c r="D9560" s="45" t="s">
        <v>12340</v>
      </c>
      <c r="E9560" s="45" t="s">
        <v>2686</v>
      </c>
      <c r="AF9560" s="326"/>
    </row>
    <row r="9561" spans="1:32" x14ac:dyDescent="0.3">
      <c r="A9561" s="372" t="s">
        <v>8745</v>
      </c>
      <c r="B9561" s="372" t="s">
        <v>1209</v>
      </c>
      <c r="C9561" s="125" t="s">
        <v>8691</v>
      </c>
      <c r="D9561" s="32" t="s">
        <v>20621</v>
      </c>
      <c r="E9561" s="125" t="s">
        <v>8524</v>
      </c>
      <c r="F9561" s="125" t="s">
        <v>1236</v>
      </c>
      <c r="G9561" s="125" t="s">
        <v>1237</v>
      </c>
      <c r="AF9561" s="326"/>
    </row>
    <row r="9562" spans="1:32" x14ac:dyDescent="0.3">
      <c r="A9562" s="372" t="s">
        <v>8745</v>
      </c>
      <c r="B9562" s="372" t="s">
        <v>12349</v>
      </c>
      <c r="C9562" s="125" t="s">
        <v>12350</v>
      </c>
      <c r="D9562" s="32" t="s">
        <v>20621</v>
      </c>
      <c r="E9562" s="125" t="s">
        <v>5075</v>
      </c>
      <c r="F9562" s="125" t="s">
        <v>1236</v>
      </c>
      <c r="G9562" s="125" t="s">
        <v>1237</v>
      </c>
      <c r="AF9562" s="326"/>
    </row>
    <row r="9563" spans="1:32" x14ac:dyDescent="0.25">
      <c r="A9563" s="44" t="s">
        <v>2275</v>
      </c>
      <c r="B9563" s="44" t="s">
        <v>8799</v>
      </c>
      <c r="C9563" s="97" t="s">
        <v>17599</v>
      </c>
      <c r="D9563" s="97" t="s">
        <v>17600</v>
      </c>
      <c r="E9563" s="64">
        <v>47573</v>
      </c>
      <c r="F9563" s="45"/>
      <c r="G9563" s="45"/>
      <c r="H9563" s="93"/>
      <c r="I9563" s="99"/>
      <c r="J9563" s="99"/>
      <c r="K9563" s="99"/>
      <c r="L9563" s="99"/>
      <c r="M9563" s="99"/>
      <c r="N9563" s="57"/>
      <c r="O9563" s="57"/>
      <c r="P9563" s="99"/>
      <c r="Q9563" s="99"/>
      <c r="R9563" s="99"/>
      <c r="S9563" s="99"/>
      <c r="T9563" s="99"/>
      <c r="U9563" s="99"/>
      <c r="V9563" s="99"/>
      <c r="W9563" s="99"/>
      <c r="X9563" s="99"/>
      <c r="Y9563" s="99"/>
      <c r="Z9563" s="99"/>
      <c r="AF9563" s="326"/>
    </row>
    <row r="9564" spans="1:32" x14ac:dyDescent="0.3">
      <c r="A9564" s="372" t="s">
        <v>12019</v>
      </c>
      <c r="B9564" s="372" t="s">
        <v>3577</v>
      </c>
      <c r="C9564" s="125" t="s">
        <v>11919</v>
      </c>
      <c r="D9564" s="32" t="s">
        <v>20621</v>
      </c>
      <c r="E9564" s="125" t="s">
        <v>2686</v>
      </c>
      <c r="F9564" s="125" t="s">
        <v>1236</v>
      </c>
      <c r="G9564" s="125" t="s">
        <v>1237</v>
      </c>
      <c r="AF9564" s="326"/>
    </row>
    <row r="9565" spans="1:32" x14ac:dyDescent="0.25">
      <c r="A9565" s="271" t="s">
        <v>10847</v>
      </c>
      <c r="B9565" s="271" t="s">
        <v>1251</v>
      </c>
      <c r="C9565" s="59" t="s">
        <v>10924</v>
      </c>
      <c r="D9565" s="93" t="s">
        <v>1250</v>
      </c>
      <c r="E9565" s="94">
        <v>46228</v>
      </c>
      <c r="F9565" s="93"/>
      <c r="G9565" s="93"/>
      <c r="H9565" s="93"/>
      <c r="I9565" s="99"/>
      <c r="J9565" s="99"/>
      <c r="K9565" s="99"/>
      <c r="L9565" s="99"/>
      <c r="M9565" s="99"/>
      <c r="N9565" s="57"/>
      <c r="O9565" s="44"/>
      <c r="P9565" s="99"/>
      <c r="Q9565" s="99"/>
      <c r="R9565" s="99"/>
      <c r="S9565" s="99"/>
      <c r="T9565" s="99"/>
      <c r="U9565" s="99"/>
      <c r="V9565" s="99"/>
      <c r="W9565" s="99"/>
      <c r="X9565" s="99"/>
      <c r="Y9565" s="99"/>
      <c r="Z9565" s="99"/>
      <c r="AA9565" s="380"/>
      <c r="AF9565" s="326"/>
    </row>
    <row r="9566" spans="1:32" x14ac:dyDescent="0.25">
      <c r="A9566" s="44" t="s">
        <v>8676</v>
      </c>
      <c r="B9566" s="44" t="s">
        <v>20399</v>
      </c>
      <c r="C9566" s="45" t="s">
        <v>8672</v>
      </c>
      <c r="D9566" s="32" t="s">
        <v>12570</v>
      </c>
      <c r="E9566" s="46">
        <v>46295</v>
      </c>
      <c r="AF9566" s="326"/>
    </row>
    <row r="9567" spans="1:32" x14ac:dyDescent="0.25">
      <c r="A9567" s="44" t="s">
        <v>4376</v>
      </c>
      <c r="B9567" s="44" t="s">
        <v>4373</v>
      </c>
      <c r="C9567" s="45" t="s">
        <v>4377</v>
      </c>
      <c r="D9567" s="45" t="s">
        <v>12177</v>
      </c>
      <c r="E9567" s="45" t="s">
        <v>4375</v>
      </c>
      <c r="F9567" s="93"/>
      <c r="G9567" s="93"/>
      <c r="H9567" s="93"/>
      <c r="I9567" s="99"/>
      <c r="J9567" s="99"/>
      <c r="K9567" s="99"/>
      <c r="L9567" s="99"/>
      <c r="M9567" s="99"/>
      <c r="N9567" s="99"/>
      <c r="O9567" s="99"/>
      <c r="P9567" s="99"/>
      <c r="Q9567" s="99"/>
      <c r="R9567" s="99"/>
      <c r="S9567" s="99"/>
      <c r="T9567" s="99"/>
      <c r="U9567" s="99"/>
      <c r="V9567" s="99"/>
      <c r="W9567" s="99"/>
      <c r="X9567" s="99"/>
      <c r="Y9567" s="99"/>
      <c r="Z9567" s="99"/>
      <c r="AF9567" s="326"/>
    </row>
    <row r="9568" spans="1:32" x14ac:dyDescent="0.25">
      <c r="A9568" s="44" t="s">
        <v>4376</v>
      </c>
      <c r="B9568" s="44" t="s">
        <v>4373</v>
      </c>
      <c r="C9568" s="45" t="s">
        <v>4377</v>
      </c>
      <c r="D9568" s="93" t="s">
        <v>18817</v>
      </c>
      <c r="E9568" s="45" t="s">
        <v>4375</v>
      </c>
      <c r="F9568" s="379"/>
      <c r="G9568" s="379"/>
      <c r="H9568" s="379"/>
      <c r="I9568" s="380"/>
      <c r="J9568" s="380"/>
      <c r="K9568" s="380"/>
      <c r="L9568" s="380"/>
      <c r="M9568" s="380"/>
      <c r="N9568" s="380"/>
      <c r="O9568" s="380"/>
      <c r="P9568" s="380"/>
      <c r="Q9568" s="380"/>
      <c r="R9568" s="380"/>
      <c r="S9568" s="380"/>
      <c r="T9568" s="380"/>
      <c r="U9568" s="380"/>
      <c r="V9568" s="380"/>
      <c r="W9568" s="380"/>
      <c r="X9568" s="380"/>
      <c r="Y9568" s="380"/>
      <c r="Z9568" s="380"/>
      <c r="AA9568" s="380"/>
      <c r="AF9568" s="326"/>
    </row>
    <row r="9569" spans="1:32" x14ac:dyDescent="0.25">
      <c r="A9569" s="44" t="s">
        <v>4376</v>
      </c>
      <c r="B9569" s="44" t="s">
        <v>16179</v>
      </c>
      <c r="C9569" s="45" t="s">
        <v>12807</v>
      </c>
      <c r="D9569" s="93" t="s">
        <v>3876</v>
      </c>
      <c r="E9569" s="359">
        <f>DATE(2028,10,24)</f>
        <v>47050</v>
      </c>
      <c r="F9569" s="93"/>
      <c r="G9569" s="93"/>
      <c r="H9569" s="93"/>
      <c r="I9569" s="99"/>
      <c r="J9569" s="99"/>
      <c r="K9569" s="99"/>
      <c r="L9569" s="99"/>
      <c r="M9569" s="99"/>
      <c r="N9569" s="99"/>
      <c r="O9569" s="99"/>
      <c r="P9569" s="99"/>
      <c r="Q9569" s="99"/>
      <c r="R9569" s="99"/>
      <c r="S9569" s="99"/>
      <c r="T9569" s="99"/>
      <c r="U9569" s="99"/>
      <c r="V9569" s="99"/>
      <c r="W9569" s="99"/>
      <c r="X9569" s="99"/>
      <c r="Y9569" s="99"/>
      <c r="Z9569" s="99"/>
      <c r="AF9569" s="326"/>
    </row>
    <row r="9570" spans="1:32" x14ac:dyDescent="0.25">
      <c r="A9570" s="44" t="s">
        <v>4376</v>
      </c>
      <c r="B9570" s="44" t="s">
        <v>4373</v>
      </c>
      <c r="C9570" s="45" t="s">
        <v>4377</v>
      </c>
      <c r="D9570" s="45" t="s">
        <v>10697</v>
      </c>
      <c r="E9570" s="45" t="s">
        <v>4375</v>
      </c>
      <c r="F9570" s="93"/>
      <c r="G9570" s="93"/>
      <c r="H9570" s="93"/>
      <c r="I9570" s="99"/>
      <c r="J9570" s="99"/>
      <c r="K9570" s="99"/>
      <c r="L9570" s="99"/>
      <c r="M9570" s="99"/>
      <c r="N9570" s="57"/>
      <c r="O9570" s="57"/>
      <c r="P9570" s="99"/>
      <c r="Q9570" s="99"/>
      <c r="R9570" s="99"/>
      <c r="S9570" s="99"/>
      <c r="T9570" s="99"/>
      <c r="U9570" s="99"/>
      <c r="V9570" s="99"/>
      <c r="W9570" s="99"/>
      <c r="X9570" s="99"/>
      <c r="Y9570" s="99"/>
      <c r="Z9570" s="99"/>
      <c r="AF9570" s="326"/>
    </row>
    <row r="9571" spans="1:32" x14ac:dyDescent="0.25">
      <c r="A9571" s="44" t="s">
        <v>128</v>
      </c>
      <c r="B9571" s="44" t="s">
        <v>1958</v>
      </c>
      <c r="C9571" s="45" t="s">
        <v>5133</v>
      </c>
      <c r="D9571" s="46" t="s">
        <v>13037</v>
      </c>
      <c r="E9571" s="46">
        <v>46250</v>
      </c>
      <c r="AF9571" s="326"/>
    </row>
    <row r="9572" spans="1:32" x14ac:dyDescent="0.25">
      <c r="A9572" s="44" t="s">
        <v>128</v>
      </c>
      <c r="B9572" s="44" t="s">
        <v>1958</v>
      </c>
      <c r="C9572" s="45" t="s">
        <v>5133</v>
      </c>
      <c r="D9572" s="46" t="s">
        <v>13037</v>
      </c>
      <c r="E9572" s="46">
        <v>46250</v>
      </c>
      <c r="AF9572" s="326"/>
    </row>
    <row r="9573" spans="1:32" x14ac:dyDescent="0.25">
      <c r="A9573" s="44" t="s">
        <v>7180</v>
      </c>
      <c r="B9573" s="44" t="s">
        <v>8211</v>
      </c>
      <c r="C9573" s="45" t="s">
        <v>8214</v>
      </c>
      <c r="D9573" s="45" t="s">
        <v>12177</v>
      </c>
      <c r="E9573" s="45" t="s">
        <v>5640</v>
      </c>
      <c r="F9573" s="93"/>
      <c r="G9573" s="93"/>
      <c r="H9573" s="93"/>
      <c r="I9573" s="99"/>
      <c r="J9573" s="99"/>
      <c r="K9573" s="99"/>
      <c r="L9573" s="99"/>
      <c r="M9573" s="99"/>
      <c r="N9573" s="99"/>
      <c r="O9573" s="99"/>
      <c r="P9573" s="99"/>
      <c r="Q9573" s="99"/>
      <c r="R9573" s="99"/>
      <c r="S9573" s="99"/>
      <c r="T9573" s="99"/>
      <c r="U9573" s="99"/>
      <c r="V9573" s="99"/>
      <c r="W9573" s="99"/>
      <c r="X9573" s="99"/>
      <c r="Y9573" s="99"/>
      <c r="Z9573" s="99"/>
      <c r="AF9573" s="326"/>
    </row>
    <row r="9574" spans="1:32" x14ac:dyDescent="0.25">
      <c r="A9574" s="44" t="s">
        <v>7180</v>
      </c>
      <c r="B9574" s="44" t="s">
        <v>8211</v>
      </c>
      <c r="C9574" s="45" t="s">
        <v>8214</v>
      </c>
      <c r="D9574" s="93" t="s">
        <v>18817</v>
      </c>
      <c r="E9574" s="45" t="s">
        <v>5640</v>
      </c>
      <c r="F9574" s="379"/>
      <c r="G9574" s="379"/>
      <c r="H9574" s="379"/>
      <c r="I9574" s="380"/>
      <c r="J9574" s="380"/>
      <c r="K9574" s="380"/>
      <c r="L9574" s="380"/>
      <c r="M9574" s="380"/>
      <c r="N9574" s="380"/>
      <c r="O9574" s="380"/>
      <c r="P9574" s="380"/>
      <c r="Q9574" s="380"/>
      <c r="R9574" s="380"/>
      <c r="S9574" s="380"/>
      <c r="T9574" s="380"/>
      <c r="U9574" s="380"/>
      <c r="V9574" s="380"/>
      <c r="W9574" s="380"/>
      <c r="X9574" s="380"/>
      <c r="Y9574" s="380"/>
      <c r="Z9574" s="380"/>
      <c r="AA9574" s="380"/>
      <c r="AF9574" s="326"/>
    </row>
    <row r="9575" spans="1:32" x14ac:dyDescent="0.25">
      <c r="A9575" s="44" t="s">
        <v>7180</v>
      </c>
      <c r="B9575" s="44" t="s">
        <v>3275</v>
      </c>
      <c r="C9575" s="45" t="s">
        <v>18812</v>
      </c>
      <c r="D9575" s="93" t="s">
        <v>18817</v>
      </c>
      <c r="E9575" s="45" t="s">
        <v>18726</v>
      </c>
      <c r="F9575" s="379"/>
      <c r="G9575" s="379"/>
      <c r="H9575" s="379"/>
      <c r="I9575" s="380"/>
      <c r="J9575" s="380"/>
      <c r="K9575" s="380"/>
      <c r="L9575" s="380"/>
      <c r="M9575" s="380"/>
      <c r="N9575" s="380"/>
      <c r="O9575" s="380"/>
      <c r="P9575" s="380"/>
      <c r="Q9575" s="380"/>
      <c r="R9575" s="380"/>
      <c r="S9575" s="380"/>
      <c r="T9575" s="380"/>
      <c r="U9575" s="380"/>
      <c r="V9575" s="380"/>
      <c r="W9575" s="380"/>
      <c r="X9575" s="380"/>
      <c r="Y9575" s="380"/>
      <c r="Z9575" s="380"/>
      <c r="AA9575" s="380"/>
      <c r="AF9575" s="326"/>
    </row>
    <row r="9576" spans="1:32" x14ac:dyDescent="0.25">
      <c r="A9576" s="44" t="s">
        <v>7180</v>
      </c>
      <c r="B9576" s="44" t="s">
        <v>8211</v>
      </c>
      <c r="C9576" s="45" t="s">
        <v>8214</v>
      </c>
      <c r="D9576" s="45" t="s">
        <v>10697</v>
      </c>
      <c r="E9576" s="45" t="s">
        <v>7121</v>
      </c>
      <c r="F9576" s="93"/>
      <c r="G9576" s="93"/>
      <c r="H9576" s="93"/>
      <c r="I9576" s="99"/>
      <c r="J9576" s="99"/>
      <c r="K9576" s="99"/>
      <c r="L9576" s="99"/>
      <c r="M9576" s="99"/>
      <c r="N9576" s="57"/>
      <c r="O9576" s="57"/>
      <c r="P9576" s="99"/>
      <c r="Q9576" s="99"/>
      <c r="R9576" s="99"/>
      <c r="S9576" s="99"/>
      <c r="T9576" s="99"/>
      <c r="U9576" s="99"/>
      <c r="V9576" s="99"/>
      <c r="W9576" s="99"/>
      <c r="X9576" s="99"/>
      <c r="Y9576" s="99"/>
      <c r="Z9576" s="99"/>
      <c r="AA9576" s="380"/>
      <c r="AF9576" s="326"/>
    </row>
    <row r="9577" spans="1:32" x14ac:dyDescent="0.25">
      <c r="A9577" s="44" t="s">
        <v>14536</v>
      </c>
      <c r="B9577" s="44" t="s">
        <v>20343</v>
      </c>
      <c r="C9577" s="45" t="s">
        <v>14521</v>
      </c>
      <c r="D9577" s="32" t="s">
        <v>12570</v>
      </c>
      <c r="E9577" s="46">
        <v>46387</v>
      </c>
      <c r="AF9577" s="326"/>
    </row>
    <row r="9578" spans="1:32" x14ac:dyDescent="0.25">
      <c r="A9578" s="92" t="s">
        <v>11118</v>
      </c>
      <c r="B9578" s="92" t="s">
        <v>11136</v>
      </c>
      <c r="C9578" s="93" t="s">
        <v>11137</v>
      </c>
      <c r="D9578" s="93" t="s">
        <v>1250</v>
      </c>
      <c r="E9578" s="94">
        <v>46281</v>
      </c>
      <c r="F9578" s="93"/>
      <c r="G9578" s="93"/>
      <c r="H9578" s="93" t="s">
        <v>1236</v>
      </c>
      <c r="I9578" s="99"/>
      <c r="J9578" s="99"/>
      <c r="K9578" s="99"/>
      <c r="L9578" s="99"/>
      <c r="M9578" s="99"/>
      <c r="N9578" s="57"/>
      <c r="O9578" s="44"/>
      <c r="P9578" s="99"/>
      <c r="Q9578" s="99"/>
      <c r="R9578" s="99"/>
      <c r="S9578" s="99"/>
      <c r="T9578" s="99"/>
      <c r="U9578" s="99"/>
      <c r="V9578" s="99"/>
      <c r="W9578" s="99"/>
      <c r="X9578" s="99"/>
      <c r="Y9578" s="99"/>
      <c r="Z9578" s="99"/>
      <c r="AA9578" s="380"/>
      <c r="AF9578" s="326"/>
    </row>
    <row r="9579" spans="1:32" x14ac:dyDescent="0.25">
      <c r="A9579" s="44" t="s">
        <v>9076</v>
      </c>
      <c r="B9579" s="44" t="s">
        <v>3156</v>
      </c>
      <c r="C9579" s="45">
        <v>230904</v>
      </c>
      <c r="D9579" s="45" t="s">
        <v>12340</v>
      </c>
      <c r="E9579" s="45" t="s">
        <v>8524</v>
      </c>
      <c r="AF9579" s="326"/>
    </row>
    <row r="9580" spans="1:32" x14ac:dyDescent="0.25">
      <c r="A9580" s="44" t="s">
        <v>10671</v>
      </c>
      <c r="B9580" s="44" t="s">
        <v>10668</v>
      </c>
      <c r="C9580" s="45" t="s">
        <v>10672</v>
      </c>
      <c r="D9580" s="45" t="s">
        <v>12177</v>
      </c>
      <c r="E9580" s="45" t="s">
        <v>10670</v>
      </c>
      <c r="F9580" s="93"/>
      <c r="G9580" s="93"/>
      <c r="H9580" s="93"/>
      <c r="I9580" s="99"/>
      <c r="J9580" s="99"/>
      <c r="K9580" s="99"/>
      <c r="L9580" s="99"/>
      <c r="M9580" s="99"/>
      <c r="N9580" s="99"/>
      <c r="O9580" s="99"/>
      <c r="P9580" s="99"/>
      <c r="Q9580" s="99"/>
      <c r="R9580" s="99"/>
      <c r="S9580" s="99"/>
      <c r="T9580" s="99"/>
      <c r="U9580" s="99"/>
      <c r="V9580" s="99"/>
      <c r="W9580" s="99"/>
      <c r="X9580" s="99"/>
      <c r="Y9580" s="99"/>
      <c r="Z9580" s="99"/>
      <c r="AF9580" s="326"/>
    </row>
    <row r="9581" spans="1:32" x14ac:dyDescent="0.25">
      <c r="A9581" s="44" t="s">
        <v>10671</v>
      </c>
      <c r="B9581" s="44" t="s">
        <v>10668</v>
      </c>
      <c r="C9581" s="45" t="s">
        <v>10672</v>
      </c>
      <c r="D9581" s="93" t="s">
        <v>18817</v>
      </c>
      <c r="E9581" s="45" t="s">
        <v>10670</v>
      </c>
      <c r="F9581" s="379"/>
      <c r="G9581" s="379"/>
      <c r="H9581" s="379"/>
      <c r="I9581" s="380"/>
      <c r="J9581" s="380"/>
      <c r="K9581" s="380"/>
      <c r="L9581" s="380"/>
      <c r="M9581" s="380"/>
      <c r="N9581" s="380"/>
      <c r="O9581" s="380"/>
      <c r="P9581" s="380"/>
      <c r="Q9581" s="380"/>
      <c r="R9581" s="380"/>
      <c r="S9581" s="380"/>
      <c r="T9581" s="380"/>
      <c r="U9581" s="380"/>
      <c r="V9581" s="380"/>
      <c r="W9581" s="380"/>
      <c r="X9581" s="380"/>
      <c r="Y9581" s="380"/>
      <c r="Z9581" s="380"/>
      <c r="AA9581" s="380"/>
      <c r="AF9581" s="326"/>
    </row>
    <row r="9582" spans="1:32" x14ac:dyDescent="0.25">
      <c r="A9582" s="44" t="s">
        <v>10671</v>
      </c>
      <c r="B9582" s="44" t="s">
        <v>10668</v>
      </c>
      <c r="C9582" s="45" t="s">
        <v>10672</v>
      </c>
      <c r="D9582" s="45" t="s">
        <v>10697</v>
      </c>
      <c r="E9582" s="45" t="s">
        <v>10670</v>
      </c>
      <c r="F9582" s="93"/>
      <c r="G9582" s="93"/>
      <c r="H9582" s="93"/>
      <c r="I9582" s="99"/>
      <c r="J9582" s="99"/>
      <c r="K9582" s="99"/>
      <c r="L9582" s="99"/>
      <c r="M9582" s="99"/>
      <c r="N9582" s="57"/>
      <c r="O9582" s="57"/>
      <c r="P9582" s="99"/>
      <c r="Q9582" s="99"/>
      <c r="R9582" s="99"/>
      <c r="S9582" s="99"/>
      <c r="T9582" s="99"/>
      <c r="U9582" s="99"/>
      <c r="V9582" s="99"/>
      <c r="W9582" s="99"/>
      <c r="X9582" s="99"/>
      <c r="Y9582" s="99"/>
      <c r="Z9582" s="99"/>
      <c r="AF9582" s="326"/>
    </row>
    <row r="9583" spans="1:32" x14ac:dyDescent="0.3">
      <c r="A9583" s="372" t="s">
        <v>3251</v>
      </c>
      <c r="B9583" s="372" t="s">
        <v>11983</v>
      </c>
      <c r="C9583" s="125" t="s">
        <v>11984</v>
      </c>
      <c r="D9583" s="32" t="s">
        <v>20621</v>
      </c>
      <c r="E9583" s="125" t="s">
        <v>5452</v>
      </c>
      <c r="F9583" s="125" t="s">
        <v>1236</v>
      </c>
      <c r="G9583" s="125" t="s">
        <v>1236</v>
      </c>
      <c r="AF9583" s="326"/>
    </row>
    <row r="9584" spans="1:32" x14ac:dyDescent="0.25">
      <c r="A9584" s="44" t="s">
        <v>18673</v>
      </c>
      <c r="B9584" s="44" t="s">
        <v>18674</v>
      </c>
      <c r="C9584" s="45" t="s">
        <v>18770</v>
      </c>
      <c r="D9584" s="93" t="s">
        <v>18817</v>
      </c>
      <c r="E9584" s="45" t="s">
        <v>10638</v>
      </c>
      <c r="F9584" s="379"/>
      <c r="G9584" s="379"/>
      <c r="H9584" s="379"/>
      <c r="I9584" s="380"/>
      <c r="J9584" s="380"/>
      <c r="K9584" s="380"/>
      <c r="L9584" s="380"/>
      <c r="M9584" s="380"/>
      <c r="N9584" s="380"/>
      <c r="O9584" s="380"/>
      <c r="P9584" s="380"/>
      <c r="Q9584" s="380"/>
      <c r="R9584" s="380"/>
      <c r="S9584" s="380"/>
      <c r="T9584" s="380"/>
      <c r="U9584" s="380"/>
      <c r="V9584" s="380"/>
      <c r="W9584" s="380"/>
      <c r="X9584" s="380"/>
      <c r="Y9584" s="380"/>
      <c r="Z9584" s="380"/>
      <c r="AA9584" s="380"/>
      <c r="AF9584" s="326"/>
    </row>
    <row r="9585" spans="1:32" x14ac:dyDescent="0.3">
      <c r="A9585" s="372" t="s">
        <v>20130</v>
      </c>
      <c r="B9585" s="372" t="s">
        <v>2383</v>
      </c>
      <c r="C9585" s="125" t="s">
        <v>20257</v>
      </c>
      <c r="D9585" s="32" t="s">
        <v>20621</v>
      </c>
      <c r="E9585" s="125" t="s">
        <v>8976</v>
      </c>
      <c r="F9585" s="125" t="s">
        <v>1236</v>
      </c>
      <c r="G9585" s="125" t="s">
        <v>1237</v>
      </c>
      <c r="AF9585" s="326"/>
    </row>
    <row r="9586" spans="1:32" x14ac:dyDescent="0.25">
      <c r="A9586" s="44" t="s">
        <v>17117</v>
      </c>
      <c r="B9586" s="44" t="s">
        <v>2433</v>
      </c>
      <c r="C9586" s="45">
        <v>250106</v>
      </c>
      <c r="D9586" s="45" t="s">
        <v>12340</v>
      </c>
      <c r="E9586" s="45" t="s">
        <v>12896</v>
      </c>
      <c r="AF9586" s="326"/>
    </row>
    <row r="9587" spans="1:32" x14ac:dyDescent="0.25">
      <c r="A9587" s="44" t="s">
        <v>503</v>
      </c>
      <c r="B9587" s="44" t="s">
        <v>20342</v>
      </c>
      <c r="C9587" s="45" t="s">
        <v>10493</v>
      </c>
      <c r="D9587" s="32" t="s">
        <v>12570</v>
      </c>
      <c r="E9587" s="46">
        <v>46387</v>
      </c>
      <c r="AF9587" s="326"/>
    </row>
    <row r="9588" spans="1:32" x14ac:dyDescent="0.3">
      <c r="A9588" s="372" t="s">
        <v>20508</v>
      </c>
      <c r="B9588" s="372" t="s">
        <v>1215</v>
      </c>
      <c r="C9588" s="125" t="s">
        <v>20616</v>
      </c>
      <c r="D9588" s="32" t="s">
        <v>20621</v>
      </c>
      <c r="E9588" s="125" t="s">
        <v>10032</v>
      </c>
      <c r="F9588" s="125" t="s">
        <v>1236</v>
      </c>
      <c r="G9588" s="125" t="s">
        <v>1237</v>
      </c>
      <c r="AF9588" s="326"/>
    </row>
    <row r="9589" spans="1:32" x14ac:dyDescent="0.25">
      <c r="A9589" s="44" t="s">
        <v>14537</v>
      </c>
      <c r="B9589" s="44" t="s">
        <v>20343</v>
      </c>
      <c r="C9589" s="45" t="s">
        <v>14521</v>
      </c>
      <c r="D9589" s="32" t="s">
        <v>12570</v>
      </c>
      <c r="E9589" s="46">
        <v>46387</v>
      </c>
      <c r="AF9589" s="326"/>
    </row>
    <row r="9590" spans="1:32" x14ac:dyDescent="0.3">
      <c r="A9590" s="372" t="s">
        <v>12020</v>
      </c>
      <c r="B9590" s="372" t="s">
        <v>1234</v>
      </c>
      <c r="C9590" s="125" t="s">
        <v>11949</v>
      </c>
      <c r="D9590" s="32" t="s">
        <v>20621</v>
      </c>
      <c r="E9590" s="125" t="s">
        <v>7992</v>
      </c>
      <c r="F9590" s="125" t="s">
        <v>1236</v>
      </c>
      <c r="G9590" s="125" t="s">
        <v>1237</v>
      </c>
      <c r="AF9590" s="326"/>
    </row>
    <row r="9591" spans="1:32" x14ac:dyDescent="0.25">
      <c r="A9591" s="44" t="s">
        <v>17118</v>
      </c>
      <c r="B9591" s="44" t="s">
        <v>2433</v>
      </c>
      <c r="C9591" s="45">
        <v>250106</v>
      </c>
      <c r="D9591" s="45" t="s">
        <v>12340</v>
      </c>
      <c r="E9591" s="45" t="s">
        <v>12896</v>
      </c>
      <c r="AF9591" s="326"/>
    </row>
    <row r="9592" spans="1:32" x14ac:dyDescent="0.25">
      <c r="A9592" s="44" t="s">
        <v>15676</v>
      </c>
      <c r="B9592" s="44" t="s">
        <v>4105</v>
      </c>
      <c r="C9592" s="45" t="s">
        <v>15677</v>
      </c>
      <c r="D9592" s="46" t="s">
        <v>13037</v>
      </c>
      <c r="E9592" s="46">
        <v>46218</v>
      </c>
      <c r="AF9592" s="326"/>
    </row>
    <row r="9593" spans="1:32" x14ac:dyDescent="0.25">
      <c r="A9593" s="91" t="s">
        <v>16606</v>
      </c>
      <c r="B9593" s="385" t="s">
        <v>18577</v>
      </c>
      <c r="C9593" s="387">
        <v>2515</v>
      </c>
      <c r="D9593" s="93" t="s">
        <v>5007</v>
      </c>
      <c r="E9593" s="388">
        <v>46418</v>
      </c>
      <c r="AF9593" s="326"/>
    </row>
    <row r="9594" spans="1:32" x14ac:dyDescent="0.3">
      <c r="A9594" s="372" t="s">
        <v>16606</v>
      </c>
      <c r="B9594" s="372" t="s">
        <v>5060</v>
      </c>
      <c r="C9594" s="125" t="s">
        <v>16725</v>
      </c>
      <c r="D9594" s="32" t="s">
        <v>20621</v>
      </c>
      <c r="E9594" s="125" t="s">
        <v>12895</v>
      </c>
      <c r="F9594" s="125" t="s">
        <v>1237</v>
      </c>
      <c r="G9594" s="125" t="s">
        <v>1237</v>
      </c>
      <c r="AF9594" s="326"/>
    </row>
    <row r="9595" spans="1:32" x14ac:dyDescent="0.25">
      <c r="A9595" s="44" t="s">
        <v>8677</v>
      </c>
      <c r="B9595" s="44" t="s">
        <v>20399</v>
      </c>
      <c r="C9595" s="45" t="s">
        <v>8672</v>
      </c>
      <c r="D9595" s="32" t="s">
        <v>12570</v>
      </c>
      <c r="E9595" s="46">
        <v>46295</v>
      </c>
      <c r="AF9595" s="326"/>
    </row>
    <row r="9596" spans="1:32" x14ac:dyDescent="0.25">
      <c r="A9596" s="256" t="s">
        <v>9193</v>
      </c>
      <c r="B9596" s="256" t="s">
        <v>9158</v>
      </c>
      <c r="C9596" s="53" t="s">
        <v>9255</v>
      </c>
      <c r="D9596" s="93" t="s">
        <v>5891</v>
      </c>
      <c r="E9596" s="257">
        <v>47059</v>
      </c>
      <c r="F9596" s="93"/>
      <c r="G9596" s="93"/>
      <c r="H9596" s="93"/>
      <c r="I9596" s="99"/>
      <c r="J9596" s="99"/>
      <c r="K9596" s="99"/>
      <c r="L9596" s="99"/>
      <c r="M9596" s="99"/>
      <c r="N9596" s="99"/>
      <c r="O9596" s="99"/>
      <c r="P9596" s="99"/>
      <c r="Q9596" s="99"/>
      <c r="R9596" s="99"/>
      <c r="S9596" s="99"/>
      <c r="T9596" s="99"/>
      <c r="U9596" s="99"/>
      <c r="V9596" s="99"/>
      <c r="W9596" s="99"/>
      <c r="X9596" s="99"/>
      <c r="Y9596" s="99"/>
      <c r="Z9596" s="99"/>
      <c r="AF9596" s="326"/>
    </row>
    <row r="9597" spans="1:32" x14ac:dyDescent="0.3">
      <c r="A9597" s="372" t="s">
        <v>9193</v>
      </c>
      <c r="B9597" s="372" t="s">
        <v>12354</v>
      </c>
      <c r="C9597" s="125" t="s">
        <v>12187</v>
      </c>
      <c r="D9597" s="32" t="s">
        <v>20621</v>
      </c>
      <c r="E9597" s="125" t="s">
        <v>5239</v>
      </c>
      <c r="F9597" s="125" t="s">
        <v>1237</v>
      </c>
      <c r="G9597" s="125" t="s">
        <v>1237</v>
      </c>
      <c r="AF9597" s="326"/>
    </row>
    <row r="9598" spans="1:32" x14ac:dyDescent="0.25">
      <c r="A9598" s="44" t="s">
        <v>12620</v>
      </c>
      <c r="B9598" s="44" t="s">
        <v>20343</v>
      </c>
      <c r="C9598" s="45" t="s">
        <v>12601</v>
      </c>
      <c r="D9598" s="32" t="s">
        <v>12570</v>
      </c>
      <c r="E9598" s="46">
        <v>46387</v>
      </c>
      <c r="AF9598" s="326"/>
    </row>
    <row r="9599" spans="1:32" x14ac:dyDescent="0.25">
      <c r="A9599" s="44" t="s">
        <v>8854</v>
      </c>
      <c r="B9599" s="44" t="s">
        <v>20344</v>
      </c>
      <c r="C9599" s="45" t="s">
        <v>8813</v>
      </c>
      <c r="D9599" s="32" t="s">
        <v>12570</v>
      </c>
      <c r="E9599" s="46">
        <v>46387</v>
      </c>
      <c r="AF9599" s="326"/>
    </row>
    <row r="9600" spans="1:32" x14ac:dyDescent="0.25">
      <c r="A9600" s="44" t="s">
        <v>4379</v>
      </c>
      <c r="B9600" s="44" t="s">
        <v>4378</v>
      </c>
      <c r="C9600" s="45" t="s">
        <v>18749</v>
      </c>
      <c r="D9600" s="93" t="s">
        <v>18817</v>
      </c>
      <c r="E9600" s="45" t="s">
        <v>5253</v>
      </c>
      <c r="F9600" s="379"/>
      <c r="G9600" s="379"/>
      <c r="H9600" s="379"/>
      <c r="I9600" s="380"/>
      <c r="J9600" s="380"/>
      <c r="K9600" s="380"/>
      <c r="L9600" s="380"/>
      <c r="M9600" s="380"/>
      <c r="N9600" s="380"/>
      <c r="O9600" s="380"/>
      <c r="P9600" s="380"/>
      <c r="Q9600" s="380"/>
      <c r="R9600" s="380"/>
      <c r="S9600" s="380"/>
      <c r="T9600" s="380"/>
      <c r="U9600" s="380"/>
      <c r="V9600" s="380"/>
      <c r="W9600" s="380"/>
      <c r="X9600" s="380"/>
      <c r="Y9600" s="380"/>
      <c r="Z9600" s="380"/>
      <c r="AA9600" s="380"/>
      <c r="AF9600" s="326"/>
    </row>
    <row r="9601" spans="1:32" x14ac:dyDescent="0.25">
      <c r="A9601" s="44" t="s">
        <v>4379</v>
      </c>
      <c r="B9601" s="44" t="s">
        <v>4378</v>
      </c>
      <c r="C9601" s="45" t="s">
        <v>18749</v>
      </c>
      <c r="D9601" s="45" t="s">
        <v>10697</v>
      </c>
      <c r="E9601" s="46">
        <v>47057</v>
      </c>
      <c r="F9601" s="93"/>
      <c r="G9601" s="93"/>
      <c r="H9601" s="93"/>
      <c r="I9601" s="99"/>
      <c r="J9601" s="99"/>
      <c r="K9601" s="99"/>
      <c r="L9601" s="99"/>
      <c r="M9601" s="99"/>
      <c r="N9601" s="57"/>
      <c r="O9601" s="57"/>
      <c r="P9601" s="99"/>
      <c r="Q9601" s="99"/>
      <c r="R9601" s="99"/>
      <c r="S9601" s="99"/>
      <c r="T9601" s="99"/>
      <c r="U9601" s="99"/>
      <c r="V9601" s="99"/>
      <c r="W9601" s="99"/>
      <c r="X9601" s="99"/>
      <c r="Y9601" s="99"/>
      <c r="Z9601" s="99"/>
      <c r="AA9601" s="380"/>
      <c r="AF9601" s="326"/>
    </row>
    <row r="9602" spans="1:32" x14ac:dyDescent="0.25">
      <c r="A9602" s="44" t="s">
        <v>8325</v>
      </c>
      <c r="B9602" s="44" t="s">
        <v>2433</v>
      </c>
      <c r="C9602" s="45">
        <v>230105</v>
      </c>
      <c r="D9602" s="45" t="s">
        <v>12340</v>
      </c>
      <c r="E9602" s="45" t="s">
        <v>5580</v>
      </c>
      <c r="AF9602" s="326"/>
    </row>
    <row r="9603" spans="1:32" x14ac:dyDescent="0.25">
      <c r="A9603" s="44" t="s">
        <v>19399</v>
      </c>
      <c r="B9603" s="44" t="s">
        <v>5639</v>
      </c>
      <c r="C9603" s="45">
        <v>23010401</v>
      </c>
      <c r="D9603" s="45" t="s">
        <v>12340</v>
      </c>
      <c r="E9603" s="45" t="s">
        <v>5640</v>
      </c>
      <c r="AF9603" s="326"/>
    </row>
    <row r="9604" spans="1:32" x14ac:dyDescent="0.25">
      <c r="A9604" s="44" t="s">
        <v>19399</v>
      </c>
      <c r="B9604" s="44" t="s">
        <v>3298</v>
      </c>
      <c r="C9604" s="45">
        <v>23010402</v>
      </c>
      <c r="D9604" s="45" t="s">
        <v>12340</v>
      </c>
      <c r="E9604" s="45" t="s">
        <v>5640</v>
      </c>
      <c r="AF9604" s="326"/>
    </row>
    <row r="9605" spans="1:32" x14ac:dyDescent="0.3">
      <c r="A9605" s="57" t="s">
        <v>773</v>
      </c>
      <c r="B9605" s="58" t="s">
        <v>4104</v>
      </c>
      <c r="C9605" s="62">
        <v>23022</v>
      </c>
      <c r="D9605" s="93" t="s">
        <v>5007</v>
      </c>
      <c r="E9605" s="60">
        <v>46265</v>
      </c>
      <c r="F9605" s="379"/>
      <c r="G9605" s="379"/>
      <c r="H9605" s="379"/>
      <c r="I9605" s="380"/>
      <c r="J9605" s="380"/>
      <c r="K9605" s="380"/>
      <c r="L9605" s="380"/>
      <c r="M9605" s="380"/>
      <c r="N9605" s="380"/>
      <c r="O9605" s="380"/>
      <c r="P9605" s="380"/>
      <c r="Q9605" s="380"/>
      <c r="R9605" s="380"/>
      <c r="S9605" s="380"/>
      <c r="T9605" s="380"/>
      <c r="U9605" s="380"/>
      <c r="V9605" s="380"/>
      <c r="W9605" s="380"/>
      <c r="X9605" s="380"/>
      <c r="Y9605" s="380"/>
      <c r="Z9605" s="380"/>
      <c r="AA9605" s="380"/>
      <c r="AF9605" s="326"/>
    </row>
    <row r="9606" spans="1:32" x14ac:dyDescent="0.3">
      <c r="A9606" s="372" t="s">
        <v>11539</v>
      </c>
      <c r="B9606" s="372" t="s">
        <v>13870</v>
      </c>
      <c r="C9606" s="125" t="s">
        <v>13871</v>
      </c>
      <c r="D9606" s="32" t="s">
        <v>20621</v>
      </c>
      <c r="E9606" s="125" t="s">
        <v>5650</v>
      </c>
      <c r="F9606" s="125" t="s">
        <v>1236</v>
      </c>
      <c r="G9606" s="125" t="s">
        <v>1237</v>
      </c>
      <c r="AF9606" s="326"/>
    </row>
    <row r="9607" spans="1:32" x14ac:dyDescent="0.25">
      <c r="A9607" s="44" t="s">
        <v>11539</v>
      </c>
      <c r="B9607" s="44" t="s">
        <v>4035</v>
      </c>
      <c r="C9607" s="45">
        <v>24050302</v>
      </c>
      <c r="D9607" s="45" t="s">
        <v>12340</v>
      </c>
      <c r="E9607" s="45" t="s">
        <v>5468</v>
      </c>
      <c r="AF9607" s="326"/>
    </row>
    <row r="9608" spans="1:32" x14ac:dyDescent="0.25">
      <c r="A9608" s="44" t="s">
        <v>11539</v>
      </c>
      <c r="B9608" s="44" t="s">
        <v>2433</v>
      </c>
      <c r="C9608" s="45">
        <v>230105</v>
      </c>
      <c r="D9608" s="45" t="s">
        <v>12340</v>
      </c>
      <c r="E9608" s="45" t="s">
        <v>5580</v>
      </c>
      <c r="AF9608" s="326"/>
    </row>
    <row r="9609" spans="1:32" x14ac:dyDescent="0.25">
      <c r="A9609" s="44" t="s">
        <v>11539</v>
      </c>
      <c r="B9609" s="44" t="s">
        <v>11331</v>
      </c>
      <c r="C9609" s="45">
        <v>24050301</v>
      </c>
      <c r="D9609" s="45" t="s">
        <v>12340</v>
      </c>
      <c r="E9609" s="45" t="s">
        <v>5468</v>
      </c>
      <c r="AF9609" s="326"/>
    </row>
    <row r="9610" spans="1:32" x14ac:dyDescent="0.25">
      <c r="A9610" s="44" t="s">
        <v>7560</v>
      </c>
      <c r="B9610" s="44" t="s">
        <v>3598</v>
      </c>
      <c r="C9610" s="45">
        <v>230301</v>
      </c>
      <c r="D9610" s="45" t="s">
        <v>12340</v>
      </c>
      <c r="E9610" s="45" t="s">
        <v>5580</v>
      </c>
      <c r="AF9610" s="326"/>
    </row>
    <row r="9611" spans="1:32" x14ac:dyDescent="0.25">
      <c r="A9611" s="44" t="s">
        <v>13716</v>
      </c>
      <c r="B9611" s="44" t="s">
        <v>210</v>
      </c>
      <c r="C9611" s="45">
        <v>241001</v>
      </c>
      <c r="D9611" s="45" t="s">
        <v>12340</v>
      </c>
      <c r="E9611" s="45" t="s">
        <v>5650</v>
      </c>
      <c r="AF9611" s="326"/>
    </row>
    <row r="9612" spans="1:32" x14ac:dyDescent="0.25">
      <c r="A9612" s="44" t="s">
        <v>5604</v>
      </c>
      <c r="B9612" s="44" t="s">
        <v>3160</v>
      </c>
      <c r="C9612" s="45">
        <v>230901</v>
      </c>
      <c r="D9612" s="45" t="s">
        <v>12340</v>
      </c>
      <c r="E9612" s="45" t="s">
        <v>8524</v>
      </c>
      <c r="AF9612" s="326"/>
    </row>
    <row r="9613" spans="1:32" x14ac:dyDescent="0.3">
      <c r="A9613" s="57" t="s">
        <v>4937</v>
      </c>
      <c r="B9613" s="57" t="s">
        <v>2254</v>
      </c>
      <c r="C9613" s="62">
        <v>24030</v>
      </c>
      <c r="D9613" s="93" t="s">
        <v>5007</v>
      </c>
      <c r="E9613" s="60">
        <v>46326</v>
      </c>
      <c r="F9613" s="379"/>
      <c r="G9613" s="379"/>
      <c r="H9613" s="379"/>
      <c r="I9613" s="380"/>
      <c r="J9613" s="380"/>
      <c r="K9613" s="380"/>
      <c r="L9613" s="380"/>
      <c r="M9613" s="380"/>
      <c r="N9613" s="380"/>
      <c r="O9613" s="380"/>
      <c r="P9613" s="380"/>
      <c r="Q9613" s="380"/>
      <c r="R9613" s="380"/>
      <c r="S9613" s="380"/>
      <c r="T9613" s="380"/>
      <c r="U9613" s="380"/>
      <c r="V9613" s="380"/>
      <c r="W9613" s="380"/>
      <c r="X9613" s="380"/>
      <c r="Y9613" s="380"/>
      <c r="Z9613" s="380"/>
      <c r="AA9613" s="380"/>
      <c r="AF9613" s="326"/>
    </row>
    <row r="9614" spans="1:32" x14ac:dyDescent="0.3">
      <c r="A9614" s="57" t="s">
        <v>441</v>
      </c>
      <c r="B9614" s="92" t="s">
        <v>3862</v>
      </c>
      <c r="C9614" s="93" t="s">
        <v>3860</v>
      </c>
      <c r="D9614" s="93" t="s">
        <v>3861</v>
      </c>
      <c r="E9614" s="94">
        <v>46203</v>
      </c>
      <c r="F9614" s="93"/>
      <c r="G9614" s="93"/>
      <c r="H9614" s="93"/>
      <c r="I9614" s="99"/>
      <c r="J9614" s="99"/>
      <c r="K9614" s="99"/>
      <c r="L9614" s="99"/>
      <c r="M9614" s="99"/>
      <c r="N9614" s="57"/>
      <c r="O9614" s="57"/>
      <c r="P9614" s="99"/>
      <c r="Q9614" s="99"/>
      <c r="R9614" s="99"/>
      <c r="S9614" s="99"/>
      <c r="T9614" s="99"/>
      <c r="U9614" s="99"/>
      <c r="V9614" s="99"/>
      <c r="W9614" s="99"/>
      <c r="X9614" s="99"/>
      <c r="Y9614" s="99"/>
      <c r="Z9614" s="99"/>
      <c r="AA9614" s="380"/>
      <c r="AF9614" s="326"/>
    </row>
    <row r="9615" spans="1:32" x14ac:dyDescent="0.3">
      <c r="A9615" s="372" t="s">
        <v>20131</v>
      </c>
      <c r="B9615" s="372" t="s">
        <v>2383</v>
      </c>
      <c r="C9615" s="125" t="s">
        <v>20257</v>
      </c>
      <c r="D9615" s="32" t="s">
        <v>20621</v>
      </c>
      <c r="E9615" s="125" t="s">
        <v>8976</v>
      </c>
      <c r="F9615" s="125" t="s">
        <v>1236</v>
      </c>
      <c r="G9615" s="125" t="s">
        <v>1237</v>
      </c>
      <c r="AF9615" s="326"/>
    </row>
    <row r="9616" spans="1:32" x14ac:dyDescent="0.25">
      <c r="A9616" s="44" t="s">
        <v>6835</v>
      </c>
      <c r="B9616" s="44" t="s">
        <v>6798</v>
      </c>
      <c r="C9616" s="45" t="s">
        <v>10754</v>
      </c>
      <c r="D9616" s="46" t="s">
        <v>13037</v>
      </c>
      <c r="E9616" s="46">
        <v>46568</v>
      </c>
      <c r="AF9616" s="326"/>
    </row>
    <row r="9617" spans="1:32" x14ac:dyDescent="0.25">
      <c r="A9617" s="44" t="s">
        <v>6835</v>
      </c>
      <c r="B9617" s="44" t="s">
        <v>6798</v>
      </c>
      <c r="C9617" s="45" t="s">
        <v>10754</v>
      </c>
      <c r="D9617" s="46" t="s">
        <v>13037</v>
      </c>
      <c r="E9617" s="46">
        <v>46568</v>
      </c>
      <c r="AF9617" s="326"/>
    </row>
    <row r="9618" spans="1:32" x14ac:dyDescent="0.25">
      <c r="A9618" s="44" t="s">
        <v>14515</v>
      </c>
      <c r="B9618" s="44" t="s">
        <v>20333</v>
      </c>
      <c r="C9618" s="45" t="s">
        <v>14512</v>
      </c>
      <c r="D9618" s="32" t="s">
        <v>12570</v>
      </c>
      <c r="E9618" s="46">
        <v>46538</v>
      </c>
      <c r="AF9618" s="326"/>
    </row>
    <row r="9619" spans="1:32" x14ac:dyDescent="0.25">
      <c r="A9619" s="44" t="s">
        <v>428</v>
      </c>
      <c r="B9619" s="44" t="s">
        <v>20338</v>
      </c>
      <c r="C9619" s="45" t="s">
        <v>8812</v>
      </c>
      <c r="D9619" s="32" t="s">
        <v>12570</v>
      </c>
      <c r="E9619" s="46">
        <v>46387</v>
      </c>
      <c r="AF9619" s="326"/>
    </row>
    <row r="9620" spans="1:32" x14ac:dyDescent="0.25">
      <c r="A9620" s="44" t="s">
        <v>6999</v>
      </c>
      <c r="B9620" s="44" t="s">
        <v>5639</v>
      </c>
      <c r="C9620" s="45">
        <v>23010401</v>
      </c>
      <c r="D9620" s="45" t="s">
        <v>12340</v>
      </c>
      <c r="E9620" s="45" t="s">
        <v>5640</v>
      </c>
      <c r="AF9620" s="326"/>
    </row>
    <row r="9621" spans="1:32" x14ac:dyDescent="0.25">
      <c r="A9621" s="44" t="s">
        <v>7662</v>
      </c>
      <c r="B9621" s="44" t="s">
        <v>153</v>
      </c>
      <c r="C9621" s="45" t="s">
        <v>7663</v>
      </c>
      <c r="D9621" s="46" t="s">
        <v>13037</v>
      </c>
      <c r="E9621" s="46">
        <v>46158</v>
      </c>
      <c r="AF9621" s="326"/>
    </row>
    <row r="9622" spans="1:32" x14ac:dyDescent="0.25">
      <c r="A9622" s="44" t="s">
        <v>12621</v>
      </c>
      <c r="B9622" s="44" t="s">
        <v>20343</v>
      </c>
      <c r="C9622" s="45" t="s">
        <v>12601</v>
      </c>
      <c r="D9622" s="32" t="s">
        <v>12570</v>
      </c>
      <c r="E9622" s="46">
        <v>46387</v>
      </c>
      <c r="AF9622" s="326"/>
    </row>
    <row r="9623" spans="1:32" x14ac:dyDescent="0.25">
      <c r="A9623" s="44" t="s">
        <v>17938</v>
      </c>
      <c r="B9623" s="44" t="s">
        <v>20398</v>
      </c>
      <c r="C9623" s="45" t="s">
        <v>17917</v>
      </c>
      <c r="D9623" s="32" t="s">
        <v>12570</v>
      </c>
      <c r="E9623" s="46">
        <v>46418</v>
      </c>
      <c r="AF9623" s="326"/>
    </row>
    <row r="9624" spans="1:32" x14ac:dyDescent="0.25">
      <c r="A9624" s="44" t="s">
        <v>13338</v>
      </c>
      <c r="B9624" s="44" t="s">
        <v>13117</v>
      </c>
      <c r="C9624" s="45">
        <v>11.25</v>
      </c>
      <c r="D9624" s="45" t="s">
        <v>13565</v>
      </c>
      <c r="E9624" s="46">
        <v>47664</v>
      </c>
      <c r="F9624" s="45"/>
      <c r="G9624" s="93"/>
      <c r="H9624" s="93"/>
      <c r="I9624" s="99"/>
      <c r="J9624" s="99"/>
      <c r="K9624" s="99"/>
      <c r="L9624" s="99"/>
      <c r="M9624" s="99"/>
      <c r="N9624" s="99"/>
      <c r="O9624" s="99"/>
      <c r="P9624" s="99"/>
      <c r="Q9624" s="99"/>
      <c r="R9624" s="99"/>
      <c r="S9624" s="99"/>
      <c r="T9624" s="99"/>
      <c r="U9624" s="99"/>
      <c r="V9624" s="99"/>
      <c r="W9624" s="99"/>
      <c r="X9624" s="99"/>
      <c r="Y9624" s="99"/>
      <c r="Z9624" s="99"/>
      <c r="AF9624" s="326"/>
    </row>
    <row r="9625" spans="1:32" x14ac:dyDescent="0.25">
      <c r="A9625" s="44" t="s">
        <v>10046</v>
      </c>
      <c r="B9625" s="44" t="s">
        <v>10020</v>
      </c>
      <c r="C9625" s="45">
        <v>24010401</v>
      </c>
      <c r="D9625" s="45" t="s">
        <v>12340</v>
      </c>
      <c r="E9625" s="45" t="s">
        <v>10021</v>
      </c>
      <c r="AF9625" s="326"/>
    </row>
    <row r="9626" spans="1:32" x14ac:dyDescent="0.25">
      <c r="A9626" s="44" t="s">
        <v>10046</v>
      </c>
      <c r="B9626" s="44" t="s">
        <v>3298</v>
      </c>
      <c r="C9626" s="45">
        <v>24010402</v>
      </c>
      <c r="D9626" s="45" t="s">
        <v>12340</v>
      </c>
      <c r="E9626" s="45" t="s">
        <v>10021</v>
      </c>
      <c r="AF9626" s="326"/>
    </row>
    <row r="9627" spans="1:32" x14ac:dyDescent="0.25">
      <c r="A9627" s="44" t="s">
        <v>19400</v>
      </c>
      <c r="B9627" s="44" t="s">
        <v>7117</v>
      </c>
      <c r="C9627" s="45">
        <v>260203</v>
      </c>
      <c r="D9627" s="45" t="s">
        <v>12340</v>
      </c>
      <c r="E9627" s="45" t="s">
        <v>10021</v>
      </c>
      <c r="AF9627" s="326"/>
    </row>
    <row r="9628" spans="1:32" x14ac:dyDescent="0.25">
      <c r="A9628" s="44" t="s">
        <v>15667</v>
      </c>
      <c r="B9628" s="44" t="s">
        <v>2610</v>
      </c>
      <c r="C9628" s="45" t="s">
        <v>15668</v>
      </c>
      <c r="D9628" s="46" t="s">
        <v>13037</v>
      </c>
      <c r="E9628" s="46">
        <v>46162</v>
      </c>
      <c r="AF9628" s="326"/>
    </row>
    <row r="9629" spans="1:32" x14ac:dyDescent="0.25">
      <c r="A9629" s="44" t="s">
        <v>17119</v>
      </c>
      <c r="B9629" s="44" t="s">
        <v>11304</v>
      </c>
      <c r="C9629" s="45">
        <v>240403</v>
      </c>
      <c r="D9629" s="45" t="s">
        <v>12340</v>
      </c>
      <c r="E9629" s="45" t="s">
        <v>5311</v>
      </c>
      <c r="AF9629" s="326"/>
    </row>
    <row r="9630" spans="1:32" x14ac:dyDescent="0.25">
      <c r="A9630" s="44" t="s">
        <v>17119</v>
      </c>
      <c r="B9630" s="44" t="s">
        <v>2433</v>
      </c>
      <c r="C9630" s="45">
        <v>250106</v>
      </c>
      <c r="D9630" s="45" t="s">
        <v>12340</v>
      </c>
      <c r="E9630" s="45" t="s">
        <v>12896</v>
      </c>
      <c r="AF9630" s="326"/>
    </row>
    <row r="9631" spans="1:32" x14ac:dyDescent="0.3">
      <c r="A9631" s="372" t="s">
        <v>20132</v>
      </c>
      <c r="B9631" s="372" t="s">
        <v>2383</v>
      </c>
      <c r="C9631" s="125" t="s">
        <v>20257</v>
      </c>
      <c r="D9631" s="32" t="s">
        <v>20621</v>
      </c>
      <c r="E9631" s="125" t="s">
        <v>8976</v>
      </c>
      <c r="F9631" s="125" t="s">
        <v>1236</v>
      </c>
      <c r="G9631" s="125" t="s">
        <v>1237</v>
      </c>
      <c r="AF9631" s="326"/>
    </row>
    <row r="9632" spans="1:32" x14ac:dyDescent="0.3">
      <c r="A9632" s="372" t="s">
        <v>14375</v>
      </c>
      <c r="B9632" s="372" t="s">
        <v>1204</v>
      </c>
      <c r="C9632" s="125" t="s">
        <v>14352</v>
      </c>
      <c r="D9632" s="32" t="s">
        <v>20621</v>
      </c>
      <c r="E9632" s="125" t="s">
        <v>13567</v>
      </c>
      <c r="F9632" s="125" t="s">
        <v>1237</v>
      </c>
      <c r="G9632" s="125" t="s">
        <v>1237</v>
      </c>
      <c r="AF9632" s="326"/>
    </row>
    <row r="9633" spans="1:32" x14ac:dyDescent="0.3">
      <c r="A9633" s="372" t="s">
        <v>20509</v>
      </c>
      <c r="B9633" s="372" t="s">
        <v>7465</v>
      </c>
      <c r="C9633" s="125" t="s">
        <v>20614</v>
      </c>
      <c r="D9633" s="32" t="s">
        <v>20621</v>
      </c>
      <c r="E9633" s="125" t="s">
        <v>10032</v>
      </c>
      <c r="F9633" s="125" t="s">
        <v>1236</v>
      </c>
      <c r="G9633" s="125" t="s">
        <v>1237</v>
      </c>
      <c r="AF9633" s="326"/>
    </row>
    <row r="9634" spans="1:32" x14ac:dyDescent="0.25">
      <c r="A9634" s="44" t="s">
        <v>11540</v>
      </c>
      <c r="B9634" s="44" t="s">
        <v>13196</v>
      </c>
      <c r="C9634" s="45">
        <v>15.23</v>
      </c>
      <c r="D9634" s="45" t="s">
        <v>13565</v>
      </c>
      <c r="E9634" s="46">
        <v>46934</v>
      </c>
      <c r="F9634" s="45" t="s">
        <v>1384</v>
      </c>
      <c r="G9634" s="93"/>
      <c r="H9634" s="93"/>
      <c r="I9634" s="99"/>
      <c r="J9634" s="99"/>
      <c r="K9634" s="99"/>
      <c r="L9634" s="99"/>
      <c r="M9634" s="99"/>
      <c r="N9634" s="99"/>
      <c r="O9634" s="99"/>
      <c r="P9634" s="99"/>
      <c r="Q9634" s="99"/>
      <c r="R9634" s="99"/>
      <c r="S9634" s="99"/>
      <c r="T9634" s="99"/>
      <c r="U9634" s="99"/>
      <c r="V9634" s="99"/>
      <c r="W9634" s="99"/>
      <c r="X9634" s="99"/>
      <c r="Y9634" s="99"/>
      <c r="Z9634" s="99"/>
      <c r="AF9634" s="326"/>
    </row>
    <row r="9635" spans="1:32" x14ac:dyDescent="0.25">
      <c r="A9635" s="44" t="s">
        <v>11540</v>
      </c>
      <c r="B9635" s="44" t="s">
        <v>10031</v>
      </c>
      <c r="C9635" s="45">
        <v>240101</v>
      </c>
      <c r="D9635" s="45" t="s">
        <v>12340</v>
      </c>
      <c r="E9635" s="45" t="s">
        <v>10032</v>
      </c>
      <c r="AF9635" s="326"/>
    </row>
    <row r="9636" spans="1:32" x14ac:dyDescent="0.25">
      <c r="A9636" s="44" t="s">
        <v>11540</v>
      </c>
      <c r="B9636" s="44" t="s">
        <v>10016</v>
      </c>
      <c r="C9636" s="45">
        <v>240103</v>
      </c>
      <c r="D9636" s="45" t="s">
        <v>12340</v>
      </c>
      <c r="E9636" s="45" t="s">
        <v>5452</v>
      </c>
      <c r="AF9636" s="326"/>
    </row>
    <row r="9637" spans="1:32" x14ac:dyDescent="0.3">
      <c r="A9637" s="372" t="s">
        <v>20133</v>
      </c>
      <c r="B9637" s="372" t="s">
        <v>2383</v>
      </c>
      <c r="C9637" s="125" t="s">
        <v>20257</v>
      </c>
      <c r="D9637" s="32" t="s">
        <v>20621</v>
      </c>
      <c r="E9637" s="125" t="s">
        <v>8976</v>
      </c>
      <c r="F9637" s="125" t="s">
        <v>1236</v>
      </c>
      <c r="G9637" s="125" t="s">
        <v>1237</v>
      </c>
      <c r="AF9637" s="326"/>
    </row>
    <row r="9638" spans="1:32" x14ac:dyDescent="0.25">
      <c r="A9638" s="44" t="s">
        <v>13339</v>
      </c>
      <c r="B9638" s="44" t="s">
        <v>13111</v>
      </c>
      <c r="C9638" s="45">
        <v>33.229999999999997</v>
      </c>
      <c r="D9638" s="45" t="s">
        <v>13565</v>
      </c>
      <c r="E9638" s="46">
        <v>46934</v>
      </c>
      <c r="F9638" s="45" t="s">
        <v>1384</v>
      </c>
      <c r="G9638" s="93"/>
      <c r="H9638" s="93"/>
      <c r="I9638" s="99"/>
      <c r="J9638" s="99"/>
      <c r="K9638" s="99"/>
      <c r="L9638" s="99"/>
      <c r="M9638" s="99"/>
      <c r="N9638" s="99"/>
      <c r="O9638" s="99"/>
      <c r="P9638" s="99"/>
      <c r="Q9638" s="99"/>
      <c r="R9638" s="99"/>
      <c r="S9638" s="99"/>
      <c r="T9638" s="99"/>
      <c r="U9638" s="99"/>
      <c r="V9638" s="99"/>
      <c r="W9638" s="99"/>
      <c r="X9638" s="99"/>
      <c r="Y9638" s="99"/>
      <c r="Z9638" s="99"/>
      <c r="AF9638" s="326"/>
    </row>
    <row r="9639" spans="1:32" x14ac:dyDescent="0.25">
      <c r="A9639" s="44" t="s">
        <v>17883</v>
      </c>
      <c r="B9639" s="44" t="s">
        <v>20356</v>
      </c>
      <c r="C9639" s="45" t="s">
        <v>17874</v>
      </c>
      <c r="D9639" s="32" t="s">
        <v>12570</v>
      </c>
      <c r="E9639" s="46">
        <v>46477</v>
      </c>
      <c r="AF9639" s="326"/>
    </row>
    <row r="9640" spans="1:32" x14ac:dyDescent="0.25">
      <c r="A9640" s="44" t="s">
        <v>3673</v>
      </c>
      <c r="B9640" s="44" t="s">
        <v>3275</v>
      </c>
      <c r="C9640" s="45">
        <v>210101</v>
      </c>
      <c r="D9640" s="45" t="s">
        <v>12340</v>
      </c>
      <c r="E9640" s="45" t="s">
        <v>3276</v>
      </c>
      <c r="AF9640" s="326"/>
    </row>
    <row r="9641" spans="1:32" x14ac:dyDescent="0.3">
      <c r="A9641" s="57" t="s">
        <v>4191</v>
      </c>
      <c r="B9641" s="57" t="s">
        <v>1348</v>
      </c>
      <c r="C9641" s="62">
        <v>2511</v>
      </c>
      <c r="D9641" s="93" t="s">
        <v>5007</v>
      </c>
      <c r="E9641" s="60">
        <v>46326</v>
      </c>
      <c r="F9641" s="379"/>
      <c r="G9641" s="379"/>
      <c r="H9641" s="379"/>
      <c r="I9641" s="380"/>
      <c r="J9641" s="380"/>
      <c r="K9641" s="380"/>
      <c r="L9641" s="380"/>
      <c r="M9641" s="380"/>
      <c r="N9641" s="380"/>
      <c r="O9641" s="380"/>
      <c r="P9641" s="380"/>
      <c r="Q9641" s="380"/>
      <c r="R9641" s="380"/>
      <c r="S9641" s="380"/>
      <c r="T9641" s="380"/>
      <c r="U9641" s="380"/>
      <c r="V9641" s="380"/>
      <c r="W9641" s="380"/>
      <c r="X9641" s="380"/>
      <c r="Y9641" s="380"/>
      <c r="Z9641" s="380"/>
      <c r="AA9641" s="380"/>
      <c r="AF9641" s="326"/>
    </row>
    <row r="9642" spans="1:32" x14ac:dyDescent="0.25">
      <c r="A9642" s="44" t="s">
        <v>4753</v>
      </c>
      <c r="B9642" s="44" t="s">
        <v>4754</v>
      </c>
      <c r="C9642" s="45" t="s">
        <v>4755</v>
      </c>
      <c r="D9642" s="45" t="s">
        <v>12177</v>
      </c>
      <c r="E9642" s="45" t="s">
        <v>2628</v>
      </c>
      <c r="F9642" s="93"/>
      <c r="G9642" s="93"/>
      <c r="H9642" s="93"/>
      <c r="I9642" s="99"/>
      <c r="J9642" s="99"/>
      <c r="K9642" s="99"/>
      <c r="L9642" s="99"/>
      <c r="M9642" s="99"/>
      <c r="N9642" s="99"/>
      <c r="O9642" s="99"/>
      <c r="P9642" s="99"/>
      <c r="Q9642" s="99"/>
      <c r="R9642" s="99"/>
      <c r="S9642" s="99"/>
      <c r="T9642" s="99"/>
      <c r="U9642" s="99"/>
      <c r="V9642" s="99"/>
      <c r="W9642" s="99"/>
      <c r="X9642" s="99"/>
      <c r="Y9642" s="99"/>
      <c r="Z9642" s="99"/>
      <c r="AF9642" s="326"/>
    </row>
    <row r="9643" spans="1:32" x14ac:dyDescent="0.25">
      <c r="A9643" s="44" t="s">
        <v>4753</v>
      </c>
      <c r="B9643" s="44" t="s">
        <v>4754</v>
      </c>
      <c r="C9643" s="45" t="s">
        <v>4755</v>
      </c>
      <c r="D9643" s="93" t="s">
        <v>18817</v>
      </c>
      <c r="E9643" s="45" t="s">
        <v>5452</v>
      </c>
      <c r="F9643" s="379"/>
      <c r="G9643" s="379"/>
      <c r="H9643" s="379"/>
      <c r="I9643" s="380"/>
      <c r="J9643" s="380"/>
      <c r="K9643" s="380"/>
      <c r="L9643" s="380"/>
      <c r="M9643" s="380"/>
      <c r="N9643" s="380"/>
      <c r="O9643" s="380"/>
      <c r="P9643" s="380"/>
      <c r="Q9643" s="380"/>
      <c r="R9643" s="380"/>
      <c r="S9643" s="380"/>
      <c r="T9643" s="380"/>
      <c r="U9643" s="380"/>
      <c r="V9643" s="380"/>
      <c r="W9643" s="380"/>
      <c r="X9643" s="380"/>
      <c r="Y9643" s="380"/>
      <c r="Z9643" s="380"/>
      <c r="AA9643" s="380"/>
      <c r="AF9643" s="326"/>
    </row>
    <row r="9644" spans="1:32" x14ac:dyDescent="0.3">
      <c r="A9644" s="372" t="s">
        <v>3009</v>
      </c>
      <c r="B9644" s="372" t="s">
        <v>8693</v>
      </c>
      <c r="C9644" s="125" t="s">
        <v>8694</v>
      </c>
      <c r="D9644" s="32" t="s">
        <v>20621</v>
      </c>
      <c r="E9644" s="125" t="s">
        <v>8524</v>
      </c>
      <c r="F9644" s="125" t="s">
        <v>1236</v>
      </c>
      <c r="G9644" s="125" t="s">
        <v>1237</v>
      </c>
      <c r="AF9644" s="326"/>
    </row>
    <row r="9645" spans="1:32" x14ac:dyDescent="0.25">
      <c r="A9645" s="44" t="s">
        <v>1696</v>
      </c>
      <c r="B9645" s="44" t="s">
        <v>3298</v>
      </c>
      <c r="C9645" s="45">
        <v>23010402</v>
      </c>
      <c r="D9645" s="45" t="s">
        <v>12340</v>
      </c>
      <c r="E9645" s="45" t="s">
        <v>5640</v>
      </c>
      <c r="AF9645" s="326"/>
    </row>
    <row r="9646" spans="1:32" x14ac:dyDescent="0.25">
      <c r="A9646" s="44" t="s">
        <v>1696</v>
      </c>
      <c r="B9646" s="44" t="s">
        <v>210</v>
      </c>
      <c r="C9646" s="45">
        <v>241001</v>
      </c>
      <c r="D9646" s="45" t="s">
        <v>12340</v>
      </c>
      <c r="E9646" s="45" t="s">
        <v>5650</v>
      </c>
      <c r="AF9646" s="326"/>
    </row>
    <row r="9647" spans="1:32" x14ac:dyDescent="0.25">
      <c r="A9647" s="120" t="s">
        <v>4145</v>
      </c>
      <c r="B9647" s="114" t="s">
        <v>2049</v>
      </c>
      <c r="C9647" s="106" t="s">
        <v>4147</v>
      </c>
      <c r="D9647" s="93" t="s">
        <v>1443</v>
      </c>
      <c r="E9647" s="115">
        <v>46203</v>
      </c>
      <c r="F9647" s="93"/>
      <c r="G9647" s="93"/>
      <c r="H9647" s="93"/>
      <c r="I9647" s="99"/>
      <c r="J9647" s="99"/>
      <c r="K9647" s="99"/>
      <c r="L9647" s="99"/>
      <c r="M9647" s="99"/>
      <c r="N9647" s="57"/>
      <c r="O9647" s="57"/>
      <c r="P9647" s="99"/>
      <c r="Q9647" s="99"/>
      <c r="R9647" s="99"/>
      <c r="S9647" s="99"/>
      <c r="T9647" s="99"/>
      <c r="U9647" s="99"/>
      <c r="V9647" s="99"/>
      <c r="W9647" s="99"/>
      <c r="X9647" s="99"/>
      <c r="Y9647" s="99"/>
      <c r="Z9647" s="99"/>
      <c r="AA9647" s="380"/>
      <c r="AF9647" s="326"/>
    </row>
    <row r="9648" spans="1:32" x14ac:dyDescent="0.25">
      <c r="A9648" s="120" t="s">
        <v>4145</v>
      </c>
      <c r="B9648" s="114" t="s">
        <v>2049</v>
      </c>
      <c r="C9648" s="106" t="s">
        <v>4147</v>
      </c>
      <c r="D9648" s="93" t="s">
        <v>1443</v>
      </c>
      <c r="E9648" s="115">
        <v>46203</v>
      </c>
      <c r="F9648" s="93"/>
      <c r="G9648" s="93"/>
      <c r="H9648" s="93"/>
      <c r="I9648" s="99"/>
      <c r="J9648" s="99"/>
      <c r="K9648" s="99"/>
      <c r="L9648" s="99"/>
      <c r="M9648" s="99"/>
      <c r="N9648" s="57"/>
      <c r="O9648" s="57"/>
      <c r="P9648" s="99"/>
      <c r="Q9648" s="99"/>
      <c r="R9648" s="99"/>
      <c r="S9648" s="99"/>
      <c r="T9648" s="99"/>
      <c r="U9648" s="99"/>
      <c r="V9648" s="99"/>
      <c r="W9648" s="99"/>
      <c r="X9648" s="99"/>
      <c r="Y9648" s="99"/>
      <c r="Z9648" s="99"/>
      <c r="AA9648" s="380"/>
      <c r="AF9648" s="326"/>
    </row>
    <row r="9649" spans="1:32" x14ac:dyDescent="0.25">
      <c r="A9649" s="44" t="s">
        <v>1416</v>
      </c>
      <c r="B9649" s="44" t="s">
        <v>2622</v>
      </c>
      <c r="C9649" s="45" t="s">
        <v>2646</v>
      </c>
      <c r="D9649" s="45" t="s">
        <v>12177</v>
      </c>
      <c r="E9649" s="45" t="s">
        <v>15065</v>
      </c>
      <c r="F9649" s="93"/>
      <c r="G9649" s="93"/>
      <c r="H9649" s="93"/>
      <c r="I9649" s="99"/>
      <c r="J9649" s="99"/>
      <c r="K9649" s="99"/>
      <c r="L9649" s="99"/>
      <c r="M9649" s="99"/>
      <c r="N9649" s="99"/>
      <c r="O9649" s="99"/>
      <c r="P9649" s="99"/>
      <c r="Q9649" s="99"/>
      <c r="R9649" s="99"/>
      <c r="S9649" s="99"/>
      <c r="T9649" s="99"/>
      <c r="U9649" s="99"/>
      <c r="V9649" s="99"/>
      <c r="W9649" s="99"/>
      <c r="X9649" s="99"/>
      <c r="Y9649" s="99"/>
      <c r="Z9649" s="99"/>
      <c r="AF9649" s="326"/>
    </row>
    <row r="9650" spans="1:32" x14ac:dyDescent="0.25">
      <c r="A9650" s="44" t="s">
        <v>1416</v>
      </c>
      <c r="B9650" s="44" t="s">
        <v>2622</v>
      </c>
      <c r="C9650" s="45" t="s">
        <v>2646</v>
      </c>
      <c r="D9650" s="93" t="s">
        <v>18817</v>
      </c>
      <c r="E9650" s="45" t="s">
        <v>15065</v>
      </c>
      <c r="F9650" s="379"/>
      <c r="G9650" s="379"/>
      <c r="H9650" s="379"/>
      <c r="I9650" s="380"/>
      <c r="J9650" s="380"/>
      <c r="K9650" s="380"/>
      <c r="L9650" s="380"/>
      <c r="M9650" s="380"/>
      <c r="N9650" s="380"/>
      <c r="O9650" s="380"/>
      <c r="P9650" s="380"/>
      <c r="Q9650" s="380"/>
      <c r="R9650" s="380"/>
      <c r="S9650" s="380"/>
      <c r="T9650" s="380"/>
      <c r="U9650" s="380"/>
      <c r="V9650" s="380"/>
      <c r="W9650" s="380"/>
      <c r="X9650" s="380"/>
      <c r="Y9650" s="380"/>
      <c r="Z9650" s="380"/>
      <c r="AA9650" s="380"/>
      <c r="AF9650" s="326"/>
    </row>
    <row r="9651" spans="1:32" x14ac:dyDescent="0.25">
      <c r="A9651" s="44" t="s">
        <v>1416</v>
      </c>
      <c r="B9651" s="44" t="s">
        <v>16180</v>
      </c>
      <c r="C9651" s="45" t="s">
        <v>9906</v>
      </c>
      <c r="D9651" s="93" t="s">
        <v>3876</v>
      </c>
      <c r="E9651" s="359">
        <f>DATE(2027,8,9)</f>
        <v>46608</v>
      </c>
      <c r="F9651" s="93"/>
      <c r="G9651" s="93"/>
      <c r="H9651" s="93"/>
      <c r="I9651" s="99"/>
      <c r="J9651" s="99"/>
      <c r="K9651" s="99"/>
      <c r="L9651" s="99"/>
      <c r="M9651" s="99"/>
      <c r="N9651" s="99"/>
      <c r="O9651" s="99"/>
      <c r="P9651" s="99"/>
      <c r="Q9651" s="99"/>
      <c r="R9651" s="99"/>
      <c r="S9651" s="99"/>
      <c r="T9651" s="99"/>
      <c r="U9651" s="99"/>
      <c r="V9651" s="99"/>
      <c r="W9651" s="99"/>
      <c r="X9651" s="99"/>
      <c r="Y9651" s="99"/>
      <c r="Z9651" s="99"/>
      <c r="AF9651" s="326"/>
    </row>
    <row r="9652" spans="1:32" x14ac:dyDescent="0.25">
      <c r="A9652" s="44" t="s">
        <v>1416</v>
      </c>
      <c r="B9652" s="44" t="s">
        <v>2622</v>
      </c>
      <c r="C9652" s="45" t="s">
        <v>2646</v>
      </c>
      <c r="D9652" s="45" t="s">
        <v>10697</v>
      </c>
      <c r="E9652" s="45" t="s">
        <v>2624</v>
      </c>
      <c r="F9652" s="93"/>
      <c r="G9652" s="93"/>
      <c r="H9652" s="93"/>
      <c r="I9652" s="99"/>
      <c r="J9652" s="99"/>
      <c r="K9652" s="99"/>
      <c r="L9652" s="99"/>
      <c r="M9652" s="99"/>
      <c r="N9652" s="57"/>
      <c r="O9652" s="57"/>
      <c r="P9652" s="99"/>
      <c r="Q9652" s="99"/>
      <c r="R9652" s="99"/>
      <c r="S9652" s="99"/>
      <c r="T9652" s="99"/>
      <c r="U9652" s="99"/>
      <c r="V9652" s="99"/>
      <c r="W9652" s="99"/>
      <c r="X9652" s="99"/>
      <c r="Y9652" s="99"/>
      <c r="Z9652" s="99"/>
      <c r="AA9652" s="380"/>
      <c r="AF9652" s="326"/>
    </row>
    <row r="9653" spans="1:32" x14ac:dyDescent="0.25">
      <c r="A9653" s="44" t="s">
        <v>17120</v>
      </c>
      <c r="B9653" s="44" t="s">
        <v>3598</v>
      </c>
      <c r="C9653" s="45">
        <v>250303</v>
      </c>
      <c r="D9653" s="45" t="s">
        <v>12340</v>
      </c>
      <c r="E9653" s="45" t="s">
        <v>12896</v>
      </c>
      <c r="AF9653" s="326"/>
    </row>
    <row r="9654" spans="1:32" x14ac:dyDescent="0.25">
      <c r="A9654" s="44" t="s">
        <v>17120</v>
      </c>
      <c r="B9654" s="44" t="s">
        <v>5639</v>
      </c>
      <c r="C9654" s="45">
        <v>25010401</v>
      </c>
      <c r="D9654" s="45" t="s">
        <v>12340</v>
      </c>
      <c r="E9654" s="45" t="s">
        <v>13581</v>
      </c>
      <c r="AF9654" s="326"/>
    </row>
    <row r="9655" spans="1:32" x14ac:dyDescent="0.25">
      <c r="A9655" s="44" t="s">
        <v>774</v>
      </c>
      <c r="B9655" s="44" t="s">
        <v>8500</v>
      </c>
      <c r="C9655" s="45">
        <v>23080102</v>
      </c>
      <c r="D9655" s="45" t="s">
        <v>12340</v>
      </c>
      <c r="E9655" s="45" t="s">
        <v>4380</v>
      </c>
      <c r="AF9655" s="326"/>
    </row>
    <row r="9656" spans="1:32" x14ac:dyDescent="0.25">
      <c r="A9656" s="44" t="s">
        <v>774</v>
      </c>
      <c r="B9656" s="44" t="s">
        <v>8468</v>
      </c>
      <c r="C9656" s="45">
        <v>23080101</v>
      </c>
      <c r="D9656" s="45" t="s">
        <v>12340</v>
      </c>
      <c r="E9656" s="45" t="s">
        <v>4380</v>
      </c>
      <c r="AF9656" s="326"/>
    </row>
    <row r="9657" spans="1:32" x14ac:dyDescent="0.3">
      <c r="A9657" s="57" t="s">
        <v>3803</v>
      </c>
      <c r="B9657" s="92" t="s">
        <v>3862</v>
      </c>
      <c r="C9657" s="93" t="s">
        <v>3860</v>
      </c>
      <c r="D9657" s="93" t="s">
        <v>3861</v>
      </c>
      <c r="E9657" s="94">
        <v>46203</v>
      </c>
      <c r="F9657" s="93"/>
      <c r="G9657" s="93"/>
      <c r="H9657" s="93"/>
      <c r="I9657" s="99"/>
      <c r="J9657" s="99"/>
      <c r="K9657" s="99"/>
      <c r="L9657" s="99"/>
      <c r="M9657" s="99"/>
      <c r="N9657" s="57"/>
      <c r="O9657" s="57"/>
      <c r="P9657" s="99"/>
      <c r="Q9657" s="99"/>
      <c r="R9657" s="99"/>
      <c r="S9657" s="99"/>
      <c r="T9657" s="99"/>
      <c r="U9657" s="99"/>
      <c r="V9657" s="99"/>
      <c r="W9657" s="99"/>
      <c r="X9657" s="99"/>
      <c r="Y9657" s="99"/>
      <c r="Z9657" s="99"/>
      <c r="AA9657" s="380"/>
      <c r="AF9657" s="326"/>
    </row>
    <row r="9658" spans="1:32" x14ac:dyDescent="0.25">
      <c r="A9658" s="44" t="s">
        <v>11541</v>
      </c>
      <c r="B9658" s="44" t="s">
        <v>3275</v>
      </c>
      <c r="C9658" s="45">
        <v>210101</v>
      </c>
      <c r="D9658" s="45" t="s">
        <v>12340</v>
      </c>
      <c r="E9658" s="45" t="s">
        <v>3276</v>
      </c>
      <c r="AF9658" s="326"/>
    </row>
    <row r="9659" spans="1:32" x14ac:dyDescent="0.25">
      <c r="A9659" s="44" t="s">
        <v>11541</v>
      </c>
      <c r="B9659" s="44" t="s">
        <v>11331</v>
      </c>
      <c r="C9659" s="45">
        <v>24050301</v>
      </c>
      <c r="D9659" s="45" t="s">
        <v>12340</v>
      </c>
      <c r="E9659" s="45" t="s">
        <v>5468</v>
      </c>
      <c r="AF9659" s="326"/>
    </row>
    <row r="9660" spans="1:32" x14ac:dyDescent="0.25">
      <c r="A9660" s="256" t="s">
        <v>15291</v>
      </c>
      <c r="B9660" s="256" t="s">
        <v>5924</v>
      </c>
      <c r="C9660" s="53" t="s">
        <v>15393</v>
      </c>
      <c r="D9660" s="93" t="s">
        <v>5891</v>
      </c>
      <c r="E9660" s="257">
        <v>47447</v>
      </c>
      <c r="F9660" s="93"/>
      <c r="G9660" s="93"/>
      <c r="H9660" s="93"/>
      <c r="I9660" s="99"/>
      <c r="J9660" s="99"/>
      <c r="K9660" s="99"/>
      <c r="L9660" s="99"/>
      <c r="M9660" s="99"/>
      <c r="N9660" s="99"/>
      <c r="O9660" s="99"/>
      <c r="P9660" s="99"/>
      <c r="Q9660" s="99"/>
      <c r="R9660" s="99"/>
      <c r="S9660" s="99"/>
      <c r="T9660" s="99"/>
      <c r="U9660" s="99"/>
      <c r="V9660" s="99"/>
      <c r="W9660" s="99"/>
      <c r="X9660" s="99"/>
      <c r="Y9660" s="99"/>
      <c r="Z9660" s="99"/>
      <c r="AF9660" s="326"/>
    </row>
    <row r="9661" spans="1:32" x14ac:dyDescent="0.25">
      <c r="A9661" s="44" t="s">
        <v>17121</v>
      </c>
      <c r="B9661" s="44" t="s">
        <v>3597</v>
      </c>
      <c r="C9661" s="45">
        <v>250503</v>
      </c>
      <c r="D9661" s="45" t="s">
        <v>12340</v>
      </c>
      <c r="E9661" s="45" t="s">
        <v>16904</v>
      </c>
      <c r="AF9661" s="326"/>
    </row>
    <row r="9662" spans="1:32" x14ac:dyDescent="0.25">
      <c r="A9662" s="256" t="s">
        <v>5964</v>
      </c>
      <c r="B9662" s="256" t="s">
        <v>5893</v>
      </c>
      <c r="C9662" s="53" t="s">
        <v>5965</v>
      </c>
      <c r="D9662" s="93" t="s">
        <v>5891</v>
      </c>
      <c r="E9662" s="257">
        <v>46525</v>
      </c>
      <c r="F9662" s="93"/>
      <c r="G9662" s="93"/>
      <c r="H9662" s="93"/>
      <c r="I9662" s="99"/>
      <c r="J9662" s="99"/>
      <c r="K9662" s="99"/>
      <c r="L9662" s="99"/>
      <c r="M9662" s="99"/>
      <c r="N9662" s="99"/>
      <c r="O9662" s="99"/>
      <c r="P9662" s="99"/>
      <c r="Q9662" s="99"/>
      <c r="R9662" s="99"/>
      <c r="S9662" s="99"/>
      <c r="T9662" s="99"/>
      <c r="U9662" s="99"/>
      <c r="V9662" s="99"/>
      <c r="W9662" s="99"/>
      <c r="X9662" s="99"/>
      <c r="Y9662" s="99"/>
      <c r="Z9662" s="99"/>
      <c r="AF9662" s="326"/>
    </row>
    <row r="9663" spans="1:32" x14ac:dyDescent="0.25">
      <c r="A9663" s="267" t="s">
        <v>6758</v>
      </c>
      <c r="B9663" s="267" t="s">
        <v>6729</v>
      </c>
      <c r="C9663" s="268">
        <v>791202107001</v>
      </c>
      <c r="D9663" s="268" t="s">
        <v>6775</v>
      </c>
      <c r="E9663" s="269" t="s">
        <v>7395</v>
      </c>
      <c r="F9663" s="93"/>
      <c r="G9663" s="93"/>
      <c r="H9663" s="93"/>
      <c r="I9663" s="99"/>
      <c r="J9663" s="99"/>
      <c r="K9663" s="99"/>
      <c r="L9663" s="99"/>
      <c r="M9663" s="99"/>
      <c r="N9663" s="57"/>
      <c r="O9663" s="57"/>
      <c r="P9663" s="99"/>
      <c r="Q9663" s="99"/>
      <c r="R9663" s="99"/>
      <c r="S9663" s="99"/>
      <c r="T9663" s="99"/>
      <c r="U9663" s="99"/>
      <c r="V9663" s="99"/>
      <c r="W9663" s="99"/>
      <c r="X9663" s="99"/>
      <c r="Y9663" s="99"/>
      <c r="Z9663" s="99"/>
      <c r="AF9663" s="326"/>
    </row>
    <row r="9664" spans="1:32" x14ac:dyDescent="0.25">
      <c r="A9664" s="44" t="s">
        <v>18125</v>
      </c>
      <c r="B9664" s="44" t="s">
        <v>18126</v>
      </c>
      <c r="C9664" s="45" t="s">
        <v>18399</v>
      </c>
      <c r="D9664" s="93" t="s">
        <v>3876</v>
      </c>
      <c r="E9664" s="359">
        <f>DATE(2029,12,2)</f>
        <v>47454</v>
      </c>
      <c r="F9664" s="93"/>
      <c r="G9664" s="93"/>
      <c r="H9664" s="93"/>
      <c r="I9664" s="99"/>
      <c r="J9664" s="99"/>
      <c r="K9664" s="99"/>
      <c r="L9664" s="99"/>
      <c r="M9664" s="99"/>
      <c r="N9664" s="99"/>
      <c r="O9664" s="99"/>
      <c r="P9664" s="99"/>
      <c r="Q9664" s="99"/>
      <c r="R9664" s="99"/>
      <c r="S9664" s="99"/>
      <c r="T9664" s="99"/>
      <c r="U9664" s="99"/>
      <c r="V9664" s="99"/>
      <c r="W9664" s="99"/>
      <c r="X9664" s="99"/>
      <c r="Y9664" s="99"/>
      <c r="Z9664" s="99"/>
      <c r="AF9664" s="326"/>
    </row>
    <row r="9665" spans="1:32" x14ac:dyDescent="0.25">
      <c r="A9665" s="44" t="s">
        <v>12808</v>
      </c>
      <c r="B9665" s="44" t="s">
        <v>16181</v>
      </c>
      <c r="C9665" s="45" t="s">
        <v>12809</v>
      </c>
      <c r="D9665" s="93" t="s">
        <v>3876</v>
      </c>
      <c r="E9665" s="359">
        <f>DATE(2028,11,14)</f>
        <v>47071</v>
      </c>
      <c r="F9665" s="93"/>
      <c r="G9665" s="93"/>
      <c r="H9665" s="93"/>
      <c r="I9665" s="99"/>
      <c r="J9665" s="99"/>
      <c r="K9665" s="99"/>
      <c r="L9665" s="99"/>
      <c r="M9665" s="99"/>
      <c r="N9665" s="99"/>
      <c r="O9665" s="99"/>
      <c r="P9665" s="99"/>
      <c r="Q9665" s="99"/>
      <c r="R9665" s="99"/>
      <c r="S9665" s="99"/>
      <c r="T9665" s="99"/>
      <c r="U9665" s="99"/>
      <c r="V9665" s="99"/>
      <c r="W9665" s="99"/>
      <c r="X9665" s="99"/>
      <c r="Y9665" s="99"/>
      <c r="Z9665" s="99"/>
      <c r="AF9665" s="326"/>
    </row>
    <row r="9666" spans="1:32" x14ac:dyDescent="0.3">
      <c r="A9666" s="372" t="s">
        <v>16797</v>
      </c>
      <c r="B9666" s="372" t="s">
        <v>1211</v>
      </c>
      <c r="C9666" s="125" t="s">
        <v>16878</v>
      </c>
      <c r="D9666" s="32" t="s">
        <v>20621</v>
      </c>
      <c r="E9666" s="125" t="s">
        <v>10638</v>
      </c>
      <c r="F9666" s="125" t="s">
        <v>1236</v>
      </c>
      <c r="G9666" s="125" t="s">
        <v>1237</v>
      </c>
      <c r="AF9666" s="326"/>
    </row>
    <row r="9667" spans="1:32" x14ac:dyDescent="0.25">
      <c r="A9667" s="44" t="s">
        <v>18127</v>
      </c>
      <c r="B9667" s="44" t="s">
        <v>18128</v>
      </c>
      <c r="C9667" s="45" t="s">
        <v>18400</v>
      </c>
      <c r="D9667" s="93" t="s">
        <v>3876</v>
      </c>
      <c r="E9667" s="359">
        <f>DATE(2029,7,17)</f>
        <v>47316</v>
      </c>
      <c r="F9667" s="93"/>
      <c r="G9667" s="93"/>
      <c r="H9667" s="93"/>
      <c r="I9667" s="99"/>
      <c r="J9667" s="99"/>
      <c r="K9667" s="99"/>
      <c r="L9667" s="99"/>
      <c r="M9667" s="99"/>
      <c r="N9667" s="99"/>
      <c r="O9667" s="99"/>
      <c r="P9667" s="99"/>
      <c r="Q9667" s="99"/>
      <c r="R9667" s="99"/>
      <c r="S9667" s="99"/>
      <c r="T9667" s="99"/>
      <c r="U9667" s="99"/>
      <c r="V9667" s="99"/>
      <c r="W9667" s="99"/>
      <c r="X9667" s="99"/>
      <c r="Y9667" s="99"/>
      <c r="Z9667" s="99"/>
      <c r="AF9667" s="326"/>
    </row>
    <row r="9668" spans="1:32" x14ac:dyDescent="0.25">
      <c r="A9668" s="44" t="s">
        <v>17122</v>
      </c>
      <c r="B9668" s="44" t="s">
        <v>967</v>
      </c>
      <c r="C9668" s="45">
        <v>250601</v>
      </c>
      <c r="D9668" s="45" t="s">
        <v>12340</v>
      </c>
      <c r="E9668" s="45" t="s">
        <v>16905</v>
      </c>
      <c r="AF9668" s="326"/>
    </row>
    <row r="9669" spans="1:32" x14ac:dyDescent="0.3">
      <c r="A9669" s="372" t="s">
        <v>16607</v>
      </c>
      <c r="B9669" s="372" t="s">
        <v>5060</v>
      </c>
      <c r="C9669" s="125" t="s">
        <v>16725</v>
      </c>
      <c r="D9669" s="32" t="s">
        <v>20621</v>
      </c>
      <c r="E9669" s="125" t="s">
        <v>12895</v>
      </c>
      <c r="F9669" s="125" t="s">
        <v>1237</v>
      </c>
      <c r="G9669" s="125" t="s">
        <v>1237</v>
      </c>
      <c r="AF9669" s="326"/>
    </row>
    <row r="9670" spans="1:32" x14ac:dyDescent="0.25">
      <c r="A9670" s="44" t="s">
        <v>9596</v>
      </c>
      <c r="B9670" s="44" t="s">
        <v>16182</v>
      </c>
      <c r="C9670" s="45" t="s">
        <v>12810</v>
      </c>
      <c r="D9670" s="93" t="s">
        <v>3876</v>
      </c>
      <c r="E9670" s="359">
        <f>DATE(2028,7,9)</f>
        <v>46943</v>
      </c>
      <c r="F9670" s="93"/>
      <c r="G9670" s="93"/>
      <c r="H9670" s="93"/>
      <c r="I9670" s="99"/>
      <c r="J9670" s="99"/>
      <c r="K9670" s="99"/>
      <c r="L9670" s="99"/>
      <c r="M9670" s="99"/>
      <c r="N9670" s="99"/>
      <c r="O9670" s="99"/>
      <c r="P9670" s="99"/>
      <c r="Q9670" s="99"/>
      <c r="R9670" s="99"/>
      <c r="S9670" s="99"/>
      <c r="T9670" s="99"/>
      <c r="U9670" s="99"/>
      <c r="V9670" s="99"/>
      <c r="W9670" s="99"/>
      <c r="X9670" s="99"/>
      <c r="Y9670" s="99"/>
      <c r="Z9670" s="99"/>
      <c r="AF9670" s="326"/>
    </row>
    <row r="9671" spans="1:32" x14ac:dyDescent="0.25">
      <c r="A9671" s="44" t="s">
        <v>11542</v>
      </c>
      <c r="B9671" s="44" t="s">
        <v>2301</v>
      </c>
      <c r="C9671" s="45" t="s">
        <v>15098</v>
      </c>
      <c r="D9671" s="45" t="s">
        <v>12177</v>
      </c>
      <c r="E9671" s="45" t="s">
        <v>7228</v>
      </c>
      <c r="F9671" s="93"/>
      <c r="G9671" s="93"/>
      <c r="H9671" s="93"/>
      <c r="I9671" s="99"/>
      <c r="J9671" s="99"/>
      <c r="K9671" s="99"/>
      <c r="L9671" s="99"/>
      <c r="M9671" s="99"/>
      <c r="N9671" s="99"/>
      <c r="O9671" s="99"/>
      <c r="P9671" s="99"/>
      <c r="Q9671" s="99"/>
      <c r="R9671" s="99"/>
      <c r="S9671" s="99"/>
      <c r="T9671" s="99"/>
      <c r="U9671" s="99"/>
      <c r="V9671" s="99"/>
      <c r="W9671" s="99"/>
      <c r="X9671" s="99"/>
      <c r="Y9671" s="99"/>
      <c r="Z9671" s="99"/>
      <c r="AF9671" s="326"/>
    </row>
    <row r="9672" spans="1:32" x14ac:dyDescent="0.25">
      <c r="A9672" s="44" t="s">
        <v>11542</v>
      </c>
      <c r="B9672" s="44" t="s">
        <v>2301</v>
      </c>
      <c r="C9672" s="45" t="s">
        <v>15098</v>
      </c>
      <c r="D9672" s="93" t="s">
        <v>18817</v>
      </c>
      <c r="E9672" s="45" t="s">
        <v>7228</v>
      </c>
      <c r="F9672" s="379"/>
      <c r="G9672" s="379"/>
      <c r="H9672" s="379"/>
      <c r="I9672" s="380"/>
      <c r="J9672" s="380"/>
      <c r="K9672" s="380"/>
      <c r="L9672" s="380"/>
      <c r="M9672" s="380"/>
      <c r="N9672" s="380"/>
      <c r="O9672" s="380"/>
      <c r="P9672" s="380"/>
      <c r="Q9672" s="380"/>
      <c r="R9672" s="380"/>
      <c r="S9672" s="380"/>
      <c r="T9672" s="380"/>
      <c r="U9672" s="380"/>
      <c r="V9672" s="380"/>
      <c r="W9672" s="380"/>
      <c r="X9672" s="380"/>
      <c r="Y9672" s="380"/>
      <c r="Z9672" s="380"/>
      <c r="AA9672" s="380"/>
      <c r="AF9672" s="326"/>
    </row>
    <row r="9673" spans="1:32" x14ac:dyDescent="0.25">
      <c r="A9673" s="44" t="s">
        <v>11542</v>
      </c>
      <c r="B9673" s="44" t="s">
        <v>10031</v>
      </c>
      <c r="C9673" s="45">
        <v>240101</v>
      </c>
      <c r="D9673" s="45" t="s">
        <v>12340</v>
      </c>
      <c r="E9673" s="45" t="s">
        <v>10032</v>
      </c>
      <c r="AF9673" s="326"/>
    </row>
    <row r="9674" spans="1:32" x14ac:dyDescent="0.3">
      <c r="A9674" s="372" t="s">
        <v>20510</v>
      </c>
      <c r="B9674" s="372" t="s">
        <v>1217</v>
      </c>
      <c r="C9674" s="125" t="s">
        <v>20617</v>
      </c>
      <c r="D9674" s="32" t="s">
        <v>20621</v>
      </c>
      <c r="E9674" s="125" t="s">
        <v>10032</v>
      </c>
      <c r="F9674" s="125" t="s">
        <v>1236</v>
      </c>
      <c r="G9674" s="125" t="s">
        <v>1237</v>
      </c>
      <c r="AF9674" s="326"/>
    </row>
    <row r="9675" spans="1:32" x14ac:dyDescent="0.25">
      <c r="A9675" s="271" t="s">
        <v>10848</v>
      </c>
      <c r="B9675" s="271" t="s">
        <v>1251</v>
      </c>
      <c r="C9675" s="59" t="s">
        <v>10924</v>
      </c>
      <c r="D9675" s="93" t="s">
        <v>1250</v>
      </c>
      <c r="E9675" s="94">
        <v>46228</v>
      </c>
      <c r="F9675" s="93"/>
      <c r="G9675" s="93"/>
      <c r="H9675" s="93"/>
      <c r="I9675" s="99"/>
      <c r="J9675" s="99"/>
      <c r="K9675" s="99"/>
      <c r="L9675" s="99"/>
      <c r="M9675" s="99"/>
      <c r="N9675" s="57"/>
      <c r="O9675" s="44"/>
      <c r="P9675" s="99"/>
      <c r="Q9675" s="99"/>
      <c r="R9675" s="99"/>
      <c r="S9675" s="99"/>
      <c r="T9675" s="99"/>
      <c r="U9675" s="99"/>
      <c r="V9675" s="99"/>
      <c r="W9675" s="99"/>
      <c r="X9675" s="99"/>
      <c r="Y9675" s="99"/>
      <c r="Z9675" s="99"/>
      <c r="AA9675" s="380"/>
      <c r="AF9675" s="326"/>
    </row>
    <row r="9676" spans="1:32" x14ac:dyDescent="0.25">
      <c r="A9676" s="44" t="s">
        <v>13717</v>
      </c>
      <c r="B9676" s="44" t="s">
        <v>1733</v>
      </c>
      <c r="C9676" s="45">
        <v>250101</v>
      </c>
      <c r="D9676" s="45" t="s">
        <v>12340</v>
      </c>
      <c r="E9676" s="45" t="s">
        <v>13567</v>
      </c>
      <c r="AF9676" s="326"/>
    </row>
    <row r="9677" spans="1:32" x14ac:dyDescent="0.3">
      <c r="A9677" s="372" t="s">
        <v>7477</v>
      </c>
      <c r="B9677" s="372" t="s">
        <v>7467</v>
      </c>
      <c r="C9677" s="125" t="s">
        <v>20620</v>
      </c>
      <c r="D9677" s="32" t="s">
        <v>20621</v>
      </c>
      <c r="E9677" s="125" t="s">
        <v>10032</v>
      </c>
      <c r="F9677" s="125" t="s">
        <v>1236</v>
      </c>
      <c r="G9677" s="125" t="s">
        <v>1237</v>
      </c>
      <c r="AF9677" s="326"/>
    </row>
    <row r="9678" spans="1:32" x14ac:dyDescent="0.25">
      <c r="A9678" s="44" t="s">
        <v>10529</v>
      </c>
      <c r="B9678" s="44" t="s">
        <v>16183</v>
      </c>
      <c r="C9678" s="45" t="s">
        <v>10588</v>
      </c>
      <c r="D9678" s="93" t="s">
        <v>3876</v>
      </c>
      <c r="E9678" s="359">
        <f>DATE(2028,3,29)</f>
        <v>46841</v>
      </c>
      <c r="F9678" s="93"/>
      <c r="G9678" s="93"/>
      <c r="H9678" s="93"/>
      <c r="I9678" s="99"/>
      <c r="J9678" s="99"/>
      <c r="K9678" s="99"/>
      <c r="L9678" s="99"/>
      <c r="M9678" s="99"/>
      <c r="N9678" s="99"/>
      <c r="O9678" s="99"/>
      <c r="P9678" s="99"/>
      <c r="Q9678" s="99"/>
      <c r="R9678" s="99"/>
      <c r="S9678" s="99"/>
      <c r="T9678" s="99"/>
      <c r="U9678" s="99"/>
      <c r="V9678" s="99"/>
      <c r="W9678" s="99"/>
      <c r="X9678" s="99"/>
      <c r="Y9678" s="99"/>
      <c r="Z9678" s="99"/>
      <c r="AF9678" s="326"/>
    </row>
    <row r="9679" spans="1:32" x14ac:dyDescent="0.3">
      <c r="A9679" s="372" t="s">
        <v>8746</v>
      </c>
      <c r="B9679" s="372" t="s">
        <v>8693</v>
      </c>
      <c r="C9679" s="125" t="s">
        <v>8694</v>
      </c>
      <c r="D9679" s="32" t="s">
        <v>20621</v>
      </c>
      <c r="E9679" s="125" t="s">
        <v>8524</v>
      </c>
      <c r="F9679" s="125" t="s">
        <v>1236</v>
      </c>
      <c r="G9679" s="125" t="s">
        <v>1237</v>
      </c>
      <c r="AF9679" s="326"/>
    </row>
    <row r="9680" spans="1:32" x14ac:dyDescent="0.25">
      <c r="A9680" s="44" t="s">
        <v>8326</v>
      </c>
      <c r="B9680" s="44" t="s">
        <v>8375</v>
      </c>
      <c r="C9680" s="45">
        <v>230604</v>
      </c>
      <c r="D9680" s="45" t="s">
        <v>12340</v>
      </c>
      <c r="E9680" s="45" t="s">
        <v>4471</v>
      </c>
      <c r="AF9680" s="326"/>
    </row>
    <row r="9681" spans="1:32" x14ac:dyDescent="0.3">
      <c r="A9681" s="372" t="s">
        <v>16608</v>
      </c>
      <c r="B9681" s="372" t="s">
        <v>1211</v>
      </c>
      <c r="C9681" s="125" t="s">
        <v>16878</v>
      </c>
      <c r="D9681" s="32" t="s">
        <v>20621</v>
      </c>
      <c r="E9681" s="125" t="s">
        <v>10638</v>
      </c>
      <c r="F9681" s="125" t="s">
        <v>1236</v>
      </c>
      <c r="G9681" s="125" t="s">
        <v>1237</v>
      </c>
      <c r="AF9681" s="326"/>
    </row>
    <row r="9682" spans="1:32" x14ac:dyDescent="0.3">
      <c r="A9682" s="372" t="s">
        <v>1093</v>
      </c>
      <c r="B9682" s="372" t="s">
        <v>5067</v>
      </c>
      <c r="C9682" s="125" t="s">
        <v>17482</v>
      </c>
      <c r="D9682" s="32" t="s">
        <v>20621</v>
      </c>
      <c r="E9682" s="125" t="s">
        <v>5246</v>
      </c>
      <c r="F9682" s="125" t="s">
        <v>1236</v>
      </c>
      <c r="G9682" s="125" t="s">
        <v>1237</v>
      </c>
      <c r="AF9682" s="326"/>
    </row>
    <row r="9683" spans="1:32" x14ac:dyDescent="0.25">
      <c r="A9683" s="44" t="s">
        <v>3674</v>
      </c>
      <c r="B9683" s="44" t="s">
        <v>3598</v>
      </c>
      <c r="C9683" s="45">
        <v>210305</v>
      </c>
      <c r="D9683" s="45" t="s">
        <v>12340</v>
      </c>
      <c r="E9683" s="45" t="s">
        <v>3276</v>
      </c>
      <c r="AF9683" s="326"/>
    </row>
    <row r="9684" spans="1:32" x14ac:dyDescent="0.25">
      <c r="A9684" s="44" t="s">
        <v>19401</v>
      </c>
      <c r="B9684" s="44" t="s">
        <v>5639</v>
      </c>
      <c r="C9684" s="45">
        <v>26010401</v>
      </c>
      <c r="D9684" s="45" t="s">
        <v>12340</v>
      </c>
      <c r="E9684" s="45" t="s">
        <v>18836</v>
      </c>
      <c r="AF9684" s="326"/>
    </row>
    <row r="9685" spans="1:32" x14ac:dyDescent="0.25">
      <c r="A9685" s="44" t="s">
        <v>19401</v>
      </c>
      <c r="B9685" s="44" t="s">
        <v>3298</v>
      </c>
      <c r="C9685" s="45">
        <v>26010402</v>
      </c>
      <c r="D9685" s="45" t="s">
        <v>12340</v>
      </c>
      <c r="E9685" s="45" t="s">
        <v>18836</v>
      </c>
      <c r="AF9685" s="326"/>
    </row>
    <row r="9686" spans="1:32" x14ac:dyDescent="0.25">
      <c r="A9686" s="44" t="s">
        <v>11543</v>
      </c>
      <c r="B9686" s="44" t="s">
        <v>2433</v>
      </c>
      <c r="C9686" s="45">
        <v>220105</v>
      </c>
      <c r="D9686" s="45" t="s">
        <v>12340</v>
      </c>
      <c r="E9686" s="45" t="s">
        <v>2686</v>
      </c>
      <c r="AF9686" s="326"/>
    </row>
    <row r="9687" spans="1:32" x14ac:dyDescent="0.25">
      <c r="A9687" s="44" t="s">
        <v>11543</v>
      </c>
      <c r="B9687" s="44" t="s">
        <v>3156</v>
      </c>
      <c r="C9687" s="45">
        <v>230904</v>
      </c>
      <c r="D9687" s="45" t="s">
        <v>12340</v>
      </c>
      <c r="E9687" s="45" t="s">
        <v>8524</v>
      </c>
      <c r="AF9687" s="326"/>
    </row>
    <row r="9688" spans="1:32" x14ac:dyDescent="0.25">
      <c r="A9688" s="44" t="s">
        <v>16184</v>
      </c>
      <c r="B9688" s="44" t="s">
        <v>18129</v>
      </c>
      <c r="C9688" s="45" t="s">
        <v>16185</v>
      </c>
      <c r="D9688" s="93" t="s">
        <v>3876</v>
      </c>
      <c r="E9688" s="359">
        <f>DATE(2029,6,27)</f>
        <v>47296</v>
      </c>
      <c r="F9688" s="93"/>
      <c r="G9688" s="93"/>
      <c r="H9688" s="93"/>
      <c r="I9688" s="99"/>
      <c r="J9688" s="99"/>
      <c r="K9688" s="99"/>
      <c r="L9688" s="99"/>
      <c r="M9688" s="99"/>
      <c r="N9688" s="99"/>
      <c r="O9688" s="99"/>
      <c r="P9688" s="99"/>
      <c r="Q9688" s="99"/>
      <c r="R9688" s="99"/>
      <c r="S9688" s="99"/>
      <c r="T9688" s="99"/>
      <c r="U9688" s="99"/>
      <c r="V9688" s="99"/>
      <c r="W9688" s="99"/>
      <c r="X9688" s="99"/>
      <c r="Y9688" s="99"/>
      <c r="Z9688" s="99"/>
      <c r="AF9688" s="326"/>
    </row>
    <row r="9689" spans="1:32" x14ac:dyDescent="0.25">
      <c r="A9689" s="44" t="s">
        <v>7000</v>
      </c>
      <c r="B9689" s="44" t="s">
        <v>3298</v>
      </c>
      <c r="C9689" s="45">
        <v>23010402</v>
      </c>
      <c r="D9689" s="45" t="s">
        <v>12340</v>
      </c>
      <c r="E9689" s="45" t="s">
        <v>5640</v>
      </c>
      <c r="AF9689" s="326"/>
    </row>
    <row r="9690" spans="1:32" x14ac:dyDescent="0.25">
      <c r="A9690" s="44" t="s">
        <v>17123</v>
      </c>
      <c r="B9690" s="44" t="s">
        <v>2433</v>
      </c>
      <c r="C9690" s="45">
        <v>230105</v>
      </c>
      <c r="D9690" s="45" t="s">
        <v>12340</v>
      </c>
      <c r="E9690" s="45" t="s">
        <v>5580</v>
      </c>
      <c r="AF9690" s="326"/>
    </row>
    <row r="9691" spans="1:32" x14ac:dyDescent="0.25">
      <c r="A9691" s="44" t="s">
        <v>2490</v>
      </c>
      <c r="B9691" s="44" t="s">
        <v>2433</v>
      </c>
      <c r="C9691" s="45">
        <v>230105</v>
      </c>
      <c r="D9691" s="45" t="s">
        <v>12340</v>
      </c>
      <c r="E9691" s="45" t="s">
        <v>5580</v>
      </c>
      <c r="AF9691" s="326"/>
    </row>
    <row r="9692" spans="1:32" x14ac:dyDescent="0.25">
      <c r="A9692" s="44" t="s">
        <v>11544</v>
      </c>
      <c r="B9692" s="44" t="s">
        <v>11299</v>
      </c>
      <c r="C9692" s="45">
        <v>24020301</v>
      </c>
      <c r="D9692" s="45" t="s">
        <v>12340</v>
      </c>
      <c r="E9692" s="45" t="s">
        <v>5444</v>
      </c>
      <c r="AF9692" s="326"/>
    </row>
    <row r="9693" spans="1:32" x14ac:dyDescent="0.25">
      <c r="A9693" s="44" t="s">
        <v>421</v>
      </c>
      <c r="B9693" s="44" t="s">
        <v>20335</v>
      </c>
      <c r="C9693" s="45" t="s">
        <v>10492</v>
      </c>
      <c r="D9693" s="32" t="s">
        <v>12570</v>
      </c>
      <c r="E9693" s="46">
        <v>46538</v>
      </c>
      <c r="AF9693" s="326"/>
    </row>
    <row r="9694" spans="1:32" x14ac:dyDescent="0.25">
      <c r="A9694" s="91" t="s">
        <v>10249</v>
      </c>
      <c r="B9694" s="92" t="s">
        <v>10390</v>
      </c>
      <c r="C9694" s="56" t="s">
        <v>10135</v>
      </c>
      <c r="D9694" s="146" t="s">
        <v>10389</v>
      </c>
      <c r="E9694" s="107">
        <v>45838</v>
      </c>
      <c r="F9694" s="93"/>
      <c r="G9694" s="93"/>
      <c r="H9694" s="93"/>
      <c r="I9694" s="99"/>
      <c r="J9694" s="99"/>
      <c r="K9694" s="99"/>
      <c r="L9694" s="99"/>
      <c r="M9694" s="99"/>
      <c r="N9694" s="44"/>
      <c r="O9694" s="44"/>
      <c r="P9694" s="99"/>
      <c r="Q9694" s="99"/>
      <c r="R9694" s="99"/>
      <c r="S9694" s="99"/>
      <c r="T9694" s="99"/>
      <c r="U9694" s="99"/>
      <c r="V9694" s="99"/>
      <c r="W9694" s="99"/>
      <c r="X9694" s="99"/>
      <c r="Y9694" s="99"/>
      <c r="Z9694" s="99"/>
      <c r="AF9694" s="326"/>
    </row>
    <row r="9695" spans="1:32" x14ac:dyDescent="0.25">
      <c r="A9695" s="44" t="s">
        <v>13340</v>
      </c>
      <c r="B9695" s="44" t="s">
        <v>13107</v>
      </c>
      <c r="C9695" s="45">
        <v>9.25</v>
      </c>
      <c r="D9695" s="45" t="s">
        <v>13565</v>
      </c>
      <c r="E9695" s="46">
        <v>47664</v>
      </c>
      <c r="F9695" s="45"/>
      <c r="G9695" s="93"/>
      <c r="H9695" s="93"/>
      <c r="I9695" s="99"/>
      <c r="J9695" s="99"/>
      <c r="K9695" s="99"/>
      <c r="L9695" s="99"/>
      <c r="M9695" s="99"/>
      <c r="N9695" s="99"/>
      <c r="O9695" s="99"/>
      <c r="P9695" s="99"/>
      <c r="Q9695" s="99"/>
      <c r="R9695" s="99"/>
      <c r="S9695" s="99"/>
      <c r="T9695" s="99"/>
      <c r="U9695" s="99"/>
      <c r="V9695" s="99"/>
      <c r="W9695" s="99"/>
      <c r="X9695" s="99"/>
      <c r="Y9695" s="99"/>
      <c r="Z9695" s="99"/>
      <c r="AF9695" s="326"/>
    </row>
    <row r="9696" spans="1:32" x14ac:dyDescent="0.25">
      <c r="A9696" s="44" t="s">
        <v>5781</v>
      </c>
      <c r="B9696" s="44" t="s">
        <v>20332</v>
      </c>
      <c r="C9696" s="45" t="s">
        <v>5777</v>
      </c>
      <c r="D9696" s="32" t="s">
        <v>12570</v>
      </c>
      <c r="E9696" s="46">
        <v>46599</v>
      </c>
      <c r="AF9696" s="326"/>
    </row>
    <row r="9697" spans="1:32" x14ac:dyDescent="0.25">
      <c r="A9697" s="44" t="s">
        <v>9597</v>
      </c>
      <c r="B9697" s="44" t="s">
        <v>16186</v>
      </c>
      <c r="C9697" s="45" t="s">
        <v>5415</v>
      </c>
      <c r="D9697" s="93" t="s">
        <v>3876</v>
      </c>
      <c r="E9697" s="359">
        <f>DATE(2026,9,30)</f>
        <v>46295</v>
      </c>
      <c r="F9697" s="93"/>
      <c r="G9697" s="93"/>
      <c r="H9697" s="93"/>
      <c r="I9697" s="99"/>
      <c r="J9697" s="99"/>
      <c r="K9697" s="99"/>
      <c r="L9697" s="99"/>
      <c r="M9697" s="99"/>
      <c r="N9697" s="99"/>
      <c r="O9697" s="99"/>
      <c r="P9697" s="99"/>
      <c r="Q9697" s="99"/>
      <c r="R9697" s="99"/>
      <c r="S9697" s="99"/>
      <c r="T9697" s="99"/>
      <c r="U9697" s="99"/>
      <c r="V9697" s="99"/>
      <c r="W9697" s="99"/>
      <c r="X9697" s="99"/>
      <c r="Y9697" s="99"/>
      <c r="Z9697" s="99"/>
      <c r="AA9697" s="380"/>
      <c r="AF9697" s="326"/>
    </row>
    <row r="9698" spans="1:32" x14ac:dyDescent="0.3">
      <c r="A9698" s="372" t="s">
        <v>14376</v>
      </c>
      <c r="B9698" s="372" t="s">
        <v>1204</v>
      </c>
      <c r="C9698" s="125" t="s">
        <v>14352</v>
      </c>
      <c r="D9698" s="32" t="s">
        <v>20621</v>
      </c>
      <c r="E9698" s="125" t="s">
        <v>13567</v>
      </c>
      <c r="F9698" s="125" t="s">
        <v>1236</v>
      </c>
      <c r="G9698" s="125" t="s">
        <v>1237</v>
      </c>
      <c r="AF9698" s="326"/>
    </row>
    <row r="9699" spans="1:32" x14ac:dyDescent="0.25">
      <c r="A9699" s="44" t="s">
        <v>13341</v>
      </c>
      <c r="B9699" s="44" t="s">
        <v>13115</v>
      </c>
      <c r="C9699" s="45">
        <v>8.25</v>
      </c>
      <c r="D9699" s="45" t="s">
        <v>13565</v>
      </c>
      <c r="E9699" s="46">
        <v>47057</v>
      </c>
      <c r="F9699" s="45"/>
      <c r="G9699" s="93"/>
      <c r="H9699" s="93"/>
      <c r="I9699" s="99"/>
      <c r="J9699" s="99"/>
      <c r="K9699" s="99"/>
      <c r="L9699" s="99"/>
      <c r="M9699" s="99"/>
      <c r="N9699" s="99"/>
      <c r="O9699" s="99"/>
      <c r="P9699" s="99"/>
      <c r="Q9699" s="99"/>
      <c r="R9699" s="99"/>
      <c r="S9699" s="99"/>
      <c r="T9699" s="99"/>
      <c r="U9699" s="99"/>
      <c r="V9699" s="99"/>
      <c r="W9699" s="99"/>
      <c r="X9699" s="99"/>
      <c r="Y9699" s="99"/>
      <c r="Z9699" s="99"/>
      <c r="AF9699" s="326"/>
    </row>
    <row r="9700" spans="1:32" x14ac:dyDescent="0.25">
      <c r="A9700" s="44" t="s">
        <v>775</v>
      </c>
      <c r="B9700" s="44" t="s">
        <v>2433</v>
      </c>
      <c r="C9700" s="45">
        <v>230105</v>
      </c>
      <c r="D9700" s="45" t="s">
        <v>12340</v>
      </c>
      <c r="E9700" s="45" t="s">
        <v>5580</v>
      </c>
      <c r="AF9700" s="326"/>
    </row>
    <row r="9701" spans="1:32" x14ac:dyDescent="0.25">
      <c r="A9701" s="44" t="s">
        <v>14269</v>
      </c>
      <c r="B9701" s="44" t="s">
        <v>2433</v>
      </c>
      <c r="C9701" s="45">
        <v>250106</v>
      </c>
      <c r="D9701" s="45" t="s">
        <v>12340</v>
      </c>
      <c r="E9701" s="45" t="s">
        <v>12896</v>
      </c>
      <c r="AF9701" s="326"/>
    </row>
    <row r="9702" spans="1:32" x14ac:dyDescent="0.25">
      <c r="A9702" s="44" t="s">
        <v>7001</v>
      </c>
      <c r="B9702" s="44" t="s">
        <v>7650</v>
      </c>
      <c r="C9702" s="45">
        <v>230504</v>
      </c>
      <c r="D9702" s="45" t="s">
        <v>12340</v>
      </c>
      <c r="E9702" s="45" t="s">
        <v>7651</v>
      </c>
      <c r="AF9702" s="326"/>
    </row>
    <row r="9703" spans="1:32" x14ac:dyDescent="0.25">
      <c r="A9703" s="44" t="s">
        <v>7001</v>
      </c>
      <c r="B9703" s="44" t="s">
        <v>2433</v>
      </c>
      <c r="C9703" s="45">
        <v>230105</v>
      </c>
      <c r="D9703" s="45" t="s">
        <v>12340</v>
      </c>
      <c r="E9703" s="45" t="s">
        <v>5580</v>
      </c>
      <c r="AF9703" s="326"/>
    </row>
    <row r="9704" spans="1:32" x14ac:dyDescent="0.25">
      <c r="A9704" s="44" t="s">
        <v>14568</v>
      </c>
      <c r="B9704" s="44" t="s">
        <v>20361</v>
      </c>
      <c r="C9704" s="45" t="s">
        <v>14565</v>
      </c>
      <c r="D9704" s="32" t="s">
        <v>12570</v>
      </c>
      <c r="E9704" s="46">
        <v>46568</v>
      </c>
      <c r="AF9704" s="326"/>
    </row>
    <row r="9705" spans="1:32" x14ac:dyDescent="0.25">
      <c r="A9705" s="44" t="s">
        <v>254</v>
      </c>
      <c r="B9705" s="44" t="s">
        <v>152</v>
      </c>
      <c r="C9705" s="45" t="s">
        <v>8130</v>
      </c>
      <c r="D9705" s="45" t="s">
        <v>12177</v>
      </c>
      <c r="E9705" s="45" t="s">
        <v>5073</v>
      </c>
      <c r="F9705" s="93"/>
      <c r="G9705" s="93"/>
      <c r="H9705" s="93"/>
      <c r="I9705" s="99"/>
      <c r="J9705" s="99"/>
      <c r="K9705" s="99"/>
      <c r="L9705" s="99"/>
      <c r="M9705" s="99"/>
      <c r="N9705" s="99"/>
      <c r="O9705" s="99"/>
      <c r="P9705" s="99"/>
      <c r="Q9705" s="99"/>
      <c r="R9705" s="99"/>
      <c r="S9705" s="99"/>
      <c r="T9705" s="99"/>
      <c r="U9705" s="99"/>
      <c r="V9705" s="99"/>
      <c r="W9705" s="99"/>
      <c r="X9705" s="99"/>
      <c r="Y9705" s="99"/>
      <c r="Z9705" s="99"/>
      <c r="AF9705" s="326"/>
    </row>
    <row r="9706" spans="1:32" x14ac:dyDescent="0.25">
      <c r="A9706" s="44" t="s">
        <v>254</v>
      </c>
      <c r="B9706" s="44" t="s">
        <v>152</v>
      </c>
      <c r="C9706" s="45" t="s">
        <v>8130</v>
      </c>
      <c r="D9706" s="45" t="s">
        <v>10697</v>
      </c>
      <c r="E9706" s="46">
        <v>46295</v>
      </c>
      <c r="F9706" s="93"/>
      <c r="G9706" s="93"/>
      <c r="H9706" s="93"/>
      <c r="I9706" s="99"/>
      <c r="J9706" s="99"/>
      <c r="K9706" s="99"/>
      <c r="L9706" s="99"/>
      <c r="M9706" s="99"/>
      <c r="N9706" s="44"/>
      <c r="O9706" s="57"/>
      <c r="P9706" s="99"/>
      <c r="Q9706" s="99"/>
      <c r="R9706" s="99"/>
      <c r="S9706" s="99"/>
      <c r="T9706" s="99"/>
      <c r="U9706" s="99"/>
      <c r="V9706" s="99"/>
      <c r="W9706" s="99"/>
      <c r="X9706" s="99"/>
      <c r="Y9706" s="99"/>
      <c r="Z9706" s="99"/>
      <c r="AF9706" s="326"/>
    </row>
    <row r="9707" spans="1:32" x14ac:dyDescent="0.25">
      <c r="A9707" s="44" t="s">
        <v>2491</v>
      </c>
      <c r="B9707" s="44" t="s">
        <v>2433</v>
      </c>
      <c r="C9707" s="45">
        <v>230105</v>
      </c>
      <c r="D9707" s="45" t="s">
        <v>12340</v>
      </c>
      <c r="E9707" s="45" t="s">
        <v>5580</v>
      </c>
      <c r="AF9707" s="326"/>
    </row>
    <row r="9708" spans="1:32" x14ac:dyDescent="0.25">
      <c r="A9708" s="44" t="s">
        <v>13342</v>
      </c>
      <c r="B9708" s="44" t="s">
        <v>13107</v>
      </c>
      <c r="C9708" s="45">
        <v>9.24</v>
      </c>
      <c r="D9708" s="45" t="s">
        <v>13565</v>
      </c>
      <c r="E9708" s="46">
        <v>47299</v>
      </c>
      <c r="F9708" s="45"/>
      <c r="G9708" s="93"/>
      <c r="H9708" s="93"/>
      <c r="I9708" s="99"/>
      <c r="J9708" s="99"/>
      <c r="K9708" s="99"/>
      <c r="L9708" s="99"/>
      <c r="M9708" s="99"/>
      <c r="N9708" s="99"/>
      <c r="O9708" s="99"/>
      <c r="P9708" s="99"/>
      <c r="Q9708" s="99"/>
      <c r="R9708" s="99"/>
      <c r="S9708" s="99"/>
      <c r="T9708" s="99"/>
      <c r="U9708" s="99"/>
      <c r="V9708" s="99"/>
      <c r="W9708" s="99"/>
      <c r="X9708" s="99"/>
      <c r="Y9708" s="99"/>
      <c r="Z9708" s="99"/>
      <c r="AF9708" s="326"/>
    </row>
    <row r="9709" spans="1:32" x14ac:dyDescent="0.25">
      <c r="A9709" s="44" t="s">
        <v>5605</v>
      </c>
      <c r="B9709" s="44" t="s">
        <v>966</v>
      </c>
      <c r="C9709" s="45">
        <v>22010702</v>
      </c>
      <c r="D9709" s="45" t="s">
        <v>12340</v>
      </c>
      <c r="E9709" s="45" t="s">
        <v>5444</v>
      </c>
      <c r="AF9709" s="326"/>
    </row>
    <row r="9710" spans="1:32" x14ac:dyDescent="0.25">
      <c r="A9710" s="44" t="s">
        <v>5605</v>
      </c>
      <c r="B9710" s="44" t="s">
        <v>5443</v>
      </c>
      <c r="C9710" s="45">
        <v>22010701</v>
      </c>
      <c r="D9710" s="45" t="s">
        <v>12340</v>
      </c>
      <c r="E9710" s="45" t="s">
        <v>5444</v>
      </c>
      <c r="AF9710" s="326"/>
    </row>
    <row r="9711" spans="1:32" x14ac:dyDescent="0.25">
      <c r="A9711" s="44" t="s">
        <v>776</v>
      </c>
      <c r="B9711" s="44" t="s">
        <v>3598</v>
      </c>
      <c r="C9711" s="45">
        <v>230301</v>
      </c>
      <c r="D9711" s="45" t="s">
        <v>12340</v>
      </c>
      <c r="E9711" s="45" t="s">
        <v>5580</v>
      </c>
      <c r="AF9711" s="326"/>
    </row>
    <row r="9712" spans="1:32" x14ac:dyDescent="0.25">
      <c r="A9712" s="44" t="s">
        <v>11545</v>
      </c>
      <c r="B9712" s="44" t="s">
        <v>11296</v>
      </c>
      <c r="C9712" s="45">
        <v>240402</v>
      </c>
      <c r="D9712" s="45" t="s">
        <v>12340</v>
      </c>
      <c r="E9712" s="45" t="s">
        <v>5311</v>
      </c>
      <c r="AF9712" s="326"/>
    </row>
    <row r="9713" spans="1:32" x14ac:dyDescent="0.25">
      <c r="A9713" s="44" t="s">
        <v>9598</v>
      </c>
      <c r="B9713" s="44" t="s">
        <v>16187</v>
      </c>
      <c r="C9713" s="45" t="s">
        <v>10589</v>
      </c>
      <c r="D9713" s="93" t="s">
        <v>3876</v>
      </c>
      <c r="E9713" s="359">
        <f>DATE(2028,5,7)</f>
        <v>46880</v>
      </c>
      <c r="F9713" s="93"/>
      <c r="G9713" s="93"/>
      <c r="H9713" s="93"/>
      <c r="I9713" s="99"/>
      <c r="J9713" s="99"/>
      <c r="K9713" s="99"/>
      <c r="L9713" s="99"/>
      <c r="M9713" s="99"/>
      <c r="N9713" s="99"/>
      <c r="O9713" s="99"/>
      <c r="P9713" s="99"/>
      <c r="Q9713" s="99"/>
      <c r="R9713" s="99"/>
      <c r="S9713" s="99"/>
      <c r="T9713" s="99"/>
      <c r="U9713" s="99"/>
      <c r="V9713" s="99"/>
      <c r="W9713" s="99"/>
      <c r="X9713" s="99"/>
      <c r="Y9713" s="99"/>
      <c r="Z9713" s="99"/>
      <c r="AF9713" s="326"/>
    </row>
    <row r="9714" spans="1:32" x14ac:dyDescent="0.25">
      <c r="A9714" s="44" t="s">
        <v>9598</v>
      </c>
      <c r="B9714" s="44" t="s">
        <v>18130</v>
      </c>
      <c r="C9714" s="45" t="s">
        <v>18401</v>
      </c>
      <c r="D9714" s="93" t="s">
        <v>3876</v>
      </c>
      <c r="E9714" s="359">
        <f>DATE(2029,7,24)</f>
        <v>47323</v>
      </c>
      <c r="F9714" s="93"/>
      <c r="G9714" s="93"/>
      <c r="H9714" s="93"/>
      <c r="I9714" s="99"/>
      <c r="J9714" s="99"/>
      <c r="K9714" s="99"/>
      <c r="L9714" s="99"/>
      <c r="M9714" s="99"/>
      <c r="N9714" s="99"/>
      <c r="O9714" s="99"/>
      <c r="P9714" s="99"/>
      <c r="Q9714" s="99"/>
      <c r="R9714" s="99"/>
      <c r="S9714" s="99"/>
      <c r="T9714" s="99"/>
      <c r="U9714" s="99"/>
      <c r="V9714" s="99"/>
      <c r="W9714" s="99"/>
      <c r="X9714" s="99"/>
      <c r="Y9714" s="99"/>
      <c r="Z9714" s="99"/>
      <c r="AF9714" s="326"/>
    </row>
    <row r="9715" spans="1:32" x14ac:dyDescent="0.25">
      <c r="A9715" s="44" t="s">
        <v>255</v>
      </c>
      <c r="B9715" s="44" t="s">
        <v>7999</v>
      </c>
      <c r="C9715" s="45" t="s">
        <v>7235</v>
      </c>
      <c r="D9715" s="45" t="s">
        <v>12177</v>
      </c>
      <c r="E9715" s="45" t="s">
        <v>8524</v>
      </c>
      <c r="F9715" s="93"/>
      <c r="G9715" s="93"/>
      <c r="H9715" s="93"/>
      <c r="I9715" s="99"/>
      <c r="J9715" s="99"/>
      <c r="K9715" s="99"/>
      <c r="L9715" s="99"/>
      <c r="M9715" s="99"/>
      <c r="N9715" s="99"/>
      <c r="O9715" s="99"/>
      <c r="P9715" s="99"/>
      <c r="Q9715" s="99"/>
      <c r="R9715" s="99"/>
      <c r="S9715" s="99"/>
      <c r="T9715" s="99"/>
      <c r="U9715" s="99"/>
      <c r="V9715" s="99"/>
      <c r="W9715" s="99"/>
      <c r="X9715" s="99"/>
      <c r="Y9715" s="99"/>
      <c r="Z9715" s="99"/>
      <c r="AF9715" s="326"/>
    </row>
    <row r="9716" spans="1:32" x14ac:dyDescent="0.25">
      <c r="A9716" s="44" t="s">
        <v>255</v>
      </c>
      <c r="B9716" s="44" t="s">
        <v>8253</v>
      </c>
      <c r="C9716" s="45" t="s">
        <v>8962</v>
      </c>
      <c r="D9716" s="45" t="s">
        <v>12177</v>
      </c>
      <c r="E9716" s="45" t="s">
        <v>8963</v>
      </c>
      <c r="F9716" s="93"/>
      <c r="G9716" s="93"/>
      <c r="H9716" s="93"/>
      <c r="I9716" s="99"/>
      <c r="J9716" s="99"/>
      <c r="K9716" s="99"/>
      <c r="L9716" s="99"/>
      <c r="M9716" s="99"/>
      <c r="N9716" s="99"/>
      <c r="O9716" s="99"/>
      <c r="P9716" s="99"/>
      <c r="Q9716" s="99"/>
      <c r="R9716" s="99"/>
      <c r="S9716" s="99"/>
      <c r="T9716" s="99"/>
      <c r="U9716" s="99"/>
      <c r="V9716" s="99"/>
      <c r="W9716" s="99"/>
      <c r="X9716" s="99"/>
      <c r="Y9716" s="99"/>
      <c r="Z9716" s="99"/>
      <c r="AF9716" s="326"/>
    </row>
    <row r="9717" spans="1:32" x14ac:dyDescent="0.25">
      <c r="A9717" s="44" t="s">
        <v>255</v>
      </c>
      <c r="B9717" s="44" t="s">
        <v>7999</v>
      </c>
      <c r="C9717" s="45" t="s">
        <v>7235</v>
      </c>
      <c r="D9717" s="93" t="s">
        <v>18817</v>
      </c>
      <c r="E9717" s="45" t="s">
        <v>8524</v>
      </c>
      <c r="F9717" s="379"/>
      <c r="G9717" s="379"/>
      <c r="H9717" s="379"/>
      <c r="I9717" s="380"/>
      <c r="J9717" s="380"/>
      <c r="K9717" s="380"/>
      <c r="L9717" s="380"/>
      <c r="M9717" s="380"/>
      <c r="N9717" s="380"/>
      <c r="O9717" s="380"/>
      <c r="P9717" s="380"/>
      <c r="Q9717" s="380"/>
      <c r="R9717" s="380"/>
      <c r="S9717" s="380"/>
      <c r="T9717" s="380"/>
      <c r="U9717" s="380"/>
      <c r="V9717" s="380"/>
      <c r="W9717" s="380"/>
      <c r="X9717" s="380"/>
      <c r="Y9717" s="380"/>
      <c r="Z9717" s="380"/>
      <c r="AA9717" s="380"/>
      <c r="AF9717" s="326"/>
    </row>
    <row r="9718" spans="1:32" x14ac:dyDescent="0.25">
      <c r="A9718" s="44" t="s">
        <v>255</v>
      </c>
      <c r="B9718" s="44" t="s">
        <v>8253</v>
      </c>
      <c r="C9718" s="45" t="s">
        <v>8962</v>
      </c>
      <c r="D9718" s="93" t="s">
        <v>18817</v>
      </c>
      <c r="E9718" s="45" t="s">
        <v>8963</v>
      </c>
      <c r="F9718" s="379"/>
      <c r="G9718" s="379"/>
      <c r="H9718" s="379"/>
      <c r="I9718" s="380"/>
      <c r="J9718" s="380"/>
      <c r="K9718" s="380"/>
      <c r="L9718" s="380"/>
      <c r="M9718" s="380"/>
      <c r="N9718" s="380"/>
      <c r="O9718" s="380"/>
      <c r="P9718" s="380"/>
      <c r="Q9718" s="380"/>
      <c r="R9718" s="380"/>
      <c r="S9718" s="380"/>
      <c r="T9718" s="380"/>
      <c r="U9718" s="380"/>
      <c r="V9718" s="380"/>
      <c r="W9718" s="380"/>
      <c r="X9718" s="380"/>
      <c r="Y9718" s="380"/>
      <c r="Z9718" s="380"/>
      <c r="AA9718" s="380"/>
      <c r="AF9718" s="326"/>
    </row>
    <row r="9719" spans="1:32" x14ac:dyDescent="0.25">
      <c r="A9719" s="44" t="s">
        <v>255</v>
      </c>
      <c r="B9719" s="44" t="s">
        <v>7999</v>
      </c>
      <c r="C9719" s="45" t="s">
        <v>7235</v>
      </c>
      <c r="D9719" s="45" t="s">
        <v>10697</v>
      </c>
      <c r="E9719" s="45" t="s">
        <v>5072</v>
      </c>
      <c r="F9719" s="93"/>
      <c r="G9719" s="93"/>
      <c r="H9719" s="93"/>
      <c r="I9719" s="99"/>
      <c r="J9719" s="99"/>
      <c r="K9719" s="99"/>
      <c r="L9719" s="99"/>
      <c r="M9719" s="99"/>
      <c r="N9719" s="44"/>
      <c r="O9719" s="57"/>
      <c r="P9719" s="99"/>
      <c r="Q9719" s="99"/>
      <c r="R9719" s="99"/>
      <c r="S9719" s="99"/>
      <c r="T9719" s="99"/>
      <c r="U9719" s="99"/>
      <c r="V9719" s="99"/>
      <c r="W9719" s="99"/>
      <c r="X9719" s="99"/>
      <c r="Y9719" s="99"/>
      <c r="Z9719" s="99"/>
      <c r="AF9719" s="326"/>
    </row>
    <row r="9720" spans="1:32" x14ac:dyDescent="0.25">
      <c r="A9720" s="44" t="s">
        <v>255</v>
      </c>
      <c r="B9720" s="44" t="s">
        <v>8253</v>
      </c>
      <c r="C9720" s="45" t="s">
        <v>8962</v>
      </c>
      <c r="D9720" s="45" t="s">
        <v>10697</v>
      </c>
      <c r="E9720" s="45" t="s">
        <v>8963</v>
      </c>
      <c r="F9720" s="93"/>
      <c r="G9720" s="93"/>
      <c r="H9720" s="93"/>
      <c r="I9720" s="99"/>
      <c r="J9720" s="99"/>
      <c r="K9720" s="99"/>
      <c r="L9720" s="99"/>
      <c r="M9720" s="99"/>
      <c r="N9720" s="44"/>
      <c r="O9720" s="57"/>
      <c r="P9720" s="99"/>
      <c r="Q9720" s="99"/>
      <c r="R9720" s="99"/>
      <c r="S9720" s="99"/>
      <c r="T9720" s="99"/>
      <c r="U9720" s="99"/>
      <c r="V9720" s="99"/>
      <c r="W9720" s="99"/>
      <c r="X9720" s="99"/>
      <c r="Y9720" s="99"/>
      <c r="Z9720" s="99"/>
      <c r="AF9720" s="326"/>
    </row>
    <row r="9721" spans="1:32" x14ac:dyDescent="0.25">
      <c r="A9721" s="44" t="s">
        <v>20299</v>
      </c>
      <c r="B9721" s="44" t="s">
        <v>20365</v>
      </c>
      <c r="C9721" s="45" t="s">
        <v>20366</v>
      </c>
      <c r="D9721" s="32" t="s">
        <v>12570</v>
      </c>
      <c r="E9721" s="46">
        <v>46507</v>
      </c>
      <c r="AF9721" s="326"/>
    </row>
    <row r="9722" spans="1:32" x14ac:dyDescent="0.25">
      <c r="A9722" s="44" t="s">
        <v>2492</v>
      </c>
      <c r="B9722" s="44" t="s">
        <v>5447</v>
      </c>
      <c r="C9722" s="45">
        <v>240804</v>
      </c>
      <c r="D9722" s="45" t="s">
        <v>12340</v>
      </c>
      <c r="E9722" s="45" t="s">
        <v>12234</v>
      </c>
      <c r="AF9722" s="326"/>
    </row>
    <row r="9723" spans="1:32" x14ac:dyDescent="0.25">
      <c r="A9723" s="44" t="s">
        <v>2492</v>
      </c>
      <c r="B9723" s="44" t="s">
        <v>2433</v>
      </c>
      <c r="C9723" s="45">
        <v>230105</v>
      </c>
      <c r="D9723" s="45" t="s">
        <v>12340</v>
      </c>
      <c r="E9723" s="45" t="s">
        <v>5580</v>
      </c>
      <c r="AF9723" s="326"/>
    </row>
    <row r="9724" spans="1:32" x14ac:dyDescent="0.25">
      <c r="A9724" s="44" t="s">
        <v>2492</v>
      </c>
      <c r="B9724" s="44" t="s">
        <v>3160</v>
      </c>
      <c r="C9724" s="45">
        <v>230901</v>
      </c>
      <c r="D9724" s="45" t="s">
        <v>12340</v>
      </c>
      <c r="E9724" s="45" t="s">
        <v>8524</v>
      </c>
      <c r="AF9724" s="326"/>
    </row>
    <row r="9725" spans="1:32" x14ac:dyDescent="0.25">
      <c r="A9725" s="44" t="s">
        <v>2492</v>
      </c>
      <c r="B9725" s="44" t="s">
        <v>11296</v>
      </c>
      <c r="C9725" s="45">
        <v>240402</v>
      </c>
      <c r="D9725" s="45" t="s">
        <v>12340</v>
      </c>
      <c r="E9725" s="45" t="s">
        <v>5311</v>
      </c>
      <c r="AF9725" s="326"/>
    </row>
    <row r="9726" spans="1:32" x14ac:dyDescent="0.25">
      <c r="A9726" s="99" t="s">
        <v>8182</v>
      </c>
      <c r="B9726" s="92" t="s">
        <v>11851</v>
      </c>
      <c r="C9726" s="93" t="s">
        <v>11853</v>
      </c>
      <c r="D9726" s="93" t="s">
        <v>1443</v>
      </c>
      <c r="E9726" s="94">
        <v>47269</v>
      </c>
      <c r="F9726" s="93"/>
      <c r="G9726" s="93"/>
      <c r="H9726" s="93"/>
      <c r="I9726" s="99"/>
      <c r="J9726" s="99"/>
      <c r="K9726" s="99"/>
      <c r="L9726" s="99"/>
      <c r="M9726" s="99"/>
      <c r="N9726" s="44"/>
      <c r="O9726" s="44"/>
      <c r="P9726" s="99"/>
      <c r="Q9726" s="99"/>
      <c r="R9726" s="99"/>
      <c r="S9726" s="99"/>
      <c r="T9726" s="99"/>
      <c r="U9726" s="99"/>
      <c r="V9726" s="99"/>
      <c r="W9726" s="99"/>
      <c r="X9726" s="99"/>
      <c r="Y9726" s="99"/>
      <c r="Z9726" s="99"/>
      <c r="AF9726" s="326"/>
    </row>
    <row r="9727" spans="1:32" x14ac:dyDescent="0.25">
      <c r="A9727" s="44" t="s">
        <v>8182</v>
      </c>
      <c r="B9727" s="44" t="s">
        <v>8036</v>
      </c>
      <c r="C9727" s="45" t="s">
        <v>7298</v>
      </c>
      <c r="D9727" s="45" t="s">
        <v>12177</v>
      </c>
      <c r="E9727" s="45" t="s">
        <v>5072</v>
      </c>
      <c r="F9727" s="93"/>
      <c r="G9727" s="93"/>
      <c r="H9727" s="93"/>
      <c r="I9727" s="99"/>
      <c r="J9727" s="99"/>
      <c r="K9727" s="99"/>
      <c r="L9727" s="99"/>
      <c r="M9727" s="99"/>
      <c r="N9727" s="99"/>
      <c r="O9727" s="99"/>
      <c r="P9727" s="99"/>
      <c r="Q9727" s="99"/>
      <c r="R9727" s="99"/>
      <c r="S9727" s="99"/>
      <c r="T9727" s="99"/>
      <c r="U9727" s="99"/>
      <c r="V9727" s="99"/>
      <c r="W9727" s="99"/>
      <c r="X9727" s="99"/>
      <c r="Y9727" s="99"/>
      <c r="Z9727" s="99"/>
      <c r="AF9727" s="326"/>
    </row>
    <row r="9728" spans="1:32" x14ac:dyDescent="0.25">
      <c r="A9728" s="44" t="s">
        <v>8182</v>
      </c>
      <c r="B9728" s="44" t="s">
        <v>8036</v>
      </c>
      <c r="C9728" s="45" t="s">
        <v>7298</v>
      </c>
      <c r="D9728" s="45" t="s">
        <v>10697</v>
      </c>
      <c r="E9728" s="45" t="s">
        <v>5072</v>
      </c>
      <c r="F9728" s="93"/>
      <c r="G9728" s="93"/>
      <c r="H9728" s="93"/>
      <c r="I9728" s="99"/>
      <c r="J9728" s="99"/>
      <c r="K9728" s="99"/>
      <c r="L9728" s="99"/>
      <c r="M9728" s="99"/>
      <c r="N9728" s="44"/>
      <c r="O9728" s="44"/>
      <c r="P9728" s="99"/>
      <c r="Q9728" s="99"/>
      <c r="R9728" s="99"/>
      <c r="S9728" s="99"/>
      <c r="T9728" s="99"/>
      <c r="U9728" s="99"/>
      <c r="V9728" s="99"/>
      <c r="W9728" s="99"/>
      <c r="X9728" s="99"/>
      <c r="Y9728" s="99"/>
      <c r="Z9728" s="99"/>
      <c r="AF9728" s="326"/>
    </row>
    <row r="9729" spans="1:32" x14ac:dyDescent="0.25">
      <c r="A9729" s="44" t="s">
        <v>5606</v>
      </c>
      <c r="B9729" s="44" t="s">
        <v>16188</v>
      </c>
      <c r="C9729" s="45" t="s">
        <v>9907</v>
      </c>
      <c r="D9729" s="93" t="s">
        <v>3876</v>
      </c>
      <c r="E9729" s="359">
        <f>DATE(2027,12,15)</f>
        <v>46736</v>
      </c>
      <c r="F9729" s="93"/>
      <c r="G9729" s="93"/>
      <c r="H9729" s="93"/>
      <c r="I9729" s="99"/>
      <c r="J9729" s="99"/>
      <c r="K9729" s="99"/>
      <c r="L9729" s="99"/>
      <c r="M9729" s="99"/>
      <c r="N9729" s="99"/>
      <c r="O9729" s="99"/>
      <c r="P9729" s="99"/>
      <c r="Q9729" s="99"/>
      <c r="R9729" s="99"/>
      <c r="S9729" s="99"/>
      <c r="T9729" s="99"/>
      <c r="U9729" s="99"/>
      <c r="V9729" s="99"/>
      <c r="W9729" s="99"/>
      <c r="X9729" s="99"/>
      <c r="Y9729" s="99"/>
      <c r="Z9729" s="99"/>
      <c r="AF9729" s="326"/>
    </row>
    <row r="9730" spans="1:32" x14ac:dyDescent="0.25">
      <c r="A9730" s="44" t="s">
        <v>5606</v>
      </c>
      <c r="B9730" s="44" t="s">
        <v>18840</v>
      </c>
      <c r="C9730" s="45">
        <v>260202</v>
      </c>
      <c r="D9730" s="45" t="s">
        <v>12340</v>
      </c>
      <c r="E9730" s="45" t="s">
        <v>10021</v>
      </c>
      <c r="AF9730" s="326"/>
    </row>
    <row r="9731" spans="1:32" x14ac:dyDescent="0.25">
      <c r="A9731" s="44" t="s">
        <v>5606</v>
      </c>
      <c r="B9731" s="44" t="s">
        <v>3275</v>
      </c>
      <c r="C9731" s="45">
        <v>210101</v>
      </c>
      <c r="D9731" s="45" t="s">
        <v>12340</v>
      </c>
      <c r="E9731" s="45" t="s">
        <v>3276</v>
      </c>
      <c r="AF9731" s="326"/>
    </row>
    <row r="9732" spans="1:32" x14ac:dyDescent="0.25">
      <c r="A9732" s="44" t="s">
        <v>4764</v>
      </c>
      <c r="B9732" s="44" t="s">
        <v>7999</v>
      </c>
      <c r="C9732" s="45" t="s">
        <v>8000</v>
      </c>
      <c r="D9732" s="45" t="s">
        <v>12177</v>
      </c>
      <c r="E9732" s="45" t="s">
        <v>5072</v>
      </c>
      <c r="F9732" s="93"/>
      <c r="G9732" s="93"/>
      <c r="H9732" s="93"/>
      <c r="I9732" s="99"/>
      <c r="J9732" s="99"/>
      <c r="K9732" s="99"/>
      <c r="L9732" s="99"/>
      <c r="M9732" s="99"/>
      <c r="N9732" s="99"/>
      <c r="O9732" s="99"/>
      <c r="P9732" s="99"/>
      <c r="Q9732" s="99"/>
      <c r="R9732" s="99"/>
      <c r="S9732" s="99"/>
      <c r="T9732" s="99"/>
      <c r="U9732" s="99"/>
      <c r="V9732" s="99"/>
      <c r="W9732" s="99"/>
      <c r="X9732" s="99"/>
      <c r="Y9732" s="99"/>
      <c r="Z9732" s="99"/>
      <c r="AF9732" s="326"/>
    </row>
    <row r="9733" spans="1:32" x14ac:dyDescent="0.25">
      <c r="A9733" s="44" t="s">
        <v>4764</v>
      </c>
      <c r="B9733" s="44" t="s">
        <v>8253</v>
      </c>
      <c r="C9733" s="45" t="s">
        <v>8254</v>
      </c>
      <c r="D9733" s="45" t="s">
        <v>12177</v>
      </c>
      <c r="E9733" s="45" t="s">
        <v>8255</v>
      </c>
      <c r="F9733" s="93"/>
      <c r="G9733" s="93"/>
      <c r="H9733" s="93"/>
      <c r="I9733" s="99"/>
      <c r="J9733" s="99"/>
      <c r="K9733" s="99"/>
      <c r="L9733" s="99"/>
      <c r="M9733" s="99"/>
      <c r="N9733" s="99"/>
      <c r="O9733" s="99"/>
      <c r="P9733" s="99"/>
      <c r="Q9733" s="99"/>
      <c r="R9733" s="99"/>
      <c r="S9733" s="99"/>
      <c r="T9733" s="99"/>
      <c r="U9733" s="99"/>
      <c r="V9733" s="99"/>
      <c r="W9733" s="99"/>
      <c r="X9733" s="99"/>
      <c r="Y9733" s="99"/>
      <c r="Z9733" s="99"/>
      <c r="AF9733" s="326"/>
    </row>
    <row r="9734" spans="1:32" x14ac:dyDescent="0.25">
      <c r="A9734" s="44" t="s">
        <v>4764</v>
      </c>
      <c r="B9734" s="44" t="s">
        <v>8253</v>
      </c>
      <c r="C9734" s="45" t="s">
        <v>8254</v>
      </c>
      <c r="D9734" s="93" t="s">
        <v>18817</v>
      </c>
      <c r="E9734" s="45" t="s">
        <v>8255</v>
      </c>
      <c r="F9734" s="379"/>
      <c r="G9734" s="379"/>
      <c r="H9734" s="379"/>
      <c r="I9734" s="380"/>
      <c r="J9734" s="380"/>
      <c r="K9734" s="380"/>
      <c r="L9734" s="380"/>
      <c r="M9734" s="380"/>
      <c r="N9734" s="380"/>
      <c r="O9734" s="380"/>
      <c r="P9734" s="380"/>
      <c r="Q9734" s="380"/>
      <c r="R9734" s="380"/>
      <c r="S9734" s="380"/>
      <c r="T9734" s="380"/>
      <c r="U9734" s="380"/>
      <c r="V9734" s="380"/>
      <c r="W9734" s="380"/>
      <c r="X9734" s="380"/>
      <c r="Y9734" s="380"/>
      <c r="Z9734" s="380"/>
      <c r="AA9734" s="380"/>
      <c r="AF9734" s="326"/>
    </row>
    <row r="9735" spans="1:32" x14ac:dyDescent="0.25">
      <c r="A9735" s="44" t="s">
        <v>4764</v>
      </c>
      <c r="B9735" s="44" t="s">
        <v>16189</v>
      </c>
      <c r="C9735" s="45" t="s">
        <v>9908</v>
      </c>
      <c r="D9735" s="93" t="s">
        <v>3876</v>
      </c>
      <c r="E9735" s="359">
        <f>DATE(2028,1,15)</f>
        <v>46767</v>
      </c>
      <c r="F9735" s="93"/>
      <c r="G9735" s="93"/>
      <c r="H9735" s="93"/>
      <c r="I9735" s="99"/>
      <c r="J9735" s="99"/>
      <c r="K9735" s="99"/>
      <c r="L9735" s="99"/>
      <c r="M9735" s="99"/>
      <c r="N9735" s="99"/>
      <c r="O9735" s="99"/>
      <c r="P9735" s="99"/>
      <c r="Q9735" s="99"/>
      <c r="R9735" s="99"/>
      <c r="S9735" s="99"/>
      <c r="T9735" s="99"/>
      <c r="U9735" s="99"/>
      <c r="V9735" s="99"/>
      <c r="W9735" s="99"/>
      <c r="X9735" s="99"/>
      <c r="Y9735" s="99"/>
      <c r="Z9735" s="99"/>
      <c r="AF9735" s="326"/>
    </row>
    <row r="9736" spans="1:32" x14ac:dyDescent="0.25">
      <c r="A9736" s="44" t="s">
        <v>4764</v>
      </c>
      <c r="B9736" s="44" t="s">
        <v>7999</v>
      </c>
      <c r="C9736" s="45" t="s">
        <v>8000</v>
      </c>
      <c r="D9736" s="45" t="s">
        <v>10697</v>
      </c>
      <c r="E9736" s="45" t="s">
        <v>5072</v>
      </c>
      <c r="F9736" s="93"/>
      <c r="G9736" s="93"/>
      <c r="H9736" s="93"/>
      <c r="I9736" s="99"/>
      <c r="J9736" s="99"/>
      <c r="K9736" s="99"/>
      <c r="L9736" s="99"/>
      <c r="M9736" s="99"/>
      <c r="N9736" s="44"/>
      <c r="O9736" s="44"/>
      <c r="P9736" s="99"/>
      <c r="Q9736" s="99"/>
      <c r="R9736" s="99"/>
      <c r="S9736" s="99"/>
      <c r="T9736" s="99"/>
      <c r="U9736" s="99"/>
      <c r="V9736" s="99"/>
      <c r="W9736" s="99"/>
      <c r="X9736" s="99"/>
      <c r="Y9736" s="99"/>
      <c r="Z9736" s="99"/>
      <c r="AF9736" s="326"/>
    </row>
    <row r="9737" spans="1:32" x14ac:dyDescent="0.25">
      <c r="A9737" s="44" t="s">
        <v>4764</v>
      </c>
      <c r="B9737" s="44" t="s">
        <v>8253</v>
      </c>
      <c r="C9737" s="45" t="s">
        <v>8254</v>
      </c>
      <c r="D9737" s="45" t="s">
        <v>10697</v>
      </c>
      <c r="E9737" s="45" t="s">
        <v>8255</v>
      </c>
      <c r="F9737" s="93"/>
      <c r="G9737" s="93"/>
      <c r="H9737" s="93"/>
      <c r="I9737" s="99"/>
      <c r="J9737" s="99"/>
      <c r="K9737" s="99"/>
      <c r="L9737" s="99"/>
      <c r="M9737" s="99"/>
      <c r="N9737" s="44"/>
      <c r="O9737" s="44"/>
      <c r="P9737" s="99"/>
      <c r="Q9737" s="99"/>
      <c r="R9737" s="99"/>
      <c r="S9737" s="99"/>
      <c r="T9737" s="99"/>
      <c r="U9737" s="99"/>
      <c r="V9737" s="99"/>
      <c r="W9737" s="99"/>
      <c r="X9737" s="99"/>
      <c r="Y9737" s="99"/>
      <c r="Z9737" s="99"/>
      <c r="AF9737" s="326"/>
    </row>
    <row r="9738" spans="1:32" x14ac:dyDescent="0.25">
      <c r="A9738" s="44" t="s">
        <v>12989</v>
      </c>
      <c r="B9738" s="44" t="s">
        <v>3298</v>
      </c>
      <c r="C9738" s="45">
        <v>23010402</v>
      </c>
      <c r="D9738" s="45" t="s">
        <v>12340</v>
      </c>
      <c r="E9738" s="45" t="s">
        <v>5640</v>
      </c>
      <c r="AF9738" s="326"/>
    </row>
    <row r="9739" spans="1:32" x14ac:dyDescent="0.25">
      <c r="A9739" s="44" t="s">
        <v>12989</v>
      </c>
      <c r="B9739" s="44" t="s">
        <v>4532</v>
      </c>
      <c r="C9739" s="45">
        <v>241003</v>
      </c>
      <c r="D9739" s="45" t="s">
        <v>12340</v>
      </c>
      <c r="E9739" s="45" t="s">
        <v>5650</v>
      </c>
      <c r="AF9739" s="326"/>
    </row>
    <row r="9740" spans="1:32" x14ac:dyDescent="0.25">
      <c r="A9740" s="44" t="s">
        <v>12989</v>
      </c>
      <c r="B9740" s="44" t="s">
        <v>5639</v>
      </c>
      <c r="C9740" s="45">
        <v>23010401</v>
      </c>
      <c r="D9740" s="45" t="s">
        <v>12340</v>
      </c>
      <c r="E9740" s="45" t="s">
        <v>5640</v>
      </c>
      <c r="AF9740" s="326"/>
    </row>
    <row r="9741" spans="1:32" x14ac:dyDescent="0.25">
      <c r="A9741" s="256" t="s">
        <v>9194</v>
      </c>
      <c r="B9741" s="256" t="s">
        <v>5953</v>
      </c>
      <c r="C9741" s="53" t="s">
        <v>9256</v>
      </c>
      <c r="D9741" s="93" t="s">
        <v>5891</v>
      </c>
      <c r="E9741" s="257">
        <v>47062</v>
      </c>
      <c r="F9741" s="93"/>
      <c r="G9741" s="93"/>
      <c r="H9741" s="93"/>
      <c r="I9741" s="99"/>
      <c r="J9741" s="99"/>
      <c r="K9741" s="99"/>
      <c r="L9741" s="99"/>
      <c r="M9741" s="99"/>
      <c r="N9741" s="99"/>
      <c r="O9741" s="99"/>
      <c r="P9741" s="99"/>
      <c r="Q9741" s="99"/>
      <c r="R9741" s="99"/>
      <c r="S9741" s="99"/>
      <c r="T9741" s="99"/>
      <c r="U9741" s="99"/>
      <c r="V9741" s="99"/>
      <c r="W9741" s="99"/>
      <c r="X9741" s="99"/>
      <c r="Y9741" s="99"/>
      <c r="Z9741" s="99"/>
      <c r="AF9741" s="326"/>
    </row>
    <row r="9742" spans="1:32" x14ac:dyDescent="0.25">
      <c r="A9742" s="44" t="s">
        <v>580</v>
      </c>
      <c r="B9742" s="44" t="s">
        <v>20384</v>
      </c>
      <c r="C9742" s="45" t="s">
        <v>4206</v>
      </c>
      <c r="D9742" s="32" t="s">
        <v>12570</v>
      </c>
      <c r="E9742" s="46">
        <v>46387</v>
      </c>
      <c r="AF9742" s="326"/>
    </row>
    <row r="9743" spans="1:32" x14ac:dyDescent="0.25">
      <c r="A9743" s="44" t="s">
        <v>14270</v>
      </c>
      <c r="B9743" s="44" t="s">
        <v>3298</v>
      </c>
      <c r="C9743" s="45">
        <v>25010402</v>
      </c>
      <c r="D9743" s="45" t="s">
        <v>12340</v>
      </c>
      <c r="E9743" s="45" t="s">
        <v>13581</v>
      </c>
      <c r="AF9743" s="326"/>
    </row>
    <row r="9744" spans="1:32" x14ac:dyDescent="0.25">
      <c r="A9744" s="44" t="s">
        <v>14270</v>
      </c>
      <c r="B9744" s="44" t="s">
        <v>5639</v>
      </c>
      <c r="C9744" s="45">
        <v>25010401</v>
      </c>
      <c r="D9744" s="45" t="s">
        <v>12340</v>
      </c>
      <c r="E9744" s="45" t="s">
        <v>13581</v>
      </c>
      <c r="AF9744" s="326"/>
    </row>
    <row r="9745" spans="1:32" x14ac:dyDescent="0.25">
      <c r="A9745" s="44" t="s">
        <v>8327</v>
      </c>
      <c r="B9745" s="44" t="s">
        <v>8373</v>
      </c>
      <c r="C9745" s="45">
        <v>230603</v>
      </c>
      <c r="D9745" s="45" t="s">
        <v>12340</v>
      </c>
      <c r="E9745" s="45" t="s">
        <v>4471</v>
      </c>
      <c r="AF9745" s="326"/>
    </row>
    <row r="9746" spans="1:32" x14ac:dyDescent="0.25">
      <c r="A9746" s="44" t="s">
        <v>8327</v>
      </c>
      <c r="B9746" s="44" t="s">
        <v>980</v>
      </c>
      <c r="C9746" s="45">
        <v>260103</v>
      </c>
      <c r="D9746" s="45" t="s">
        <v>12340</v>
      </c>
      <c r="E9746" s="45" t="s">
        <v>8976</v>
      </c>
      <c r="AF9746" s="326"/>
    </row>
    <row r="9747" spans="1:32" x14ac:dyDescent="0.3">
      <c r="A9747" s="372" t="s">
        <v>9388</v>
      </c>
      <c r="B9747" s="372" t="s">
        <v>1235</v>
      </c>
      <c r="C9747" s="125" t="s">
        <v>9348</v>
      </c>
      <c r="D9747" s="32" t="s">
        <v>20621</v>
      </c>
      <c r="E9747" s="125" t="s">
        <v>9349</v>
      </c>
      <c r="F9747" s="125" t="s">
        <v>1237</v>
      </c>
      <c r="G9747" s="125" t="s">
        <v>1237</v>
      </c>
      <c r="AF9747" s="326"/>
    </row>
    <row r="9748" spans="1:32" x14ac:dyDescent="0.25">
      <c r="A9748" s="44" t="s">
        <v>13343</v>
      </c>
      <c r="B9748" s="44" t="s">
        <v>13107</v>
      </c>
      <c r="C9748" s="45">
        <v>9.23</v>
      </c>
      <c r="D9748" s="45" t="s">
        <v>13565</v>
      </c>
      <c r="E9748" s="46">
        <v>46934</v>
      </c>
      <c r="F9748" s="45"/>
      <c r="G9748" s="93"/>
      <c r="H9748" s="93"/>
      <c r="I9748" s="99"/>
      <c r="J9748" s="99"/>
      <c r="K9748" s="99"/>
      <c r="L9748" s="99"/>
      <c r="M9748" s="99"/>
      <c r="N9748" s="99"/>
      <c r="O9748" s="99"/>
      <c r="P9748" s="99"/>
      <c r="Q9748" s="99"/>
      <c r="R9748" s="99"/>
      <c r="S9748" s="99"/>
      <c r="T9748" s="99"/>
      <c r="U9748" s="99"/>
      <c r="V9748" s="99"/>
      <c r="W9748" s="99"/>
      <c r="X9748" s="99"/>
      <c r="Y9748" s="99"/>
      <c r="Z9748" s="99"/>
      <c r="AF9748" s="326"/>
    </row>
    <row r="9749" spans="1:32" x14ac:dyDescent="0.25">
      <c r="A9749" s="44" t="s">
        <v>13343</v>
      </c>
      <c r="B9749" s="44" t="s">
        <v>13110</v>
      </c>
      <c r="C9749" s="45">
        <v>12.23</v>
      </c>
      <c r="D9749" s="45" t="s">
        <v>13565</v>
      </c>
      <c r="E9749" s="46">
        <v>46934</v>
      </c>
      <c r="F9749" s="45"/>
      <c r="G9749" s="93"/>
      <c r="H9749" s="93"/>
      <c r="I9749" s="99"/>
      <c r="J9749" s="99"/>
      <c r="K9749" s="99"/>
      <c r="L9749" s="99"/>
      <c r="M9749" s="99"/>
      <c r="N9749" s="99"/>
      <c r="O9749" s="99"/>
      <c r="P9749" s="99"/>
      <c r="Q9749" s="99"/>
      <c r="R9749" s="99"/>
      <c r="S9749" s="99"/>
      <c r="T9749" s="99"/>
      <c r="U9749" s="99"/>
      <c r="V9749" s="99"/>
      <c r="W9749" s="99"/>
      <c r="X9749" s="99"/>
      <c r="Y9749" s="99"/>
      <c r="Z9749" s="99"/>
      <c r="AF9749" s="326"/>
    </row>
    <row r="9750" spans="1:32" x14ac:dyDescent="0.25">
      <c r="A9750" s="99" t="s">
        <v>1447</v>
      </c>
      <c r="B9750" s="92" t="s">
        <v>1445</v>
      </c>
      <c r="C9750" s="93" t="s">
        <v>6724</v>
      </c>
      <c r="D9750" s="93" t="s">
        <v>1250</v>
      </c>
      <c r="E9750" s="94">
        <v>46488</v>
      </c>
      <c r="F9750" s="93"/>
      <c r="G9750" s="93"/>
      <c r="H9750" s="93" t="s">
        <v>1237</v>
      </c>
      <c r="I9750" s="99"/>
      <c r="J9750" s="99"/>
      <c r="K9750" s="99"/>
      <c r="L9750" s="99"/>
      <c r="M9750" s="99"/>
      <c r="N9750" s="44"/>
      <c r="O9750" s="44"/>
      <c r="P9750" s="99"/>
      <c r="Q9750" s="99"/>
      <c r="R9750" s="99"/>
      <c r="S9750" s="99"/>
      <c r="T9750" s="99"/>
      <c r="U9750" s="99"/>
      <c r="V9750" s="99"/>
      <c r="W9750" s="99"/>
      <c r="X9750" s="99"/>
      <c r="Y9750" s="99"/>
      <c r="Z9750" s="99"/>
      <c r="AF9750" s="326"/>
    </row>
    <row r="9751" spans="1:32" x14ac:dyDescent="0.25">
      <c r="A9751" s="44" t="s">
        <v>17124</v>
      </c>
      <c r="B9751" s="44" t="s">
        <v>2433</v>
      </c>
      <c r="C9751" s="45">
        <v>250106</v>
      </c>
      <c r="D9751" s="45" t="s">
        <v>12340</v>
      </c>
      <c r="E9751" s="45" t="s">
        <v>12896</v>
      </c>
      <c r="AF9751" s="326"/>
    </row>
    <row r="9752" spans="1:32" x14ac:dyDescent="0.25">
      <c r="A9752" s="44" t="s">
        <v>9077</v>
      </c>
      <c r="B9752" s="44" t="s">
        <v>3160</v>
      </c>
      <c r="C9752" s="45">
        <v>230901</v>
      </c>
      <c r="D9752" s="45" t="s">
        <v>12340</v>
      </c>
      <c r="E9752" s="45" t="s">
        <v>8524</v>
      </c>
      <c r="AF9752" s="326"/>
    </row>
    <row r="9753" spans="1:32" x14ac:dyDescent="0.25">
      <c r="A9753" s="44" t="s">
        <v>13718</v>
      </c>
      <c r="B9753" s="44" t="s">
        <v>983</v>
      </c>
      <c r="C9753" s="45">
        <v>241102</v>
      </c>
      <c r="D9753" s="45" t="s">
        <v>12340</v>
      </c>
      <c r="E9753" s="45" t="s">
        <v>5650</v>
      </c>
      <c r="AF9753" s="326"/>
    </row>
    <row r="9754" spans="1:32" x14ac:dyDescent="0.25">
      <c r="A9754" s="44" t="s">
        <v>504</v>
      </c>
      <c r="B9754" s="44" t="s">
        <v>20357</v>
      </c>
      <c r="C9754" s="45" t="s">
        <v>8814</v>
      </c>
      <c r="D9754" s="32" t="s">
        <v>12570</v>
      </c>
      <c r="E9754" s="46">
        <v>46477</v>
      </c>
      <c r="AF9754" s="326"/>
    </row>
    <row r="9755" spans="1:32" x14ac:dyDescent="0.25">
      <c r="A9755" s="44" t="s">
        <v>4370</v>
      </c>
      <c r="B9755" s="44" t="s">
        <v>3275</v>
      </c>
      <c r="C9755" s="45" t="s">
        <v>4371</v>
      </c>
      <c r="D9755" s="45" t="s">
        <v>12177</v>
      </c>
      <c r="E9755" s="45" t="s">
        <v>3276</v>
      </c>
      <c r="F9755" s="93"/>
      <c r="G9755" s="93"/>
      <c r="H9755" s="93"/>
      <c r="I9755" s="99"/>
      <c r="J9755" s="99"/>
      <c r="K9755" s="99"/>
      <c r="L9755" s="99"/>
      <c r="M9755" s="99"/>
      <c r="N9755" s="99"/>
      <c r="O9755" s="99"/>
      <c r="P9755" s="99"/>
      <c r="Q9755" s="99"/>
      <c r="R9755" s="99"/>
      <c r="S9755" s="99"/>
      <c r="T9755" s="99"/>
      <c r="U9755" s="99"/>
      <c r="V9755" s="99"/>
      <c r="W9755" s="99"/>
      <c r="X9755" s="99"/>
      <c r="Y9755" s="99"/>
      <c r="Z9755" s="99"/>
      <c r="AF9755" s="326"/>
    </row>
    <row r="9756" spans="1:32" x14ac:dyDescent="0.25">
      <c r="A9756" s="44" t="s">
        <v>4370</v>
      </c>
      <c r="B9756" s="44" t="s">
        <v>8211</v>
      </c>
      <c r="C9756" s="45" t="s">
        <v>8216</v>
      </c>
      <c r="D9756" s="45" t="s">
        <v>12177</v>
      </c>
      <c r="E9756" s="45" t="s">
        <v>5640</v>
      </c>
      <c r="F9756" s="93"/>
      <c r="G9756" s="93"/>
      <c r="H9756" s="93"/>
      <c r="I9756" s="99"/>
      <c r="J9756" s="99"/>
      <c r="K9756" s="99"/>
      <c r="L9756" s="99"/>
      <c r="M9756" s="99"/>
      <c r="N9756" s="99"/>
      <c r="O9756" s="99"/>
      <c r="P9756" s="99"/>
      <c r="Q9756" s="99"/>
      <c r="R9756" s="99"/>
      <c r="S9756" s="99"/>
      <c r="T9756" s="99"/>
      <c r="U9756" s="99"/>
      <c r="V9756" s="99"/>
      <c r="W9756" s="99"/>
      <c r="X9756" s="99"/>
      <c r="Y9756" s="99"/>
      <c r="Z9756" s="99"/>
      <c r="AF9756" s="326"/>
    </row>
    <row r="9757" spans="1:32" x14ac:dyDescent="0.25">
      <c r="A9757" s="44" t="s">
        <v>4370</v>
      </c>
      <c r="B9757" s="44" t="s">
        <v>3275</v>
      </c>
      <c r="C9757" s="45" t="s">
        <v>4371</v>
      </c>
      <c r="D9757" s="93" t="s">
        <v>18817</v>
      </c>
      <c r="E9757" s="45" t="s">
        <v>3276</v>
      </c>
      <c r="F9757" s="379"/>
      <c r="G9757" s="379"/>
      <c r="H9757" s="379"/>
      <c r="I9757" s="380"/>
      <c r="J9757" s="380"/>
      <c r="K9757" s="380"/>
      <c r="L9757" s="380"/>
      <c r="M9757" s="380"/>
      <c r="N9757" s="380"/>
      <c r="O9757" s="380"/>
      <c r="P9757" s="380"/>
      <c r="Q9757" s="380"/>
      <c r="R9757" s="380"/>
      <c r="S9757" s="380"/>
      <c r="T9757" s="380"/>
      <c r="U9757" s="380"/>
      <c r="V9757" s="380"/>
      <c r="W9757" s="380"/>
      <c r="X9757" s="380"/>
      <c r="Y9757" s="380"/>
      <c r="Z9757" s="380"/>
      <c r="AA9757" s="380"/>
      <c r="AF9757" s="326"/>
    </row>
    <row r="9758" spans="1:32" x14ac:dyDescent="0.25">
      <c r="A9758" s="44" t="s">
        <v>4370</v>
      </c>
      <c r="B9758" s="44" t="s">
        <v>8211</v>
      </c>
      <c r="C9758" s="45" t="s">
        <v>8216</v>
      </c>
      <c r="D9758" s="93" t="s">
        <v>18817</v>
      </c>
      <c r="E9758" s="45" t="s">
        <v>5640</v>
      </c>
      <c r="F9758" s="379"/>
      <c r="G9758" s="379"/>
      <c r="H9758" s="379"/>
      <c r="I9758" s="380"/>
      <c r="J9758" s="380"/>
      <c r="K9758" s="380"/>
      <c r="L9758" s="380"/>
      <c r="M9758" s="380"/>
      <c r="N9758" s="380"/>
      <c r="O9758" s="380"/>
      <c r="P9758" s="380"/>
      <c r="Q9758" s="380"/>
      <c r="R9758" s="380"/>
      <c r="S9758" s="380"/>
      <c r="T9758" s="380"/>
      <c r="U9758" s="380"/>
      <c r="V9758" s="380"/>
      <c r="W9758" s="380"/>
      <c r="X9758" s="380"/>
      <c r="Y9758" s="380"/>
      <c r="Z9758" s="380"/>
      <c r="AA9758" s="380"/>
      <c r="AF9758" s="326"/>
    </row>
    <row r="9759" spans="1:32" x14ac:dyDescent="0.25">
      <c r="A9759" s="44" t="s">
        <v>4370</v>
      </c>
      <c r="B9759" s="44" t="s">
        <v>3275</v>
      </c>
      <c r="C9759" s="45" t="s">
        <v>4371</v>
      </c>
      <c r="D9759" s="45" t="s">
        <v>10697</v>
      </c>
      <c r="E9759" s="45" t="s">
        <v>5074</v>
      </c>
      <c r="F9759" s="93"/>
      <c r="G9759" s="93"/>
      <c r="H9759" s="93"/>
      <c r="I9759" s="99"/>
      <c r="J9759" s="99"/>
      <c r="K9759" s="99"/>
      <c r="L9759" s="99"/>
      <c r="M9759" s="99"/>
      <c r="N9759" s="44"/>
      <c r="O9759" s="44"/>
      <c r="P9759" s="99"/>
      <c r="Q9759" s="99"/>
      <c r="R9759" s="99"/>
      <c r="S9759" s="99"/>
      <c r="T9759" s="99"/>
      <c r="U9759" s="99"/>
      <c r="V9759" s="99"/>
      <c r="W9759" s="99"/>
      <c r="X9759" s="99"/>
      <c r="Y9759" s="99"/>
      <c r="Z9759" s="99"/>
      <c r="AF9759" s="326"/>
    </row>
    <row r="9760" spans="1:32" x14ac:dyDescent="0.25">
      <c r="A9760" s="44" t="s">
        <v>4370</v>
      </c>
      <c r="B9760" s="44" t="s">
        <v>8211</v>
      </c>
      <c r="C9760" s="45" t="s">
        <v>8216</v>
      </c>
      <c r="D9760" s="45" t="s">
        <v>10697</v>
      </c>
      <c r="E9760" s="45" t="s">
        <v>7121</v>
      </c>
      <c r="F9760" s="93"/>
      <c r="G9760" s="93"/>
      <c r="H9760" s="93"/>
      <c r="I9760" s="99"/>
      <c r="J9760" s="99"/>
      <c r="K9760" s="99"/>
      <c r="L9760" s="99"/>
      <c r="M9760" s="99"/>
      <c r="N9760" s="44"/>
      <c r="O9760" s="44"/>
      <c r="P9760" s="99"/>
      <c r="Q9760" s="99"/>
      <c r="R9760" s="99"/>
      <c r="S9760" s="99"/>
      <c r="T9760" s="99"/>
      <c r="U9760" s="99"/>
      <c r="V9760" s="99"/>
      <c r="W9760" s="99"/>
      <c r="X9760" s="99"/>
      <c r="Y9760" s="99"/>
      <c r="Z9760" s="99"/>
      <c r="AA9760" s="380"/>
      <c r="AF9760" s="326"/>
    </row>
    <row r="9761" spans="1:32" x14ac:dyDescent="0.25">
      <c r="A9761" s="44" t="s">
        <v>777</v>
      </c>
      <c r="B9761" s="44" t="s">
        <v>3298</v>
      </c>
      <c r="C9761" s="45">
        <v>23010402</v>
      </c>
      <c r="D9761" s="45" t="s">
        <v>12340</v>
      </c>
      <c r="E9761" s="45" t="s">
        <v>5640</v>
      </c>
      <c r="AF9761" s="326"/>
    </row>
    <row r="9762" spans="1:32" x14ac:dyDescent="0.25">
      <c r="A9762" s="44" t="s">
        <v>4302</v>
      </c>
      <c r="B9762" s="44" t="s">
        <v>4303</v>
      </c>
      <c r="C9762" s="45" t="s">
        <v>4304</v>
      </c>
      <c r="D9762" s="45" t="s">
        <v>12177</v>
      </c>
      <c r="E9762" s="46">
        <v>46204</v>
      </c>
      <c r="F9762" s="93"/>
      <c r="G9762" s="93"/>
      <c r="H9762" s="93"/>
      <c r="I9762" s="99"/>
      <c r="J9762" s="99"/>
      <c r="K9762" s="99"/>
      <c r="L9762" s="99"/>
      <c r="M9762" s="99"/>
      <c r="N9762" s="99"/>
      <c r="O9762" s="99"/>
      <c r="P9762" s="99"/>
      <c r="Q9762" s="99"/>
      <c r="R9762" s="99"/>
      <c r="S9762" s="99"/>
      <c r="T9762" s="99"/>
      <c r="U9762" s="99"/>
      <c r="V9762" s="99"/>
      <c r="W9762" s="99"/>
      <c r="X9762" s="99"/>
      <c r="Y9762" s="99"/>
      <c r="Z9762" s="99"/>
      <c r="AF9762" s="326"/>
    </row>
    <row r="9763" spans="1:32" x14ac:dyDescent="0.25">
      <c r="A9763" s="44" t="s">
        <v>4302</v>
      </c>
      <c r="B9763" s="44" t="s">
        <v>4303</v>
      </c>
      <c r="C9763" s="45" t="s">
        <v>4304</v>
      </c>
      <c r="D9763" s="93" t="s">
        <v>18817</v>
      </c>
      <c r="E9763" s="45" t="s">
        <v>18709</v>
      </c>
      <c r="F9763" s="379"/>
      <c r="G9763" s="379"/>
      <c r="H9763" s="379"/>
      <c r="I9763" s="380"/>
      <c r="J9763" s="380"/>
      <c r="K9763" s="380"/>
      <c r="L9763" s="380"/>
      <c r="M9763" s="380"/>
      <c r="N9763" s="380"/>
      <c r="O9763" s="380"/>
      <c r="P9763" s="380"/>
      <c r="Q9763" s="380"/>
      <c r="R9763" s="380"/>
      <c r="S9763" s="380"/>
      <c r="T9763" s="380"/>
      <c r="U9763" s="380"/>
      <c r="V9763" s="380"/>
      <c r="W9763" s="380"/>
      <c r="X9763" s="380"/>
      <c r="Y9763" s="380"/>
      <c r="Z9763" s="380"/>
      <c r="AA9763" s="380"/>
      <c r="AF9763" s="326"/>
    </row>
    <row r="9764" spans="1:32" x14ac:dyDescent="0.25">
      <c r="A9764" s="44" t="s">
        <v>4302</v>
      </c>
      <c r="B9764" s="44" t="s">
        <v>4303</v>
      </c>
      <c r="C9764" s="45" t="s">
        <v>4304</v>
      </c>
      <c r="D9764" s="45" t="s">
        <v>10697</v>
      </c>
      <c r="E9764" s="46" t="s">
        <v>18818</v>
      </c>
      <c r="F9764" s="93"/>
      <c r="G9764" s="93"/>
      <c r="H9764" s="93"/>
      <c r="I9764" s="99"/>
      <c r="J9764" s="99"/>
      <c r="K9764" s="99"/>
      <c r="L9764" s="99"/>
      <c r="M9764" s="99"/>
      <c r="N9764" s="44"/>
      <c r="O9764" s="44"/>
      <c r="P9764" s="99"/>
      <c r="Q9764" s="99"/>
      <c r="R9764" s="99"/>
      <c r="S9764" s="99"/>
      <c r="T9764" s="99"/>
      <c r="U9764" s="99"/>
      <c r="V9764" s="99"/>
      <c r="W9764" s="99"/>
      <c r="X9764" s="99"/>
      <c r="Y9764" s="99"/>
      <c r="Z9764" s="99"/>
      <c r="AA9764" s="380"/>
      <c r="AF9764" s="326"/>
    </row>
    <row r="9765" spans="1:32" x14ac:dyDescent="0.25">
      <c r="A9765" s="44" t="s">
        <v>11546</v>
      </c>
      <c r="B9765" s="44" t="s">
        <v>10020</v>
      </c>
      <c r="C9765" s="45">
        <v>24010401</v>
      </c>
      <c r="D9765" s="45" t="s">
        <v>12340</v>
      </c>
      <c r="E9765" s="45" t="s">
        <v>10021</v>
      </c>
      <c r="AF9765" s="326"/>
    </row>
    <row r="9766" spans="1:32" x14ac:dyDescent="0.25">
      <c r="A9766" s="44" t="s">
        <v>15130</v>
      </c>
      <c r="B9766" s="44" t="s">
        <v>15131</v>
      </c>
      <c r="C9766" s="45" t="s">
        <v>15132</v>
      </c>
      <c r="D9766" s="45" t="s">
        <v>12177</v>
      </c>
      <c r="E9766" s="45" t="s">
        <v>5650</v>
      </c>
      <c r="F9766" s="93"/>
      <c r="G9766" s="93"/>
      <c r="H9766" s="93"/>
      <c r="I9766" s="99"/>
      <c r="J9766" s="99"/>
      <c r="K9766" s="99"/>
      <c r="L9766" s="99"/>
      <c r="M9766" s="99"/>
      <c r="N9766" s="99"/>
      <c r="O9766" s="99"/>
      <c r="P9766" s="99"/>
      <c r="Q9766" s="99"/>
      <c r="R9766" s="99"/>
      <c r="S9766" s="99"/>
      <c r="T9766" s="99"/>
      <c r="U9766" s="99"/>
      <c r="V9766" s="99"/>
      <c r="W9766" s="99"/>
      <c r="X9766" s="99"/>
      <c r="Y9766" s="99"/>
      <c r="Z9766" s="99"/>
      <c r="AF9766" s="326"/>
    </row>
    <row r="9767" spans="1:32" x14ac:dyDescent="0.25">
      <c r="A9767" s="44" t="s">
        <v>15130</v>
      </c>
      <c r="B9767" s="44" t="s">
        <v>15131</v>
      </c>
      <c r="C9767" s="45" t="s">
        <v>15132</v>
      </c>
      <c r="D9767" s="93" t="s">
        <v>18817</v>
      </c>
      <c r="E9767" s="45" t="s">
        <v>5650</v>
      </c>
      <c r="F9767" s="379"/>
      <c r="G9767" s="379"/>
      <c r="H9767" s="379"/>
      <c r="I9767" s="380"/>
      <c r="J9767" s="380"/>
      <c r="K9767" s="380"/>
      <c r="L9767" s="380"/>
      <c r="M9767" s="380"/>
      <c r="N9767" s="380"/>
      <c r="O9767" s="380"/>
      <c r="P9767" s="380"/>
      <c r="Q9767" s="380"/>
      <c r="R9767" s="380"/>
      <c r="S9767" s="380"/>
      <c r="T9767" s="380"/>
      <c r="U9767" s="380"/>
      <c r="V9767" s="380"/>
      <c r="W9767" s="380"/>
      <c r="X9767" s="380"/>
      <c r="Y9767" s="380"/>
      <c r="Z9767" s="380"/>
      <c r="AA9767" s="380"/>
      <c r="AF9767" s="326"/>
    </row>
    <row r="9768" spans="1:32" x14ac:dyDescent="0.25">
      <c r="A9768" s="44" t="s">
        <v>7002</v>
      </c>
      <c r="B9768" s="44" t="s">
        <v>18840</v>
      </c>
      <c r="C9768" s="45">
        <v>260202</v>
      </c>
      <c r="D9768" s="45" t="s">
        <v>12340</v>
      </c>
      <c r="E9768" s="45" t="s">
        <v>10021</v>
      </c>
      <c r="AF9768" s="326"/>
    </row>
    <row r="9769" spans="1:32" x14ac:dyDescent="0.25">
      <c r="A9769" s="44" t="s">
        <v>2493</v>
      </c>
      <c r="B9769" s="44" t="s">
        <v>3598</v>
      </c>
      <c r="C9769" s="45">
        <v>230301</v>
      </c>
      <c r="D9769" s="45" t="s">
        <v>12340</v>
      </c>
      <c r="E9769" s="45" t="s">
        <v>5580</v>
      </c>
      <c r="AF9769" s="326"/>
    </row>
    <row r="9770" spans="1:32" x14ac:dyDescent="0.25">
      <c r="A9770" s="44" t="s">
        <v>8935</v>
      </c>
      <c r="B9770" s="44" t="s">
        <v>12956</v>
      </c>
      <c r="C9770" s="45" t="s">
        <v>15108</v>
      </c>
      <c r="D9770" s="45" t="s">
        <v>12177</v>
      </c>
      <c r="E9770" s="45" t="s">
        <v>7228</v>
      </c>
      <c r="F9770" s="93"/>
      <c r="G9770" s="93"/>
      <c r="H9770" s="93"/>
      <c r="I9770" s="99"/>
      <c r="J9770" s="99"/>
      <c r="K9770" s="99"/>
      <c r="L9770" s="99"/>
      <c r="M9770" s="99"/>
      <c r="N9770" s="99"/>
      <c r="O9770" s="99"/>
      <c r="P9770" s="99"/>
      <c r="Q9770" s="99"/>
      <c r="R9770" s="99"/>
      <c r="S9770" s="99"/>
      <c r="T9770" s="99"/>
      <c r="U9770" s="99"/>
      <c r="V9770" s="99"/>
      <c r="W9770" s="99"/>
      <c r="X9770" s="99"/>
      <c r="Y9770" s="99"/>
      <c r="Z9770" s="99"/>
      <c r="AF9770" s="326"/>
    </row>
    <row r="9771" spans="1:32" x14ac:dyDescent="0.25">
      <c r="A9771" s="44" t="s">
        <v>8935</v>
      </c>
      <c r="B9771" s="44" t="s">
        <v>12956</v>
      </c>
      <c r="C9771" s="45" t="s">
        <v>15108</v>
      </c>
      <c r="D9771" s="93" t="s">
        <v>18817</v>
      </c>
      <c r="E9771" s="45" t="s">
        <v>7228</v>
      </c>
      <c r="F9771" s="379"/>
      <c r="G9771" s="379"/>
      <c r="H9771" s="379"/>
      <c r="I9771" s="380"/>
      <c r="J9771" s="380"/>
      <c r="K9771" s="380"/>
      <c r="L9771" s="380"/>
      <c r="M9771" s="380"/>
      <c r="N9771" s="380"/>
      <c r="O9771" s="380"/>
      <c r="P9771" s="380"/>
      <c r="Q9771" s="380"/>
      <c r="R9771" s="380"/>
      <c r="S9771" s="380"/>
      <c r="T9771" s="380"/>
      <c r="U9771" s="380"/>
      <c r="V9771" s="380"/>
      <c r="W9771" s="380"/>
      <c r="X9771" s="380"/>
      <c r="Y9771" s="380"/>
      <c r="Z9771" s="380"/>
      <c r="AA9771" s="380"/>
      <c r="AF9771" s="326"/>
    </row>
    <row r="9772" spans="1:32" x14ac:dyDescent="0.25">
      <c r="A9772" s="44" t="s">
        <v>8935</v>
      </c>
      <c r="B9772" s="44" t="s">
        <v>2617</v>
      </c>
      <c r="C9772" s="45" t="s">
        <v>15108</v>
      </c>
      <c r="D9772" s="45" t="s">
        <v>10697</v>
      </c>
      <c r="E9772" s="46">
        <v>47483</v>
      </c>
      <c r="F9772" s="93"/>
      <c r="G9772" s="93"/>
      <c r="H9772" s="93"/>
      <c r="I9772" s="99"/>
      <c r="J9772" s="99"/>
      <c r="K9772" s="99"/>
      <c r="L9772" s="99"/>
      <c r="M9772" s="99"/>
      <c r="N9772" s="44"/>
      <c r="O9772" s="44"/>
      <c r="P9772" s="99"/>
      <c r="Q9772" s="99"/>
      <c r="R9772" s="99"/>
      <c r="S9772" s="99"/>
      <c r="T9772" s="99"/>
      <c r="U9772" s="99"/>
      <c r="V9772" s="99"/>
      <c r="W9772" s="99"/>
      <c r="X9772" s="99"/>
      <c r="Y9772" s="99"/>
      <c r="Z9772" s="99"/>
      <c r="AF9772" s="326"/>
    </row>
    <row r="9773" spans="1:32" x14ac:dyDescent="0.25">
      <c r="A9773" s="120" t="s">
        <v>2133</v>
      </c>
      <c r="B9773" s="114" t="s">
        <v>2068</v>
      </c>
      <c r="C9773" s="106" t="s">
        <v>7353</v>
      </c>
      <c r="D9773" s="93" t="s">
        <v>1443</v>
      </c>
      <c r="E9773" s="119">
        <v>46295</v>
      </c>
      <c r="F9773" s="93"/>
      <c r="G9773" s="93"/>
      <c r="H9773" s="93"/>
      <c r="I9773" s="99"/>
      <c r="J9773" s="99"/>
      <c r="K9773" s="99"/>
      <c r="L9773" s="99"/>
      <c r="M9773" s="99"/>
      <c r="N9773" s="44"/>
      <c r="O9773" s="44"/>
      <c r="P9773" s="99"/>
      <c r="Q9773" s="99"/>
      <c r="R9773" s="99"/>
      <c r="S9773" s="99"/>
      <c r="T9773" s="99"/>
      <c r="U9773" s="99"/>
      <c r="V9773" s="99"/>
      <c r="W9773" s="99"/>
      <c r="X9773" s="99"/>
      <c r="Y9773" s="99"/>
      <c r="Z9773" s="99"/>
      <c r="AA9773" s="380"/>
      <c r="AF9773" s="326"/>
    </row>
    <row r="9774" spans="1:32" x14ac:dyDescent="0.25">
      <c r="A9774" s="44" t="s">
        <v>10250</v>
      </c>
      <c r="B9774" s="92" t="s">
        <v>10390</v>
      </c>
      <c r="C9774" s="56" t="s">
        <v>10132</v>
      </c>
      <c r="D9774" s="146" t="s">
        <v>10389</v>
      </c>
      <c r="E9774" s="107">
        <v>45838</v>
      </c>
      <c r="F9774" s="93"/>
      <c r="G9774" s="93"/>
      <c r="H9774" s="93"/>
      <c r="I9774" s="99"/>
      <c r="J9774" s="99"/>
      <c r="K9774" s="99"/>
      <c r="L9774" s="99"/>
      <c r="M9774" s="99"/>
      <c r="N9774" s="44"/>
      <c r="O9774" s="44"/>
      <c r="P9774" s="99"/>
      <c r="Q9774" s="99"/>
      <c r="R9774" s="99"/>
      <c r="S9774" s="99"/>
      <c r="T9774" s="99"/>
      <c r="U9774" s="99"/>
      <c r="V9774" s="99"/>
      <c r="W9774" s="99"/>
      <c r="X9774" s="99"/>
      <c r="Y9774" s="99"/>
      <c r="Z9774" s="99"/>
      <c r="AF9774" s="326"/>
    </row>
    <row r="9775" spans="1:32" x14ac:dyDescent="0.25">
      <c r="A9775" s="44" t="s">
        <v>10251</v>
      </c>
      <c r="B9775" s="92" t="s">
        <v>10390</v>
      </c>
      <c r="C9775" s="56" t="s">
        <v>10124</v>
      </c>
      <c r="D9775" s="146" t="s">
        <v>10389</v>
      </c>
      <c r="E9775" s="107">
        <v>45838</v>
      </c>
      <c r="F9775" s="93"/>
      <c r="G9775" s="93"/>
      <c r="H9775" s="93"/>
      <c r="I9775" s="99"/>
      <c r="J9775" s="99"/>
      <c r="K9775" s="99"/>
      <c r="L9775" s="99"/>
      <c r="M9775" s="99"/>
      <c r="N9775" s="44"/>
      <c r="O9775" s="44"/>
      <c r="P9775" s="99"/>
      <c r="Q9775" s="99"/>
      <c r="R9775" s="99"/>
      <c r="S9775" s="99"/>
      <c r="T9775" s="99"/>
      <c r="U9775" s="99"/>
      <c r="V9775" s="99"/>
      <c r="W9775" s="99"/>
      <c r="X9775" s="99"/>
      <c r="Y9775" s="99"/>
      <c r="Z9775" s="99"/>
      <c r="AF9775" s="326"/>
    </row>
    <row r="9776" spans="1:32" x14ac:dyDescent="0.25">
      <c r="A9776" s="91" t="s">
        <v>10252</v>
      </c>
      <c r="B9776" s="92" t="s">
        <v>10390</v>
      </c>
      <c r="C9776" s="56" t="s">
        <v>10135</v>
      </c>
      <c r="D9776" s="146" t="s">
        <v>10389</v>
      </c>
      <c r="E9776" s="107">
        <v>45838</v>
      </c>
      <c r="F9776" s="93"/>
      <c r="G9776" s="93"/>
      <c r="H9776" s="93"/>
      <c r="I9776" s="99"/>
      <c r="J9776" s="99"/>
      <c r="K9776" s="99"/>
      <c r="L9776" s="99"/>
      <c r="M9776" s="99"/>
      <c r="N9776" s="44"/>
      <c r="O9776" s="44"/>
      <c r="P9776" s="99"/>
      <c r="Q9776" s="99"/>
      <c r="R9776" s="99"/>
      <c r="S9776" s="99"/>
      <c r="T9776" s="99"/>
      <c r="U9776" s="99"/>
      <c r="V9776" s="99"/>
      <c r="W9776" s="99"/>
      <c r="X9776" s="99"/>
      <c r="Y9776" s="99"/>
      <c r="Z9776" s="99"/>
      <c r="AF9776" s="326"/>
    </row>
    <row r="9777" spans="1:32" x14ac:dyDescent="0.25">
      <c r="A9777" s="44" t="s">
        <v>7689</v>
      </c>
      <c r="B9777" s="44" t="s">
        <v>8465</v>
      </c>
      <c r="C9777" s="45">
        <v>230804</v>
      </c>
      <c r="D9777" s="45" t="s">
        <v>12340</v>
      </c>
      <c r="E9777" s="45" t="s">
        <v>4380</v>
      </c>
      <c r="AF9777" s="326"/>
    </row>
    <row r="9778" spans="1:32" x14ac:dyDescent="0.25">
      <c r="A9778" s="44" t="s">
        <v>7689</v>
      </c>
      <c r="B9778" s="44" t="s">
        <v>8374</v>
      </c>
      <c r="C9778" s="45">
        <v>230401</v>
      </c>
      <c r="D9778" s="45" t="s">
        <v>12340</v>
      </c>
      <c r="E9778" s="45" t="s">
        <v>7925</v>
      </c>
      <c r="AF9778" s="326"/>
    </row>
    <row r="9779" spans="1:32" x14ac:dyDescent="0.3">
      <c r="A9779" s="99" t="s">
        <v>14428</v>
      </c>
      <c r="B9779" s="92" t="s">
        <v>14451</v>
      </c>
      <c r="C9779" s="93" t="s">
        <v>14452</v>
      </c>
      <c r="D9779" s="93" t="s">
        <v>1250</v>
      </c>
      <c r="E9779" s="94">
        <v>47320</v>
      </c>
      <c r="F9779" s="93"/>
      <c r="G9779" s="93"/>
      <c r="H9779" s="93"/>
      <c r="I9779" s="99"/>
      <c r="J9779" s="99"/>
      <c r="K9779" s="99"/>
      <c r="L9779" s="99"/>
      <c r="M9779" s="99"/>
      <c r="N9779" s="99"/>
      <c r="O9779" s="99"/>
      <c r="P9779" s="99"/>
      <c r="Q9779" s="99"/>
      <c r="R9779" s="99"/>
      <c r="S9779" s="99"/>
      <c r="T9779" s="99"/>
      <c r="U9779" s="99"/>
      <c r="V9779" s="99"/>
      <c r="W9779" s="99"/>
      <c r="X9779" s="99"/>
      <c r="Y9779" s="99"/>
      <c r="Z9779" s="99"/>
      <c r="AA9779" s="380"/>
      <c r="AF9779" s="326"/>
    </row>
    <row r="9780" spans="1:32" x14ac:dyDescent="0.3">
      <c r="A9780" s="372" t="s">
        <v>3100</v>
      </c>
      <c r="B9780" s="372" t="s">
        <v>13870</v>
      </c>
      <c r="C9780" s="125" t="s">
        <v>13871</v>
      </c>
      <c r="D9780" s="32" t="s">
        <v>20621</v>
      </c>
      <c r="E9780" s="125" t="s">
        <v>5650</v>
      </c>
      <c r="F9780" s="125" t="s">
        <v>1236</v>
      </c>
      <c r="G9780" s="125" t="s">
        <v>1237</v>
      </c>
      <c r="AF9780" s="326"/>
    </row>
    <row r="9781" spans="1:32" x14ac:dyDescent="0.25">
      <c r="A9781" s="44" t="s">
        <v>3100</v>
      </c>
      <c r="B9781" s="44" t="s">
        <v>967</v>
      </c>
      <c r="C9781" s="45">
        <v>220601</v>
      </c>
      <c r="D9781" s="45" t="s">
        <v>12340</v>
      </c>
      <c r="E9781" s="45" t="s">
        <v>5235</v>
      </c>
      <c r="AF9781" s="326"/>
    </row>
    <row r="9782" spans="1:32" x14ac:dyDescent="0.25">
      <c r="A9782" s="44" t="s">
        <v>3100</v>
      </c>
      <c r="B9782" s="44" t="s">
        <v>978</v>
      </c>
      <c r="C9782" s="45">
        <v>230703</v>
      </c>
      <c r="D9782" s="45" t="s">
        <v>12340</v>
      </c>
      <c r="E9782" s="45" t="s">
        <v>4375</v>
      </c>
      <c r="AF9782" s="326"/>
    </row>
    <row r="9783" spans="1:32" x14ac:dyDescent="0.25">
      <c r="A9783" s="267" t="s">
        <v>47</v>
      </c>
      <c r="B9783" s="267" t="s">
        <v>9307</v>
      </c>
      <c r="C9783" s="268">
        <v>791202303002</v>
      </c>
      <c r="D9783" s="268" t="s">
        <v>6775</v>
      </c>
      <c r="E9783" s="269" t="s">
        <v>3276</v>
      </c>
      <c r="F9783" s="93"/>
      <c r="G9783" s="93"/>
      <c r="H9783" s="93"/>
      <c r="I9783" s="99"/>
      <c r="J9783" s="99"/>
      <c r="K9783" s="99"/>
      <c r="L9783" s="99"/>
      <c r="M9783" s="99"/>
      <c r="N9783" s="44"/>
      <c r="O9783" s="44"/>
      <c r="P9783" s="99"/>
      <c r="Q9783" s="99"/>
      <c r="R9783" s="99"/>
      <c r="S9783" s="99"/>
      <c r="T9783" s="99"/>
      <c r="U9783" s="99"/>
      <c r="V9783" s="99"/>
      <c r="W9783" s="99"/>
      <c r="X9783" s="99"/>
      <c r="Y9783" s="99"/>
      <c r="Z9783" s="99"/>
      <c r="AF9783" s="326"/>
    </row>
    <row r="9784" spans="1:32" x14ac:dyDescent="0.25">
      <c r="A9784" s="57" t="s">
        <v>47</v>
      </c>
      <c r="B9784" s="92" t="s">
        <v>3862</v>
      </c>
      <c r="C9784" s="93" t="s">
        <v>3860</v>
      </c>
      <c r="D9784" s="93" t="s">
        <v>3861</v>
      </c>
      <c r="E9784" s="94">
        <v>46203</v>
      </c>
      <c r="F9784" s="93"/>
      <c r="G9784" s="93"/>
      <c r="H9784" s="93"/>
      <c r="I9784" s="99"/>
      <c r="J9784" s="99"/>
      <c r="K9784" s="99"/>
      <c r="L9784" s="99"/>
      <c r="M9784" s="99"/>
      <c r="N9784" s="44"/>
      <c r="O9784" s="44"/>
      <c r="P9784" s="99"/>
      <c r="Q9784" s="99"/>
      <c r="R9784" s="99"/>
      <c r="S9784" s="99"/>
      <c r="T9784" s="99"/>
      <c r="U9784" s="99"/>
      <c r="V9784" s="99"/>
      <c r="W9784" s="99"/>
      <c r="X9784" s="99"/>
      <c r="Y9784" s="99"/>
      <c r="Z9784" s="99"/>
      <c r="AA9784" s="380"/>
      <c r="AF9784" s="326"/>
    </row>
    <row r="9785" spans="1:32" x14ac:dyDescent="0.25">
      <c r="A9785" s="92" t="s">
        <v>47</v>
      </c>
      <c r="B9785" s="92" t="s">
        <v>11136</v>
      </c>
      <c r="C9785" s="93" t="s">
        <v>11137</v>
      </c>
      <c r="D9785" s="93" t="s">
        <v>1250</v>
      </c>
      <c r="E9785" s="94">
        <v>46281</v>
      </c>
      <c r="F9785" s="93"/>
      <c r="G9785" s="93"/>
      <c r="H9785" s="93"/>
      <c r="I9785" s="99"/>
      <c r="J9785" s="99"/>
      <c r="K9785" s="99"/>
      <c r="L9785" s="99"/>
      <c r="M9785" s="99"/>
      <c r="N9785" s="44"/>
      <c r="O9785" s="44"/>
      <c r="P9785" s="99"/>
      <c r="Q9785" s="99"/>
      <c r="R9785" s="99"/>
      <c r="S9785" s="99"/>
      <c r="T9785" s="99"/>
      <c r="U9785" s="99"/>
      <c r="V9785" s="99"/>
      <c r="W9785" s="99"/>
      <c r="X9785" s="99"/>
      <c r="Y9785" s="99"/>
      <c r="Z9785" s="99"/>
      <c r="AA9785" s="380"/>
      <c r="AF9785" s="326"/>
    </row>
    <row r="9786" spans="1:32" x14ac:dyDescent="0.25">
      <c r="A9786" s="44" t="s">
        <v>5607</v>
      </c>
      <c r="B9786" s="44" t="s">
        <v>2433</v>
      </c>
      <c r="C9786" s="45">
        <v>220105</v>
      </c>
      <c r="D9786" s="45" t="s">
        <v>12340</v>
      </c>
      <c r="E9786" s="45" t="s">
        <v>2686</v>
      </c>
      <c r="AF9786" s="326"/>
    </row>
    <row r="9787" spans="1:32" x14ac:dyDescent="0.25">
      <c r="A9787" s="44" t="s">
        <v>778</v>
      </c>
      <c r="B9787" s="44" t="s">
        <v>11331</v>
      </c>
      <c r="C9787" s="45">
        <v>24050301</v>
      </c>
      <c r="D9787" s="45" t="s">
        <v>12340</v>
      </c>
      <c r="E9787" s="45" t="s">
        <v>5468</v>
      </c>
      <c r="AF9787" s="326"/>
    </row>
    <row r="9788" spans="1:32" x14ac:dyDescent="0.25">
      <c r="A9788" s="44" t="s">
        <v>778</v>
      </c>
      <c r="B9788" s="44" t="s">
        <v>18840</v>
      </c>
      <c r="C9788" s="45">
        <v>260202</v>
      </c>
      <c r="D9788" s="45" t="s">
        <v>12340</v>
      </c>
      <c r="E9788" s="45" t="s">
        <v>10021</v>
      </c>
      <c r="AF9788" s="326"/>
    </row>
    <row r="9789" spans="1:32" ht="14.4" x14ac:dyDescent="0.3">
      <c r="A9789" s="385" t="s">
        <v>8621</v>
      </c>
      <c r="B9789" s="385" t="s">
        <v>10501</v>
      </c>
      <c r="C9789" s="387" t="s">
        <v>8615</v>
      </c>
      <c r="D9789" s="93" t="s">
        <v>5007</v>
      </c>
      <c r="E9789" s="389" t="s">
        <v>10500</v>
      </c>
      <c r="AF9789" s="326"/>
    </row>
    <row r="9790" spans="1:32" x14ac:dyDescent="0.3">
      <c r="A9790" s="92" t="s">
        <v>8621</v>
      </c>
      <c r="B9790" s="92" t="s">
        <v>14022</v>
      </c>
      <c r="C9790" s="349" t="s">
        <v>8615</v>
      </c>
      <c r="D9790" s="349" t="s">
        <v>14041</v>
      </c>
      <c r="E9790" s="351">
        <v>47118</v>
      </c>
      <c r="F9790" s="93"/>
      <c r="G9790" s="93"/>
      <c r="H9790" s="93"/>
      <c r="I9790" s="99"/>
      <c r="J9790" s="99"/>
      <c r="K9790" s="99"/>
      <c r="L9790" s="99"/>
      <c r="M9790" s="99"/>
      <c r="N9790" s="99"/>
      <c r="O9790" s="99"/>
      <c r="P9790" s="99"/>
      <c r="Q9790" s="99"/>
      <c r="R9790" s="99"/>
      <c r="S9790" s="99"/>
      <c r="T9790" s="99"/>
      <c r="U9790" s="99"/>
      <c r="V9790" s="99"/>
      <c r="W9790" s="99"/>
      <c r="X9790" s="99"/>
      <c r="Y9790" s="99"/>
      <c r="Z9790" s="99"/>
      <c r="AF9790" s="326"/>
    </row>
    <row r="9791" spans="1:32" x14ac:dyDescent="0.25">
      <c r="A9791" s="44" t="s">
        <v>3675</v>
      </c>
      <c r="B9791" s="44" t="s">
        <v>3275</v>
      </c>
      <c r="C9791" s="45">
        <v>210101</v>
      </c>
      <c r="D9791" s="45" t="s">
        <v>12340</v>
      </c>
      <c r="E9791" s="45" t="s">
        <v>3276</v>
      </c>
      <c r="AF9791" s="326"/>
    </row>
    <row r="9792" spans="1:32" x14ac:dyDescent="0.25">
      <c r="A9792" s="44" t="s">
        <v>10530</v>
      </c>
      <c r="B9792" s="44" t="s">
        <v>13118</v>
      </c>
      <c r="C9792" s="45">
        <v>21.23</v>
      </c>
      <c r="D9792" s="45" t="s">
        <v>13565</v>
      </c>
      <c r="E9792" s="46">
        <v>46934</v>
      </c>
      <c r="F9792" s="45"/>
      <c r="G9792" s="93"/>
      <c r="H9792" s="93"/>
      <c r="I9792" s="99"/>
      <c r="J9792" s="99"/>
      <c r="K9792" s="99"/>
      <c r="L9792" s="99"/>
      <c r="M9792" s="99"/>
      <c r="N9792" s="99"/>
      <c r="O9792" s="99"/>
      <c r="P9792" s="99"/>
      <c r="Q9792" s="99"/>
      <c r="R9792" s="99"/>
      <c r="S9792" s="99"/>
      <c r="T9792" s="99"/>
      <c r="U9792" s="99"/>
      <c r="V9792" s="99"/>
      <c r="W9792" s="99"/>
      <c r="X9792" s="99"/>
      <c r="Y9792" s="99"/>
      <c r="Z9792" s="99"/>
      <c r="AF9792" s="326"/>
    </row>
    <row r="9793" spans="1:32" x14ac:dyDescent="0.25">
      <c r="A9793" s="44" t="s">
        <v>7945</v>
      </c>
      <c r="B9793" s="44" t="s">
        <v>4392</v>
      </c>
      <c r="C9793" s="45" t="s">
        <v>4431</v>
      </c>
      <c r="D9793" s="45" t="s">
        <v>12177</v>
      </c>
      <c r="E9793" s="45" t="s">
        <v>4354</v>
      </c>
      <c r="F9793" s="93"/>
      <c r="G9793" s="93"/>
      <c r="H9793" s="93"/>
      <c r="I9793" s="99"/>
      <c r="J9793" s="99"/>
      <c r="K9793" s="99"/>
      <c r="L9793" s="99"/>
      <c r="M9793" s="99"/>
      <c r="N9793" s="99"/>
      <c r="O9793" s="99"/>
      <c r="P9793" s="99"/>
      <c r="Q9793" s="99"/>
      <c r="R9793" s="99"/>
      <c r="S9793" s="99"/>
      <c r="T9793" s="99"/>
      <c r="U9793" s="99"/>
      <c r="V9793" s="99"/>
      <c r="W9793" s="99"/>
      <c r="X9793" s="99"/>
      <c r="Y9793" s="99"/>
      <c r="Z9793" s="99"/>
      <c r="AF9793" s="326"/>
    </row>
    <row r="9794" spans="1:32" x14ac:dyDescent="0.25">
      <c r="A9794" s="44" t="s">
        <v>7945</v>
      </c>
      <c r="B9794" s="44" t="s">
        <v>4392</v>
      </c>
      <c r="C9794" s="45" t="s">
        <v>4431</v>
      </c>
      <c r="D9794" s="93" t="s">
        <v>18817</v>
      </c>
      <c r="E9794" s="45" t="s">
        <v>2628</v>
      </c>
      <c r="F9794" s="379"/>
      <c r="G9794" s="379"/>
      <c r="H9794" s="379"/>
      <c r="I9794" s="380"/>
      <c r="J9794" s="380"/>
      <c r="K9794" s="380"/>
      <c r="L9794" s="380"/>
      <c r="M9794" s="380"/>
      <c r="N9794" s="380"/>
      <c r="O9794" s="380"/>
      <c r="P9794" s="380"/>
      <c r="Q9794" s="380"/>
      <c r="R9794" s="380"/>
      <c r="S9794" s="380"/>
      <c r="T9794" s="380"/>
      <c r="U9794" s="380"/>
      <c r="V9794" s="380"/>
      <c r="W9794" s="380"/>
      <c r="X9794" s="380"/>
      <c r="Y9794" s="380"/>
      <c r="Z9794" s="380"/>
      <c r="AA9794" s="380"/>
      <c r="AF9794" s="326"/>
    </row>
    <row r="9795" spans="1:32" x14ac:dyDescent="0.3">
      <c r="A9795" s="372" t="s">
        <v>1094</v>
      </c>
      <c r="B9795" s="372" t="s">
        <v>7356</v>
      </c>
      <c r="C9795" s="125" t="s">
        <v>20261</v>
      </c>
      <c r="D9795" s="32" t="s">
        <v>20621</v>
      </c>
      <c r="E9795" s="125" t="s">
        <v>8976</v>
      </c>
      <c r="F9795" s="125" t="s">
        <v>1236</v>
      </c>
      <c r="G9795" s="125" t="s">
        <v>1237</v>
      </c>
      <c r="AF9795" s="326"/>
    </row>
    <row r="9796" spans="1:32" x14ac:dyDescent="0.25">
      <c r="A9796" s="44" t="s">
        <v>19402</v>
      </c>
      <c r="B9796" s="44" t="s">
        <v>978</v>
      </c>
      <c r="C9796" s="45">
        <v>230703</v>
      </c>
      <c r="D9796" s="45" t="s">
        <v>12340</v>
      </c>
      <c r="E9796" s="45" t="s">
        <v>4375</v>
      </c>
      <c r="AF9796" s="326"/>
    </row>
    <row r="9797" spans="1:32" x14ac:dyDescent="0.25">
      <c r="A9797" s="44" t="s">
        <v>19402</v>
      </c>
      <c r="B9797" s="44" t="s">
        <v>10031</v>
      </c>
      <c r="C9797" s="45">
        <v>240101</v>
      </c>
      <c r="D9797" s="45" t="s">
        <v>12340</v>
      </c>
      <c r="E9797" s="45" t="s">
        <v>10032</v>
      </c>
      <c r="AF9797" s="326"/>
    </row>
    <row r="9798" spans="1:32" x14ac:dyDescent="0.25">
      <c r="A9798" s="44" t="s">
        <v>19402</v>
      </c>
      <c r="B9798" s="44" t="s">
        <v>967</v>
      </c>
      <c r="C9798" s="45">
        <v>230601</v>
      </c>
      <c r="D9798" s="45" t="s">
        <v>12340</v>
      </c>
      <c r="E9798" s="45" t="s">
        <v>8383</v>
      </c>
      <c r="AF9798" s="326"/>
    </row>
    <row r="9799" spans="1:32" x14ac:dyDescent="0.25">
      <c r="A9799" s="44" t="s">
        <v>2494</v>
      </c>
      <c r="B9799" s="44" t="s">
        <v>2433</v>
      </c>
      <c r="C9799" s="45">
        <v>230105</v>
      </c>
      <c r="D9799" s="45" t="s">
        <v>12340</v>
      </c>
      <c r="E9799" s="45" t="s">
        <v>5580</v>
      </c>
      <c r="AF9799" s="326"/>
    </row>
    <row r="9800" spans="1:32" x14ac:dyDescent="0.25">
      <c r="A9800" s="44" t="s">
        <v>7561</v>
      </c>
      <c r="B9800" s="44" t="s">
        <v>5460</v>
      </c>
      <c r="C9800" s="45">
        <v>251003</v>
      </c>
      <c r="D9800" s="45" t="s">
        <v>12340</v>
      </c>
      <c r="E9800" s="45" t="s">
        <v>12119</v>
      </c>
      <c r="AF9800" s="326"/>
    </row>
    <row r="9801" spans="1:32" x14ac:dyDescent="0.25">
      <c r="A9801" s="44" t="s">
        <v>7561</v>
      </c>
      <c r="B9801" s="44" t="s">
        <v>7653</v>
      </c>
      <c r="C9801" s="45">
        <v>230302</v>
      </c>
      <c r="D9801" s="45" t="s">
        <v>12340</v>
      </c>
      <c r="E9801" s="45" t="s">
        <v>3276</v>
      </c>
      <c r="AF9801" s="326"/>
    </row>
    <row r="9802" spans="1:32" x14ac:dyDescent="0.25">
      <c r="A9802" s="44" t="s">
        <v>7561</v>
      </c>
      <c r="B9802" s="44" t="s">
        <v>7650</v>
      </c>
      <c r="C9802" s="45">
        <v>230504</v>
      </c>
      <c r="D9802" s="45" t="s">
        <v>12340</v>
      </c>
      <c r="E9802" s="45" t="s">
        <v>7651</v>
      </c>
      <c r="AF9802" s="326"/>
    </row>
    <row r="9803" spans="1:32" x14ac:dyDescent="0.25">
      <c r="A9803" s="44" t="s">
        <v>7561</v>
      </c>
      <c r="B9803" s="44" t="s">
        <v>10016</v>
      </c>
      <c r="C9803" s="45">
        <v>240103</v>
      </c>
      <c r="D9803" s="45" t="s">
        <v>12340</v>
      </c>
      <c r="E9803" s="45" t="s">
        <v>5452</v>
      </c>
      <c r="AF9803" s="326"/>
    </row>
    <row r="9804" spans="1:32" x14ac:dyDescent="0.25">
      <c r="A9804" s="44" t="s">
        <v>7561</v>
      </c>
      <c r="B9804" s="44" t="s">
        <v>986</v>
      </c>
      <c r="C9804" s="45">
        <v>240303</v>
      </c>
      <c r="D9804" s="45" t="s">
        <v>12340</v>
      </c>
      <c r="E9804" s="45" t="s">
        <v>2686</v>
      </c>
      <c r="AF9804" s="326"/>
    </row>
    <row r="9805" spans="1:32" x14ac:dyDescent="0.25">
      <c r="A9805" s="44" t="s">
        <v>7561</v>
      </c>
      <c r="B9805" s="44" t="s">
        <v>11304</v>
      </c>
      <c r="C9805" s="45">
        <v>240403</v>
      </c>
      <c r="D9805" s="45" t="s">
        <v>12340</v>
      </c>
      <c r="E9805" s="45" t="s">
        <v>5311</v>
      </c>
      <c r="AF9805" s="326"/>
    </row>
    <row r="9806" spans="1:32" x14ac:dyDescent="0.25">
      <c r="A9806" s="44" t="s">
        <v>7561</v>
      </c>
      <c r="B9806" s="44" t="s">
        <v>11331</v>
      </c>
      <c r="C9806" s="45">
        <v>24050301</v>
      </c>
      <c r="D9806" s="45" t="s">
        <v>12340</v>
      </c>
      <c r="E9806" s="45" t="s">
        <v>5468</v>
      </c>
      <c r="AF9806" s="326"/>
    </row>
    <row r="9807" spans="1:32" x14ac:dyDescent="0.25">
      <c r="A9807" s="44" t="s">
        <v>7561</v>
      </c>
      <c r="B9807" s="44" t="s">
        <v>2433</v>
      </c>
      <c r="C9807" s="45">
        <v>250106</v>
      </c>
      <c r="D9807" s="45" t="s">
        <v>12340</v>
      </c>
      <c r="E9807" s="45" t="s">
        <v>12896</v>
      </c>
      <c r="AF9807" s="326"/>
    </row>
    <row r="9808" spans="1:32" x14ac:dyDescent="0.3">
      <c r="A9808" s="372" t="s">
        <v>16798</v>
      </c>
      <c r="B9808" s="372" t="s">
        <v>1223</v>
      </c>
      <c r="C9808" s="125" t="s">
        <v>16734</v>
      </c>
      <c r="D9808" s="32" t="s">
        <v>20621</v>
      </c>
      <c r="E9808" s="125" t="s">
        <v>10638</v>
      </c>
      <c r="F9808" s="125" t="s">
        <v>1236</v>
      </c>
      <c r="G9808" s="125" t="s">
        <v>1237</v>
      </c>
      <c r="AF9808" s="326"/>
    </row>
    <row r="9809" spans="1:32" x14ac:dyDescent="0.3">
      <c r="A9809" s="372" t="s">
        <v>16609</v>
      </c>
      <c r="B9809" s="372" t="s">
        <v>1660</v>
      </c>
      <c r="C9809" s="125" t="s">
        <v>14425</v>
      </c>
      <c r="D9809" s="32" t="s">
        <v>20621</v>
      </c>
      <c r="E9809" s="125" t="s">
        <v>12895</v>
      </c>
      <c r="F9809" s="125" t="s">
        <v>1236</v>
      </c>
      <c r="G9809" s="125" t="s">
        <v>1237</v>
      </c>
      <c r="AF9809" s="326"/>
    </row>
    <row r="9810" spans="1:32" x14ac:dyDescent="0.25">
      <c r="A9810" s="44" t="s">
        <v>16190</v>
      </c>
      <c r="B9810" s="44" t="s">
        <v>16191</v>
      </c>
      <c r="C9810" s="45" t="s">
        <v>16192</v>
      </c>
      <c r="D9810" s="93" t="s">
        <v>3876</v>
      </c>
      <c r="E9810" s="359">
        <f>DATE(2029,7,22)</f>
        <v>47321</v>
      </c>
      <c r="F9810" s="93"/>
      <c r="G9810" s="93"/>
      <c r="H9810" s="93"/>
      <c r="I9810" s="99"/>
      <c r="J9810" s="99"/>
      <c r="K9810" s="99"/>
      <c r="L9810" s="99"/>
      <c r="M9810" s="99"/>
      <c r="N9810" s="99"/>
      <c r="O9810" s="99"/>
      <c r="P9810" s="99"/>
      <c r="Q9810" s="99"/>
      <c r="R9810" s="99"/>
      <c r="S9810" s="99"/>
      <c r="T9810" s="99"/>
      <c r="U9810" s="99"/>
      <c r="V9810" s="99"/>
      <c r="W9810" s="99"/>
      <c r="X9810" s="99"/>
      <c r="Y9810" s="99"/>
      <c r="Z9810" s="99"/>
      <c r="AF9810" s="326"/>
    </row>
    <row r="9811" spans="1:32" x14ac:dyDescent="0.3">
      <c r="A9811" s="372" t="s">
        <v>20134</v>
      </c>
      <c r="B9811" s="372" t="s">
        <v>7356</v>
      </c>
      <c r="C9811" s="125" t="s">
        <v>20261</v>
      </c>
      <c r="D9811" s="32" t="s">
        <v>20621</v>
      </c>
      <c r="E9811" s="125" t="s">
        <v>8976</v>
      </c>
      <c r="F9811" s="125" t="s">
        <v>1236</v>
      </c>
      <c r="G9811" s="125" t="s">
        <v>1237</v>
      </c>
      <c r="AF9811" s="326"/>
    </row>
    <row r="9812" spans="1:32" x14ac:dyDescent="0.3">
      <c r="A9812" s="372" t="s">
        <v>20134</v>
      </c>
      <c r="B9812" s="372" t="s">
        <v>1221</v>
      </c>
      <c r="C9812" s="125" t="s">
        <v>20613</v>
      </c>
      <c r="D9812" s="32" t="s">
        <v>20621</v>
      </c>
      <c r="E9812" s="125" t="s">
        <v>10032</v>
      </c>
      <c r="F9812" s="125" t="s">
        <v>1236</v>
      </c>
      <c r="G9812" s="125" t="s">
        <v>1237</v>
      </c>
      <c r="AF9812" s="326"/>
    </row>
    <row r="9813" spans="1:32" x14ac:dyDescent="0.25">
      <c r="A9813" s="44" t="s">
        <v>617</v>
      </c>
      <c r="B9813" s="44" t="s">
        <v>20375</v>
      </c>
      <c r="C9813" s="45" t="s">
        <v>10093</v>
      </c>
      <c r="D9813" s="32" t="s">
        <v>12570</v>
      </c>
      <c r="E9813" s="46">
        <v>46507</v>
      </c>
      <c r="AF9813" s="326"/>
    </row>
    <row r="9814" spans="1:32" x14ac:dyDescent="0.25">
      <c r="A9814" s="44" t="s">
        <v>617</v>
      </c>
      <c r="B9814" s="44" t="s">
        <v>20400</v>
      </c>
      <c r="C9814" s="45" t="s">
        <v>5878</v>
      </c>
      <c r="D9814" s="32" t="s">
        <v>12570</v>
      </c>
      <c r="E9814" s="46">
        <v>46295</v>
      </c>
      <c r="AF9814" s="326"/>
    </row>
    <row r="9815" spans="1:32" x14ac:dyDescent="0.25">
      <c r="A9815" s="44" t="s">
        <v>779</v>
      </c>
      <c r="B9815" s="44" t="s">
        <v>5460</v>
      </c>
      <c r="C9815" s="45">
        <v>251003</v>
      </c>
      <c r="D9815" s="45" t="s">
        <v>12340</v>
      </c>
      <c r="E9815" s="45" t="s">
        <v>12119</v>
      </c>
      <c r="AF9815" s="326"/>
    </row>
    <row r="9816" spans="1:32" x14ac:dyDescent="0.25">
      <c r="A9816" s="44" t="s">
        <v>779</v>
      </c>
      <c r="B9816" s="44" t="s">
        <v>10031</v>
      </c>
      <c r="C9816" s="45">
        <v>240101</v>
      </c>
      <c r="D9816" s="45" t="s">
        <v>12340</v>
      </c>
      <c r="E9816" s="45" t="s">
        <v>10032</v>
      </c>
      <c r="AF9816" s="326"/>
    </row>
    <row r="9817" spans="1:32" x14ac:dyDescent="0.25">
      <c r="A9817" s="256" t="s">
        <v>1292</v>
      </c>
      <c r="B9817" s="256" t="s">
        <v>5907</v>
      </c>
      <c r="C9817" s="53" t="s">
        <v>5968</v>
      </c>
      <c r="D9817" s="93" t="s">
        <v>5891</v>
      </c>
      <c r="E9817" s="257">
        <v>46364</v>
      </c>
      <c r="F9817" s="93"/>
      <c r="G9817" s="93"/>
      <c r="H9817" s="93"/>
      <c r="I9817" s="99"/>
      <c r="J9817" s="99"/>
      <c r="K9817" s="99"/>
      <c r="L9817" s="99"/>
      <c r="M9817" s="99"/>
      <c r="N9817" s="99"/>
      <c r="O9817" s="99"/>
      <c r="P9817" s="99"/>
      <c r="Q9817" s="99"/>
      <c r="R9817" s="99"/>
      <c r="S9817" s="99"/>
      <c r="T9817" s="99"/>
      <c r="U9817" s="99"/>
      <c r="V9817" s="99"/>
      <c r="W9817" s="99"/>
      <c r="X9817" s="99"/>
      <c r="Y9817" s="99"/>
      <c r="Z9817" s="99"/>
      <c r="AA9817" s="380"/>
      <c r="AF9817" s="326"/>
    </row>
    <row r="9818" spans="1:32" x14ac:dyDescent="0.3">
      <c r="A9818" s="372" t="s">
        <v>1292</v>
      </c>
      <c r="B9818" s="372" t="s">
        <v>16874</v>
      </c>
      <c r="C9818" s="125" t="s">
        <v>13872</v>
      </c>
      <c r="D9818" s="32" t="s">
        <v>20621</v>
      </c>
      <c r="E9818" s="125" t="s">
        <v>5650</v>
      </c>
      <c r="F9818" s="125" t="s">
        <v>1236</v>
      </c>
      <c r="G9818" s="125" t="s">
        <v>1237</v>
      </c>
      <c r="AF9818" s="326"/>
    </row>
    <row r="9819" spans="1:32" x14ac:dyDescent="0.25">
      <c r="A9819" s="44" t="s">
        <v>18131</v>
      </c>
      <c r="B9819" s="44" t="s">
        <v>18132</v>
      </c>
      <c r="C9819" s="45" t="s">
        <v>18402</v>
      </c>
      <c r="D9819" s="93" t="s">
        <v>3876</v>
      </c>
      <c r="E9819" s="359">
        <f>DATE(2029,12,8)</f>
        <v>47460</v>
      </c>
      <c r="F9819" s="93"/>
      <c r="G9819" s="93"/>
      <c r="H9819" s="93"/>
      <c r="I9819" s="99"/>
      <c r="J9819" s="99"/>
      <c r="K9819" s="99"/>
      <c r="L9819" s="99"/>
      <c r="M9819" s="99"/>
      <c r="N9819" s="99"/>
      <c r="O9819" s="99"/>
      <c r="P9819" s="99"/>
      <c r="Q9819" s="99"/>
      <c r="R9819" s="99"/>
      <c r="S9819" s="99"/>
      <c r="T9819" s="99"/>
      <c r="U9819" s="99"/>
      <c r="V9819" s="99"/>
      <c r="W9819" s="99"/>
      <c r="X9819" s="99"/>
      <c r="Y9819" s="99"/>
      <c r="Z9819" s="99"/>
      <c r="AF9819" s="326"/>
    </row>
    <row r="9820" spans="1:32" x14ac:dyDescent="0.25">
      <c r="A9820" s="44" t="s">
        <v>17453</v>
      </c>
      <c r="B9820" s="44" t="s">
        <v>20355</v>
      </c>
      <c r="C9820" s="45" t="s">
        <v>17871</v>
      </c>
      <c r="D9820" s="32" t="s">
        <v>12570</v>
      </c>
      <c r="E9820" s="46">
        <v>46387</v>
      </c>
      <c r="AF9820" s="326"/>
    </row>
    <row r="9821" spans="1:32" x14ac:dyDescent="0.25">
      <c r="A9821" s="44" t="s">
        <v>17453</v>
      </c>
      <c r="B9821" s="44" t="s">
        <v>20385</v>
      </c>
      <c r="C9821" s="45" t="s">
        <v>17459</v>
      </c>
      <c r="D9821" s="32" t="s">
        <v>12570</v>
      </c>
      <c r="E9821" s="46">
        <v>46265</v>
      </c>
      <c r="AF9821" s="326"/>
    </row>
    <row r="9822" spans="1:32" x14ac:dyDescent="0.25">
      <c r="A9822" s="256" t="s">
        <v>15292</v>
      </c>
      <c r="B9822" s="256" t="s">
        <v>15247</v>
      </c>
      <c r="C9822" s="53" t="s">
        <v>15394</v>
      </c>
      <c r="D9822" s="93" t="s">
        <v>5891</v>
      </c>
      <c r="E9822" s="257">
        <v>47502</v>
      </c>
      <c r="F9822" s="93"/>
      <c r="G9822" s="93"/>
      <c r="H9822" s="93"/>
      <c r="I9822" s="99"/>
      <c r="J9822" s="99"/>
      <c r="K9822" s="99"/>
      <c r="L9822" s="99"/>
      <c r="M9822" s="99"/>
      <c r="N9822" s="99"/>
      <c r="O9822" s="99"/>
      <c r="P9822" s="99"/>
      <c r="Q9822" s="99"/>
      <c r="R9822" s="99"/>
      <c r="S9822" s="99"/>
      <c r="T9822" s="99"/>
      <c r="U9822" s="99"/>
      <c r="V9822" s="99"/>
      <c r="W9822" s="99"/>
      <c r="X9822" s="99"/>
      <c r="Y9822" s="99"/>
      <c r="Z9822" s="99"/>
      <c r="AF9822" s="326"/>
    </row>
    <row r="9823" spans="1:32" x14ac:dyDescent="0.3">
      <c r="A9823" s="372" t="s">
        <v>20135</v>
      </c>
      <c r="B9823" s="372" t="s">
        <v>2384</v>
      </c>
      <c r="C9823" s="125" t="s">
        <v>20259</v>
      </c>
      <c r="D9823" s="32" t="s">
        <v>20621</v>
      </c>
      <c r="E9823" s="125" t="s">
        <v>8976</v>
      </c>
      <c r="F9823" s="125" t="s">
        <v>1236</v>
      </c>
      <c r="G9823" s="125" t="s">
        <v>1237</v>
      </c>
      <c r="AF9823" s="326"/>
    </row>
    <row r="9824" spans="1:32" x14ac:dyDescent="0.25">
      <c r="A9824" s="44" t="s">
        <v>19403</v>
      </c>
      <c r="B9824" s="44" t="s">
        <v>5447</v>
      </c>
      <c r="C9824" s="45">
        <v>250802</v>
      </c>
      <c r="D9824" s="45" t="s">
        <v>12340</v>
      </c>
      <c r="E9824" s="45" t="s">
        <v>10682</v>
      </c>
      <c r="AF9824" s="326"/>
    </row>
    <row r="9825" spans="1:32" x14ac:dyDescent="0.25">
      <c r="A9825" s="44" t="s">
        <v>14538</v>
      </c>
      <c r="B9825" s="44" t="s">
        <v>20343</v>
      </c>
      <c r="C9825" s="45" t="s">
        <v>14521</v>
      </c>
      <c r="D9825" s="32" t="s">
        <v>12570</v>
      </c>
      <c r="E9825" s="46">
        <v>46387</v>
      </c>
      <c r="AF9825" s="326"/>
    </row>
    <row r="9826" spans="1:32" x14ac:dyDescent="0.25">
      <c r="A9826" s="44" t="s">
        <v>20300</v>
      </c>
      <c r="B9826" s="44" t="s">
        <v>20365</v>
      </c>
      <c r="C9826" s="45" t="s">
        <v>20366</v>
      </c>
      <c r="D9826" s="32" t="s">
        <v>12570</v>
      </c>
      <c r="E9826" s="46">
        <v>46507</v>
      </c>
      <c r="AF9826" s="326"/>
    </row>
    <row r="9827" spans="1:32" x14ac:dyDescent="0.25">
      <c r="A9827" s="57" t="s">
        <v>3804</v>
      </c>
      <c r="B9827" s="92" t="s">
        <v>3862</v>
      </c>
      <c r="C9827" s="93" t="s">
        <v>3860</v>
      </c>
      <c r="D9827" s="93" t="s">
        <v>3861</v>
      </c>
      <c r="E9827" s="94">
        <v>46203</v>
      </c>
      <c r="F9827" s="93"/>
      <c r="G9827" s="93"/>
      <c r="H9827" s="93"/>
      <c r="I9827" s="99"/>
      <c r="J9827" s="99"/>
      <c r="K9827" s="99"/>
      <c r="L9827" s="99"/>
      <c r="M9827" s="99"/>
      <c r="N9827" s="44"/>
      <c r="O9827" s="44"/>
      <c r="P9827" s="99"/>
      <c r="Q9827" s="99"/>
      <c r="R9827" s="99"/>
      <c r="S9827" s="99"/>
      <c r="T9827" s="99"/>
      <c r="U9827" s="99"/>
      <c r="V9827" s="99"/>
      <c r="W9827" s="99"/>
      <c r="X9827" s="99"/>
      <c r="Y9827" s="99"/>
      <c r="Z9827" s="99"/>
      <c r="AA9827" s="380"/>
      <c r="AF9827" s="326"/>
    </row>
    <row r="9828" spans="1:32" x14ac:dyDescent="0.25">
      <c r="A9828" s="92" t="s">
        <v>3804</v>
      </c>
      <c r="B9828" s="92" t="s">
        <v>11136</v>
      </c>
      <c r="C9828" s="93" t="s">
        <v>11137</v>
      </c>
      <c r="D9828" s="93" t="s">
        <v>1250</v>
      </c>
      <c r="E9828" s="94">
        <v>46281</v>
      </c>
      <c r="F9828" s="93"/>
      <c r="G9828" s="93"/>
      <c r="H9828" s="93"/>
      <c r="I9828" s="99"/>
      <c r="J9828" s="99"/>
      <c r="K9828" s="99"/>
      <c r="L9828" s="99"/>
      <c r="M9828" s="99"/>
      <c r="N9828" s="44"/>
      <c r="O9828" s="44"/>
      <c r="P9828" s="99"/>
      <c r="Q9828" s="99"/>
      <c r="R9828" s="99"/>
      <c r="S9828" s="99"/>
      <c r="T9828" s="99"/>
      <c r="U9828" s="99"/>
      <c r="V9828" s="99"/>
      <c r="W9828" s="99"/>
      <c r="X9828" s="99"/>
      <c r="Y9828" s="99"/>
      <c r="Z9828" s="99"/>
      <c r="AA9828" s="380"/>
      <c r="AF9828" s="326"/>
    </row>
    <row r="9829" spans="1:32" x14ac:dyDescent="0.25">
      <c r="A9829" s="44" t="s">
        <v>1393</v>
      </c>
      <c r="B9829" s="44" t="s">
        <v>5447</v>
      </c>
      <c r="C9829" s="45">
        <v>250802</v>
      </c>
      <c r="D9829" s="45" t="s">
        <v>12340</v>
      </c>
      <c r="E9829" s="45" t="s">
        <v>10682</v>
      </c>
      <c r="AF9829" s="326"/>
    </row>
    <row r="9830" spans="1:32" x14ac:dyDescent="0.25">
      <c r="A9830" s="44" t="s">
        <v>1393</v>
      </c>
      <c r="B9830" s="44" t="s">
        <v>2433</v>
      </c>
      <c r="C9830" s="45">
        <v>230105</v>
      </c>
      <c r="D9830" s="45" t="s">
        <v>12340</v>
      </c>
      <c r="E9830" s="45" t="s">
        <v>5580</v>
      </c>
      <c r="AF9830" s="326"/>
    </row>
    <row r="9831" spans="1:32" x14ac:dyDescent="0.25">
      <c r="A9831" s="44" t="s">
        <v>478</v>
      </c>
      <c r="B9831" s="44" t="s">
        <v>20342</v>
      </c>
      <c r="C9831" s="45" t="s">
        <v>10493</v>
      </c>
      <c r="D9831" s="32" t="s">
        <v>12570</v>
      </c>
      <c r="E9831" s="46">
        <v>46387</v>
      </c>
      <c r="AF9831" s="326"/>
    </row>
    <row r="9832" spans="1:32" x14ac:dyDescent="0.3">
      <c r="A9832" s="63" t="s">
        <v>4192</v>
      </c>
      <c r="B9832" s="57" t="s">
        <v>2254</v>
      </c>
      <c r="C9832" s="62">
        <v>24030</v>
      </c>
      <c r="D9832" s="93" t="s">
        <v>5007</v>
      </c>
      <c r="E9832" s="60">
        <v>46326</v>
      </c>
      <c r="F9832" s="379"/>
      <c r="G9832" s="379"/>
      <c r="H9832" s="379"/>
      <c r="I9832" s="380"/>
      <c r="J9832" s="380"/>
      <c r="K9832" s="380"/>
      <c r="L9832" s="380"/>
      <c r="M9832" s="380"/>
      <c r="N9832" s="380"/>
      <c r="O9832" s="380"/>
      <c r="P9832" s="380"/>
      <c r="Q9832" s="380"/>
      <c r="R9832" s="380"/>
      <c r="S9832" s="380"/>
      <c r="T9832" s="380"/>
      <c r="U9832" s="380"/>
      <c r="V9832" s="380"/>
      <c r="W9832" s="380"/>
      <c r="X9832" s="380"/>
      <c r="Y9832" s="380"/>
      <c r="Z9832" s="380"/>
      <c r="AA9832" s="380"/>
      <c r="AF9832" s="326"/>
    </row>
    <row r="9833" spans="1:32" x14ac:dyDescent="0.25">
      <c r="A9833" s="44" t="s">
        <v>4192</v>
      </c>
      <c r="B9833" s="44" t="s">
        <v>13127</v>
      </c>
      <c r="C9833" s="45">
        <v>13.25</v>
      </c>
      <c r="D9833" s="45" t="s">
        <v>13565</v>
      </c>
      <c r="E9833" s="46">
        <v>47664</v>
      </c>
      <c r="F9833" s="45"/>
      <c r="G9833" s="93"/>
      <c r="H9833" s="93"/>
      <c r="I9833" s="99"/>
      <c r="J9833" s="99"/>
      <c r="K9833" s="99"/>
      <c r="L9833" s="99"/>
      <c r="M9833" s="99"/>
      <c r="N9833" s="99"/>
      <c r="O9833" s="99"/>
      <c r="P9833" s="99"/>
      <c r="Q9833" s="99"/>
      <c r="R9833" s="99"/>
      <c r="S9833" s="99"/>
      <c r="T9833" s="99"/>
      <c r="U9833" s="99"/>
      <c r="V9833" s="99"/>
      <c r="W9833" s="99"/>
      <c r="X9833" s="99"/>
      <c r="Y9833" s="99"/>
      <c r="Z9833" s="99"/>
      <c r="AF9833" s="326"/>
    </row>
    <row r="9834" spans="1:32" x14ac:dyDescent="0.25">
      <c r="A9834" s="44" t="s">
        <v>4192</v>
      </c>
      <c r="B9834" s="44" t="s">
        <v>13118</v>
      </c>
      <c r="C9834" s="45">
        <v>21.25</v>
      </c>
      <c r="D9834" s="45" t="s">
        <v>13565</v>
      </c>
      <c r="E9834" s="46">
        <v>47664</v>
      </c>
      <c r="F9834" s="45"/>
      <c r="G9834" s="93"/>
      <c r="H9834" s="93"/>
      <c r="I9834" s="99"/>
      <c r="J9834" s="99"/>
      <c r="K9834" s="99"/>
      <c r="L9834" s="99"/>
      <c r="M9834" s="99"/>
      <c r="N9834" s="99"/>
      <c r="O9834" s="99"/>
      <c r="P9834" s="99"/>
      <c r="Q9834" s="99"/>
      <c r="R9834" s="99"/>
      <c r="S9834" s="99"/>
      <c r="T9834" s="99"/>
      <c r="U9834" s="99"/>
      <c r="V9834" s="99"/>
      <c r="W9834" s="99"/>
      <c r="X9834" s="99"/>
      <c r="Y9834" s="99"/>
      <c r="Z9834" s="99"/>
      <c r="AF9834" s="326"/>
    </row>
    <row r="9835" spans="1:32" x14ac:dyDescent="0.3">
      <c r="A9835" s="372" t="s">
        <v>8747</v>
      </c>
      <c r="B9835" s="372" t="s">
        <v>1222</v>
      </c>
      <c r="C9835" s="125" t="s">
        <v>8704</v>
      </c>
      <c r="D9835" s="32" t="s">
        <v>20621</v>
      </c>
      <c r="E9835" s="125" t="s">
        <v>8524</v>
      </c>
      <c r="F9835" s="125" t="s">
        <v>1236</v>
      </c>
      <c r="G9835" s="125" t="s">
        <v>1237</v>
      </c>
      <c r="AF9835" s="326"/>
    </row>
    <row r="9836" spans="1:32" x14ac:dyDescent="0.25">
      <c r="A9836" s="44" t="s">
        <v>19404</v>
      </c>
      <c r="B9836" s="44" t="s">
        <v>968</v>
      </c>
      <c r="C9836" s="45">
        <v>24060402</v>
      </c>
      <c r="D9836" s="45" t="s">
        <v>12340</v>
      </c>
      <c r="E9836" s="45" t="s">
        <v>5235</v>
      </c>
      <c r="AF9836" s="326"/>
    </row>
    <row r="9837" spans="1:32" x14ac:dyDescent="0.25">
      <c r="A9837" s="44" t="s">
        <v>19404</v>
      </c>
      <c r="B9837" s="44" t="s">
        <v>4036</v>
      </c>
      <c r="C9837" s="45">
        <v>24060401</v>
      </c>
      <c r="D9837" s="45" t="s">
        <v>12340</v>
      </c>
      <c r="E9837" s="45" t="s">
        <v>5235</v>
      </c>
      <c r="AF9837" s="326"/>
    </row>
    <row r="9838" spans="1:32" x14ac:dyDescent="0.25">
      <c r="A9838" s="44" t="s">
        <v>10450</v>
      </c>
      <c r="B9838" s="44" t="s">
        <v>20362</v>
      </c>
      <c r="C9838" s="45" t="s">
        <v>10495</v>
      </c>
      <c r="D9838" s="32" t="s">
        <v>12570</v>
      </c>
      <c r="E9838" s="46">
        <v>46568</v>
      </c>
      <c r="AF9838" s="326"/>
    </row>
    <row r="9839" spans="1:32" x14ac:dyDescent="0.25">
      <c r="A9839" s="44" t="s">
        <v>11547</v>
      </c>
      <c r="B9839" s="44" t="s">
        <v>10031</v>
      </c>
      <c r="C9839" s="45">
        <v>240101</v>
      </c>
      <c r="D9839" s="45" t="s">
        <v>12340</v>
      </c>
      <c r="E9839" s="45" t="s">
        <v>10032</v>
      </c>
      <c r="AF9839" s="326"/>
    </row>
    <row r="9840" spans="1:32" x14ac:dyDescent="0.25">
      <c r="A9840" s="44" t="s">
        <v>5608</v>
      </c>
      <c r="B9840" s="44" t="s">
        <v>2433</v>
      </c>
      <c r="C9840" s="45">
        <v>230105</v>
      </c>
      <c r="D9840" s="45" t="s">
        <v>12340</v>
      </c>
      <c r="E9840" s="45" t="s">
        <v>5580</v>
      </c>
      <c r="AF9840" s="326"/>
    </row>
    <row r="9841" spans="1:32" x14ac:dyDescent="0.25">
      <c r="A9841" s="44" t="s">
        <v>19405</v>
      </c>
      <c r="B9841" s="44" t="s">
        <v>3598</v>
      </c>
      <c r="C9841" s="45">
        <v>240301</v>
      </c>
      <c r="D9841" s="45" t="s">
        <v>12340</v>
      </c>
      <c r="E9841" s="45" t="s">
        <v>10032</v>
      </c>
      <c r="AF9841" s="326"/>
    </row>
    <row r="9842" spans="1:32" x14ac:dyDescent="0.25">
      <c r="A9842" s="44" t="s">
        <v>17711</v>
      </c>
      <c r="B9842" s="44" t="s">
        <v>3258</v>
      </c>
      <c r="C9842" s="45" t="s">
        <v>17712</v>
      </c>
      <c r="D9842" s="46" t="s">
        <v>13037</v>
      </c>
      <c r="E9842" s="46">
        <v>46274</v>
      </c>
      <c r="AF9842" s="326"/>
    </row>
    <row r="9843" spans="1:32" x14ac:dyDescent="0.25">
      <c r="A9843" s="44" t="s">
        <v>13344</v>
      </c>
      <c r="B9843" s="44" t="s">
        <v>13110</v>
      </c>
      <c r="C9843" s="45">
        <v>12.24</v>
      </c>
      <c r="D9843" s="45" t="s">
        <v>13565</v>
      </c>
      <c r="E9843" s="46">
        <v>47299</v>
      </c>
      <c r="F9843" s="45"/>
      <c r="G9843" s="93"/>
      <c r="H9843" s="93"/>
      <c r="I9843" s="99"/>
      <c r="J9843" s="99"/>
      <c r="K9843" s="99"/>
      <c r="L9843" s="99"/>
      <c r="M9843" s="99"/>
      <c r="N9843" s="99"/>
      <c r="O9843" s="99"/>
      <c r="P9843" s="99"/>
      <c r="Q9843" s="99"/>
      <c r="R9843" s="99"/>
      <c r="S9843" s="99"/>
      <c r="T9843" s="99"/>
      <c r="U9843" s="99"/>
      <c r="V9843" s="99"/>
      <c r="W9843" s="99"/>
      <c r="X9843" s="99"/>
      <c r="Y9843" s="99"/>
      <c r="Z9843" s="99"/>
      <c r="AF9843" s="326"/>
    </row>
    <row r="9844" spans="1:32" x14ac:dyDescent="0.25">
      <c r="A9844" s="44" t="s">
        <v>7003</v>
      </c>
      <c r="B9844" s="44" t="s">
        <v>3157</v>
      </c>
      <c r="C9844" s="45">
        <v>230305</v>
      </c>
      <c r="D9844" s="45" t="s">
        <v>12340</v>
      </c>
      <c r="E9844" s="45" t="s">
        <v>3276</v>
      </c>
      <c r="AF9844" s="326"/>
    </row>
    <row r="9845" spans="1:32" x14ac:dyDescent="0.3">
      <c r="A9845" s="372" t="s">
        <v>4239</v>
      </c>
      <c r="B9845" s="372" t="s">
        <v>1200</v>
      </c>
      <c r="C9845" s="125" t="s">
        <v>12346</v>
      </c>
      <c r="D9845" s="32" t="s">
        <v>20621</v>
      </c>
      <c r="E9845" s="125" t="s">
        <v>5075</v>
      </c>
      <c r="F9845" s="125" t="s">
        <v>1236</v>
      </c>
      <c r="G9845" s="125" t="s">
        <v>1237</v>
      </c>
      <c r="AF9845" s="326"/>
    </row>
    <row r="9846" spans="1:32" x14ac:dyDescent="0.25">
      <c r="A9846" s="44" t="s">
        <v>17125</v>
      </c>
      <c r="B9846" s="44" t="s">
        <v>16912</v>
      </c>
      <c r="C9846" s="45">
        <v>25050101</v>
      </c>
      <c r="D9846" s="45" t="s">
        <v>12340</v>
      </c>
      <c r="E9846" s="45" t="s">
        <v>7651</v>
      </c>
      <c r="AF9846" s="326"/>
    </row>
    <row r="9847" spans="1:32" x14ac:dyDescent="0.25">
      <c r="A9847" s="44" t="s">
        <v>17125</v>
      </c>
      <c r="B9847" s="44" t="s">
        <v>18909</v>
      </c>
      <c r="C9847" s="45">
        <v>24120301</v>
      </c>
      <c r="D9847" s="45" t="s">
        <v>12340</v>
      </c>
      <c r="E9847" s="45" t="s">
        <v>13570</v>
      </c>
      <c r="AF9847" s="326"/>
    </row>
    <row r="9848" spans="1:32" x14ac:dyDescent="0.25">
      <c r="A9848" s="44" t="s">
        <v>17125</v>
      </c>
      <c r="B9848" s="44" t="s">
        <v>3171</v>
      </c>
      <c r="C9848" s="45">
        <v>24120302</v>
      </c>
      <c r="D9848" s="45" t="s">
        <v>12340</v>
      </c>
      <c r="E9848" s="45" t="s">
        <v>18908</v>
      </c>
      <c r="AF9848" s="326"/>
    </row>
    <row r="9849" spans="1:32" x14ac:dyDescent="0.25">
      <c r="A9849" s="44" t="s">
        <v>17125</v>
      </c>
      <c r="B9849" s="44" t="s">
        <v>4482</v>
      </c>
      <c r="C9849" s="45">
        <v>240906</v>
      </c>
      <c r="D9849" s="45" t="s">
        <v>12340</v>
      </c>
      <c r="E9849" s="45" t="s">
        <v>5075</v>
      </c>
      <c r="AF9849" s="326"/>
    </row>
    <row r="9850" spans="1:32" x14ac:dyDescent="0.25">
      <c r="A9850" s="44" t="s">
        <v>17125</v>
      </c>
      <c r="B9850" s="44" t="s">
        <v>18828</v>
      </c>
      <c r="C9850" s="45">
        <v>25010501</v>
      </c>
      <c r="D9850" s="45" t="s">
        <v>12340</v>
      </c>
      <c r="E9850" s="45" t="s">
        <v>13567</v>
      </c>
      <c r="AF9850" s="326"/>
    </row>
    <row r="9851" spans="1:32" x14ac:dyDescent="0.25">
      <c r="A9851" s="44" t="s">
        <v>17125</v>
      </c>
      <c r="B9851" s="44" t="s">
        <v>5442</v>
      </c>
      <c r="C9851" s="45">
        <v>25010502</v>
      </c>
      <c r="D9851" s="45" t="s">
        <v>12340</v>
      </c>
      <c r="E9851" s="45" t="s">
        <v>13567</v>
      </c>
      <c r="AF9851" s="326"/>
    </row>
    <row r="9852" spans="1:32" x14ac:dyDescent="0.25">
      <c r="A9852" s="44" t="s">
        <v>17125</v>
      </c>
      <c r="B9852" s="44" t="s">
        <v>16913</v>
      </c>
      <c r="C9852" s="45">
        <v>25050102</v>
      </c>
      <c r="D9852" s="45" t="s">
        <v>12340</v>
      </c>
      <c r="E9852" s="45" t="s">
        <v>7651</v>
      </c>
      <c r="AF9852" s="326"/>
    </row>
    <row r="9853" spans="1:32" x14ac:dyDescent="0.25">
      <c r="A9853" s="44" t="s">
        <v>17125</v>
      </c>
      <c r="B9853" s="44" t="s">
        <v>2267</v>
      </c>
      <c r="C9853" s="45">
        <v>25090101</v>
      </c>
      <c r="D9853" s="45" t="s">
        <v>12340</v>
      </c>
      <c r="E9853" s="45" t="s">
        <v>5246</v>
      </c>
      <c r="AF9853" s="326"/>
    </row>
    <row r="9854" spans="1:32" x14ac:dyDescent="0.25">
      <c r="A9854" s="44" t="s">
        <v>17125</v>
      </c>
      <c r="B9854" s="44" t="s">
        <v>3161</v>
      </c>
      <c r="C9854" s="45">
        <v>25090102</v>
      </c>
      <c r="D9854" s="45" t="s">
        <v>12340</v>
      </c>
      <c r="E9854" s="45" t="s">
        <v>5246</v>
      </c>
      <c r="AF9854" s="326"/>
    </row>
    <row r="9855" spans="1:32" x14ac:dyDescent="0.25">
      <c r="A9855" s="44" t="s">
        <v>17125</v>
      </c>
      <c r="B9855" s="44" t="s">
        <v>5639</v>
      </c>
      <c r="C9855" s="45">
        <v>26010401</v>
      </c>
      <c r="D9855" s="45" t="s">
        <v>12340</v>
      </c>
      <c r="E9855" s="45" t="s">
        <v>18836</v>
      </c>
      <c r="AF9855" s="326"/>
    </row>
    <row r="9856" spans="1:32" x14ac:dyDescent="0.25">
      <c r="A9856" s="44" t="s">
        <v>17125</v>
      </c>
      <c r="B9856" s="44" t="s">
        <v>3298</v>
      </c>
      <c r="C9856" s="45">
        <v>26010402</v>
      </c>
      <c r="D9856" s="45" t="s">
        <v>12340</v>
      </c>
      <c r="E9856" s="45" t="s">
        <v>18836</v>
      </c>
      <c r="AF9856" s="326"/>
    </row>
    <row r="9857" spans="1:32" x14ac:dyDescent="0.25">
      <c r="A9857" s="44" t="s">
        <v>2495</v>
      </c>
      <c r="B9857" s="44" t="s">
        <v>3598</v>
      </c>
      <c r="C9857" s="45">
        <v>230301</v>
      </c>
      <c r="D9857" s="45" t="s">
        <v>12340</v>
      </c>
      <c r="E9857" s="45" t="s">
        <v>5580</v>
      </c>
      <c r="AF9857" s="326"/>
    </row>
    <row r="9858" spans="1:32" x14ac:dyDescent="0.3">
      <c r="A9858" s="372" t="s">
        <v>12449</v>
      </c>
      <c r="B9858" s="372" t="s">
        <v>12349</v>
      </c>
      <c r="C9858" s="125" t="s">
        <v>12350</v>
      </c>
      <c r="D9858" s="32" t="s">
        <v>20621</v>
      </c>
      <c r="E9858" s="125" t="s">
        <v>5075</v>
      </c>
      <c r="F9858" s="125" t="s">
        <v>1236</v>
      </c>
      <c r="G9858" s="125" t="s">
        <v>1237</v>
      </c>
      <c r="AF9858" s="326"/>
    </row>
    <row r="9859" spans="1:32" x14ac:dyDescent="0.25">
      <c r="A9859" s="44" t="s">
        <v>12449</v>
      </c>
      <c r="B9859" s="44" t="s">
        <v>3597</v>
      </c>
      <c r="C9859" s="45">
        <v>250503</v>
      </c>
      <c r="D9859" s="45" t="s">
        <v>12340</v>
      </c>
      <c r="E9859" s="45" t="s">
        <v>16904</v>
      </c>
      <c r="AF9859" s="326"/>
    </row>
    <row r="9860" spans="1:32" x14ac:dyDescent="0.25">
      <c r="A9860" s="44" t="s">
        <v>3384</v>
      </c>
      <c r="B9860" s="44" t="s">
        <v>1202</v>
      </c>
      <c r="C9860" s="56" t="s">
        <v>3385</v>
      </c>
      <c r="D9860" s="146" t="s">
        <v>2279</v>
      </c>
      <c r="E9860" s="69">
        <v>45626</v>
      </c>
      <c r="F9860" s="93"/>
      <c r="G9860" s="93"/>
      <c r="H9860" s="93"/>
      <c r="I9860" s="99"/>
      <c r="J9860" s="99"/>
      <c r="K9860" s="99"/>
      <c r="L9860" s="99"/>
      <c r="M9860" s="99"/>
      <c r="N9860" s="44"/>
      <c r="O9860" s="44"/>
      <c r="P9860" s="99"/>
      <c r="Q9860" s="99"/>
      <c r="R9860" s="99"/>
      <c r="S9860" s="99"/>
      <c r="T9860" s="99"/>
      <c r="U9860" s="99"/>
      <c r="V9860" s="99"/>
      <c r="W9860" s="99"/>
      <c r="X9860" s="99"/>
      <c r="Y9860" s="99"/>
      <c r="Z9860" s="99"/>
      <c r="AF9860" s="326"/>
    </row>
    <row r="9861" spans="1:32" x14ac:dyDescent="0.25">
      <c r="A9861" s="44" t="s">
        <v>17126</v>
      </c>
      <c r="B9861" s="44" t="s">
        <v>5447</v>
      </c>
      <c r="C9861" s="45">
        <v>250802</v>
      </c>
      <c r="D9861" s="45" t="s">
        <v>12340</v>
      </c>
      <c r="E9861" s="45" t="s">
        <v>10682</v>
      </c>
      <c r="AF9861" s="326"/>
    </row>
    <row r="9862" spans="1:32" x14ac:dyDescent="0.25">
      <c r="A9862" s="44" t="s">
        <v>8530</v>
      </c>
      <c r="B9862" s="44" t="s">
        <v>3156</v>
      </c>
      <c r="C9862" s="45">
        <v>230904</v>
      </c>
      <c r="D9862" s="45" t="s">
        <v>12340</v>
      </c>
      <c r="E9862" s="45" t="s">
        <v>8524</v>
      </c>
      <c r="AF9862" s="326"/>
    </row>
    <row r="9863" spans="1:32" x14ac:dyDescent="0.25">
      <c r="A9863" s="91" t="s">
        <v>10253</v>
      </c>
      <c r="B9863" s="92" t="s">
        <v>10390</v>
      </c>
      <c r="C9863" s="56" t="s">
        <v>10135</v>
      </c>
      <c r="D9863" s="146" t="s">
        <v>10389</v>
      </c>
      <c r="E9863" s="107">
        <v>45838</v>
      </c>
      <c r="F9863" s="93"/>
      <c r="G9863" s="93"/>
      <c r="H9863" s="93"/>
      <c r="I9863" s="99"/>
      <c r="J9863" s="99"/>
      <c r="K9863" s="99"/>
      <c r="L9863" s="99"/>
      <c r="M9863" s="99"/>
      <c r="N9863" s="44"/>
      <c r="O9863" s="44"/>
      <c r="P9863" s="99"/>
      <c r="Q9863" s="99"/>
      <c r="R9863" s="99"/>
      <c r="S9863" s="99"/>
      <c r="T9863" s="99"/>
      <c r="U9863" s="99"/>
      <c r="V9863" s="99"/>
      <c r="W9863" s="99"/>
      <c r="X9863" s="99"/>
      <c r="Y9863" s="99"/>
      <c r="Z9863" s="99"/>
      <c r="AF9863" s="326"/>
    </row>
    <row r="9864" spans="1:32" x14ac:dyDescent="0.25">
      <c r="A9864" s="44" t="s">
        <v>13345</v>
      </c>
      <c r="B9864" s="44" t="s">
        <v>13118</v>
      </c>
      <c r="C9864" s="45">
        <v>21.25</v>
      </c>
      <c r="D9864" s="45" t="s">
        <v>13565</v>
      </c>
      <c r="E9864" s="46">
        <v>47664</v>
      </c>
      <c r="F9864" s="45"/>
      <c r="G9864" s="93"/>
      <c r="H9864" s="93"/>
      <c r="I9864" s="99"/>
      <c r="J9864" s="99"/>
      <c r="K9864" s="99"/>
      <c r="L9864" s="99"/>
      <c r="M9864" s="99"/>
      <c r="N9864" s="99"/>
      <c r="O9864" s="99"/>
      <c r="P9864" s="99"/>
      <c r="Q9864" s="99"/>
      <c r="R9864" s="99"/>
      <c r="S9864" s="99"/>
      <c r="T9864" s="99"/>
      <c r="U9864" s="99"/>
      <c r="V9864" s="99"/>
      <c r="W9864" s="99"/>
      <c r="X9864" s="99"/>
      <c r="Y9864" s="99"/>
      <c r="Z9864" s="99"/>
      <c r="AF9864" s="326"/>
    </row>
    <row r="9865" spans="1:32" x14ac:dyDescent="0.3">
      <c r="A9865" s="372" t="s">
        <v>20511</v>
      </c>
      <c r="B9865" s="372" t="s">
        <v>1207</v>
      </c>
      <c r="C9865" s="125" t="s">
        <v>11906</v>
      </c>
      <c r="D9865" s="32" t="s">
        <v>20621</v>
      </c>
      <c r="E9865" s="125" t="s">
        <v>7992</v>
      </c>
      <c r="F9865" s="125" t="s">
        <v>1236</v>
      </c>
      <c r="G9865" s="125" t="s">
        <v>1237</v>
      </c>
      <c r="AF9865" s="326"/>
    </row>
    <row r="9866" spans="1:32" x14ac:dyDescent="0.3">
      <c r="A9866" s="372" t="s">
        <v>20511</v>
      </c>
      <c r="B9866" s="372" t="s">
        <v>12351</v>
      </c>
      <c r="C9866" s="125" t="s">
        <v>12352</v>
      </c>
      <c r="D9866" s="32" t="s">
        <v>20621</v>
      </c>
      <c r="E9866" s="125" t="s">
        <v>5075</v>
      </c>
      <c r="F9866" s="125" t="s">
        <v>1236</v>
      </c>
      <c r="G9866" s="125" t="s">
        <v>1237</v>
      </c>
      <c r="AF9866" s="326"/>
    </row>
    <row r="9867" spans="1:32" x14ac:dyDescent="0.3">
      <c r="A9867" s="372" t="s">
        <v>20511</v>
      </c>
      <c r="B9867" s="372" t="s">
        <v>1221</v>
      </c>
      <c r="C9867" s="125" t="s">
        <v>20613</v>
      </c>
      <c r="D9867" s="32" t="s">
        <v>20621</v>
      </c>
      <c r="E9867" s="125" t="s">
        <v>10032</v>
      </c>
      <c r="F9867" s="125" t="s">
        <v>1236</v>
      </c>
      <c r="G9867" s="125" t="s">
        <v>1237</v>
      </c>
      <c r="AF9867" s="326"/>
    </row>
    <row r="9868" spans="1:32" x14ac:dyDescent="0.25">
      <c r="A9868" s="44" t="s">
        <v>14271</v>
      </c>
      <c r="B9868" s="44" t="s">
        <v>5639</v>
      </c>
      <c r="C9868" s="45">
        <v>25010401</v>
      </c>
      <c r="D9868" s="45" t="s">
        <v>12340</v>
      </c>
      <c r="E9868" s="45" t="s">
        <v>13581</v>
      </c>
      <c r="AF9868" s="326"/>
    </row>
    <row r="9869" spans="1:32" x14ac:dyDescent="0.25">
      <c r="A9869" s="44" t="s">
        <v>14271</v>
      </c>
      <c r="B9869" s="44" t="s">
        <v>4036</v>
      </c>
      <c r="C9869" s="45">
        <v>24060401</v>
      </c>
      <c r="D9869" s="45" t="s">
        <v>12340</v>
      </c>
      <c r="E9869" s="45" t="s">
        <v>5235</v>
      </c>
      <c r="AF9869" s="326"/>
    </row>
    <row r="9870" spans="1:32" x14ac:dyDescent="0.25">
      <c r="A9870" s="44" t="s">
        <v>14711</v>
      </c>
      <c r="B9870" s="44" t="s">
        <v>13117</v>
      </c>
      <c r="C9870" s="45">
        <v>11.25</v>
      </c>
      <c r="D9870" s="45" t="s">
        <v>13565</v>
      </c>
      <c r="E9870" s="46">
        <v>47664</v>
      </c>
      <c r="F9870" s="45"/>
      <c r="G9870" s="93"/>
      <c r="H9870" s="93"/>
      <c r="I9870" s="99"/>
      <c r="J9870" s="99"/>
      <c r="K9870" s="99"/>
      <c r="L9870" s="99"/>
      <c r="M9870" s="99"/>
      <c r="N9870" s="99"/>
      <c r="O9870" s="99"/>
      <c r="P9870" s="99"/>
      <c r="Q9870" s="99"/>
      <c r="R9870" s="99"/>
      <c r="S9870" s="99"/>
      <c r="T9870" s="99"/>
      <c r="U9870" s="99"/>
      <c r="V9870" s="99"/>
      <c r="W9870" s="99"/>
      <c r="X9870" s="99"/>
      <c r="Y9870" s="99"/>
      <c r="Z9870" s="99"/>
      <c r="AF9870" s="326"/>
    </row>
    <row r="9871" spans="1:32" x14ac:dyDescent="0.3">
      <c r="A9871" s="372" t="s">
        <v>16610</v>
      </c>
      <c r="B9871" s="372" t="s">
        <v>1841</v>
      </c>
      <c r="C9871" s="125" t="s">
        <v>16531</v>
      </c>
      <c r="D9871" s="32" t="s">
        <v>20621</v>
      </c>
      <c r="E9871" s="125" t="s">
        <v>12895</v>
      </c>
      <c r="F9871" s="125" t="s">
        <v>1236</v>
      </c>
      <c r="G9871" s="125" t="s">
        <v>1237</v>
      </c>
      <c r="AF9871" s="326"/>
    </row>
    <row r="9872" spans="1:32" x14ac:dyDescent="0.25">
      <c r="A9872" s="44" t="s">
        <v>21</v>
      </c>
      <c r="B9872" s="44" t="s">
        <v>10714</v>
      </c>
      <c r="C9872" s="45" t="s">
        <v>11216</v>
      </c>
      <c r="D9872" s="46" t="s">
        <v>13037</v>
      </c>
      <c r="E9872" s="46">
        <v>46231</v>
      </c>
      <c r="AF9872" s="326"/>
    </row>
    <row r="9873" spans="1:32" x14ac:dyDescent="0.25">
      <c r="A9873" s="44" t="s">
        <v>21</v>
      </c>
      <c r="B9873" s="44" t="s">
        <v>10714</v>
      </c>
      <c r="C9873" s="45" t="s">
        <v>11216</v>
      </c>
      <c r="D9873" s="46" t="s">
        <v>13037</v>
      </c>
      <c r="E9873" s="46">
        <v>46231</v>
      </c>
      <c r="AF9873" s="326"/>
    </row>
    <row r="9874" spans="1:32" x14ac:dyDescent="0.25">
      <c r="A9874" s="44" t="s">
        <v>13346</v>
      </c>
      <c r="B9874" s="44" t="s">
        <v>13135</v>
      </c>
      <c r="C9874" s="45">
        <v>15.25</v>
      </c>
      <c r="D9874" s="45" t="s">
        <v>13565</v>
      </c>
      <c r="E9874" s="46">
        <v>47664</v>
      </c>
      <c r="F9874" s="45" t="s">
        <v>1384</v>
      </c>
      <c r="G9874" s="93"/>
      <c r="H9874" s="93"/>
      <c r="I9874" s="99"/>
      <c r="J9874" s="99"/>
      <c r="K9874" s="99"/>
      <c r="L9874" s="99"/>
      <c r="M9874" s="99"/>
      <c r="N9874" s="99"/>
      <c r="O9874" s="99"/>
      <c r="P9874" s="99"/>
      <c r="Q9874" s="99"/>
      <c r="R9874" s="99"/>
      <c r="S9874" s="99"/>
      <c r="T9874" s="99"/>
      <c r="U9874" s="99"/>
      <c r="V9874" s="99"/>
      <c r="W9874" s="99"/>
      <c r="X9874" s="99"/>
      <c r="Y9874" s="99"/>
      <c r="Z9874" s="99"/>
      <c r="AF9874" s="326"/>
    </row>
    <row r="9875" spans="1:32" x14ac:dyDescent="0.25">
      <c r="A9875" s="44" t="s">
        <v>13346</v>
      </c>
      <c r="B9875" s="44" t="s">
        <v>14670</v>
      </c>
      <c r="C9875" s="45">
        <v>16.25</v>
      </c>
      <c r="D9875" s="45" t="s">
        <v>13565</v>
      </c>
      <c r="E9875" s="46">
        <v>47664</v>
      </c>
      <c r="F9875" s="45" t="s">
        <v>1384</v>
      </c>
      <c r="G9875" s="93"/>
      <c r="H9875" s="93"/>
      <c r="I9875" s="99"/>
      <c r="J9875" s="99"/>
      <c r="K9875" s="99"/>
      <c r="L9875" s="99"/>
      <c r="M9875" s="99"/>
      <c r="N9875" s="99"/>
      <c r="O9875" s="99"/>
      <c r="P9875" s="99"/>
      <c r="Q9875" s="99"/>
      <c r="R9875" s="99"/>
      <c r="S9875" s="99"/>
      <c r="T9875" s="99"/>
      <c r="U9875" s="99"/>
      <c r="V9875" s="99"/>
      <c r="W9875" s="99"/>
      <c r="X9875" s="99"/>
      <c r="Y9875" s="99"/>
      <c r="Z9875" s="99"/>
      <c r="AF9875" s="326"/>
    </row>
    <row r="9876" spans="1:32" x14ac:dyDescent="0.25">
      <c r="A9876" s="44" t="s">
        <v>9599</v>
      </c>
      <c r="B9876" s="44" t="s">
        <v>15891</v>
      </c>
      <c r="C9876" s="45" t="s">
        <v>7141</v>
      </c>
      <c r="D9876" s="93" t="s">
        <v>3876</v>
      </c>
      <c r="E9876" s="359">
        <f>DATE(2027,2,3)</f>
        <v>46421</v>
      </c>
      <c r="F9876" s="93"/>
      <c r="G9876" s="93"/>
      <c r="H9876" s="93"/>
      <c r="I9876" s="99"/>
      <c r="J9876" s="99"/>
      <c r="K9876" s="99"/>
      <c r="L9876" s="99"/>
      <c r="M9876" s="99"/>
      <c r="N9876" s="99"/>
      <c r="O9876" s="99"/>
      <c r="P9876" s="99"/>
      <c r="Q9876" s="99"/>
      <c r="R9876" s="99"/>
      <c r="S9876" s="99"/>
      <c r="T9876" s="99"/>
      <c r="U9876" s="99"/>
      <c r="V9876" s="99"/>
      <c r="W9876" s="99"/>
      <c r="X9876" s="99"/>
      <c r="Y9876" s="99"/>
      <c r="Z9876" s="99"/>
      <c r="AF9876" s="326"/>
    </row>
    <row r="9877" spans="1:32" x14ac:dyDescent="0.25">
      <c r="A9877" s="44" t="s">
        <v>9599</v>
      </c>
      <c r="B9877" s="44" t="s">
        <v>15915</v>
      </c>
      <c r="C9877" s="45" t="s">
        <v>5388</v>
      </c>
      <c r="D9877" s="93" t="s">
        <v>3876</v>
      </c>
      <c r="E9877" s="359">
        <f>DATE(2026,8,15)</f>
        <v>46249</v>
      </c>
      <c r="F9877" s="93"/>
      <c r="G9877" s="93"/>
      <c r="H9877" s="93"/>
      <c r="I9877" s="99"/>
      <c r="J9877" s="99"/>
      <c r="K9877" s="99"/>
      <c r="L9877" s="99"/>
      <c r="M9877" s="99"/>
      <c r="N9877" s="99"/>
      <c r="O9877" s="99"/>
      <c r="P9877" s="99"/>
      <c r="Q9877" s="99"/>
      <c r="R9877" s="99"/>
      <c r="S9877" s="99"/>
      <c r="T9877" s="99"/>
      <c r="U9877" s="99"/>
      <c r="V9877" s="99"/>
      <c r="W9877" s="99"/>
      <c r="X9877" s="99"/>
      <c r="Y9877" s="99"/>
      <c r="Z9877" s="99"/>
      <c r="AA9877" s="380"/>
      <c r="AF9877" s="326"/>
    </row>
    <row r="9878" spans="1:32" x14ac:dyDescent="0.3">
      <c r="A9878" s="372" t="s">
        <v>16611</v>
      </c>
      <c r="B9878" s="372" t="s">
        <v>1660</v>
      </c>
      <c r="C9878" s="125" t="s">
        <v>14425</v>
      </c>
      <c r="D9878" s="32" t="s">
        <v>20621</v>
      </c>
      <c r="E9878" s="125" t="s">
        <v>12895</v>
      </c>
      <c r="F9878" s="125" t="s">
        <v>1236</v>
      </c>
      <c r="G9878" s="125" t="s">
        <v>1237</v>
      </c>
      <c r="AF9878" s="326"/>
    </row>
    <row r="9879" spans="1:32" x14ac:dyDescent="0.25">
      <c r="A9879" s="44" t="s">
        <v>19406</v>
      </c>
      <c r="B9879" s="44" t="s">
        <v>5639</v>
      </c>
      <c r="C9879" s="45">
        <v>26010401</v>
      </c>
      <c r="D9879" s="45" t="s">
        <v>12340</v>
      </c>
      <c r="E9879" s="45" t="s">
        <v>18836</v>
      </c>
      <c r="AF9879" s="326"/>
    </row>
    <row r="9880" spans="1:32" x14ac:dyDescent="0.25">
      <c r="A9880" s="44" t="s">
        <v>10254</v>
      </c>
      <c r="B9880" s="92" t="s">
        <v>10390</v>
      </c>
      <c r="C9880" s="56" t="s">
        <v>10132</v>
      </c>
      <c r="D9880" s="146" t="s">
        <v>10389</v>
      </c>
      <c r="E9880" s="107">
        <v>45838</v>
      </c>
      <c r="F9880" s="93"/>
      <c r="G9880" s="93"/>
      <c r="H9880" s="93"/>
      <c r="I9880" s="99"/>
      <c r="J9880" s="99"/>
      <c r="K9880" s="99"/>
      <c r="L9880" s="99"/>
      <c r="M9880" s="99"/>
      <c r="N9880" s="44"/>
      <c r="O9880" s="44"/>
      <c r="P9880" s="99"/>
      <c r="Q9880" s="99"/>
      <c r="R9880" s="99"/>
      <c r="S9880" s="99"/>
      <c r="T9880" s="99"/>
      <c r="U9880" s="99"/>
      <c r="V9880" s="99"/>
      <c r="W9880" s="99"/>
      <c r="X9880" s="99"/>
      <c r="Y9880" s="99"/>
      <c r="Z9880" s="99"/>
      <c r="AF9880" s="326"/>
    </row>
    <row r="9881" spans="1:32" x14ac:dyDescent="0.25">
      <c r="A9881" s="44" t="s">
        <v>10756</v>
      </c>
      <c r="B9881" s="44" t="s">
        <v>6798</v>
      </c>
      <c r="C9881" s="45" t="s">
        <v>10803</v>
      </c>
      <c r="D9881" s="46" t="s">
        <v>13037</v>
      </c>
      <c r="E9881" s="46">
        <v>46568</v>
      </c>
      <c r="AF9881" s="326"/>
    </row>
    <row r="9882" spans="1:32" x14ac:dyDescent="0.3">
      <c r="A9882" s="372" t="s">
        <v>20136</v>
      </c>
      <c r="B9882" s="372" t="s">
        <v>1226</v>
      </c>
      <c r="C9882" s="125" t="s">
        <v>11097</v>
      </c>
      <c r="D9882" s="32" t="s">
        <v>20621</v>
      </c>
      <c r="E9882" s="125" t="s">
        <v>7992</v>
      </c>
      <c r="F9882" s="125" t="s">
        <v>1236</v>
      </c>
      <c r="G9882" s="125" t="s">
        <v>1237</v>
      </c>
      <c r="AF9882" s="326"/>
    </row>
    <row r="9883" spans="1:32" x14ac:dyDescent="0.3">
      <c r="A9883" s="372" t="s">
        <v>20136</v>
      </c>
      <c r="B9883" s="372" t="s">
        <v>2384</v>
      </c>
      <c r="C9883" s="125" t="s">
        <v>20259</v>
      </c>
      <c r="D9883" s="32" t="s">
        <v>20621</v>
      </c>
      <c r="E9883" s="125" t="s">
        <v>8976</v>
      </c>
      <c r="F9883" s="125" t="s">
        <v>1236</v>
      </c>
      <c r="G9883" s="125" t="s">
        <v>1237</v>
      </c>
      <c r="AF9883" s="326"/>
    </row>
    <row r="9884" spans="1:32" x14ac:dyDescent="0.3">
      <c r="A9884" s="372" t="s">
        <v>20137</v>
      </c>
      <c r="B9884" s="372" t="s">
        <v>1208</v>
      </c>
      <c r="C9884" s="125" t="s">
        <v>11149</v>
      </c>
      <c r="D9884" s="32" t="s">
        <v>20621</v>
      </c>
      <c r="E9884" s="125" t="s">
        <v>2686</v>
      </c>
      <c r="F9884" s="125" t="s">
        <v>1237</v>
      </c>
      <c r="G9884" s="125" t="s">
        <v>1237</v>
      </c>
      <c r="AF9884" s="326"/>
    </row>
    <row r="9885" spans="1:32" x14ac:dyDescent="0.3">
      <c r="A9885" s="372" t="s">
        <v>20137</v>
      </c>
      <c r="B9885" s="372" t="s">
        <v>1204</v>
      </c>
      <c r="C9885" s="125" t="s">
        <v>14352</v>
      </c>
      <c r="D9885" s="32" t="s">
        <v>20621</v>
      </c>
      <c r="E9885" s="125" t="s">
        <v>13567</v>
      </c>
      <c r="F9885" s="125" t="s">
        <v>1237</v>
      </c>
      <c r="G9885" s="125" t="s">
        <v>1237</v>
      </c>
      <c r="AF9885" s="326"/>
    </row>
    <row r="9886" spans="1:32" x14ac:dyDescent="0.25">
      <c r="A9886" s="57" t="s">
        <v>6708</v>
      </c>
      <c r="B9886" s="111" t="s">
        <v>1216</v>
      </c>
      <c r="C9886" s="56" t="s">
        <v>2854</v>
      </c>
      <c r="D9886" s="146" t="s">
        <v>2279</v>
      </c>
      <c r="E9886" s="69">
        <v>45227</v>
      </c>
      <c r="F9886" s="93"/>
      <c r="G9886" s="93"/>
      <c r="H9886" s="93"/>
      <c r="I9886" s="99"/>
      <c r="J9886" s="99"/>
      <c r="K9886" s="99"/>
      <c r="L9886" s="99"/>
      <c r="M9886" s="99"/>
      <c r="N9886" s="44"/>
      <c r="O9886" s="44"/>
      <c r="P9886" s="99"/>
      <c r="Q9886" s="99"/>
      <c r="R9886" s="99"/>
      <c r="S9886" s="99"/>
      <c r="T9886" s="99"/>
      <c r="U9886" s="99"/>
      <c r="V9886" s="99"/>
      <c r="W9886" s="99"/>
      <c r="X9886" s="99"/>
      <c r="Y9886" s="99"/>
      <c r="Z9886" s="99"/>
      <c r="AF9886" s="326"/>
    </row>
    <row r="9887" spans="1:32" x14ac:dyDescent="0.25">
      <c r="A9887" s="57" t="s">
        <v>6708</v>
      </c>
      <c r="B9887" s="92" t="s">
        <v>3862</v>
      </c>
      <c r="C9887" s="93" t="s">
        <v>3860</v>
      </c>
      <c r="D9887" s="93" t="s">
        <v>3861</v>
      </c>
      <c r="E9887" s="94">
        <v>46203</v>
      </c>
      <c r="F9887" s="93"/>
      <c r="G9887" s="93"/>
      <c r="H9887" s="93"/>
      <c r="I9887" s="99"/>
      <c r="J9887" s="99"/>
      <c r="K9887" s="99"/>
      <c r="L9887" s="99"/>
      <c r="M9887" s="99"/>
      <c r="N9887" s="44"/>
      <c r="O9887" s="44"/>
      <c r="P9887" s="99"/>
      <c r="Q9887" s="99"/>
      <c r="R9887" s="99"/>
      <c r="S9887" s="99"/>
      <c r="T9887" s="99"/>
      <c r="U9887" s="99"/>
      <c r="V9887" s="99"/>
      <c r="W9887" s="99"/>
      <c r="X9887" s="99"/>
      <c r="Y9887" s="99"/>
      <c r="Z9887" s="99"/>
      <c r="AA9887" s="380"/>
      <c r="AF9887" s="326"/>
    </row>
    <row r="9888" spans="1:32" x14ac:dyDescent="0.25">
      <c r="A9888" s="44" t="s">
        <v>17413</v>
      </c>
      <c r="B9888" s="44" t="s">
        <v>13169</v>
      </c>
      <c r="C9888" s="45">
        <v>19.25</v>
      </c>
      <c r="D9888" s="45" t="s">
        <v>13565</v>
      </c>
      <c r="E9888" s="46">
        <v>47664</v>
      </c>
      <c r="F9888" s="45"/>
      <c r="G9888" s="93"/>
      <c r="H9888" s="93"/>
      <c r="I9888" s="99"/>
      <c r="J9888" s="99"/>
      <c r="K9888" s="99"/>
      <c r="L9888" s="99"/>
      <c r="M9888" s="99"/>
      <c r="N9888" s="99"/>
      <c r="O9888" s="99"/>
      <c r="P9888" s="99"/>
      <c r="Q9888" s="99"/>
      <c r="R9888" s="99"/>
      <c r="S9888" s="99"/>
      <c r="T9888" s="99"/>
      <c r="U9888" s="99"/>
      <c r="V9888" s="99"/>
      <c r="W9888" s="99"/>
      <c r="X9888" s="99"/>
      <c r="Y9888" s="99"/>
      <c r="Z9888" s="99"/>
      <c r="AF9888" s="326"/>
    </row>
    <row r="9889" spans="1:32" x14ac:dyDescent="0.25">
      <c r="A9889" s="44" t="s">
        <v>3676</v>
      </c>
      <c r="B9889" s="44" t="s">
        <v>3275</v>
      </c>
      <c r="C9889" s="45">
        <v>210101</v>
      </c>
      <c r="D9889" s="45" t="s">
        <v>12340</v>
      </c>
      <c r="E9889" s="45" t="s">
        <v>3276</v>
      </c>
      <c r="AF9889" s="326"/>
    </row>
    <row r="9890" spans="1:32" x14ac:dyDescent="0.25">
      <c r="A9890" s="44" t="s">
        <v>10255</v>
      </c>
      <c r="B9890" s="92" t="s">
        <v>10390</v>
      </c>
      <c r="C9890" s="371" t="s">
        <v>10122</v>
      </c>
      <c r="D9890" s="146" t="s">
        <v>10389</v>
      </c>
      <c r="E9890" s="107">
        <v>45838</v>
      </c>
      <c r="F9890" s="93"/>
      <c r="G9890" s="93"/>
      <c r="H9890" s="93"/>
      <c r="I9890" s="99"/>
      <c r="J9890" s="99"/>
      <c r="K9890" s="99"/>
      <c r="L9890" s="99"/>
      <c r="M9890" s="99"/>
      <c r="N9890" s="44"/>
      <c r="O9890" s="44"/>
      <c r="P9890" s="99"/>
      <c r="Q9890" s="99"/>
      <c r="R9890" s="99"/>
      <c r="S9890" s="99"/>
      <c r="T9890" s="99"/>
      <c r="U9890" s="99"/>
      <c r="V9890" s="99"/>
      <c r="W9890" s="99"/>
      <c r="X9890" s="99"/>
      <c r="Y9890" s="99"/>
      <c r="Z9890" s="99"/>
      <c r="AF9890" s="326"/>
    </row>
    <row r="9891" spans="1:32" x14ac:dyDescent="0.25">
      <c r="A9891" s="44" t="s">
        <v>7562</v>
      </c>
      <c r="B9891" s="44" t="s">
        <v>2433</v>
      </c>
      <c r="C9891" s="45">
        <v>230105</v>
      </c>
      <c r="D9891" s="45" t="s">
        <v>12340</v>
      </c>
      <c r="E9891" s="45" t="s">
        <v>5580</v>
      </c>
      <c r="AF9891" s="326"/>
    </row>
    <row r="9892" spans="1:32" x14ac:dyDescent="0.25">
      <c r="A9892" s="44" t="s">
        <v>14272</v>
      </c>
      <c r="B9892" s="44" t="s">
        <v>3298</v>
      </c>
      <c r="C9892" s="45">
        <v>25010402</v>
      </c>
      <c r="D9892" s="45" t="s">
        <v>12340</v>
      </c>
      <c r="E9892" s="45" t="s">
        <v>13581</v>
      </c>
      <c r="AF9892" s="326"/>
    </row>
    <row r="9893" spans="1:32" x14ac:dyDescent="0.25">
      <c r="A9893" s="44" t="s">
        <v>14272</v>
      </c>
      <c r="B9893" s="44" t="s">
        <v>5639</v>
      </c>
      <c r="C9893" s="45">
        <v>25010401</v>
      </c>
      <c r="D9893" s="45" t="s">
        <v>12340</v>
      </c>
      <c r="E9893" s="45" t="s">
        <v>13581</v>
      </c>
      <c r="AF9893" s="326"/>
    </row>
    <row r="9894" spans="1:32" x14ac:dyDescent="0.25">
      <c r="A9894" s="44" t="s">
        <v>7004</v>
      </c>
      <c r="B9894" s="44" t="s">
        <v>3298</v>
      </c>
      <c r="C9894" s="45">
        <v>23010402</v>
      </c>
      <c r="D9894" s="45" t="s">
        <v>12340</v>
      </c>
      <c r="E9894" s="45" t="s">
        <v>5640</v>
      </c>
      <c r="AF9894" s="326"/>
    </row>
    <row r="9895" spans="1:32" x14ac:dyDescent="0.25">
      <c r="A9895" s="44" t="s">
        <v>13347</v>
      </c>
      <c r="B9895" s="44" t="s">
        <v>14650</v>
      </c>
      <c r="C9895" s="45">
        <v>27.25</v>
      </c>
      <c r="D9895" s="45" t="s">
        <v>13565</v>
      </c>
      <c r="E9895" s="46">
        <v>47664</v>
      </c>
      <c r="F9895" s="45"/>
      <c r="G9895" s="93"/>
      <c r="H9895" s="93"/>
      <c r="I9895" s="99"/>
      <c r="J9895" s="99"/>
      <c r="K9895" s="99"/>
      <c r="L9895" s="99"/>
      <c r="M9895" s="99"/>
      <c r="N9895" s="99"/>
      <c r="O9895" s="99"/>
      <c r="P9895" s="99"/>
      <c r="Q9895" s="99"/>
      <c r="R9895" s="99"/>
      <c r="S9895" s="99"/>
      <c r="T9895" s="99"/>
      <c r="U9895" s="99"/>
      <c r="V9895" s="99"/>
      <c r="W9895" s="99"/>
      <c r="X9895" s="99"/>
      <c r="Y9895" s="99"/>
      <c r="Z9895" s="99"/>
      <c r="AF9895" s="326"/>
    </row>
    <row r="9896" spans="1:32" x14ac:dyDescent="0.25">
      <c r="A9896" s="44" t="s">
        <v>13347</v>
      </c>
      <c r="B9896" s="44" t="s">
        <v>13121</v>
      </c>
      <c r="C9896" s="45">
        <v>39.25</v>
      </c>
      <c r="D9896" s="45" t="s">
        <v>13565</v>
      </c>
      <c r="E9896" s="46">
        <v>47514</v>
      </c>
      <c r="F9896" s="45"/>
      <c r="G9896" s="93"/>
      <c r="H9896" s="93"/>
      <c r="I9896" s="99"/>
      <c r="J9896" s="99"/>
      <c r="K9896" s="99"/>
      <c r="L9896" s="99"/>
      <c r="M9896" s="99"/>
      <c r="N9896" s="99"/>
      <c r="O9896" s="99"/>
      <c r="P9896" s="99"/>
      <c r="Q9896" s="99"/>
      <c r="R9896" s="99"/>
      <c r="S9896" s="99"/>
      <c r="T9896" s="99"/>
      <c r="U9896" s="99"/>
      <c r="V9896" s="99"/>
      <c r="W9896" s="99"/>
      <c r="X9896" s="99"/>
      <c r="Y9896" s="99"/>
      <c r="Z9896" s="99"/>
      <c r="AF9896" s="326"/>
    </row>
    <row r="9897" spans="1:32" x14ac:dyDescent="0.25">
      <c r="A9897" s="44" t="s">
        <v>20301</v>
      </c>
      <c r="B9897" s="44" t="s">
        <v>20365</v>
      </c>
      <c r="C9897" s="45" t="s">
        <v>20366</v>
      </c>
      <c r="D9897" s="32" t="s">
        <v>12570</v>
      </c>
      <c r="E9897" s="46">
        <v>46507</v>
      </c>
      <c r="AF9897" s="326"/>
    </row>
    <row r="9898" spans="1:32" x14ac:dyDescent="0.25">
      <c r="A9898" s="44" t="s">
        <v>13348</v>
      </c>
      <c r="B9898" s="44" t="s">
        <v>13165</v>
      </c>
      <c r="C9898" s="45">
        <v>32.24</v>
      </c>
      <c r="D9898" s="45" t="s">
        <v>13565</v>
      </c>
      <c r="E9898" s="46">
        <v>47299</v>
      </c>
      <c r="F9898" s="45"/>
      <c r="G9898" s="93"/>
      <c r="H9898" s="93"/>
      <c r="I9898" s="99"/>
      <c r="J9898" s="99"/>
      <c r="K9898" s="99"/>
      <c r="L9898" s="99"/>
      <c r="M9898" s="99"/>
      <c r="N9898" s="99"/>
      <c r="O9898" s="99"/>
      <c r="P9898" s="99"/>
      <c r="Q9898" s="99"/>
      <c r="R9898" s="99"/>
      <c r="S9898" s="99"/>
      <c r="T9898" s="99"/>
      <c r="U9898" s="99"/>
      <c r="V9898" s="99"/>
      <c r="W9898" s="99"/>
      <c r="X9898" s="99"/>
      <c r="Y9898" s="99"/>
      <c r="Z9898" s="99"/>
      <c r="AF9898" s="326"/>
    </row>
    <row r="9899" spans="1:32" x14ac:dyDescent="0.25">
      <c r="A9899" s="44" t="s">
        <v>780</v>
      </c>
      <c r="B9899" s="44" t="s">
        <v>4036</v>
      </c>
      <c r="C9899" s="45">
        <v>24060401</v>
      </c>
      <c r="D9899" s="45" t="s">
        <v>12340</v>
      </c>
      <c r="E9899" s="45" t="s">
        <v>5235</v>
      </c>
      <c r="AF9899" s="326"/>
    </row>
    <row r="9900" spans="1:32" x14ac:dyDescent="0.25">
      <c r="A9900" s="44" t="s">
        <v>780</v>
      </c>
      <c r="B9900" s="44" t="s">
        <v>968</v>
      </c>
      <c r="C9900" s="45">
        <v>24060402</v>
      </c>
      <c r="D9900" s="45" t="s">
        <v>12340</v>
      </c>
      <c r="E9900" s="45" t="s">
        <v>5235</v>
      </c>
      <c r="AF9900" s="326"/>
    </row>
    <row r="9901" spans="1:32" x14ac:dyDescent="0.25">
      <c r="A9901" s="44" t="s">
        <v>780</v>
      </c>
      <c r="B9901" s="44" t="s">
        <v>210</v>
      </c>
      <c r="C9901" s="45">
        <v>241001</v>
      </c>
      <c r="D9901" s="45" t="s">
        <v>12340</v>
      </c>
      <c r="E9901" s="45" t="s">
        <v>5650</v>
      </c>
      <c r="AF9901" s="326"/>
    </row>
    <row r="9902" spans="1:32" x14ac:dyDescent="0.3">
      <c r="A9902" s="372" t="s">
        <v>12021</v>
      </c>
      <c r="B9902" s="372" t="s">
        <v>1208</v>
      </c>
      <c r="C9902" s="125" t="s">
        <v>11149</v>
      </c>
      <c r="D9902" s="32" t="s">
        <v>20621</v>
      </c>
      <c r="E9902" s="125" t="s">
        <v>2686</v>
      </c>
      <c r="F9902" s="125" t="s">
        <v>1237</v>
      </c>
      <c r="G9902" s="125" t="s">
        <v>1237</v>
      </c>
      <c r="AF9902" s="326"/>
    </row>
    <row r="9903" spans="1:32" x14ac:dyDescent="0.25">
      <c r="A9903" s="44" t="s">
        <v>19407</v>
      </c>
      <c r="B9903" s="44" t="s">
        <v>5442</v>
      </c>
      <c r="C9903" s="45">
        <v>25010502</v>
      </c>
      <c r="D9903" s="45" t="s">
        <v>12340</v>
      </c>
      <c r="E9903" s="45" t="s">
        <v>13567</v>
      </c>
      <c r="AF9903" s="326"/>
    </row>
    <row r="9904" spans="1:32" x14ac:dyDescent="0.25">
      <c r="A9904" s="44" t="s">
        <v>19407</v>
      </c>
      <c r="B9904" s="44" t="s">
        <v>5639</v>
      </c>
      <c r="C9904" s="45">
        <v>25010401</v>
      </c>
      <c r="D9904" s="45" t="s">
        <v>12340</v>
      </c>
      <c r="E9904" s="45" t="s">
        <v>13581</v>
      </c>
      <c r="AF9904" s="326"/>
    </row>
    <row r="9905" spans="1:32" x14ac:dyDescent="0.25">
      <c r="A9905" s="44" t="s">
        <v>19407</v>
      </c>
      <c r="B9905" s="44" t="s">
        <v>18828</v>
      </c>
      <c r="C9905" s="45">
        <v>25010501</v>
      </c>
      <c r="D9905" s="45" t="s">
        <v>12340</v>
      </c>
      <c r="E9905" s="45" t="s">
        <v>13567</v>
      </c>
      <c r="AF9905" s="326"/>
    </row>
    <row r="9906" spans="1:32" x14ac:dyDescent="0.25">
      <c r="A9906" s="44" t="s">
        <v>19407</v>
      </c>
      <c r="B9906" s="44" t="s">
        <v>3298</v>
      </c>
      <c r="C9906" s="45">
        <v>25010402</v>
      </c>
      <c r="D9906" s="45" t="s">
        <v>12340</v>
      </c>
      <c r="E9906" s="45" t="s">
        <v>13581</v>
      </c>
      <c r="AF9906" s="326"/>
    </row>
    <row r="9907" spans="1:32" x14ac:dyDescent="0.25">
      <c r="A9907" s="44" t="s">
        <v>5298</v>
      </c>
      <c r="B9907" s="44" t="s">
        <v>5288</v>
      </c>
      <c r="C9907" s="45" t="s">
        <v>5299</v>
      </c>
      <c r="D9907" s="45" t="s">
        <v>12177</v>
      </c>
      <c r="E9907" s="45" t="s">
        <v>15069</v>
      </c>
      <c r="F9907" s="93"/>
      <c r="G9907" s="93"/>
      <c r="H9907" s="93"/>
      <c r="I9907" s="99"/>
      <c r="J9907" s="99"/>
      <c r="K9907" s="99"/>
      <c r="L9907" s="99"/>
      <c r="M9907" s="99"/>
      <c r="N9907" s="99"/>
      <c r="O9907" s="99"/>
      <c r="P9907" s="99"/>
      <c r="Q9907" s="99"/>
      <c r="R9907" s="99"/>
      <c r="S9907" s="99"/>
      <c r="T9907" s="99"/>
      <c r="U9907" s="99"/>
      <c r="V9907" s="99"/>
      <c r="W9907" s="99"/>
      <c r="X9907" s="99"/>
      <c r="Y9907" s="99"/>
      <c r="Z9907" s="99"/>
      <c r="AF9907" s="326"/>
    </row>
    <row r="9908" spans="1:32" x14ac:dyDescent="0.25">
      <c r="A9908" s="44" t="s">
        <v>5298</v>
      </c>
      <c r="B9908" s="44" t="s">
        <v>5288</v>
      </c>
      <c r="C9908" s="45" t="s">
        <v>5299</v>
      </c>
      <c r="D9908" s="93" t="s">
        <v>18817</v>
      </c>
      <c r="E9908" s="45" t="s">
        <v>12902</v>
      </c>
      <c r="F9908" s="379"/>
      <c r="G9908" s="379"/>
      <c r="H9908" s="379"/>
      <c r="I9908" s="380"/>
      <c r="J9908" s="380"/>
      <c r="K9908" s="380"/>
      <c r="L9908" s="380"/>
      <c r="M9908" s="380"/>
      <c r="N9908" s="380"/>
      <c r="O9908" s="380"/>
      <c r="P9908" s="380"/>
      <c r="Q9908" s="380"/>
      <c r="R9908" s="380"/>
      <c r="S9908" s="380"/>
      <c r="T9908" s="380"/>
      <c r="U9908" s="380"/>
      <c r="V9908" s="380"/>
      <c r="W9908" s="380"/>
      <c r="X9908" s="380"/>
      <c r="Y9908" s="380"/>
      <c r="Z9908" s="380"/>
      <c r="AA9908" s="380"/>
      <c r="AF9908" s="326"/>
    </row>
    <row r="9909" spans="1:32" x14ac:dyDescent="0.25">
      <c r="A9909" s="44" t="s">
        <v>5298</v>
      </c>
      <c r="B9909" s="44" t="s">
        <v>16193</v>
      </c>
      <c r="C9909" s="45" t="s">
        <v>14919</v>
      </c>
      <c r="D9909" s="93" t="s">
        <v>3876</v>
      </c>
      <c r="E9909" s="359">
        <f>DATE(2029,1,31)</f>
        <v>47149</v>
      </c>
      <c r="F9909" s="93"/>
      <c r="G9909" s="93"/>
      <c r="H9909" s="93"/>
      <c r="I9909" s="99"/>
      <c r="J9909" s="99"/>
      <c r="K9909" s="99"/>
      <c r="L9909" s="99"/>
      <c r="M9909" s="99"/>
      <c r="N9909" s="99"/>
      <c r="O9909" s="99"/>
      <c r="P9909" s="99"/>
      <c r="Q9909" s="99"/>
      <c r="R9909" s="99"/>
      <c r="S9909" s="99"/>
      <c r="T9909" s="99"/>
      <c r="U9909" s="99"/>
      <c r="V9909" s="99"/>
      <c r="W9909" s="99"/>
      <c r="X9909" s="99"/>
      <c r="Y9909" s="99"/>
      <c r="Z9909" s="99"/>
      <c r="AF9909" s="326"/>
    </row>
    <row r="9910" spans="1:32" x14ac:dyDescent="0.25">
      <c r="A9910" s="44" t="s">
        <v>5298</v>
      </c>
      <c r="B9910" s="44" t="s">
        <v>5288</v>
      </c>
      <c r="C9910" s="45" t="s">
        <v>5299</v>
      </c>
      <c r="D9910" s="45" t="s">
        <v>10697</v>
      </c>
      <c r="E9910" s="45" t="s">
        <v>5290</v>
      </c>
      <c r="F9910" s="93"/>
      <c r="G9910" s="93"/>
      <c r="H9910" s="93"/>
      <c r="I9910" s="99"/>
      <c r="J9910" s="99"/>
      <c r="K9910" s="99"/>
      <c r="L9910" s="99"/>
      <c r="M9910" s="99"/>
      <c r="N9910" s="44"/>
      <c r="O9910" s="44"/>
      <c r="P9910" s="99"/>
      <c r="Q9910" s="99"/>
      <c r="R9910" s="99"/>
      <c r="S9910" s="99"/>
      <c r="T9910" s="99"/>
      <c r="U9910" s="99"/>
      <c r="V9910" s="99"/>
      <c r="W9910" s="99"/>
      <c r="X9910" s="99"/>
      <c r="Y9910" s="99"/>
      <c r="Z9910" s="99"/>
      <c r="AF9910" s="326"/>
    </row>
    <row r="9911" spans="1:32" x14ac:dyDescent="0.3">
      <c r="A9911" s="372" t="s">
        <v>13912</v>
      </c>
      <c r="B9911" s="372" t="s">
        <v>13870</v>
      </c>
      <c r="C9911" s="125" t="s">
        <v>13871</v>
      </c>
      <c r="D9911" s="32" t="s">
        <v>20621</v>
      </c>
      <c r="E9911" s="125" t="s">
        <v>5650</v>
      </c>
      <c r="F9911" s="125" t="s">
        <v>1237</v>
      </c>
      <c r="G9911" s="125" t="s">
        <v>1237</v>
      </c>
      <c r="AF9911" s="326"/>
    </row>
    <row r="9912" spans="1:32" x14ac:dyDescent="0.25">
      <c r="A9912" s="44" t="s">
        <v>13719</v>
      </c>
      <c r="B9912" s="44" t="s">
        <v>18828</v>
      </c>
      <c r="C9912" s="45">
        <v>25010501</v>
      </c>
      <c r="D9912" s="45" t="s">
        <v>12340</v>
      </c>
      <c r="E9912" s="45" t="s">
        <v>13567</v>
      </c>
      <c r="AF9912" s="326"/>
    </row>
    <row r="9913" spans="1:32" x14ac:dyDescent="0.25">
      <c r="A9913" s="44" t="s">
        <v>13719</v>
      </c>
      <c r="B9913" s="44" t="s">
        <v>5442</v>
      </c>
      <c r="C9913" s="45">
        <v>25010502</v>
      </c>
      <c r="D9913" s="45" t="s">
        <v>12340</v>
      </c>
      <c r="E9913" s="45" t="s">
        <v>13567</v>
      </c>
      <c r="AF9913" s="326"/>
    </row>
    <row r="9914" spans="1:32" x14ac:dyDescent="0.25">
      <c r="A9914" s="114" t="s">
        <v>2135</v>
      </c>
      <c r="B9914" s="114" t="s">
        <v>18589</v>
      </c>
      <c r="C9914" s="106" t="s">
        <v>18590</v>
      </c>
      <c r="D9914" s="93" t="s">
        <v>1443</v>
      </c>
      <c r="E9914" s="115">
        <v>47361</v>
      </c>
      <c r="F9914" s="93"/>
      <c r="G9914" s="93"/>
      <c r="H9914" s="93"/>
      <c r="I9914" s="99"/>
      <c r="J9914" s="99"/>
      <c r="K9914" s="99"/>
      <c r="L9914" s="99"/>
      <c r="M9914" s="99"/>
      <c r="N9914" s="44"/>
      <c r="O9914" s="44"/>
      <c r="P9914" s="99"/>
      <c r="Q9914" s="99"/>
      <c r="R9914" s="99"/>
      <c r="S9914" s="99"/>
      <c r="T9914" s="99"/>
      <c r="U9914" s="99"/>
      <c r="V9914" s="99"/>
      <c r="W9914" s="99"/>
      <c r="X9914" s="99"/>
      <c r="Y9914" s="99"/>
      <c r="Z9914" s="99"/>
      <c r="AF9914" s="326"/>
    </row>
    <row r="9915" spans="1:32" x14ac:dyDescent="0.25">
      <c r="A9915" s="114" t="s">
        <v>2135</v>
      </c>
      <c r="B9915" s="114" t="s">
        <v>2071</v>
      </c>
      <c r="C9915" s="106" t="s">
        <v>1993</v>
      </c>
      <c r="D9915" s="93" t="s">
        <v>1443</v>
      </c>
      <c r="E9915" s="115">
        <v>46173</v>
      </c>
      <c r="F9915" s="93"/>
      <c r="G9915" s="93"/>
      <c r="H9915" s="93"/>
      <c r="I9915" s="99"/>
      <c r="J9915" s="99"/>
      <c r="K9915" s="99"/>
      <c r="L9915" s="99"/>
      <c r="M9915" s="99"/>
      <c r="N9915" s="44"/>
      <c r="O9915" s="44"/>
      <c r="P9915" s="99"/>
      <c r="Q9915" s="99"/>
      <c r="R9915" s="99"/>
      <c r="S9915" s="99"/>
      <c r="T9915" s="99"/>
      <c r="U9915" s="99"/>
      <c r="V9915" s="99"/>
      <c r="W9915" s="99"/>
      <c r="X9915" s="99"/>
      <c r="Y9915" s="99"/>
      <c r="Z9915" s="99"/>
      <c r="AA9915" s="380"/>
      <c r="AF9915" s="326"/>
    </row>
    <row r="9916" spans="1:32" x14ac:dyDescent="0.25">
      <c r="A9916" s="44" t="s">
        <v>2367</v>
      </c>
      <c r="B9916" s="44" t="s">
        <v>2366</v>
      </c>
      <c r="C9916" s="45" t="s">
        <v>9429</v>
      </c>
      <c r="D9916" s="46" t="s">
        <v>13037</v>
      </c>
      <c r="E9916" s="46">
        <v>46403</v>
      </c>
      <c r="AF9916" s="326"/>
    </row>
    <row r="9917" spans="1:32" x14ac:dyDescent="0.25">
      <c r="A9917" s="44" t="s">
        <v>19408</v>
      </c>
      <c r="B9917" s="44" t="s">
        <v>3298</v>
      </c>
      <c r="C9917" s="45">
        <v>23010402</v>
      </c>
      <c r="D9917" s="45" t="s">
        <v>12340</v>
      </c>
      <c r="E9917" s="45" t="s">
        <v>5640</v>
      </c>
      <c r="AF9917" s="326"/>
    </row>
    <row r="9918" spans="1:32" x14ac:dyDescent="0.25">
      <c r="A9918" s="44" t="s">
        <v>19408</v>
      </c>
      <c r="B9918" s="44" t="s">
        <v>5639</v>
      </c>
      <c r="C9918" s="45">
        <v>23010401</v>
      </c>
      <c r="D9918" s="45" t="s">
        <v>12340</v>
      </c>
      <c r="E9918" s="45" t="s">
        <v>5640</v>
      </c>
      <c r="AF9918" s="326"/>
    </row>
    <row r="9919" spans="1:32" x14ac:dyDescent="0.3">
      <c r="A9919" s="372" t="s">
        <v>7374</v>
      </c>
      <c r="B9919" s="372" t="s">
        <v>12349</v>
      </c>
      <c r="C9919" s="125" t="s">
        <v>12350</v>
      </c>
      <c r="D9919" s="32" t="s">
        <v>20621</v>
      </c>
      <c r="E9919" s="125" t="s">
        <v>5075</v>
      </c>
      <c r="F9919" s="125" t="s">
        <v>1236</v>
      </c>
      <c r="G9919" s="125" t="s">
        <v>1237</v>
      </c>
      <c r="AF9919" s="326"/>
    </row>
    <row r="9920" spans="1:32" x14ac:dyDescent="0.25">
      <c r="A9920" s="44" t="s">
        <v>4173</v>
      </c>
      <c r="B9920" s="44" t="s">
        <v>4142</v>
      </c>
      <c r="C9920" s="56" t="s">
        <v>4048</v>
      </c>
      <c r="D9920" s="146" t="s">
        <v>1735</v>
      </c>
      <c r="E9920" s="69">
        <v>45900</v>
      </c>
      <c r="F9920" s="93"/>
      <c r="G9920" s="93" t="s">
        <v>2823</v>
      </c>
      <c r="H9920" s="93" t="s">
        <v>2823</v>
      </c>
      <c r="I9920" s="99"/>
      <c r="J9920" s="99"/>
      <c r="K9920" s="99"/>
      <c r="L9920" s="99"/>
      <c r="M9920" s="99"/>
      <c r="N9920" s="44"/>
      <c r="O9920" s="44"/>
      <c r="P9920" s="99"/>
      <c r="Q9920" s="99"/>
      <c r="R9920" s="99"/>
      <c r="S9920" s="99"/>
      <c r="T9920" s="99"/>
      <c r="U9920" s="99"/>
      <c r="V9920" s="99"/>
      <c r="W9920" s="99"/>
      <c r="X9920" s="99"/>
      <c r="Y9920" s="99"/>
      <c r="Z9920" s="99"/>
      <c r="AF9920" s="326"/>
    </row>
    <row r="9921" spans="1:32" x14ac:dyDescent="0.3">
      <c r="A9921" s="372" t="s">
        <v>9389</v>
      </c>
      <c r="B9921" s="372" t="s">
        <v>9352</v>
      </c>
      <c r="C9921" s="125" t="s">
        <v>9353</v>
      </c>
      <c r="D9921" s="32" t="s">
        <v>20621</v>
      </c>
      <c r="E9921" s="125" t="s">
        <v>8524</v>
      </c>
      <c r="F9921" s="125" t="s">
        <v>1236</v>
      </c>
      <c r="G9921" s="125" t="s">
        <v>1237</v>
      </c>
      <c r="AF9921" s="326"/>
    </row>
    <row r="9922" spans="1:32" x14ac:dyDescent="0.3">
      <c r="A9922" s="372" t="s">
        <v>9389</v>
      </c>
      <c r="B9922" s="372" t="s">
        <v>1218</v>
      </c>
      <c r="C9922" s="125" t="s">
        <v>11922</v>
      </c>
      <c r="D9922" s="32" t="s">
        <v>20621</v>
      </c>
      <c r="E9922" s="125" t="s">
        <v>8976</v>
      </c>
      <c r="F9922" s="125" t="s">
        <v>1236</v>
      </c>
      <c r="G9922" s="125" t="s">
        <v>1237</v>
      </c>
      <c r="AF9922" s="326"/>
    </row>
    <row r="9923" spans="1:32" x14ac:dyDescent="0.3">
      <c r="A9923" s="372" t="s">
        <v>9389</v>
      </c>
      <c r="B9923" s="372" t="s">
        <v>16875</v>
      </c>
      <c r="C9923" s="125" t="s">
        <v>16876</v>
      </c>
      <c r="D9923" s="32" t="s">
        <v>20621</v>
      </c>
      <c r="E9923" s="125" t="s">
        <v>16883</v>
      </c>
      <c r="F9923" s="125" t="s">
        <v>1236</v>
      </c>
      <c r="G9923" s="125" t="s">
        <v>1237</v>
      </c>
      <c r="AF9923" s="326"/>
    </row>
    <row r="9924" spans="1:32" x14ac:dyDescent="0.25">
      <c r="A9924" s="44" t="s">
        <v>9389</v>
      </c>
      <c r="B9924" s="44" t="s">
        <v>154</v>
      </c>
      <c r="C9924" s="45" t="s">
        <v>15678</v>
      </c>
      <c r="D9924" s="46" t="s">
        <v>13037</v>
      </c>
      <c r="E9924" s="46">
        <v>46218</v>
      </c>
      <c r="AF9924" s="326"/>
    </row>
    <row r="9925" spans="1:32" x14ac:dyDescent="0.25">
      <c r="A9925" s="114" t="s">
        <v>2136</v>
      </c>
      <c r="B9925" s="114" t="s">
        <v>2072</v>
      </c>
      <c r="C9925" s="106" t="s">
        <v>2073</v>
      </c>
      <c r="D9925" s="93" t="s">
        <v>1443</v>
      </c>
      <c r="E9925" s="115">
        <v>46568</v>
      </c>
      <c r="F9925" s="93"/>
      <c r="G9925" s="93"/>
      <c r="H9925" s="93"/>
      <c r="I9925" s="99"/>
      <c r="J9925" s="99"/>
      <c r="K9925" s="99"/>
      <c r="L9925" s="99"/>
      <c r="M9925" s="99"/>
      <c r="N9925" s="44"/>
      <c r="O9925" s="44"/>
      <c r="P9925" s="99"/>
      <c r="Q9925" s="99"/>
      <c r="R9925" s="99"/>
      <c r="S9925" s="99"/>
      <c r="T9925" s="99"/>
      <c r="U9925" s="99"/>
      <c r="V9925" s="99"/>
      <c r="W9925" s="99"/>
      <c r="X9925" s="99"/>
      <c r="Y9925" s="99"/>
      <c r="Z9925" s="99"/>
      <c r="AF9925" s="326"/>
    </row>
    <row r="9926" spans="1:32" x14ac:dyDescent="0.25">
      <c r="A9926" s="44" t="s">
        <v>19409</v>
      </c>
      <c r="B9926" s="44" t="s">
        <v>16967</v>
      </c>
      <c r="C9926" s="45">
        <v>25050402</v>
      </c>
      <c r="D9926" s="45" t="s">
        <v>12340</v>
      </c>
      <c r="E9926" s="45" t="s">
        <v>7651</v>
      </c>
      <c r="AF9926" s="326"/>
    </row>
    <row r="9927" spans="1:32" x14ac:dyDescent="0.25">
      <c r="A9927" s="44" t="s">
        <v>19410</v>
      </c>
      <c r="B9927" s="44" t="s">
        <v>3298</v>
      </c>
      <c r="C9927" s="45">
        <v>26010402</v>
      </c>
      <c r="D9927" s="45" t="s">
        <v>12340</v>
      </c>
      <c r="E9927" s="45" t="s">
        <v>18836</v>
      </c>
      <c r="AF9927" s="326"/>
    </row>
    <row r="9928" spans="1:32" x14ac:dyDescent="0.3">
      <c r="A9928" s="372" t="s">
        <v>12450</v>
      </c>
      <c r="B9928" s="372" t="s">
        <v>12348</v>
      </c>
      <c r="C9928" s="125" t="s">
        <v>12188</v>
      </c>
      <c r="D9928" s="32" t="s">
        <v>20621</v>
      </c>
      <c r="E9928" s="125" t="s">
        <v>5239</v>
      </c>
      <c r="F9928" s="125" t="s">
        <v>1236</v>
      </c>
      <c r="G9928" s="125" t="s">
        <v>1237</v>
      </c>
      <c r="AF9928" s="326"/>
    </row>
    <row r="9929" spans="1:32" x14ac:dyDescent="0.3">
      <c r="A9929" s="372" t="s">
        <v>16612</v>
      </c>
      <c r="B9929" s="372" t="s">
        <v>12351</v>
      </c>
      <c r="C9929" s="125" t="s">
        <v>12352</v>
      </c>
      <c r="D9929" s="32" t="s">
        <v>20621</v>
      </c>
      <c r="E9929" s="125" t="s">
        <v>5075</v>
      </c>
      <c r="F9929" s="125" t="s">
        <v>1236</v>
      </c>
      <c r="G9929" s="125" t="s">
        <v>1237</v>
      </c>
      <c r="AF9929" s="326"/>
    </row>
    <row r="9930" spans="1:32" x14ac:dyDescent="0.3">
      <c r="A9930" s="372" t="s">
        <v>16612</v>
      </c>
      <c r="B9930" s="372" t="s">
        <v>5063</v>
      </c>
      <c r="C9930" s="125" t="s">
        <v>16877</v>
      </c>
      <c r="D9930" s="32" t="s">
        <v>20621</v>
      </c>
      <c r="E9930" s="125" t="s">
        <v>10638</v>
      </c>
      <c r="F9930" s="125" t="s">
        <v>1236</v>
      </c>
      <c r="G9930" s="125" t="s">
        <v>1237</v>
      </c>
      <c r="AF9930" s="326"/>
    </row>
    <row r="9931" spans="1:32" x14ac:dyDescent="0.25">
      <c r="A9931" s="44" t="s">
        <v>11548</v>
      </c>
      <c r="B9931" s="44" t="s">
        <v>3160</v>
      </c>
      <c r="C9931" s="45">
        <v>230901</v>
      </c>
      <c r="D9931" s="45" t="s">
        <v>12340</v>
      </c>
      <c r="E9931" s="45" t="s">
        <v>8524</v>
      </c>
      <c r="AF9931" s="326"/>
    </row>
    <row r="9932" spans="1:32" x14ac:dyDescent="0.25">
      <c r="A9932" s="44" t="s">
        <v>11548</v>
      </c>
      <c r="B9932" s="44" t="s">
        <v>10031</v>
      </c>
      <c r="C9932" s="45">
        <v>240101</v>
      </c>
      <c r="D9932" s="45" t="s">
        <v>12340</v>
      </c>
      <c r="E9932" s="45" t="s">
        <v>10032</v>
      </c>
      <c r="AF9932" s="326"/>
    </row>
    <row r="9933" spans="1:32" x14ac:dyDescent="0.3">
      <c r="A9933" s="372" t="s">
        <v>20512</v>
      </c>
      <c r="B9933" s="372" t="s">
        <v>7465</v>
      </c>
      <c r="C9933" s="125" t="s">
        <v>20614</v>
      </c>
      <c r="D9933" s="32" t="s">
        <v>20621</v>
      </c>
      <c r="E9933" s="125" t="s">
        <v>10032</v>
      </c>
      <c r="F9933" s="125" t="s">
        <v>1236</v>
      </c>
      <c r="G9933" s="125" t="s">
        <v>1237</v>
      </c>
      <c r="AF9933" s="326"/>
    </row>
    <row r="9934" spans="1:32" x14ac:dyDescent="0.25">
      <c r="A9934" s="44" t="s">
        <v>19411</v>
      </c>
      <c r="B9934" s="44" t="s">
        <v>5639</v>
      </c>
      <c r="C9934" s="45">
        <v>26010401</v>
      </c>
      <c r="D9934" s="45" t="s">
        <v>12340</v>
      </c>
      <c r="E9934" s="45" t="s">
        <v>18836</v>
      </c>
      <c r="AF9934" s="326"/>
    </row>
    <row r="9935" spans="1:32" x14ac:dyDescent="0.25">
      <c r="A9935" s="44" t="s">
        <v>19411</v>
      </c>
      <c r="B9935" s="44" t="s">
        <v>990</v>
      </c>
      <c r="C9935" s="45">
        <v>260102</v>
      </c>
      <c r="D9935" s="45" t="s">
        <v>12340</v>
      </c>
      <c r="E9935" s="45" t="s">
        <v>8976</v>
      </c>
      <c r="AF9935" s="326"/>
    </row>
    <row r="9936" spans="1:32" x14ac:dyDescent="0.25">
      <c r="A9936" s="44" t="s">
        <v>14586</v>
      </c>
      <c r="B9936" s="44" t="s">
        <v>20365</v>
      </c>
      <c r="C9936" s="45" t="s">
        <v>14574</v>
      </c>
      <c r="D9936" s="32" t="s">
        <v>12570</v>
      </c>
      <c r="E9936" s="46">
        <v>46507</v>
      </c>
      <c r="AF9936" s="326"/>
    </row>
    <row r="9937" spans="1:32" x14ac:dyDescent="0.25">
      <c r="A9937" s="44" t="s">
        <v>7563</v>
      </c>
      <c r="B9937" s="44" t="s">
        <v>18840</v>
      </c>
      <c r="C9937" s="45">
        <v>260202</v>
      </c>
      <c r="D9937" s="45" t="s">
        <v>12340</v>
      </c>
      <c r="E9937" s="45" t="s">
        <v>10021</v>
      </c>
      <c r="AF9937" s="326"/>
    </row>
    <row r="9938" spans="1:32" x14ac:dyDescent="0.25">
      <c r="A9938" s="44" t="s">
        <v>7563</v>
      </c>
      <c r="B9938" s="44" t="s">
        <v>11331</v>
      </c>
      <c r="C9938" s="45">
        <v>24050301</v>
      </c>
      <c r="D9938" s="45" t="s">
        <v>12340</v>
      </c>
      <c r="E9938" s="45" t="s">
        <v>5468</v>
      </c>
      <c r="AF9938" s="326"/>
    </row>
    <row r="9939" spans="1:32" x14ac:dyDescent="0.25">
      <c r="A9939" s="44" t="s">
        <v>7563</v>
      </c>
      <c r="B9939" s="44" t="s">
        <v>2433</v>
      </c>
      <c r="C9939" s="45">
        <v>230105</v>
      </c>
      <c r="D9939" s="45" t="s">
        <v>12340</v>
      </c>
      <c r="E9939" s="45" t="s">
        <v>5580</v>
      </c>
      <c r="AF9939" s="326"/>
    </row>
    <row r="9940" spans="1:32" x14ac:dyDescent="0.25">
      <c r="A9940" s="44" t="s">
        <v>17127</v>
      </c>
      <c r="B9940" s="44" t="s">
        <v>2433</v>
      </c>
      <c r="C9940" s="45">
        <v>250106</v>
      </c>
      <c r="D9940" s="45" t="s">
        <v>12340</v>
      </c>
      <c r="E9940" s="45" t="s">
        <v>12896</v>
      </c>
      <c r="AF9940" s="326"/>
    </row>
    <row r="9941" spans="1:32" x14ac:dyDescent="0.25">
      <c r="A9941" s="44" t="s">
        <v>19412</v>
      </c>
      <c r="B9941" s="44" t="s">
        <v>2433</v>
      </c>
      <c r="C9941" s="45">
        <v>230105</v>
      </c>
      <c r="D9941" s="45" t="s">
        <v>12340</v>
      </c>
      <c r="E9941" s="45" t="s">
        <v>5580</v>
      </c>
      <c r="AF9941" s="326"/>
    </row>
    <row r="9942" spans="1:32" x14ac:dyDescent="0.25">
      <c r="A9942" s="44" t="s">
        <v>19412</v>
      </c>
      <c r="B9942" s="44" t="s">
        <v>967</v>
      </c>
      <c r="C9942" s="45">
        <v>230601</v>
      </c>
      <c r="D9942" s="45" t="s">
        <v>12340</v>
      </c>
      <c r="E9942" s="45" t="s">
        <v>8383</v>
      </c>
      <c r="AF9942" s="326"/>
    </row>
    <row r="9943" spans="1:32" x14ac:dyDescent="0.25">
      <c r="A9943" s="44" t="s">
        <v>17128</v>
      </c>
      <c r="B9943" s="44" t="s">
        <v>3597</v>
      </c>
      <c r="C9943" s="45">
        <v>250503</v>
      </c>
      <c r="D9943" s="45" t="s">
        <v>12340</v>
      </c>
      <c r="E9943" s="45" t="s">
        <v>16904</v>
      </c>
      <c r="AF9943" s="326"/>
    </row>
    <row r="9944" spans="1:32" x14ac:dyDescent="0.25">
      <c r="A9944" s="44" t="s">
        <v>12811</v>
      </c>
      <c r="B9944" s="44" t="s">
        <v>15979</v>
      </c>
      <c r="C9944" s="45" t="s">
        <v>12812</v>
      </c>
      <c r="D9944" s="93" t="s">
        <v>3876</v>
      </c>
      <c r="E9944" s="359">
        <f>DATE(2028,6,11)</f>
        <v>46915</v>
      </c>
      <c r="F9944" s="93"/>
      <c r="G9944" s="93"/>
      <c r="H9944" s="93"/>
      <c r="I9944" s="99"/>
      <c r="J9944" s="99"/>
      <c r="K9944" s="99"/>
      <c r="L9944" s="99"/>
      <c r="M9944" s="99"/>
      <c r="N9944" s="99"/>
      <c r="O9944" s="99"/>
      <c r="P9944" s="99"/>
      <c r="Q9944" s="99"/>
      <c r="R9944" s="99"/>
      <c r="S9944" s="99"/>
      <c r="T9944" s="99"/>
      <c r="U9944" s="99"/>
      <c r="V9944" s="99"/>
      <c r="W9944" s="99"/>
      <c r="X9944" s="99"/>
      <c r="Y9944" s="99"/>
      <c r="Z9944" s="99"/>
      <c r="AF9944" s="326"/>
    </row>
    <row r="9945" spans="1:32" x14ac:dyDescent="0.25">
      <c r="A9945" s="57" t="s">
        <v>3805</v>
      </c>
      <c r="B9945" s="92" t="s">
        <v>3862</v>
      </c>
      <c r="C9945" s="93" t="s">
        <v>3860</v>
      </c>
      <c r="D9945" s="93" t="s">
        <v>3861</v>
      </c>
      <c r="E9945" s="94">
        <v>46203</v>
      </c>
      <c r="F9945" s="93"/>
      <c r="G9945" s="93"/>
      <c r="H9945" s="93"/>
      <c r="I9945" s="99"/>
      <c r="J9945" s="99"/>
      <c r="K9945" s="99"/>
      <c r="L9945" s="99"/>
      <c r="M9945" s="99"/>
      <c r="N9945" s="44"/>
      <c r="O9945" s="44"/>
      <c r="P9945" s="99"/>
      <c r="Q9945" s="99"/>
      <c r="R9945" s="99"/>
      <c r="S9945" s="99"/>
      <c r="T9945" s="99"/>
      <c r="U9945" s="99"/>
      <c r="V9945" s="99"/>
      <c r="W9945" s="99"/>
      <c r="X9945" s="99"/>
      <c r="Y9945" s="99"/>
      <c r="Z9945" s="99"/>
      <c r="AA9945" s="380"/>
      <c r="AF9945" s="326"/>
    </row>
    <row r="9946" spans="1:32" x14ac:dyDescent="0.25">
      <c r="A9946" s="44" t="s">
        <v>11549</v>
      </c>
      <c r="B9946" s="44" t="s">
        <v>10031</v>
      </c>
      <c r="C9946" s="45">
        <v>240101</v>
      </c>
      <c r="D9946" s="45" t="s">
        <v>12340</v>
      </c>
      <c r="E9946" s="45" t="s">
        <v>10032</v>
      </c>
      <c r="AF9946" s="326"/>
    </row>
    <row r="9947" spans="1:32" x14ac:dyDescent="0.25">
      <c r="A9947" s="57" t="s">
        <v>1095</v>
      </c>
      <c r="B9947" s="92" t="s">
        <v>3862</v>
      </c>
      <c r="C9947" s="93" t="s">
        <v>3860</v>
      </c>
      <c r="D9947" s="93" t="s">
        <v>3861</v>
      </c>
      <c r="E9947" s="94">
        <v>46203</v>
      </c>
      <c r="F9947" s="93"/>
      <c r="G9947" s="93"/>
      <c r="H9947" s="93"/>
      <c r="I9947" s="99"/>
      <c r="J9947" s="99"/>
      <c r="K9947" s="99"/>
      <c r="L9947" s="99"/>
      <c r="M9947" s="99"/>
      <c r="N9947" s="44"/>
      <c r="O9947" s="44"/>
      <c r="P9947" s="99"/>
      <c r="Q9947" s="99"/>
      <c r="R9947" s="99"/>
      <c r="S9947" s="99"/>
      <c r="T9947" s="99"/>
      <c r="U9947" s="99"/>
      <c r="V9947" s="99"/>
      <c r="W9947" s="99"/>
      <c r="X9947" s="99"/>
      <c r="Y9947" s="99"/>
      <c r="Z9947" s="99"/>
      <c r="AA9947" s="380"/>
      <c r="AF9947" s="326"/>
    </row>
    <row r="9948" spans="1:32" x14ac:dyDescent="0.3">
      <c r="A9948" s="99" t="s">
        <v>16512</v>
      </c>
      <c r="B9948" s="92" t="s">
        <v>16522</v>
      </c>
      <c r="C9948" s="93" t="s">
        <v>16523</v>
      </c>
      <c r="D9948" s="93" t="s">
        <v>11085</v>
      </c>
      <c r="E9948" s="94">
        <v>47361</v>
      </c>
      <c r="F9948" s="93"/>
      <c r="G9948" s="93"/>
      <c r="H9948" s="93"/>
      <c r="I9948" s="99"/>
      <c r="J9948" s="99"/>
      <c r="K9948" s="99"/>
      <c r="L9948" s="99"/>
      <c r="M9948" s="99"/>
      <c r="N9948" s="99"/>
      <c r="O9948" s="99"/>
      <c r="P9948" s="99"/>
      <c r="Q9948" s="99"/>
      <c r="R9948" s="99"/>
      <c r="S9948" s="99"/>
      <c r="T9948" s="99"/>
      <c r="U9948" s="99"/>
      <c r="V9948" s="99"/>
      <c r="W9948" s="99"/>
      <c r="X9948" s="99"/>
      <c r="Y9948" s="99"/>
      <c r="Z9948" s="99"/>
      <c r="AF9948" s="326"/>
    </row>
    <row r="9949" spans="1:32" x14ac:dyDescent="0.3">
      <c r="A9949" s="372" t="s">
        <v>20513</v>
      </c>
      <c r="B9949" s="372" t="s">
        <v>1206</v>
      </c>
      <c r="C9949" s="125" t="s">
        <v>20612</v>
      </c>
      <c r="D9949" s="32" t="s">
        <v>20621</v>
      </c>
      <c r="E9949" s="125" t="s">
        <v>10032</v>
      </c>
      <c r="F9949" s="125" t="s">
        <v>1236</v>
      </c>
      <c r="G9949" s="125" t="s">
        <v>1237</v>
      </c>
      <c r="AF9949" s="326"/>
    </row>
    <row r="9950" spans="1:32" x14ac:dyDescent="0.25">
      <c r="A9950" s="44" t="s">
        <v>3677</v>
      </c>
      <c r="B9950" s="44" t="s">
        <v>3598</v>
      </c>
      <c r="C9950" s="45">
        <v>210305</v>
      </c>
      <c r="D9950" s="45" t="s">
        <v>12340</v>
      </c>
      <c r="E9950" s="45" t="s">
        <v>3276</v>
      </c>
      <c r="AF9950" s="326"/>
    </row>
    <row r="9951" spans="1:32" x14ac:dyDescent="0.3">
      <c r="A9951" s="372" t="s">
        <v>8748</v>
      </c>
      <c r="B9951" s="372" t="s">
        <v>8693</v>
      </c>
      <c r="C9951" s="125" t="s">
        <v>8694</v>
      </c>
      <c r="D9951" s="32" t="s">
        <v>20621</v>
      </c>
      <c r="E9951" s="125" t="s">
        <v>8524</v>
      </c>
      <c r="F9951" s="125" t="s">
        <v>1236</v>
      </c>
      <c r="G9951" s="125" t="s">
        <v>1237</v>
      </c>
      <c r="AF9951" s="326"/>
    </row>
    <row r="9952" spans="1:32" x14ac:dyDescent="0.25">
      <c r="A9952" s="44" t="s">
        <v>8748</v>
      </c>
      <c r="B9952" s="44" t="s">
        <v>19161</v>
      </c>
      <c r="C9952" s="45">
        <v>240902</v>
      </c>
      <c r="D9952" s="45" t="s">
        <v>12340</v>
      </c>
      <c r="E9952" s="45" t="s">
        <v>5075</v>
      </c>
      <c r="AF9952" s="326"/>
    </row>
    <row r="9953" spans="1:32" x14ac:dyDescent="0.25">
      <c r="A9953" s="44" t="s">
        <v>7564</v>
      </c>
      <c r="B9953" s="44" t="s">
        <v>3598</v>
      </c>
      <c r="C9953" s="45">
        <v>230301</v>
      </c>
      <c r="D9953" s="45" t="s">
        <v>12340</v>
      </c>
      <c r="E9953" s="45" t="s">
        <v>5580</v>
      </c>
      <c r="AF9953" s="326"/>
    </row>
    <row r="9954" spans="1:32" x14ac:dyDescent="0.25">
      <c r="A9954" s="44" t="s">
        <v>9600</v>
      </c>
      <c r="B9954" s="44" t="s">
        <v>16194</v>
      </c>
      <c r="C9954" s="45" t="s">
        <v>4018</v>
      </c>
      <c r="D9954" s="93" t="s">
        <v>3876</v>
      </c>
      <c r="E9954" s="359">
        <f>DATE(2026,5,19)</f>
        <v>46161</v>
      </c>
      <c r="F9954" s="93"/>
      <c r="G9954" s="93"/>
      <c r="H9954" s="93"/>
      <c r="I9954" s="99"/>
      <c r="J9954" s="99"/>
      <c r="K9954" s="99"/>
      <c r="L9954" s="99"/>
      <c r="M9954" s="99"/>
      <c r="N9954" s="99"/>
      <c r="O9954" s="99"/>
      <c r="P9954" s="99"/>
      <c r="Q9954" s="99"/>
      <c r="R9954" s="99"/>
      <c r="S9954" s="99"/>
      <c r="T9954" s="99"/>
      <c r="U9954" s="99"/>
      <c r="V9954" s="99"/>
      <c r="W9954" s="99"/>
      <c r="X9954" s="99"/>
      <c r="Y9954" s="99"/>
      <c r="Z9954" s="99"/>
      <c r="AA9954" s="380"/>
      <c r="AF9954" s="326"/>
    </row>
    <row r="9955" spans="1:32" x14ac:dyDescent="0.3">
      <c r="A9955" s="372" t="s">
        <v>13913</v>
      </c>
      <c r="B9955" s="372" t="s">
        <v>1204</v>
      </c>
      <c r="C9955" s="125" t="s">
        <v>14352</v>
      </c>
      <c r="D9955" s="32" t="s">
        <v>20621</v>
      </c>
      <c r="E9955" s="125" t="s">
        <v>13567</v>
      </c>
      <c r="F9955" s="125" t="s">
        <v>1236</v>
      </c>
      <c r="G9955" s="125" t="s">
        <v>1237</v>
      </c>
      <c r="AF9955" s="326"/>
    </row>
    <row r="9956" spans="1:32" x14ac:dyDescent="0.25">
      <c r="A9956" s="44" t="s">
        <v>19413</v>
      </c>
      <c r="B9956" s="44" t="s">
        <v>3298</v>
      </c>
      <c r="C9956" s="45">
        <v>26010402</v>
      </c>
      <c r="D9956" s="45" t="s">
        <v>12340</v>
      </c>
      <c r="E9956" s="45" t="s">
        <v>18836</v>
      </c>
      <c r="AF9956" s="326"/>
    </row>
    <row r="9957" spans="1:32" x14ac:dyDescent="0.25">
      <c r="A9957" s="44" t="s">
        <v>19413</v>
      </c>
      <c r="B9957" s="44" t="s">
        <v>5639</v>
      </c>
      <c r="C9957" s="45">
        <v>26010401</v>
      </c>
      <c r="D9957" s="45" t="s">
        <v>12340</v>
      </c>
      <c r="E9957" s="45" t="s">
        <v>18836</v>
      </c>
      <c r="AF9957" s="326"/>
    </row>
    <row r="9958" spans="1:32" x14ac:dyDescent="0.25">
      <c r="A9958" s="44" t="s">
        <v>20267</v>
      </c>
      <c r="B9958" s="44" t="s">
        <v>20333</v>
      </c>
      <c r="C9958" s="45" t="s">
        <v>20334</v>
      </c>
      <c r="D9958" s="32" t="s">
        <v>12570</v>
      </c>
      <c r="E9958" s="46">
        <v>46538</v>
      </c>
      <c r="AF9958" s="326"/>
    </row>
    <row r="9959" spans="1:32" x14ac:dyDescent="0.25">
      <c r="A9959" s="44" t="s">
        <v>3101</v>
      </c>
      <c r="B9959" s="44" t="s">
        <v>3160</v>
      </c>
      <c r="C9959" s="45">
        <v>230901</v>
      </c>
      <c r="D9959" s="45" t="s">
        <v>12340</v>
      </c>
      <c r="E9959" s="45" t="s">
        <v>8524</v>
      </c>
      <c r="AF9959" s="326"/>
    </row>
    <row r="9960" spans="1:32" x14ac:dyDescent="0.25">
      <c r="A9960" s="44" t="s">
        <v>8531</v>
      </c>
      <c r="B9960" s="44" t="s">
        <v>16195</v>
      </c>
      <c r="C9960" s="45" t="s">
        <v>12813</v>
      </c>
      <c r="D9960" s="93" t="s">
        <v>3876</v>
      </c>
      <c r="E9960" s="359">
        <f>DATE(2028,7,15)</f>
        <v>46949</v>
      </c>
      <c r="F9960" s="93"/>
      <c r="G9960" s="93"/>
      <c r="H9960" s="93"/>
      <c r="I9960" s="99"/>
      <c r="J9960" s="99"/>
      <c r="K9960" s="99"/>
      <c r="L9960" s="99"/>
      <c r="M9960" s="99"/>
      <c r="N9960" s="99"/>
      <c r="O9960" s="99"/>
      <c r="P9960" s="99"/>
      <c r="Q9960" s="99"/>
      <c r="R9960" s="99"/>
      <c r="S9960" s="99"/>
      <c r="T9960" s="99"/>
      <c r="U9960" s="99"/>
      <c r="V9960" s="99"/>
      <c r="W9960" s="99"/>
      <c r="X9960" s="99"/>
      <c r="Y9960" s="99"/>
      <c r="Z9960" s="99"/>
      <c r="AF9960" s="326"/>
    </row>
    <row r="9961" spans="1:32" x14ac:dyDescent="0.25">
      <c r="A9961" s="44" t="s">
        <v>8531</v>
      </c>
      <c r="B9961" s="44" t="s">
        <v>8468</v>
      </c>
      <c r="C9961" s="45">
        <v>23080101</v>
      </c>
      <c r="D9961" s="45" t="s">
        <v>12340</v>
      </c>
      <c r="E9961" s="45" t="s">
        <v>4380</v>
      </c>
      <c r="AF9961" s="326"/>
    </row>
    <row r="9962" spans="1:32" x14ac:dyDescent="0.25">
      <c r="A9962" s="44" t="s">
        <v>16884</v>
      </c>
      <c r="B9962" s="44" t="s">
        <v>16885</v>
      </c>
      <c r="C9962" s="45" t="s">
        <v>16886</v>
      </c>
      <c r="D9962" s="45" t="s">
        <v>2350</v>
      </c>
      <c r="E9962" s="46">
        <v>46485</v>
      </c>
      <c r="F9962" s="93"/>
      <c r="G9962" s="93"/>
      <c r="H9962" s="93"/>
      <c r="I9962" s="99"/>
      <c r="J9962" s="99"/>
      <c r="K9962" s="99"/>
      <c r="L9962" s="99"/>
      <c r="M9962" s="99"/>
      <c r="N9962" s="99"/>
      <c r="O9962" s="99"/>
      <c r="P9962" s="99"/>
      <c r="Q9962" s="99"/>
      <c r="R9962" s="99"/>
      <c r="S9962" s="99"/>
      <c r="T9962" s="99"/>
      <c r="U9962" s="99"/>
      <c r="V9962" s="99"/>
      <c r="W9962" s="99"/>
      <c r="X9962" s="99"/>
      <c r="Y9962" s="99"/>
      <c r="Z9962" s="99"/>
      <c r="AF9962" s="326"/>
    </row>
    <row r="9963" spans="1:32" x14ac:dyDescent="0.25">
      <c r="A9963" s="44" t="s">
        <v>17129</v>
      </c>
      <c r="B9963" s="44" t="s">
        <v>1733</v>
      </c>
      <c r="C9963" s="45">
        <v>250101</v>
      </c>
      <c r="D9963" s="45" t="s">
        <v>12340</v>
      </c>
      <c r="E9963" s="45" t="s">
        <v>13567</v>
      </c>
      <c r="AF9963" s="326"/>
    </row>
    <row r="9964" spans="1:32" x14ac:dyDescent="0.25">
      <c r="A9964" s="44" t="s">
        <v>17129</v>
      </c>
      <c r="B9964" s="44" t="s">
        <v>2433</v>
      </c>
      <c r="C9964" s="45">
        <v>250106</v>
      </c>
      <c r="D9964" s="45" t="s">
        <v>12340</v>
      </c>
      <c r="E9964" s="45" t="s">
        <v>12896</v>
      </c>
      <c r="AF9964" s="326"/>
    </row>
    <row r="9965" spans="1:32" x14ac:dyDescent="0.25">
      <c r="A9965" s="44" t="s">
        <v>17130</v>
      </c>
      <c r="B9965" s="44" t="s">
        <v>3298</v>
      </c>
      <c r="C9965" s="45">
        <v>26010402</v>
      </c>
      <c r="D9965" s="45" t="s">
        <v>12340</v>
      </c>
      <c r="E9965" s="45" t="s">
        <v>18836</v>
      </c>
      <c r="AF9965" s="326"/>
    </row>
    <row r="9966" spans="1:32" x14ac:dyDescent="0.25">
      <c r="A9966" s="44" t="s">
        <v>17130</v>
      </c>
      <c r="B9966" s="44" t="s">
        <v>967</v>
      </c>
      <c r="C9966" s="45">
        <v>250601</v>
      </c>
      <c r="D9966" s="45" t="s">
        <v>12340</v>
      </c>
      <c r="E9966" s="45" t="s">
        <v>16905</v>
      </c>
      <c r="AF9966" s="326"/>
    </row>
    <row r="9967" spans="1:32" x14ac:dyDescent="0.25">
      <c r="A9967" s="44" t="s">
        <v>17130</v>
      </c>
      <c r="B9967" s="44" t="s">
        <v>5639</v>
      </c>
      <c r="C9967" s="45">
        <v>26010401</v>
      </c>
      <c r="D9967" s="45" t="s">
        <v>12340</v>
      </c>
      <c r="E9967" s="45" t="s">
        <v>18836</v>
      </c>
      <c r="AF9967" s="326"/>
    </row>
    <row r="9968" spans="1:32" x14ac:dyDescent="0.25">
      <c r="A9968" s="44" t="s">
        <v>10256</v>
      </c>
      <c r="B9968" s="92" t="s">
        <v>10390</v>
      </c>
      <c r="C9968" s="371" t="s">
        <v>10122</v>
      </c>
      <c r="D9968" s="146" t="s">
        <v>10389</v>
      </c>
      <c r="E9968" s="107">
        <v>45838</v>
      </c>
      <c r="F9968" s="93"/>
      <c r="G9968" s="93"/>
      <c r="H9968" s="93"/>
      <c r="I9968" s="99"/>
      <c r="J9968" s="99"/>
      <c r="K9968" s="99"/>
      <c r="L9968" s="99"/>
      <c r="M9968" s="99"/>
      <c r="N9968" s="44"/>
      <c r="O9968" s="44"/>
      <c r="P9968" s="99"/>
      <c r="Q9968" s="99"/>
      <c r="R9968" s="99"/>
      <c r="S9968" s="99"/>
      <c r="T9968" s="99"/>
      <c r="U9968" s="99"/>
      <c r="V9968" s="99"/>
      <c r="W9968" s="99"/>
      <c r="X9968" s="99"/>
      <c r="Y9968" s="99"/>
      <c r="Z9968" s="99"/>
      <c r="AF9968" s="326"/>
    </row>
    <row r="9969" spans="1:32" x14ac:dyDescent="0.3">
      <c r="A9969" s="372" t="s">
        <v>7664</v>
      </c>
      <c r="B9969" s="372" t="s">
        <v>2787</v>
      </c>
      <c r="C9969" s="125" t="s">
        <v>8393</v>
      </c>
      <c r="D9969" s="32" t="s">
        <v>20621</v>
      </c>
      <c r="E9969" s="125" t="s">
        <v>4471</v>
      </c>
      <c r="F9969" s="125" t="s">
        <v>1236</v>
      </c>
      <c r="G9969" s="125" t="s">
        <v>1237</v>
      </c>
      <c r="AF9969" s="326"/>
    </row>
    <row r="9970" spans="1:32" x14ac:dyDescent="0.25">
      <c r="A9970" s="44" t="s">
        <v>7565</v>
      </c>
      <c r="B9970" s="44" t="s">
        <v>2433</v>
      </c>
      <c r="C9970" s="45">
        <v>230105</v>
      </c>
      <c r="D9970" s="45" t="s">
        <v>12340</v>
      </c>
      <c r="E9970" s="45" t="s">
        <v>5580</v>
      </c>
      <c r="AF9970" s="326"/>
    </row>
    <row r="9971" spans="1:32" x14ac:dyDescent="0.25">
      <c r="A9971" s="44" t="s">
        <v>2364</v>
      </c>
      <c r="B9971" s="44" t="s">
        <v>154</v>
      </c>
      <c r="C9971" s="45" t="s">
        <v>6836</v>
      </c>
      <c r="D9971" s="46" t="s">
        <v>13037</v>
      </c>
      <c r="E9971" s="46">
        <v>46441</v>
      </c>
      <c r="AF9971" s="326"/>
    </row>
    <row r="9972" spans="1:32" x14ac:dyDescent="0.25">
      <c r="A9972" s="44" t="s">
        <v>2364</v>
      </c>
      <c r="B9972" s="44" t="s">
        <v>154</v>
      </c>
      <c r="C9972" s="45" t="s">
        <v>15679</v>
      </c>
      <c r="D9972" s="46" t="s">
        <v>13037</v>
      </c>
      <c r="E9972" s="46">
        <v>46218</v>
      </c>
      <c r="AF9972" s="326"/>
    </row>
    <row r="9973" spans="1:32" x14ac:dyDescent="0.25">
      <c r="A9973" s="44" t="s">
        <v>9601</v>
      </c>
      <c r="B9973" s="44" t="s">
        <v>15931</v>
      </c>
      <c r="C9973" s="45" t="s">
        <v>7142</v>
      </c>
      <c r="D9973" s="93" t="s">
        <v>3876</v>
      </c>
      <c r="E9973" s="359">
        <f>DATE(2027,4,17)</f>
        <v>46494</v>
      </c>
      <c r="F9973" s="93"/>
      <c r="G9973" s="93"/>
      <c r="H9973" s="93"/>
      <c r="I9973" s="99"/>
      <c r="J9973" s="99"/>
      <c r="K9973" s="99"/>
      <c r="L9973" s="99"/>
      <c r="M9973" s="99"/>
      <c r="N9973" s="99"/>
      <c r="O9973" s="99"/>
      <c r="P9973" s="99"/>
      <c r="Q9973" s="99"/>
      <c r="R9973" s="99"/>
      <c r="S9973" s="99"/>
      <c r="T9973" s="99"/>
      <c r="U9973" s="99"/>
      <c r="V9973" s="99"/>
      <c r="W9973" s="99"/>
      <c r="X9973" s="99"/>
      <c r="Y9973" s="99"/>
      <c r="Z9973" s="99"/>
      <c r="AF9973" s="326"/>
    </row>
    <row r="9974" spans="1:32" x14ac:dyDescent="0.25">
      <c r="A9974" s="44" t="s">
        <v>9601</v>
      </c>
      <c r="B9974" s="44" t="s">
        <v>15956</v>
      </c>
      <c r="C9974" s="45" t="s">
        <v>7143</v>
      </c>
      <c r="D9974" s="93" t="s">
        <v>3876</v>
      </c>
      <c r="E9974" s="359">
        <f>DATE(2027,4,20)</f>
        <v>46497</v>
      </c>
      <c r="F9974" s="93"/>
      <c r="G9974" s="93"/>
      <c r="H9974" s="93"/>
      <c r="I9974" s="99"/>
      <c r="J9974" s="99"/>
      <c r="K9974" s="99"/>
      <c r="L9974" s="99"/>
      <c r="M9974" s="99"/>
      <c r="N9974" s="99"/>
      <c r="O9974" s="99"/>
      <c r="P9974" s="99"/>
      <c r="Q9974" s="99"/>
      <c r="R9974" s="99"/>
      <c r="S9974" s="99"/>
      <c r="T9974" s="99"/>
      <c r="U9974" s="99"/>
      <c r="V9974" s="99"/>
      <c r="W9974" s="99"/>
      <c r="X9974" s="99"/>
      <c r="Y9974" s="99"/>
      <c r="Z9974" s="99"/>
      <c r="AF9974" s="326"/>
    </row>
    <row r="9975" spans="1:32" x14ac:dyDescent="0.3">
      <c r="A9975" s="372" t="s">
        <v>17528</v>
      </c>
      <c r="B9975" s="372" t="s">
        <v>5061</v>
      </c>
      <c r="C9975" s="125" t="s">
        <v>17483</v>
      </c>
      <c r="D9975" s="32" t="s">
        <v>20621</v>
      </c>
      <c r="E9975" s="125" t="s">
        <v>5246</v>
      </c>
      <c r="F9975" s="125" t="s">
        <v>1236</v>
      </c>
      <c r="G9975" s="125" t="s">
        <v>1237</v>
      </c>
      <c r="AF9975" s="326"/>
    </row>
    <row r="9976" spans="1:32" x14ac:dyDescent="0.25">
      <c r="A9976" s="44" t="s">
        <v>8328</v>
      </c>
      <c r="B9976" s="44" t="s">
        <v>969</v>
      </c>
      <c r="C9976" s="45">
        <v>23060202</v>
      </c>
      <c r="D9976" s="45" t="s">
        <v>12340</v>
      </c>
      <c r="E9976" s="45" t="s">
        <v>4471</v>
      </c>
      <c r="AF9976" s="326"/>
    </row>
    <row r="9977" spans="1:32" x14ac:dyDescent="0.25">
      <c r="A9977" s="44" t="s">
        <v>8328</v>
      </c>
      <c r="B9977" s="44" t="s">
        <v>8378</v>
      </c>
      <c r="C9977" s="45">
        <v>23060201</v>
      </c>
      <c r="D9977" s="45" t="s">
        <v>12340</v>
      </c>
      <c r="E9977" s="45" t="s">
        <v>4471</v>
      </c>
      <c r="AF9977" s="326"/>
    </row>
    <row r="9978" spans="1:32" x14ac:dyDescent="0.25">
      <c r="A9978" s="44" t="s">
        <v>12913</v>
      </c>
      <c r="B9978" s="44" t="s">
        <v>12908</v>
      </c>
      <c r="C9978" s="45" t="s">
        <v>12914</v>
      </c>
      <c r="D9978" s="45" t="s">
        <v>12177</v>
      </c>
      <c r="E9978" s="45" t="s">
        <v>7228</v>
      </c>
      <c r="F9978" s="93"/>
      <c r="G9978" s="93"/>
      <c r="H9978" s="93"/>
      <c r="I9978" s="99"/>
      <c r="J9978" s="99"/>
      <c r="K9978" s="99"/>
      <c r="L9978" s="99"/>
      <c r="M9978" s="99"/>
      <c r="N9978" s="99"/>
      <c r="O9978" s="99"/>
      <c r="P9978" s="99"/>
      <c r="Q9978" s="99"/>
      <c r="R9978" s="99"/>
      <c r="S9978" s="99"/>
      <c r="T9978" s="99"/>
      <c r="U9978" s="99"/>
      <c r="V9978" s="99"/>
      <c r="W9978" s="99"/>
      <c r="X9978" s="99"/>
      <c r="Y9978" s="99"/>
      <c r="Z9978" s="99"/>
      <c r="AF9978" s="326"/>
    </row>
    <row r="9979" spans="1:32" x14ac:dyDescent="0.25">
      <c r="A9979" s="44" t="s">
        <v>12913</v>
      </c>
      <c r="B9979" s="44" t="s">
        <v>12908</v>
      </c>
      <c r="C9979" s="45" t="s">
        <v>12914</v>
      </c>
      <c r="D9979" s="93" t="s">
        <v>18817</v>
      </c>
      <c r="E9979" s="45" t="s">
        <v>7228</v>
      </c>
      <c r="F9979" s="379"/>
      <c r="G9979" s="379"/>
      <c r="H9979" s="379"/>
      <c r="I9979" s="380"/>
      <c r="J9979" s="380"/>
      <c r="K9979" s="380"/>
      <c r="L9979" s="380"/>
      <c r="M9979" s="380"/>
      <c r="N9979" s="380"/>
      <c r="O9979" s="380"/>
      <c r="P9979" s="380"/>
      <c r="Q9979" s="380"/>
      <c r="R9979" s="380"/>
      <c r="S9979" s="380"/>
      <c r="T9979" s="380"/>
      <c r="U9979" s="380"/>
      <c r="V9979" s="380"/>
      <c r="W9979" s="380"/>
      <c r="X9979" s="380"/>
      <c r="Y9979" s="380"/>
      <c r="Z9979" s="380"/>
      <c r="AA9979" s="380"/>
      <c r="AF9979" s="326"/>
    </row>
    <row r="9980" spans="1:32" x14ac:dyDescent="0.25">
      <c r="A9980" s="44" t="s">
        <v>10257</v>
      </c>
      <c r="B9980" s="92" t="s">
        <v>10390</v>
      </c>
      <c r="C9980" s="56" t="s">
        <v>10120</v>
      </c>
      <c r="D9980" s="146" t="s">
        <v>10389</v>
      </c>
      <c r="E9980" s="107">
        <v>45838</v>
      </c>
      <c r="F9980" s="93"/>
      <c r="G9980" s="93"/>
      <c r="H9980" s="93"/>
      <c r="I9980" s="99"/>
      <c r="J9980" s="99"/>
      <c r="K9980" s="99"/>
      <c r="L9980" s="99"/>
      <c r="M9980" s="99"/>
      <c r="N9980" s="44"/>
      <c r="O9980" s="44"/>
      <c r="P9980" s="99"/>
      <c r="Q9980" s="99"/>
      <c r="R9980" s="99"/>
      <c r="S9980" s="99"/>
      <c r="T9980" s="99"/>
      <c r="U9980" s="99"/>
      <c r="V9980" s="99"/>
      <c r="W9980" s="99"/>
      <c r="X9980" s="99"/>
      <c r="Y9980" s="99"/>
      <c r="Z9980" s="99"/>
      <c r="AF9980" s="326"/>
    </row>
    <row r="9981" spans="1:32" x14ac:dyDescent="0.25">
      <c r="A9981" s="44" t="s">
        <v>19414</v>
      </c>
      <c r="B9981" s="44" t="s">
        <v>3298</v>
      </c>
      <c r="C9981" s="45">
        <v>26010402</v>
      </c>
      <c r="D9981" s="45" t="s">
        <v>12340</v>
      </c>
      <c r="E9981" s="45" t="s">
        <v>18836</v>
      </c>
      <c r="AF9981" s="326"/>
    </row>
    <row r="9982" spans="1:32" x14ac:dyDescent="0.25">
      <c r="A9982" s="44" t="s">
        <v>7005</v>
      </c>
      <c r="B9982" s="44" t="s">
        <v>2433</v>
      </c>
      <c r="C9982" s="45">
        <v>230105</v>
      </c>
      <c r="D9982" s="45" t="s">
        <v>12340</v>
      </c>
      <c r="E9982" s="45" t="s">
        <v>5580</v>
      </c>
      <c r="AF9982" s="326"/>
    </row>
    <row r="9983" spans="1:32" x14ac:dyDescent="0.25">
      <c r="A9983" s="44" t="s">
        <v>19415</v>
      </c>
      <c r="B9983" s="44" t="s">
        <v>2433</v>
      </c>
      <c r="C9983" s="45">
        <v>230105</v>
      </c>
      <c r="D9983" s="45" t="s">
        <v>12340</v>
      </c>
      <c r="E9983" s="45" t="s">
        <v>5580</v>
      </c>
      <c r="AF9983" s="326"/>
    </row>
    <row r="9984" spans="1:32" x14ac:dyDescent="0.25">
      <c r="A9984" s="44" t="s">
        <v>19415</v>
      </c>
      <c r="B9984" s="44" t="s">
        <v>18840</v>
      </c>
      <c r="C9984" s="45">
        <v>260202</v>
      </c>
      <c r="D9984" s="45" t="s">
        <v>12340</v>
      </c>
      <c r="E9984" s="45" t="s">
        <v>10021</v>
      </c>
      <c r="AF9984" s="326"/>
    </row>
    <row r="9985" spans="1:32" x14ac:dyDescent="0.25">
      <c r="A9985" s="44" t="s">
        <v>19415</v>
      </c>
      <c r="B9985" s="44" t="s">
        <v>11331</v>
      </c>
      <c r="C9985" s="45">
        <v>24050301</v>
      </c>
      <c r="D9985" s="45" t="s">
        <v>12340</v>
      </c>
      <c r="E9985" s="45" t="s">
        <v>5468</v>
      </c>
      <c r="AF9985" s="326"/>
    </row>
    <row r="9986" spans="1:32" x14ac:dyDescent="0.25">
      <c r="A9986" s="44" t="s">
        <v>19415</v>
      </c>
      <c r="B9986" s="44" t="s">
        <v>986</v>
      </c>
      <c r="C9986" s="45">
        <v>240303</v>
      </c>
      <c r="D9986" s="45" t="s">
        <v>12340</v>
      </c>
      <c r="E9986" s="45" t="s">
        <v>2686</v>
      </c>
      <c r="AF9986" s="326"/>
    </row>
    <row r="9987" spans="1:32" x14ac:dyDescent="0.25">
      <c r="A9987" s="44" t="s">
        <v>19415</v>
      </c>
      <c r="B9987" s="44" t="s">
        <v>10020</v>
      </c>
      <c r="C9987" s="45">
        <v>24010401</v>
      </c>
      <c r="D9987" s="45" t="s">
        <v>12340</v>
      </c>
      <c r="E9987" s="45" t="s">
        <v>10021</v>
      </c>
      <c r="AF9987" s="326"/>
    </row>
    <row r="9988" spans="1:32" x14ac:dyDescent="0.25">
      <c r="A9988" s="44" t="s">
        <v>19415</v>
      </c>
      <c r="B9988" s="44" t="s">
        <v>11299</v>
      </c>
      <c r="C9988" s="45">
        <v>24020301</v>
      </c>
      <c r="D9988" s="45" t="s">
        <v>12340</v>
      </c>
      <c r="E9988" s="45" t="s">
        <v>5444</v>
      </c>
      <c r="AF9988" s="326"/>
    </row>
    <row r="9989" spans="1:32" x14ac:dyDescent="0.25">
      <c r="A9989" s="44" t="s">
        <v>19415</v>
      </c>
      <c r="B9989" s="44" t="s">
        <v>3160</v>
      </c>
      <c r="C9989" s="45">
        <v>230901</v>
      </c>
      <c r="D9989" s="45" t="s">
        <v>12340</v>
      </c>
      <c r="E9989" s="45" t="s">
        <v>8524</v>
      </c>
      <c r="AF9989" s="326"/>
    </row>
    <row r="9990" spans="1:32" x14ac:dyDescent="0.25">
      <c r="A9990" s="44" t="s">
        <v>19415</v>
      </c>
      <c r="B9990" s="44" t="s">
        <v>7650</v>
      </c>
      <c r="C9990" s="45">
        <v>230504</v>
      </c>
      <c r="D9990" s="45" t="s">
        <v>12340</v>
      </c>
      <c r="E9990" s="45" t="s">
        <v>7651</v>
      </c>
      <c r="AF9990" s="326"/>
    </row>
    <row r="9991" spans="1:32" x14ac:dyDescent="0.25">
      <c r="A9991" s="44" t="s">
        <v>39</v>
      </c>
      <c r="B9991" s="44" t="s">
        <v>1951</v>
      </c>
      <c r="C9991" s="45" t="s">
        <v>11217</v>
      </c>
      <c r="D9991" s="46" t="s">
        <v>13037</v>
      </c>
      <c r="E9991" s="46">
        <v>46234</v>
      </c>
      <c r="AF9991" s="326"/>
    </row>
    <row r="9992" spans="1:32" x14ac:dyDescent="0.25">
      <c r="A9992" s="44" t="s">
        <v>39</v>
      </c>
      <c r="B9992" s="44" t="s">
        <v>1951</v>
      </c>
      <c r="C9992" s="45" t="s">
        <v>11217</v>
      </c>
      <c r="D9992" s="46" t="s">
        <v>13037</v>
      </c>
      <c r="E9992" s="46">
        <v>46234</v>
      </c>
      <c r="AF9992" s="326"/>
    </row>
    <row r="9993" spans="1:32" x14ac:dyDescent="0.25">
      <c r="A9993" s="44" t="s">
        <v>11550</v>
      </c>
      <c r="B9993" s="44" t="s">
        <v>968</v>
      </c>
      <c r="C9993" s="45">
        <v>24060402</v>
      </c>
      <c r="D9993" s="45" t="s">
        <v>12340</v>
      </c>
      <c r="E9993" s="45" t="s">
        <v>5235</v>
      </c>
      <c r="AF9993" s="326"/>
    </row>
    <row r="9994" spans="1:32" x14ac:dyDescent="0.25">
      <c r="A9994" s="44" t="s">
        <v>11550</v>
      </c>
      <c r="B9994" s="44" t="s">
        <v>4036</v>
      </c>
      <c r="C9994" s="45">
        <v>24060401</v>
      </c>
      <c r="D9994" s="45" t="s">
        <v>12340</v>
      </c>
      <c r="E9994" s="45" t="s">
        <v>5235</v>
      </c>
      <c r="AF9994" s="326"/>
    </row>
    <row r="9995" spans="1:32" x14ac:dyDescent="0.25">
      <c r="A9995" s="44" t="s">
        <v>19416</v>
      </c>
      <c r="B9995" s="44" t="s">
        <v>3298</v>
      </c>
      <c r="C9995" s="45">
        <v>23010402</v>
      </c>
      <c r="D9995" s="45" t="s">
        <v>12340</v>
      </c>
      <c r="E9995" s="45" t="s">
        <v>5640</v>
      </c>
      <c r="AF9995" s="326"/>
    </row>
    <row r="9996" spans="1:32" x14ac:dyDescent="0.25">
      <c r="A9996" s="44" t="s">
        <v>19416</v>
      </c>
      <c r="B9996" s="44" t="s">
        <v>12966</v>
      </c>
      <c r="C9996" s="45">
        <v>24090701</v>
      </c>
      <c r="D9996" s="45" t="s">
        <v>12340</v>
      </c>
      <c r="E9996" s="45" t="s">
        <v>5075</v>
      </c>
      <c r="AF9996" s="326"/>
    </row>
    <row r="9997" spans="1:32" x14ac:dyDescent="0.25">
      <c r="A9997" s="44" t="s">
        <v>19416</v>
      </c>
      <c r="B9997" s="44" t="s">
        <v>4480</v>
      </c>
      <c r="C9997" s="45">
        <v>24090702</v>
      </c>
      <c r="D9997" s="45" t="s">
        <v>12340</v>
      </c>
      <c r="E9997" s="45" t="s">
        <v>5075</v>
      </c>
      <c r="AF9997" s="326"/>
    </row>
    <row r="9998" spans="1:32" x14ac:dyDescent="0.25">
      <c r="A9998" s="44" t="s">
        <v>19416</v>
      </c>
      <c r="B9998" s="44" t="s">
        <v>7117</v>
      </c>
      <c r="C9998" s="45">
        <v>260203</v>
      </c>
      <c r="D9998" s="45" t="s">
        <v>12340</v>
      </c>
      <c r="E9998" s="45" t="s">
        <v>10021</v>
      </c>
      <c r="AF9998" s="326"/>
    </row>
    <row r="9999" spans="1:32" x14ac:dyDescent="0.25">
      <c r="A9999" s="44" t="s">
        <v>19416</v>
      </c>
      <c r="B9999" s="44" t="s">
        <v>5639</v>
      </c>
      <c r="C9999" s="45">
        <v>23010401</v>
      </c>
      <c r="D9999" s="45" t="s">
        <v>12340</v>
      </c>
      <c r="E9999" s="45" t="s">
        <v>5640</v>
      </c>
      <c r="AF9999" s="326"/>
    </row>
    <row r="10000" spans="1:32" x14ac:dyDescent="0.3">
      <c r="A10000" s="372" t="s">
        <v>13914</v>
      </c>
      <c r="B10000" s="372" t="s">
        <v>3578</v>
      </c>
      <c r="C10000" s="125" t="s">
        <v>11923</v>
      </c>
      <c r="D10000" s="32" t="s">
        <v>20621</v>
      </c>
      <c r="E10000" s="125" t="s">
        <v>2686</v>
      </c>
      <c r="F10000" s="125" t="s">
        <v>1236</v>
      </c>
      <c r="G10000" s="125" t="s">
        <v>1237</v>
      </c>
      <c r="AF10000" s="326"/>
    </row>
    <row r="10001" spans="1:32" x14ac:dyDescent="0.3">
      <c r="A10001" s="372" t="s">
        <v>13914</v>
      </c>
      <c r="B10001" s="372" t="s">
        <v>14350</v>
      </c>
      <c r="C10001" s="125" t="s">
        <v>14351</v>
      </c>
      <c r="D10001" s="32" t="s">
        <v>20621</v>
      </c>
      <c r="E10001" s="125" t="s">
        <v>13567</v>
      </c>
      <c r="F10001" s="125" t="s">
        <v>1236</v>
      </c>
      <c r="G10001" s="125" t="s">
        <v>1237</v>
      </c>
      <c r="AF10001" s="326"/>
    </row>
    <row r="10002" spans="1:32" x14ac:dyDescent="0.25">
      <c r="A10002" s="44" t="s">
        <v>8532</v>
      </c>
      <c r="B10002" s="44" t="s">
        <v>3598</v>
      </c>
      <c r="C10002" s="45">
        <v>240301</v>
      </c>
      <c r="D10002" s="45" t="s">
        <v>12340</v>
      </c>
      <c r="E10002" s="45" t="s">
        <v>10032</v>
      </c>
      <c r="AF10002" s="326"/>
    </row>
    <row r="10003" spans="1:32" x14ac:dyDescent="0.25">
      <c r="A10003" s="44" t="s">
        <v>8532</v>
      </c>
      <c r="B10003" s="44" t="s">
        <v>8468</v>
      </c>
      <c r="C10003" s="45">
        <v>23080101</v>
      </c>
      <c r="D10003" s="45" t="s">
        <v>12340</v>
      </c>
      <c r="E10003" s="45" t="s">
        <v>4380</v>
      </c>
      <c r="AF10003" s="326"/>
    </row>
    <row r="10004" spans="1:32" x14ac:dyDescent="0.25">
      <c r="A10004" s="44" t="s">
        <v>10258</v>
      </c>
      <c r="B10004" s="92" t="s">
        <v>10390</v>
      </c>
      <c r="C10004" s="371" t="s">
        <v>10122</v>
      </c>
      <c r="D10004" s="146" t="s">
        <v>10389</v>
      </c>
      <c r="E10004" s="107">
        <v>45838</v>
      </c>
      <c r="F10004" s="93"/>
      <c r="G10004" s="93"/>
      <c r="H10004" s="93"/>
      <c r="I10004" s="99"/>
      <c r="J10004" s="99"/>
      <c r="K10004" s="99"/>
      <c r="L10004" s="99"/>
      <c r="M10004" s="99"/>
      <c r="N10004" s="44"/>
      <c r="O10004" s="44"/>
      <c r="P10004" s="99"/>
      <c r="Q10004" s="99"/>
      <c r="R10004" s="99"/>
      <c r="S10004" s="99"/>
      <c r="T10004" s="99"/>
      <c r="U10004" s="99"/>
      <c r="V10004" s="99"/>
      <c r="W10004" s="99"/>
      <c r="X10004" s="99"/>
      <c r="Y10004" s="99"/>
      <c r="Z10004" s="99"/>
      <c r="AF10004" s="326"/>
    </row>
    <row r="10005" spans="1:32" x14ac:dyDescent="0.3">
      <c r="A10005" s="372" t="s">
        <v>16799</v>
      </c>
      <c r="B10005" s="372" t="s">
        <v>1211</v>
      </c>
      <c r="C10005" s="125" t="s">
        <v>16878</v>
      </c>
      <c r="D10005" s="32" t="s">
        <v>20621</v>
      </c>
      <c r="E10005" s="125" t="s">
        <v>10638</v>
      </c>
      <c r="F10005" s="125" t="s">
        <v>1236</v>
      </c>
      <c r="G10005" s="125" t="s">
        <v>1237</v>
      </c>
      <c r="AF10005" s="326"/>
    </row>
    <row r="10006" spans="1:32" x14ac:dyDescent="0.25">
      <c r="A10006" s="44" t="s">
        <v>8001</v>
      </c>
      <c r="B10006" s="44" t="s">
        <v>4645</v>
      </c>
      <c r="C10006" s="45" t="s">
        <v>4774</v>
      </c>
      <c r="D10006" s="45" t="s">
        <v>12177</v>
      </c>
      <c r="E10006" s="45" t="s">
        <v>8252</v>
      </c>
      <c r="F10006" s="93"/>
      <c r="G10006" s="93"/>
      <c r="H10006" s="93"/>
      <c r="I10006" s="99"/>
      <c r="J10006" s="99"/>
      <c r="K10006" s="99"/>
      <c r="L10006" s="99"/>
      <c r="M10006" s="99"/>
      <c r="N10006" s="99"/>
      <c r="O10006" s="99"/>
      <c r="P10006" s="99"/>
      <c r="Q10006" s="99"/>
      <c r="R10006" s="99"/>
      <c r="S10006" s="99"/>
      <c r="T10006" s="99"/>
      <c r="U10006" s="99"/>
      <c r="V10006" s="99"/>
      <c r="W10006" s="99"/>
      <c r="X10006" s="99"/>
      <c r="Y10006" s="99"/>
      <c r="Z10006" s="99"/>
      <c r="AF10006" s="326"/>
    </row>
    <row r="10007" spans="1:32" x14ac:dyDescent="0.25">
      <c r="A10007" s="44" t="s">
        <v>8001</v>
      </c>
      <c r="B10007" s="44" t="s">
        <v>4645</v>
      </c>
      <c r="C10007" s="45" t="s">
        <v>4774</v>
      </c>
      <c r="D10007" s="93" t="s">
        <v>18817</v>
      </c>
      <c r="E10007" s="45" t="s">
        <v>8252</v>
      </c>
      <c r="F10007" s="379"/>
      <c r="G10007" s="379"/>
      <c r="H10007" s="379"/>
      <c r="I10007" s="380"/>
      <c r="J10007" s="380"/>
      <c r="K10007" s="380"/>
      <c r="L10007" s="380"/>
      <c r="M10007" s="380"/>
      <c r="N10007" s="380"/>
      <c r="O10007" s="380"/>
      <c r="P10007" s="380"/>
      <c r="Q10007" s="380"/>
      <c r="R10007" s="380"/>
      <c r="S10007" s="380"/>
      <c r="T10007" s="380"/>
      <c r="U10007" s="380"/>
      <c r="V10007" s="380"/>
      <c r="W10007" s="380"/>
      <c r="X10007" s="380"/>
      <c r="Y10007" s="380"/>
      <c r="Z10007" s="380"/>
      <c r="AA10007" s="380"/>
      <c r="AF10007" s="326"/>
    </row>
    <row r="10008" spans="1:32" x14ac:dyDescent="0.25">
      <c r="A10008" s="44" t="s">
        <v>8001</v>
      </c>
      <c r="B10008" s="44" t="s">
        <v>4645</v>
      </c>
      <c r="C10008" s="45" t="s">
        <v>4774</v>
      </c>
      <c r="D10008" s="45" t="s">
        <v>10697</v>
      </c>
      <c r="E10008" s="46">
        <v>46234</v>
      </c>
      <c r="F10008" s="93"/>
      <c r="G10008" s="93"/>
      <c r="H10008" s="93"/>
      <c r="I10008" s="99"/>
      <c r="J10008" s="99"/>
      <c r="K10008" s="99"/>
      <c r="L10008" s="99"/>
      <c r="M10008" s="99"/>
      <c r="N10008" s="44"/>
      <c r="O10008" s="44"/>
      <c r="P10008" s="99"/>
      <c r="Q10008" s="99"/>
      <c r="R10008" s="99"/>
      <c r="S10008" s="99"/>
      <c r="T10008" s="99"/>
      <c r="U10008" s="99"/>
      <c r="V10008" s="99"/>
      <c r="W10008" s="99"/>
      <c r="X10008" s="99"/>
      <c r="Y10008" s="99"/>
      <c r="Z10008" s="99"/>
      <c r="AF10008" s="326"/>
    </row>
    <row r="10009" spans="1:32" x14ac:dyDescent="0.25">
      <c r="A10009" s="44" t="s">
        <v>12622</v>
      </c>
      <c r="B10009" s="44" t="s">
        <v>20343</v>
      </c>
      <c r="C10009" s="45" t="s">
        <v>12601</v>
      </c>
      <c r="D10009" s="32" t="s">
        <v>12570</v>
      </c>
      <c r="E10009" s="46">
        <v>46387</v>
      </c>
      <c r="AF10009" s="326"/>
    </row>
    <row r="10010" spans="1:32" x14ac:dyDescent="0.25">
      <c r="A10010" s="44" t="s">
        <v>8151</v>
      </c>
      <c r="B10010" s="44" t="s">
        <v>8150</v>
      </c>
      <c r="C10010" s="45" t="s">
        <v>8152</v>
      </c>
      <c r="D10010" s="93" t="s">
        <v>18817</v>
      </c>
      <c r="E10010" s="45" t="s">
        <v>5444</v>
      </c>
      <c r="F10010" s="379"/>
      <c r="G10010" s="379"/>
      <c r="H10010" s="379"/>
      <c r="I10010" s="380"/>
      <c r="J10010" s="380"/>
      <c r="K10010" s="380"/>
      <c r="L10010" s="380"/>
      <c r="M10010" s="380"/>
      <c r="N10010" s="380"/>
      <c r="O10010" s="380"/>
      <c r="P10010" s="380"/>
      <c r="Q10010" s="380"/>
      <c r="R10010" s="380"/>
      <c r="S10010" s="380"/>
      <c r="T10010" s="380"/>
      <c r="U10010" s="380"/>
      <c r="V10010" s="380"/>
      <c r="W10010" s="380"/>
      <c r="X10010" s="380"/>
      <c r="Y10010" s="380"/>
      <c r="Z10010" s="380"/>
      <c r="AA10010" s="380"/>
      <c r="AF10010" s="326"/>
    </row>
    <row r="10011" spans="1:32" x14ac:dyDescent="0.25">
      <c r="A10011" s="44" t="s">
        <v>8151</v>
      </c>
      <c r="B10011" s="44" t="s">
        <v>8150</v>
      </c>
      <c r="C10011" s="45" t="s">
        <v>8152</v>
      </c>
      <c r="D10011" s="45" t="s">
        <v>10697</v>
      </c>
      <c r="E10011" s="46">
        <v>46507</v>
      </c>
      <c r="F10011" s="93"/>
      <c r="G10011" s="93"/>
      <c r="H10011" s="93"/>
      <c r="I10011" s="99"/>
      <c r="J10011" s="99"/>
      <c r="K10011" s="99"/>
      <c r="L10011" s="99"/>
      <c r="M10011" s="99"/>
      <c r="N10011" s="44"/>
      <c r="O10011" s="44"/>
      <c r="P10011" s="99"/>
      <c r="Q10011" s="99"/>
      <c r="R10011" s="99"/>
      <c r="S10011" s="99"/>
      <c r="T10011" s="99"/>
      <c r="U10011" s="99"/>
      <c r="V10011" s="99"/>
      <c r="W10011" s="99"/>
      <c r="X10011" s="99"/>
      <c r="Y10011" s="99"/>
      <c r="Z10011" s="99"/>
      <c r="AF10011" s="326"/>
    </row>
    <row r="10012" spans="1:32" x14ac:dyDescent="0.25">
      <c r="A10012" s="44" t="s">
        <v>20270</v>
      </c>
      <c r="B10012" s="44" t="s">
        <v>20335</v>
      </c>
      <c r="C10012" s="45" t="s">
        <v>10492</v>
      </c>
      <c r="D10012" s="32" t="s">
        <v>12570</v>
      </c>
      <c r="E10012" s="46">
        <v>46538</v>
      </c>
      <c r="AF10012" s="326"/>
    </row>
    <row r="10013" spans="1:32" x14ac:dyDescent="0.25">
      <c r="A10013" s="44" t="s">
        <v>20270</v>
      </c>
      <c r="B10013" s="44" t="s">
        <v>20398</v>
      </c>
      <c r="C10013" s="45" t="s">
        <v>14082</v>
      </c>
      <c r="D10013" s="32" t="s">
        <v>12570</v>
      </c>
      <c r="E10013" s="46">
        <v>46418</v>
      </c>
      <c r="AF10013" s="326"/>
    </row>
    <row r="10014" spans="1:32" x14ac:dyDescent="0.25">
      <c r="A10014" s="44" t="s">
        <v>2496</v>
      </c>
      <c r="B10014" s="44" t="s">
        <v>2433</v>
      </c>
      <c r="C10014" s="45">
        <v>230105</v>
      </c>
      <c r="D10014" s="45" t="s">
        <v>12340</v>
      </c>
      <c r="E10014" s="45" t="s">
        <v>5580</v>
      </c>
      <c r="AF10014" s="326"/>
    </row>
    <row r="10015" spans="1:32" x14ac:dyDescent="0.25">
      <c r="A10015" s="44" t="s">
        <v>2496</v>
      </c>
      <c r="B10015" s="44" t="s">
        <v>18840</v>
      </c>
      <c r="C10015" s="45">
        <v>260202</v>
      </c>
      <c r="D10015" s="45" t="s">
        <v>12340</v>
      </c>
      <c r="E10015" s="45" t="s">
        <v>10021</v>
      </c>
      <c r="AF10015" s="326"/>
    </row>
    <row r="10016" spans="1:32" x14ac:dyDescent="0.25">
      <c r="A10016" s="44" t="s">
        <v>9602</v>
      </c>
      <c r="B10016" s="44" t="s">
        <v>16196</v>
      </c>
      <c r="C10016" s="45" t="s">
        <v>14920</v>
      </c>
      <c r="D10016" s="93" t="s">
        <v>3876</v>
      </c>
      <c r="E10016" s="359">
        <f>DATE(2028,11,18)</f>
        <v>47075</v>
      </c>
      <c r="F10016" s="93"/>
      <c r="G10016" s="93"/>
      <c r="H10016" s="93"/>
      <c r="I10016" s="99"/>
      <c r="J10016" s="99"/>
      <c r="K10016" s="99"/>
      <c r="L10016" s="99"/>
      <c r="M10016" s="99"/>
      <c r="N10016" s="99"/>
      <c r="O10016" s="99"/>
      <c r="P10016" s="99"/>
      <c r="Q10016" s="99"/>
      <c r="R10016" s="99"/>
      <c r="S10016" s="99"/>
      <c r="T10016" s="99"/>
      <c r="U10016" s="99"/>
      <c r="V10016" s="99"/>
      <c r="W10016" s="99"/>
      <c r="X10016" s="99"/>
      <c r="Y10016" s="99"/>
      <c r="Z10016" s="99"/>
      <c r="AF10016" s="326"/>
    </row>
    <row r="10017" spans="1:32" x14ac:dyDescent="0.25">
      <c r="A10017" s="267" t="s">
        <v>6759</v>
      </c>
      <c r="B10017" s="267" t="s">
        <v>6735</v>
      </c>
      <c r="C10017" s="268">
        <v>791202207008</v>
      </c>
      <c r="D10017" s="268" t="s">
        <v>6775</v>
      </c>
      <c r="E10017" s="269">
        <v>46630</v>
      </c>
      <c r="F10017" s="93"/>
      <c r="G10017" s="93"/>
      <c r="H10017" s="93"/>
      <c r="I10017" s="99"/>
      <c r="J10017" s="99"/>
      <c r="K10017" s="99"/>
      <c r="L10017" s="99"/>
      <c r="M10017" s="99"/>
      <c r="N10017" s="44"/>
      <c r="O10017" s="44"/>
      <c r="P10017" s="99"/>
      <c r="Q10017" s="99"/>
      <c r="R10017" s="99"/>
      <c r="S10017" s="99"/>
      <c r="T10017" s="99"/>
      <c r="U10017" s="99"/>
      <c r="V10017" s="99"/>
      <c r="W10017" s="99"/>
      <c r="X10017" s="99"/>
      <c r="Y10017" s="99"/>
      <c r="Z10017" s="99"/>
      <c r="AF10017" s="326"/>
    </row>
    <row r="10018" spans="1:32" x14ac:dyDescent="0.25">
      <c r="A10018" s="44" t="s">
        <v>3678</v>
      </c>
      <c r="B10018" s="44" t="s">
        <v>5639</v>
      </c>
      <c r="C10018" s="45">
        <v>26010401</v>
      </c>
      <c r="D10018" s="45" t="s">
        <v>12340</v>
      </c>
      <c r="E10018" s="45" t="s">
        <v>18836</v>
      </c>
      <c r="AF10018" s="326"/>
    </row>
    <row r="10019" spans="1:32" x14ac:dyDescent="0.25">
      <c r="A10019" s="44" t="s">
        <v>3678</v>
      </c>
      <c r="B10019" s="44" t="s">
        <v>968</v>
      </c>
      <c r="C10019" s="45">
        <v>24060402</v>
      </c>
      <c r="D10019" s="45" t="s">
        <v>12340</v>
      </c>
      <c r="E10019" s="45" t="s">
        <v>5235</v>
      </c>
      <c r="AF10019" s="326"/>
    </row>
    <row r="10020" spans="1:32" x14ac:dyDescent="0.25">
      <c r="A10020" s="44" t="s">
        <v>17713</v>
      </c>
      <c r="B10020" s="44" t="s">
        <v>1967</v>
      </c>
      <c r="C10020" s="45" t="s">
        <v>17714</v>
      </c>
      <c r="D10020" s="46" t="s">
        <v>13037</v>
      </c>
      <c r="E10020" s="46">
        <v>46274</v>
      </c>
      <c r="AF10020" s="326"/>
    </row>
    <row r="10021" spans="1:32" x14ac:dyDescent="0.25">
      <c r="A10021" s="267" t="s">
        <v>6760</v>
      </c>
      <c r="B10021" s="267" t="s">
        <v>6761</v>
      </c>
      <c r="C10021" s="268">
        <v>791202200703</v>
      </c>
      <c r="D10021" s="268" t="s">
        <v>6775</v>
      </c>
      <c r="E10021" s="269">
        <v>46630</v>
      </c>
      <c r="F10021" s="93"/>
      <c r="G10021" s="93"/>
      <c r="H10021" s="93"/>
      <c r="I10021" s="99"/>
      <c r="J10021" s="99"/>
      <c r="K10021" s="99"/>
      <c r="L10021" s="99"/>
      <c r="M10021" s="99"/>
      <c r="N10021" s="44"/>
      <c r="O10021" s="44"/>
      <c r="P10021" s="99"/>
      <c r="Q10021" s="99"/>
      <c r="R10021" s="99"/>
      <c r="S10021" s="99"/>
      <c r="T10021" s="99"/>
      <c r="U10021" s="99"/>
      <c r="V10021" s="99"/>
      <c r="W10021" s="99"/>
      <c r="X10021" s="99"/>
      <c r="Y10021" s="99"/>
      <c r="Z10021" s="99"/>
      <c r="AF10021" s="326"/>
    </row>
    <row r="10022" spans="1:32" x14ac:dyDescent="0.25">
      <c r="A10022" s="44" t="s">
        <v>6760</v>
      </c>
      <c r="B10022" s="44" t="s">
        <v>14652</v>
      </c>
      <c r="C10022" s="45">
        <v>32.25</v>
      </c>
      <c r="D10022" s="45" t="s">
        <v>13565</v>
      </c>
      <c r="E10022" s="46">
        <v>47664</v>
      </c>
      <c r="F10022" s="45" t="s">
        <v>1384</v>
      </c>
      <c r="G10022" s="93"/>
      <c r="H10022" s="93"/>
      <c r="I10022" s="99"/>
      <c r="J10022" s="99"/>
      <c r="K10022" s="99"/>
      <c r="L10022" s="99"/>
      <c r="M10022" s="99"/>
      <c r="N10022" s="99"/>
      <c r="O10022" s="99"/>
      <c r="P10022" s="99"/>
      <c r="Q10022" s="99"/>
      <c r="R10022" s="99"/>
      <c r="S10022" s="99"/>
      <c r="T10022" s="99"/>
      <c r="U10022" s="99"/>
      <c r="V10022" s="99"/>
      <c r="W10022" s="99"/>
      <c r="X10022" s="99"/>
      <c r="Y10022" s="99"/>
      <c r="Z10022" s="99"/>
      <c r="AF10022" s="326"/>
    </row>
    <row r="10023" spans="1:32" x14ac:dyDescent="0.25">
      <c r="A10023" s="44" t="s">
        <v>5844</v>
      </c>
      <c r="B10023" s="44" t="s">
        <v>20379</v>
      </c>
      <c r="C10023" s="45" t="s">
        <v>5843</v>
      </c>
      <c r="D10023" s="32" t="s">
        <v>12570</v>
      </c>
      <c r="E10023" s="46">
        <v>46599</v>
      </c>
      <c r="AF10023" s="326"/>
    </row>
    <row r="10024" spans="1:32" x14ac:dyDescent="0.25">
      <c r="A10024" s="44" t="s">
        <v>9603</v>
      </c>
      <c r="B10024" s="44" t="s">
        <v>18133</v>
      </c>
      <c r="C10024" s="45" t="s">
        <v>18403</v>
      </c>
      <c r="D10024" s="93" t="s">
        <v>3876</v>
      </c>
      <c r="E10024" s="359">
        <f>DATE(2030,2,13)</f>
        <v>47527</v>
      </c>
      <c r="F10024" s="93"/>
      <c r="G10024" s="93"/>
      <c r="H10024" s="93"/>
      <c r="I10024" s="99"/>
      <c r="J10024" s="99"/>
      <c r="K10024" s="99"/>
      <c r="L10024" s="99"/>
      <c r="M10024" s="99"/>
      <c r="N10024" s="99"/>
      <c r="O10024" s="99"/>
      <c r="P10024" s="99"/>
      <c r="Q10024" s="99"/>
      <c r="R10024" s="99"/>
      <c r="S10024" s="99"/>
      <c r="T10024" s="99"/>
      <c r="U10024" s="99"/>
      <c r="V10024" s="99"/>
      <c r="W10024" s="99"/>
      <c r="X10024" s="99"/>
      <c r="Y10024" s="99"/>
      <c r="Z10024" s="99"/>
      <c r="AF10024" s="326"/>
    </row>
    <row r="10025" spans="1:32" x14ac:dyDescent="0.25">
      <c r="A10025" s="44" t="s">
        <v>9603</v>
      </c>
      <c r="B10025" s="44" t="s">
        <v>15902</v>
      </c>
      <c r="C10025" s="45" t="s">
        <v>5389</v>
      </c>
      <c r="D10025" s="93" t="s">
        <v>3876</v>
      </c>
      <c r="E10025" s="359">
        <f>DATE(2026,12,20)</f>
        <v>46376</v>
      </c>
      <c r="F10025" s="93"/>
      <c r="G10025" s="93"/>
      <c r="H10025" s="93"/>
      <c r="I10025" s="99"/>
      <c r="J10025" s="99"/>
      <c r="K10025" s="99"/>
      <c r="L10025" s="99"/>
      <c r="M10025" s="99"/>
      <c r="N10025" s="99"/>
      <c r="O10025" s="99"/>
      <c r="P10025" s="99"/>
      <c r="Q10025" s="99"/>
      <c r="R10025" s="99"/>
      <c r="S10025" s="99"/>
      <c r="T10025" s="99"/>
      <c r="U10025" s="99"/>
      <c r="V10025" s="99"/>
      <c r="W10025" s="99"/>
      <c r="X10025" s="99"/>
      <c r="Y10025" s="99"/>
      <c r="Z10025" s="99"/>
      <c r="AA10025" s="380"/>
      <c r="AF10025" s="326"/>
    </row>
    <row r="10026" spans="1:32" x14ac:dyDescent="0.3">
      <c r="A10026" s="372" t="s">
        <v>17529</v>
      </c>
      <c r="B10026" s="372" t="s">
        <v>5061</v>
      </c>
      <c r="C10026" s="125" t="s">
        <v>17483</v>
      </c>
      <c r="D10026" s="32" t="s">
        <v>20621</v>
      </c>
      <c r="E10026" s="125" t="s">
        <v>5246</v>
      </c>
      <c r="F10026" s="125" t="s">
        <v>1236</v>
      </c>
      <c r="G10026" s="125" t="s">
        <v>1237</v>
      </c>
      <c r="AF10026" s="326"/>
    </row>
    <row r="10027" spans="1:32" x14ac:dyDescent="0.25">
      <c r="A10027" s="44" t="s">
        <v>10758</v>
      </c>
      <c r="B10027" s="44" t="s">
        <v>159</v>
      </c>
      <c r="C10027" s="45" t="s">
        <v>10759</v>
      </c>
      <c r="D10027" s="46" t="s">
        <v>13037</v>
      </c>
      <c r="E10027" s="46">
        <v>46493</v>
      </c>
      <c r="AF10027" s="326"/>
    </row>
    <row r="10028" spans="1:32" x14ac:dyDescent="0.3">
      <c r="A10028" s="372" t="s">
        <v>505</v>
      </c>
      <c r="B10028" s="372" t="s">
        <v>12354</v>
      </c>
      <c r="C10028" s="125" t="s">
        <v>12187</v>
      </c>
      <c r="D10028" s="32" t="s">
        <v>20621</v>
      </c>
      <c r="E10028" s="125" t="s">
        <v>5239</v>
      </c>
      <c r="F10028" s="125" t="s">
        <v>1236</v>
      </c>
      <c r="G10028" s="125" t="s">
        <v>1237</v>
      </c>
      <c r="AF10028" s="326"/>
    </row>
    <row r="10029" spans="1:32" x14ac:dyDescent="0.3">
      <c r="A10029" s="372" t="s">
        <v>505</v>
      </c>
      <c r="B10029" s="372" t="s">
        <v>12190</v>
      </c>
      <c r="C10029" s="125" t="s">
        <v>12191</v>
      </c>
      <c r="D10029" s="32" t="s">
        <v>20621</v>
      </c>
      <c r="E10029" s="125" t="s">
        <v>5239</v>
      </c>
      <c r="F10029" s="125" t="s">
        <v>1236</v>
      </c>
      <c r="G10029" s="125" t="s">
        <v>1237</v>
      </c>
      <c r="AF10029" s="326"/>
    </row>
    <row r="10030" spans="1:32" x14ac:dyDescent="0.25">
      <c r="A10030" s="44" t="s">
        <v>505</v>
      </c>
      <c r="B10030" s="44" t="s">
        <v>20342</v>
      </c>
      <c r="C10030" s="45" t="s">
        <v>10493</v>
      </c>
      <c r="D10030" s="32" t="s">
        <v>12570</v>
      </c>
      <c r="E10030" s="46">
        <v>46387</v>
      </c>
      <c r="AF10030" s="326"/>
    </row>
    <row r="10031" spans="1:32" x14ac:dyDescent="0.25">
      <c r="A10031" s="100" t="s">
        <v>3576</v>
      </c>
      <c r="B10031" s="92" t="s">
        <v>3574</v>
      </c>
      <c r="C10031" s="93" t="s">
        <v>3575</v>
      </c>
      <c r="D10031" s="93" t="s">
        <v>1250</v>
      </c>
      <c r="E10031" s="94">
        <v>46496</v>
      </c>
      <c r="F10031" s="93"/>
      <c r="G10031" s="93"/>
      <c r="H10031" s="93"/>
      <c r="I10031" s="99"/>
      <c r="J10031" s="99"/>
      <c r="K10031" s="99"/>
      <c r="L10031" s="99"/>
      <c r="M10031" s="99"/>
      <c r="N10031" s="44"/>
      <c r="O10031" s="44"/>
      <c r="P10031" s="99"/>
      <c r="Q10031" s="99"/>
      <c r="R10031" s="99"/>
      <c r="S10031" s="99"/>
      <c r="T10031" s="99"/>
      <c r="U10031" s="99"/>
      <c r="V10031" s="99"/>
      <c r="W10031" s="99"/>
      <c r="X10031" s="99"/>
      <c r="Y10031" s="99"/>
      <c r="Z10031" s="99"/>
      <c r="AF10031" s="326"/>
    </row>
    <row r="10032" spans="1:32" x14ac:dyDescent="0.3">
      <c r="A10032" s="372" t="s">
        <v>20514</v>
      </c>
      <c r="B10032" s="372" t="s">
        <v>7465</v>
      </c>
      <c r="C10032" s="125" t="s">
        <v>20614</v>
      </c>
      <c r="D10032" s="32" t="s">
        <v>20621</v>
      </c>
      <c r="E10032" s="125" t="s">
        <v>10032</v>
      </c>
      <c r="F10032" s="125" t="s">
        <v>1236</v>
      </c>
      <c r="G10032" s="125" t="s">
        <v>1237</v>
      </c>
      <c r="AF10032" s="326"/>
    </row>
    <row r="10033" spans="1:32" x14ac:dyDescent="0.25">
      <c r="A10033" s="44" t="s">
        <v>11827</v>
      </c>
      <c r="B10033" s="44" t="s">
        <v>20338</v>
      </c>
      <c r="C10033" s="45" t="s">
        <v>8812</v>
      </c>
      <c r="D10033" s="32" t="s">
        <v>12570</v>
      </c>
      <c r="E10033" s="46">
        <v>46387</v>
      </c>
      <c r="AF10033" s="326"/>
    </row>
    <row r="10034" spans="1:32" x14ac:dyDescent="0.25">
      <c r="A10034" s="44" t="s">
        <v>15680</v>
      </c>
      <c r="B10034" s="44" t="s">
        <v>1967</v>
      </c>
      <c r="C10034" s="45" t="s">
        <v>15681</v>
      </c>
      <c r="D10034" s="46" t="s">
        <v>13037</v>
      </c>
      <c r="E10034" s="46">
        <v>46249</v>
      </c>
      <c r="AF10034" s="326"/>
    </row>
    <row r="10035" spans="1:32" x14ac:dyDescent="0.25">
      <c r="A10035" s="44" t="s">
        <v>15680</v>
      </c>
      <c r="B10035" s="44" t="s">
        <v>1967</v>
      </c>
      <c r="C10035" s="45" t="s">
        <v>17715</v>
      </c>
      <c r="D10035" s="46" t="s">
        <v>13037</v>
      </c>
      <c r="E10035" s="46">
        <v>46274</v>
      </c>
      <c r="AF10035" s="326"/>
    </row>
    <row r="10036" spans="1:32" x14ac:dyDescent="0.25">
      <c r="A10036" s="44" t="s">
        <v>257</v>
      </c>
      <c r="B10036" s="44" t="s">
        <v>258</v>
      </c>
      <c r="C10036" s="45" t="s">
        <v>5205</v>
      </c>
      <c r="D10036" s="93" t="s">
        <v>18817</v>
      </c>
      <c r="E10036" s="45" t="s">
        <v>5444</v>
      </c>
      <c r="F10036" s="379"/>
      <c r="G10036" s="379"/>
      <c r="H10036" s="379"/>
      <c r="I10036" s="380"/>
      <c r="J10036" s="380"/>
      <c r="K10036" s="380"/>
      <c r="L10036" s="380"/>
      <c r="M10036" s="380"/>
      <c r="N10036" s="380"/>
      <c r="O10036" s="380"/>
      <c r="P10036" s="380"/>
      <c r="Q10036" s="380"/>
      <c r="R10036" s="380"/>
      <c r="S10036" s="380"/>
      <c r="T10036" s="380"/>
      <c r="U10036" s="380"/>
      <c r="V10036" s="380"/>
      <c r="W10036" s="380"/>
      <c r="X10036" s="380"/>
      <c r="Y10036" s="380"/>
      <c r="Z10036" s="380"/>
      <c r="AA10036" s="380"/>
      <c r="AF10036" s="326"/>
    </row>
    <row r="10037" spans="1:32" x14ac:dyDescent="0.25">
      <c r="A10037" s="44" t="s">
        <v>257</v>
      </c>
      <c r="B10037" s="44" t="s">
        <v>258</v>
      </c>
      <c r="C10037" s="45" t="s">
        <v>5205</v>
      </c>
      <c r="D10037" s="45" t="s">
        <v>10697</v>
      </c>
      <c r="E10037" s="46">
        <v>46507</v>
      </c>
      <c r="F10037" s="93"/>
      <c r="G10037" s="93"/>
      <c r="H10037" s="93"/>
      <c r="I10037" s="99"/>
      <c r="J10037" s="99"/>
      <c r="K10037" s="99"/>
      <c r="L10037" s="99"/>
      <c r="M10037" s="99"/>
      <c r="N10037" s="44"/>
      <c r="O10037" s="44"/>
      <c r="P10037" s="99"/>
      <c r="Q10037" s="99"/>
      <c r="R10037" s="99"/>
      <c r="S10037" s="99"/>
      <c r="T10037" s="99"/>
      <c r="U10037" s="99"/>
      <c r="V10037" s="99"/>
      <c r="W10037" s="99"/>
      <c r="X10037" s="99"/>
      <c r="Y10037" s="99"/>
      <c r="Z10037" s="99"/>
      <c r="AF10037" s="326"/>
    </row>
    <row r="10038" spans="1:32" x14ac:dyDescent="0.3">
      <c r="A10038" s="372" t="s">
        <v>8414</v>
      </c>
      <c r="B10038" s="372" t="s">
        <v>258</v>
      </c>
      <c r="C10038" s="125" t="s">
        <v>8401</v>
      </c>
      <c r="D10038" s="32" t="s">
        <v>20621</v>
      </c>
      <c r="E10038" s="125" t="s">
        <v>4471</v>
      </c>
      <c r="F10038" s="125" t="s">
        <v>1236</v>
      </c>
      <c r="G10038" s="125" t="s">
        <v>1237</v>
      </c>
      <c r="AF10038" s="326"/>
    </row>
    <row r="10039" spans="1:32" x14ac:dyDescent="0.25">
      <c r="A10039" s="44" t="s">
        <v>14921</v>
      </c>
      <c r="B10039" s="44" t="s">
        <v>16129</v>
      </c>
      <c r="C10039" s="45" t="s">
        <v>14922</v>
      </c>
      <c r="D10039" s="93" t="s">
        <v>3876</v>
      </c>
      <c r="E10039" s="359">
        <f>DATE(2029,1,27)</f>
        <v>47145</v>
      </c>
      <c r="F10039" s="93"/>
      <c r="G10039" s="93"/>
      <c r="H10039" s="93"/>
      <c r="I10039" s="99"/>
      <c r="J10039" s="99"/>
      <c r="K10039" s="99"/>
      <c r="L10039" s="99"/>
      <c r="M10039" s="99"/>
      <c r="N10039" s="99"/>
      <c r="O10039" s="99"/>
      <c r="P10039" s="99"/>
      <c r="Q10039" s="99"/>
      <c r="R10039" s="99"/>
      <c r="S10039" s="99"/>
      <c r="T10039" s="99"/>
      <c r="U10039" s="99"/>
      <c r="V10039" s="99"/>
      <c r="W10039" s="99"/>
      <c r="X10039" s="99"/>
      <c r="Y10039" s="99"/>
      <c r="Z10039" s="99"/>
      <c r="AF10039" s="326"/>
    </row>
    <row r="10040" spans="1:32" x14ac:dyDescent="0.25">
      <c r="A10040" s="135" t="s">
        <v>6230</v>
      </c>
      <c r="B10040" s="131" t="s">
        <v>1251</v>
      </c>
      <c r="C10040" s="96" t="s">
        <v>6208</v>
      </c>
      <c r="D10040" s="96" t="s">
        <v>1250</v>
      </c>
      <c r="E10040" s="94">
        <v>46228</v>
      </c>
      <c r="F10040" s="93"/>
      <c r="G10040" s="93"/>
      <c r="H10040" s="93"/>
      <c r="I10040" s="99"/>
      <c r="J10040" s="99"/>
      <c r="K10040" s="99"/>
      <c r="L10040" s="99"/>
      <c r="M10040" s="99"/>
      <c r="N10040" s="44"/>
      <c r="O10040" s="44"/>
      <c r="P10040" s="99"/>
      <c r="Q10040" s="99"/>
      <c r="R10040" s="99"/>
      <c r="S10040" s="99"/>
      <c r="T10040" s="99"/>
      <c r="U10040" s="99"/>
      <c r="V10040" s="99"/>
      <c r="W10040" s="99"/>
      <c r="X10040" s="99"/>
      <c r="Y10040" s="99"/>
      <c r="Z10040" s="99"/>
      <c r="AA10040" s="380"/>
      <c r="AF10040" s="326"/>
    </row>
    <row r="10041" spans="1:32" x14ac:dyDescent="0.25">
      <c r="A10041" s="44" t="s">
        <v>19417</v>
      </c>
      <c r="B10041" s="44" t="s">
        <v>5639</v>
      </c>
      <c r="C10041" s="45">
        <v>26010401</v>
      </c>
      <c r="D10041" s="45" t="s">
        <v>12340</v>
      </c>
      <c r="E10041" s="45" t="s">
        <v>18836</v>
      </c>
      <c r="AF10041" s="326"/>
    </row>
    <row r="10042" spans="1:32" x14ac:dyDescent="0.25">
      <c r="A10042" s="44" t="s">
        <v>19417</v>
      </c>
      <c r="B10042" s="44" t="s">
        <v>18840</v>
      </c>
      <c r="C10042" s="45">
        <v>260202</v>
      </c>
      <c r="D10042" s="45" t="s">
        <v>12340</v>
      </c>
      <c r="E10042" s="45" t="s">
        <v>10021</v>
      </c>
      <c r="AF10042" s="326"/>
    </row>
    <row r="10043" spans="1:32" x14ac:dyDescent="0.3">
      <c r="A10043" s="372" t="s">
        <v>14377</v>
      </c>
      <c r="B10043" s="372" t="s">
        <v>14348</v>
      </c>
      <c r="C10043" s="125" t="s">
        <v>14349</v>
      </c>
      <c r="D10043" s="32" t="s">
        <v>20621</v>
      </c>
      <c r="E10043" s="125" t="s">
        <v>13567</v>
      </c>
      <c r="F10043" s="125" t="s">
        <v>1236</v>
      </c>
      <c r="G10043" s="125" t="s">
        <v>1237</v>
      </c>
      <c r="AF10043" s="326"/>
    </row>
    <row r="10044" spans="1:32" x14ac:dyDescent="0.3">
      <c r="A10044" s="372" t="s">
        <v>16800</v>
      </c>
      <c r="B10044" s="372" t="s">
        <v>16875</v>
      </c>
      <c r="C10044" s="125" t="s">
        <v>16876</v>
      </c>
      <c r="D10044" s="32" t="s">
        <v>20621</v>
      </c>
      <c r="E10044" s="125" t="s">
        <v>16883</v>
      </c>
      <c r="F10044" s="125" t="s">
        <v>1236</v>
      </c>
      <c r="G10044" s="125" t="s">
        <v>1237</v>
      </c>
      <c r="AF10044" s="326"/>
    </row>
    <row r="10045" spans="1:32" x14ac:dyDescent="0.25">
      <c r="A10045" s="44" t="s">
        <v>4514</v>
      </c>
      <c r="B10045" s="44" t="s">
        <v>4470</v>
      </c>
      <c r="C10045" s="45">
        <v>210602</v>
      </c>
      <c r="D10045" s="45" t="s">
        <v>12340</v>
      </c>
      <c r="E10045" s="45" t="s">
        <v>4471</v>
      </c>
      <c r="AF10045" s="326"/>
    </row>
    <row r="10046" spans="1:32" x14ac:dyDescent="0.3">
      <c r="A10046" s="372" t="s">
        <v>1096</v>
      </c>
      <c r="B10046" s="372" t="s">
        <v>1218</v>
      </c>
      <c r="C10046" s="125" t="s">
        <v>11922</v>
      </c>
      <c r="D10046" s="32" t="s">
        <v>20621</v>
      </c>
      <c r="E10046" s="125" t="s">
        <v>8976</v>
      </c>
      <c r="F10046" s="125" t="s">
        <v>1237</v>
      </c>
      <c r="G10046" s="125" t="s">
        <v>1237</v>
      </c>
      <c r="AF10046" s="326"/>
    </row>
    <row r="10047" spans="1:32" x14ac:dyDescent="0.25">
      <c r="A10047" s="99" t="s">
        <v>6698</v>
      </c>
      <c r="B10047" s="92" t="s">
        <v>1243</v>
      </c>
      <c r="C10047" s="146" t="s">
        <v>6701</v>
      </c>
      <c r="D10047" s="146" t="s">
        <v>1247</v>
      </c>
      <c r="E10047" s="107">
        <v>45957</v>
      </c>
      <c r="F10047" s="93"/>
      <c r="G10047" s="93"/>
      <c r="H10047" s="93" t="s">
        <v>1237</v>
      </c>
      <c r="I10047" s="99"/>
      <c r="J10047" s="99"/>
      <c r="K10047" s="99"/>
      <c r="L10047" s="99"/>
      <c r="M10047" s="99"/>
      <c r="N10047" s="44"/>
      <c r="O10047" s="44"/>
      <c r="P10047" s="99"/>
      <c r="Q10047" s="99"/>
      <c r="R10047" s="99"/>
      <c r="S10047" s="99"/>
      <c r="T10047" s="99"/>
      <c r="U10047" s="99"/>
      <c r="V10047" s="99"/>
      <c r="W10047" s="99"/>
      <c r="X10047" s="99"/>
      <c r="Y10047" s="99"/>
      <c r="Z10047" s="99"/>
      <c r="AF10047" s="326"/>
    </row>
    <row r="10048" spans="1:32" x14ac:dyDescent="0.3">
      <c r="A10048" s="372" t="s">
        <v>12451</v>
      </c>
      <c r="B10048" s="372" t="s">
        <v>13870</v>
      </c>
      <c r="C10048" s="125" t="s">
        <v>13871</v>
      </c>
      <c r="D10048" s="32" t="s">
        <v>20621</v>
      </c>
      <c r="E10048" s="125" t="s">
        <v>5650</v>
      </c>
      <c r="F10048" s="125" t="s">
        <v>1237</v>
      </c>
      <c r="G10048" s="125" t="s">
        <v>1237</v>
      </c>
      <c r="AF10048" s="326"/>
    </row>
    <row r="10049" spans="1:32" x14ac:dyDescent="0.25">
      <c r="A10049" s="44" t="s">
        <v>12451</v>
      </c>
      <c r="B10049" s="44" t="s">
        <v>5639</v>
      </c>
      <c r="C10049" s="45">
        <v>25010401</v>
      </c>
      <c r="D10049" s="45" t="s">
        <v>12340</v>
      </c>
      <c r="E10049" s="45" t="s">
        <v>13581</v>
      </c>
      <c r="AF10049" s="326"/>
    </row>
    <row r="10050" spans="1:32" x14ac:dyDescent="0.25">
      <c r="A10050" s="44" t="s">
        <v>12451</v>
      </c>
      <c r="B10050" s="44" t="s">
        <v>3298</v>
      </c>
      <c r="C10050" s="45">
        <v>25010402</v>
      </c>
      <c r="D10050" s="45" t="s">
        <v>12340</v>
      </c>
      <c r="E10050" s="45" t="s">
        <v>13581</v>
      </c>
      <c r="AF10050" s="326"/>
    </row>
    <row r="10051" spans="1:32" x14ac:dyDescent="0.25">
      <c r="A10051" s="44" t="s">
        <v>12451</v>
      </c>
      <c r="B10051" s="44" t="s">
        <v>2433</v>
      </c>
      <c r="C10051" s="45">
        <v>250106</v>
      </c>
      <c r="D10051" s="45" t="s">
        <v>12340</v>
      </c>
      <c r="E10051" s="45" t="s">
        <v>12896</v>
      </c>
      <c r="AF10051" s="326"/>
    </row>
    <row r="10052" spans="1:32" x14ac:dyDescent="0.25">
      <c r="A10052" s="44" t="s">
        <v>7006</v>
      </c>
      <c r="B10052" s="44" t="s">
        <v>3298</v>
      </c>
      <c r="C10052" s="45">
        <v>23010402</v>
      </c>
      <c r="D10052" s="45" t="s">
        <v>12340</v>
      </c>
      <c r="E10052" s="45" t="s">
        <v>5640</v>
      </c>
      <c r="AF10052" s="326"/>
    </row>
    <row r="10053" spans="1:32" x14ac:dyDescent="0.3">
      <c r="A10053" s="372" t="s">
        <v>16613</v>
      </c>
      <c r="B10053" s="372" t="s">
        <v>1841</v>
      </c>
      <c r="C10053" s="125" t="s">
        <v>16531</v>
      </c>
      <c r="D10053" s="32" t="s">
        <v>20621</v>
      </c>
      <c r="E10053" s="125" t="s">
        <v>12895</v>
      </c>
      <c r="F10053" s="125" t="s">
        <v>1236</v>
      </c>
      <c r="G10053" s="125" t="s">
        <v>1237</v>
      </c>
      <c r="AF10053" s="326"/>
    </row>
    <row r="10054" spans="1:32" x14ac:dyDescent="0.25">
      <c r="A10054" s="44" t="s">
        <v>5609</v>
      </c>
      <c r="B10054" s="44" t="s">
        <v>966</v>
      </c>
      <c r="C10054" s="45">
        <v>22010702</v>
      </c>
      <c r="D10054" s="45" t="s">
        <v>12340</v>
      </c>
      <c r="E10054" s="45" t="s">
        <v>5444</v>
      </c>
      <c r="AF10054" s="326"/>
    </row>
    <row r="10055" spans="1:32" x14ac:dyDescent="0.3">
      <c r="A10055" s="372" t="s">
        <v>16801</v>
      </c>
      <c r="B10055" s="372" t="s">
        <v>1211</v>
      </c>
      <c r="C10055" s="125" t="s">
        <v>16878</v>
      </c>
      <c r="D10055" s="32" t="s">
        <v>20621</v>
      </c>
      <c r="E10055" s="125" t="s">
        <v>10638</v>
      </c>
      <c r="F10055" s="125" t="s">
        <v>1236</v>
      </c>
      <c r="G10055" s="125" t="s">
        <v>1237</v>
      </c>
      <c r="AF10055" s="326"/>
    </row>
    <row r="10056" spans="1:32" x14ac:dyDescent="0.25">
      <c r="A10056" s="44" t="s">
        <v>13720</v>
      </c>
      <c r="B10056" s="44" t="s">
        <v>1733</v>
      </c>
      <c r="C10056" s="45">
        <v>250101</v>
      </c>
      <c r="D10056" s="45" t="s">
        <v>12340</v>
      </c>
      <c r="E10056" s="45" t="s">
        <v>13567</v>
      </c>
      <c r="AF10056" s="326"/>
    </row>
    <row r="10057" spans="1:32" x14ac:dyDescent="0.25">
      <c r="A10057" s="44" t="s">
        <v>19418</v>
      </c>
      <c r="B10057" s="44" t="s">
        <v>5639</v>
      </c>
      <c r="C10057" s="45">
        <v>26010401</v>
      </c>
      <c r="D10057" s="45" t="s">
        <v>12340</v>
      </c>
      <c r="E10057" s="45" t="s">
        <v>18836</v>
      </c>
      <c r="AF10057" s="326"/>
    </row>
    <row r="10058" spans="1:32" x14ac:dyDescent="0.25">
      <c r="A10058" s="44" t="s">
        <v>19418</v>
      </c>
      <c r="B10058" s="44" t="s">
        <v>3298</v>
      </c>
      <c r="C10058" s="45">
        <v>26010402</v>
      </c>
      <c r="D10058" s="45" t="s">
        <v>12340</v>
      </c>
      <c r="E10058" s="45" t="s">
        <v>18836</v>
      </c>
      <c r="AF10058" s="326"/>
    </row>
    <row r="10059" spans="1:32" x14ac:dyDescent="0.25">
      <c r="A10059" s="114" t="s">
        <v>2134</v>
      </c>
      <c r="B10059" s="114" t="s">
        <v>2069</v>
      </c>
      <c r="C10059" s="106" t="s">
        <v>2070</v>
      </c>
      <c r="D10059" s="93" t="s">
        <v>1443</v>
      </c>
      <c r="E10059" s="115">
        <v>47588</v>
      </c>
      <c r="F10059" s="93"/>
      <c r="G10059" s="93"/>
      <c r="H10059" s="93"/>
      <c r="I10059" s="99"/>
      <c r="J10059" s="99"/>
      <c r="K10059" s="99"/>
      <c r="L10059" s="99"/>
      <c r="M10059" s="99"/>
      <c r="N10059" s="44"/>
      <c r="O10059" s="44"/>
      <c r="P10059" s="99"/>
      <c r="Q10059" s="99"/>
      <c r="R10059" s="99"/>
      <c r="S10059" s="99"/>
      <c r="T10059" s="99"/>
      <c r="U10059" s="99"/>
      <c r="V10059" s="99"/>
      <c r="W10059" s="99"/>
      <c r="X10059" s="99"/>
      <c r="Y10059" s="99"/>
      <c r="Z10059" s="99"/>
      <c r="AA10059" s="380"/>
      <c r="AF10059" s="326"/>
    </row>
    <row r="10060" spans="1:32" x14ac:dyDescent="0.3">
      <c r="A10060" s="372" t="s">
        <v>1097</v>
      </c>
      <c r="B10060" s="372" t="s">
        <v>1209</v>
      </c>
      <c r="C10060" s="125" t="s">
        <v>8691</v>
      </c>
      <c r="D10060" s="32" t="s">
        <v>20621</v>
      </c>
      <c r="E10060" s="125" t="s">
        <v>8524</v>
      </c>
      <c r="F10060" s="125" t="s">
        <v>1236</v>
      </c>
      <c r="G10060" s="125" t="s">
        <v>1237</v>
      </c>
      <c r="AF10060" s="326"/>
    </row>
    <row r="10061" spans="1:32" x14ac:dyDescent="0.25">
      <c r="A10061" s="44" t="s">
        <v>2497</v>
      </c>
      <c r="B10061" s="44" t="s">
        <v>2433</v>
      </c>
      <c r="C10061" s="45">
        <v>230105</v>
      </c>
      <c r="D10061" s="45" t="s">
        <v>12340</v>
      </c>
      <c r="E10061" s="45" t="s">
        <v>5580</v>
      </c>
      <c r="AF10061" s="326"/>
    </row>
    <row r="10062" spans="1:32" x14ac:dyDescent="0.25">
      <c r="A10062" s="44" t="s">
        <v>14139</v>
      </c>
      <c r="B10062" s="44" t="s">
        <v>20398</v>
      </c>
      <c r="C10062" s="45" t="s">
        <v>14082</v>
      </c>
      <c r="D10062" s="32" t="s">
        <v>12570</v>
      </c>
      <c r="E10062" s="46">
        <v>46418</v>
      </c>
      <c r="AF10062" s="326"/>
    </row>
    <row r="10063" spans="1:32" x14ac:dyDescent="0.3">
      <c r="A10063" s="372" t="s">
        <v>16802</v>
      </c>
      <c r="B10063" s="372" t="s">
        <v>16875</v>
      </c>
      <c r="C10063" s="125" t="s">
        <v>16876</v>
      </c>
      <c r="D10063" s="32" t="s">
        <v>20621</v>
      </c>
      <c r="E10063" s="125" t="s">
        <v>16883</v>
      </c>
      <c r="F10063" s="125" t="s">
        <v>1236</v>
      </c>
      <c r="G10063" s="125" t="s">
        <v>1237</v>
      </c>
      <c r="AF10063" s="326"/>
    </row>
    <row r="10064" spans="1:32" x14ac:dyDescent="0.25">
      <c r="A10064" s="44" t="s">
        <v>1916</v>
      </c>
      <c r="B10064" s="44" t="s">
        <v>20343</v>
      </c>
      <c r="C10064" s="45" t="s">
        <v>12601</v>
      </c>
      <c r="D10064" s="32" t="s">
        <v>12570</v>
      </c>
      <c r="E10064" s="46">
        <v>46387</v>
      </c>
      <c r="AF10064" s="326"/>
    </row>
    <row r="10065" spans="1:32" x14ac:dyDescent="0.25">
      <c r="A10065" s="102" t="s">
        <v>1916</v>
      </c>
      <c r="B10065" s="92" t="s">
        <v>12217</v>
      </c>
      <c r="C10065" s="93" t="s">
        <v>12221</v>
      </c>
      <c r="D10065" s="93" t="s">
        <v>1250</v>
      </c>
      <c r="E10065" s="94">
        <v>46317</v>
      </c>
      <c r="F10065" s="93"/>
      <c r="G10065" s="93"/>
      <c r="H10065" s="93"/>
      <c r="I10065" s="99"/>
      <c r="J10065" s="99"/>
      <c r="K10065" s="99"/>
      <c r="L10065" s="99"/>
      <c r="M10065" s="99"/>
      <c r="N10065" s="44"/>
      <c r="O10065" s="44"/>
      <c r="P10065" s="99"/>
      <c r="Q10065" s="99"/>
      <c r="R10065" s="99"/>
      <c r="S10065" s="99"/>
      <c r="T10065" s="99"/>
      <c r="U10065" s="99"/>
      <c r="V10065" s="99"/>
      <c r="W10065" s="99"/>
      <c r="X10065" s="99"/>
      <c r="Y10065" s="99"/>
      <c r="Z10065" s="99"/>
      <c r="AA10065" s="380"/>
      <c r="AF10065" s="326"/>
    </row>
    <row r="10066" spans="1:32" x14ac:dyDescent="0.25">
      <c r="A10066" s="44" t="s">
        <v>19419</v>
      </c>
      <c r="B10066" s="44" t="s">
        <v>978</v>
      </c>
      <c r="C10066" s="45">
        <v>230703</v>
      </c>
      <c r="D10066" s="45" t="s">
        <v>12340</v>
      </c>
      <c r="E10066" s="45" t="s">
        <v>4375</v>
      </c>
      <c r="AF10066" s="326"/>
    </row>
    <row r="10067" spans="1:32" x14ac:dyDescent="0.3">
      <c r="A10067" s="372" t="s">
        <v>16803</v>
      </c>
      <c r="B10067" s="372" t="s">
        <v>16875</v>
      </c>
      <c r="C10067" s="125" t="s">
        <v>16876</v>
      </c>
      <c r="D10067" s="32" t="s">
        <v>20621</v>
      </c>
      <c r="E10067" s="125" t="s">
        <v>16883</v>
      </c>
      <c r="F10067" s="125" t="s">
        <v>1236</v>
      </c>
      <c r="G10067" s="125" t="s">
        <v>1237</v>
      </c>
      <c r="AF10067" s="326"/>
    </row>
    <row r="10068" spans="1:32" x14ac:dyDescent="0.25">
      <c r="A10068" s="44" t="s">
        <v>12814</v>
      </c>
      <c r="B10068" s="44" t="s">
        <v>16197</v>
      </c>
      <c r="C10068" s="45" t="s">
        <v>12815</v>
      </c>
      <c r="D10068" s="93" t="s">
        <v>3876</v>
      </c>
      <c r="E10068" s="359">
        <f>DATE(2028,6,11)</f>
        <v>46915</v>
      </c>
      <c r="F10068" s="93"/>
      <c r="G10068" s="93"/>
      <c r="H10068" s="93"/>
      <c r="I10068" s="99"/>
      <c r="J10068" s="99"/>
      <c r="K10068" s="99"/>
      <c r="L10068" s="99"/>
      <c r="M10068" s="99"/>
      <c r="N10068" s="99"/>
      <c r="O10068" s="99"/>
      <c r="P10068" s="99"/>
      <c r="Q10068" s="99"/>
      <c r="R10068" s="99"/>
      <c r="S10068" s="99"/>
      <c r="T10068" s="99"/>
      <c r="U10068" s="99"/>
      <c r="V10068" s="99"/>
      <c r="W10068" s="99"/>
      <c r="X10068" s="99"/>
      <c r="Y10068" s="99"/>
      <c r="Z10068" s="99"/>
      <c r="AF10068" s="326"/>
    </row>
    <row r="10069" spans="1:32" x14ac:dyDescent="0.25">
      <c r="A10069" s="44" t="s">
        <v>19420</v>
      </c>
      <c r="B10069" s="44" t="s">
        <v>5639</v>
      </c>
      <c r="C10069" s="45">
        <v>23010401</v>
      </c>
      <c r="D10069" s="45" t="s">
        <v>12340</v>
      </c>
      <c r="E10069" s="45" t="s">
        <v>5640</v>
      </c>
      <c r="AF10069" s="326"/>
    </row>
    <row r="10070" spans="1:32" x14ac:dyDescent="0.3">
      <c r="A10070" s="372" t="s">
        <v>7375</v>
      </c>
      <c r="B10070" s="372" t="s">
        <v>1209</v>
      </c>
      <c r="C10070" s="125" t="s">
        <v>8691</v>
      </c>
      <c r="D10070" s="32" t="s">
        <v>20621</v>
      </c>
      <c r="E10070" s="125" t="s">
        <v>8524</v>
      </c>
      <c r="F10070" s="125" t="s">
        <v>1236</v>
      </c>
      <c r="G10070" s="125" t="s">
        <v>1237</v>
      </c>
      <c r="AF10070" s="326"/>
    </row>
    <row r="10071" spans="1:32" x14ac:dyDescent="0.25">
      <c r="A10071" s="44" t="s">
        <v>78</v>
      </c>
      <c r="B10071" s="44" t="s">
        <v>1967</v>
      </c>
      <c r="C10071" s="45" t="s">
        <v>5157</v>
      </c>
      <c r="D10071" s="46" t="s">
        <v>13037</v>
      </c>
      <c r="E10071" s="46">
        <v>46285</v>
      </c>
      <c r="AF10071" s="326"/>
    </row>
    <row r="10072" spans="1:32" x14ac:dyDescent="0.3">
      <c r="A10072" s="372" t="s">
        <v>20515</v>
      </c>
      <c r="B10072" s="372" t="s">
        <v>7464</v>
      </c>
      <c r="C10072" s="125" t="s">
        <v>20618</v>
      </c>
      <c r="D10072" s="32" t="s">
        <v>20621</v>
      </c>
      <c r="E10072" s="125" t="s">
        <v>10032</v>
      </c>
      <c r="F10072" s="125" t="s">
        <v>1236</v>
      </c>
      <c r="G10072" s="125" t="s">
        <v>1237</v>
      </c>
      <c r="AF10072" s="326"/>
    </row>
    <row r="10073" spans="1:32" x14ac:dyDescent="0.25">
      <c r="A10073" s="44" t="s">
        <v>3180</v>
      </c>
      <c r="B10073" s="44" t="s">
        <v>15977</v>
      </c>
      <c r="C10073" s="45" t="s">
        <v>7144</v>
      </c>
      <c r="D10073" s="93" t="s">
        <v>3876</v>
      </c>
      <c r="E10073" s="359">
        <f>DATE(2027,4,14)</f>
        <v>46491</v>
      </c>
      <c r="F10073" s="93"/>
      <c r="G10073" s="93"/>
      <c r="H10073" s="93"/>
      <c r="I10073" s="99"/>
      <c r="J10073" s="99"/>
      <c r="K10073" s="99"/>
      <c r="L10073" s="99"/>
      <c r="M10073" s="99"/>
      <c r="N10073" s="99"/>
      <c r="O10073" s="99"/>
      <c r="P10073" s="99"/>
      <c r="Q10073" s="99"/>
      <c r="R10073" s="99"/>
      <c r="S10073" s="99"/>
      <c r="T10073" s="99"/>
      <c r="U10073" s="99"/>
      <c r="V10073" s="99"/>
      <c r="W10073" s="99"/>
      <c r="X10073" s="99"/>
      <c r="Y10073" s="99"/>
      <c r="Z10073" s="99"/>
      <c r="AF10073" s="326"/>
    </row>
    <row r="10074" spans="1:32" x14ac:dyDescent="0.3">
      <c r="A10074" s="372" t="s">
        <v>17530</v>
      </c>
      <c r="B10074" s="372" t="s">
        <v>5061</v>
      </c>
      <c r="C10074" s="125" t="s">
        <v>17483</v>
      </c>
      <c r="D10074" s="32" t="s">
        <v>20621</v>
      </c>
      <c r="E10074" s="125" t="s">
        <v>5246</v>
      </c>
      <c r="F10074" s="125" t="s">
        <v>1236</v>
      </c>
      <c r="G10074" s="125" t="s">
        <v>1237</v>
      </c>
      <c r="AF10074" s="326"/>
    </row>
    <row r="10075" spans="1:32" x14ac:dyDescent="0.25">
      <c r="A10075" s="44" t="s">
        <v>4384</v>
      </c>
      <c r="B10075" s="44" t="s">
        <v>4385</v>
      </c>
      <c r="C10075" s="45" t="s">
        <v>4386</v>
      </c>
      <c r="D10075" s="45" t="s">
        <v>12177</v>
      </c>
      <c r="E10075" s="45" t="s">
        <v>4375</v>
      </c>
      <c r="F10075" s="93"/>
      <c r="G10075" s="93"/>
      <c r="H10075" s="93"/>
      <c r="I10075" s="99"/>
      <c r="J10075" s="99"/>
      <c r="K10075" s="99"/>
      <c r="L10075" s="99"/>
      <c r="M10075" s="99"/>
      <c r="N10075" s="99"/>
      <c r="O10075" s="99"/>
      <c r="P10075" s="99"/>
      <c r="Q10075" s="99"/>
      <c r="R10075" s="99"/>
      <c r="S10075" s="99"/>
      <c r="T10075" s="99"/>
      <c r="U10075" s="99"/>
      <c r="V10075" s="99"/>
      <c r="W10075" s="99"/>
      <c r="X10075" s="99"/>
      <c r="Y10075" s="99"/>
      <c r="Z10075" s="99"/>
      <c r="AF10075" s="326"/>
    </row>
    <row r="10076" spans="1:32" x14ac:dyDescent="0.25">
      <c r="A10076" s="44" t="s">
        <v>4384</v>
      </c>
      <c r="B10076" s="44" t="s">
        <v>4385</v>
      </c>
      <c r="C10076" s="45" t="s">
        <v>4386</v>
      </c>
      <c r="D10076" s="93" t="s">
        <v>18817</v>
      </c>
      <c r="E10076" s="45" t="s">
        <v>12123</v>
      </c>
      <c r="F10076" s="379"/>
      <c r="G10076" s="379"/>
      <c r="H10076" s="379"/>
      <c r="I10076" s="380"/>
      <c r="J10076" s="380"/>
      <c r="K10076" s="380"/>
      <c r="L10076" s="380"/>
      <c r="M10076" s="380"/>
      <c r="N10076" s="380"/>
      <c r="O10076" s="380"/>
      <c r="P10076" s="380"/>
      <c r="Q10076" s="380"/>
      <c r="R10076" s="380"/>
      <c r="S10076" s="380"/>
      <c r="T10076" s="380"/>
      <c r="U10076" s="380"/>
      <c r="V10076" s="380"/>
      <c r="W10076" s="380"/>
      <c r="X10076" s="380"/>
      <c r="Y10076" s="380"/>
      <c r="Z10076" s="380"/>
      <c r="AA10076" s="380"/>
      <c r="AF10076" s="326"/>
    </row>
    <row r="10077" spans="1:32" x14ac:dyDescent="0.25">
      <c r="A10077" s="44" t="s">
        <v>4384</v>
      </c>
      <c r="B10077" s="44" t="s">
        <v>4385</v>
      </c>
      <c r="C10077" s="45" t="s">
        <v>4386</v>
      </c>
      <c r="D10077" s="45" t="s">
        <v>10697</v>
      </c>
      <c r="E10077" s="45" t="s">
        <v>4375</v>
      </c>
      <c r="F10077" s="93"/>
      <c r="G10077" s="93"/>
      <c r="H10077" s="93"/>
      <c r="I10077" s="99"/>
      <c r="J10077" s="99"/>
      <c r="K10077" s="99"/>
      <c r="L10077" s="99"/>
      <c r="M10077" s="99"/>
      <c r="N10077" s="44"/>
      <c r="O10077" s="44"/>
      <c r="P10077" s="99"/>
      <c r="Q10077" s="99"/>
      <c r="R10077" s="99"/>
      <c r="S10077" s="99"/>
      <c r="T10077" s="99"/>
      <c r="U10077" s="99"/>
      <c r="V10077" s="99"/>
      <c r="W10077" s="99"/>
      <c r="X10077" s="99"/>
      <c r="Y10077" s="99"/>
      <c r="Z10077" s="99"/>
      <c r="AF10077" s="326"/>
    </row>
    <row r="10078" spans="1:32" x14ac:dyDescent="0.3">
      <c r="A10078" s="372" t="s">
        <v>12452</v>
      </c>
      <c r="B10078" s="372" t="s">
        <v>12351</v>
      </c>
      <c r="C10078" s="125" t="s">
        <v>12352</v>
      </c>
      <c r="D10078" s="32" t="s">
        <v>20621</v>
      </c>
      <c r="E10078" s="125" t="s">
        <v>5075</v>
      </c>
      <c r="F10078" s="125" t="s">
        <v>1236</v>
      </c>
      <c r="G10078" s="125" t="s">
        <v>1237</v>
      </c>
      <c r="AF10078" s="326"/>
    </row>
    <row r="10079" spans="1:32" x14ac:dyDescent="0.25">
      <c r="A10079" s="44" t="s">
        <v>9078</v>
      </c>
      <c r="B10079" s="44" t="s">
        <v>5447</v>
      </c>
      <c r="C10079" s="45">
        <v>230807</v>
      </c>
      <c r="D10079" s="45" t="s">
        <v>12340</v>
      </c>
      <c r="E10079" s="45" t="s">
        <v>8966</v>
      </c>
      <c r="AF10079" s="326"/>
    </row>
    <row r="10080" spans="1:32" x14ac:dyDescent="0.25">
      <c r="A10080" s="44" t="s">
        <v>12134</v>
      </c>
      <c r="B10080" s="44" t="s">
        <v>1899</v>
      </c>
      <c r="C10080" s="45" t="s">
        <v>12135</v>
      </c>
      <c r="D10080" s="45" t="s">
        <v>12177</v>
      </c>
      <c r="E10080" s="45" t="s">
        <v>2686</v>
      </c>
      <c r="F10080" s="93"/>
      <c r="G10080" s="93"/>
      <c r="H10080" s="93"/>
      <c r="I10080" s="99"/>
      <c r="J10080" s="99"/>
      <c r="K10080" s="99"/>
      <c r="L10080" s="99"/>
      <c r="M10080" s="99"/>
      <c r="N10080" s="99"/>
      <c r="O10080" s="99"/>
      <c r="P10080" s="99"/>
      <c r="Q10080" s="99"/>
      <c r="R10080" s="99"/>
      <c r="S10080" s="99"/>
      <c r="T10080" s="99"/>
      <c r="U10080" s="99"/>
      <c r="V10080" s="99"/>
      <c r="W10080" s="99"/>
      <c r="X10080" s="99"/>
      <c r="Y10080" s="99"/>
      <c r="Z10080" s="99"/>
      <c r="AF10080" s="326"/>
    </row>
    <row r="10081" spans="1:32" x14ac:dyDescent="0.25">
      <c r="A10081" s="44" t="s">
        <v>12134</v>
      </c>
      <c r="B10081" s="44" t="s">
        <v>1899</v>
      </c>
      <c r="C10081" s="45" t="s">
        <v>12135</v>
      </c>
      <c r="D10081" s="93" t="s">
        <v>18817</v>
      </c>
      <c r="E10081" s="45" t="s">
        <v>2686</v>
      </c>
      <c r="F10081" s="379"/>
      <c r="G10081" s="379"/>
      <c r="H10081" s="379"/>
      <c r="I10081" s="380"/>
      <c r="J10081" s="380"/>
      <c r="K10081" s="380"/>
      <c r="L10081" s="380"/>
      <c r="M10081" s="380"/>
      <c r="N10081" s="380"/>
      <c r="O10081" s="380"/>
      <c r="P10081" s="380"/>
      <c r="Q10081" s="380"/>
      <c r="R10081" s="380"/>
      <c r="S10081" s="380"/>
      <c r="T10081" s="380"/>
      <c r="U10081" s="380"/>
      <c r="V10081" s="380"/>
      <c r="W10081" s="380"/>
      <c r="X10081" s="380"/>
      <c r="Y10081" s="380"/>
      <c r="Z10081" s="380"/>
      <c r="AA10081" s="380"/>
      <c r="AF10081" s="326"/>
    </row>
    <row r="10082" spans="1:32" x14ac:dyDescent="0.25">
      <c r="A10082" s="44" t="s">
        <v>11551</v>
      </c>
      <c r="B10082" s="44" t="s">
        <v>3608</v>
      </c>
      <c r="C10082" s="45">
        <v>240401</v>
      </c>
      <c r="D10082" s="45" t="s">
        <v>12340</v>
      </c>
      <c r="E10082" s="45" t="s">
        <v>5311</v>
      </c>
      <c r="AF10082" s="326"/>
    </row>
    <row r="10083" spans="1:32" x14ac:dyDescent="0.25">
      <c r="A10083" s="44" t="s">
        <v>259</v>
      </c>
      <c r="B10083" s="44" t="s">
        <v>18133</v>
      </c>
      <c r="C10083" s="45" t="s">
        <v>18591</v>
      </c>
      <c r="D10083" s="45" t="s">
        <v>1443</v>
      </c>
      <c r="E10083" s="46" t="s">
        <v>18592</v>
      </c>
      <c r="F10083" s="93"/>
      <c r="G10083" s="93"/>
      <c r="H10083" s="93"/>
      <c r="I10083" s="99"/>
      <c r="J10083" s="99"/>
      <c r="K10083" s="99"/>
      <c r="L10083" s="99"/>
      <c r="M10083" s="99"/>
      <c r="N10083" s="99"/>
      <c r="O10083" s="99"/>
      <c r="P10083" s="99"/>
      <c r="Q10083" s="99"/>
      <c r="R10083" s="99"/>
      <c r="S10083" s="99"/>
      <c r="T10083" s="99"/>
      <c r="U10083" s="99"/>
      <c r="V10083" s="99"/>
      <c r="W10083" s="99"/>
      <c r="X10083" s="99"/>
      <c r="Y10083" s="99"/>
      <c r="Z10083" s="99"/>
      <c r="AF10083" s="326"/>
    </row>
    <row r="10084" spans="1:32" x14ac:dyDescent="0.25">
      <c r="A10084" s="44" t="s">
        <v>259</v>
      </c>
      <c r="B10084" s="44" t="s">
        <v>8241</v>
      </c>
      <c r="C10084" s="45" t="s">
        <v>8955</v>
      </c>
      <c r="D10084" s="45" t="s">
        <v>12177</v>
      </c>
      <c r="E10084" s="45" t="s">
        <v>8383</v>
      </c>
      <c r="F10084" s="93"/>
      <c r="G10084" s="93"/>
      <c r="H10084" s="93"/>
      <c r="I10084" s="99"/>
      <c r="J10084" s="99"/>
      <c r="K10084" s="99"/>
      <c r="L10084" s="99"/>
      <c r="M10084" s="99"/>
      <c r="N10084" s="99"/>
      <c r="O10084" s="99"/>
      <c r="P10084" s="99"/>
      <c r="Q10084" s="99"/>
      <c r="R10084" s="99"/>
      <c r="S10084" s="99"/>
      <c r="T10084" s="99"/>
      <c r="U10084" s="99"/>
      <c r="V10084" s="99"/>
      <c r="W10084" s="99"/>
      <c r="X10084" s="99"/>
      <c r="Y10084" s="99"/>
      <c r="Z10084" s="99"/>
      <c r="AF10084" s="326"/>
    </row>
    <row r="10085" spans="1:32" x14ac:dyDescent="0.25">
      <c r="A10085" s="44" t="s">
        <v>259</v>
      </c>
      <c r="B10085" s="44" t="s">
        <v>4322</v>
      </c>
      <c r="C10085" s="45" t="s">
        <v>2832</v>
      </c>
      <c r="D10085" s="45" t="s">
        <v>12177</v>
      </c>
      <c r="E10085" s="45" t="s">
        <v>5471</v>
      </c>
      <c r="F10085" s="93"/>
      <c r="G10085" s="93"/>
      <c r="H10085" s="93"/>
      <c r="I10085" s="99"/>
      <c r="J10085" s="99"/>
      <c r="K10085" s="99"/>
      <c r="L10085" s="99"/>
      <c r="M10085" s="99"/>
      <c r="N10085" s="99"/>
      <c r="O10085" s="99"/>
      <c r="P10085" s="99"/>
      <c r="Q10085" s="99"/>
      <c r="R10085" s="99"/>
      <c r="S10085" s="99"/>
      <c r="T10085" s="99"/>
      <c r="U10085" s="99"/>
      <c r="V10085" s="99"/>
      <c r="W10085" s="99"/>
      <c r="X10085" s="99"/>
      <c r="Y10085" s="99"/>
      <c r="Z10085" s="99"/>
      <c r="AF10085" s="326"/>
    </row>
    <row r="10086" spans="1:32" x14ac:dyDescent="0.25">
      <c r="A10086" s="44" t="s">
        <v>259</v>
      </c>
      <c r="B10086" s="44" t="s">
        <v>4362</v>
      </c>
      <c r="C10086" s="45" t="s">
        <v>4383</v>
      </c>
      <c r="D10086" s="45" t="s">
        <v>12177</v>
      </c>
      <c r="E10086" s="45" t="s">
        <v>5073</v>
      </c>
      <c r="F10086" s="93"/>
      <c r="G10086" s="93"/>
      <c r="H10086" s="93"/>
      <c r="I10086" s="99"/>
      <c r="J10086" s="99"/>
      <c r="K10086" s="99"/>
      <c r="L10086" s="99"/>
      <c r="M10086" s="99"/>
      <c r="N10086" s="99"/>
      <c r="O10086" s="99"/>
      <c r="P10086" s="99"/>
      <c r="Q10086" s="99"/>
      <c r="R10086" s="99"/>
      <c r="S10086" s="99"/>
      <c r="T10086" s="99"/>
      <c r="U10086" s="99"/>
      <c r="V10086" s="99"/>
      <c r="W10086" s="99"/>
      <c r="X10086" s="99"/>
      <c r="Y10086" s="99"/>
      <c r="Z10086" s="99"/>
      <c r="AF10086" s="326"/>
    </row>
    <row r="10087" spans="1:32" x14ac:dyDescent="0.25">
      <c r="A10087" s="44" t="s">
        <v>259</v>
      </c>
      <c r="B10087" s="44" t="s">
        <v>8241</v>
      </c>
      <c r="C10087" s="45" t="s">
        <v>8955</v>
      </c>
      <c r="D10087" s="93" t="s">
        <v>18817</v>
      </c>
      <c r="E10087" s="45" t="s">
        <v>8383</v>
      </c>
      <c r="F10087" s="379"/>
      <c r="G10087" s="379"/>
      <c r="H10087" s="379"/>
      <c r="I10087" s="380"/>
      <c r="J10087" s="380"/>
      <c r="K10087" s="380"/>
      <c r="L10087" s="380"/>
      <c r="M10087" s="380"/>
      <c r="N10087" s="380"/>
      <c r="O10087" s="380"/>
      <c r="P10087" s="380"/>
      <c r="Q10087" s="380"/>
      <c r="R10087" s="380"/>
      <c r="S10087" s="380"/>
      <c r="T10087" s="380"/>
      <c r="U10087" s="380"/>
      <c r="V10087" s="380"/>
      <c r="W10087" s="380"/>
      <c r="X10087" s="380"/>
      <c r="Y10087" s="380"/>
      <c r="Z10087" s="380"/>
      <c r="AA10087" s="380"/>
      <c r="AF10087" s="326"/>
    </row>
    <row r="10088" spans="1:32" x14ac:dyDescent="0.25">
      <c r="A10088" s="44" t="s">
        <v>259</v>
      </c>
      <c r="B10088" s="44" t="s">
        <v>15975</v>
      </c>
      <c r="C10088" s="45" t="s">
        <v>12816</v>
      </c>
      <c r="D10088" s="93" t="s">
        <v>3876</v>
      </c>
      <c r="E10088" s="359">
        <f>DATE(2028,11,1)</f>
        <v>47058</v>
      </c>
      <c r="F10088" s="93"/>
      <c r="G10088" s="93"/>
      <c r="H10088" s="93"/>
      <c r="I10088" s="99"/>
      <c r="J10088" s="99"/>
      <c r="K10088" s="99"/>
      <c r="L10088" s="99"/>
      <c r="M10088" s="99"/>
      <c r="N10088" s="99"/>
      <c r="O10088" s="99"/>
      <c r="P10088" s="99"/>
      <c r="Q10088" s="99"/>
      <c r="R10088" s="99"/>
      <c r="S10088" s="99"/>
      <c r="T10088" s="99"/>
      <c r="U10088" s="99"/>
      <c r="V10088" s="99"/>
      <c r="W10088" s="99"/>
      <c r="X10088" s="99"/>
      <c r="Y10088" s="99"/>
      <c r="Z10088" s="99"/>
      <c r="AF10088" s="326"/>
    </row>
    <row r="10089" spans="1:32" x14ac:dyDescent="0.25">
      <c r="A10089" s="44" t="s">
        <v>259</v>
      </c>
      <c r="B10089" s="44" t="s">
        <v>16078</v>
      </c>
      <c r="C10089" s="45" t="s">
        <v>12817</v>
      </c>
      <c r="D10089" s="93" t="s">
        <v>3876</v>
      </c>
      <c r="E10089" s="359">
        <f>DATE(2028,9,25)</f>
        <v>47021</v>
      </c>
      <c r="F10089" s="93"/>
      <c r="G10089" s="93"/>
      <c r="H10089" s="93"/>
      <c r="I10089" s="99"/>
      <c r="J10089" s="99"/>
      <c r="K10089" s="99"/>
      <c r="L10089" s="99"/>
      <c r="M10089" s="99"/>
      <c r="N10089" s="99"/>
      <c r="O10089" s="99"/>
      <c r="P10089" s="99"/>
      <c r="Q10089" s="99"/>
      <c r="R10089" s="99"/>
      <c r="S10089" s="99"/>
      <c r="T10089" s="99"/>
      <c r="U10089" s="99"/>
      <c r="V10089" s="99"/>
      <c r="W10089" s="99"/>
      <c r="X10089" s="99"/>
      <c r="Y10089" s="99"/>
      <c r="Z10089" s="99"/>
      <c r="AF10089" s="326"/>
    </row>
    <row r="10090" spans="1:32" x14ac:dyDescent="0.25">
      <c r="A10090" s="44" t="s">
        <v>259</v>
      </c>
      <c r="B10090" s="44" t="s">
        <v>4362</v>
      </c>
      <c r="C10090" s="45" t="s">
        <v>4383</v>
      </c>
      <c r="D10090" s="45" t="s">
        <v>10697</v>
      </c>
      <c r="E10090" s="45" t="s">
        <v>5073</v>
      </c>
      <c r="F10090" s="93"/>
      <c r="G10090" s="93"/>
      <c r="H10090" s="93"/>
      <c r="I10090" s="99"/>
      <c r="J10090" s="99"/>
      <c r="K10090" s="99"/>
      <c r="L10090" s="99"/>
      <c r="M10090" s="99"/>
      <c r="N10090" s="44"/>
      <c r="O10090" s="44"/>
      <c r="P10090" s="99"/>
      <c r="Q10090" s="99"/>
      <c r="R10090" s="99"/>
      <c r="S10090" s="99"/>
      <c r="T10090" s="99"/>
      <c r="U10090" s="99"/>
      <c r="V10090" s="99"/>
      <c r="W10090" s="99"/>
      <c r="X10090" s="99"/>
      <c r="Y10090" s="99"/>
      <c r="Z10090" s="99"/>
      <c r="AF10090" s="326"/>
    </row>
    <row r="10091" spans="1:32" x14ac:dyDescent="0.25">
      <c r="A10091" s="44" t="s">
        <v>259</v>
      </c>
      <c r="B10091" s="44" t="s">
        <v>4322</v>
      </c>
      <c r="C10091" s="45" t="s">
        <v>2832</v>
      </c>
      <c r="D10091" s="45" t="s">
        <v>10697</v>
      </c>
      <c r="E10091" s="45" t="s">
        <v>5471</v>
      </c>
      <c r="F10091" s="93"/>
      <c r="G10091" s="93"/>
      <c r="H10091" s="93"/>
      <c r="I10091" s="99"/>
      <c r="J10091" s="99"/>
      <c r="K10091" s="99"/>
      <c r="L10091" s="99"/>
      <c r="M10091" s="99"/>
      <c r="N10091" s="44"/>
      <c r="O10091" s="44"/>
      <c r="P10091" s="99"/>
      <c r="Q10091" s="99"/>
      <c r="R10091" s="99"/>
      <c r="S10091" s="99"/>
      <c r="T10091" s="99"/>
      <c r="U10091" s="99"/>
      <c r="V10091" s="99"/>
      <c r="W10091" s="99"/>
      <c r="X10091" s="99"/>
      <c r="Y10091" s="99"/>
      <c r="Z10091" s="99"/>
      <c r="AF10091" s="326"/>
    </row>
    <row r="10092" spans="1:32" x14ac:dyDescent="0.25">
      <c r="A10092" s="44" t="s">
        <v>259</v>
      </c>
      <c r="B10092" s="44" t="s">
        <v>8241</v>
      </c>
      <c r="C10092" s="45" t="s">
        <v>8955</v>
      </c>
      <c r="D10092" s="45" t="s">
        <v>10697</v>
      </c>
      <c r="E10092" s="45" t="s">
        <v>8383</v>
      </c>
      <c r="F10092" s="93"/>
      <c r="G10092" s="93"/>
      <c r="H10092" s="93"/>
      <c r="I10092" s="99"/>
      <c r="J10092" s="99"/>
      <c r="K10092" s="99"/>
      <c r="L10092" s="99"/>
      <c r="M10092" s="99"/>
      <c r="N10092" s="44"/>
      <c r="O10092" s="44"/>
      <c r="P10092" s="99"/>
      <c r="Q10092" s="99"/>
      <c r="R10092" s="99"/>
      <c r="S10092" s="99"/>
      <c r="T10092" s="99"/>
      <c r="U10092" s="99"/>
      <c r="V10092" s="99"/>
      <c r="W10092" s="99"/>
      <c r="X10092" s="99"/>
      <c r="Y10092" s="99"/>
      <c r="Z10092" s="99"/>
      <c r="AF10092" s="326"/>
    </row>
    <row r="10093" spans="1:32" x14ac:dyDescent="0.25">
      <c r="A10093" s="44" t="s">
        <v>9604</v>
      </c>
      <c r="B10093" s="44" t="s">
        <v>15907</v>
      </c>
      <c r="C10093" s="45" t="s">
        <v>14923</v>
      </c>
      <c r="D10093" s="93" t="s">
        <v>3876</v>
      </c>
      <c r="E10093" s="359">
        <f>DATE(2029,2,18)</f>
        <v>47167</v>
      </c>
      <c r="F10093" s="93"/>
      <c r="G10093" s="93"/>
      <c r="H10093" s="93"/>
      <c r="I10093" s="99"/>
      <c r="J10093" s="99"/>
      <c r="K10093" s="99"/>
      <c r="L10093" s="99"/>
      <c r="M10093" s="99"/>
      <c r="N10093" s="99"/>
      <c r="O10093" s="99"/>
      <c r="P10093" s="99"/>
      <c r="Q10093" s="99"/>
      <c r="R10093" s="99"/>
      <c r="S10093" s="99"/>
      <c r="T10093" s="99"/>
      <c r="U10093" s="99"/>
      <c r="V10093" s="99"/>
      <c r="W10093" s="99"/>
      <c r="X10093" s="99"/>
      <c r="Y10093" s="99"/>
      <c r="Z10093" s="99"/>
      <c r="AF10093" s="326"/>
    </row>
    <row r="10094" spans="1:32" x14ac:dyDescent="0.25">
      <c r="A10094" s="44" t="s">
        <v>9604</v>
      </c>
      <c r="B10094" s="44" t="s">
        <v>16198</v>
      </c>
      <c r="C10094" s="45" t="s">
        <v>14923</v>
      </c>
      <c r="D10094" s="93" t="s">
        <v>3876</v>
      </c>
      <c r="E10094" s="359">
        <v>47167</v>
      </c>
      <c r="F10094" s="93"/>
      <c r="G10094" s="93"/>
      <c r="H10094" s="93"/>
      <c r="I10094" s="99"/>
      <c r="J10094" s="99"/>
      <c r="K10094" s="99"/>
      <c r="L10094" s="99"/>
      <c r="M10094" s="99"/>
      <c r="N10094" s="99"/>
      <c r="O10094" s="99"/>
      <c r="P10094" s="99"/>
      <c r="Q10094" s="99"/>
      <c r="R10094" s="99"/>
      <c r="S10094" s="99"/>
      <c r="T10094" s="99"/>
      <c r="U10094" s="99"/>
      <c r="V10094" s="99"/>
      <c r="W10094" s="99"/>
      <c r="X10094" s="99"/>
      <c r="Y10094" s="99"/>
      <c r="Z10094" s="99"/>
      <c r="AA10094" s="380"/>
      <c r="AF10094" s="326"/>
    </row>
    <row r="10095" spans="1:32" x14ac:dyDescent="0.25">
      <c r="A10095" s="256" t="s">
        <v>5969</v>
      </c>
      <c r="B10095" s="256" t="s">
        <v>5901</v>
      </c>
      <c r="C10095" s="53" t="s">
        <v>5970</v>
      </c>
      <c r="D10095" s="93" t="s">
        <v>5891</v>
      </c>
      <c r="E10095" s="257">
        <v>46143</v>
      </c>
      <c r="F10095" s="93"/>
      <c r="G10095" s="93"/>
      <c r="H10095" s="93"/>
      <c r="I10095" s="99"/>
      <c r="J10095" s="99"/>
      <c r="K10095" s="99"/>
      <c r="L10095" s="99"/>
      <c r="M10095" s="99"/>
      <c r="N10095" s="99"/>
      <c r="O10095" s="99"/>
      <c r="P10095" s="99"/>
      <c r="Q10095" s="99"/>
      <c r="R10095" s="99"/>
      <c r="S10095" s="99"/>
      <c r="T10095" s="99"/>
      <c r="U10095" s="99"/>
      <c r="V10095" s="99"/>
      <c r="W10095" s="99"/>
      <c r="X10095" s="99"/>
      <c r="Y10095" s="99"/>
      <c r="Z10095" s="99"/>
      <c r="AA10095" s="380"/>
      <c r="AF10095" s="326"/>
    </row>
    <row r="10096" spans="1:32" x14ac:dyDescent="0.25">
      <c r="A10096" s="44" t="s">
        <v>11552</v>
      </c>
      <c r="B10096" s="44" t="s">
        <v>11308</v>
      </c>
      <c r="C10096" s="45">
        <v>24020101</v>
      </c>
      <c r="D10096" s="45" t="s">
        <v>12340</v>
      </c>
      <c r="E10096" s="45" t="s">
        <v>10021</v>
      </c>
      <c r="AF10096" s="326"/>
    </row>
    <row r="10097" spans="1:32" x14ac:dyDescent="0.25">
      <c r="A10097" s="44" t="s">
        <v>11552</v>
      </c>
      <c r="B10097" s="44" t="s">
        <v>11309</v>
      </c>
      <c r="C10097" s="45">
        <v>24020102</v>
      </c>
      <c r="D10097" s="45" t="s">
        <v>12340</v>
      </c>
      <c r="E10097" s="45" t="s">
        <v>5444</v>
      </c>
      <c r="AF10097" s="326"/>
    </row>
    <row r="10098" spans="1:32" x14ac:dyDescent="0.25">
      <c r="A10098" s="44" t="s">
        <v>11552</v>
      </c>
      <c r="B10098" s="44" t="s">
        <v>11372</v>
      </c>
      <c r="C10098" s="45">
        <v>240704</v>
      </c>
      <c r="D10098" s="45" t="s">
        <v>12340</v>
      </c>
      <c r="E10098" s="45" t="s">
        <v>5452</v>
      </c>
      <c r="AF10098" s="326"/>
    </row>
    <row r="10099" spans="1:32" x14ac:dyDescent="0.25">
      <c r="A10099" s="44" t="s">
        <v>11552</v>
      </c>
      <c r="B10099" s="44" t="s">
        <v>11299</v>
      </c>
      <c r="C10099" s="45">
        <v>24020301</v>
      </c>
      <c r="D10099" s="45" t="s">
        <v>12340</v>
      </c>
      <c r="E10099" s="45" t="s">
        <v>5444</v>
      </c>
      <c r="AF10099" s="326"/>
    </row>
    <row r="10100" spans="1:32" x14ac:dyDescent="0.25">
      <c r="A10100" s="44" t="s">
        <v>11552</v>
      </c>
      <c r="B10100" s="44" t="s">
        <v>3299</v>
      </c>
      <c r="C10100" s="45">
        <v>24020302</v>
      </c>
      <c r="D10100" s="45" t="s">
        <v>12340</v>
      </c>
      <c r="E10100" s="45" t="s">
        <v>5444</v>
      </c>
      <c r="AF10100" s="326"/>
    </row>
    <row r="10101" spans="1:32" x14ac:dyDescent="0.25">
      <c r="A10101" s="44" t="s">
        <v>11552</v>
      </c>
      <c r="B10101" s="44" t="s">
        <v>5442</v>
      </c>
      <c r="C10101" s="45">
        <v>25010502</v>
      </c>
      <c r="D10101" s="45" t="s">
        <v>12340</v>
      </c>
      <c r="E10101" s="45" t="s">
        <v>13567</v>
      </c>
      <c r="AF10101" s="326"/>
    </row>
    <row r="10102" spans="1:32" x14ac:dyDescent="0.25">
      <c r="A10102" s="44" t="s">
        <v>11552</v>
      </c>
      <c r="B10102" s="44" t="s">
        <v>18828</v>
      </c>
      <c r="C10102" s="45">
        <v>25010501</v>
      </c>
      <c r="D10102" s="45" t="s">
        <v>12340</v>
      </c>
      <c r="E10102" s="45" t="s">
        <v>13567</v>
      </c>
      <c r="AF10102" s="326"/>
    </row>
    <row r="10103" spans="1:32" x14ac:dyDescent="0.25">
      <c r="A10103" s="44" t="s">
        <v>9605</v>
      </c>
      <c r="B10103" s="44" t="s">
        <v>15975</v>
      </c>
      <c r="C10103" s="45" t="s">
        <v>4217</v>
      </c>
      <c r="D10103" s="93" t="s">
        <v>3876</v>
      </c>
      <c r="E10103" s="359">
        <f>DATE(2026,8,12)</f>
        <v>46246</v>
      </c>
      <c r="F10103" s="93"/>
      <c r="G10103" s="93"/>
      <c r="H10103" s="93"/>
      <c r="I10103" s="99"/>
      <c r="J10103" s="99"/>
      <c r="K10103" s="99"/>
      <c r="L10103" s="99"/>
      <c r="M10103" s="99"/>
      <c r="N10103" s="99"/>
      <c r="O10103" s="99"/>
      <c r="P10103" s="99"/>
      <c r="Q10103" s="99"/>
      <c r="R10103" s="99"/>
      <c r="S10103" s="99"/>
      <c r="T10103" s="99"/>
      <c r="U10103" s="99"/>
      <c r="V10103" s="99"/>
      <c r="W10103" s="99"/>
      <c r="X10103" s="99"/>
      <c r="Y10103" s="99"/>
      <c r="Z10103" s="99"/>
      <c r="AA10103" s="380"/>
      <c r="AF10103" s="326"/>
    </row>
    <row r="10104" spans="1:32" x14ac:dyDescent="0.3">
      <c r="A10104" s="372" t="s">
        <v>13915</v>
      </c>
      <c r="B10104" s="372" t="s">
        <v>14348</v>
      </c>
      <c r="C10104" s="125" t="s">
        <v>14349</v>
      </c>
      <c r="D10104" s="32" t="s">
        <v>20621</v>
      </c>
      <c r="E10104" s="125" t="s">
        <v>13567</v>
      </c>
      <c r="F10104" s="125" t="s">
        <v>1236</v>
      </c>
      <c r="G10104" s="125" t="s">
        <v>1237</v>
      </c>
      <c r="AF10104" s="326"/>
    </row>
    <row r="10105" spans="1:32" x14ac:dyDescent="0.3">
      <c r="A10105" s="372" t="s">
        <v>13916</v>
      </c>
      <c r="B10105" s="372" t="s">
        <v>14348</v>
      </c>
      <c r="C10105" s="125" t="s">
        <v>14349</v>
      </c>
      <c r="D10105" s="32" t="s">
        <v>20621</v>
      </c>
      <c r="E10105" s="125" t="s">
        <v>13567</v>
      </c>
      <c r="F10105" s="125" t="s">
        <v>1236</v>
      </c>
      <c r="G10105" s="125" t="s">
        <v>1237</v>
      </c>
      <c r="AF10105" s="326"/>
    </row>
    <row r="10106" spans="1:32" x14ac:dyDescent="0.25">
      <c r="A10106" s="44" t="s">
        <v>17131</v>
      </c>
      <c r="B10106" s="44" t="s">
        <v>3597</v>
      </c>
      <c r="C10106" s="45">
        <v>250503</v>
      </c>
      <c r="D10106" s="45" t="s">
        <v>12340</v>
      </c>
      <c r="E10106" s="45" t="s">
        <v>16904</v>
      </c>
      <c r="AF10106" s="326"/>
    </row>
    <row r="10107" spans="1:32" x14ac:dyDescent="0.25">
      <c r="A10107" s="44" t="s">
        <v>13721</v>
      </c>
      <c r="B10107" s="44" t="s">
        <v>210</v>
      </c>
      <c r="C10107" s="45">
        <v>241001</v>
      </c>
      <c r="D10107" s="45" t="s">
        <v>12340</v>
      </c>
      <c r="E10107" s="45" t="s">
        <v>5650</v>
      </c>
      <c r="AF10107" s="326"/>
    </row>
    <row r="10108" spans="1:32" x14ac:dyDescent="0.25">
      <c r="A10108" s="99" t="s">
        <v>1790</v>
      </c>
      <c r="B10108" s="92" t="s">
        <v>1793</v>
      </c>
      <c r="C10108" s="146" t="s">
        <v>1797</v>
      </c>
      <c r="D10108" s="146" t="s">
        <v>2227</v>
      </c>
      <c r="E10108" s="107">
        <v>45091</v>
      </c>
      <c r="F10108" s="93"/>
      <c r="G10108" s="93" t="s">
        <v>1385</v>
      </c>
      <c r="H10108" s="93" t="s">
        <v>1384</v>
      </c>
      <c r="I10108" s="99"/>
      <c r="J10108" s="99"/>
      <c r="K10108" s="99"/>
      <c r="L10108" s="99"/>
      <c r="M10108" s="99"/>
      <c r="N10108" s="44"/>
      <c r="O10108" s="44"/>
      <c r="P10108" s="99"/>
      <c r="Q10108" s="99"/>
      <c r="R10108" s="99"/>
      <c r="S10108" s="99"/>
      <c r="T10108" s="99"/>
      <c r="U10108" s="99"/>
      <c r="V10108" s="99"/>
      <c r="W10108" s="99"/>
      <c r="X10108" s="99"/>
      <c r="Y10108" s="99"/>
      <c r="Z10108" s="99"/>
      <c r="AF10108" s="326"/>
    </row>
    <row r="10109" spans="1:32" x14ac:dyDescent="0.25">
      <c r="A10109" s="44" t="s">
        <v>4515</v>
      </c>
      <c r="B10109" s="44" t="s">
        <v>3298</v>
      </c>
      <c r="C10109" s="45">
        <v>26010402</v>
      </c>
      <c r="D10109" s="45" t="s">
        <v>12340</v>
      </c>
      <c r="E10109" s="45" t="s">
        <v>18836</v>
      </c>
      <c r="AF10109" s="326"/>
    </row>
    <row r="10110" spans="1:32" x14ac:dyDescent="0.25">
      <c r="A10110" s="44" t="s">
        <v>4515</v>
      </c>
      <c r="B10110" s="44" t="s">
        <v>5639</v>
      </c>
      <c r="C10110" s="45">
        <v>26010401</v>
      </c>
      <c r="D10110" s="45" t="s">
        <v>12340</v>
      </c>
      <c r="E10110" s="45" t="s">
        <v>18836</v>
      </c>
      <c r="AF10110" s="326"/>
    </row>
    <row r="10111" spans="1:32" x14ac:dyDescent="0.3">
      <c r="A10111" s="372" t="s">
        <v>12453</v>
      </c>
      <c r="B10111" s="372" t="s">
        <v>12351</v>
      </c>
      <c r="C10111" s="125" t="s">
        <v>12352</v>
      </c>
      <c r="D10111" s="32" t="s">
        <v>20621</v>
      </c>
      <c r="E10111" s="125" t="s">
        <v>5075</v>
      </c>
      <c r="F10111" s="125" t="s">
        <v>1236</v>
      </c>
      <c r="G10111" s="125" t="s">
        <v>1237</v>
      </c>
      <c r="AF10111" s="326"/>
    </row>
    <row r="10112" spans="1:32" x14ac:dyDescent="0.3">
      <c r="A10112" s="372" t="s">
        <v>7376</v>
      </c>
      <c r="B10112" s="372" t="s">
        <v>1230</v>
      </c>
      <c r="C10112" s="125" t="s">
        <v>20258</v>
      </c>
      <c r="D10112" s="32" t="s">
        <v>20621</v>
      </c>
      <c r="E10112" s="125" t="s">
        <v>8976</v>
      </c>
      <c r="F10112" s="125" t="s">
        <v>1236</v>
      </c>
      <c r="G10112" s="125" t="s">
        <v>1237</v>
      </c>
      <c r="AF10112" s="326"/>
    </row>
    <row r="10113" spans="1:32" x14ac:dyDescent="0.25">
      <c r="A10113" s="44" t="s">
        <v>8995</v>
      </c>
      <c r="B10113" s="44" t="s">
        <v>8967</v>
      </c>
      <c r="C10113" s="45" t="s">
        <v>8968</v>
      </c>
      <c r="D10113" s="45" t="s">
        <v>12177</v>
      </c>
      <c r="E10113" s="45" t="s">
        <v>3276</v>
      </c>
      <c r="F10113" s="93"/>
      <c r="G10113" s="93"/>
      <c r="H10113" s="93"/>
      <c r="I10113" s="99"/>
      <c r="J10113" s="99"/>
      <c r="K10113" s="99"/>
      <c r="L10113" s="99"/>
      <c r="M10113" s="99"/>
      <c r="N10113" s="99"/>
      <c r="O10113" s="99"/>
      <c r="P10113" s="99"/>
      <c r="Q10113" s="99"/>
      <c r="R10113" s="99"/>
      <c r="S10113" s="99"/>
      <c r="T10113" s="99"/>
      <c r="U10113" s="99"/>
      <c r="V10113" s="99"/>
      <c r="W10113" s="99"/>
      <c r="X10113" s="99"/>
      <c r="Y10113" s="99"/>
      <c r="Z10113" s="99"/>
      <c r="AF10113" s="326"/>
    </row>
    <row r="10114" spans="1:32" x14ac:dyDescent="0.25">
      <c r="A10114" s="44" t="s">
        <v>8995</v>
      </c>
      <c r="B10114" s="44" t="s">
        <v>8967</v>
      </c>
      <c r="C10114" s="45" t="s">
        <v>8968</v>
      </c>
      <c r="D10114" s="93" t="s">
        <v>18817</v>
      </c>
      <c r="E10114" s="45" t="s">
        <v>3276</v>
      </c>
      <c r="F10114" s="379"/>
      <c r="G10114" s="379"/>
      <c r="H10114" s="379"/>
      <c r="I10114" s="380"/>
      <c r="J10114" s="380"/>
      <c r="K10114" s="380"/>
      <c r="L10114" s="380"/>
      <c r="M10114" s="380"/>
      <c r="N10114" s="380"/>
      <c r="O10114" s="380"/>
      <c r="P10114" s="380"/>
      <c r="Q10114" s="380"/>
      <c r="R10114" s="380"/>
      <c r="S10114" s="380"/>
      <c r="T10114" s="380"/>
      <c r="U10114" s="380"/>
      <c r="V10114" s="380"/>
      <c r="W10114" s="380"/>
      <c r="X10114" s="380"/>
      <c r="Y10114" s="380"/>
      <c r="Z10114" s="380"/>
      <c r="AA10114" s="380"/>
      <c r="AF10114" s="326"/>
    </row>
    <row r="10115" spans="1:32" x14ac:dyDescent="0.25">
      <c r="A10115" s="44" t="s">
        <v>8995</v>
      </c>
      <c r="B10115" s="44" t="s">
        <v>8967</v>
      </c>
      <c r="C10115" s="45" t="s">
        <v>8968</v>
      </c>
      <c r="D10115" s="45" t="s">
        <v>10697</v>
      </c>
      <c r="E10115" s="45" t="s">
        <v>3276</v>
      </c>
      <c r="F10115" s="93"/>
      <c r="G10115" s="93"/>
      <c r="H10115" s="93"/>
      <c r="I10115" s="99"/>
      <c r="J10115" s="99"/>
      <c r="K10115" s="99"/>
      <c r="L10115" s="99"/>
      <c r="M10115" s="99"/>
      <c r="N10115" s="44"/>
      <c r="O10115" s="44"/>
      <c r="P10115" s="99"/>
      <c r="Q10115" s="99"/>
      <c r="R10115" s="99"/>
      <c r="S10115" s="99"/>
      <c r="T10115" s="99"/>
      <c r="U10115" s="99"/>
      <c r="V10115" s="99"/>
      <c r="W10115" s="99"/>
      <c r="X10115" s="99"/>
      <c r="Y10115" s="99"/>
      <c r="Z10115" s="99"/>
      <c r="AF10115" s="326"/>
    </row>
    <row r="10116" spans="1:32" x14ac:dyDescent="0.3">
      <c r="A10116" s="372" t="s">
        <v>16804</v>
      </c>
      <c r="B10116" s="372" t="s">
        <v>16875</v>
      </c>
      <c r="C10116" s="125" t="s">
        <v>16876</v>
      </c>
      <c r="D10116" s="32" t="s">
        <v>20621</v>
      </c>
      <c r="E10116" s="125" t="s">
        <v>16883</v>
      </c>
      <c r="F10116" s="125" t="s">
        <v>1237</v>
      </c>
      <c r="G10116" s="125" t="s">
        <v>1237</v>
      </c>
      <c r="AF10116" s="326"/>
    </row>
    <row r="10117" spans="1:32" x14ac:dyDescent="0.25">
      <c r="A10117" s="44" t="s">
        <v>12990</v>
      </c>
      <c r="B10117" s="44" t="s">
        <v>18988</v>
      </c>
      <c r="C10117" s="45">
        <v>240901</v>
      </c>
      <c r="D10117" s="45" t="s">
        <v>12340</v>
      </c>
      <c r="E10117" s="45" t="s">
        <v>5075</v>
      </c>
      <c r="AF10117" s="326"/>
    </row>
    <row r="10118" spans="1:32" x14ac:dyDescent="0.3">
      <c r="A10118" s="372" t="s">
        <v>12454</v>
      </c>
      <c r="B10118" s="372" t="s">
        <v>13870</v>
      </c>
      <c r="C10118" s="125" t="s">
        <v>13871</v>
      </c>
      <c r="D10118" s="32" t="s">
        <v>20621</v>
      </c>
      <c r="E10118" s="125" t="s">
        <v>5650</v>
      </c>
      <c r="F10118" s="125" t="s">
        <v>1236</v>
      </c>
      <c r="G10118" s="125" t="s">
        <v>1237</v>
      </c>
      <c r="AF10118" s="326"/>
    </row>
    <row r="10119" spans="1:32" x14ac:dyDescent="0.25">
      <c r="A10119" s="99" t="s">
        <v>1791</v>
      </c>
      <c r="B10119" s="92" t="s">
        <v>4221</v>
      </c>
      <c r="C10119" s="93" t="s">
        <v>4222</v>
      </c>
      <c r="D10119" s="93" t="s">
        <v>1901</v>
      </c>
      <c r="E10119" s="94">
        <v>46243</v>
      </c>
      <c r="F10119" s="93"/>
      <c r="G10119" s="93" t="s">
        <v>1384</v>
      </c>
      <c r="H10119" s="93" t="s">
        <v>1384</v>
      </c>
      <c r="I10119" s="99"/>
      <c r="J10119" s="99"/>
      <c r="K10119" s="99"/>
      <c r="L10119" s="99"/>
      <c r="M10119" s="99"/>
      <c r="N10119" s="44"/>
      <c r="O10119" s="44"/>
      <c r="P10119" s="99"/>
      <c r="Q10119" s="99"/>
      <c r="R10119" s="99"/>
      <c r="S10119" s="99"/>
      <c r="T10119" s="99"/>
      <c r="U10119" s="99"/>
      <c r="V10119" s="99"/>
      <c r="W10119" s="99"/>
      <c r="X10119" s="99"/>
      <c r="Y10119" s="99"/>
      <c r="Z10119" s="99"/>
      <c r="AA10119" s="380"/>
      <c r="AF10119" s="326"/>
    </row>
    <row r="10120" spans="1:32" x14ac:dyDescent="0.25">
      <c r="A10120" s="44" t="s">
        <v>15682</v>
      </c>
      <c r="B10120" s="44" t="s">
        <v>2610</v>
      </c>
      <c r="C10120" s="45" t="s">
        <v>15683</v>
      </c>
      <c r="D10120" s="46" t="s">
        <v>13037</v>
      </c>
      <c r="E10120" s="46">
        <v>46162</v>
      </c>
      <c r="AF10120" s="326"/>
    </row>
    <row r="10121" spans="1:32" x14ac:dyDescent="0.3">
      <c r="A10121" s="372" t="s">
        <v>8749</v>
      </c>
      <c r="B10121" s="372" t="s">
        <v>8693</v>
      </c>
      <c r="C10121" s="125" t="s">
        <v>8694</v>
      </c>
      <c r="D10121" s="32" t="s">
        <v>20621</v>
      </c>
      <c r="E10121" s="125" t="s">
        <v>8524</v>
      </c>
      <c r="F10121" s="125" t="s">
        <v>1236</v>
      </c>
      <c r="G10121" s="125" t="s">
        <v>1237</v>
      </c>
      <c r="AF10121" s="326"/>
    </row>
    <row r="10122" spans="1:32" x14ac:dyDescent="0.25">
      <c r="A10122" s="44" t="s">
        <v>14273</v>
      </c>
      <c r="B10122" s="44" t="s">
        <v>18865</v>
      </c>
      <c r="C10122" s="45">
        <v>25020101</v>
      </c>
      <c r="D10122" s="45" t="s">
        <v>12340</v>
      </c>
      <c r="E10122" s="45" t="s">
        <v>10021</v>
      </c>
      <c r="AF10122" s="326"/>
    </row>
    <row r="10123" spans="1:32" x14ac:dyDescent="0.25">
      <c r="A10123" s="135" t="s">
        <v>6064</v>
      </c>
      <c r="B10123" s="131" t="s">
        <v>6094</v>
      </c>
      <c r="C10123" s="146" t="s">
        <v>7757</v>
      </c>
      <c r="D10123" s="146" t="s">
        <v>7758</v>
      </c>
      <c r="E10123" s="107">
        <v>45473</v>
      </c>
      <c r="F10123" s="93"/>
      <c r="G10123" s="93"/>
      <c r="H10123" s="93"/>
      <c r="I10123" s="99"/>
      <c r="J10123" s="99"/>
      <c r="K10123" s="99"/>
      <c r="L10123" s="99"/>
      <c r="M10123" s="99"/>
      <c r="N10123" s="44"/>
      <c r="O10123" s="44"/>
      <c r="P10123" s="99"/>
      <c r="Q10123" s="99"/>
      <c r="R10123" s="99"/>
      <c r="S10123" s="99"/>
      <c r="T10123" s="99"/>
      <c r="U10123" s="99"/>
      <c r="V10123" s="99"/>
      <c r="W10123" s="99"/>
      <c r="X10123" s="99"/>
      <c r="Y10123" s="99"/>
      <c r="Z10123" s="99"/>
      <c r="AF10123" s="326"/>
    </row>
    <row r="10124" spans="1:32" x14ac:dyDescent="0.25">
      <c r="A10124" s="135" t="s">
        <v>6064</v>
      </c>
      <c r="B10124" s="131" t="s">
        <v>6065</v>
      </c>
      <c r="C10124" s="96" t="s">
        <v>7755</v>
      </c>
      <c r="D10124" s="93" t="s">
        <v>10389</v>
      </c>
      <c r="E10124" s="112" t="s">
        <v>7756</v>
      </c>
      <c r="F10124" s="93"/>
      <c r="G10124" s="93"/>
      <c r="H10124" s="93"/>
      <c r="I10124" s="99"/>
      <c r="J10124" s="99"/>
      <c r="K10124" s="99"/>
      <c r="L10124" s="99"/>
      <c r="M10124" s="99"/>
      <c r="N10124" s="44"/>
      <c r="O10124" s="44"/>
      <c r="P10124" s="99"/>
      <c r="Q10124" s="99"/>
      <c r="R10124" s="99"/>
      <c r="S10124" s="99"/>
      <c r="T10124" s="99"/>
      <c r="U10124" s="99"/>
      <c r="V10124" s="99"/>
      <c r="W10124" s="99"/>
      <c r="X10124" s="99"/>
      <c r="Y10124" s="99"/>
      <c r="Z10124" s="99"/>
      <c r="AF10124" s="326"/>
    </row>
    <row r="10125" spans="1:32" x14ac:dyDescent="0.25">
      <c r="A10125" s="44" t="s">
        <v>14274</v>
      </c>
      <c r="B10125" s="44" t="s">
        <v>5639</v>
      </c>
      <c r="C10125" s="45">
        <v>25010401</v>
      </c>
      <c r="D10125" s="45" t="s">
        <v>12340</v>
      </c>
      <c r="E10125" s="45" t="s">
        <v>13581</v>
      </c>
      <c r="AF10125" s="326"/>
    </row>
    <row r="10126" spans="1:32" x14ac:dyDescent="0.25">
      <c r="A10126" s="44" t="s">
        <v>15684</v>
      </c>
      <c r="B10126" s="44" t="s">
        <v>154</v>
      </c>
      <c r="C10126" s="45" t="s">
        <v>15685</v>
      </c>
      <c r="D10126" s="46" t="s">
        <v>13037</v>
      </c>
      <c r="E10126" s="46">
        <v>46218</v>
      </c>
      <c r="AF10126" s="326"/>
    </row>
    <row r="10127" spans="1:32" x14ac:dyDescent="0.25">
      <c r="A10127" s="44" t="s">
        <v>17132</v>
      </c>
      <c r="B10127" s="44" t="s">
        <v>16907</v>
      </c>
      <c r="C10127" s="45">
        <v>25050401</v>
      </c>
      <c r="D10127" s="45" t="s">
        <v>12340</v>
      </c>
      <c r="E10127" s="45" t="s">
        <v>7651</v>
      </c>
      <c r="AF10127" s="326"/>
    </row>
    <row r="10128" spans="1:32" x14ac:dyDescent="0.25">
      <c r="A10128" s="267" t="s">
        <v>6762</v>
      </c>
      <c r="B10128" s="267" t="s">
        <v>6732</v>
      </c>
      <c r="C10128" s="268">
        <v>791202207001</v>
      </c>
      <c r="D10128" s="268" t="s">
        <v>6775</v>
      </c>
      <c r="E10128" s="269">
        <v>46630</v>
      </c>
      <c r="F10128" s="93"/>
      <c r="G10128" s="93"/>
      <c r="H10128" s="93"/>
      <c r="I10128" s="99"/>
      <c r="J10128" s="99"/>
      <c r="K10128" s="99"/>
      <c r="L10128" s="99"/>
      <c r="M10128" s="99"/>
      <c r="N10128" s="44"/>
      <c r="O10128" s="44"/>
      <c r="P10128" s="99"/>
      <c r="Q10128" s="99"/>
      <c r="R10128" s="99"/>
      <c r="S10128" s="99"/>
      <c r="T10128" s="99"/>
      <c r="U10128" s="99"/>
      <c r="V10128" s="99"/>
      <c r="W10128" s="99"/>
      <c r="X10128" s="99"/>
      <c r="Y10128" s="99"/>
      <c r="Z10128" s="99"/>
      <c r="AF10128" s="326"/>
    </row>
    <row r="10129" spans="1:32" x14ac:dyDescent="0.25">
      <c r="A10129" s="44" t="s">
        <v>260</v>
      </c>
      <c r="B10129" s="44" t="s">
        <v>152</v>
      </c>
      <c r="C10129" s="45" t="s">
        <v>8132</v>
      </c>
      <c r="D10129" s="45" t="s">
        <v>12177</v>
      </c>
      <c r="E10129" s="45" t="s">
        <v>4375</v>
      </c>
      <c r="F10129" s="93"/>
      <c r="G10129" s="93"/>
      <c r="H10129" s="93"/>
      <c r="I10129" s="99"/>
      <c r="J10129" s="99"/>
      <c r="K10129" s="99"/>
      <c r="L10129" s="99"/>
      <c r="M10129" s="99"/>
      <c r="N10129" s="99"/>
      <c r="O10129" s="99"/>
      <c r="P10129" s="99"/>
      <c r="Q10129" s="99"/>
      <c r="R10129" s="99"/>
      <c r="S10129" s="99"/>
      <c r="T10129" s="99"/>
      <c r="U10129" s="99"/>
      <c r="V10129" s="99"/>
      <c r="W10129" s="99"/>
      <c r="X10129" s="99"/>
      <c r="Y10129" s="99"/>
      <c r="Z10129" s="99"/>
      <c r="AF10129" s="326"/>
    </row>
    <row r="10130" spans="1:32" x14ac:dyDescent="0.25">
      <c r="A10130" s="44" t="s">
        <v>260</v>
      </c>
      <c r="B10130" s="44" t="s">
        <v>152</v>
      </c>
      <c r="C10130" s="45" t="s">
        <v>8132</v>
      </c>
      <c r="D10130" s="93" t="s">
        <v>18817</v>
      </c>
      <c r="E10130" s="45" t="s">
        <v>4375</v>
      </c>
      <c r="F10130" s="379"/>
      <c r="G10130" s="379"/>
      <c r="H10130" s="379"/>
      <c r="I10130" s="380"/>
      <c r="J10130" s="380"/>
      <c r="K10130" s="380"/>
      <c r="L10130" s="380"/>
      <c r="M10130" s="380"/>
      <c r="N10130" s="380"/>
      <c r="O10130" s="380"/>
      <c r="P10130" s="380"/>
      <c r="Q10130" s="380"/>
      <c r="R10130" s="380"/>
      <c r="S10130" s="380"/>
      <c r="T10130" s="380"/>
      <c r="U10130" s="380"/>
      <c r="V10130" s="380"/>
      <c r="W10130" s="380"/>
      <c r="X10130" s="380"/>
      <c r="Y10130" s="380"/>
      <c r="Z10130" s="380"/>
      <c r="AA10130" s="380"/>
      <c r="AF10130" s="326"/>
    </row>
    <row r="10131" spans="1:32" x14ac:dyDescent="0.25">
      <c r="A10131" s="44" t="s">
        <v>260</v>
      </c>
      <c r="B10131" s="44" t="s">
        <v>152</v>
      </c>
      <c r="C10131" s="45" t="s">
        <v>8132</v>
      </c>
      <c r="D10131" s="45" t="s">
        <v>10697</v>
      </c>
      <c r="E10131" s="46">
        <v>46295</v>
      </c>
      <c r="F10131" s="93"/>
      <c r="G10131" s="93"/>
      <c r="H10131" s="93"/>
      <c r="I10131" s="99"/>
      <c r="J10131" s="99"/>
      <c r="K10131" s="99"/>
      <c r="L10131" s="99"/>
      <c r="M10131" s="99"/>
      <c r="N10131" s="44"/>
      <c r="O10131" s="44"/>
      <c r="P10131" s="99"/>
      <c r="Q10131" s="99"/>
      <c r="R10131" s="99"/>
      <c r="S10131" s="99"/>
      <c r="T10131" s="99"/>
      <c r="U10131" s="99"/>
      <c r="V10131" s="99"/>
      <c r="W10131" s="99"/>
      <c r="X10131" s="99"/>
      <c r="Y10131" s="99"/>
      <c r="Z10131" s="99"/>
      <c r="AF10131" s="326"/>
    </row>
    <row r="10132" spans="1:32" x14ac:dyDescent="0.25">
      <c r="A10132" s="44" t="s">
        <v>17133</v>
      </c>
      <c r="B10132" s="44" t="s">
        <v>3598</v>
      </c>
      <c r="C10132" s="45">
        <v>250303</v>
      </c>
      <c r="D10132" s="45" t="s">
        <v>12340</v>
      </c>
      <c r="E10132" s="45" t="s">
        <v>12896</v>
      </c>
      <c r="AF10132" s="326"/>
    </row>
    <row r="10133" spans="1:32" x14ac:dyDescent="0.25">
      <c r="A10133" s="44" t="s">
        <v>558</v>
      </c>
      <c r="B10133" s="44" t="s">
        <v>20362</v>
      </c>
      <c r="C10133" s="45" t="s">
        <v>10495</v>
      </c>
      <c r="D10133" s="32" t="s">
        <v>12570</v>
      </c>
      <c r="E10133" s="46">
        <v>46568</v>
      </c>
      <c r="AF10133" s="326"/>
    </row>
    <row r="10134" spans="1:32" x14ac:dyDescent="0.3">
      <c r="A10134" s="372" t="s">
        <v>20138</v>
      </c>
      <c r="B10134" s="372" t="s">
        <v>14367</v>
      </c>
      <c r="C10134" s="125" t="s">
        <v>14368</v>
      </c>
      <c r="D10134" s="32" t="s">
        <v>20621</v>
      </c>
      <c r="E10134" s="125" t="s">
        <v>13567</v>
      </c>
      <c r="F10134" s="125" t="s">
        <v>1236</v>
      </c>
      <c r="G10134" s="125" t="s">
        <v>1237</v>
      </c>
      <c r="AF10134" s="326"/>
    </row>
    <row r="10135" spans="1:32" x14ac:dyDescent="0.25">
      <c r="A10135" s="44" t="s">
        <v>8855</v>
      </c>
      <c r="B10135" s="44" t="s">
        <v>20344</v>
      </c>
      <c r="C10135" s="45" t="s">
        <v>8813</v>
      </c>
      <c r="D10135" s="32" t="s">
        <v>12570</v>
      </c>
      <c r="E10135" s="46">
        <v>46387</v>
      </c>
      <c r="AF10135" s="326"/>
    </row>
    <row r="10136" spans="1:32" x14ac:dyDescent="0.3">
      <c r="A10136" s="372" t="s">
        <v>1098</v>
      </c>
      <c r="B10136" s="372" t="s">
        <v>5062</v>
      </c>
      <c r="C10136" s="125" t="s">
        <v>14080</v>
      </c>
      <c r="D10136" s="32" t="s">
        <v>20621</v>
      </c>
      <c r="E10136" s="125" t="s">
        <v>13567</v>
      </c>
      <c r="F10136" s="125" t="s">
        <v>1236</v>
      </c>
      <c r="G10136" s="125" t="s">
        <v>1237</v>
      </c>
      <c r="AF10136" s="326"/>
    </row>
    <row r="10137" spans="1:32" x14ac:dyDescent="0.3">
      <c r="A10137" s="372" t="s">
        <v>1098</v>
      </c>
      <c r="B10137" s="372" t="s">
        <v>1841</v>
      </c>
      <c r="C10137" s="125" t="s">
        <v>16531</v>
      </c>
      <c r="D10137" s="32" t="s">
        <v>20621</v>
      </c>
      <c r="E10137" s="125" t="s">
        <v>12895</v>
      </c>
      <c r="F10137" s="125" t="s">
        <v>1236</v>
      </c>
      <c r="G10137" s="125" t="s">
        <v>1237</v>
      </c>
      <c r="AF10137" s="326"/>
    </row>
    <row r="10138" spans="1:32" x14ac:dyDescent="0.25">
      <c r="A10138" s="44" t="s">
        <v>1098</v>
      </c>
      <c r="B10138" s="44" t="s">
        <v>1955</v>
      </c>
      <c r="C10138" s="45" t="s">
        <v>6837</v>
      </c>
      <c r="D10138" s="46" t="s">
        <v>13037</v>
      </c>
      <c r="E10138" s="46">
        <v>46404</v>
      </c>
      <c r="AF10138" s="326"/>
    </row>
    <row r="10139" spans="1:32" x14ac:dyDescent="0.25">
      <c r="A10139" s="44" t="s">
        <v>1098</v>
      </c>
      <c r="B10139" s="44" t="s">
        <v>1955</v>
      </c>
      <c r="C10139" s="45" t="s">
        <v>6837</v>
      </c>
      <c r="D10139" s="46" t="s">
        <v>13037</v>
      </c>
      <c r="E10139" s="46">
        <v>46404</v>
      </c>
      <c r="AF10139" s="326"/>
    </row>
    <row r="10140" spans="1:32" x14ac:dyDescent="0.3">
      <c r="A10140" s="99" t="s">
        <v>1098</v>
      </c>
      <c r="B10140" s="92" t="s">
        <v>14451</v>
      </c>
      <c r="C10140" s="93" t="s">
        <v>14452</v>
      </c>
      <c r="D10140" s="93" t="s">
        <v>1250</v>
      </c>
      <c r="E10140" s="94">
        <v>47320</v>
      </c>
      <c r="F10140" s="93"/>
      <c r="G10140" s="93"/>
      <c r="H10140" s="93"/>
      <c r="I10140" s="99"/>
      <c r="J10140" s="99"/>
      <c r="K10140" s="99"/>
      <c r="L10140" s="99"/>
      <c r="M10140" s="99"/>
      <c r="N10140" s="99"/>
      <c r="O10140" s="99"/>
      <c r="P10140" s="99"/>
      <c r="Q10140" s="99"/>
      <c r="R10140" s="99"/>
      <c r="S10140" s="99"/>
      <c r="T10140" s="99"/>
      <c r="U10140" s="99"/>
      <c r="V10140" s="99"/>
      <c r="W10140" s="99"/>
      <c r="X10140" s="99"/>
      <c r="Y10140" s="99"/>
      <c r="Z10140" s="99"/>
      <c r="AA10140" s="380"/>
      <c r="AF10140" s="326"/>
    </row>
    <row r="10141" spans="1:32" x14ac:dyDescent="0.25">
      <c r="A10141" s="44" t="s">
        <v>1099</v>
      </c>
      <c r="B10141" s="44" t="s">
        <v>4587</v>
      </c>
      <c r="C10141" s="45" t="s">
        <v>4776</v>
      </c>
      <c r="D10141" s="45" t="s">
        <v>12177</v>
      </c>
      <c r="E10141" s="45" t="s">
        <v>4354</v>
      </c>
      <c r="F10141" s="93"/>
      <c r="G10141" s="93"/>
      <c r="H10141" s="93"/>
      <c r="I10141" s="99"/>
      <c r="J10141" s="99"/>
      <c r="K10141" s="99"/>
      <c r="L10141" s="99"/>
      <c r="M10141" s="99"/>
      <c r="N10141" s="99"/>
      <c r="O10141" s="99"/>
      <c r="P10141" s="99"/>
      <c r="Q10141" s="99"/>
      <c r="R10141" s="99"/>
      <c r="S10141" s="99"/>
      <c r="T10141" s="99"/>
      <c r="U10141" s="99"/>
      <c r="V10141" s="99"/>
      <c r="W10141" s="99"/>
      <c r="X10141" s="99"/>
      <c r="Y10141" s="99"/>
      <c r="Z10141" s="99"/>
      <c r="AF10141" s="326"/>
    </row>
    <row r="10142" spans="1:32" x14ac:dyDescent="0.25">
      <c r="A10142" s="57" t="s">
        <v>3806</v>
      </c>
      <c r="B10142" s="92" t="s">
        <v>3862</v>
      </c>
      <c r="C10142" s="93" t="s">
        <v>3860</v>
      </c>
      <c r="D10142" s="93" t="s">
        <v>3861</v>
      </c>
      <c r="E10142" s="94">
        <v>46203</v>
      </c>
      <c r="F10142" s="93"/>
      <c r="G10142" s="93"/>
      <c r="H10142" s="93"/>
      <c r="I10142" s="99"/>
      <c r="J10142" s="99"/>
      <c r="K10142" s="99"/>
      <c r="L10142" s="99"/>
      <c r="M10142" s="99"/>
      <c r="N10142" s="44"/>
      <c r="O10142" s="44"/>
      <c r="P10142" s="99"/>
      <c r="Q10142" s="99"/>
      <c r="R10142" s="99"/>
      <c r="S10142" s="99"/>
      <c r="T10142" s="99"/>
      <c r="U10142" s="99"/>
      <c r="V10142" s="99"/>
      <c r="W10142" s="99"/>
      <c r="X10142" s="99"/>
      <c r="Y10142" s="99"/>
      <c r="Z10142" s="99"/>
      <c r="AA10142" s="380"/>
      <c r="AF10142" s="326"/>
    </row>
    <row r="10143" spans="1:32" x14ac:dyDescent="0.25">
      <c r="A10143" s="86" t="s">
        <v>3806</v>
      </c>
      <c r="B10143" s="44" t="s">
        <v>17386</v>
      </c>
      <c r="C10143" s="45">
        <v>8.26</v>
      </c>
      <c r="D10143" s="45" t="s">
        <v>13565</v>
      </c>
      <c r="E10143" s="46">
        <v>47787</v>
      </c>
      <c r="F10143" s="45"/>
      <c r="G10143" s="93"/>
      <c r="H10143" s="93"/>
      <c r="I10143" s="99"/>
      <c r="J10143" s="99"/>
      <c r="K10143" s="99"/>
      <c r="L10143" s="99"/>
      <c r="M10143" s="99"/>
      <c r="N10143" s="99"/>
      <c r="O10143" s="99"/>
      <c r="P10143" s="99"/>
      <c r="Q10143" s="99"/>
      <c r="R10143" s="99"/>
      <c r="S10143" s="99"/>
      <c r="T10143" s="99"/>
      <c r="U10143" s="99"/>
      <c r="V10143" s="99"/>
      <c r="W10143" s="99"/>
      <c r="X10143" s="99"/>
      <c r="Y10143" s="99"/>
      <c r="Z10143" s="99"/>
      <c r="AF10143" s="326"/>
    </row>
    <row r="10144" spans="1:32" x14ac:dyDescent="0.25">
      <c r="A10144" s="44" t="s">
        <v>3806</v>
      </c>
      <c r="B10144" s="44" t="s">
        <v>13118</v>
      </c>
      <c r="C10144" s="45">
        <v>21.25</v>
      </c>
      <c r="D10144" s="45" t="s">
        <v>13565</v>
      </c>
      <c r="E10144" s="46">
        <v>47664</v>
      </c>
      <c r="F10144" s="45"/>
      <c r="G10144" s="93"/>
      <c r="H10144" s="93"/>
      <c r="I10144" s="99"/>
      <c r="J10144" s="99"/>
      <c r="K10144" s="99"/>
      <c r="L10144" s="99"/>
      <c r="M10144" s="99"/>
      <c r="N10144" s="99"/>
      <c r="O10144" s="99"/>
      <c r="P10144" s="99"/>
      <c r="Q10144" s="99"/>
      <c r="R10144" s="99"/>
      <c r="S10144" s="99"/>
      <c r="T10144" s="99"/>
      <c r="U10144" s="99"/>
      <c r="V10144" s="99"/>
      <c r="W10144" s="99"/>
      <c r="X10144" s="99"/>
      <c r="Y10144" s="99"/>
      <c r="Z10144" s="99"/>
      <c r="AF10144" s="326"/>
    </row>
    <row r="10145" spans="1:32" x14ac:dyDescent="0.25">
      <c r="A10145" s="44" t="s">
        <v>3806</v>
      </c>
      <c r="B10145" s="44" t="s">
        <v>13119</v>
      </c>
      <c r="C10145" s="45">
        <v>22.24</v>
      </c>
      <c r="D10145" s="45" t="s">
        <v>13565</v>
      </c>
      <c r="E10145" s="46">
        <v>47299</v>
      </c>
      <c r="F10145" s="45"/>
      <c r="G10145" s="93"/>
      <c r="H10145" s="93"/>
      <c r="I10145" s="99"/>
      <c r="J10145" s="99"/>
      <c r="K10145" s="99"/>
      <c r="L10145" s="99"/>
      <c r="M10145" s="99"/>
      <c r="N10145" s="99"/>
      <c r="O10145" s="99"/>
      <c r="P10145" s="99"/>
      <c r="Q10145" s="99"/>
      <c r="R10145" s="99"/>
      <c r="S10145" s="99"/>
      <c r="T10145" s="99"/>
      <c r="U10145" s="99"/>
      <c r="V10145" s="99"/>
      <c r="W10145" s="99"/>
      <c r="X10145" s="99"/>
      <c r="Y10145" s="99"/>
      <c r="Z10145" s="99"/>
      <c r="AF10145" s="326"/>
    </row>
    <row r="10146" spans="1:32" x14ac:dyDescent="0.25">
      <c r="A10146" s="44" t="s">
        <v>13349</v>
      </c>
      <c r="B10146" s="44" t="s">
        <v>13127</v>
      </c>
      <c r="C10146" s="45">
        <v>13.25</v>
      </c>
      <c r="D10146" s="45" t="s">
        <v>13565</v>
      </c>
      <c r="E10146" s="46">
        <v>47664</v>
      </c>
      <c r="F10146" s="45"/>
      <c r="G10146" s="93"/>
      <c r="H10146" s="93"/>
      <c r="I10146" s="99"/>
      <c r="J10146" s="99"/>
      <c r="K10146" s="99"/>
      <c r="L10146" s="99"/>
      <c r="M10146" s="99"/>
      <c r="N10146" s="99"/>
      <c r="O10146" s="99"/>
      <c r="P10146" s="99"/>
      <c r="Q10146" s="99"/>
      <c r="R10146" s="99"/>
      <c r="S10146" s="99"/>
      <c r="T10146" s="99"/>
      <c r="U10146" s="99"/>
      <c r="V10146" s="99"/>
      <c r="W10146" s="99"/>
      <c r="X10146" s="99"/>
      <c r="Y10146" s="99"/>
      <c r="Z10146" s="99"/>
      <c r="AF10146" s="326"/>
    </row>
    <row r="10147" spans="1:32" x14ac:dyDescent="0.25">
      <c r="A10147" s="44" t="s">
        <v>19421</v>
      </c>
      <c r="B10147" s="44" t="s">
        <v>5447</v>
      </c>
      <c r="C10147" s="45">
        <v>250802</v>
      </c>
      <c r="D10147" s="45" t="s">
        <v>12340</v>
      </c>
      <c r="E10147" s="45" t="s">
        <v>10682</v>
      </c>
      <c r="AF10147" s="326"/>
    </row>
    <row r="10148" spans="1:32" x14ac:dyDescent="0.25">
      <c r="A10148" s="44" t="s">
        <v>19421</v>
      </c>
      <c r="B10148" s="44" t="s">
        <v>11331</v>
      </c>
      <c r="C10148" s="45">
        <v>24050301</v>
      </c>
      <c r="D10148" s="45" t="s">
        <v>12340</v>
      </c>
      <c r="E10148" s="45" t="s">
        <v>5468</v>
      </c>
      <c r="AF10148" s="326"/>
    </row>
    <row r="10149" spans="1:32" x14ac:dyDescent="0.25">
      <c r="A10149" s="44" t="s">
        <v>19421</v>
      </c>
      <c r="B10149" s="44" t="s">
        <v>11296</v>
      </c>
      <c r="C10149" s="45">
        <v>240402</v>
      </c>
      <c r="D10149" s="45" t="s">
        <v>12340</v>
      </c>
      <c r="E10149" s="45" t="s">
        <v>5311</v>
      </c>
      <c r="AF10149" s="326"/>
    </row>
    <row r="10150" spans="1:32" x14ac:dyDescent="0.25">
      <c r="A10150" s="44" t="s">
        <v>19421</v>
      </c>
      <c r="B10150" s="44" t="s">
        <v>973</v>
      </c>
      <c r="C10150" s="45">
        <v>260101</v>
      </c>
      <c r="D10150" s="45" t="s">
        <v>12340</v>
      </c>
      <c r="E10150" s="45" t="s">
        <v>8976</v>
      </c>
      <c r="AF10150" s="326"/>
    </row>
    <row r="10151" spans="1:32" x14ac:dyDescent="0.25">
      <c r="A10151" s="44" t="s">
        <v>19421</v>
      </c>
      <c r="B10151" s="44" t="s">
        <v>7650</v>
      </c>
      <c r="C10151" s="45">
        <v>230504</v>
      </c>
      <c r="D10151" s="45" t="s">
        <v>12340</v>
      </c>
      <c r="E10151" s="45" t="s">
        <v>7651</v>
      </c>
      <c r="AF10151" s="326"/>
    </row>
    <row r="10152" spans="1:32" x14ac:dyDescent="0.25">
      <c r="A10152" s="44" t="s">
        <v>19421</v>
      </c>
      <c r="B10152" s="44" t="s">
        <v>2433</v>
      </c>
      <c r="C10152" s="45">
        <v>230105</v>
      </c>
      <c r="D10152" s="45" t="s">
        <v>12340</v>
      </c>
      <c r="E10152" s="45" t="s">
        <v>5580</v>
      </c>
      <c r="AF10152" s="326"/>
    </row>
    <row r="10153" spans="1:32" x14ac:dyDescent="0.25">
      <c r="A10153" s="360" t="s">
        <v>14063</v>
      </c>
      <c r="B10153" s="92" t="s">
        <v>14075</v>
      </c>
      <c r="C10153" s="93" t="s">
        <v>14076</v>
      </c>
      <c r="D10153" s="93" t="s">
        <v>1250</v>
      </c>
      <c r="E10153" s="94">
        <v>47223</v>
      </c>
      <c r="F10153" s="93"/>
      <c r="G10153" s="93"/>
      <c r="H10153" s="93"/>
      <c r="I10153" s="99"/>
      <c r="J10153" s="99"/>
      <c r="K10153" s="99"/>
      <c r="L10153" s="99"/>
      <c r="M10153" s="99"/>
      <c r="N10153" s="99"/>
      <c r="O10153" s="99"/>
      <c r="P10153" s="99"/>
      <c r="Q10153" s="99"/>
      <c r="R10153" s="99"/>
      <c r="S10153" s="99"/>
      <c r="T10153" s="99"/>
      <c r="U10153" s="99"/>
      <c r="V10153" s="99"/>
      <c r="W10153" s="99"/>
      <c r="X10153" s="99"/>
      <c r="Y10153" s="99"/>
      <c r="Z10153" s="99"/>
      <c r="AF10153" s="326"/>
    </row>
    <row r="10154" spans="1:32" x14ac:dyDescent="0.25">
      <c r="A10154" s="44" t="s">
        <v>5610</v>
      </c>
      <c r="B10154" s="44" t="s">
        <v>18988</v>
      </c>
      <c r="C10154" s="45">
        <v>240901</v>
      </c>
      <c r="D10154" s="45" t="s">
        <v>12340</v>
      </c>
      <c r="E10154" s="45" t="s">
        <v>5075</v>
      </c>
      <c r="AF10154" s="326"/>
    </row>
    <row r="10155" spans="1:32" x14ac:dyDescent="0.25">
      <c r="A10155" s="44" t="s">
        <v>11553</v>
      </c>
      <c r="B10155" s="44" t="s">
        <v>10020</v>
      </c>
      <c r="C10155" s="45">
        <v>24010401</v>
      </c>
      <c r="D10155" s="45" t="s">
        <v>12340</v>
      </c>
      <c r="E10155" s="45" t="s">
        <v>10021</v>
      </c>
      <c r="AF10155" s="326"/>
    </row>
    <row r="10156" spans="1:32" x14ac:dyDescent="0.25">
      <c r="A10156" s="44" t="s">
        <v>11553</v>
      </c>
      <c r="B10156" s="44" t="s">
        <v>3298</v>
      </c>
      <c r="C10156" s="45">
        <v>24010402</v>
      </c>
      <c r="D10156" s="45" t="s">
        <v>12340</v>
      </c>
      <c r="E10156" s="45" t="s">
        <v>10021</v>
      </c>
      <c r="AF10156" s="326"/>
    </row>
    <row r="10157" spans="1:32" x14ac:dyDescent="0.25">
      <c r="A10157" s="44" t="s">
        <v>11553</v>
      </c>
      <c r="B10157" s="44" t="s">
        <v>11297</v>
      </c>
      <c r="C10157" s="45">
        <v>240501</v>
      </c>
      <c r="D10157" s="45" t="s">
        <v>12340</v>
      </c>
      <c r="E10157" s="45" t="s">
        <v>11298</v>
      </c>
      <c r="AF10157" s="326"/>
    </row>
    <row r="10158" spans="1:32" x14ac:dyDescent="0.25">
      <c r="A10158" s="44" t="s">
        <v>11553</v>
      </c>
      <c r="B10158" s="44" t="s">
        <v>210</v>
      </c>
      <c r="C10158" s="45">
        <v>241001</v>
      </c>
      <c r="D10158" s="45" t="s">
        <v>12340</v>
      </c>
      <c r="E10158" s="45" t="s">
        <v>5650</v>
      </c>
      <c r="AF10158" s="326"/>
    </row>
    <row r="10159" spans="1:32" x14ac:dyDescent="0.25">
      <c r="A10159" s="44" t="s">
        <v>11553</v>
      </c>
      <c r="B10159" s="44" t="s">
        <v>5639</v>
      </c>
      <c r="C10159" s="45">
        <v>25010401</v>
      </c>
      <c r="D10159" s="45" t="s">
        <v>12340</v>
      </c>
      <c r="E10159" s="45" t="s">
        <v>13581</v>
      </c>
      <c r="AF10159" s="326"/>
    </row>
    <row r="10160" spans="1:32" x14ac:dyDescent="0.25">
      <c r="A10160" s="44" t="s">
        <v>11553</v>
      </c>
      <c r="B10160" s="44" t="s">
        <v>3298</v>
      </c>
      <c r="C10160" s="45">
        <v>25010402</v>
      </c>
      <c r="D10160" s="45" t="s">
        <v>12340</v>
      </c>
      <c r="E10160" s="45" t="s">
        <v>13581</v>
      </c>
      <c r="AF10160" s="326"/>
    </row>
    <row r="10161" spans="1:32" x14ac:dyDescent="0.25">
      <c r="A10161" s="44" t="s">
        <v>19422</v>
      </c>
      <c r="B10161" s="44" t="s">
        <v>3298</v>
      </c>
      <c r="C10161" s="45">
        <v>23010402</v>
      </c>
      <c r="D10161" s="45" t="s">
        <v>12340</v>
      </c>
      <c r="E10161" s="45" t="s">
        <v>5640</v>
      </c>
      <c r="AF10161" s="326"/>
    </row>
    <row r="10162" spans="1:32" x14ac:dyDescent="0.25">
      <c r="A10162" s="44" t="s">
        <v>11554</v>
      </c>
      <c r="B10162" s="44" t="s">
        <v>10020</v>
      </c>
      <c r="C10162" s="45">
        <v>24010401</v>
      </c>
      <c r="D10162" s="45" t="s">
        <v>12340</v>
      </c>
      <c r="E10162" s="45" t="s">
        <v>10021</v>
      </c>
      <c r="AF10162" s="326"/>
    </row>
    <row r="10163" spans="1:32" x14ac:dyDescent="0.25">
      <c r="A10163" s="44" t="s">
        <v>11554</v>
      </c>
      <c r="B10163" s="44" t="s">
        <v>3298</v>
      </c>
      <c r="C10163" s="45">
        <v>24010402</v>
      </c>
      <c r="D10163" s="45" t="s">
        <v>12340</v>
      </c>
      <c r="E10163" s="45" t="s">
        <v>10021</v>
      </c>
      <c r="AF10163" s="326"/>
    </row>
    <row r="10164" spans="1:32" x14ac:dyDescent="0.25">
      <c r="A10164" s="135" t="s">
        <v>1869</v>
      </c>
      <c r="B10164" s="131" t="s">
        <v>6179</v>
      </c>
      <c r="C10164" s="96" t="s">
        <v>6180</v>
      </c>
      <c r="D10164" s="96" t="s">
        <v>1250</v>
      </c>
      <c r="E10164" s="112">
        <v>46341</v>
      </c>
      <c r="F10164" s="93"/>
      <c r="G10164" s="93"/>
      <c r="H10164" s="93"/>
      <c r="I10164" s="99"/>
      <c r="J10164" s="99"/>
      <c r="K10164" s="99"/>
      <c r="L10164" s="99"/>
      <c r="M10164" s="99"/>
      <c r="N10164" s="44"/>
      <c r="O10164" s="44"/>
      <c r="P10164" s="99"/>
      <c r="Q10164" s="99"/>
      <c r="R10164" s="99"/>
      <c r="S10164" s="99"/>
      <c r="T10164" s="99"/>
      <c r="U10164" s="99"/>
      <c r="V10164" s="99"/>
      <c r="W10164" s="99"/>
      <c r="X10164" s="99"/>
      <c r="Y10164" s="99"/>
      <c r="Z10164" s="99"/>
      <c r="AA10164" s="380"/>
      <c r="AF10164" s="326"/>
    </row>
    <row r="10165" spans="1:32" x14ac:dyDescent="0.3">
      <c r="A10165" s="385" t="s">
        <v>1293</v>
      </c>
      <c r="B10165" s="385" t="s">
        <v>1339</v>
      </c>
      <c r="C10165" s="387">
        <v>24027</v>
      </c>
      <c r="D10165" s="93" t="s">
        <v>5007</v>
      </c>
      <c r="E10165" s="388">
        <v>46507</v>
      </c>
      <c r="AF10165" s="326"/>
    </row>
    <row r="10166" spans="1:32" x14ac:dyDescent="0.25">
      <c r="A10166" s="44" t="s">
        <v>8637</v>
      </c>
      <c r="B10166" s="44" t="s">
        <v>1979</v>
      </c>
      <c r="C10166" s="45" t="s">
        <v>8638</v>
      </c>
      <c r="D10166" s="46" t="s">
        <v>13037</v>
      </c>
      <c r="E10166" s="46">
        <v>46284</v>
      </c>
      <c r="AF10166" s="326"/>
    </row>
    <row r="10167" spans="1:32" x14ac:dyDescent="0.25">
      <c r="A10167" s="44" t="s">
        <v>17134</v>
      </c>
      <c r="B10167" s="44" t="s">
        <v>16912</v>
      </c>
      <c r="C10167" s="45">
        <v>25050101</v>
      </c>
      <c r="D10167" s="45" t="s">
        <v>12340</v>
      </c>
      <c r="E10167" s="45" t="s">
        <v>7651</v>
      </c>
      <c r="AF10167" s="326"/>
    </row>
    <row r="10168" spans="1:32" x14ac:dyDescent="0.25">
      <c r="A10168" s="44" t="s">
        <v>17134</v>
      </c>
      <c r="B10168" s="44" t="s">
        <v>16913</v>
      </c>
      <c r="C10168" s="45">
        <v>25050102</v>
      </c>
      <c r="D10168" s="45" t="s">
        <v>12340</v>
      </c>
      <c r="E10168" s="45" t="s">
        <v>7651</v>
      </c>
      <c r="AF10168" s="326"/>
    </row>
    <row r="10169" spans="1:32" x14ac:dyDescent="0.25">
      <c r="A10169" s="44" t="s">
        <v>17134</v>
      </c>
      <c r="B10169" s="44" t="s">
        <v>16907</v>
      </c>
      <c r="C10169" s="45">
        <v>25050401</v>
      </c>
      <c r="D10169" s="45" t="s">
        <v>12340</v>
      </c>
      <c r="E10169" s="45" t="s">
        <v>7651</v>
      </c>
      <c r="AF10169" s="326"/>
    </row>
    <row r="10170" spans="1:32" x14ac:dyDescent="0.25">
      <c r="A10170" s="44" t="s">
        <v>10760</v>
      </c>
      <c r="B10170" s="44" t="s">
        <v>154</v>
      </c>
      <c r="C10170" s="45" t="s">
        <v>10761</v>
      </c>
      <c r="D10170" s="46" t="s">
        <v>13037</v>
      </c>
      <c r="E10170" s="46">
        <v>46441</v>
      </c>
      <c r="AF10170" s="326"/>
    </row>
    <row r="10171" spans="1:32" x14ac:dyDescent="0.25">
      <c r="A10171" s="44" t="s">
        <v>10760</v>
      </c>
      <c r="B10171" s="44" t="s">
        <v>154</v>
      </c>
      <c r="C10171" s="45" t="s">
        <v>10761</v>
      </c>
      <c r="D10171" s="46" t="s">
        <v>13037</v>
      </c>
      <c r="E10171" s="46">
        <v>46441</v>
      </c>
      <c r="AF10171" s="326"/>
    </row>
    <row r="10172" spans="1:32" x14ac:dyDescent="0.25">
      <c r="A10172" s="44" t="s">
        <v>10760</v>
      </c>
      <c r="B10172" s="44" t="s">
        <v>154</v>
      </c>
      <c r="C10172" s="45" t="s">
        <v>15686</v>
      </c>
      <c r="D10172" s="46" t="s">
        <v>13037</v>
      </c>
      <c r="E10172" s="46">
        <v>46218</v>
      </c>
      <c r="AF10172" s="326"/>
    </row>
    <row r="10173" spans="1:32" x14ac:dyDescent="0.3">
      <c r="A10173" s="372" t="s">
        <v>20516</v>
      </c>
      <c r="B10173" s="372" t="s">
        <v>7465</v>
      </c>
      <c r="C10173" s="125" t="s">
        <v>20614</v>
      </c>
      <c r="D10173" s="32" t="s">
        <v>20621</v>
      </c>
      <c r="E10173" s="125" t="s">
        <v>10032</v>
      </c>
      <c r="F10173" s="125" t="s">
        <v>1236</v>
      </c>
      <c r="G10173" s="125" t="s">
        <v>1237</v>
      </c>
      <c r="AF10173" s="326"/>
    </row>
    <row r="10174" spans="1:32" x14ac:dyDescent="0.3">
      <c r="A10174" s="372" t="s">
        <v>16805</v>
      </c>
      <c r="B10174" s="372" t="s">
        <v>1223</v>
      </c>
      <c r="C10174" s="125" t="s">
        <v>16734</v>
      </c>
      <c r="D10174" s="32" t="s">
        <v>20621</v>
      </c>
      <c r="E10174" s="125" t="s">
        <v>10638</v>
      </c>
      <c r="F10174" s="125" t="s">
        <v>1237</v>
      </c>
      <c r="G10174" s="125" t="s">
        <v>1237</v>
      </c>
      <c r="AF10174" s="326"/>
    </row>
    <row r="10175" spans="1:32" x14ac:dyDescent="0.3">
      <c r="A10175" s="385" t="s">
        <v>14180</v>
      </c>
      <c r="B10175" s="385" t="s">
        <v>1339</v>
      </c>
      <c r="C10175" s="387">
        <v>24027</v>
      </c>
      <c r="D10175" s="93" t="s">
        <v>5007</v>
      </c>
      <c r="E10175" s="388">
        <v>46507</v>
      </c>
      <c r="AF10175" s="326"/>
    </row>
    <row r="10176" spans="1:32" x14ac:dyDescent="0.25">
      <c r="A10176" s="44" t="s">
        <v>11555</v>
      </c>
      <c r="B10176" s="44" t="s">
        <v>3298</v>
      </c>
      <c r="C10176" s="45">
        <v>24010402</v>
      </c>
      <c r="D10176" s="45" t="s">
        <v>12340</v>
      </c>
      <c r="E10176" s="45" t="s">
        <v>10021</v>
      </c>
      <c r="AF10176" s="326"/>
    </row>
    <row r="10177" spans="1:32" x14ac:dyDescent="0.25">
      <c r="A10177" s="44" t="s">
        <v>11555</v>
      </c>
      <c r="B10177" s="44" t="s">
        <v>10020</v>
      </c>
      <c r="C10177" s="45">
        <v>24010401</v>
      </c>
      <c r="D10177" s="45" t="s">
        <v>12340</v>
      </c>
      <c r="E10177" s="45" t="s">
        <v>10021</v>
      </c>
      <c r="AF10177" s="326"/>
    </row>
    <row r="10178" spans="1:32" x14ac:dyDescent="0.25">
      <c r="A10178" s="44" t="s">
        <v>8856</v>
      </c>
      <c r="B10178" s="44" t="s">
        <v>20344</v>
      </c>
      <c r="C10178" s="45" t="s">
        <v>8813</v>
      </c>
      <c r="D10178" s="32" t="s">
        <v>12570</v>
      </c>
      <c r="E10178" s="46">
        <v>46387</v>
      </c>
      <c r="AF10178" s="326"/>
    </row>
    <row r="10179" spans="1:32" x14ac:dyDescent="0.25">
      <c r="A10179" s="44" t="s">
        <v>13722</v>
      </c>
      <c r="B10179" s="44" t="s">
        <v>210</v>
      </c>
      <c r="C10179" s="45">
        <v>241001</v>
      </c>
      <c r="D10179" s="45" t="s">
        <v>12340</v>
      </c>
      <c r="E10179" s="45" t="s">
        <v>5650</v>
      </c>
      <c r="AF10179" s="326"/>
    </row>
    <row r="10180" spans="1:32" x14ac:dyDescent="0.25">
      <c r="A10180" s="44" t="s">
        <v>13723</v>
      </c>
      <c r="B10180" s="44" t="s">
        <v>18828</v>
      </c>
      <c r="C10180" s="45">
        <v>25010501</v>
      </c>
      <c r="D10180" s="45" t="s">
        <v>12340</v>
      </c>
      <c r="E10180" s="45" t="s">
        <v>13567</v>
      </c>
      <c r="AF10180" s="326"/>
    </row>
    <row r="10181" spans="1:32" x14ac:dyDescent="0.25">
      <c r="A10181" s="256" t="s">
        <v>15293</v>
      </c>
      <c r="B10181" s="256" t="s">
        <v>15252</v>
      </c>
      <c r="C10181" s="53" t="s">
        <v>15395</v>
      </c>
      <c r="D10181" s="93" t="s">
        <v>5891</v>
      </c>
      <c r="E10181" s="257">
        <v>47273</v>
      </c>
      <c r="F10181" s="93"/>
      <c r="G10181" s="93"/>
      <c r="H10181" s="93"/>
      <c r="I10181" s="99"/>
      <c r="J10181" s="99"/>
      <c r="K10181" s="99"/>
      <c r="L10181" s="99"/>
      <c r="M10181" s="99"/>
      <c r="N10181" s="99"/>
      <c r="O10181" s="99"/>
      <c r="P10181" s="99"/>
      <c r="Q10181" s="99"/>
      <c r="R10181" s="99"/>
      <c r="S10181" s="99"/>
      <c r="T10181" s="99"/>
      <c r="U10181" s="99"/>
      <c r="V10181" s="99"/>
      <c r="W10181" s="99"/>
      <c r="X10181" s="99"/>
      <c r="Y10181" s="99"/>
      <c r="Z10181" s="99"/>
      <c r="AF10181" s="326"/>
    </row>
    <row r="10182" spans="1:32" x14ac:dyDescent="0.25">
      <c r="A10182" s="44" t="s">
        <v>12991</v>
      </c>
      <c r="B10182" s="44" t="s">
        <v>210</v>
      </c>
      <c r="C10182" s="45">
        <v>241001</v>
      </c>
      <c r="D10182" s="45" t="s">
        <v>12340</v>
      </c>
      <c r="E10182" s="45" t="s">
        <v>5650</v>
      </c>
      <c r="AF10182" s="326"/>
    </row>
    <row r="10183" spans="1:32" x14ac:dyDescent="0.25">
      <c r="A10183" s="44" t="s">
        <v>17135</v>
      </c>
      <c r="B10183" s="44" t="s">
        <v>3157</v>
      </c>
      <c r="C10183" s="45">
        <v>230305</v>
      </c>
      <c r="D10183" s="45" t="s">
        <v>12340</v>
      </c>
      <c r="E10183" s="45" t="s">
        <v>3276</v>
      </c>
      <c r="AF10183" s="326"/>
    </row>
    <row r="10184" spans="1:32" x14ac:dyDescent="0.25">
      <c r="A10184" s="44" t="s">
        <v>17135</v>
      </c>
      <c r="B10184" s="44" t="s">
        <v>2433</v>
      </c>
      <c r="C10184" s="45">
        <v>250106</v>
      </c>
      <c r="D10184" s="45" t="s">
        <v>12340</v>
      </c>
      <c r="E10184" s="45" t="s">
        <v>12896</v>
      </c>
      <c r="AF10184" s="326"/>
    </row>
    <row r="10185" spans="1:32" x14ac:dyDescent="0.25">
      <c r="A10185" s="44" t="s">
        <v>17135</v>
      </c>
      <c r="B10185" s="44" t="s">
        <v>1733</v>
      </c>
      <c r="C10185" s="45">
        <v>250101</v>
      </c>
      <c r="D10185" s="45" t="s">
        <v>12340</v>
      </c>
      <c r="E10185" s="45" t="s">
        <v>13567</v>
      </c>
      <c r="AF10185" s="326"/>
    </row>
    <row r="10186" spans="1:32" x14ac:dyDescent="0.25">
      <c r="A10186" s="44" t="s">
        <v>2647</v>
      </c>
      <c r="B10186" s="44" t="s">
        <v>12956</v>
      </c>
      <c r="C10186" s="45" t="s">
        <v>15110</v>
      </c>
      <c r="D10186" s="45" t="s">
        <v>12177</v>
      </c>
      <c r="E10186" s="45" t="s">
        <v>7228</v>
      </c>
      <c r="F10186" s="93"/>
      <c r="G10186" s="93"/>
      <c r="H10186" s="93"/>
      <c r="I10186" s="99"/>
      <c r="J10186" s="99"/>
      <c r="K10186" s="99"/>
      <c r="L10186" s="99"/>
      <c r="M10186" s="99"/>
      <c r="N10186" s="99"/>
      <c r="O10186" s="99"/>
      <c r="P10186" s="99"/>
      <c r="Q10186" s="99"/>
      <c r="R10186" s="99"/>
      <c r="S10186" s="99"/>
      <c r="T10186" s="99"/>
      <c r="U10186" s="99"/>
      <c r="V10186" s="99"/>
      <c r="W10186" s="99"/>
      <c r="X10186" s="99"/>
      <c r="Y10186" s="99"/>
      <c r="Z10186" s="99"/>
      <c r="AF10186" s="326"/>
    </row>
    <row r="10187" spans="1:32" x14ac:dyDescent="0.25">
      <c r="A10187" s="44" t="s">
        <v>2647</v>
      </c>
      <c r="B10187" s="44" t="s">
        <v>12956</v>
      </c>
      <c r="C10187" s="45" t="s">
        <v>15110</v>
      </c>
      <c r="D10187" s="93" t="s">
        <v>18817</v>
      </c>
      <c r="E10187" s="45" t="s">
        <v>7228</v>
      </c>
      <c r="F10187" s="379"/>
      <c r="G10187" s="379"/>
      <c r="H10187" s="379"/>
      <c r="I10187" s="380"/>
      <c r="J10187" s="380"/>
      <c r="K10187" s="380"/>
      <c r="L10187" s="380"/>
      <c r="M10187" s="380"/>
      <c r="N10187" s="380"/>
      <c r="O10187" s="380"/>
      <c r="P10187" s="380"/>
      <c r="Q10187" s="380"/>
      <c r="R10187" s="380"/>
      <c r="S10187" s="380"/>
      <c r="T10187" s="380"/>
      <c r="U10187" s="380"/>
      <c r="V10187" s="380"/>
      <c r="W10187" s="380"/>
      <c r="X10187" s="380"/>
      <c r="Y10187" s="380"/>
      <c r="Z10187" s="380"/>
      <c r="AA10187" s="380"/>
      <c r="AF10187" s="326"/>
    </row>
    <row r="10188" spans="1:32" x14ac:dyDescent="0.25">
      <c r="A10188" s="44" t="s">
        <v>2647</v>
      </c>
      <c r="B10188" s="44" t="s">
        <v>2617</v>
      </c>
      <c r="C10188" s="45" t="s">
        <v>15110</v>
      </c>
      <c r="D10188" s="45" t="s">
        <v>10697</v>
      </c>
      <c r="E10188" s="46">
        <v>47483</v>
      </c>
      <c r="F10188" s="93"/>
      <c r="G10188" s="93"/>
      <c r="H10188" s="93"/>
      <c r="I10188" s="99"/>
      <c r="J10188" s="99"/>
      <c r="K10188" s="99"/>
      <c r="L10188" s="99"/>
      <c r="M10188" s="99"/>
      <c r="N10188" s="44"/>
      <c r="O10188" s="44"/>
      <c r="P10188" s="99"/>
      <c r="Q10188" s="99"/>
      <c r="R10188" s="99"/>
      <c r="S10188" s="99"/>
      <c r="T10188" s="99"/>
      <c r="U10188" s="99"/>
      <c r="V10188" s="99"/>
      <c r="W10188" s="99"/>
      <c r="X10188" s="99"/>
      <c r="Y10188" s="99"/>
      <c r="Z10188" s="99"/>
      <c r="AF10188" s="326"/>
    </row>
    <row r="10189" spans="1:32" x14ac:dyDescent="0.3">
      <c r="A10189" s="372" t="s">
        <v>16806</v>
      </c>
      <c r="B10189" s="372" t="s">
        <v>16875</v>
      </c>
      <c r="C10189" s="125" t="s">
        <v>16876</v>
      </c>
      <c r="D10189" s="32" t="s">
        <v>20621</v>
      </c>
      <c r="E10189" s="125" t="s">
        <v>16883</v>
      </c>
      <c r="F10189" s="125" t="s">
        <v>1237</v>
      </c>
      <c r="G10189" s="125" t="s">
        <v>1237</v>
      </c>
      <c r="AF10189" s="326"/>
    </row>
    <row r="10190" spans="1:32" x14ac:dyDescent="0.3">
      <c r="A10190" s="372" t="s">
        <v>16614</v>
      </c>
      <c r="B10190" s="372" t="s">
        <v>13880</v>
      </c>
      <c r="C10190" s="125" t="s">
        <v>13881</v>
      </c>
      <c r="D10190" s="32" t="s">
        <v>20621</v>
      </c>
      <c r="E10190" s="125" t="s">
        <v>5650</v>
      </c>
      <c r="F10190" s="125" t="s">
        <v>1237</v>
      </c>
      <c r="G10190" s="125" t="s">
        <v>1237</v>
      </c>
      <c r="AF10190" s="326"/>
    </row>
    <row r="10191" spans="1:32" x14ac:dyDescent="0.3">
      <c r="A10191" s="372" t="s">
        <v>16614</v>
      </c>
      <c r="B10191" s="372" t="s">
        <v>16875</v>
      </c>
      <c r="C10191" s="125" t="s">
        <v>16876</v>
      </c>
      <c r="D10191" s="32" t="s">
        <v>20621</v>
      </c>
      <c r="E10191" s="125" t="s">
        <v>16883</v>
      </c>
      <c r="F10191" s="125" t="s">
        <v>1237</v>
      </c>
      <c r="G10191" s="125" t="s">
        <v>1237</v>
      </c>
      <c r="AF10191" s="326"/>
    </row>
    <row r="10192" spans="1:32" x14ac:dyDescent="0.25">
      <c r="A10192" s="44" t="s">
        <v>13724</v>
      </c>
      <c r="B10192" s="44" t="s">
        <v>5639</v>
      </c>
      <c r="C10192" s="45">
        <v>26010401</v>
      </c>
      <c r="D10192" s="45" t="s">
        <v>12340</v>
      </c>
      <c r="E10192" s="45" t="s">
        <v>18836</v>
      </c>
      <c r="AF10192" s="326"/>
    </row>
    <row r="10193" spans="1:32" x14ac:dyDescent="0.25">
      <c r="A10193" s="44" t="s">
        <v>13724</v>
      </c>
      <c r="B10193" s="44" t="s">
        <v>210</v>
      </c>
      <c r="C10193" s="45">
        <v>241001</v>
      </c>
      <c r="D10193" s="45" t="s">
        <v>12340</v>
      </c>
      <c r="E10193" s="45" t="s">
        <v>5650</v>
      </c>
      <c r="AF10193" s="326"/>
    </row>
    <row r="10194" spans="1:32" x14ac:dyDescent="0.25">
      <c r="A10194" s="44" t="s">
        <v>13724</v>
      </c>
      <c r="B10194" s="44" t="s">
        <v>3298</v>
      </c>
      <c r="C10194" s="45">
        <v>26010402</v>
      </c>
      <c r="D10194" s="45" t="s">
        <v>12340</v>
      </c>
      <c r="E10194" s="45" t="s">
        <v>18836</v>
      </c>
      <c r="AF10194" s="326"/>
    </row>
    <row r="10195" spans="1:32" x14ac:dyDescent="0.25">
      <c r="A10195" s="44" t="s">
        <v>2838</v>
      </c>
      <c r="B10195" s="44" t="s">
        <v>20349</v>
      </c>
      <c r="C10195" s="45" t="s">
        <v>17868</v>
      </c>
      <c r="D10195" s="32" t="s">
        <v>12570</v>
      </c>
      <c r="E10195" s="46">
        <v>46477</v>
      </c>
      <c r="AF10195" s="326"/>
    </row>
    <row r="10196" spans="1:32" x14ac:dyDescent="0.25">
      <c r="A10196" s="44" t="s">
        <v>2838</v>
      </c>
      <c r="B10196" s="44" t="s">
        <v>20362</v>
      </c>
      <c r="C10196" s="45" t="s">
        <v>10495</v>
      </c>
      <c r="D10196" s="32" t="s">
        <v>12570</v>
      </c>
      <c r="E10196" s="46">
        <v>46568</v>
      </c>
      <c r="AF10196" s="326"/>
    </row>
    <row r="10197" spans="1:32" x14ac:dyDescent="0.25">
      <c r="A10197" s="44" t="s">
        <v>2838</v>
      </c>
      <c r="B10197" s="44" t="s">
        <v>20365</v>
      </c>
      <c r="C10197" s="45" t="s">
        <v>14574</v>
      </c>
      <c r="D10197" s="32" t="s">
        <v>12570</v>
      </c>
      <c r="E10197" s="46">
        <v>46507</v>
      </c>
      <c r="AF10197" s="326"/>
    </row>
    <row r="10198" spans="1:32" x14ac:dyDescent="0.25">
      <c r="A10198" s="44" t="s">
        <v>11556</v>
      </c>
      <c r="B10198" s="44" t="s">
        <v>10031</v>
      </c>
      <c r="C10198" s="45">
        <v>240101</v>
      </c>
      <c r="D10198" s="45" t="s">
        <v>12340</v>
      </c>
      <c r="E10198" s="45" t="s">
        <v>10032</v>
      </c>
      <c r="AF10198" s="326"/>
    </row>
    <row r="10199" spans="1:32" x14ac:dyDescent="0.25">
      <c r="A10199" s="44" t="s">
        <v>106</v>
      </c>
      <c r="B10199" s="44" t="s">
        <v>6798</v>
      </c>
      <c r="C10199" s="45" t="s">
        <v>10755</v>
      </c>
      <c r="D10199" s="46" t="s">
        <v>13037</v>
      </c>
      <c r="E10199" s="46">
        <v>46568</v>
      </c>
      <c r="AF10199" s="326"/>
    </row>
    <row r="10200" spans="1:32" x14ac:dyDescent="0.25">
      <c r="A10200" s="44" t="s">
        <v>106</v>
      </c>
      <c r="B10200" s="44" t="s">
        <v>6798</v>
      </c>
      <c r="C10200" s="45" t="s">
        <v>10755</v>
      </c>
      <c r="D10200" s="46" t="s">
        <v>13037</v>
      </c>
      <c r="E10200" s="46">
        <v>46568</v>
      </c>
      <c r="AF10200" s="326"/>
    </row>
    <row r="10201" spans="1:32" x14ac:dyDescent="0.25">
      <c r="A10201" s="44" t="s">
        <v>106</v>
      </c>
      <c r="B10201" s="44" t="s">
        <v>6798</v>
      </c>
      <c r="C10201" s="45" t="s">
        <v>10755</v>
      </c>
      <c r="D10201" s="46" t="s">
        <v>13037</v>
      </c>
      <c r="E10201" s="46">
        <v>46568</v>
      </c>
      <c r="AF10201" s="326"/>
    </row>
    <row r="10202" spans="1:32" x14ac:dyDescent="0.25">
      <c r="A10202" s="44" t="s">
        <v>11557</v>
      </c>
      <c r="B10202" s="44" t="s">
        <v>5443</v>
      </c>
      <c r="C10202" s="45">
        <v>22010701</v>
      </c>
      <c r="D10202" s="45" t="s">
        <v>12340</v>
      </c>
      <c r="E10202" s="45" t="s">
        <v>5444</v>
      </c>
      <c r="AF10202" s="326"/>
    </row>
    <row r="10203" spans="1:32" x14ac:dyDescent="0.25">
      <c r="A10203" s="44" t="s">
        <v>11557</v>
      </c>
      <c r="B10203" s="44" t="s">
        <v>10031</v>
      </c>
      <c r="C10203" s="45">
        <v>240101</v>
      </c>
      <c r="D10203" s="45" t="s">
        <v>12340</v>
      </c>
      <c r="E10203" s="45" t="s">
        <v>10032</v>
      </c>
      <c r="AF10203" s="326"/>
    </row>
    <row r="10204" spans="1:32" x14ac:dyDescent="0.25">
      <c r="A10204" s="44" t="s">
        <v>11557</v>
      </c>
      <c r="B10204" s="44" t="s">
        <v>11331</v>
      </c>
      <c r="C10204" s="45">
        <v>24050301</v>
      </c>
      <c r="D10204" s="45" t="s">
        <v>12340</v>
      </c>
      <c r="E10204" s="45" t="s">
        <v>5468</v>
      </c>
      <c r="AF10204" s="326"/>
    </row>
    <row r="10205" spans="1:32" x14ac:dyDescent="0.25">
      <c r="A10205" s="44" t="s">
        <v>14712</v>
      </c>
      <c r="B10205" s="44" t="s">
        <v>13111</v>
      </c>
      <c r="C10205" s="45">
        <v>33.25</v>
      </c>
      <c r="D10205" s="45" t="s">
        <v>13565</v>
      </c>
      <c r="E10205" s="46">
        <v>47664</v>
      </c>
      <c r="F10205" s="45"/>
      <c r="G10205" s="93"/>
      <c r="H10205" s="93"/>
      <c r="I10205" s="99"/>
      <c r="J10205" s="99"/>
      <c r="K10205" s="99"/>
      <c r="L10205" s="99"/>
      <c r="M10205" s="99"/>
      <c r="N10205" s="99"/>
      <c r="O10205" s="99"/>
      <c r="P10205" s="99"/>
      <c r="Q10205" s="99"/>
      <c r="R10205" s="99"/>
      <c r="S10205" s="99"/>
      <c r="T10205" s="99"/>
      <c r="U10205" s="99"/>
      <c r="V10205" s="99"/>
      <c r="W10205" s="99"/>
      <c r="X10205" s="99"/>
      <c r="Y10205" s="99"/>
      <c r="Z10205" s="99"/>
      <c r="AF10205" s="326"/>
    </row>
    <row r="10206" spans="1:32" x14ac:dyDescent="0.25">
      <c r="A10206" s="44" t="s">
        <v>17136</v>
      </c>
      <c r="B10206" s="44" t="s">
        <v>5620</v>
      </c>
      <c r="C10206" s="45">
        <v>250602</v>
      </c>
      <c r="D10206" s="45" t="s">
        <v>12340</v>
      </c>
      <c r="E10206" s="45" t="s">
        <v>8383</v>
      </c>
      <c r="AF10206" s="326"/>
    </row>
    <row r="10207" spans="1:32" x14ac:dyDescent="0.25">
      <c r="A10207" s="44" t="s">
        <v>9606</v>
      </c>
      <c r="B10207" s="44" t="s">
        <v>16199</v>
      </c>
      <c r="C10207" s="45" t="s">
        <v>4218</v>
      </c>
      <c r="D10207" s="93" t="s">
        <v>3876</v>
      </c>
      <c r="E10207" s="359">
        <f>DATE(2026,9,10)</f>
        <v>46275</v>
      </c>
      <c r="F10207" s="93"/>
      <c r="G10207" s="93"/>
      <c r="H10207" s="93"/>
      <c r="I10207" s="99"/>
      <c r="J10207" s="99"/>
      <c r="K10207" s="99"/>
      <c r="L10207" s="99"/>
      <c r="M10207" s="99"/>
      <c r="N10207" s="99"/>
      <c r="O10207" s="99"/>
      <c r="P10207" s="99"/>
      <c r="Q10207" s="99"/>
      <c r="R10207" s="99"/>
      <c r="S10207" s="99"/>
      <c r="T10207" s="99"/>
      <c r="U10207" s="99"/>
      <c r="V10207" s="99"/>
      <c r="W10207" s="99"/>
      <c r="X10207" s="99"/>
      <c r="Y10207" s="99"/>
      <c r="Z10207" s="99"/>
      <c r="AA10207" s="380"/>
      <c r="AF10207" s="326"/>
    </row>
    <row r="10208" spans="1:32" x14ac:dyDescent="0.3">
      <c r="A10208" s="99" t="s">
        <v>16742</v>
      </c>
      <c r="B10208" s="92" t="s">
        <v>4175</v>
      </c>
      <c r="C10208" s="93" t="s">
        <v>16735</v>
      </c>
      <c r="D10208" s="93" t="s">
        <v>1250</v>
      </c>
      <c r="E10208" s="94">
        <v>46316</v>
      </c>
      <c r="F10208" s="93"/>
      <c r="G10208" s="93"/>
      <c r="H10208" s="93" t="s">
        <v>1237</v>
      </c>
      <c r="I10208" s="99"/>
      <c r="J10208" s="99"/>
      <c r="K10208" s="99"/>
      <c r="L10208" s="99"/>
      <c r="M10208" s="99"/>
      <c r="N10208" s="99"/>
      <c r="O10208" s="99"/>
      <c r="P10208" s="99"/>
      <c r="Q10208" s="99"/>
      <c r="R10208" s="99"/>
      <c r="S10208" s="99"/>
      <c r="T10208" s="99"/>
      <c r="U10208" s="99"/>
      <c r="V10208" s="99"/>
      <c r="W10208" s="99"/>
      <c r="X10208" s="99"/>
      <c r="Y10208" s="99"/>
      <c r="Z10208" s="99"/>
      <c r="AA10208" s="380"/>
      <c r="AF10208" s="326"/>
    </row>
    <row r="10209" spans="1:32" x14ac:dyDescent="0.25">
      <c r="A10209" s="44" t="s">
        <v>5782</v>
      </c>
      <c r="B10209" s="44" t="s">
        <v>20332</v>
      </c>
      <c r="C10209" s="45" t="s">
        <v>5777</v>
      </c>
      <c r="D10209" s="32" t="s">
        <v>12570</v>
      </c>
      <c r="E10209" s="46">
        <v>46599</v>
      </c>
      <c r="AF10209" s="326"/>
    </row>
    <row r="10210" spans="1:32" x14ac:dyDescent="0.25">
      <c r="A10210" s="44" t="s">
        <v>5782</v>
      </c>
      <c r="B10210" s="44" t="s">
        <v>20387</v>
      </c>
      <c r="C10210" s="45" t="s">
        <v>5847</v>
      </c>
      <c r="D10210" s="32" t="s">
        <v>12570</v>
      </c>
      <c r="E10210" s="46">
        <v>46265</v>
      </c>
      <c r="AF10210" s="326"/>
    </row>
    <row r="10211" spans="1:32" x14ac:dyDescent="0.3">
      <c r="A10211" s="372" t="s">
        <v>16807</v>
      </c>
      <c r="B10211" s="372" t="s">
        <v>16875</v>
      </c>
      <c r="C10211" s="125" t="s">
        <v>16876</v>
      </c>
      <c r="D10211" s="32" t="s">
        <v>20621</v>
      </c>
      <c r="E10211" s="125" t="s">
        <v>16883</v>
      </c>
      <c r="F10211" s="125" t="s">
        <v>1237</v>
      </c>
      <c r="G10211" s="125" t="s">
        <v>1237</v>
      </c>
      <c r="AF10211" s="326"/>
    </row>
    <row r="10212" spans="1:32" x14ac:dyDescent="0.25">
      <c r="A10212" s="44" t="s">
        <v>14102</v>
      </c>
      <c r="B10212" s="44" t="s">
        <v>20356</v>
      </c>
      <c r="C10212" s="45" t="s">
        <v>14093</v>
      </c>
      <c r="D10212" s="32" t="s">
        <v>12570</v>
      </c>
      <c r="E10212" s="46">
        <v>46477</v>
      </c>
      <c r="AF10212" s="326"/>
    </row>
    <row r="10213" spans="1:32" x14ac:dyDescent="0.25">
      <c r="A10213" s="44" t="s">
        <v>1100</v>
      </c>
      <c r="B10213" s="44" t="s">
        <v>13126</v>
      </c>
      <c r="C10213" s="45">
        <v>14.25</v>
      </c>
      <c r="D10213" s="45" t="s">
        <v>13565</v>
      </c>
      <c r="E10213" s="46">
        <v>47664</v>
      </c>
      <c r="F10213" s="45"/>
      <c r="G10213" s="93"/>
      <c r="H10213" s="93"/>
      <c r="I10213" s="99"/>
      <c r="J10213" s="99"/>
      <c r="K10213" s="99"/>
      <c r="L10213" s="99"/>
      <c r="M10213" s="99"/>
      <c r="N10213" s="99"/>
      <c r="O10213" s="99"/>
      <c r="P10213" s="99"/>
      <c r="Q10213" s="99"/>
      <c r="R10213" s="99"/>
      <c r="S10213" s="99"/>
      <c r="T10213" s="99"/>
      <c r="U10213" s="99"/>
      <c r="V10213" s="99"/>
      <c r="W10213" s="99"/>
      <c r="X10213" s="99"/>
      <c r="Y10213" s="99"/>
      <c r="Z10213" s="99"/>
      <c r="AF10213" s="326"/>
    </row>
    <row r="10214" spans="1:32" x14ac:dyDescent="0.25">
      <c r="A10214" s="44" t="s">
        <v>1100</v>
      </c>
      <c r="B10214" s="44" t="s">
        <v>20342</v>
      </c>
      <c r="C10214" s="45" t="s">
        <v>10493</v>
      </c>
      <c r="D10214" s="32" t="s">
        <v>12570</v>
      </c>
      <c r="E10214" s="46">
        <v>46387</v>
      </c>
      <c r="AF10214" s="326"/>
    </row>
    <row r="10215" spans="1:32" x14ac:dyDescent="0.25">
      <c r="A10215" s="44" t="s">
        <v>1100</v>
      </c>
      <c r="B10215" s="44" t="s">
        <v>3275</v>
      </c>
      <c r="C10215" s="45">
        <v>210101</v>
      </c>
      <c r="D10215" s="45" t="s">
        <v>12340</v>
      </c>
      <c r="E10215" s="45" t="s">
        <v>3276</v>
      </c>
      <c r="AF10215" s="326"/>
    </row>
    <row r="10216" spans="1:32" x14ac:dyDescent="0.25">
      <c r="A10216" s="44" t="s">
        <v>1100</v>
      </c>
      <c r="B10216" s="44" t="s">
        <v>5447</v>
      </c>
      <c r="C10216" s="45">
        <v>220802</v>
      </c>
      <c r="D10216" s="45" t="s">
        <v>12340</v>
      </c>
      <c r="E10216" s="45" t="s">
        <v>5239</v>
      </c>
      <c r="AF10216" s="326"/>
    </row>
    <row r="10217" spans="1:32" x14ac:dyDescent="0.25">
      <c r="A10217" s="44" t="s">
        <v>1100</v>
      </c>
      <c r="B10217" s="44" t="s">
        <v>3156</v>
      </c>
      <c r="C10217" s="45">
        <v>230904</v>
      </c>
      <c r="D10217" s="45" t="s">
        <v>12340</v>
      </c>
      <c r="E10217" s="45" t="s">
        <v>8524</v>
      </c>
      <c r="AF10217" s="326"/>
    </row>
    <row r="10218" spans="1:32" x14ac:dyDescent="0.25">
      <c r="A10218" s="360" t="s">
        <v>14064</v>
      </c>
      <c r="B10218" s="92" t="s">
        <v>14075</v>
      </c>
      <c r="C10218" s="93" t="s">
        <v>14076</v>
      </c>
      <c r="D10218" s="93" t="s">
        <v>1250</v>
      </c>
      <c r="E10218" s="94">
        <v>47223</v>
      </c>
      <c r="F10218" s="93"/>
      <c r="G10218" s="93"/>
      <c r="H10218" s="93"/>
      <c r="I10218" s="99"/>
      <c r="J10218" s="99"/>
      <c r="K10218" s="99"/>
      <c r="L10218" s="99"/>
      <c r="M10218" s="99"/>
      <c r="N10218" s="99"/>
      <c r="O10218" s="99"/>
      <c r="P10218" s="99"/>
      <c r="Q10218" s="99"/>
      <c r="R10218" s="99"/>
      <c r="S10218" s="99"/>
      <c r="T10218" s="99"/>
      <c r="U10218" s="99"/>
      <c r="V10218" s="99"/>
      <c r="W10218" s="99"/>
      <c r="X10218" s="99"/>
      <c r="Y10218" s="99"/>
      <c r="Z10218" s="99"/>
      <c r="AF10218" s="326"/>
    </row>
    <row r="10219" spans="1:32" x14ac:dyDescent="0.25">
      <c r="A10219" s="44" t="s">
        <v>10259</v>
      </c>
      <c r="B10219" s="92" t="s">
        <v>10390</v>
      </c>
      <c r="C10219" s="56" t="s">
        <v>10132</v>
      </c>
      <c r="D10219" s="146" t="s">
        <v>10389</v>
      </c>
      <c r="E10219" s="107">
        <v>45838</v>
      </c>
      <c r="F10219" s="93"/>
      <c r="G10219" s="93"/>
      <c r="H10219" s="93"/>
      <c r="I10219" s="99"/>
      <c r="J10219" s="99"/>
      <c r="K10219" s="99"/>
      <c r="L10219" s="99"/>
      <c r="M10219" s="99"/>
      <c r="N10219" s="44"/>
      <c r="O10219" s="44"/>
      <c r="P10219" s="99"/>
      <c r="Q10219" s="99"/>
      <c r="R10219" s="99"/>
      <c r="S10219" s="99"/>
      <c r="T10219" s="99"/>
      <c r="U10219" s="99"/>
      <c r="V10219" s="99"/>
      <c r="W10219" s="99"/>
      <c r="X10219" s="99"/>
      <c r="Y10219" s="99"/>
      <c r="Z10219" s="99"/>
      <c r="AF10219" s="326"/>
    </row>
    <row r="10220" spans="1:32" x14ac:dyDescent="0.3">
      <c r="A10220" s="372" t="s">
        <v>16615</v>
      </c>
      <c r="B10220" s="372" t="s">
        <v>1842</v>
      </c>
      <c r="C10220" s="125" t="s">
        <v>16723</v>
      </c>
      <c r="D10220" s="32" t="s">
        <v>20621</v>
      </c>
      <c r="E10220" s="125" t="s">
        <v>12895</v>
      </c>
      <c r="F10220" s="125" t="s">
        <v>1236</v>
      </c>
      <c r="G10220" s="125" t="s">
        <v>1237</v>
      </c>
      <c r="AF10220" s="326"/>
    </row>
    <row r="10221" spans="1:32" x14ac:dyDescent="0.25">
      <c r="A10221" s="44" t="s">
        <v>3507</v>
      </c>
      <c r="B10221" s="44" t="s">
        <v>3508</v>
      </c>
      <c r="C10221" s="56" t="s">
        <v>3509</v>
      </c>
      <c r="D10221" s="146" t="s">
        <v>10389</v>
      </c>
      <c r="E10221" s="69">
        <v>45138</v>
      </c>
      <c r="F10221" s="45"/>
      <c r="G10221" s="93"/>
      <c r="H10221" s="93"/>
      <c r="I10221" s="99"/>
      <c r="J10221" s="99"/>
      <c r="K10221" s="99"/>
      <c r="L10221" s="99"/>
      <c r="M10221" s="99"/>
      <c r="N10221" s="44"/>
      <c r="O10221" s="44"/>
      <c r="P10221" s="99"/>
      <c r="Q10221" s="99"/>
      <c r="R10221" s="99"/>
      <c r="S10221" s="99"/>
      <c r="T10221" s="99"/>
      <c r="U10221" s="99"/>
      <c r="V10221" s="99"/>
      <c r="W10221" s="99"/>
      <c r="X10221" s="99"/>
      <c r="Y10221" s="99"/>
      <c r="Z10221" s="99"/>
      <c r="AF10221" s="326"/>
    </row>
    <row r="10222" spans="1:32" x14ac:dyDescent="0.25">
      <c r="A10222" s="44" t="s">
        <v>17811</v>
      </c>
      <c r="B10222" s="44" t="s">
        <v>20337</v>
      </c>
      <c r="C10222" s="45" t="s">
        <v>17804</v>
      </c>
      <c r="D10222" s="32" t="s">
        <v>12570</v>
      </c>
      <c r="E10222" s="46">
        <v>46387</v>
      </c>
      <c r="AF10222" s="326"/>
    </row>
    <row r="10223" spans="1:32" x14ac:dyDescent="0.25">
      <c r="A10223" s="76" t="s">
        <v>6250</v>
      </c>
      <c r="B10223" s="131" t="s">
        <v>1461</v>
      </c>
      <c r="C10223" s="96" t="s">
        <v>6248</v>
      </c>
      <c r="D10223" s="96" t="s">
        <v>1250</v>
      </c>
      <c r="E10223" s="112">
        <v>46166</v>
      </c>
      <c r="F10223" s="93"/>
      <c r="G10223" s="93"/>
      <c r="H10223" s="93"/>
      <c r="I10223" s="99"/>
      <c r="J10223" s="99"/>
      <c r="K10223" s="99"/>
      <c r="L10223" s="99"/>
      <c r="M10223" s="99"/>
      <c r="N10223" s="44"/>
      <c r="O10223" s="44"/>
      <c r="P10223" s="99"/>
      <c r="Q10223" s="99"/>
      <c r="R10223" s="99"/>
      <c r="S10223" s="99"/>
      <c r="T10223" s="99"/>
      <c r="U10223" s="99"/>
      <c r="V10223" s="99"/>
      <c r="W10223" s="99"/>
      <c r="X10223" s="99"/>
      <c r="Y10223" s="99"/>
      <c r="Z10223" s="99"/>
      <c r="AA10223" s="380"/>
      <c r="AF10223" s="326"/>
    </row>
    <row r="10224" spans="1:32" x14ac:dyDescent="0.3">
      <c r="A10224" s="99" t="s">
        <v>15234</v>
      </c>
      <c r="B10224" s="92" t="s">
        <v>6162</v>
      </c>
      <c r="C10224" s="93" t="s">
        <v>15236</v>
      </c>
      <c r="D10224" s="93" t="s">
        <v>1250</v>
      </c>
      <c r="E10224" s="94">
        <v>46274</v>
      </c>
      <c r="F10224" s="93"/>
      <c r="G10224" s="93"/>
      <c r="H10224" s="93"/>
      <c r="I10224" s="99"/>
      <c r="J10224" s="99"/>
      <c r="K10224" s="99"/>
      <c r="L10224" s="99"/>
      <c r="M10224" s="99"/>
      <c r="N10224" s="99"/>
      <c r="O10224" s="99"/>
      <c r="P10224" s="99"/>
      <c r="Q10224" s="99"/>
      <c r="R10224" s="99"/>
      <c r="S10224" s="99"/>
      <c r="T10224" s="99"/>
      <c r="U10224" s="99"/>
      <c r="V10224" s="99"/>
      <c r="W10224" s="99"/>
      <c r="X10224" s="99"/>
      <c r="Y10224" s="99"/>
      <c r="Z10224" s="99"/>
      <c r="AA10224" s="380"/>
      <c r="AF10224" s="326"/>
    </row>
    <row r="10225" spans="1:32" ht="14.4" x14ac:dyDescent="0.3">
      <c r="A10225" s="385" t="s">
        <v>4940</v>
      </c>
      <c r="B10225" s="385" t="s">
        <v>1362</v>
      </c>
      <c r="C10225" s="387" t="s">
        <v>4995</v>
      </c>
      <c r="D10225" s="93" t="s">
        <v>5007</v>
      </c>
      <c r="E10225" s="389" t="s">
        <v>10500</v>
      </c>
      <c r="AF10225" s="326"/>
    </row>
    <row r="10226" spans="1:32" x14ac:dyDescent="0.25">
      <c r="A10226" s="44" t="s">
        <v>4940</v>
      </c>
      <c r="B10226" s="92" t="s">
        <v>3862</v>
      </c>
      <c r="C10226" s="93" t="s">
        <v>3860</v>
      </c>
      <c r="D10226" s="93" t="s">
        <v>3861</v>
      </c>
      <c r="E10226" s="94">
        <v>46203</v>
      </c>
      <c r="F10226" s="93"/>
      <c r="G10226" s="93"/>
      <c r="H10226" s="93"/>
      <c r="I10226" s="99"/>
      <c r="J10226" s="99"/>
      <c r="K10226" s="99"/>
      <c r="L10226" s="99"/>
      <c r="M10226" s="99"/>
      <c r="N10226" s="99"/>
      <c r="O10226" s="44"/>
      <c r="P10226" s="99"/>
      <c r="Q10226" s="99"/>
      <c r="R10226" s="99"/>
      <c r="S10226" s="99"/>
      <c r="T10226" s="99"/>
      <c r="U10226" s="99"/>
      <c r="V10226" s="99"/>
      <c r="W10226" s="99"/>
      <c r="X10226" s="99"/>
      <c r="Y10226" s="99"/>
      <c r="Z10226" s="99"/>
      <c r="AA10226" s="380"/>
      <c r="AF10226" s="326"/>
    </row>
    <row r="10227" spans="1:32" x14ac:dyDescent="0.25">
      <c r="A10227" s="44" t="s">
        <v>4940</v>
      </c>
      <c r="B10227" s="92" t="s">
        <v>13084</v>
      </c>
      <c r="C10227" s="93" t="s">
        <v>13054</v>
      </c>
      <c r="D10227" s="93" t="s">
        <v>1250</v>
      </c>
      <c r="E10227" s="94">
        <v>47208</v>
      </c>
      <c r="F10227" s="93"/>
      <c r="G10227" s="93"/>
      <c r="H10227" s="93"/>
      <c r="I10227" s="99"/>
      <c r="J10227" s="99"/>
      <c r="K10227" s="99"/>
      <c r="L10227" s="99"/>
      <c r="M10227" s="99"/>
      <c r="N10227" s="99"/>
      <c r="O10227" s="44"/>
      <c r="P10227" s="99"/>
      <c r="Q10227" s="99"/>
      <c r="R10227" s="99"/>
      <c r="S10227" s="99"/>
      <c r="T10227" s="99"/>
      <c r="U10227" s="99"/>
      <c r="V10227" s="99"/>
      <c r="W10227" s="99"/>
      <c r="X10227" s="99"/>
      <c r="Y10227" s="99"/>
      <c r="Z10227" s="99"/>
      <c r="AF10227" s="326"/>
    </row>
    <row r="10228" spans="1:32" x14ac:dyDescent="0.3">
      <c r="A10228" s="92" t="s">
        <v>4940</v>
      </c>
      <c r="B10228" s="92" t="s">
        <v>14014</v>
      </c>
      <c r="C10228" s="349" t="s">
        <v>4995</v>
      </c>
      <c r="D10228" s="349" t="s">
        <v>14041</v>
      </c>
      <c r="E10228" s="351">
        <v>46752</v>
      </c>
      <c r="F10228" s="93"/>
      <c r="G10228" s="93"/>
      <c r="H10228" s="93"/>
      <c r="I10228" s="99"/>
      <c r="J10228" s="99"/>
      <c r="K10228" s="99"/>
      <c r="L10228" s="99"/>
      <c r="M10228" s="99"/>
      <c r="N10228" s="99"/>
      <c r="O10228" s="99"/>
      <c r="P10228" s="99"/>
      <c r="Q10228" s="99"/>
      <c r="R10228" s="99"/>
      <c r="S10228" s="99"/>
      <c r="T10228" s="99"/>
      <c r="U10228" s="99"/>
      <c r="V10228" s="99"/>
      <c r="W10228" s="99"/>
      <c r="X10228" s="99"/>
      <c r="Y10228" s="99"/>
      <c r="Z10228" s="99"/>
      <c r="AF10228" s="326"/>
    </row>
    <row r="10229" spans="1:32" x14ac:dyDescent="0.25">
      <c r="A10229" s="44" t="s">
        <v>5611</v>
      </c>
      <c r="B10229" s="44" t="s">
        <v>5447</v>
      </c>
      <c r="C10229" s="45">
        <v>230807</v>
      </c>
      <c r="D10229" s="45" t="s">
        <v>12340</v>
      </c>
      <c r="E10229" s="45" t="s">
        <v>8966</v>
      </c>
      <c r="AF10229" s="326"/>
    </row>
    <row r="10230" spans="1:32" x14ac:dyDescent="0.25">
      <c r="A10230" s="67" t="s">
        <v>7411</v>
      </c>
      <c r="B10230" s="256" t="s">
        <v>7398</v>
      </c>
      <c r="C10230" s="53" t="s">
        <v>7437</v>
      </c>
      <c r="D10230" s="93" t="s">
        <v>5891</v>
      </c>
      <c r="E10230" s="257">
        <v>46824</v>
      </c>
      <c r="F10230" s="93"/>
      <c r="G10230" s="93"/>
      <c r="H10230" s="93"/>
      <c r="I10230" s="99"/>
      <c r="J10230" s="99"/>
      <c r="K10230" s="99"/>
      <c r="L10230" s="99"/>
      <c r="M10230" s="99"/>
      <c r="N10230" s="99"/>
      <c r="O10230" s="99"/>
      <c r="P10230" s="99"/>
      <c r="Q10230" s="99"/>
      <c r="R10230" s="99"/>
      <c r="S10230" s="99"/>
      <c r="T10230" s="99"/>
      <c r="U10230" s="99"/>
      <c r="V10230" s="99"/>
      <c r="W10230" s="99"/>
      <c r="X10230" s="99"/>
      <c r="Y10230" s="99"/>
      <c r="Z10230" s="99"/>
      <c r="AF10230" s="326"/>
    </row>
    <row r="10231" spans="1:32" x14ac:dyDescent="0.3">
      <c r="A10231" s="372" t="s">
        <v>7323</v>
      </c>
      <c r="B10231" s="372" t="s">
        <v>12354</v>
      </c>
      <c r="C10231" s="125" t="s">
        <v>12187</v>
      </c>
      <c r="D10231" s="32" t="s">
        <v>20621</v>
      </c>
      <c r="E10231" s="125" t="s">
        <v>5239</v>
      </c>
      <c r="F10231" s="125" t="s">
        <v>1236</v>
      </c>
      <c r="G10231" s="125" t="s">
        <v>1237</v>
      </c>
      <c r="AF10231" s="326"/>
    </row>
    <row r="10232" spans="1:32" x14ac:dyDescent="0.25">
      <c r="A10232" s="44" t="s">
        <v>7323</v>
      </c>
      <c r="B10232" s="44" t="s">
        <v>13127</v>
      </c>
      <c r="C10232" s="45">
        <v>13.24</v>
      </c>
      <c r="D10232" s="45" t="s">
        <v>13565</v>
      </c>
      <c r="E10232" s="46">
        <v>47299</v>
      </c>
      <c r="F10232" s="45" t="s">
        <v>1384</v>
      </c>
      <c r="G10232" s="93"/>
      <c r="H10232" s="93"/>
      <c r="I10232" s="99"/>
      <c r="J10232" s="99"/>
      <c r="K10232" s="99"/>
      <c r="L10232" s="99"/>
      <c r="M10232" s="99"/>
      <c r="N10232" s="99"/>
      <c r="O10232" s="99"/>
      <c r="P10232" s="99"/>
      <c r="Q10232" s="99"/>
      <c r="R10232" s="99"/>
      <c r="S10232" s="99"/>
      <c r="T10232" s="99"/>
      <c r="U10232" s="99"/>
      <c r="V10232" s="99"/>
      <c r="W10232" s="99"/>
      <c r="X10232" s="99"/>
      <c r="Y10232" s="99"/>
      <c r="Z10232" s="99"/>
      <c r="AF10232" s="326"/>
    </row>
    <row r="10233" spans="1:32" x14ac:dyDescent="0.25">
      <c r="A10233" s="44" t="s">
        <v>7323</v>
      </c>
      <c r="B10233" s="44" t="s">
        <v>20342</v>
      </c>
      <c r="C10233" s="45" t="s">
        <v>10493</v>
      </c>
      <c r="D10233" s="32" t="s">
        <v>12570</v>
      </c>
      <c r="E10233" s="46">
        <v>46387</v>
      </c>
      <c r="AF10233" s="326"/>
    </row>
    <row r="10234" spans="1:32" x14ac:dyDescent="0.25">
      <c r="A10234" s="44" t="s">
        <v>7323</v>
      </c>
      <c r="B10234" s="44" t="s">
        <v>11153</v>
      </c>
      <c r="C10234" s="45" t="s">
        <v>11218</v>
      </c>
      <c r="D10234" s="46" t="s">
        <v>13037</v>
      </c>
      <c r="E10234" s="46">
        <v>46191</v>
      </c>
      <c r="AF10234" s="326"/>
    </row>
    <row r="10235" spans="1:32" x14ac:dyDescent="0.25">
      <c r="A10235" s="44" t="s">
        <v>5612</v>
      </c>
      <c r="B10235" s="44" t="s">
        <v>967</v>
      </c>
      <c r="C10235" s="45">
        <v>220601</v>
      </c>
      <c r="D10235" s="45" t="s">
        <v>12340</v>
      </c>
      <c r="E10235" s="45" t="s">
        <v>5235</v>
      </c>
      <c r="AF10235" s="326"/>
    </row>
    <row r="10236" spans="1:32" x14ac:dyDescent="0.25">
      <c r="A10236" s="44" t="s">
        <v>5613</v>
      </c>
      <c r="B10236" s="44" t="s">
        <v>967</v>
      </c>
      <c r="C10236" s="45">
        <v>220601</v>
      </c>
      <c r="D10236" s="45" t="s">
        <v>12340</v>
      </c>
      <c r="E10236" s="45" t="s">
        <v>5235</v>
      </c>
      <c r="AF10236" s="326"/>
    </row>
    <row r="10237" spans="1:32" x14ac:dyDescent="0.3">
      <c r="A10237" s="372" t="s">
        <v>20517</v>
      </c>
      <c r="B10237" s="372" t="s">
        <v>7467</v>
      </c>
      <c r="C10237" s="125" t="s">
        <v>20620</v>
      </c>
      <c r="D10237" s="32" t="s">
        <v>20621</v>
      </c>
      <c r="E10237" s="125" t="s">
        <v>10032</v>
      </c>
      <c r="F10237" s="125" t="s">
        <v>1236</v>
      </c>
      <c r="G10237" s="125" t="s">
        <v>1237</v>
      </c>
      <c r="AF10237" s="326"/>
    </row>
    <row r="10238" spans="1:32" x14ac:dyDescent="0.25">
      <c r="A10238" s="76" t="s">
        <v>2395</v>
      </c>
      <c r="B10238" s="76" t="s">
        <v>1453</v>
      </c>
      <c r="C10238" s="45" t="s">
        <v>6231</v>
      </c>
      <c r="D10238" s="45" t="s">
        <v>1250</v>
      </c>
      <c r="E10238" s="94">
        <v>46341</v>
      </c>
      <c r="F10238" s="93"/>
      <c r="G10238" s="93"/>
      <c r="H10238" s="93"/>
      <c r="I10238" s="99"/>
      <c r="J10238" s="99"/>
      <c r="K10238" s="99"/>
      <c r="L10238" s="99"/>
      <c r="M10238" s="99"/>
      <c r="N10238" s="44"/>
      <c r="O10238" s="44"/>
      <c r="P10238" s="99"/>
      <c r="Q10238" s="99"/>
      <c r="R10238" s="99"/>
      <c r="S10238" s="99"/>
      <c r="T10238" s="99"/>
      <c r="U10238" s="99"/>
      <c r="V10238" s="99"/>
      <c r="W10238" s="99"/>
      <c r="X10238" s="99"/>
      <c r="Y10238" s="99"/>
      <c r="Z10238" s="99"/>
      <c r="AA10238" s="380"/>
      <c r="AF10238" s="326"/>
    </row>
    <row r="10239" spans="1:32" x14ac:dyDescent="0.25">
      <c r="A10239" s="44" t="s">
        <v>13350</v>
      </c>
      <c r="B10239" s="44" t="s">
        <v>13163</v>
      </c>
      <c r="C10239" s="45">
        <v>30.24</v>
      </c>
      <c r="D10239" s="45" t="s">
        <v>13565</v>
      </c>
      <c r="E10239" s="46">
        <v>47299</v>
      </c>
      <c r="F10239" s="45"/>
      <c r="G10239" s="93"/>
      <c r="H10239" s="93"/>
      <c r="I10239" s="99"/>
      <c r="J10239" s="99"/>
      <c r="K10239" s="99"/>
      <c r="L10239" s="99"/>
      <c r="M10239" s="99"/>
      <c r="N10239" s="99"/>
      <c r="O10239" s="99"/>
      <c r="P10239" s="99"/>
      <c r="Q10239" s="99"/>
      <c r="R10239" s="99"/>
      <c r="S10239" s="99"/>
      <c r="T10239" s="99"/>
      <c r="U10239" s="99"/>
      <c r="V10239" s="99"/>
      <c r="W10239" s="99"/>
      <c r="X10239" s="99"/>
      <c r="Y10239" s="99"/>
      <c r="Z10239" s="99"/>
      <c r="AF10239" s="326"/>
    </row>
    <row r="10240" spans="1:32" x14ac:dyDescent="0.3">
      <c r="A10240" s="385" t="s">
        <v>18553</v>
      </c>
      <c r="B10240" s="385" t="s">
        <v>1339</v>
      </c>
      <c r="C10240" s="387">
        <v>24027</v>
      </c>
      <c r="D10240" s="93" t="s">
        <v>5007</v>
      </c>
      <c r="E10240" s="388">
        <v>46507</v>
      </c>
      <c r="AF10240" s="326"/>
    </row>
    <row r="10241" spans="1:32" x14ac:dyDescent="0.25">
      <c r="A10241" s="44" t="s">
        <v>12623</v>
      </c>
      <c r="B10241" s="44" t="s">
        <v>20343</v>
      </c>
      <c r="C10241" s="45" t="s">
        <v>12601</v>
      </c>
      <c r="D10241" s="32" t="s">
        <v>12570</v>
      </c>
      <c r="E10241" s="46">
        <v>46387</v>
      </c>
      <c r="AF10241" s="326"/>
    </row>
    <row r="10242" spans="1:32" x14ac:dyDescent="0.3">
      <c r="A10242" s="372" t="s">
        <v>14378</v>
      </c>
      <c r="B10242" s="372" t="s">
        <v>1204</v>
      </c>
      <c r="C10242" s="125" t="s">
        <v>14352</v>
      </c>
      <c r="D10242" s="32" t="s">
        <v>20621</v>
      </c>
      <c r="E10242" s="125" t="s">
        <v>13567</v>
      </c>
      <c r="F10242" s="125" t="s">
        <v>1236</v>
      </c>
      <c r="G10242" s="125" t="s">
        <v>1237</v>
      </c>
      <c r="AF10242" s="326"/>
    </row>
    <row r="10243" spans="1:32" x14ac:dyDescent="0.3">
      <c r="A10243" s="372" t="s">
        <v>12455</v>
      </c>
      <c r="B10243" s="372" t="s">
        <v>12349</v>
      </c>
      <c r="C10243" s="125" t="s">
        <v>12350</v>
      </c>
      <c r="D10243" s="32" t="s">
        <v>20621</v>
      </c>
      <c r="E10243" s="125" t="s">
        <v>5075</v>
      </c>
      <c r="F10243" s="125" t="s">
        <v>1237</v>
      </c>
      <c r="G10243" s="125" t="s">
        <v>1237</v>
      </c>
      <c r="AF10243" s="326"/>
    </row>
    <row r="10244" spans="1:32" x14ac:dyDescent="0.25">
      <c r="A10244" s="44" t="s">
        <v>8329</v>
      </c>
      <c r="B10244" s="44" t="s">
        <v>8374</v>
      </c>
      <c r="C10244" s="45">
        <v>230401</v>
      </c>
      <c r="D10244" s="45" t="s">
        <v>12340</v>
      </c>
      <c r="E10244" s="45" t="s">
        <v>7925</v>
      </c>
      <c r="AF10244" s="326"/>
    </row>
    <row r="10245" spans="1:32" x14ac:dyDescent="0.25">
      <c r="A10245" s="44" t="s">
        <v>7007</v>
      </c>
      <c r="B10245" s="44" t="s">
        <v>5639</v>
      </c>
      <c r="C10245" s="45">
        <v>23010401</v>
      </c>
      <c r="D10245" s="45" t="s">
        <v>12340</v>
      </c>
      <c r="E10245" s="45" t="s">
        <v>5640</v>
      </c>
      <c r="AF10245" s="326"/>
    </row>
    <row r="10246" spans="1:32" x14ac:dyDescent="0.25">
      <c r="A10246" s="44" t="s">
        <v>7007</v>
      </c>
      <c r="B10246" s="44" t="s">
        <v>3298</v>
      </c>
      <c r="C10246" s="45">
        <v>23010402</v>
      </c>
      <c r="D10246" s="45" t="s">
        <v>12340</v>
      </c>
      <c r="E10246" s="45" t="s">
        <v>5640</v>
      </c>
      <c r="AF10246" s="326"/>
    </row>
    <row r="10247" spans="1:32" x14ac:dyDescent="0.25">
      <c r="A10247" s="44" t="s">
        <v>19423</v>
      </c>
      <c r="B10247" s="44" t="s">
        <v>981</v>
      </c>
      <c r="C10247" s="45">
        <v>241202</v>
      </c>
      <c r="D10247" s="45" t="s">
        <v>12340</v>
      </c>
      <c r="E10247" s="45" t="s">
        <v>13570</v>
      </c>
      <c r="AF10247" s="326"/>
    </row>
    <row r="10248" spans="1:32" x14ac:dyDescent="0.25">
      <c r="A10248" s="44" t="s">
        <v>781</v>
      </c>
      <c r="B10248" s="44" t="s">
        <v>3298</v>
      </c>
      <c r="C10248" s="45">
        <v>23010402</v>
      </c>
      <c r="D10248" s="45" t="s">
        <v>12340</v>
      </c>
      <c r="E10248" s="45" t="s">
        <v>5640</v>
      </c>
      <c r="AF10248" s="326"/>
    </row>
    <row r="10249" spans="1:32" x14ac:dyDescent="0.3">
      <c r="A10249" s="372" t="s">
        <v>12456</v>
      </c>
      <c r="B10249" s="372" t="s">
        <v>1207</v>
      </c>
      <c r="C10249" s="125" t="s">
        <v>11906</v>
      </c>
      <c r="D10249" s="32" t="s">
        <v>20621</v>
      </c>
      <c r="E10249" s="125" t="s">
        <v>7992</v>
      </c>
      <c r="F10249" s="125" t="s">
        <v>1236</v>
      </c>
      <c r="G10249" s="125" t="s">
        <v>1237</v>
      </c>
      <c r="AF10249" s="326"/>
    </row>
    <row r="10250" spans="1:32" x14ac:dyDescent="0.25">
      <c r="A10250" s="44" t="s">
        <v>7566</v>
      </c>
      <c r="B10250" s="44" t="s">
        <v>2433</v>
      </c>
      <c r="C10250" s="45">
        <v>230105</v>
      </c>
      <c r="D10250" s="45" t="s">
        <v>12340</v>
      </c>
      <c r="E10250" s="45" t="s">
        <v>5580</v>
      </c>
      <c r="AF10250" s="326"/>
    </row>
    <row r="10251" spans="1:32" x14ac:dyDescent="0.25">
      <c r="A10251" s="44" t="s">
        <v>10260</v>
      </c>
      <c r="B10251" s="92" t="s">
        <v>10390</v>
      </c>
      <c r="C10251" s="371" t="s">
        <v>10122</v>
      </c>
      <c r="D10251" s="146" t="s">
        <v>10389</v>
      </c>
      <c r="E10251" s="107">
        <v>45838</v>
      </c>
      <c r="F10251" s="93"/>
      <c r="G10251" s="93"/>
      <c r="H10251" s="93"/>
      <c r="I10251" s="99"/>
      <c r="J10251" s="99"/>
      <c r="K10251" s="99"/>
      <c r="L10251" s="99"/>
      <c r="M10251" s="99"/>
      <c r="N10251" s="44"/>
      <c r="O10251" s="44"/>
      <c r="P10251" s="99"/>
      <c r="Q10251" s="99"/>
      <c r="R10251" s="99"/>
      <c r="S10251" s="99"/>
      <c r="T10251" s="99"/>
      <c r="U10251" s="99"/>
      <c r="V10251" s="99"/>
      <c r="W10251" s="99"/>
      <c r="X10251" s="99"/>
      <c r="Y10251" s="99"/>
      <c r="Z10251" s="99"/>
      <c r="AF10251" s="326"/>
    </row>
    <row r="10252" spans="1:32" x14ac:dyDescent="0.3">
      <c r="A10252" s="372" t="s">
        <v>2594</v>
      </c>
      <c r="B10252" s="372" t="s">
        <v>1221</v>
      </c>
      <c r="C10252" s="125" t="s">
        <v>20613</v>
      </c>
      <c r="D10252" s="32" t="s">
        <v>20621</v>
      </c>
      <c r="E10252" s="125" t="s">
        <v>10032</v>
      </c>
      <c r="F10252" s="125" t="s">
        <v>1236</v>
      </c>
      <c r="G10252" s="125" t="s">
        <v>1237</v>
      </c>
      <c r="AF10252" s="326"/>
    </row>
    <row r="10253" spans="1:32" x14ac:dyDescent="0.3">
      <c r="A10253" s="372" t="s">
        <v>1651</v>
      </c>
      <c r="B10253" s="372" t="s">
        <v>2787</v>
      </c>
      <c r="C10253" s="125" t="s">
        <v>8393</v>
      </c>
      <c r="D10253" s="32" t="s">
        <v>20621</v>
      </c>
      <c r="E10253" s="125" t="s">
        <v>4471</v>
      </c>
      <c r="F10253" s="125" t="s">
        <v>1236</v>
      </c>
      <c r="G10253" s="125" t="s">
        <v>1237</v>
      </c>
      <c r="AF10253" s="326"/>
    </row>
    <row r="10254" spans="1:32" x14ac:dyDescent="0.25">
      <c r="A10254" s="100" t="s">
        <v>3559</v>
      </c>
      <c r="B10254" s="92" t="s">
        <v>3574</v>
      </c>
      <c r="C10254" s="93" t="s">
        <v>3575</v>
      </c>
      <c r="D10254" s="93" t="s">
        <v>1250</v>
      </c>
      <c r="E10254" s="94">
        <v>46496</v>
      </c>
      <c r="F10254" s="93"/>
      <c r="G10254" s="93"/>
      <c r="H10254" s="93"/>
      <c r="I10254" s="99"/>
      <c r="J10254" s="99"/>
      <c r="K10254" s="99"/>
      <c r="L10254" s="99"/>
      <c r="M10254" s="99"/>
      <c r="N10254" s="44"/>
      <c r="O10254" s="44"/>
      <c r="P10254" s="99"/>
      <c r="Q10254" s="99"/>
      <c r="R10254" s="99"/>
      <c r="S10254" s="99"/>
      <c r="T10254" s="99"/>
      <c r="U10254" s="99"/>
      <c r="V10254" s="99"/>
      <c r="W10254" s="99"/>
      <c r="X10254" s="99"/>
      <c r="Y10254" s="99"/>
      <c r="Z10254" s="99"/>
      <c r="AF10254" s="326"/>
    </row>
    <row r="10255" spans="1:32" x14ac:dyDescent="0.25">
      <c r="A10255" s="44" t="s">
        <v>10467</v>
      </c>
      <c r="B10255" s="44" t="s">
        <v>20364</v>
      </c>
      <c r="C10255" s="45" t="s">
        <v>10105</v>
      </c>
      <c r="D10255" s="32" t="s">
        <v>12570</v>
      </c>
      <c r="E10255" s="46">
        <v>46507</v>
      </c>
      <c r="AF10255" s="326"/>
    </row>
    <row r="10256" spans="1:32" x14ac:dyDescent="0.3">
      <c r="A10256" s="372" t="s">
        <v>16616</v>
      </c>
      <c r="B10256" s="372" t="s">
        <v>5064</v>
      </c>
      <c r="C10256" s="125" t="s">
        <v>16873</v>
      </c>
      <c r="D10256" s="32" t="s">
        <v>20621</v>
      </c>
      <c r="E10256" s="125" t="s">
        <v>10638</v>
      </c>
      <c r="F10256" s="125" t="s">
        <v>1237</v>
      </c>
      <c r="G10256" s="125" t="s">
        <v>1237</v>
      </c>
      <c r="AF10256" s="326"/>
    </row>
    <row r="10257" spans="1:32" x14ac:dyDescent="0.25">
      <c r="A10257" s="44" t="s">
        <v>14275</v>
      </c>
      <c r="B10257" s="44" t="s">
        <v>5639</v>
      </c>
      <c r="C10257" s="45">
        <v>25010401</v>
      </c>
      <c r="D10257" s="45" t="s">
        <v>12340</v>
      </c>
      <c r="E10257" s="45" t="s">
        <v>13581</v>
      </c>
      <c r="AF10257" s="326"/>
    </row>
    <row r="10258" spans="1:32" x14ac:dyDescent="0.25">
      <c r="A10258" s="44" t="s">
        <v>13069</v>
      </c>
      <c r="B10258" s="92" t="s">
        <v>13084</v>
      </c>
      <c r="C10258" s="93" t="s">
        <v>13054</v>
      </c>
      <c r="D10258" s="93" t="s">
        <v>1250</v>
      </c>
      <c r="E10258" s="94">
        <v>47208</v>
      </c>
      <c r="F10258" s="93"/>
      <c r="G10258" s="93"/>
      <c r="H10258" s="93"/>
      <c r="I10258" s="99"/>
      <c r="J10258" s="99"/>
      <c r="K10258" s="99"/>
      <c r="L10258" s="99"/>
      <c r="M10258" s="99"/>
      <c r="N10258" s="99"/>
      <c r="O10258" s="44"/>
      <c r="P10258" s="99"/>
      <c r="Q10258" s="99"/>
      <c r="R10258" s="99"/>
      <c r="S10258" s="99"/>
      <c r="T10258" s="99"/>
      <c r="U10258" s="99"/>
      <c r="V10258" s="99"/>
      <c r="W10258" s="99"/>
      <c r="X10258" s="99"/>
      <c r="Y10258" s="99"/>
      <c r="Z10258" s="99"/>
      <c r="AF10258" s="326"/>
    </row>
    <row r="10259" spans="1:32" x14ac:dyDescent="0.25">
      <c r="A10259" s="44" t="s">
        <v>17137</v>
      </c>
      <c r="B10259" s="44" t="s">
        <v>16947</v>
      </c>
      <c r="C10259" s="45">
        <v>250801</v>
      </c>
      <c r="D10259" s="45" t="s">
        <v>12340</v>
      </c>
      <c r="E10259" s="45" t="s">
        <v>8966</v>
      </c>
      <c r="AF10259" s="326"/>
    </row>
    <row r="10260" spans="1:32" x14ac:dyDescent="0.25">
      <c r="A10260" s="44" t="s">
        <v>17137</v>
      </c>
      <c r="B10260" s="44" t="s">
        <v>5447</v>
      </c>
      <c r="C10260" s="45">
        <v>250802</v>
      </c>
      <c r="D10260" s="45" t="s">
        <v>12340</v>
      </c>
      <c r="E10260" s="45" t="s">
        <v>10682</v>
      </c>
      <c r="AF10260" s="326"/>
    </row>
    <row r="10261" spans="1:32" x14ac:dyDescent="0.25">
      <c r="A10261" s="44" t="s">
        <v>17716</v>
      </c>
      <c r="B10261" s="44" t="s">
        <v>17674</v>
      </c>
      <c r="C10261" s="45" t="s">
        <v>17717</v>
      </c>
      <c r="D10261" s="46" t="s">
        <v>13037</v>
      </c>
      <c r="E10261" s="46">
        <v>46274</v>
      </c>
      <c r="AF10261" s="326"/>
    </row>
    <row r="10262" spans="1:32" x14ac:dyDescent="0.25">
      <c r="A10262" s="44" t="s">
        <v>1566</v>
      </c>
      <c r="B10262" s="44" t="s">
        <v>1614</v>
      </c>
      <c r="C10262" s="45" t="s">
        <v>4432</v>
      </c>
      <c r="D10262" s="45" t="s">
        <v>12177</v>
      </c>
      <c r="E10262" s="45" t="s">
        <v>2628</v>
      </c>
      <c r="F10262" s="93"/>
      <c r="G10262" s="93"/>
      <c r="H10262" s="93"/>
      <c r="I10262" s="99"/>
      <c r="J10262" s="99"/>
      <c r="K10262" s="99"/>
      <c r="L10262" s="99"/>
      <c r="M10262" s="99"/>
      <c r="N10262" s="99"/>
      <c r="O10262" s="99"/>
      <c r="P10262" s="99"/>
      <c r="Q10262" s="99"/>
      <c r="R10262" s="99"/>
      <c r="S10262" s="99"/>
      <c r="T10262" s="99"/>
      <c r="U10262" s="99"/>
      <c r="V10262" s="99"/>
      <c r="W10262" s="99"/>
      <c r="X10262" s="99"/>
      <c r="Y10262" s="99"/>
      <c r="Z10262" s="99"/>
      <c r="AF10262" s="326"/>
    </row>
    <row r="10263" spans="1:32" x14ac:dyDescent="0.25">
      <c r="A10263" s="44" t="s">
        <v>1566</v>
      </c>
      <c r="B10263" s="44" t="s">
        <v>1614</v>
      </c>
      <c r="C10263" s="45" t="s">
        <v>4432</v>
      </c>
      <c r="D10263" s="93" t="s">
        <v>18817</v>
      </c>
      <c r="E10263" s="45" t="s">
        <v>5311</v>
      </c>
      <c r="F10263" s="379"/>
      <c r="G10263" s="379"/>
      <c r="H10263" s="379"/>
      <c r="I10263" s="380"/>
      <c r="J10263" s="380"/>
      <c r="K10263" s="380"/>
      <c r="L10263" s="380"/>
      <c r="M10263" s="380"/>
      <c r="N10263" s="380"/>
      <c r="O10263" s="380"/>
      <c r="P10263" s="380"/>
      <c r="Q10263" s="380"/>
      <c r="R10263" s="380"/>
      <c r="S10263" s="380"/>
      <c r="T10263" s="380"/>
      <c r="U10263" s="380"/>
      <c r="V10263" s="380"/>
      <c r="W10263" s="380"/>
      <c r="X10263" s="380"/>
      <c r="Y10263" s="380"/>
      <c r="Z10263" s="380"/>
      <c r="AA10263" s="380"/>
      <c r="AF10263" s="326"/>
    </row>
    <row r="10264" spans="1:32" x14ac:dyDescent="0.25">
      <c r="A10264" s="44" t="s">
        <v>1566</v>
      </c>
      <c r="B10264" s="44" t="s">
        <v>1614</v>
      </c>
      <c r="C10264" s="45" t="s">
        <v>4432</v>
      </c>
      <c r="D10264" s="45" t="s">
        <v>10697</v>
      </c>
      <c r="E10264" s="45" t="s">
        <v>4354</v>
      </c>
      <c r="F10264" s="93"/>
      <c r="G10264" s="93"/>
      <c r="H10264" s="93"/>
      <c r="I10264" s="99"/>
      <c r="J10264" s="99"/>
      <c r="K10264" s="99"/>
      <c r="L10264" s="99"/>
      <c r="M10264" s="99"/>
      <c r="N10264" s="44"/>
      <c r="O10264" s="44"/>
      <c r="P10264" s="99"/>
      <c r="Q10264" s="99"/>
      <c r="R10264" s="99"/>
      <c r="S10264" s="99"/>
      <c r="T10264" s="99"/>
      <c r="U10264" s="99"/>
      <c r="V10264" s="99"/>
      <c r="W10264" s="99"/>
      <c r="X10264" s="99"/>
      <c r="Y10264" s="99"/>
      <c r="Z10264" s="99"/>
      <c r="AF10264" s="326"/>
    </row>
    <row r="10265" spans="1:32" x14ac:dyDescent="0.25">
      <c r="A10265" s="44" t="s">
        <v>13070</v>
      </c>
      <c r="B10265" s="92" t="s">
        <v>13084</v>
      </c>
      <c r="C10265" s="93" t="s">
        <v>13054</v>
      </c>
      <c r="D10265" s="93" t="s">
        <v>1250</v>
      </c>
      <c r="E10265" s="94">
        <v>47208</v>
      </c>
      <c r="F10265" s="93"/>
      <c r="G10265" s="93"/>
      <c r="H10265" s="93"/>
      <c r="I10265" s="99"/>
      <c r="J10265" s="99"/>
      <c r="K10265" s="99"/>
      <c r="L10265" s="99"/>
      <c r="M10265" s="99"/>
      <c r="N10265" s="99"/>
      <c r="O10265" s="44"/>
      <c r="P10265" s="99"/>
      <c r="Q10265" s="99"/>
      <c r="R10265" s="99"/>
      <c r="S10265" s="99"/>
      <c r="T10265" s="99"/>
      <c r="U10265" s="99"/>
      <c r="V10265" s="99"/>
      <c r="W10265" s="99"/>
      <c r="X10265" s="99"/>
      <c r="Y10265" s="99"/>
      <c r="Z10265" s="99"/>
      <c r="AF10265" s="326"/>
    </row>
    <row r="10266" spans="1:32" x14ac:dyDescent="0.25">
      <c r="A10266" s="44" t="s">
        <v>11558</v>
      </c>
      <c r="B10266" s="44" t="s">
        <v>10031</v>
      </c>
      <c r="C10266" s="45">
        <v>240101</v>
      </c>
      <c r="D10266" s="45" t="s">
        <v>12340</v>
      </c>
      <c r="E10266" s="45" t="s">
        <v>10032</v>
      </c>
      <c r="AF10266" s="326"/>
    </row>
    <row r="10267" spans="1:32" x14ac:dyDescent="0.25">
      <c r="A10267" s="44" t="s">
        <v>19424</v>
      </c>
      <c r="B10267" s="44" t="s">
        <v>2433</v>
      </c>
      <c r="C10267" s="45">
        <v>230105</v>
      </c>
      <c r="D10267" s="45" t="s">
        <v>12340</v>
      </c>
      <c r="E10267" s="45" t="s">
        <v>5580</v>
      </c>
      <c r="AF10267" s="326"/>
    </row>
    <row r="10268" spans="1:32" x14ac:dyDescent="0.25">
      <c r="A10268" s="44" t="s">
        <v>17836</v>
      </c>
      <c r="B10268" s="44" t="s">
        <v>20343</v>
      </c>
      <c r="C10268" s="45" t="s">
        <v>17817</v>
      </c>
      <c r="D10268" s="32" t="s">
        <v>12570</v>
      </c>
      <c r="E10268" s="46">
        <v>46387</v>
      </c>
      <c r="AF10268" s="326"/>
    </row>
    <row r="10269" spans="1:32" x14ac:dyDescent="0.25">
      <c r="A10269" s="44" t="s">
        <v>14713</v>
      </c>
      <c r="B10269" s="44" t="s">
        <v>13127</v>
      </c>
      <c r="C10269" s="45">
        <v>13.24</v>
      </c>
      <c r="D10269" s="45" t="s">
        <v>13565</v>
      </c>
      <c r="E10269" s="46">
        <v>47299</v>
      </c>
      <c r="F10269" s="45"/>
      <c r="G10269" s="93"/>
      <c r="H10269" s="93"/>
      <c r="I10269" s="99"/>
      <c r="J10269" s="99"/>
      <c r="K10269" s="99"/>
      <c r="L10269" s="99"/>
      <c r="M10269" s="99"/>
      <c r="N10269" s="99"/>
      <c r="O10269" s="99"/>
      <c r="P10269" s="99"/>
      <c r="Q10269" s="99"/>
      <c r="R10269" s="99"/>
      <c r="S10269" s="99"/>
      <c r="T10269" s="99"/>
      <c r="U10269" s="99"/>
      <c r="V10269" s="99"/>
      <c r="W10269" s="99"/>
      <c r="X10269" s="99"/>
      <c r="Y10269" s="99"/>
      <c r="Z10269" s="99"/>
      <c r="AF10269" s="326"/>
    </row>
    <row r="10270" spans="1:32" x14ac:dyDescent="0.25">
      <c r="A10270" s="44" t="s">
        <v>14713</v>
      </c>
      <c r="B10270" s="44" t="s">
        <v>13126</v>
      </c>
      <c r="C10270" s="45">
        <v>14.25</v>
      </c>
      <c r="D10270" s="45" t="s">
        <v>13565</v>
      </c>
      <c r="E10270" s="46">
        <v>47664</v>
      </c>
      <c r="F10270" s="45"/>
      <c r="G10270" s="93"/>
      <c r="H10270" s="93"/>
      <c r="I10270" s="99"/>
      <c r="J10270" s="99"/>
      <c r="K10270" s="99"/>
      <c r="L10270" s="99"/>
      <c r="M10270" s="99"/>
      <c r="N10270" s="99"/>
      <c r="O10270" s="99"/>
      <c r="P10270" s="99"/>
      <c r="Q10270" s="99"/>
      <c r="R10270" s="99"/>
      <c r="S10270" s="99"/>
      <c r="T10270" s="99"/>
      <c r="U10270" s="99"/>
      <c r="V10270" s="99"/>
      <c r="W10270" s="99"/>
      <c r="X10270" s="99"/>
      <c r="Y10270" s="99"/>
      <c r="Z10270" s="99"/>
      <c r="AF10270" s="326"/>
    </row>
    <row r="10271" spans="1:32" x14ac:dyDescent="0.25">
      <c r="A10271" s="44" t="s">
        <v>15174</v>
      </c>
      <c r="B10271" s="44" t="s">
        <v>15175</v>
      </c>
      <c r="C10271" s="45" t="s">
        <v>15176</v>
      </c>
      <c r="D10271" s="45" t="s">
        <v>12177</v>
      </c>
      <c r="E10271" s="45" t="s">
        <v>15177</v>
      </c>
      <c r="F10271" s="93"/>
      <c r="G10271" s="93"/>
      <c r="H10271" s="93"/>
      <c r="I10271" s="99"/>
      <c r="J10271" s="99"/>
      <c r="K10271" s="99"/>
      <c r="L10271" s="99"/>
      <c r="M10271" s="99"/>
      <c r="N10271" s="99"/>
      <c r="O10271" s="99"/>
      <c r="P10271" s="99"/>
      <c r="Q10271" s="99"/>
      <c r="R10271" s="99"/>
      <c r="S10271" s="99"/>
      <c r="T10271" s="99"/>
      <c r="U10271" s="99"/>
      <c r="V10271" s="99"/>
      <c r="W10271" s="99"/>
      <c r="X10271" s="99"/>
      <c r="Y10271" s="99"/>
      <c r="Z10271" s="99"/>
      <c r="AF10271" s="326"/>
    </row>
    <row r="10272" spans="1:32" x14ac:dyDescent="0.25">
      <c r="A10272" s="44" t="s">
        <v>15174</v>
      </c>
      <c r="B10272" s="44" t="s">
        <v>15175</v>
      </c>
      <c r="C10272" s="45" t="s">
        <v>15176</v>
      </c>
      <c r="D10272" s="93" t="s">
        <v>18817</v>
      </c>
      <c r="E10272" s="45" t="s">
        <v>15177</v>
      </c>
      <c r="F10272" s="379"/>
      <c r="G10272" s="379"/>
      <c r="H10272" s="379"/>
      <c r="I10272" s="380"/>
      <c r="J10272" s="380"/>
      <c r="K10272" s="380"/>
      <c r="L10272" s="380"/>
      <c r="M10272" s="380"/>
      <c r="N10272" s="380"/>
      <c r="O10272" s="380"/>
      <c r="P10272" s="380"/>
      <c r="Q10272" s="380"/>
      <c r="R10272" s="380"/>
      <c r="S10272" s="380"/>
      <c r="T10272" s="380"/>
      <c r="U10272" s="380"/>
      <c r="V10272" s="380"/>
      <c r="W10272" s="380"/>
      <c r="X10272" s="380"/>
      <c r="Y10272" s="380"/>
      <c r="Z10272" s="380"/>
      <c r="AA10272" s="380"/>
      <c r="AF10272" s="326"/>
    </row>
    <row r="10273" spans="1:32" x14ac:dyDescent="0.25">
      <c r="A10273" s="44" t="s">
        <v>5614</v>
      </c>
      <c r="B10273" s="44" t="s">
        <v>5443</v>
      </c>
      <c r="C10273" s="45">
        <v>22010701</v>
      </c>
      <c r="D10273" s="45" t="s">
        <v>12340</v>
      </c>
      <c r="E10273" s="45" t="s">
        <v>5444</v>
      </c>
      <c r="AF10273" s="326"/>
    </row>
    <row r="10274" spans="1:32" x14ac:dyDescent="0.25">
      <c r="A10274" s="44" t="s">
        <v>5614</v>
      </c>
      <c r="B10274" s="44" t="s">
        <v>966</v>
      </c>
      <c r="C10274" s="45">
        <v>22010702</v>
      </c>
      <c r="D10274" s="45" t="s">
        <v>12340</v>
      </c>
      <c r="E10274" s="45" t="s">
        <v>5444</v>
      </c>
      <c r="AF10274" s="326"/>
    </row>
    <row r="10275" spans="1:32" x14ac:dyDescent="0.25">
      <c r="A10275" s="44" t="s">
        <v>19425</v>
      </c>
      <c r="B10275" s="44" t="s">
        <v>2433</v>
      </c>
      <c r="C10275" s="45">
        <v>250106</v>
      </c>
      <c r="D10275" s="45" t="s">
        <v>12340</v>
      </c>
      <c r="E10275" s="45" t="s">
        <v>12896</v>
      </c>
      <c r="AF10275" s="326"/>
    </row>
    <row r="10276" spans="1:32" x14ac:dyDescent="0.25">
      <c r="A10276" s="44" t="s">
        <v>10261</v>
      </c>
      <c r="B10276" s="92" t="s">
        <v>10390</v>
      </c>
      <c r="C10276" s="56" t="s">
        <v>10129</v>
      </c>
      <c r="D10276" s="146" t="s">
        <v>10389</v>
      </c>
      <c r="E10276" s="107">
        <v>45838</v>
      </c>
      <c r="F10276" s="93"/>
      <c r="G10276" s="93"/>
      <c r="H10276" s="93"/>
      <c r="I10276" s="99"/>
      <c r="J10276" s="99"/>
      <c r="K10276" s="99"/>
      <c r="L10276" s="99"/>
      <c r="M10276" s="99"/>
      <c r="N10276" s="44"/>
      <c r="O10276" s="44"/>
      <c r="P10276" s="99"/>
      <c r="Q10276" s="99"/>
      <c r="R10276" s="99"/>
      <c r="S10276" s="99"/>
      <c r="T10276" s="99"/>
      <c r="U10276" s="99"/>
      <c r="V10276" s="99"/>
      <c r="W10276" s="99"/>
      <c r="X10276" s="99"/>
      <c r="Y10276" s="99"/>
      <c r="Z10276" s="99"/>
      <c r="AF10276" s="326"/>
    </row>
    <row r="10277" spans="1:32" x14ac:dyDescent="0.25">
      <c r="A10277" s="44" t="s">
        <v>19426</v>
      </c>
      <c r="B10277" s="44" t="s">
        <v>5447</v>
      </c>
      <c r="C10277" s="45">
        <v>230807</v>
      </c>
      <c r="D10277" s="45" t="s">
        <v>12340</v>
      </c>
      <c r="E10277" s="45" t="s">
        <v>8966</v>
      </c>
      <c r="AF10277" s="326"/>
    </row>
    <row r="10278" spans="1:32" x14ac:dyDescent="0.25">
      <c r="A10278" s="44" t="s">
        <v>17138</v>
      </c>
      <c r="B10278" s="44" t="s">
        <v>967</v>
      </c>
      <c r="C10278" s="45">
        <v>250601</v>
      </c>
      <c r="D10278" s="45" t="s">
        <v>12340</v>
      </c>
      <c r="E10278" s="45" t="s">
        <v>16905</v>
      </c>
      <c r="AF10278" s="326"/>
    </row>
    <row r="10279" spans="1:32" x14ac:dyDescent="0.3">
      <c r="A10279" s="372" t="s">
        <v>20139</v>
      </c>
      <c r="B10279" s="372" t="s">
        <v>2383</v>
      </c>
      <c r="C10279" s="125" t="s">
        <v>20257</v>
      </c>
      <c r="D10279" s="32" t="s">
        <v>20621</v>
      </c>
      <c r="E10279" s="125" t="s">
        <v>8976</v>
      </c>
      <c r="F10279" s="125" t="s">
        <v>1236</v>
      </c>
      <c r="G10279" s="125" t="s">
        <v>1237</v>
      </c>
      <c r="AF10279" s="326"/>
    </row>
    <row r="10280" spans="1:32" x14ac:dyDescent="0.25">
      <c r="A10280" s="44" t="s">
        <v>1697</v>
      </c>
      <c r="B10280" s="44" t="s">
        <v>5447</v>
      </c>
      <c r="C10280" s="45">
        <v>220802</v>
      </c>
      <c r="D10280" s="45" t="s">
        <v>12340</v>
      </c>
      <c r="E10280" s="45" t="s">
        <v>5239</v>
      </c>
      <c r="AF10280" s="326"/>
    </row>
    <row r="10281" spans="1:32" x14ac:dyDescent="0.25">
      <c r="A10281" s="44" t="s">
        <v>14714</v>
      </c>
      <c r="B10281" s="44" t="s">
        <v>13127</v>
      </c>
      <c r="C10281" s="45">
        <v>13.25</v>
      </c>
      <c r="D10281" s="45" t="s">
        <v>13565</v>
      </c>
      <c r="E10281" s="46">
        <v>47664</v>
      </c>
      <c r="F10281" s="45"/>
      <c r="G10281" s="93"/>
      <c r="H10281" s="93"/>
      <c r="I10281" s="99"/>
      <c r="J10281" s="99"/>
      <c r="K10281" s="99"/>
      <c r="L10281" s="99"/>
      <c r="M10281" s="99"/>
      <c r="N10281" s="99"/>
      <c r="O10281" s="99"/>
      <c r="P10281" s="99"/>
      <c r="Q10281" s="99"/>
      <c r="R10281" s="99"/>
      <c r="S10281" s="99"/>
      <c r="T10281" s="99"/>
      <c r="U10281" s="99"/>
      <c r="V10281" s="99"/>
      <c r="W10281" s="99"/>
      <c r="X10281" s="99"/>
      <c r="Y10281" s="99"/>
      <c r="Z10281" s="99"/>
      <c r="AF10281" s="326"/>
    </row>
    <row r="10282" spans="1:32" x14ac:dyDescent="0.25">
      <c r="A10282" s="44" t="s">
        <v>7706</v>
      </c>
      <c r="B10282" s="44" t="s">
        <v>1969</v>
      </c>
      <c r="C10282" s="45" t="s">
        <v>7707</v>
      </c>
      <c r="D10282" s="46" t="s">
        <v>13037</v>
      </c>
      <c r="E10282" s="46">
        <v>46193</v>
      </c>
      <c r="AF10282" s="326"/>
    </row>
    <row r="10283" spans="1:32" x14ac:dyDescent="0.25">
      <c r="A10283" s="44" t="s">
        <v>7706</v>
      </c>
      <c r="B10283" s="44" t="s">
        <v>3598</v>
      </c>
      <c r="C10283" s="45">
        <v>230301</v>
      </c>
      <c r="D10283" s="45" t="s">
        <v>12340</v>
      </c>
      <c r="E10283" s="45" t="s">
        <v>5580</v>
      </c>
      <c r="AF10283" s="326"/>
    </row>
    <row r="10284" spans="1:32" x14ac:dyDescent="0.25">
      <c r="A10284" s="44" t="s">
        <v>13351</v>
      </c>
      <c r="B10284" s="44" t="s">
        <v>13115</v>
      </c>
      <c r="C10284" s="45">
        <v>8.25</v>
      </c>
      <c r="D10284" s="45" t="s">
        <v>13565</v>
      </c>
      <c r="E10284" s="46">
        <v>47057</v>
      </c>
      <c r="F10284" s="45"/>
      <c r="G10284" s="93"/>
      <c r="H10284" s="93"/>
      <c r="I10284" s="99"/>
      <c r="J10284" s="99"/>
      <c r="K10284" s="99"/>
      <c r="L10284" s="99"/>
      <c r="M10284" s="99"/>
      <c r="N10284" s="99"/>
      <c r="O10284" s="99"/>
      <c r="P10284" s="99"/>
      <c r="Q10284" s="99"/>
      <c r="R10284" s="99"/>
      <c r="S10284" s="99"/>
      <c r="T10284" s="99"/>
      <c r="U10284" s="99"/>
      <c r="V10284" s="99"/>
      <c r="W10284" s="99"/>
      <c r="X10284" s="99"/>
      <c r="Y10284" s="99"/>
      <c r="Z10284" s="99"/>
      <c r="AF10284" s="326"/>
    </row>
    <row r="10285" spans="1:32" x14ac:dyDescent="0.25">
      <c r="A10285" s="44" t="s">
        <v>13351</v>
      </c>
      <c r="B10285" s="44" t="s">
        <v>13197</v>
      </c>
      <c r="C10285" s="45">
        <v>16.23</v>
      </c>
      <c r="D10285" s="45" t="s">
        <v>13565</v>
      </c>
      <c r="E10285" s="46">
        <v>46934</v>
      </c>
      <c r="F10285" s="45"/>
      <c r="G10285" s="93"/>
      <c r="H10285" s="93"/>
      <c r="I10285" s="99"/>
      <c r="J10285" s="99"/>
      <c r="K10285" s="99"/>
      <c r="L10285" s="99"/>
      <c r="M10285" s="99"/>
      <c r="N10285" s="99"/>
      <c r="O10285" s="99"/>
      <c r="P10285" s="99"/>
      <c r="Q10285" s="99"/>
      <c r="R10285" s="99"/>
      <c r="S10285" s="99"/>
      <c r="T10285" s="99"/>
      <c r="U10285" s="99"/>
      <c r="V10285" s="99"/>
      <c r="W10285" s="99"/>
      <c r="X10285" s="99"/>
      <c r="Y10285" s="99"/>
      <c r="Z10285" s="99"/>
      <c r="AF10285" s="326"/>
    </row>
    <row r="10286" spans="1:32" x14ac:dyDescent="0.25">
      <c r="A10286" s="256" t="s">
        <v>1912</v>
      </c>
      <c r="B10286" s="256" t="s">
        <v>9158</v>
      </c>
      <c r="C10286" s="53" t="s">
        <v>9257</v>
      </c>
      <c r="D10286" s="93" t="s">
        <v>5891</v>
      </c>
      <c r="E10286" s="257">
        <v>47059</v>
      </c>
      <c r="F10286" s="93"/>
      <c r="G10286" s="93"/>
      <c r="H10286" s="93"/>
      <c r="I10286" s="99"/>
      <c r="J10286" s="99"/>
      <c r="K10286" s="99"/>
      <c r="L10286" s="99"/>
      <c r="M10286" s="99"/>
      <c r="N10286" s="99"/>
      <c r="O10286" s="99"/>
      <c r="P10286" s="99"/>
      <c r="Q10286" s="99"/>
      <c r="R10286" s="99"/>
      <c r="S10286" s="99"/>
      <c r="T10286" s="99"/>
      <c r="U10286" s="99"/>
      <c r="V10286" s="99"/>
      <c r="W10286" s="99"/>
      <c r="X10286" s="99"/>
      <c r="Y10286" s="99"/>
      <c r="Z10286" s="99"/>
      <c r="AF10286" s="326"/>
    </row>
    <row r="10287" spans="1:32" x14ac:dyDescent="0.25">
      <c r="A10287" s="44" t="s">
        <v>1912</v>
      </c>
      <c r="B10287" s="44" t="s">
        <v>20344</v>
      </c>
      <c r="C10287" s="45" t="s">
        <v>8813</v>
      </c>
      <c r="D10287" s="32" t="s">
        <v>12570</v>
      </c>
      <c r="E10287" s="46">
        <v>46387</v>
      </c>
      <c r="AF10287" s="326"/>
    </row>
    <row r="10288" spans="1:32" x14ac:dyDescent="0.25">
      <c r="A10288" s="44" t="s">
        <v>1912</v>
      </c>
      <c r="B10288" s="92" t="s">
        <v>13084</v>
      </c>
      <c r="C10288" s="93" t="s">
        <v>13054</v>
      </c>
      <c r="D10288" s="93" t="s">
        <v>1250</v>
      </c>
      <c r="E10288" s="94">
        <v>47208</v>
      </c>
      <c r="F10288" s="93"/>
      <c r="G10288" s="93"/>
      <c r="H10288" s="93"/>
      <c r="I10288" s="99"/>
      <c r="J10288" s="99"/>
      <c r="K10288" s="99"/>
      <c r="L10288" s="99"/>
      <c r="M10288" s="99"/>
      <c r="N10288" s="99"/>
      <c r="O10288" s="44"/>
      <c r="P10288" s="99"/>
      <c r="Q10288" s="99"/>
      <c r="R10288" s="99"/>
      <c r="S10288" s="99"/>
      <c r="T10288" s="99"/>
      <c r="U10288" s="99"/>
      <c r="V10288" s="99"/>
      <c r="W10288" s="99"/>
      <c r="X10288" s="99"/>
      <c r="Y10288" s="99"/>
      <c r="Z10288" s="99"/>
      <c r="AF10288" s="326"/>
    </row>
    <row r="10289" spans="1:32" x14ac:dyDescent="0.25">
      <c r="A10289" s="57" t="s">
        <v>1394</v>
      </c>
      <c r="B10289" s="92" t="s">
        <v>3862</v>
      </c>
      <c r="C10289" s="93" t="s">
        <v>3860</v>
      </c>
      <c r="D10289" s="93" t="s">
        <v>3861</v>
      </c>
      <c r="E10289" s="94">
        <v>46203</v>
      </c>
      <c r="F10289" s="93"/>
      <c r="G10289" s="93"/>
      <c r="H10289" s="93"/>
      <c r="I10289" s="99"/>
      <c r="J10289" s="99"/>
      <c r="K10289" s="99"/>
      <c r="L10289" s="99"/>
      <c r="M10289" s="99"/>
      <c r="N10289" s="44"/>
      <c r="O10289" s="44"/>
      <c r="P10289" s="99"/>
      <c r="Q10289" s="99"/>
      <c r="R10289" s="99"/>
      <c r="S10289" s="99"/>
      <c r="T10289" s="99"/>
      <c r="U10289" s="99"/>
      <c r="V10289" s="99"/>
      <c r="W10289" s="99"/>
      <c r="X10289" s="99"/>
      <c r="Y10289" s="99"/>
      <c r="Z10289" s="99"/>
      <c r="AA10289" s="380"/>
      <c r="AF10289" s="326"/>
    </row>
    <row r="10290" spans="1:32" x14ac:dyDescent="0.25">
      <c r="A10290" s="44" t="s">
        <v>19427</v>
      </c>
      <c r="B10290" s="44" t="s">
        <v>5447</v>
      </c>
      <c r="C10290" s="45">
        <v>250802</v>
      </c>
      <c r="D10290" s="45" t="s">
        <v>12340</v>
      </c>
      <c r="E10290" s="45" t="s">
        <v>10682</v>
      </c>
      <c r="AF10290" s="326"/>
    </row>
    <row r="10291" spans="1:32" x14ac:dyDescent="0.25">
      <c r="A10291" s="44" t="s">
        <v>7567</v>
      </c>
      <c r="B10291" s="44" t="s">
        <v>2433</v>
      </c>
      <c r="C10291" s="45">
        <v>250106</v>
      </c>
      <c r="D10291" s="45" t="s">
        <v>12340</v>
      </c>
      <c r="E10291" s="45" t="s">
        <v>12896</v>
      </c>
      <c r="AF10291" s="326"/>
    </row>
    <row r="10292" spans="1:32" x14ac:dyDescent="0.25">
      <c r="A10292" s="44" t="s">
        <v>17139</v>
      </c>
      <c r="B10292" s="44" t="s">
        <v>5447</v>
      </c>
      <c r="C10292" s="45">
        <v>250802</v>
      </c>
      <c r="D10292" s="45" t="s">
        <v>12340</v>
      </c>
      <c r="E10292" s="45" t="s">
        <v>10682</v>
      </c>
      <c r="AF10292" s="326"/>
    </row>
    <row r="10293" spans="1:32" x14ac:dyDescent="0.25">
      <c r="A10293" s="44" t="s">
        <v>14924</v>
      </c>
      <c r="B10293" s="44" t="s">
        <v>15942</v>
      </c>
      <c r="C10293" s="45" t="s">
        <v>14925</v>
      </c>
      <c r="D10293" s="93" t="s">
        <v>3876</v>
      </c>
      <c r="E10293" s="359">
        <f>DATE(2029,4,18)</f>
        <v>47226</v>
      </c>
      <c r="F10293" s="93"/>
      <c r="G10293" s="93"/>
      <c r="H10293" s="93"/>
      <c r="I10293" s="99"/>
      <c r="J10293" s="99"/>
      <c r="K10293" s="99"/>
      <c r="L10293" s="99"/>
      <c r="M10293" s="99"/>
      <c r="N10293" s="99"/>
      <c r="O10293" s="99"/>
      <c r="P10293" s="99"/>
      <c r="Q10293" s="99"/>
      <c r="R10293" s="99"/>
      <c r="S10293" s="99"/>
      <c r="T10293" s="99"/>
      <c r="U10293" s="99"/>
      <c r="V10293" s="99"/>
      <c r="W10293" s="99"/>
      <c r="X10293" s="99"/>
      <c r="Y10293" s="99"/>
      <c r="Z10293" s="99"/>
      <c r="AF10293" s="326"/>
    </row>
    <row r="10294" spans="1:32" x14ac:dyDescent="0.25">
      <c r="A10294" s="44" t="s">
        <v>11559</v>
      </c>
      <c r="B10294" s="44" t="s">
        <v>10031</v>
      </c>
      <c r="C10294" s="45">
        <v>240101</v>
      </c>
      <c r="D10294" s="45" t="s">
        <v>12340</v>
      </c>
      <c r="E10294" s="45" t="s">
        <v>10032</v>
      </c>
      <c r="AF10294" s="326"/>
    </row>
    <row r="10295" spans="1:32" x14ac:dyDescent="0.25">
      <c r="A10295" s="44" t="s">
        <v>10531</v>
      </c>
      <c r="B10295" s="44" t="s">
        <v>16200</v>
      </c>
      <c r="C10295" s="45" t="s">
        <v>10591</v>
      </c>
      <c r="D10295" s="93" t="s">
        <v>3876</v>
      </c>
      <c r="E10295" s="359">
        <f>DATE(2028,5,7)</f>
        <v>46880</v>
      </c>
      <c r="F10295" s="93"/>
      <c r="G10295" s="93"/>
      <c r="H10295" s="93"/>
      <c r="I10295" s="99"/>
      <c r="J10295" s="99"/>
      <c r="K10295" s="99"/>
      <c r="L10295" s="99"/>
      <c r="M10295" s="99"/>
      <c r="N10295" s="99"/>
      <c r="O10295" s="99"/>
      <c r="P10295" s="99"/>
      <c r="Q10295" s="99"/>
      <c r="R10295" s="99"/>
      <c r="S10295" s="99"/>
      <c r="T10295" s="99"/>
      <c r="U10295" s="99"/>
      <c r="V10295" s="99"/>
      <c r="W10295" s="99"/>
      <c r="X10295" s="99"/>
      <c r="Y10295" s="99"/>
      <c r="Z10295" s="99"/>
      <c r="AF10295" s="326"/>
    </row>
    <row r="10296" spans="1:32" x14ac:dyDescent="0.3">
      <c r="A10296" s="372" t="s">
        <v>12457</v>
      </c>
      <c r="B10296" s="372" t="s">
        <v>13880</v>
      </c>
      <c r="C10296" s="125" t="s">
        <v>13881</v>
      </c>
      <c r="D10296" s="32" t="s">
        <v>20621</v>
      </c>
      <c r="E10296" s="125" t="s">
        <v>5650</v>
      </c>
      <c r="F10296" s="125" t="s">
        <v>1236</v>
      </c>
      <c r="G10296" s="125" t="s">
        <v>1237</v>
      </c>
      <c r="AF10296" s="326"/>
    </row>
    <row r="10297" spans="1:32" x14ac:dyDescent="0.25">
      <c r="A10297" s="44" t="s">
        <v>8857</v>
      </c>
      <c r="B10297" s="44" t="s">
        <v>20344</v>
      </c>
      <c r="C10297" s="45" t="s">
        <v>8813</v>
      </c>
      <c r="D10297" s="32" t="s">
        <v>12570</v>
      </c>
      <c r="E10297" s="46">
        <v>46387</v>
      </c>
      <c r="AF10297" s="326"/>
    </row>
    <row r="10298" spans="1:32" x14ac:dyDescent="0.25">
      <c r="A10298" s="44" t="s">
        <v>13352</v>
      </c>
      <c r="B10298" s="44" t="s">
        <v>13115</v>
      </c>
      <c r="C10298" s="45">
        <v>8.25</v>
      </c>
      <c r="D10298" s="45" t="s">
        <v>13565</v>
      </c>
      <c r="E10298" s="46">
        <v>47057</v>
      </c>
      <c r="F10298" s="45"/>
      <c r="G10298" s="93"/>
      <c r="H10298" s="93"/>
      <c r="I10298" s="99"/>
      <c r="J10298" s="99"/>
      <c r="K10298" s="99"/>
      <c r="L10298" s="99"/>
      <c r="M10298" s="99"/>
      <c r="N10298" s="99"/>
      <c r="O10298" s="99"/>
      <c r="P10298" s="99"/>
      <c r="Q10298" s="99"/>
      <c r="R10298" s="99"/>
      <c r="S10298" s="99"/>
      <c r="T10298" s="99"/>
      <c r="U10298" s="99"/>
      <c r="V10298" s="99"/>
      <c r="W10298" s="99"/>
      <c r="X10298" s="99"/>
      <c r="Y10298" s="99"/>
      <c r="Z10298" s="99"/>
      <c r="AF10298" s="326"/>
    </row>
    <row r="10299" spans="1:32" x14ac:dyDescent="0.25">
      <c r="A10299" s="44" t="s">
        <v>5615</v>
      </c>
      <c r="B10299" s="44" t="s">
        <v>3157</v>
      </c>
      <c r="C10299" s="45">
        <v>230305</v>
      </c>
      <c r="D10299" s="45" t="s">
        <v>12340</v>
      </c>
      <c r="E10299" s="45" t="s">
        <v>3276</v>
      </c>
      <c r="AF10299" s="326"/>
    </row>
    <row r="10300" spans="1:32" x14ac:dyDescent="0.25">
      <c r="A10300" s="44" t="s">
        <v>5615</v>
      </c>
      <c r="B10300" s="44" t="s">
        <v>2433</v>
      </c>
      <c r="C10300" s="45">
        <v>220105</v>
      </c>
      <c r="D10300" s="45" t="s">
        <v>12340</v>
      </c>
      <c r="E10300" s="45" t="s">
        <v>2686</v>
      </c>
      <c r="AF10300" s="326"/>
    </row>
    <row r="10301" spans="1:32" x14ac:dyDescent="0.3">
      <c r="A10301" s="372" t="s">
        <v>17140</v>
      </c>
      <c r="B10301" s="372" t="s">
        <v>2383</v>
      </c>
      <c r="C10301" s="125" t="s">
        <v>20257</v>
      </c>
      <c r="D10301" s="32" t="s">
        <v>20621</v>
      </c>
      <c r="E10301" s="125" t="s">
        <v>8976</v>
      </c>
      <c r="F10301" s="125" t="s">
        <v>1237</v>
      </c>
      <c r="G10301" s="125" t="s">
        <v>1237</v>
      </c>
      <c r="AF10301" s="326"/>
    </row>
    <row r="10302" spans="1:32" x14ac:dyDescent="0.25">
      <c r="A10302" s="44" t="s">
        <v>17140</v>
      </c>
      <c r="B10302" s="44" t="s">
        <v>2433</v>
      </c>
      <c r="C10302" s="45">
        <v>250106</v>
      </c>
      <c r="D10302" s="45" t="s">
        <v>12340</v>
      </c>
      <c r="E10302" s="45" t="s">
        <v>12896</v>
      </c>
      <c r="AF10302" s="326"/>
    </row>
    <row r="10303" spans="1:32" x14ac:dyDescent="0.25">
      <c r="A10303" s="44" t="s">
        <v>7008</v>
      </c>
      <c r="B10303" s="44" t="s">
        <v>2433</v>
      </c>
      <c r="C10303" s="45">
        <v>230105</v>
      </c>
      <c r="D10303" s="45" t="s">
        <v>12340</v>
      </c>
      <c r="E10303" s="45" t="s">
        <v>5580</v>
      </c>
      <c r="AF10303" s="326"/>
    </row>
    <row r="10304" spans="1:32" x14ac:dyDescent="0.25">
      <c r="A10304" s="44" t="s">
        <v>782</v>
      </c>
      <c r="B10304" s="44" t="s">
        <v>3275</v>
      </c>
      <c r="C10304" s="45">
        <v>210101</v>
      </c>
      <c r="D10304" s="45" t="s">
        <v>12340</v>
      </c>
      <c r="E10304" s="45" t="s">
        <v>3276</v>
      </c>
      <c r="AF10304" s="326"/>
    </row>
    <row r="10305" spans="1:32" x14ac:dyDescent="0.25">
      <c r="A10305" s="44" t="s">
        <v>782</v>
      </c>
      <c r="B10305" s="44" t="s">
        <v>5447</v>
      </c>
      <c r="C10305" s="45">
        <v>230807</v>
      </c>
      <c r="D10305" s="45" t="s">
        <v>12340</v>
      </c>
      <c r="E10305" s="45" t="s">
        <v>8966</v>
      </c>
      <c r="AF10305" s="326"/>
    </row>
    <row r="10306" spans="1:32" x14ac:dyDescent="0.25">
      <c r="A10306" s="44" t="s">
        <v>782</v>
      </c>
      <c r="B10306" s="44" t="s">
        <v>977</v>
      </c>
      <c r="C10306" s="45">
        <v>230805</v>
      </c>
      <c r="D10306" s="45" t="s">
        <v>12340</v>
      </c>
      <c r="E10306" s="45" t="s">
        <v>4380</v>
      </c>
      <c r="AF10306" s="326"/>
    </row>
    <row r="10307" spans="1:32" x14ac:dyDescent="0.25">
      <c r="A10307" s="44" t="s">
        <v>782</v>
      </c>
      <c r="B10307" s="44" t="s">
        <v>967</v>
      </c>
      <c r="C10307" s="45">
        <v>230601</v>
      </c>
      <c r="D10307" s="45" t="s">
        <v>12340</v>
      </c>
      <c r="E10307" s="45" t="s">
        <v>8383</v>
      </c>
      <c r="AF10307" s="326"/>
    </row>
    <row r="10308" spans="1:32" x14ac:dyDescent="0.3">
      <c r="A10308" s="57" t="s">
        <v>453</v>
      </c>
      <c r="B10308" s="57" t="s">
        <v>2254</v>
      </c>
      <c r="C10308" s="62">
        <v>24030</v>
      </c>
      <c r="D10308" s="93" t="s">
        <v>5007</v>
      </c>
      <c r="E10308" s="60">
        <v>46326</v>
      </c>
      <c r="F10308" s="379"/>
      <c r="G10308" s="379"/>
      <c r="H10308" s="379"/>
      <c r="I10308" s="380"/>
      <c r="J10308" s="380"/>
      <c r="K10308" s="380"/>
      <c r="L10308" s="380"/>
      <c r="M10308" s="380"/>
      <c r="N10308" s="380"/>
      <c r="O10308" s="380"/>
      <c r="P10308" s="380"/>
      <c r="Q10308" s="380"/>
      <c r="R10308" s="380"/>
      <c r="S10308" s="380"/>
      <c r="T10308" s="380"/>
      <c r="U10308" s="380"/>
      <c r="V10308" s="380"/>
      <c r="W10308" s="380"/>
      <c r="X10308" s="380"/>
      <c r="Y10308" s="380"/>
      <c r="Z10308" s="380"/>
      <c r="AA10308" s="380"/>
      <c r="AF10308" s="326"/>
    </row>
    <row r="10309" spans="1:32" x14ac:dyDescent="0.25">
      <c r="A10309" s="44" t="s">
        <v>453</v>
      </c>
      <c r="B10309" s="44" t="s">
        <v>20344</v>
      </c>
      <c r="C10309" s="45" t="s">
        <v>8813</v>
      </c>
      <c r="D10309" s="32" t="s">
        <v>12570</v>
      </c>
      <c r="E10309" s="46">
        <v>46387</v>
      </c>
      <c r="AF10309" s="326"/>
    </row>
    <row r="10310" spans="1:32" x14ac:dyDescent="0.3">
      <c r="A10310" s="372" t="s">
        <v>14</v>
      </c>
      <c r="B10310" s="372" t="s">
        <v>12354</v>
      </c>
      <c r="C10310" s="125" t="s">
        <v>12187</v>
      </c>
      <c r="D10310" s="32" t="s">
        <v>20621</v>
      </c>
      <c r="E10310" s="125" t="s">
        <v>5239</v>
      </c>
      <c r="F10310" s="125" t="s">
        <v>1237</v>
      </c>
      <c r="G10310" s="125" t="s">
        <v>1237</v>
      </c>
      <c r="AF10310" s="326"/>
    </row>
    <row r="10311" spans="1:32" x14ac:dyDescent="0.25">
      <c r="A10311" s="57" t="s">
        <v>14</v>
      </c>
      <c r="B10311" s="92" t="s">
        <v>3862</v>
      </c>
      <c r="C10311" s="93" t="s">
        <v>3860</v>
      </c>
      <c r="D10311" s="93" t="s">
        <v>3861</v>
      </c>
      <c r="E10311" s="94">
        <v>46203</v>
      </c>
      <c r="F10311" s="93"/>
      <c r="G10311" s="93"/>
      <c r="H10311" s="93"/>
      <c r="I10311" s="99"/>
      <c r="J10311" s="99"/>
      <c r="K10311" s="99"/>
      <c r="L10311" s="99"/>
      <c r="M10311" s="99"/>
      <c r="N10311" s="44"/>
      <c r="O10311" s="44"/>
      <c r="P10311" s="99"/>
      <c r="Q10311" s="99"/>
      <c r="R10311" s="99"/>
      <c r="S10311" s="99"/>
      <c r="T10311" s="99"/>
      <c r="U10311" s="99"/>
      <c r="V10311" s="99"/>
      <c r="W10311" s="99"/>
      <c r="X10311" s="99"/>
      <c r="Y10311" s="99"/>
      <c r="Z10311" s="99"/>
      <c r="AA10311" s="380"/>
      <c r="AF10311" s="326"/>
    </row>
    <row r="10312" spans="1:32" x14ac:dyDescent="0.25">
      <c r="A10312" s="44" t="s">
        <v>14</v>
      </c>
      <c r="B10312" s="44" t="s">
        <v>13134</v>
      </c>
      <c r="C10312" s="45">
        <v>13.23</v>
      </c>
      <c r="D10312" s="45" t="s">
        <v>13565</v>
      </c>
      <c r="E10312" s="46">
        <v>46934</v>
      </c>
      <c r="F10312" s="45" t="s">
        <v>1384</v>
      </c>
      <c r="G10312" s="93"/>
      <c r="H10312" s="93"/>
      <c r="I10312" s="99"/>
      <c r="J10312" s="99"/>
      <c r="K10312" s="99"/>
      <c r="L10312" s="99"/>
      <c r="M10312" s="99"/>
      <c r="N10312" s="99"/>
      <c r="O10312" s="99"/>
      <c r="P10312" s="99"/>
      <c r="Q10312" s="99"/>
      <c r="R10312" s="99"/>
      <c r="S10312" s="99"/>
      <c r="T10312" s="99"/>
      <c r="U10312" s="99"/>
      <c r="V10312" s="99"/>
      <c r="W10312" s="99"/>
      <c r="X10312" s="99"/>
      <c r="Y10312" s="99"/>
      <c r="Z10312" s="99"/>
      <c r="AF10312" s="326"/>
    </row>
    <row r="10313" spans="1:32" x14ac:dyDescent="0.25">
      <c r="A10313" s="44" t="s">
        <v>14</v>
      </c>
      <c r="B10313" s="44" t="s">
        <v>13126</v>
      </c>
      <c r="C10313" s="45">
        <v>14.23</v>
      </c>
      <c r="D10313" s="45" t="s">
        <v>13565</v>
      </c>
      <c r="E10313" s="46">
        <v>46934</v>
      </c>
      <c r="F10313" s="45" t="s">
        <v>1384</v>
      </c>
      <c r="G10313" s="93"/>
      <c r="H10313" s="93"/>
      <c r="I10313" s="99"/>
      <c r="J10313" s="99"/>
      <c r="K10313" s="99"/>
      <c r="L10313" s="99"/>
      <c r="M10313" s="99"/>
      <c r="N10313" s="99"/>
      <c r="O10313" s="99"/>
      <c r="P10313" s="99"/>
      <c r="Q10313" s="99"/>
      <c r="R10313" s="99"/>
      <c r="S10313" s="99"/>
      <c r="T10313" s="99"/>
      <c r="U10313" s="99"/>
      <c r="V10313" s="99"/>
      <c r="W10313" s="99"/>
      <c r="X10313" s="99"/>
      <c r="Y10313" s="99"/>
      <c r="Z10313" s="99"/>
      <c r="AF10313" s="326"/>
    </row>
    <row r="10314" spans="1:32" x14ac:dyDescent="0.25">
      <c r="A10314" s="44" t="s">
        <v>14</v>
      </c>
      <c r="B10314" s="44" t="s">
        <v>13141</v>
      </c>
      <c r="C10314" s="45">
        <v>20.23</v>
      </c>
      <c r="D10314" s="45" t="s">
        <v>13565</v>
      </c>
      <c r="E10314" s="46">
        <v>46934</v>
      </c>
      <c r="F10314" s="45" t="s">
        <v>1384</v>
      </c>
      <c r="G10314" s="93"/>
      <c r="H10314" s="93"/>
      <c r="I10314" s="99"/>
      <c r="J10314" s="99"/>
      <c r="K10314" s="99"/>
      <c r="L10314" s="99"/>
      <c r="M10314" s="99"/>
      <c r="N10314" s="99"/>
      <c r="O10314" s="99"/>
      <c r="P10314" s="99"/>
      <c r="Q10314" s="99"/>
      <c r="R10314" s="99"/>
      <c r="S10314" s="99"/>
      <c r="T10314" s="99"/>
      <c r="U10314" s="99"/>
      <c r="V10314" s="99"/>
      <c r="W10314" s="99"/>
      <c r="X10314" s="99"/>
      <c r="Y10314" s="99"/>
      <c r="Z10314" s="99"/>
      <c r="AF10314" s="326"/>
    </row>
    <row r="10315" spans="1:32" x14ac:dyDescent="0.25">
      <c r="A10315" s="44" t="s">
        <v>14</v>
      </c>
      <c r="B10315" s="44" t="s">
        <v>13111</v>
      </c>
      <c r="C10315" s="45">
        <v>33.229999999999997</v>
      </c>
      <c r="D10315" s="45" t="s">
        <v>13565</v>
      </c>
      <c r="E10315" s="46">
        <v>46934</v>
      </c>
      <c r="F10315" s="45" t="s">
        <v>1384</v>
      </c>
      <c r="G10315" s="93"/>
      <c r="H10315" s="93"/>
      <c r="I10315" s="99"/>
      <c r="J10315" s="99"/>
      <c r="K10315" s="99"/>
      <c r="L10315" s="99"/>
      <c r="M10315" s="99"/>
      <c r="N10315" s="99"/>
      <c r="O10315" s="99"/>
      <c r="P10315" s="99"/>
      <c r="Q10315" s="99"/>
      <c r="R10315" s="99"/>
      <c r="S10315" s="99"/>
      <c r="T10315" s="99"/>
      <c r="U10315" s="99"/>
      <c r="V10315" s="99"/>
      <c r="W10315" s="99"/>
      <c r="X10315" s="99"/>
      <c r="Y10315" s="99"/>
      <c r="Z10315" s="99"/>
      <c r="AF10315" s="326"/>
    </row>
    <row r="10316" spans="1:32" x14ac:dyDescent="0.25">
      <c r="A10316" s="102" t="s">
        <v>14</v>
      </c>
      <c r="B10316" s="92" t="s">
        <v>12217</v>
      </c>
      <c r="C10316" s="93" t="s">
        <v>12221</v>
      </c>
      <c r="D10316" s="93" t="s">
        <v>1250</v>
      </c>
      <c r="E10316" s="94">
        <v>46317</v>
      </c>
      <c r="F10316" s="93"/>
      <c r="G10316" s="93"/>
      <c r="H10316" s="93"/>
      <c r="I10316" s="99"/>
      <c r="J10316" s="99"/>
      <c r="K10316" s="99"/>
      <c r="L10316" s="99"/>
      <c r="M10316" s="99"/>
      <c r="N10316" s="44"/>
      <c r="O10316" s="44"/>
      <c r="P10316" s="99"/>
      <c r="Q10316" s="99"/>
      <c r="R10316" s="99"/>
      <c r="S10316" s="99"/>
      <c r="T10316" s="99"/>
      <c r="U10316" s="99"/>
      <c r="V10316" s="99"/>
      <c r="W10316" s="99"/>
      <c r="X10316" s="99"/>
      <c r="Y10316" s="99"/>
      <c r="Z10316" s="99"/>
      <c r="AA10316" s="380"/>
      <c r="AF10316" s="326"/>
    </row>
    <row r="10317" spans="1:32" x14ac:dyDescent="0.25">
      <c r="A10317" s="256" t="s">
        <v>9195</v>
      </c>
      <c r="B10317" s="256" t="s">
        <v>9158</v>
      </c>
      <c r="C10317" s="53" t="s">
        <v>9258</v>
      </c>
      <c r="D10317" s="93" t="s">
        <v>5891</v>
      </c>
      <c r="E10317" s="257">
        <v>47059</v>
      </c>
      <c r="F10317" s="93"/>
      <c r="G10317" s="93"/>
      <c r="H10317" s="93"/>
      <c r="I10317" s="99"/>
      <c r="J10317" s="99"/>
      <c r="K10317" s="99"/>
      <c r="L10317" s="99"/>
      <c r="M10317" s="99"/>
      <c r="N10317" s="99"/>
      <c r="O10317" s="99"/>
      <c r="P10317" s="99"/>
      <c r="Q10317" s="99"/>
      <c r="R10317" s="99"/>
      <c r="S10317" s="99"/>
      <c r="T10317" s="99"/>
      <c r="U10317" s="99"/>
      <c r="V10317" s="99"/>
      <c r="W10317" s="99"/>
      <c r="X10317" s="99"/>
      <c r="Y10317" s="99"/>
      <c r="Z10317" s="99"/>
      <c r="AF10317" s="326"/>
    </row>
    <row r="10318" spans="1:32" x14ac:dyDescent="0.3">
      <c r="A10318" s="372" t="s">
        <v>1101</v>
      </c>
      <c r="B10318" s="372" t="s">
        <v>5068</v>
      </c>
      <c r="C10318" s="125" t="s">
        <v>17595</v>
      </c>
      <c r="D10318" s="32" t="s">
        <v>20621</v>
      </c>
      <c r="E10318" s="125" t="s">
        <v>5246</v>
      </c>
      <c r="F10318" s="125" t="s">
        <v>1236</v>
      </c>
      <c r="G10318" s="125" t="s">
        <v>1237</v>
      </c>
      <c r="AF10318" s="326"/>
    </row>
    <row r="10319" spans="1:32" x14ac:dyDescent="0.25">
      <c r="A10319" s="44" t="s">
        <v>1698</v>
      </c>
      <c r="B10319" s="44" t="s">
        <v>2433</v>
      </c>
      <c r="C10319" s="45">
        <v>230105</v>
      </c>
      <c r="D10319" s="45" t="s">
        <v>12340</v>
      </c>
      <c r="E10319" s="45" t="s">
        <v>5580</v>
      </c>
      <c r="AF10319" s="326"/>
    </row>
    <row r="10320" spans="1:32" x14ac:dyDescent="0.25">
      <c r="A10320" s="44" t="s">
        <v>14715</v>
      </c>
      <c r="B10320" s="44" t="s">
        <v>13107</v>
      </c>
      <c r="C10320" s="45">
        <v>9.25</v>
      </c>
      <c r="D10320" s="45" t="s">
        <v>13565</v>
      </c>
      <c r="E10320" s="46">
        <v>47664</v>
      </c>
      <c r="F10320" s="45"/>
      <c r="G10320" s="93"/>
      <c r="H10320" s="93"/>
      <c r="I10320" s="99"/>
      <c r="J10320" s="99"/>
      <c r="K10320" s="99"/>
      <c r="L10320" s="99"/>
      <c r="M10320" s="99"/>
      <c r="N10320" s="99"/>
      <c r="O10320" s="99"/>
      <c r="P10320" s="99"/>
      <c r="Q10320" s="99"/>
      <c r="R10320" s="99"/>
      <c r="S10320" s="99"/>
      <c r="T10320" s="99"/>
      <c r="U10320" s="99"/>
      <c r="V10320" s="99"/>
      <c r="W10320" s="99"/>
      <c r="X10320" s="99"/>
      <c r="Y10320" s="99"/>
      <c r="Z10320" s="99"/>
      <c r="AF10320" s="326"/>
    </row>
    <row r="10321" spans="1:32" x14ac:dyDescent="0.25">
      <c r="A10321" s="67" t="s">
        <v>7</v>
      </c>
      <c r="B10321" s="256" t="s">
        <v>7398</v>
      </c>
      <c r="C10321" s="53" t="s">
        <v>7438</v>
      </c>
      <c r="D10321" s="93" t="s">
        <v>5891</v>
      </c>
      <c r="E10321" s="257">
        <v>46824</v>
      </c>
      <c r="F10321" s="93"/>
      <c r="G10321" s="93"/>
      <c r="H10321" s="93"/>
      <c r="I10321" s="99"/>
      <c r="J10321" s="99"/>
      <c r="K10321" s="99"/>
      <c r="L10321" s="99"/>
      <c r="M10321" s="99"/>
      <c r="N10321" s="99"/>
      <c r="O10321" s="99"/>
      <c r="P10321" s="99"/>
      <c r="Q10321" s="99"/>
      <c r="R10321" s="99"/>
      <c r="S10321" s="99"/>
      <c r="T10321" s="99"/>
      <c r="U10321" s="99"/>
      <c r="V10321" s="99"/>
      <c r="W10321" s="99"/>
      <c r="X10321" s="99"/>
      <c r="Y10321" s="99"/>
      <c r="Z10321" s="99"/>
      <c r="AF10321" s="326"/>
    </row>
    <row r="10322" spans="1:32" x14ac:dyDescent="0.3">
      <c r="A10322" s="57" t="s">
        <v>7</v>
      </c>
      <c r="B10322" s="57" t="s">
        <v>2254</v>
      </c>
      <c r="C10322" s="62">
        <v>24030</v>
      </c>
      <c r="D10322" s="93" t="s">
        <v>5007</v>
      </c>
      <c r="E10322" s="60">
        <v>46326</v>
      </c>
      <c r="F10322" s="379"/>
      <c r="G10322" s="379"/>
      <c r="H10322" s="379"/>
      <c r="I10322" s="380"/>
      <c r="J10322" s="380"/>
      <c r="K10322" s="380"/>
      <c r="L10322" s="380"/>
      <c r="M10322" s="380"/>
      <c r="N10322" s="380"/>
      <c r="O10322" s="380"/>
      <c r="P10322" s="380"/>
      <c r="Q10322" s="380"/>
      <c r="R10322" s="380"/>
      <c r="S10322" s="380"/>
      <c r="T10322" s="380"/>
      <c r="U10322" s="380"/>
      <c r="V10322" s="380"/>
      <c r="W10322" s="380"/>
      <c r="X10322" s="380"/>
      <c r="Y10322" s="380"/>
      <c r="Z10322" s="380"/>
      <c r="AA10322" s="380"/>
      <c r="AF10322" s="326"/>
    </row>
    <row r="10323" spans="1:32" ht="14.4" x14ac:dyDescent="0.3">
      <c r="A10323" s="385" t="s">
        <v>7</v>
      </c>
      <c r="B10323" s="385" t="s">
        <v>1362</v>
      </c>
      <c r="C10323" s="387" t="s">
        <v>5000</v>
      </c>
      <c r="D10323" s="93" t="s">
        <v>5007</v>
      </c>
      <c r="E10323" s="389" t="s">
        <v>10500</v>
      </c>
      <c r="AF10323" s="326"/>
    </row>
    <row r="10324" spans="1:32" x14ac:dyDescent="0.3">
      <c r="A10324" s="372" t="s">
        <v>7</v>
      </c>
      <c r="B10324" s="372" t="s">
        <v>12348</v>
      </c>
      <c r="C10324" s="125" t="s">
        <v>12188</v>
      </c>
      <c r="D10324" s="32" t="s">
        <v>20621</v>
      </c>
      <c r="E10324" s="125" t="s">
        <v>5239</v>
      </c>
      <c r="F10324" s="125" t="s">
        <v>1236</v>
      </c>
      <c r="G10324" s="125" t="s">
        <v>1237</v>
      </c>
      <c r="AF10324" s="326"/>
    </row>
    <row r="10325" spans="1:32" x14ac:dyDescent="0.3">
      <c r="A10325" s="372" t="s">
        <v>7</v>
      </c>
      <c r="B10325" s="372" t="s">
        <v>1204</v>
      </c>
      <c r="C10325" s="125" t="s">
        <v>14352</v>
      </c>
      <c r="D10325" s="32" t="s">
        <v>20621</v>
      </c>
      <c r="E10325" s="125" t="s">
        <v>13567</v>
      </c>
      <c r="F10325" s="125" t="s">
        <v>1236</v>
      </c>
      <c r="G10325" s="125" t="s">
        <v>1237</v>
      </c>
      <c r="AF10325" s="326"/>
    </row>
    <row r="10326" spans="1:32" x14ac:dyDescent="0.25">
      <c r="A10326" s="57" t="s">
        <v>7</v>
      </c>
      <c r="B10326" s="92" t="s">
        <v>3862</v>
      </c>
      <c r="C10326" s="93" t="s">
        <v>3860</v>
      </c>
      <c r="D10326" s="93" t="s">
        <v>3861</v>
      </c>
      <c r="E10326" s="94">
        <v>46203</v>
      </c>
      <c r="F10326" s="93"/>
      <c r="G10326" s="93"/>
      <c r="H10326" s="93"/>
      <c r="I10326" s="99"/>
      <c r="J10326" s="99"/>
      <c r="K10326" s="99"/>
      <c r="L10326" s="99"/>
      <c r="M10326" s="99"/>
      <c r="N10326" s="44"/>
      <c r="O10326" s="44"/>
      <c r="P10326" s="99"/>
      <c r="Q10326" s="99"/>
      <c r="R10326" s="99"/>
      <c r="S10326" s="99"/>
      <c r="T10326" s="99"/>
      <c r="U10326" s="99"/>
      <c r="V10326" s="99"/>
      <c r="W10326" s="99"/>
      <c r="X10326" s="99"/>
      <c r="Y10326" s="99"/>
      <c r="Z10326" s="99"/>
      <c r="AA10326" s="380"/>
      <c r="AF10326" s="326"/>
    </row>
    <row r="10327" spans="1:32" x14ac:dyDescent="0.25">
      <c r="A10327" s="44" t="s">
        <v>7</v>
      </c>
      <c r="B10327" s="44" t="s">
        <v>13127</v>
      </c>
      <c r="C10327" s="45">
        <v>13.25</v>
      </c>
      <c r="D10327" s="45" t="s">
        <v>13565</v>
      </c>
      <c r="E10327" s="46">
        <v>47664</v>
      </c>
      <c r="F10327" s="45"/>
      <c r="G10327" s="93"/>
      <c r="H10327" s="93"/>
      <c r="I10327" s="99"/>
      <c r="J10327" s="99"/>
      <c r="K10327" s="99"/>
      <c r="L10327" s="99"/>
      <c r="M10327" s="99"/>
      <c r="N10327" s="99"/>
      <c r="O10327" s="99"/>
      <c r="P10327" s="99"/>
      <c r="Q10327" s="99"/>
      <c r="R10327" s="99"/>
      <c r="S10327" s="99"/>
      <c r="T10327" s="99"/>
      <c r="U10327" s="99"/>
      <c r="V10327" s="99"/>
      <c r="W10327" s="99"/>
      <c r="X10327" s="99"/>
      <c r="Y10327" s="99"/>
      <c r="Z10327" s="99"/>
      <c r="AF10327" s="326"/>
    </row>
    <row r="10328" spans="1:32" x14ac:dyDescent="0.25">
      <c r="A10328" s="44" t="s">
        <v>7</v>
      </c>
      <c r="B10328" s="44" t="s">
        <v>13126</v>
      </c>
      <c r="C10328" s="45">
        <v>14.25</v>
      </c>
      <c r="D10328" s="45" t="s">
        <v>13565</v>
      </c>
      <c r="E10328" s="46">
        <v>47664</v>
      </c>
      <c r="F10328" s="45"/>
      <c r="G10328" s="93"/>
      <c r="H10328" s="93"/>
      <c r="I10328" s="99"/>
      <c r="J10328" s="99"/>
      <c r="K10328" s="99"/>
      <c r="L10328" s="99"/>
      <c r="M10328" s="99"/>
      <c r="N10328" s="99"/>
      <c r="O10328" s="99"/>
      <c r="P10328" s="99"/>
      <c r="Q10328" s="99"/>
      <c r="R10328" s="99"/>
      <c r="S10328" s="99"/>
      <c r="T10328" s="99"/>
      <c r="U10328" s="99"/>
      <c r="V10328" s="99"/>
      <c r="W10328" s="99"/>
      <c r="X10328" s="99"/>
      <c r="Y10328" s="99"/>
      <c r="Z10328" s="99"/>
      <c r="AF10328" s="326"/>
    </row>
    <row r="10329" spans="1:32" x14ac:dyDescent="0.25">
      <c r="A10329" s="44" t="s">
        <v>7</v>
      </c>
      <c r="B10329" s="44" t="s">
        <v>14670</v>
      </c>
      <c r="C10329" s="45">
        <v>16.25</v>
      </c>
      <c r="D10329" s="45" t="s">
        <v>13565</v>
      </c>
      <c r="E10329" s="46">
        <v>47664</v>
      </c>
      <c r="F10329" s="45"/>
      <c r="G10329" s="93"/>
      <c r="H10329" s="93"/>
      <c r="I10329" s="99"/>
      <c r="J10329" s="99"/>
      <c r="K10329" s="99"/>
      <c r="L10329" s="99"/>
      <c r="M10329" s="99"/>
      <c r="N10329" s="99"/>
      <c r="O10329" s="99"/>
      <c r="P10329" s="99"/>
      <c r="Q10329" s="99"/>
      <c r="R10329" s="99"/>
      <c r="S10329" s="99"/>
      <c r="T10329" s="99"/>
      <c r="U10329" s="99"/>
      <c r="V10329" s="99"/>
      <c r="W10329" s="99"/>
      <c r="X10329" s="99"/>
      <c r="Y10329" s="99"/>
      <c r="Z10329" s="99"/>
      <c r="AF10329" s="326"/>
    </row>
    <row r="10330" spans="1:32" x14ac:dyDescent="0.25">
      <c r="A10330" s="44" t="s">
        <v>7</v>
      </c>
      <c r="B10330" s="44" t="s">
        <v>13145</v>
      </c>
      <c r="C10330" s="45">
        <v>20.239999999999998</v>
      </c>
      <c r="D10330" s="45" t="s">
        <v>13565</v>
      </c>
      <c r="E10330" s="46">
        <v>47299</v>
      </c>
      <c r="F10330" s="45"/>
      <c r="G10330" s="93"/>
      <c r="H10330" s="93"/>
      <c r="I10330" s="99"/>
      <c r="J10330" s="99"/>
      <c r="K10330" s="99"/>
      <c r="L10330" s="99"/>
      <c r="M10330" s="99"/>
      <c r="N10330" s="99"/>
      <c r="O10330" s="99"/>
      <c r="P10330" s="99"/>
      <c r="Q10330" s="99"/>
      <c r="R10330" s="99"/>
      <c r="S10330" s="99"/>
      <c r="T10330" s="99"/>
      <c r="U10330" s="99"/>
      <c r="V10330" s="99"/>
      <c r="W10330" s="99"/>
      <c r="X10330" s="99"/>
      <c r="Y10330" s="99"/>
      <c r="Z10330" s="99"/>
      <c r="AF10330" s="326"/>
    </row>
    <row r="10331" spans="1:32" x14ac:dyDescent="0.25">
      <c r="A10331" s="44" t="s">
        <v>7</v>
      </c>
      <c r="B10331" s="44" t="s">
        <v>13118</v>
      </c>
      <c r="C10331" s="45">
        <v>21.23</v>
      </c>
      <c r="D10331" s="45" t="s">
        <v>13565</v>
      </c>
      <c r="E10331" s="46">
        <v>46934</v>
      </c>
      <c r="F10331" s="45"/>
      <c r="G10331" s="93"/>
      <c r="H10331" s="93"/>
      <c r="I10331" s="99"/>
      <c r="J10331" s="99"/>
      <c r="K10331" s="99"/>
      <c r="L10331" s="99"/>
      <c r="M10331" s="99"/>
      <c r="N10331" s="99"/>
      <c r="O10331" s="99"/>
      <c r="P10331" s="99"/>
      <c r="Q10331" s="99"/>
      <c r="R10331" s="99"/>
      <c r="S10331" s="99"/>
      <c r="T10331" s="99"/>
      <c r="U10331" s="99"/>
      <c r="V10331" s="99"/>
      <c r="W10331" s="99"/>
      <c r="X10331" s="99"/>
      <c r="Y10331" s="99"/>
      <c r="Z10331" s="99"/>
      <c r="AF10331" s="326"/>
    </row>
    <row r="10332" spans="1:32" x14ac:dyDescent="0.25">
      <c r="A10332" s="44" t="s">
        <v>7</v>
      </c>
      <c r="B10332" s="44" t="s">
        <v>20344</v>
      </c>
      <c r="C10332" s="45" t="s">
        <v>8813</v>
      </c>
      <c r="D10332" s="32" t="s">
        <v>12570</v>
      </c>
      <c r="E10332" s="46">
        <v>46387</v>
      </c>
      <c r="AF10332" s="326"/>
    </row>
    <row r="10333" spans="1:32" x14ac:dyDescent="0.25">
      <c r="A10333" s="44" t="s">
        <v>7</v>
      </c>
      <c r="B10333" s="44" t="s">
        <v>20353</v>
      </c>
      <c r="C10333" s="45" t="s">
        <v>20354</v>
      </c>
      <c r="D10333" s="32" t="s">
        <v>12570</v>
      </c>
      <c r="E10333" s="46">
        <v>46507</v>
      </c>
      <c r="AF10333" s="326"/>
    </row>
    <row r="10334" spans="1:32" x14ac:dyDescent="0.25">
      <c r="A10334" s="44" t="s">
        <v>7</v>
      </c>
      <c r="B10334" s="44" t="s">
        <v>5100</v>
      </c>
      <c r="C10334" s="45" t="s">
        <v>5108</v>
      </c>
      <c r="D10334" s="46" t="s">
        <v>13037</v>
      </c>
      <c r="E10334" s="46">
        <v>46250</v>
      </c>
      <c r="AF10334" s="326"/>
    </row>
    <row r="10335" spans="1:32" x14ac:dyDescent="0.25">
      <c r="A10335" s="44" t="s">
        <v>7</v>
      </c>
      <c r="B10335" s="44" t="s">
        <v>12659</v>
      </c>
      <c r="C10335" s="45" t="s">
        <v>13988</v>
      </c>
      <c r="D10335" s="46" t="s">
        <v>13037</v>
      </c>
      <c r="E10335" s="46">
        <v>46373</v>
      </c>
      <c r="AF10335" s="326"/>
    </row>
    <row r="10336" spans="1:32" x14ac:dyDescent="0.25">
      <c r="A10336" s="44" t="s">
        <v>7</v>
      </c>
      <c r="B10336" s="92" t="s">
        <v>13084</v>
      </c>
      <c r="C10336" s="93" t="s">
        <v>13054</v>
      </c>
      <c r="D10336" s="93" t="s">
        <v>1250</v>
      </c>
      <c r="E10336" s="94">
        <v>47208</v>
      </c>
      <c r="F10336" s="93"/>
      <c r="G10336" s="93"/>
      <c r="H10336" s="93"/>
      <c r="I10336" s="99"/>
      <c r="J10336" s="99"/>
      <c r="K10336" s="99"/>
      <c r="L10336" s="99"/>
      <c r="M10336" s="99"/>
      <c r="N10336" s="99"/>
      <c r="O10336" s="44"/>
      <c r="P10336" s="99"/>
      <c r="Q10336" s="99"/>
      <c r="R10336" s="99"/>
      <c r="S10336" s="99"/>
      <c r="T10336" s="99"/>
      <c r="U10336" s="99"/>
      <c r="V10336" s="99"/>
      <c r="W10336" s="99"/>
      <c r="X10336" s="99"/>
      <c r="Y10336" s="99"/>
      <c r="Z10336" s="99"/>
      <c r="AF10336" s="326"/>
    </row>
    <row r="10337" spans="1:32" x14ac:dyDescent="0.25">
      <c r="A10337" s="67" t="s">
        <v>7</v>
      </c>
      <c r="B10337" s="131" t="s">
        <v>6186</v>
      </c>
      <c r="C10337" s="93" t="s">
        <v>6187</v>
      </c>
      <c r="D10337" s="93" t="s">
        <v>1250</v>
      </c>
      <c r="E10337" s="94">
        <v>46341</v>
      </c>
      <c r="F10337" s="93"/>
      <c r="G10337" s="93"/>
      <c r="H10337" s="93"/>
      <c r="I10337" s="99"/>
      <c r="J10337" s="99"/>
      <c r="K10337" s="99"/>
      <c r="L10337" s="99"/>
      <c r="M10337" s="99"/>
      <c r="N10337" s="44"/>
      <c r="O10337" s="44"/>
      <c r="P10337" s="99"/>
      <c r="Q10337" s="99"/>
      <c r="R10337" s="99"/>
      <c r="S10337" s="99"/>
      <c r="T10337" s="99"/>
      <c r="U10337" s="99"/>
      <c r="V10337" s="99"/>
      <c r="W10337" s="99"/>
      <c r="X10337" s="99"/>
      <c r="Y10337" s="99"/>
      <c r="Z10337" s="99"/>
      <c r="AA10337" s="380"/>
      <c r="AF10337" s="326"/>
    </row>
    <row r="10338" spans="1:32" x14ac:dyDescent="0.25">
      <c r="A10338" s="102" t="s">
        <v>7</v>
      </c>
      <c r="B10338" s="92" t="s">
        <v>12227</v>
      </c>
      <c r="C10338" s="93" t="s">
        <v>12228</v>
      </c>
      <c r="D10338" s="93" t="s">
        <v>1250</v>
      </c>
      <c r="E10338" s="94">
        <v>46317</v>
      </c>
      <c r="F10338" s="93"/>
      <c r="G10338" s="93"/>
      <c r="H10338" s="93"/>
      <c r="I10338" s="99"/>
      <c r="J10338" s="99"/>
      <c r="K10338" s="99"/>
      <c r="L10338" s="99"/>
      <c r="M10338" s="99"/>
      <c r="N10338" s="44"/>
      <c r="O10338" s="44"/>
      <c r="P10338" s="99"/>
      <c r="Q10338" s="99"/>
      <c r="R10338" s="99"/>
      <c r="S10338" s="99"/>
      <c r="T10338" s="99"/>
      <c r="U10338" s="99"/>
      <c r="V10338" s="99"/>
      <c r="W10338" s="99"/>
      <c r="X10338" s="99"/>
      <c r="Y10338" s="99"/>
      <c r="Z10338" s="99"/>
      <c r="AA10338" s="380"/>
      <c r="AF10338" s="326"/>
    </row>
    <row r="10339" spans="1:32" x14ac:dyDescent="0.25">
      <c r="A10339" s="44" t="s">
        <v>7</v>
      </c>
      <c r="B10339" s="44" t="s">
        <v>8086</v>
      </c>
      <c r="C10339" s="45" t="s">
        <v>8171</v>
      </c>
      <c r="D10339" s="93" t="s">
        <v>18817</v>
      </c>
      <c r="E10339" s="45" t="s">
        <v>5444</v>
      </c>
      <c r="F10339" s="379"/>
      <c r="G10339" s="379"/>
      <c r="H10339" s="379"/>
      <c r="I10339" s="380"/>
      <c r="J10339" s="380"/>
      <c r="K10339" s="380"/>
      <c r="L10339" s="380"/>
      <c r="M10339" s="380"/>
      <c r="N10339" s="380"/>
      <c r="O10339" s="380"/>
      <c r="P10339" s="380"/>
      <c r="Q10339" s="380"/>
      <c r="R10339" s="380"/>
      <c r="S10339" s="380"/>
      <c r="T10339" s="380"/>
      <c r="U10339" s="380"/>
      <c r="V10339" s="380"/>
      <c r="W10339" s="380"/>
      <c r="X10339" s="380"/>
      <c r="Y10339" s="380"/>
      <c r="Z10339" s="380"/>
      <c r="AA10339" s="380"/>
      <c r="AF10339" s="326"/>
    </row>
    <row r="10340" spans="1:32" x14ac:dyDescent="0.25">
      <c r="A10340" s="44" t="s">
        <v>7</v>
      </c>
      <c r="B10340" s="44" t="s">
        <v>11296</v>
      </c>
      <c r="C10340" s="45">
        <v>240402</v>
      </c>
      <c r="D10340" s="45" t="s">
        <v>12340</v>
      </c>
      <c r="E10340" s="45" t="s">
        <v>5311</v>
      </c>
      <c r="AF10340" s="326"/>
    </row>
    <row r="10341" spans="1:32" x14ac:dyDescent="0.25">
      <c r="A10341" s="44" t="s">
        <v>7</v>
      </c>
      <c r="B10341" s="44" t="s">
        <v>2433</v>
      </c>
      <c r="C10341" s="45">
        <v>230105</v>
      </c>
      <c r="D10341" s="45" t="s">
        <v>12340</v>
      </c>
      <c r="E10341" s="45" t="s">
        <v>5580</v>
      </c>
      <c r="AF10341" s="326"/>
    </row>
    <row r="10342" spans="1:32" x14ac:dyDescent="0.25">
      <c r="A10342" s="44" t="s">
        <v>7</v>
      </c>
      <c r="B10342" s="44" t="s">
        <v>18895</v>
      </c>
      <c r="C10342" s="45">
        <v>24070201</v>
      </c>
      <c r="D10342" s="45" t="s">
        <v>12340</v>
      </c>
      <c r="E10342" s="45" t="s">
        <v>7992</v>
      </c>
      <c r="AF10342" s="326"/>
    </row>
    <row r="10343" spans="1:32" x14ac:dyDescent="0.25">
      <c r="A10343" s="44" t="s">
        <v>7</v>
      </c>
      <c r="B10343" s="44" t="s">
        <v>3156</v>
      </c>
      <c r="C10343" s="45">
        <v>230904</v>
      </c>
      <c r="D10343" s="45" t="s">
        <v>12340</v>
      </c>
      <c r="E10343" s="45" t="s">
        <v>8524</v>
      </c>
      <c r="AF10343" s="326"/>
    </row>
    <row r="10344" spans="1:32" x14ac:dyDescent="0.25">
      <c r="A10344" s="44" t="s">
        <v>7</v>
      </c>
      <c r="B10344" s="44" t="s">
        <v>977</v>
      </c>
      <c r="C10344" s="45">
        <v>230805</v>
      </c>
      <c r="D10344" s="45" t="s">
        <v>12340</v>
      </c>
      <c r="E10344" s="45" t="s">
        <v>4380</v>
      </c>
      <c r="AF10344" s="326"/>
    </row>
    <row r="10345" spans="1:32" x14ac:dyDescent="0.25">
      <c r="A10345" s="44" t="s">
        <v>7</v>
      </c>
      <c r="B10345" s="44" t="s">
        <v>3165</v>
      </c>
      <c r="C10345" s="45">
        <v>24070202</v>
      </c>
      <c r="D10345" s="45" t="s">
        <v>12340</v>
      </c>
      <c r="E10345" s="45" t="s">
        <v>7992</v>
      </c>
      <c r="AF10345" s="326"/>
    </row>
    <row r="10346" spans="1:32" x14ac:dyDescent="0.25">
      <c r="A10346" s="44" t="s">
        <v>7</v>
      </c>
      <c r="B10346" s="44" t="s">
        <v>3598</v>
      </c>
      <c r="C10346" s="45">
        <v>230301</v>
      </c>
      <c r="D10346" s="45" t="s">
        <v>12340</v>
      </c>
      <c r="E10346" s="45" t="s">
        <v>5580</v>
      </c>
      <c r="AF10346" s="326"/>
    </row>
    <row r="10347" spans="1:32" x14ac:dyDescent="0.25">
      <c r="A10347" s="44" t="s">
        <v>7</v>
      </c>
      <c r="B10347" s="44" t="s">
        <v>5447</v>
      </c>
      <c r="C10347" s="45">
        <v>250802</v>
      </c>
      <c r="D10347" s="45" t="s">
        <v>12340</v>
      </c>
      <c r="E10347" s="45" t="s">
        <v>10682</v>
      </c>
      <c r="AF10347" s="326"/>
    </row>
    <row r="10348" spans="1:32" x14ac:dyDescent="0.25">
      <c r="A10348" s="44" t="s">
        <v>7</v>
      </c>
      <c r="B10348" s="44" t="s">
        <v>8086</v>
      </c>
      <c r="C10348" s="45" t="s">
        <v>8171</v>
      </c>
      <c r="D10348" s="45" t="s">
        <v>10697</v>
      </c>
      <c r="E10348" s="46">
        <v>46507</v>
      </c>
      <c r="F10348" s="93"/>
      <c r="G10348" s="93"/>
      <c r="H10348" s="93"/>
      <c r="I10348" s="99"/>
      <c r="J10348" s="99"/>
      <c r="K10348" s="99"/>
      <c r="L10348" s="99"/>
      <c r="M10348" s="99"/>
      <c r="N10348" s="44"/>
      <c r="O10348" s="44"/>
      <c r="P10348" s="99"/>
      <c r="Q10348" s="99"/>
      <c r="R10348" s="99"/>
      <c r="S10348" s="99"/>
      <c r="T10348" s="99"/>
      <c r="U10348" s="99"/>
      <c r="V10348" s="99"/>
      <c r="W10348" s="99"/>
      <c r="X10348" s="99"/>
      <c r="Y10348" s="99"/>
      <c r="Z10348" s="99"/>
      <c r="AF10348" s="326"/>
    </row>
    <row r="10349" spans="1:32" x14ac:dyDescent="0.3">
      <c r="A10349" s="372" t="s">
        <v>17531</v>
      </c>
      <c r="B10349" s="372" t="s">
        <v>5061</v>
      </c>
      <c r="C10349" s="125" t="s">
        <v>17483</v>
      </c>
      <c r="D10349" s="32" t="s">
        <v>20621</v>
      </c>
      <c r="E10349" s="125" t="s">
        <v>5246</v>
      </c>
      <c r="F10349" s="125" t="s">
        <v>1236</v>
      </c>
      <c r="G10349" s="125" t="s">
        <v>1237</v>
      </c>
      <c r="AF10349" s="326"/>
    </row>
    <row r="10350" spans="1:32" x14ac:dyDescent="0.25">
      <c r="A10350" s="44" t="s">
        <v>19428</v>
      </c>
      <c r="B10350" s="44" t="s">
        <v>3597</v>
      </c>
      <c r="C10350" s="45">
        <v>220605</v>
      </c>
      <c r="D10350" s="45" t="s">
        <v>12340</v>
      </c>
      <c r="E10350" s="45" t="s">
        <v>5468</v>
      </c>
      <c r="AF10350" s="326"/>
    </row>
    <row r="10351" spans="1:32" x14ac:dyDescent="0.25">
      <c r="A10351" s="44" t="s">
        <v>9607</v>
      </c>
      <c r="B10351" s="44" t="s">
        <v>16201</v>
      </c>
      <c r="C10351" s="45" t="s">
        <v>9909</v>
      </c>
      <c r="D10351" s="93" t="s">
        <v>3876</v>
      </c>
      <c r="E10351" s="359">
        <f>DATE(2027,12,29)</f>
        <v>46750</v>
      </c>
      <c r="F10351" s="93"/>
      <c r="G10351" s="93"/>
      <c r="H10351" s="93"/>
      <c r="I10351" s="99"/>
      <c r="J10351" s="99"/>
      <c r="K10351" s="99"/>
      <c r="L10351" s="99"/>
      <c r="M10351" s="99"/>
      <c r="N10351" s="99"/>
      <c r="O10351" s="99"/>
      <c r="P10351" s="99"/>
      <c r="Q10351" s="99"/>
      <c r="R10351" s="99"/>
      <c r="S10351" s="99"/>
      <c r="T10351" s="99"/>
      <c r="U10351" s="99"/>
      <c r="V10351" s="99"/>
      <c r="W10351" s="99"/>
      <c r="X10351" s="99"/>
      <c r="Y10351" s="99"/>
      <c r="Z10351" s="99"/>
      <c r="AF10351" s="326"/>
    </row>
    <row r="10352" spans="1:32" x14ac:dyDescent="0.25">
      <c r="A10352" s="44" t="s">
        <v>8533</v>
      </c>
      <c r="B10352" s="44" t="s">
        <v>10018</v>
      </c>
      <c r="C10352" s="45">
        <v>240102</v>
      </c>
      <c r="D10352" s="45" t="s">
        <v>12340</v>
      </c>
      <c r="E10352" s="45" t="s">
        <v>5452</v>
      </c>
      <c r="AF10352" s="326"/>
    </row>
    <row r="10353" spans="1:32" x14ac:dyDescent="0.25">
      <c r="A10353" s="44" t="s">
        <v>8533</v>
      </c>
      <c r="B10353" s="44" t="s">
        <v>3159</v>
      </c>
      <c r="C10353" s="45">
        <v>230903</v>
      </c>
      <c r="D10353" s="45" t="s">
        <v>12340</v>
      </c>
      <c r="E10353" s="45" t="s">
        <v>8524</v>
      </c>
      <c r="AF10353" s="326"/>
    </row>
    <row r="10354" spans="1:32" x14ac:dyDescent="0.25">
      <c r="A10354" s="44" t="s">
        <v>8533</v>
      </c>
      <c r="B10354" s="44" t="s">
        <v>8465</v>
      </c>
      <c r="C10354" s="45">
        <v>230804</v>
      </c>
      <c r="D10354" s="45" t="s">
        <v>12340</v>
      </c>
      <c r="E10354" s="45" t="s">
        <v>4380</v>
      </c>
      <c r="AF10354" s="326"/>
    </row>
    <row r="10355" spans="1:32" x14ac:dyDescent="0.25">
      <c r="A10355" s="44" t="s">
        <v>8888</v>
      </c>
      <c r="B10355" s="44" t="s">
        <v>20357</v>
      </c>
      <c r="C10355" s="45" t="s">
        <v>8814</v>
      </c>
      <c r="D10355" s="32" t="s">
        <v>12570</v>
      </c>
      <c r="E10355" s="46">
        <v>46477</v>
      </c>
      <c r="AF10355" s="326"/>
    </row>
    <row r="10356" spans="1:32" x14ac:dyDescent="0.25">
      <c r="A10356" s="44" t="s">
        <v>19429</v>
      </c>
      <c r="B10356" s="44" t="s">
        <v>2433</v>
      </c>
      <c r="C10356" s="45">
        <v>220105</v>
      </c>
      <c r="D10356" s="45" t="s">
        <v>12340</v>
      </c>
      <c r="E10356" s="45" t="s">
        <v>2686</v>
      </c>
      <c r="AF10356" s="326"/>
    </row>
    <row r="10357" spans="1:32" x14ac:dyDescent="0.25">
      <c r="A10357" s="44" t="s">
        <v>2498</v>
      </c>
      <c r="B10357" s="44" t="s">
        <v>7119</v>
      </c>
      <c r="C10357" s="45">
        <v>26020102</v>
      </c>
      <c r="D10357" s="45" t="s">
        <v>12340</v>
      </c>
      <c r="E10357" s="45" t="s">
        <v>10021</v>
      </c>
      <c r="AF10357" s="326"/>
    </row>
    <row r="10358" spans="1:32" x14ac:dyDescent="0.25">
      <c r="A10358" s="44" t="s">
        <v>2498</v>
      </c>
      <c r="B10358" s="44" t="s">
        <v>18842</v>
      </c>
      <c r="C10358" s="45">
        <v>26020101</v>
      </c>
      <c r="D10358" s="45" t="s">
        <v>12340</v>
      </c>
      <c r="E10358" s="45" t="s">
        <v>10021</v>
      </c>
      <c r="AF10358" s="326"/>
    </row>
    <row r="10359" spans="1:32" x14ac:dyDescent="0.25">
      <c r="A10359" s="44" t="s">
        <v>14276</v>
      </c>
      <c r="B10359" s="44" t="s">
        <v>2433</v>
      </c>
      <c r="C10359" s="45">
        <v>250106</v>
      </c>
      <c r="D10359" s="45" t="s">
        <v>12340</v>
      </c>
      <c r="E10359" s="45" t="s">
        <v>12896</v>
      </c>
      <c r="AF10359" s="326"/>
    </row>
    <row r="10360" spans="1:32" x14ac:dyDescent="0.3">
      <c r="A10360" s="372" t="s">
        <v>16808</v>
      </c>
      <c r="B10360" s="372" t="s">
        <v>16875</v>
      </c>
      <c r="C10360" s="125" t="s">
        <v>16876</v>
      </c>
      <c r="D10360" s="32" t="s">
        <v>20621</v>
      </c>
      <c r="E10360" s="125" t="s">
        <v>16883</v>
      </c>
      <c r="F10360" s="125" t="s">
        <v>1237</v>
      </c>
      <c r="G10360" s="125" t="s">
        <v>1237</v>
      </c>
      <c r="AF10360" s="326"/>
    </row>
    <row r="10361" spans="1:32" x14ac:dyDescent="0.25">
      <c r="A10361" s="44" t="s">
        <v>13353</v>
      </c>
      <c r="B10361" s="44" t="s">
        <v>13169</v>
      </c>
      <c r="C10361" s="45">
        <v>19.25</v>
      </c>
      <c r="D10361" s="45" t="s">
        <v>13565</v>
      </c>
      <c r="E10361" s="46">
        <v>47664</v>
      </c>
      <c r="F10361" s="45"/>
      <c r="G10361" s="93"/>
      <c r="H10361" s="93"/>
      <c r="I10361" s="99"/>
      <c r="J10361" s="99"/>
      <c r="K10361" s="99"/>
      <c r="L10361" s="99"/>
      <c r="M10361" s="99"/>
      <c r="N10361" s="99"/>
      <c r="O10361" s="99"/>
      <c r="P10361" s="99"/>
      <c r="Q10361" s="99"/>
      <c r="R10361" s="99"/>
      <c r="S10361" s="99"/>
      <c r="T10361" s="99"/>
      <c r="U10361" s="99"/>
      <c r="V10361" s="99"/>
      <c r="W10361" s="99"/>
      <c r="X10361" s="99"/>
      <c r="Y10361" s="99"/>
      <c r="Z10361" s="99"/>
      <c r="AF10361" s="326"/>
    </row>
    <row r="10362" spans="1:32" x14ac:dyDescent="0.25">
      <c r="A10362" s="44" t="s">
        <v>8</v>
      </c>
      <c r="B10362" s="44" t="s">
        <v>13196</v>
      </c>
      <c r="C10362" s="45">
        <v>15.23</v>
      </c>
      <c r="D10362" s="45" t="s">
        <v>13565</v>
      </c>
      <c r="E10362" s="46">
        <v>46934</v>
      </c>
      <c r="F10362" s="45" t="s">
        <v>1384</v>
      </c>
      <c r="G10362" s="93"/>
      <c r="H10362" s="93"/>
      <c r="I10362" s="99"/>
      <c r="J10362" s="99"/>
      <c r="K10362" s="99"/>
      <c r="L10362" s="99"/>
      <c r="M10362" s="99"/>
      <c r="N10362" s="99"/>
      <c r="O10362" s="99"/>
      <c r="P10362" s="99"/>
      <c r="Q10362" s="99"/>
      <c r="R10362" s="99"/>
      <c r="S10362" s="99"/>
      <c r="T10362" s="99"/>
      <c r="U10362" s="99"/>
      <c r="V10362" s="99"/>
      <c r="W10362" s="99"/>
      <c r="X10362" s="99"/>
      <c r="Y10362" s="99"/>
      <c r="Z10362" s="99"/>
      <c r="AF10362" s="326"/>
    </row>
    <row r="10363" spans="1:32" x14ac:dyDescent="0.25">
      <c r="A10363" s="44" t="s">
        <v>8</v>
      </c>
      <c r="B10363" s="44" t="s">
        <v>13197</v>
      </c>
      <c r="C10363" s="45">
        <v>16.23</v>
      </c>
      <c r="D10363" s="45" t="s">
        <v>13565</v>
      </c>
      <c r="E10363" s="46">
        <v>46934</v>
      </c>
      <c r="F10363" s="45" t="s">
        <v>1384</v>
      </c>
      <c r="G10363" s="93"/>
      <c r="H10363" s="93"/>
      <c r="I10363" s="99"/>
      <c r="J10363" s="99"/>
      <c r="K10363" s="99"/>
      <c r="L10363" s="99"/>
      <c r="M10363" s="99"/>
      <c r="N10363" s="99"/>
      <c r="O10363" s="99"/>
      <c r="P10363" s="99"/>
      <c r="Q10363" s="99"/>
      <c r="R10363" s="99"/>
      <c r="S10363" s="99"/>
      <c r="T10363" s="99"/>
      <c r="U10363" s="99"/>
      <c r="V10363" s="99"/>
      <c r="W10363" s="99"/>
      <c r="X10363" s="99"/>
      <c r="Y10363" s="99"/>
      <c r="Z10363" s="99"/>
      <c r="AF10363" s="326"/>
    </row>
    <row r="10364" spans="1:32" x14ac:dyDescent="0.25">
      <c r="A10364" s="44" t="s">
        <v>8</v>
      </c>
      <c r="B10364" s="44" t="s">
        <v>1648</v>
      </c>
      <c r="C10364" s="45" t="s">
        <v>6838</v>
      </c>
      <c r="D10364" s="46" t="s">
        <v>13037</v>
      </c>
      <c r="E10364" s="46">
        <v>46495</v>
      </c>
      <c r="AF10364" s="326"/>
    </row>
    <row r="10365" spans="1:32" x14ac:dyDescent="0.25">
      <c r="A10365" s="44" t="s">
        <v>8</v>
      </c>
      <c r="B10365" s="44" t="s">
        <v>1648</v>
      </c>
      <c r="C10365" s="45" t="s">
        <v>6838</v>
      </c>
      <c r="D10365" s="46" t="s">
        <v>13037</v>
      </c>
      <c r="E10365" s="46">
        <v>46495</v>
      </c>
      <c r="AF10365" s="326"/>
    </row>
    <row r="10366" spans="1:32" x14ac:dyDescent="0.25">
      <c r="A10366" s="44" t="s">
        <v>8</v>
      </c>
      <c r="B10366" s="44" t="s">
        <v>1648</v>
      </c>
      <c r="C10366" s="45" t="s">
        <v>6838</v>
      </c>
      <c r="D10366" s="46" t="s">
        <v>13037</v>
      </c>
      <c r="E10366" s="46">
        <v>46495</v>
      </c>
      <c r="AF10366" s="326"/>
    </row>
    <row r="10367" spans="1:32" x14ac:dyDescent="0.25">
      <c r="A10367" s="44" t="s">
        <v>3271</v>
      </c>
      <c r="B10367" s="44" t="s">
        <v>14670</v>
      </c>
      <c r="C10367" s="45">
        <v>16.25</v>
      </c>
      <c r="D10367" s="45" t="s">
        <v>13565</v>
      </c>
      <c r="E10367" s="46">
        <v>47664</v>
      </c>
      <c r="F10367" s="45"/>
      <c r="G10367" s="93"/>
      <c r="H10367" s="93"/>
      <c r="I10367" s="99"/>
      <c r="J10367" s="99"/>
      <c r="K10367" s="99"/>
      <c r="L10367" s="99"/>
      <c r="M10367" s="99"/>
      <c r="N10367" s="99"/>
      <c r="O10367" s="99"/>
      <c r="P10367" s="99"/>
      <c r="Q10367" s="99"/>
      <c r="R10367" s="99"/>
      <c r="S10367" s="99"/>
      <c r="T10367" s="99"/>
      <c r="U10367" s="99"/>
      <c r="V10367" s="99"/>
      <c r="W10367" s="99"/>
      <c r="X10367" s="99"/>
      <c r="Y10367" s="99"/>
      <c r="Z10367" s="99"/>
      <c r="AF10367" s="326"/>
    </row>
    <row r="10368" spans="1:32" x14ac:dyDescent="0.25">
      <c r="A10368" s="44" t="s">
        <v>3271</v>
      </c>
      <c r="B10368" s="44" t="s">
        <v>13205</v>
      </c>
      <c r="C10368" s="45">
        <v>35.229999999999997</v>
      </c>
      <c r="D10368" s="45" t="s">
        <v>13565</v>
      </c>
      <c r="E10368" s="46">
        <v>46934</v>
      </c>
      <c r="F10368" s="45"/>
      <c r="G10368" s="93"/>
      <c r="H10368" s="93"/>
      <c r="I10368" s="99"/>
      <c r="J10368" s="99"/>
      <c r="K10368" s="99"/>
      <c r="L10368" s="99"/>
      <c r="M10368" s="99"/>
      <c r="N10368" s="99"/>
      <c r="O10368" s="99"/>
      <c r="P10368" s="99"/>
      <c r="Q10368" s="99"/>
      <c r="R10368" s="99"/>
      <c r="S10368" s="99"/>
      <c r="T10368" s="99"/>
      <c r="U10368" s="99"/>
      <c r="V10368" s="99"/>
      <c r="W10368" s="99"/>
      <c r="X10368" s="99"/>
      <c r="Y10368" s="99"/>
      <c r="Z10368" s="99"/>
      <c r="AF10368" s="326"/>
    </row>
    <row r="10369" spans="1:32" x14ac:dyDescent="0.25">
      <c r="A10369" s="44" t="s">
        <v>3271</v>
      </c>
      <c r="B10369" s="44" t="s">
        <v>988</v>
      </c>
      <c r="C10369" s="45">
        <v>240904</v>
      </c>
      <c r="D10369" s="45" t="s">
        <v>12340</v>
      </c>
      <c r="E10369" s="45" t="s">
        <v>5075</v>
      </c>
      <c r="AF10369" s="326"/>
    </row>
    <row r="10370" spans="1:32" x14ac:dyDescent="0.25">
      <c r="A10370" s="44" t="s">
        <v>3271</v>
      </c>
      <c r="B10370" s="44" t="s">
        <v>970</v>
      </c>
      <c r="C10370" s="45">
        <v>231104</v>
      </c>
      <c r="D10370" s="45" t="s">
        <v>12340</v>
      </c>
      <c r="E10370" s="45" t="s">
        <v>9018</v>
      </c>
      <c r="AF10370" s="326"/>
    </row>
    <row r="10371" spans="1:32" x14ac:dyDescent="0.25">
      <c r="A10371" s="44" t="s">
        <v>3271</v>
      </c>
      <c r="B10371" s="44" t="s">
        <v>3598</v>
      </c>
      <c r="C10371" s="45">
        <v>230301</v>
      </c>
      <c r="D10371" s="45" t="s">
        <v>12340</v>
      </c>
      <c r="E10371" s="45" t="s">
        <v>5580</v>
      </c>
      <c r="AF10371" s="326"/>
    </row>
    <row r="10372" spans="1:32" x14ac:dyDescent="0.25">
      <c r="A10372" s="256" t="s">
        <v>5032</v>
      </c>
      <c r="B10372" s="67" t="s">
        <v>5906</v>
      </c>
      <c r="C10372" s="77" t="s">
        <v>9259</v>
      </c>
      <c r="D10372" s="93" t="s">
        <v>5891</v>
      </c>
      <c r="E10372" s="55">
        <v>46935</v>
      </c>
      <c r="F10372" s="93"/>
      <c r="G10372" s="93"/>
      <c r="H10372" s="93"/>
      <c r="I10372" s="99"/>
      <c r="J10372" s="99"/>
      <c r="K10372" s="99"/>
      <c r="L10372" s="99"/>
      <c r="M10372" s="99"/>
      <c r="N10372" s="99"/>
      <c r="O10372" s="99"/>
      <c r="P10372" s="99"/>
      <c r="Q10372" s="99"/>
      <c r="R10372" s="99"/>
      <c r="S10372" s="99"/>
      <c r="T10372" s="99"/>
      <c r="U10372" s="99"/>
      <c r="V10372" s="99"/>
      <c r="W10372" s="99"/>
      <c r="X10372" s="99"/>
      <c r="Y10372" s="99"/>
      <c r="Z10372" s="99"/>
      <c r="AF10372" s="326"/>
    </row>
    <row r="10373" spans="1:32" x14ac:dyDescent="0.25">
      <c r="A10373" s="44" t="s">
        <v>13354</v>
      </c>
      <c r="B10373" s="44" t="s">
        <v>13163</v>
      </c>
      <c r="C10373" s="45">
        <v>30.24</v>
      </c>
      <c r="D10373" s="45" t="s">
        <v>13565</v>
      </c>
      <c r="E10373" s="46">
        <v>47299</v>
      </c>
      <c r="F10373" s="45"/>
      <c r="G10373" s="93"/>
      <c r="H10373" s="93"/>
      <c r="I10373" s="99"/>
      <c r="J10373" s="99"/>
      <c r="K10373" s="99"/>
      <c r="L10373" s="99"/>
      <c r="M10373" s="99"/>
      <c r="N10373" s="99"/>
      <c r="O10373" s="99"/>
      <c r="P10373" s="99"/>
      <c r="Q10373" s="99"/>
      <c r="R10373" s="99"/>
      <c r="S10373" s="99"/>
      <c r="T10373" s="99"/>
      <c r="U10373" s="99"/>
      <c r="V10373" s="99"/>
      <c r="W10373" s="99"/>
      <c r="X10373" s="99"/>
      <c r="Y10373" s="99"/>
      <c r="Z10373" s="99"/>
      <c r="AF10373" s="326"/>
    </row>
    <row r="10374" spans="1:32" x14ac:dyDescent="0.25">
      <c r="A10374" s="44" t="s">
        <v>4335</v>
      </c>
      <c r="B10374" s="44" t="s">
        <v>4336</v>
      </c>
      <c r="C10374" s="45" t="s">
        <v>4337</v>
      </c>
      <c r="D10374" s="45" t="s">
        <v>12177</v>
      </c>
      <c r="E10374" s="45" t="s">
        <v>8252</v>
      </c>
      <c r="F10374" s="93"/>
      <c r="G10374" s="93"/>
      <c r="H10374" s="93"/>
      <c r="I10374" s="99"/>
      <c r="J10374" s="99"/>
      <c r="K10374" s="99"/>
      <c r="L10374" s="99"/>
      <c r="M10374" s="99"/>
      <c r="N10374" s="99"/>
      <c r="O10374" s="99"/>
      <c r="P10374" s="99"/>
      <c r="Q10374" s="99"/>
      <c r="R10374" s="99"/>
      <c r="S10374" s="99"/>
      <c r="T10374" s="99"/>
      <c r="U10374" s="99"/>
      <c r="V10374" s="99"/>
      <c r="W10374" s="99"/>
      <c r="X10374" s="99"/>
      <c r="Y10374" s="99"/>
      <c r="Z10374" s="99"/>
      <c r="AF10374" s="326"/>
    </row>
    <row r="10375" spans="1:32" x14ac:dyDescent="0.25">
      <c r="A10375" s="44" t="s">
        <v>4335</v>
      </c>
      <c r="B10375" s="44" t="s">
        <v>4336</v>
      </c>
      <c r="C10375" s="45" t="s">
        <v>4337</v>
      </c>
      <c r="D10375" s="93" t="s">
        <v>18817</v>
      </c>
      <c r="E10375" s="45" t="s">
        <v>8252</v>
      </c>
      <c r="F10375" s="379"/>
      <c r="G10375" s="379"/>
      <c r="H10375" s="379"/>
      <c r="I10375" s="380"/>
      <c r="J10375" s="380"/>
      <c r="K10375" s="380"/>
      <c r="L10375" s="380"/>
      <c r="M10375" s="380"/>
      <c r="N10375" s="380"/>
      <c r="O10375" s="380"/>
      <c r="P10375" s="380"/>
      <c r="Q10375" s="380"/>
      <c r="R10375" s="380"/>
      <c r="S10375" s="380"/>
      <c r="T10375" s="380"/>
      <c r="U10375" s="380"/>
      <c r="V10375" s="380"/>
      <c r="W10375" s="380"/>
      <c r="X10375" s="380"/>
      <c r="Y10375" s="380"/>
      <c r="Z10375" s="380"/>
      <c r="AA10375" s="380"/>
      <c r="AF10375" s="326"/>
    </row>
    <row r="10376" spans="1:32" x14ac:dyDescent="0.25">
      <c r="A10376" s="44" t="s">
        <v>4335</v>
      </c>
      <c r="B10376" s="44" t="s">
        <v>4336</v>
      </c>
      <c r="C10376" s="45" t="s">
        <v>4337</v>
      </c>
      <c r="D10376" s="45" t="s">
        <v>10697</v>
      </c>
      <c r="E10376" s="45" t="s">
        <v>5450</v>
      </c>
      <c r="F10376" s="93"/>
      <c r="G10376" s="93"/>
      <c r="H10376" s="93"/>
      <c r="I10376" s="99"/>
      <c r="J10376" s="99"/>
      <c r="K10376" s="99"/>
      <c r="L10376" s="99"/>
      <c r="M10376" s="99"/>
      <c r="N10376" s="44"/>
      <c r="O10376" s="44"/>
      <c r="P10376" s="99"/>
      <c r="Q10376" s="99"/>
      <c r="R10376" s="99"/>
      <c r="S10376" s="99"/>
      <c r="T10376" s="99"/>
      <c r="U10376" s="99"/>
      <c r="V10376" s="99"/>
      <c r="W10376" s="99"/>
      <c r="X10376" s="99"/>
      <c r="Y10376" s="99"/>
      <c r="Z10376" s="99"/>
      <c r="AF10376" s="326"/>
    </row>
    <row r="10377" spans="1:32" x14ac:dyDescent="0.25">
      <c r="A10377" s="44" t="s">
        <v>17141</v>
      </c>
      <c r="B10377" s="44" t="s">
        <v>3597</v>
      </c>
      <c r="C10377" s="45">
        <v>250503</v>
      </c>
      <c r="D10377" s="45" t="s">
        <v>12340</v>
      </c>
      <c r="E10377" s="45" t="s">
        <v>16904</v>
      </c>
      <c r="AF10377" s="326"/>
    </row>
    <row r="10378" spans="1:32" x14ac:dyDescent="0.25">
      <c r="A10378" s="44" t="s">
        <v>13725</v>
      </c>
      <c r="B10378" s="44" t="s">
        <v>210</v>
      </c>
      <c r="C10378" s="45">
        <v>241001</v>
      </c>
      <c r="D10378" s="45" t="s">
        <v>12340</v>
      </c>
      <c r="E10378" s="45" t="s">
        <v>5650</v>
      </c>
      <c r="AF10378" s="326"/>
    </row>
    <row r="10379" spans="1:32" x14ac:dyDescent="0.25">
      <c r="A10379" s="44" t="s">
        <v>15170</v>
      </c>
      <c r="B10379" s="44" t="s">
        <v>15169</v>
      </c>
      <c r="C10379" s="45" t="s">
        <v>15171</v>
      </c>
      <c r="D10379" s="93" t="s">
        <v>18817</v>
      </c>
      <c r="E10379" s="45" t="s">
        <v>18719</v>
      </c>
      <c r="F10379" s="379"/>
      <c r="G10379" s="379"/>
      <c r="H10379" s="379"/>
      <c r="I10379" s="380"/>
      <c r="J10379" s="380"/>
      <c r="K10379" s="380"/>
      <c r="L10379" s="380"/>
      <c r="M10379" s="380"/>
      <c r="N10379" s="380"/>
      <c r="O10379" s="380"/>
      <c r="P10379" s="380"/>
      <c r="Q10379" s="380"/>
      <c r="R10379" s="380"/>
      <c r="S10379" s="380"/>
      <c r="T10379" s="380"/>
      <c r="U10379" s="380"/>
      <c r="V10379" s="380"/>
      <c r="W10379" s="380"/>
      <c r="X10379" s="380"/>
      <c r="Y10379" s="380"/>
      <c r="Z10379" s="380"/>
      <c r="AA10379" s="380"/>
      <c r="AF10379" s="326"/>
    </row>
    <row r="10380" spans="1:32" x14ac:dyDescent="0.25">
      <c r="A10380" s="44" t="s">
        <v>14277</v>
      </c>
      <c r="B10380" s="44" t="s">
        <v>5639</v>
      </c>
      <c r="C10380" s="45">
        <v>25010401</v>
      </c>
      <c r="D10380" s="45" t="s">
        <v>12340</v>
      </c>
      <c r="E10380" s="45" t="s">
        <v>13581</v>
      </c>
      <c r="AF10380" s="326"/>
    </row>
    <row r="10381" spans="1:32" x14ac:dyDescent="0.25">
      <c r="A10381" s="44" t="s">
        <v>7009</v>
      </c>
      <c r="B10381" s="44" t="s">
        <v>5639</v>
      </c>
      <c r="C10381" s="45">
        <v>23010401</v>
      </c>
      <c r="D10381" s="45" t="s">
        <v>12340</v>
      </c>
      <c r="E10381" s="45" t="s">
        <v>5640</v>
      </c>
      <c r="AF10381" s="326"/>
    </row>
    <row r="10382" spans="1:32" x14ac:dyDescent="0.25">
      <c r="A10382" s="44" t="s">
        <v>7568</v>
      </c>
      <c r="B10382" s="44" t="s">
        <v>2433</v>
      </c>
      <c r="C10382" s="45">
        <v>230105</v>
      </c>
      <c r="D10382" s="45" t="s">
        <v>12340</v>
      </c>
      <c r="E10382" s="45" t="s">
        <v>5580</v>
      </c>
      <c r="AF10382" s="326"/>
    </row>
    <row r="10383" spans="1:32" x14ac:dyDescent="0.25">
      <c r="A10383" s="44" t="s">
        <v>410</v>
      </c>
      <c r="B10383" s="44" t="s">
        <v>20330</v>
      </c>
      <c r="C10383" s="45" t="s">
        <v>5775</v>
      </c>
      <c r="D10383" s="32" t="s">
        <v>12570</v>
      </c>
      <c r="E10383" s="46">
        <v>46568</v>
      </c>
      <c r="AF10383" s="326"/>
    </row>
    <row r="10384" spans="1:32" x14ac:dyDescent="0.25">
      <c r="A10384" s="44" t="s">
        <v>19430</v>
      </c>
      <c r="B10384" s="44" t="s">
        <v>3598</v>
      </c>
      <c r="C10384" s="45">
        <v>230301</v>
      </c>
      <c r="D10384" s="45" t="s">
        <v>12340</v>
      </c>
      <c r="E10384" s="45" t="s">
        <v>5580</v>
      </c>
      <c r="AF10384" s="326"/>
    </row>
    <row r="10385" spans="1:32" x14ac:dyDescent="0.25">
      <c r="A10385" s="44" t="s">
        <v>19431</v>
      </c>
      <c r="B10385" s="44" t="s">
        <v>3298</v>
      </c>
      <c r="C10385" s="45">
        <v>26010402</v>
      </c>
      <c r="D10385" s="45" t="s">
        <v>12340</v>
      </c>
      <c r="E10385" s="45" t="s">
        <v>18836</v>
      </c>
      <c r="AF10385" s="326"/>
    </row>
    <row r="10386" spans="1:32" x14ac:dyDescent="0.25">
      <c r="A10386" s="44" t="s">
        <v>19431</v>
      </c>
      <c r="B10386" s="44" t="s">
        <v>5639</v>
      </c>
      <c r="C10386" s="45">
        <v>26010401</v>
      </c>
      <c r="D10386" s="45" t="s">
        <v>12340</v>
      </c>
      <c r="E10386" s="45" t="s">
        <v>18836</v>
      </c>
      <c r="AF10386" s="326"/>
    </row>
    <row r="10387" spans="1:32" x14ac:dyDescent="0.3">
      <c r="A10387" s="372" t="s">
        <v>16617</v>
      </c>
      <c r="B10387" s="372" t="s">
        <v>1660</v>
      </c>
      <c r="C10387" s="125" t="s">
        <v>14425</v>
      </c>
      <c r="D10387" s="32" t="s">
        <v>20621</v>
      </c>
      <c r="E10387" s="125" t="s">
        <v>12895</v>
      </c>
      <c r="F10387" s="125" t="s">
        <v>1236</v>
      </c>
      <c r="G10387" s="125" t="s">
        <v>1237</v>
      </c>
      <c r="AF10387" s="326"/>
    </row>
    <row r="10388" spans="1:32" x14ac:dyDescent="0.25">
      <c r="A10388" s="44" t="s">
        <v>19432</v>
      </c>
      <c r="B10388" s="44" t="s">
        <v>18828</v>
      </c>
      <c r="C10388" s="45">
        <v>25010501</v>
      </c>
      <c r="D10388" s="45" t="s">
        <v>12340</v>
      </c>
      <c r="E10388" s="45" t="s">
        <v>13567</v>
      </c>
      <c r="AF10388" s="326"/>
    </row>
    <row r="10389" spans="1:32" x14ac:dyDescent="0.25">
      <c r="A10389" s="44" t="s">
        <v>783</v>
      </c>
      <c r="B10389" s="44" t="s">
        <v>3298</v>
      </c>
      <c r="C10389" s="45">
        <v>26010402</v>
      </c>
      <c r="D10389" s="45" t="s">
        <v>12340</v>
      </c>
      <c r="E10389" s="45" t="s">
        <v>18836</v>
      </c>
      <c r="AF10389" s="326"/>
    </row>
    <row r="10390" spans="1:32" x14ac:dyDescent="0.25">
      <c r="A10390" s="44" t="s">
        <v>783</v>
      </c>
      <c r="B10390" s="44" t="s">
        <v>5639</v>
      </c>
      <c r="C10390" s="45">
        <v>26010401</v>
      </c>
      <c r="D10390" s="45" t="s">
        <v>12340</v>
      </c>
      <c r="E10390" s="45" t="s">
        <v>18836</v>
      </c>
      <c r="AF10390" s="326"/>
    </row>
    <row r="10391" spans="1:32" x14ac:dyDescent="0.25">
      <c r="A10391" s="44" t="s">
        <v>783</v>
      </c>
      <c r="B10391" s="44" t="s">
        <v>210</v>
      </c>
      <c r="C10391" s="45">
        <v>241001</v>
      </c>
      <c r="D10391" s="45" t="s">
        <v>12340</v>
      </c>
      <c r="E10391" s="45" t="s">
        <v>5650</v>
      </c>
      <c r="AF10391" s="326"/>
    </row>
    <row r="10392" spans="1:32" x14ac:dyDescent="0.25">
      <c r="A10392" s="44" t="s">
        <v>17142</v>
      </c>
      <c r="B10392" s="44" t="s">
        <v>967</v>
      </c>
      <c r="C10392" s="45">
        <v>250601</v>
      </c>
      <c r="D10392" s="45" t="s">
        <v>12340</v>
      </c>
      <c r="E10392" s="45" t="s">
        <v>16905</v>
      </c>
      <c r="AF10392" s="326"/>
    </row>
    <row r="10393" spans="1:32" x14ac:dyDescent="0.25">
      <c r="A10393" s="44" t="s">
        <v>14619</v>
      </c>
      <c r="B10393" s="44" t="s">
        <v>20376</v>
      </c>
      <c r="C10393" s="45" t="s">
        <v>14616</v>
      </c>
      <c r="D10393" s="32" t="s">
        <v>12570</v>
      </c>
      <c r="E10393" s="46">
        <v>46507</v>
      </c>
      <c r="AF10393" s="326"/>
    </row>
    <row r="10394" spans="1:32" x14ac:dyDescent="0.25">
      <c r="A10394" s="44" t="s">
        <v>19433</v>
      </c>
      <c r="B10394" s="44" t="s">
        <v>978</v>
      </c>
      <c r="C10394" s="45">
        <v>230703</v>
      </c>
      <c r="D10394" s="45" t="s">
        <v>12340</v>
      </c>
      <c r="E10394" s="45" t="s">
        <v>4375</v>
      </c>
      <c r="AF10394" s="326"/>
    </row>
    <row r="10395" spans="1:32" x14ac:dyDescent="0.25">
      <c r="A10395" s="154" t="s">
        <v>1538</v>
      </c>
      <c r="B10395" s="155" t="s">
        <v>1539</v>
      </c>
      <c r="C10395" s="308" t="s">
        <v>2576</v>
      </c>
      <c r="D10395" s="146" t="s">
        <v>1465</v>
      </c>
      <c r="E10395" s="266">
        <v>45168</v>
      </c>
      <c r="F10395" s="93"/>
      <c r="G10395" s="93"/>
      <c r="H10395" s="93" t="s">
        <v>1237</v>
      </c>
      <c r="I10395" s="99"/>
      <c r="J10395" s="99"/>
      <c r="K10395" s="99"/>
      <c r="L10395" s="99"/>
      <c r="M10395" s="99"/>
      <c r="N10395" s="44"/>
      <c r="O10395" s="44"/>
      <c r="P10395" s="99"/>
      <c r="Q10395" s="99"/>
      <c r="R10395" s="99"/>
      <c r="S10395" s="99"/>
      <c r="T10395" s="99"/>
      <c r="U10395" s="99"/>
      <c r="V10395" s="99"/>
      <c r="W10395" s="99"/>
      <c r="X10395" s="99"/>
      <c r="Y10395" s="99"/>
      <c r="Z10395" s="99"/>
      <c r="AF10395" s="326"/>
    </row>
    <row r="10396" spans="1:32" x14ac:dyDescent="0.25">
      <c r="A10396" s="44" t="s">
        <v>4372</v>
      </c>
      <c r="B10396" s="44" t="s">
        <v>4373</v>
      </c>
      <c r="C10396" s="45" t="s">
        <v>4374</v>
      </c>
      <c r="D10396" s="45" t="s">
        <v>12177</v>
      </c>
      <c r="E10396" s="45" t="s">
        <v>4375</v>
      </c>
      <c r="F10396" s="93"/>
      <c r="G10396" s="93"/>
      <c r="H10396" s="93"/>
      <c r="I10396" s="99"/>
      <c r="J10396" s="99"/>
      <c r="K10396" s="99"/>
      <c r="L10396" s="99"/>
      <c r="M10396" s="99"/>
      <c r="N10396" s="99"/>
      <c r="O10396" s="99"/>
      <c r="P10396" s="99"/>
      <c r="Q10396" s="99"/>
      <c r="R10396" s="99"/>
      <c r="S10396" s="99"/>
      <c r="T10396" s="99"/>
      <c r="U10396" s="99"/>
      <c r="V10396" s="99"/>
      <c r="W10396" s="99"/>
      <c r="X10396" s="99"/>
      <c r="Y10396" s="99"/>
      <c r="Z10396" s="99"/>
      <c r="AF10396" s="326"/>
    </row>
    <row r="10397" spans="1:32" x14ac:dyDescent="0.25">
      <c r="A10397" s="44" t="s">
        <v>4372</v>
      </c>
      <c r="B10397" s="44" t="s">
        <v>4373</v>
      </c>
      <c r="C10397" s="45" t="s">
        <v>4374</v>
      </c>
      <c r="D10397" s="93" t="s">
        <v>18817</v>
      </c>
      <c r="E10397" s="45" t="s">
        <v>4375</v>
      </c>
      <c r="F10397" s="379"/>
      <c r="G10397" s="379"/>
      <c r="H10397" s="379"/>
      <c r="I10397" s="380"/>
      <c r="J10397" s="380"/>
      <c r="K10397" s="380"/>
      <c r="L10397" s="380"/>
      <c r="M10397" s="380"/>
      <c r="N10397" s="380"/>
      <c r="O10397" s="380"/>
      <c r="P10397" s="380"/>
      <c r="Q10397" s="380"/>
      <c r="R10397" s="380"/>
      <c r="S10397" s="380"/>
      <c r="T10397" s="380"/>
      <c r="U10397" s="380"/>
      <c r="V10397" s="380"/>
      <c r="W10397" s="380"/>
      <c r="X10397" s="380"/>
      <c r="Y10397" s="380"/>
      <c r="Z10397" s="380"/>
      <c r="AA10397" s="380"/>
      <c r="AF10397" s="326"/>
    </row>
    <row r="10398" spans="1:32" x14ac:dyDescent="0.25">
      <c r="A10398" s="44" t="s">
        <v>4372</v>
      </c>
      <c r="B10398" s="44" t="s">
        <v>4373</v>
      </c>
      <c r="C10398" s="45" t="s">
        <v>4374</v>
      </c>
      <c r="D10398" s="45" t="s">
        <v>10697</v>
      </c>
      <c r="E10398" s="45" t="s">
        <v>4375</v>
      </c>
      <c r="F10398" s="93"/>
      <c r="G10398" s="93"/>
      <c r="H10398" s="93"/>
      <c r="I10398" s="99"/>
      <c r="J10398" s="99"/>
      <c r="K10398" s="99"/>
      <c r="L10398" s="99"/>
      <c r="M10398" s="99"/>
      <c r="N10398" s="44"/>
      <c r="O10398" s="44"/>
      <c r="P10398" s="99"/>
      <c r="Q10398" s="99"/>
      <c r="R10398" s="99"/>
      <c r="S10398" s="99"/>
      <c r="T10398" s="99"/>
      <c r="U10398" s="99"/>
      <c r="V10398" s="99"/>
      <c r="W10398" s="99"/>
      <c r="X10398" s="99"/>
      <c r="Y10398" s="99"/>
      <c r="Z10398" s="99"/>
      <c r="AF10398" s="326"/>
    </row>
    <row r="10399" spans="1:32" x14ac:dyDescent="0.25">
      <c r="A10399" s="44" t="s">
        <v>13355</v>
      </c>
      <c r="B10399" s="44" t="s">
        <v>13110</v>
      </c>
      <c r="C10399" s="45">
        <v>12.25</v>
      </c>
      <c r="D10399" s="45" t="s">
        <v>13565</v>
      </c>
      <c r="E10399" s="46">
        <v>47664</v>
      </c>
      <c r="F10399" s="45"/>
      <c r="G10399" s="93"/>
      <c r="H10399" s="93"/>
      <c r="I10399" s="99"/>
      <c r="J10399" s="99"/>
      <c r="K10399" s="99"/>
      <c r="L10399" s="99"/>
      <c r="M10399" s="99"/>
      <c r="N10399" s="99"/>
      <c r="O10399" s="99"/>
      <c r="P10399" s="99"/>
      <c r="Q10399" s="99"/>
      <c r="R10399" s="99"/>
      <c r="S10399" s="99"/>
      <c r="T10399" s="99"/>
      <c r="U10399" s="99"/>
      <c r="V10399" s="99"/>
      <c r="W10399" s="99"/>
      <c r="X10399" s="99"/>
      <c r="Y10399" s="99"/>
      <c r="Z10399" s="99"/>
      <c r="AF10399" s="326"/>
    </row>
    <row r="10400" spans="1:32" x14ac:dyDescent="0.25">
      <c r="A10400" s="44" t="s">
        <v>17143</v>
      </c>
      <c r="B10400" s="44" t="s">
        <v>3298</v>
      </c>
      <c r="C10400" s="45">
        <v>26010402</v>
      </c>
      <c r="D10400" s="45" t="s">
        <v>12340</v>
      </c>
      <c r="E10400" s="45" t="s">
        <v>18836</v>
      </c>
      <c r="AF10400" s="326"/>
    </row>
    <row r="10401" spans="1:32" x14ac:dyDescent="0.25">
      <c r="A10401" s="44" t="s">
        <v>17143</v>
      </c>
      <c r="B10401" s="44" t="s">
        <v>5639</v>
      </c>
      <c r="C10401" s="45">
        <v>26010401</v>
      </c>
      <c r="D10401" s="45" t="s">
        <v>12340</v>
      </c>
      <c r="E10401" s="45" t="s">
        <v>18836</v>
      </c>
      <c r="AF10401" s="326"/>
    </row>
    <row r="10402" spans="1:32" x14ac:dyDescent="0.25">
      <c r="A10402" s="44" t="s">
        <v>17143</v>
      </c>
      <c r="B10402" s="44" t="s">
        <v>16907</v>
      </c>
      <c r="C10402" s="45">
        <v>25050401</v>
      </c>
      <c r="D10402" s="45" t="s">
        <v>12340</v>
      </c>
      <c r="E10402" s="45" t="s">
        <v>7651</v>
      </c>
      <c r="AF10402" s="326"/>
    </row>
    <row r="10403" spans="1:32" x14ac:dyDescent="0.3">
      <c r="A10403" s="372" t="s">
        <v>3010</v>
      </c>
      <c r="B10403" s="372" t="s">
        <v>1209</v>
      </c>
      <c r="C10403" s="125" t="s">
        <v>8691</v>
      </c>
      <c r="D10403" s="32" t="s">
        <v>20621</v>
      </c>
      <c r="E10403" s="125" t="s">
        <v>8524</v>
      </c>
      <c r="F10403" s="125" t="s">
        <v>1236</v>
      </c>
      <c r="G10403" s="125" t="s">
        <v>1237</v>
      </c>
      <c r="AF10403" s="326"/>
    </row>
    <row r="10404" spans="1:32" x14ac:dyDescent="0.25">
      <c r="A10404" s="44" t="s">
        <v>19434</v>
      </c>
      <c r="B10404" s="44" t="s">
        <v>5639</v>
      </c>
      <c r="C10404" s="45">
        <v>26010401</v>
      </c>
      <c r="D10404" s="45" t="s">
        <v>12340</v>
      </c>
      <c r="E10404" s="45" t="s">
        <v>18836</v>
      </c>
      <c r="AF10404" s="326"/>
    </row>
    <row r="10405" spans="1:32" x14ac:dyDescent="0.25">
      <c r="A10405" s="44" t="s">
        <v>17144</v>
      </c>
      <c r="B10405" s="44" t="s">
        <v>16936</v>
      </c>
      <c r="C10405" s="45">
        <v>250903</v>
      </c>
      <c r="D10405" s="45" t="s">
        <v>12340</v>
      </c>
      <c r="E10405" s="45" t="s">
        <v>5246</v>
      </c>
      <c r="AF10405" s="326"/>
    </row>
    <row r="10406" spans="1:32" x14ac:dyDescent="0.25">
      <c r="A10406" s="44" t="s">
        <v>17144</v>
      </c>
      <c r="B10406" s="44" t="s">
        <v>990</v>
      </c>
      <c r="C10406" s="45">
        <v>260102</v>
      </c>
      <c r="D10406" s="45" t="s">
        <v>12340</v>
      </c>
      <c r="E10406" s="45" t="s">
        <v>8976</v>
      </c>
      <c r="AF10406" s="326"/>
    </row>
    <row r="10407" spans="1:32" x14ac:dyDescent="0.25">
      <c r="A10407" s="99" t="s">
        <v>11870</v>
      </c>
      <c r="B10407" s="92" t="s">
        <v>11875</v>
      </c>
      <c r="C10407" s="93" t="s">
        <v>11887</v>
      </c>
      <c r="D10407" s="93" t="s">
        <v>1443</v>
      </c>
      <c r="E10407" s="94">
        <v>46389</v>
      </c>
      <c r="F10407" s="93"/>
      <c r="G10407" s="93"/>
      <c r="H10407" s="93"/>
      <c r="I10407" s="99"/>
      <c r="J10407" s="99"/>
      <c r="K10407" s="99"/>
      <c r="L10407" s="99"/>
      <c r="M10407" s="99"/>
      <c r="N10407" s="44"/>
      <c r="O10407" s="44"/>
      <c r="P10407" s="99"/>
      <c r="Q10407" s="99"/>
      <c r="R10407" s="99"/>
      <c r="S10407" s="99"/>
      <c r="T10407" s="99"/>
      <c r="U10407" s="99"/>
      <c r="V10407" s="99"/>
      <c r="W10407" s="99"/>
      <c r="X10407" s="99"/>
      <c r="Y10407" s="99"/>
      <c r="Z10407" s="99"/>
      <c r="AF10407" s="326"/>
    </row>
    <row r="10408" spans="1:32" x14ac:dyDescent="0.25">
      <c r="A10408" s="44" t="s">
        <v>19435</v>
      </c>
      <c r="B10408" s="44" t="s">
        <v>18840</v>
      </c>
      <c r="C10408" s="45">
        <v>260202</v>
      </c>
      <c r="D10408" s="45" t="s">
        <v>12340</v>
      </c>
      <c r="E10408" s="45" t="s">
        <v>10021</v>
      </c>
      <c r="AF10408" s="326"/>
    </row>
    <row r="10409" spans="1:32" x14ac:dyDescent="0.25">
      <c r="A10409" s="44" t="s">
        <v>12818</v>
      </c>
      <c r="B10409" s="44" t="s">
        <v>16203</v>
      </c>
      <c r="C10409" s="45" t="s">
        <v>12819</v>
      </c>
      <c r="D10409" s="93" t="s">
        <v>3876</v>
      </c>
      <c r="E10409" s="359">
        <f>DATE(2028,7,9)</f>
        <v>46943</v>
      </c>
      <c r="F10409" s="93"/>
      <c r="G10409" s="93"/>
      <c r="H10409" s="93"/>
      <c r="I10409" s="99"/>
      <c r="J10409" s="99"/>
      <c r="K10409" s="99"/>
      <c r="L10409" s="99"/>
      <c r="M10409" s="99"/>
      <c r="N10409" s="99"/>
      <c r="O10409" s="99"/>
      <c r="P10409" s="99"/>
      <c r="Q10409" s="99"/>
      <c r="R10409" s="99"/>
      <c r="S10409" s="99"/>
      <c r="T10409" s="99"/>
      <c r="U10409" s="99"/>
      <c r="V10409" s="99"/>
      <c r="W10409" s="99"/>
      <c r="X10409" s="99"/>
      <c r="Y10409" s="99"/>
      <c r="Z10409" s="99"/>
      <c r="AF10409" s="326"/>
    </row>
    <row r="10410" spans="1:32" x14ac:dyDescent="0.3">
      <c r="A10410" s="354" t="s">
        <v>14413</v>
      </c>
      <c r="B10410" s="354" t="s">
        <v>14410</v>
      </c>
      <c r="C10410" s="356" t="s">
        <v>14411</v>
      </c>
      <c r="D10410" s="93" t="s">
        <v>1250</v>
      </c>
      <c r="E10410" s="355">
        <v>47603</v>
      </c>
      <c r="F10410" s="93"/>
      <c r="G10410" s="93"/>
      <c r="H10410" s="93"/>
      <c r="I10410" s="99"/>
      <c r="J10410" s="99"/>
      <c r="K10410" s="99"/>
      <c r="L10410" s="99"/>
      <c r="M10410" s="99"/>
      <c r="N10410" s="99"/>
      <c r="O10410" s="99"/>
      <c r="P10410" s="99"/>
      <c r="Q10410" s="99"/>
      <c r="R10410" s="99"/>
      <c r="S10410" s="99"/>
      <c r="T10410" s="99"/>
      <c r="U10410" s="99"/>
      <c r="V10410" s="99"/>
      <c r="W10410" s="99"/>
      <c r="X10410" s="99"/>
      <c r="Y10410" s="99"/>
      <c r="Z10410" s="99"/>
      <c r="AF10410" s="326"/>
    </row>
    <row r="10411" spans="1:32" x14ac:dyDescent="0.25">
      <c r="A10411" s="44" t="s">
        <v>11219</v>
      </c>
      <c r="B10411" s="44" t="s">
        <v>11156</v>
      </c>
      <c r="C10411" s="45" t="s">
        <v>15687</v>
      </c>
      <c r="D10411" s="46" t="s">
        <v>13037</v>
      </c>
      <c r="E10411" s="46">
        <v>46254</v>
      </c>
      <c r="AF10411" s="326"/>
    </row>
    <row r="10412" spans="1:32" x14ac:dyDescent="0.25">
      <c r="A10412" s="44" t="s">
        <v>11219</v>
      </c>
      <c r="B10412" s="44" t="s">
        <v>13977</v>
      </c>
      <c r="C10412" s="45" t="s">
        <v>13989</v>
      </c>
      <c r="D10412" s="46" t="s">
        <v>13037</v>
      </c>
      <c r="E10412" s="46">
        <v>46401</v>
      </c>
      <c r="AF10412" s="326"/>
    </row>
    <row r="10413" spans="1:32" x14ac:dyDescent="0.3">
      <c r="A10413" s="372" t="s">
        <v>17532</v>
      </c>
      <c r="B10413" s="372" t="s">
        <v>5059</v>
      </c>
      <c r="C10413" s="125" t="s">
        <v>17475</v>
      </c>
      <c r="D10413" s="32" t="s">
        <v>20621</v>
      </c>
      <c r="E10413" s="125" t="s">
        <v>5246</v>
      </c>
      <c r="F10413" s="125" t="s">
        <v>1236</v>
      </c>
      <c r="G10413" s="125" t="s">
        <v>1237</v>
      </c>
      <c r="AF10413" s="326"/>
    </row>
    <row r="10414" spans="1:32" x14ac:dyDescent="0.25">
      <c r="A10414" s="57" t="s">
        <v>3807</v>
      </c>
      <c r="B10414" s="92" t="s">
        <v>3862</v>
      </c>
      <c r="C10414" s="93" t="s">
        <v>3860</v>
      </c>
      <c r="D10414" s="93" t="s">
        <v>3861</v>
      </c>
      <c r="E10414" s="94">
        <v>46203</v>
      </c>
      <c r="F10414" s="93"/>
      <c r="G10414" s="93"/>
      <c r="H10414" s="93"/>
      <c r="I10414" s="99"/>
      <c r="J10414" s="99"/>
      <c r="K10414" s="99"/>
      <c r="L10414" s="99"/>
      <c r="M10414" s="99"/>
      <c r="N10414" s="44"/>
      <c r="O10414" s="44"/>
      <c r="P10414" s="99"/>
      <c r="Q10414" s="99"/>
      <c r="R10414" s="99"/>
      <c r="S10414" s="99"/>
      <c r="T10414" s="99"/>
      <c r="U10414" s="99"/>
      <c r="V10414" s="99"/>
      <c r="W10414" s="99"/>
      <c r="X10414" s="99"/>
      <c r="Y10414" s="99"/>
      <c r="Z10414" s="99"/>
      <c r="AA10414" s="380"/>
      <c r="AF10414" s="326"/>
    </row>
    <row r="10415" spans="1:32" x14ac:dyDescent="0.25">
      <c r="A10415" s="44" t="s">
        <v>3807</v>
      </c>
      <c r="B10415" s="44" t="s">
        <v>11153</v>
      </c>
      <c r="C10415" s="45" t="s">
        <v>11220</v>
      </c>
      <c r="D10415" s="46" t="s">
        <v>13037</v>
      </c>
      <c r="E10415" s="46">
        <v>46191</v>
      </c>
      <c r="AF10415" s="326"/>
    </row>
    <row r="10416" spans="1:32" x14ac:dyDescent="0.25">
      <c r="A10416" s="44" t="s">
        <v>3807</v>
      </c>
      <c r="B10416" s="44" t="s">
        <v>11153</v>
      </c>
      <c r="C10416" s="45" t="s">
        <v>11220</v>
      </c>
      <c r="D10416" s="46" t="s">
        <v>13037</v>
      </c>
      <c r="E10416" s="46">
        <v>46191</v>
      </c>
      <c r="AF10416" s="326"/>
    </row>
    <row r="10417" spans="1:32" x14ac:dyDescent="0.25">
      <c r="A10417" s="44" t="s">
        <v>3807</v>
      </c>
      <c r="B10417" s="44" t="s">
        <v>2433</v>
      </c>
      <c r="C10417" s="45">
        <v>230105</v>
      </c>
      <c r="D10417" s="45" t="s">
        <v>12340</v>
      </c>
      <c r="E10417" s="45" t="s">
        <v>5580</v>
      </c>
      <c r="AF10417" s="326"/>
    </row>
    <row r="10418" spans="1:32" x14ac:dyDescent="0.25">
      <c r="A10418" s="44" t="s">
        <v>5835</v>
      </c>
      <c r="B10418" s="44" t="s">
        <v>20368</v>
      </c>
      <c r="C10418" s="45" t="s">
        <v>5829</v>
      </c>
      <c r="D10418" s="32" t="s">
        <v>12570</v>
      </c>
      <c r="E10418" s="46">
        <v>46507</v>
      </c>
      <c r="AF10418" s="326"/>
    </row>
    <row r="10419" spans="1:32" x14ac:dyDescent="0.25">
      <c r="A10419" s="44" t="s">
        <v>14113</v>
      </c>
      <c r="B10419" s="44" t="s">
        <v>20368</v>
      </c>
      <c r="C10419" s="45" t="s">
        <v>5829</v>
      </c>
      <c r="D10419" s="32" t="s">
        <v>12570</v>
      </c>
      <c r="E10419" s="46">
        <v>46507</v>
      </c>
      <c r="AF10419" s="326"/>
    </row>
    <row r="10420" spans="1:32" x14ac:dyDescent="0.3">
      <c r="A10420" s="372" t="s">
        <v>7377</v>
      </c>
      <c r="B10420" s="372" t="s">
        <v>5064</v>
      </c>
      <c r="C10420" s="125" t="s">
        <v>16873</v>
      </c>
      <c r="D10420" s="32" t="s">
        <v>20621</v>
      </c>
      <c r="E10420" s="125" t="s">
        <v>10638</v>
      </c>
      <c r="F10420" s="125" t="s">
        <v>1237</v>
      </c>
      <c r="G10420" s="125" t="s">
        <v>1237</v>
      </c>
      <c r="AF10420" s="326"/>
    </row>
    <row r="10421" spans="1:32" x14ac:dyDescent="0.3">
      <c r="A10421" s="372" t="s">
        <v>7377</v>
      </c>
      <c r="B10421" s="372" t="s">
        <v>7359</v>
      </c>
      <c r="C10421" s="125" t="s">
        <v>20262</v>
      </c>
      <c r="D10421" s="32" t="s">
        <v>20621</v>
      </c>
      <c r="E10421" s="125" t="s">
        <v>8976</v>
      </c>
      <c r="F10421" s="125" t="s">
        <v>1237</v>
      </c>
      <c r="G10421" s="125" t="s">
        <v>1237</v>
      </c>
      <c r="AF10421" s="326"/>
    </row>
    <row r="10422" spans="1:32" x14ac:dyDescent="0.25">
      <c r="A10422" s="44" t="s">
        <v>5616</v>
      </c>
      <c r="B10422" s="44" t="s">
        <v>2433</v>
      </c>
      <c r="C10422" s="45">
        <v>220105</v>
      </c>
      <c r="D10422" s="45" t="s">
        <v>12340</v>
      </c>
      <c r="E10422" s="45" t="s">
        <v>2686</v>
      </c>
      <c r="AF10422" s="326"/>
    </row>
    <row r="10423" spans="1:32" x14ac:dyDescent="0.25">
      <c r="A10423" s="267" t="s">
        <v>9329</v>
      </c>
      <c r="B10423" s="267" t="s">
        <v>9318</v>
      </c>
      <c r="C10423" s="268">
        <v>791202309002</v>
      </c>
      <c r="D10423" s="268" t="s">
        <v>6775</v>
      </c>
      <c r="E10423" s="269" t="s">
        <v>9345</v>
      </c>
      <c r="F10423" s="93"/>
      <c r="G10423" s="93"/>
      <c r="H10423" s="93"/>
      <c r="I10423" s="99"/>
      <c r="J10423" s="99"/>
      <c r="K10423" s="99"/>
      <c r="L10423" s="99"/>
      <c r="M10423" s="99"/>
      <c r="N10423" s="44"/>
      <c r="O10423" s="44"/>
      <c r="P10423" s="99"/>
      <c r="Q10423" s="99"/>
      <c r="R10423" s="99"/>
      <c r="S10423" s="99"/>
      <c r="T10423" s="99"/>
      <c r="U10423" s="99"/>
      <c r="V10423" s="99"/>
      <c r="W10423" s="99"/>
      <c r="X10423" s="99"/>
      <c r="Y10423" s="99"/>
      <c r="Z10423" s="99"/>
      <c r="AF10423" s="326"/>
    </row>
    <row r="10424" spans="1:32" x14ac:dyDescent="0.25">
      <c r="A10424" s="76" t="s">
        <v>17414</v>
      </c>
      <c r="B10424" s="44" t="s">
        <v>17385</v>
      </c>
      <c r="C10424" s="45">
        <v>44.26</v>
      </c>
      <c r="D10424" s="45" t="s">
        <v>13565</v>
      </c>
      <c r="E10424" s="46">
        <v>47787</v>
      </c>
      <c r="F10424" s="45" t="s">
        <v>1384</v>
      </c>
      <c r="G10424" s="93"/>
      <c r="H10424" s="93"/>
      <c r="I10424" s="99"/>
      <c r="J10424" s="99"/>
      <c r="K10424" s="99"/>
      <c r="L10424" s="99"/>
      <c r="M10424" s="99"/>
      <c r="N10424" s="99"/>
      <c r="O10424" s="99"/>
      <c r="P10424" s="99"/>
      <c r="Q10424" s="99"/>
      <c r="R10424" s="99"/>
      <c r="S10424" s="99"/>
      <c r="T10424" s="99"/>
      <c r="U10424" s="99"/>
      <c r="V10424" s="99"/>
      <c r="W10424" s="99"/>
      <c r="X10424" s="99"/>
      <c r="Y10424" s="99"/>
      <c r="Z10424" s="99"/>
      <c r="AF10424" s="326"/>
    </row>
    <row r="10425" spans="1:32" x14ac:dyDescent="0.25">
      <c r="A10425" s="44" t="s">
        <v>11560</v>
      </c>
      <c r="B10425" s="44" t="s">
        <v>967</v>
      </c>
      <c r="C10425" s="45">
        <v>240601</v>
      </c>
      <c r="D10425" s="45" t="s">
        <v>12340</v>
      </c>
      <c r="E10425" s="45" t="s">
        <v>10639</v>
      </c>
      <c r="AF10425" s="326"/>
    </row>
    <row r="10426" spans="1:32" x14ac:dyDescent="0.25">
      <c r="A10426" s="44" t="s">
        <v>2328</v>
      </c>
      <c r="B10426" s="44" t="s">
        <v>2326</v>
      </c>
      <c r="C10426" s="45" t="s">
        <v>2329</v>
      </c>
      <c r="D10426" s="45" t="s">
        <v>12177</v>
      </c>
      <c r="E10426" s="45" t="s">
        <v>5235</v>
      </c>
      <c r="F10426" s="93"/>
      <c r="G10426" s="93"/>
      <c r="H10426" s="93"/>
      <c r="I10426" s="99"/>
      <c r="J10426" s="99"/>
      <c r="K10426" s="99"/>
      <c r="L10426" s="99"/>
      <c r="M10426" s="99"/>
      <c r="N10426" s="99"/>
      <c r="O10426" s="99"/>
      <c r="P10426" s="99"/>
      <c r="Q10426" s="99"/>
      <c r="R10426" s="99"/>
      <c r="S10426" s="99"/>
      <c r="T10426" s="99"/>
      <c r="U10426" s="99"/>
      <c r="V10426" s="99"/>
      <c r="W10426" s="99"/>
      <c r="X10426" s="99"/>
      <c r="Y10426" s="99"/>
      <c r="Z10426" s="99"/>
      <c r="AF10426" s="326"/>
    </row>
    <row r="10427" spans="1:32" x14ac:dyDescent="0.25">
      <c r="A10427" s="44" t="s">
        <v>2328</v>
      </c>
      <c r="B10427" s="44" t="s">
        <v>2326</v>
      </c>
      <c r="C10427" s="45" t="s">
        <v>2329</v>
      </c>
      <c r="D10427" s="93" t="s">
        <v>18817</v>
      </c>
      <c r="E10427" s="45" t="s">
        <v>5235</v>
      </c>
      <c r="F10427" s="379"/>
      <c r="G10427" s="379"/>
      <c r="H10427" s="379"/>
      <c r="I10427" s="380"/>
      <c r="J10427" s="380"/>
      <c r="K10427" s="380"/>
      <c r="L10427" s="380"/>
      <c r="M10427" s="380"/>
      <c r="N10427" s="380"/>
      <c r="O10427" s="380"/>
      <c r="P10427" s="380"/>
      <c r="Q10427" s="380"/>
      <c r="R10427" s="380"/>
      <c r="S10427" s="380"/>
      <c r="T10427" s="380"/>
      <c r="U10427" s="380"/>
      <c r="V10427" s="380"/>
      <c r="W10427" s="380"/>
      <c r="X10427" s="380"/>
      <c r="Y10427" s="380"/>
      <c r="Z10427" s="380"/>
      <c r="AA10427" s="380"/>
      <c r="AF10427" s="326"/>
    </row>
    <row r="10428" spans="1:32" x14ac:dyDescent="0.25">
      <c r="A10428" s="44" t="s">
        <v>2328</v>
      </c>
      <c r="B10428" s="44" t="s">
        <v>18682</v>
      </c>
      <c r="C10428" s="45" t="s">
        <v>18786</v>
      </c>
      <c r="D10428" s="93" t="s">
        <v>18817</v>
      </c>
      <c r="E10428" s="45" t="s">
        <v>10638</v>
      </c>
      <c r="F10428" s="379"/>
      <c r="G10428" s="379"/>
      <c r="H10428" s="379"/>
      <c r="I10428" s="380"/>
      <c r="J10428" s="380"/>
      <c r="K10428" s="380"/>
      <c r="L10428" s="380"/>
      <c r="M10428" s="380"/>
      <c r="N10428" s="380"/>
      <c r="O10428" s="380"/>
      <c r="P10428" s="380"/>
      <c r="Q10428" s="380"/>
      <c r="R10428" s="380"/>
      <c r="S10428" s="380"/>
      <c r="T10428" s="380"/>
      <c r="U10428" s="380"/>
      <c r="V10428" s="380"/>
      <c r="W10428" s="380"/>
      <c r="X10428" s="380"/>
      <c r="Y10428" s="380"/>
      <c r="Z10428" s="380"/>
      <c r="AA10428" s="380"/>
      <c r="AF10428" s="326"/>
    </row>
    <row r="10429" spans="1:32" x14ac:dyDescent="0.3">
      <c r="A10429" s="372" t="s">
        <v>13917</v>
      </c>
      <c r="B10429" s="372" t="s">
        <v>14350</v>
      </c>
      <c r="C10429" s="125" t="s">
        <v>14351</v>
      </c>
      <c r="D10429" s="32" t="s">
        <v>20621</v>
      </c>
      <c r="E10429" s="125" t="s">
        <v>13567</v>
      </c>
      <c r="F10429" s="125" t="s">
        <v>1236</v>
      </c>
      <c r="G10429" s="125" t="s">
        <v>1237</v>
      </c>
      <c r="AF10429" s="326"/>
    </row>
    <row r="10430" spans="1:32" x14ac:dyDescent="0.25">
      <c r="A10430" s="256" t="s">
        <v>9196</v>
      </c>
      <c r="B10430" s="256" t="s">
        <v>9158</v>
      </c>
      <c r="C10430" s="53" t="s">
        <v>9260</v>
      </c>
      <c r="D10430" s="93" t="s">
        <v>5891</v>
      </c>
      <c r="E10430" s="257">
        <v>47059</v>
      </c>
      <c r="F10430" s="93"/>
      <c r="G10430" s="93"/>
      <c r="H10430" s="93"/>
      <c r="I10430" s="99"/>
      <c r="J10430" s="99"/>
      <c r="K10430" s="99"/>
      <c r="L10430" s="99"/>
      <c r="M10430" s="99"/>
      <c r="N10430" s="99"/>
      <c r="O10430" s="99"/>
      <c r="P10430" s="99"/>
      <c r="Q10430" s="99"/>
      <c r="R10430" s="99"/>
      <c r="S10430" s="99"/>
      <c r="T10430" s="99"/>
      <c r="U10430" s="99"/>
      <c r="V10430" s="99"/>
      <c r="W10430" s="99"/>
      <c r="X10430" s="99"/>
      <c r="Y10430" s="99"/>
      <c r="Z10430" s="99"/>
      <c r="AF10430" s="326"/>
    </row>
    <row r="10431" spans="1:32" x14ac:dyDescent="0.25">
      <c r="A10431" s="44" t="s">
        <v>11561</v>
      </c>
      <c r="B10431" s="44" t="s">
        <v>3298</v>
      </c>
      <c r="C10431" s="45">
        <v>24010402</v>
      </c>
      <c r="D10431" s="45" t="s">
        <v>12340</v>
      </c>
      <c r="E10431" s="45" t="s">
        <v>10021</v>
      </c>
      <c r="AF10431" s="326"/>
    </row>
    <row r="10432" spans="1:32" x14ac:dyDescent="0.25">
      <c r="A10432" s="44" t="s">
        <v>11561</v>
      </c>
      <c r="B10432" s="44" t="s">
        <v>10020</v>
      </c>
      <c r="C10432" s="45">
        <v>24010401</v>
      </c>
      <c r="D10432" s="45" t="s">
        <v>12340</v>
      </c>
      <c r="E10432" s="45" t="s">
        <v>10021</v>
      </c>
      <c r="AF10432" s="326"/>
    </row>
    <row r="10433" spans="1:32" x14ac:dyDescent="0.25">
      <c r="A10433" s="256" t="s">
        <v>9197</v>
      </c>
      <c r="B10433" s="256" t="s">
        <v>9158</v>
      </c>
      <c r="C10433" s="53" t="s">
        <v>9261</v>
      </c>
      <c r="D10433" s="93" t="s">
        <v>5891</v>
      </c>
      <c r="E10433" s="257">
        <v>47059</v>
      </c>
      <c r="F10433" s="93"/>
      <c r="G10433" s="93"/>
      <c r="H10433" s="93"/>
      <c r="I10433" s="99"/>
      <c r="J10433" s="99"/>
      <c r="K10433" s="99"/>
      <c r="L10433" s="99"/>
      <c r="M10433" s="99"/>
      <c r="N10433" s="99"/>
      <c r="O10433" s="99"/>
      <c r="P10433" s="99"/>
      <c r="Q10433" s="99"/>
      <c r="R10433" s="99"/>
      <c r="S10433" s="99"/>
      <c r="T10433" s="99"/>
      <c r="U10433" s="99"/>
      <c r="V10433" s="99"/>
      <c r="W10433" s="99"/>
      <c r="X10433" s="99"/>
      <c r="Y10433" s="99"/>
      <c r="Z10433" s="99"/>
      <c r="AF10433" s="326"/>
    </row>
    <row r="10434" spans="1:32" x14ac:dyDescent="0.25">
      <c r="A10434" s="44" t="s">
        <v>9079</v>
      </c>
      <c r="B10434" s="44" t="s">
        <v>3156</v>
      </c>
      <c r="C10434" s="45">
        <v>230904</v>
      </c>
      <c r="D10434" s="45" t="s">
        <v>12340</v>
      </c>
      <c r="E10434" s="45" t="s">
        <v>8524</v>
      </c>
      <c r="AF10434" s="326"/>
    </row>
    <row r="10435" spans="1:32" x14ac:dyDescent="0.25">
      <c r="A10435" s="57" t="s">
        <v>784</v>
      </c>
      <c r="B10435" s="92" t="s">
        <v>3862</v>
      </c>
      <c r="C10435" s="93" t="s">
        <v>3860</v>
      </c>
      <c r="D10435" s="93" t="s">
        <v>3861</v>
      </c>
      <c r="E10435" s="94">
        <v>46203</v>
      </c>
      <c r="F10435" s="93"/>
      <c r="G10435" s="93"/>
      <c r="H10435" s="93"/>
      <c r="I10435" s="99"/>
      <c r="J10435" s="99"/>
      <c r="K10435" s="99"/>
      <c r="L10435" s="99"/>
      <c r="M10435" s="99"/>
      <c r="N10435" s="44"/>
      <c r="O10435" s="44"/>
      <c r="P10435" s="99"/>
      <c r="Q10435" s="99"/>
      <c r="R10435" s="99"/>
      <c r="S10435" s="99"/>
      <c r="T10435" s="99"/>
      <c r="U10435" s="99"/>
      <c r="V10435" s="99"/>
      <c r="W10435" s="99"/>
      <c r="X10435" s="99"/>
      <c r="Y10435" s="99"/>
      <c r="Z10435" s="99"/>
      <c r="AA10435" s="380"/>
      <c r="AF10435" s="326"/>
    </row>
    <row r="10436" spans="1:32" x14ac:dyDescent="0.25">
      <c r="A10436" s="44" t="s">
        <v>784</v>
      </c>
      <c r="B10436" s="44" t="s">
        <v>20344</v>
      </c>
      <c r="C10436" s="45" t="s">
        <v>8813</v>
      </c>
      <c r="D10436" s="32" t="s">
        <v>12570</v>
      </c>
      <c r="E10436" s="46">
        <v>46387</v>
      </c>
      <c r="AF10436" s="326"/>
    </row>
    <row r="10437" spans="1:32" x14ac:dyDescent="0.25">
      <c r="A10437" s="44" t="s">
        <v>4125</v>
      </c>
      <c r="B10437" s="44" t="s">
        <v>20362</v>
      </c>
      <c r="C10437" s="45" t="s">
        <v>10495</v>
      </c>
      <c r="D10437" s="32" t="s">
        <v>12570</v>
      </c>
      <c r="E10437" s="46">
        <v>46568</v>
      </c>
      <c r="AF10437" s="326"/>
    </row>
    <row r="10438" spans="1:32" x14ac:dyDescent="0.25">
      <c r="A10438" s="44" t="s">
        <v>4125</v>
      </c>
      <c r="B10438" s="44" t="s">
        <v>20379</v>
      </c>
      <c r="C10438" s="45" t="s">
        <v>5843</v>
      </c>
      <c r="D10438" s="32" t="s">
        <v>12570</v>
      </c>
      <c r="E10438" s="46">
        <v>46599</v>
      </c>
      <c r="AF10438" s="326"/>
    </row>
    <row r="10439" spans="1:32" x14ac:dyDescent="0.25">
      <c r="A10439" s="44" t="s">
        <v>19436</v>
      </c>
      <c r="B10439" s="44" t="s">
        <v>3298</v>
      </c>
      <c r="C10439" s="45">
        <v>26010402</v>
      </c>
      <c r="D10439" s="45" t="s">
        <v>12340</v>
      </c>
      <c r="E10439" s="45" t="s">
        <v>18836</v>
      </c>
      <c r="AF10439" s="326"/>
    </row>
    <row r="10440" spans="1:32" x14ac:dyDescent="0.25">
      <c r="A10440" s="44" t="s">
        <v>19436</v>
      </c>
      <c r="B10440" s="44" t="s">
        <v>969</v>
      </c>
      <c r="C10440" s="45">
        <v>23060202</v>
      </c>
      <c r="D10440" s="45" t="s">
        <v>12340</v>
      </c>
      <c r="E10440" s="45" t="s">
        <v>4471</v>
      </c>
      <c r="AF10440" s="326"/>
    </row>
    <row r="10441" spans="1:32" x14ac:dyDescent="0.25">
      <c r="A10441" s="44" t="s">
        <v>19436</v>
      </c>
      <c r="B10441" s="44" t="s">
        <v>7119</v>
      </c>
      <c r="C10441" s="45">
        <v>26020102</v>
      </c>
      <c r="D10441" s="45" t="s">
        <v>12340</v>
      </c>
      <c r="E10441" s="45" t="s">
        <v>10021</v>
      </c>
      <c r="AF10441" s="326"/>
    </row>
    <row r="10442" spans="1:32" x14ac:dyDescent="0.25">
      <c r="A10442" s="44" t="s">
        <v>4777</v>
      </c>
      <c r="B10442" s="44" t="s">
        <v>4735</v>
      </c>
      <c r="C10442" s="45" t="s">
        <v>4778</v>
      </c>
      <c r="D10442" s="45" t="s">
        <v>12177</v>
      </c>
      <c r="E10442" s="45" t="s">
        <v>2628</v>
      </c>
      <c r="F10442" s="93"/>
      <c r="G10442" s="93"/>
      <c r="H10442" s="93"/>
      <c r="I10442" s="99"/>
      <c r="J10442" s="99"/>
      <c r="K10442" s="99"/>
      <c r="L10442" s="99"/>
      <c r="M10442" s="99"/>
      <c r="N10442" s="99"/>
      <c r="O10442" s="99"/>
      <c r="P10442" s="99"/>
      <c r="Q10442" s="99"/>
      <c r="R10442" s="99"/>
      <c r="S10442" s="99"/>
      <c r="T10442" s="99"/>
      <c r="U10442" s="99"/>
      <c r="V10442" s="99"/>
      <c r="W10442" s="99"/>
      <c r="X10442" s="99"/>
      <c r="Y10442" s="99"/>
      <c r="Z10442" s="99"/>
      <c r="AF10442" s="326"/>
    </row>
    <row r="10443" spans="1:32" x14ac:dyDescent="0.25">
      <c r="A10443" s="44" t="s">
        <v>4777</v>
      </c>
      <c r="B10443" s="44" t="s">
        <v>4735</v>
      </c>
      <c r="C10443" s="45" t="s">
        <v>4778</v>
      </c>
      <c r="D10443" s="93" t="s">
        <v>18817</v>
      </c>
      <c r="E10443" s="45" t="s">
        <v>2628</v>
      </c>
      <c r="F10443" s="379"/>
      <c r="G10443" s="379"/>
      <c r="H10443" s="379"/>
      <c r="I10443" s="380"/>
      <c r="J10443" s="380"/>
      <c r="K10443" s="380"/>
      <c r="L10443" s="380"/>
      <c r="M10443" s="380"/>
      <c r="N10443" s="380"/>
      <c r="O10443" s="380"/>
      <c r="P10443" s="380"/>
      <c r="Q10443" s="380"/>
      <c r="R10443" s="380"/>
      <c r="S10443" s="380"/>
      <c r="T10443" s="380"/>
      <c r="U10443" s="380"/>
      <c r="V10443" s="380"/>
      <c r="W10443" s="380"/>
      <c r="X10443" s="380"/>
      <c r="Y10443" s="380"/>
      <c r="Z10443" s="380"/>
      <c r="AA10443" s="380"/>
      <c r="AF10443" s="326"/>
    </row>
    <row r="10444" spans="1:32" x14ac:dyDescent="0.25">
      <c r="A10444" s="44" t="s">
        <v>4777</v>
      </c>
      <c r="B10444" s="44" t="s">
        <v>18134</v>
      </c>
      <c r="C10444" s="45" t="s">
        <v>18404</v>
      </c>
      <c r="D10444" s="93" t="s">
        <v>3876</v>
      </c>
      <c r="E10444" s="359">
        <f>DATE(2029,12,17)</f>
        <v>47469</v>
      </c>
      <c r="F10444" s="93"/>
      <c r="G10444" s="93"/>
      <c r="H10444" s="93"/>
      <c r="I10444" s="99"/>
      <c r="J10444" s="99"/>
      <c r="K10444" s="99"/>
      <c r="L10444" s="99"/>
      <c r="M10444" s="99"/>
      <c r="N10444" s="99"/>
      <c r="O10444" s="99"/>
      <c r="P10444" s="99"/>
      <c r="Q10444" s="99"/>
      <c r="R10444" s="99"/>
      <c r="S10444" s="99"/>
      <c r="T10444" s="99"/>
      <c r="U10444" s="99"/>
      <c r="V10444" s="99"/>
      <c r="W10444" s="99"/>
      <c r="X10444" s="99"/>
      <c r="Y10444" s="99"/>
      <c r="Z10444" s="99"/>
      <c r="AF10444" s="326"/>
    </row>
    <row r="10445" spans="1:32" x14ac:dyDescent="0.25">
      <c r="A10445" s="44" t="s">
        <v>5617</v>
      </c>
      <c r="B10445" s="44" t="s">
        <v>965</v>
      </c>
      <c r="C10445" s="45">
        <v>220303</v>
      </c>
      <c r="D10445" s="45" t="s">
        <v>12340</v>
      </c>
      <c r="E10445" s="45" t="s">
        <v>2686</v>
      </c>
      <c r="AF10445" s="326"/>
    </row>
    <row r="10446" spans="1:32" x14ac:dyDescent="0.25">
      <c r="A10446" s="44" t="s">
        <v>11562</v>
      </c>
      <c r="B10446" s="44" t="s">
        <v>986</v>
      </c>
      <c r="C10446" s="45">
        <v>240303</v>
      </c>
      <c r="D10446" s="45" t="s">
        <v>12340</v>
      </c>
      <c r="E10446" s="45" t="s">
        <v>2686</v>
      </c>
      <c r="AF10446" s="326"/>
    </row>
    <row r="10447" spans="1:32" x14ac:dyDescent="0.25">
      <c r="A10447" s="44" t="s">
        <v>11562</v>
      </c>
      <c r="B10447" s="44" t="s">
        <v>11331</v>
      </c>
      <c r="C10447" s="45">
        <v>24050301</v>
      </c>
      <c r="D10447" s="45" t="s">
        <v>12340</v>
      </c>
      <c r="E10447" s="45" t="s">
        <v>5468</v>
      </c>
      <c r="AF10447" s="326"/>
    </row>
    <row r="10448" spans="1:32" x14ac:dyDescent="0.25">
      <c r="A10448" s="44" t="s">
        <v>7378</v>
      </c>
      <c r="B10448" s="44" t="s">
        <v>7652</v>
      </c>
      <c r="C10448" s="45">
        <v>230304</v>
      </c>
      <c r="D10448" s="45" t="s">
        <v>12340</v>
      </c>
      <c r="E10448" s="45" t="s">
        <v>3276</v>
      </c>
      <c r="AF10448" s="326"/>
    </row>
    <row r="10449" spans="1:32" x14ac:dyDescent="0.3">
      <c r="A10449" s="372" t="s">
        <v>20140</v>
      </c>
      <c r="B10449" s="372" t="s">
        <v>7359</v>
      </c>
      <c r="C10449" s="125" t="s">
        <v>20262</v>
      </c>
      <c r="D10449" s="32" t="s">
        <v>20621</v>
      </c>
      <c r="E10449" s="125" t="s">
        <v>8976</v>
      </c>
      <c r="F10449" s="125" t="s">
        <v>1236</v>
      </c>
      <c r="G10449" s="125" t="s">
        <v>1237</v>
      </c>
      <c r="AF10449" s="326"/>
    </row>
    <row r="10450" spans="1:32" x14ac:dyDescent="0.25">
      <c r="A10450" s="44" t="s">
        <v>5618</v>
      </c>
      <c r="B10450" s="44" t="s">
        <v>2433</v>
      </c>
      <c r="C10450" s="45">
        <v>220105</v>
      </c>
      <c r="D10450" s="45" t="s">
        <v>12340</v>
      </c>
      <c r="E10450" s="45" t="s">
        <v>2686</v>
      </c>
      <c r="AF10450" s="326"/>
    </row>
    <row r="10451" spans="1:32" x14ac:dyDescent="0.25">
      <c r="A10451" s="44" t="s">
        <v>5180</v>
      </c>
      <c r="B10451" s="44" t="s">
        <v>5179</v>
      </c>
      <c r="C10451" s="45" t="s">
        <v>5181</v>
      </c>
      <c r="D10451" s="46" t="s">
        <v>13037</v>
      </c>
      <c r="E10451" s="46">
        <v>46250</v>
      </c>
      <c r="AF10451" s="326"/>
    </row>
    <row r="10452" spans="1:32" x14ac:dyDescent="0.25">
      <c r="A10452" s="44" t="s">
        <v>9080</v>
      </c>
      <c r="B10452" s="44" t="s">
        <v>970</v>
      </c>
      <c r="C10452" s="45">
        <v>231104</v>
      </c>
      <c r="D10452" s="45" t="s">
        <v>12340</v>
      </c>
      <c r="E10452" s="45" t="s">
        <v>9018</v>
      </c>
      <c r="AF10452" s="326"/>
    </row>
    <row r="10453" spans="1:32" x14ac:dyDescent="0.25">
      <c r="A10453" s="44" t="s">
        <v>9080</v>
      </c>
      <c r="B10453" s="44" t="s">
        <v>3598</v>
      </c>
      <c r="C10453" s="45">
        <v>230301</v>
      </c>
      <c r="D10453" s="45" t="s">
        <v>12340</v>
      </c>
      <c r="E10453" s="45" t="s">
        <v>5580</v>
      </c>
      <c r="AF10453" s="326"/>
    </row>
    <row r="10454" spans="1:32" x14ac:dyDescent="0.25">
      <c r="A10454" s="44" t="s">
        <v>12577</v>
      </c>
      <c r="B10454" s="44" t="s">
        <v>20331</v>
      </c>
      <c r="C10454" s="45" t="s">
        <v>12572</v>
      </c>
      <c r="D10454" s="32" t="s">
        <v>12570</v>
      </c>
      <c r="E10454" s="46">
        <v>46387</v>
      </c>
      <c r="AF10454" s="326"/>
    </row>
    <row r="10455" spans="1:32" x14ac:dyDescent="0.25">
      <c r="A10455" s="44" t="s">
        <v>11563</v>
      </c>
      <c r="B10455" s="44" t="s">
        <v>10020</v>
      </c>
      <c r="C10455" s="45">
        <v>24010401</v>
      </c>
      <c r="D10455" s="45" t="s">
        <v>12340</v>
      </c>
      <c r="E10455" s="45" t="s">
        <v>10021</v>
      </c>
      <c r="AF10455" s="326"/>
    </row>
    <row r="10456" spans="1:32" x14ac:dyDescent="0.25">
      <c r="A10456" s="44" t="s">
        <v>11563</v>
      </c>
      <c r="B10456" s="44" t="s">
        <v>968</v>
      </c>
      <c r="C10456" s="45">
        <v>24060402</v>
      </c>
      <c r="D10456" s="45" t="s">
        <v>12340</v>
      </c>
      <c r="E10456" s="45" t="s">
        <v>5235</v>
      </c>
      <c r="AF10456" s="326"/>
    </row>
    <row r="10457" spans="1:32" x14ac:dyDescent="0.25">
      <c r="A10457" s="44" t="s">
        <v>11563</v>
      </c>
      <c r="B10457" s="44" t="s">
        <v>4036</v>
      </c>
      <c r="C10457" s="45">
        <v>24060401</v>
      </c>
      <c r="D10457" s="45" t="s">
        <v>12340</v>
      </c>
      <c r="E10457" s="45" t="s">
        <v>5235</v>
      </c>
      <c r="AF10457" s="326"/>
    </row>
    <row r="10458" spans="1:32" x14ac:dyDescent="0.25">
      <c r="A10458" s="44" t="s">
        <v>11563</v>
      </c>
      <c r="B10458" s="44" t="s">
        <v>3298</v>
      </c>
      <c r="C10458" s="45">
        <v>24010402</v>
      </c>
      <c r="D10458" s="45" t="s">
        <v>12340</v>
      </c>
      <c r="E10458" s="45" t="s">
        <v>10021</v>
      </c>
      <c r="AF10458" s="326"/>
    </row>
    <row r="10459" spans="1:32" x14ac:dyDescent="0.25">
      <c r="A10459" s="44" t="s">
        <v>19437</v>
      </c>
      <c r="B10459" s="44" t="s">
        <v>967</v>
      </c>
      <c r="C10459" s="45">
        <v>230601</v>
      </c>
      <c r="D10459" s="45" t="s">
        <v>12340</v>
      </c>
      <c r="E10459" s="45" t="s">
        <v>8383</v>
      </c>
      <c r="AF10459" s="326"/>
    </row>
    <row r="10460" spans="1:32" x14ac:dyDescent="0.25">
      <c r="A10460" s="44" t="s">
        <v>17145</v>
      </c>
      <c r="B10460" s="44" t="s">
        <v>16907</v>
      </c>
      <c r="C10460" s="45">
        <v>25050401</v>
      </c>
      <c r="D10460" s="45" t="s">
        <v>12340</v>
      </c>
      <c r="E10460" s="45" t="s">
        <v>7651</v>
      </c>
      <c r="AF10460" s="326"/>
    </row>
    <row r="10461" spans="1:32" x14ac:dyDescent="0.25">
      <c r="A10461" s="44" t="s">
        <v>785</v>
      </c>
      <c r="B10461" s="44" t="s">
        <v>2433</v>
      </c>
      <c r="C10461" s="45">
        <v>230105</v>
      </c>
      <c r="D10461" s="45" t="s">
        <v>12340</v>
      </c>
      <c r="E10461" s="45" t="s">
        <v>5580</v>
      </c>
      <c r="AF10461" s="326"/>
    </row>
    <row r="10462" spans="1:32" x14ac:dyDescent="0.25">
      <c r="A10462" s="44" t="s">
        <v>9608</v>
      </c>
      <c r="B10462" s="44" t="s">
        <v>152</v>
      </c>
      <c r="C10462" s="45" t="s">
        <v>9910</v>
      </c>
      <c r="D10462" s="93" t="s">
        <v>3876</v>
      </c>
      <c r="E10462" s="359">
        <f>DATE(2027,12,4)</f>
        <v>46725</v>
      </c>
      <c r="F10462" s="93"/>
      <c r="G10462" s="93"/>
      <c r="H10462" s="93"/>
      <c r="I10462" s="99"/>
      <c r="J10462" s="99"/>
      <c r="K10462" s="99"/>
      <c r="L10462" s="99"/>
      <c r="M10462" s="99"/>
      <c r="N10462" s="99"/>
      <c r="O10462" s="99"/>
      <c r="P10462" s="99"/>
      <c r="Q10462" s="99"/>
      <c r="R10462" s="99"/>
      <c r="S10462" s="99"/>
      <c r="T10462" s="99"/>
      <c r="U10462" s="99"/>
      <c r="V10462" s="99"/>
      <c r="W10462" s="99"/>
      <c r="X10462" s="99"/>
      <c r="Y10462" s="99"/>
      <c r="Z10462" s="99"/>
      <c r="AF10462" s="326"/>
    </row>
    <row r="10463" spans="1:32" x14ac:dyDescent="0.25">
      <c r="A10463" s="44" t="s">
        <v>5619</v>
      </c>
      <c r="B10463" s="44" t="s">
        <v>5620</v>
      </c>
      <c r="C10463" s="45">
        <v>250602</v>
      </c>
      <c r="D10463" s="45" t="s">
        <v>12340</v>
      </c>
      <c r="E10463" s="45" t="s">
        <v>8383</v>
      </c>
      <c r="AF10463" s="326"/>
    </row>
    <row r="10464" spans="1:32" x14ac:dyDescent="0.25">
      <c r="A10464" s="44" t="s">
        <v>5619</v>
      </c>
      <c r="B10464" s="44" t="s">
        <v>3159</v>
      </c>
      <c r="C10464" s="45">
        <v>230903</v>
      </c>
      <c r="D10464" s="45" t="s">
        <v>12340</v>
      </c>
      <c r="E10464" s="45" t="s">
        <v>8524</v>
      </c>
      <c r="AF10464" s="326"/>
    </row>
    <row r="10465" spans="1:32" x14ac:dyDescent="0.25">
      <c r="A10465" s="44" t="s">
        <v>5619</v>
      </c>
      <c r="B10465" s="44" t="s">
        <v>3597</v>
      </c>
      <c r="C10465" s="45">
        <v>250503</v>
      </c>
      <c r="D10465" s="45" t="s">
        <v>12340</v>
      </c>
      <c r="E10465" s="45" t="s">
        <v>16904</v>
      </c>
      <c r="AF10465" s="326"/>
    </row>
    <row r="10466" spans="1:32" x14ac:dyDescent="0.25">
      <c r="A10466" s="44" t="s">
        <v>5619</v>
      </c>
      <c r="B10466" s="44" t="s">
        <v>1734</v>
      </c>
      <c r="C10466" s="45">
        <v>250301</v>
      </c>
      <c r="D10466" s="45" t="s">
        <v>12340</v>
      </c>
      <c r="E10466" s="45" t="s">
        <v>5580</v>
      </c>
      <c r="AF10466" s="326"/>
    </row>
    <row r="10467" spans="1:32" x14ac:dyDescent="0.25">
      <c r="A10467" s="44" t="s">
        <v>5619</v>
      </c>
      <c r="B10467" s="44" t="s">
        <v>3166</v>
      </c>
      <c r="C10467" s="45">
        <v>230902</v>
      </c>
      <c r="D10467" s="45" t="s">
        <v>12340</v>
      </c>
      <c r="E10467" s="45" t="s">
        <v>8524</v>
      </c>
      <c r="AF10467" s="326"/>
    </row>
    <row r="10468" spans="1:32" x14ac:dyDescent="0.25">
      <c r="A10468" s="44" t="s">
        <v>5619</v>
      </c>
      <c r="B10468" s="44" t="s">
        <v>3608</v>
      </c>
      <c r="C10468" s="45">
        <v>240401</v>
      </c>
      <c r="D10468" s="45" t="s">
        <v>12340</v>
      </c>
      <c r="E10468" s="45" t="s">
        <v>5311</v>
      </c>
      <c r="AF10468" s="326"/>
    </row>
    <row r="10469" spans="1:32" x14ac:dyDescent="0.25">
      <c r="A10469" s="44" t="s">
        <v>5619</v>
      </c>
      <c r="B10469" s="44" t="s">
        <v>10020</v>
      </c>
      <c r="C10469" s="45">
        <v>24010401</v>
      </c>
      <c r="D10469" s="45" t="s">
        <v>12340</v>
      </c>
      <c r="E10469" s="45" t="s">
        <v>10021</v>
      </c>
      <c r="AF10469" s="326"/>
    </row>
    <row r="10470" spans="1:32" x14ac:dyDescent="0.25">
      <c r="A10470" s="44" t="s">
        <v>5619</v>
      </c>
      <c r="B10470" s="44" t="s">
        <v>11338</v>
      </c>
      <c r="C10470" s="45">
        <v>24020201</v>
      </c>
      <c r="D10470" s="45" t="s">
        <v>12340</v>
      </c>
      <c r="E10470" s="45" t="s">
        <v>5444</v>
      </c>
      <c r="AF10470" s="326"/>
    </row>
    <row r="10471" spans="1:32" x14ac:dyDescent="0.25">
      <c r="A10471" s="44" t="s">
        <v>5619</v>
      </c>
      <c r="B10471" s="44" t="s">
        <v>10018</v>
      </c>
      <c r="C10471" s="45">
        <v>240102</v>
      </c>
      <c r="D10471" s="45" t="s">
        <v>12340</v>
      </c>
      <c r="E10471" s="45" t="s">
        <v>5452</v>
      </c>
      <c r="AF10471" s="326"/>
    </row>
    <row r="10472" spans="1:32" x14ac:dyDescent="0.25">
      <c r="A10472" s="44" t="s">
        <v>5619</v>
      </c>
      <c r="B10472" s="44" t="s">
        <v>3167</v>
      </c>
      <c r="C10472" s="45">
        <v>24020202</v>
      </c>
      <c r="D10472" s="45" t="s">
        <v>12340</v>
      </c>
      <c r="E10472" s="45" t="s">
        <v>5444</v>
      </c>
      <c r="AF10472" s="326"/>
    </row>
    <row r="10473" spans="1:32" x14ac:dyDescent="0.25">
      <c r="A10473" s="267" t="s">
        <v>9330</v>
      </c>
      <c r="B10473" s="267" t="s">
        <v>9311</v>
      </c>
      <c r="C10473" s="268">
        <v>791202303005</v>
      </c>
      <c r="D10473" s="268" t="s">
        <v>6775</v>
      </c>
      <c r="E10473" s="269">
        <v>47269</v>
      </c>
      <c r="F10473" s="93"/>
      <c r="G10473" s="93"/>
      <c r="H10473" s="93"/>
      <c r="I10473" s="99"/>
      <c r="J10473" s="99"/>
      <c r="K10473" s="99"/>
      <c r="L10473" s="99"/>
      <c r="M10473" s="99"/>
      <c r="N10473" s="44"/>
      <c r="O10473" s="44"/>
      <c r="P10473" s="99"/>
      <c r="Q10473" s="99"/>
      <c r="R10473" s="99"/>
      <c r="S10473" s="99"/>
      <c r="T10473" s="99"/>
      <c r="U10473" s="99"/>
      <c r="V10473" s="99"/>
      <c r="W10473" s="99"/>
      <c r="X10473" s="99"/>
      <c r="Y10473" s="99"/>
      <c r="Z10473" s="99"/>
      <c r="AF10473" s="326"/>
    </row>
    <row r="10474" spans="1:32" x14ac:dyDescent="0.3">
      <c r="A10474" s="372" t="s">
        <v>12022</v>
      </c>
      <c r="B10474" s="372" t="s">
        <v>3249</v>
      </c>
      <c r="C10474" s="125" t="s">
        <v>11935</v>
      </c>
      <c r="D10474" s="32" t="s">
        <v>20621</v>
      </c>
      <c r="E10474" s="125" t="s">
        <v>5452</v>
      </c>
      <c r="F10474" s="125" t="s">
        <v>1237</v>
      </c>
      <c r="G10474" s="125" t="s">
        <v>1237</v>
      </c>
      <c r="AF10474" s="326"/>
    </row>
    <row r="10475" spans="1:32" x14ac:dyDescent="0.3">
      <c r="A10475" s="372" t="s">
        <v>12022</v>
      </c>
      <c r="B10475" s="372" t="s">
        <v>1203</v>
      </c>
      <c r="C10475" s="125" t="s">
        <v>11926</v>
      </c>
      <c r="D10475" s="32" t="s">
        <v>20621</v>
      </c>
      <c r="E10475" s="125" t="s">
        <v>2686</v>
      </c>
      <c r="F10475" s="125" t="s">
        <v>1237</v>
      </c>
      <c r="G10475" s="125" t="s">
        <v>1237</v>
      </c>
      <c r="AF10475" s="326"/>
    </row>
    <row r="10476" spans="1:32" x14ac:dyDescent="0.25">
      <c r="A10476" s="44" t="s">
        <v>17146</v>
      </c>
      <c r="B10476" s="44" t="s">
        <v>3597</v>
      </c>
      <c r="C10476" s="45">
        <v>250503</v>
      </c>
      <c r="D10476" s="45" t="s">
        <v>12340</v>
      </c>
      <c r="E10476" s="45" t="s">
        <v>16904</v>
      </c>
      <c r="AF10476" s="326"/>
    </row>
    <row r="10477" spans="1:32" x14ac:dyDescent="0.25">
      <c r="A10477" s="44" t="s">
        <v>5621</v>
      </c>
      <c r="B10477" s="44" t="s">
        <v>5447</v>
      </c>
      <c r="C10477" s="45">
        <v>220802</v>
      </c>
      <c r="D10477" s="45" t="s">
        <v>12340</v>
      </c>
      <c r="E10477" s="45" t="s">
        <v>5239</v>
      </c>
      <c r="AF10477" s="326"/>
    </row>
    <row r="10478" spans="1:32" x14ac:dyDescent="0.25">
      <c r="A10478" s="44" t="s">
        <v>5621</v>
      </c>
      <c r="B10478" s="44" t="s">
        <v>2433</v>
      </c>
      <c r="C10478" s="45">
        <v>230105</v>
      </c>
      <c r="D10478" s="45" t="s">
        <v>12340</v>
      </c>
      <c r="E10478" s="45" t="s">
        <v>5580</v>
      </c>
      <c r="AF10478" s="326"/>
    </row>
    <row r="10479" spans="1:32" x14ac:dyDescent="0.25">
      <c r="A10479" s="44" t="s">
        <v>17147</v>
      </c>
      <c r="B10479" s="44" t="s">
        <v>2433</v>
      </c>
      <c r="C10479" s="45">
        <v>250106</v>
      </c>
      <c r="D10479" s="45" t="s">
        <v>12340</v>
      </c>
      <c r="E10479" s="45" t="s">
        <v>12896</v>
      </c>
      <c r="AF10479" s="326"/>
    </row>
    <row r="10480" spans="1:32" x14ac:dyDescent="0.25">
      <c r="A10480" s="76" t="s">
        <v>14716</v>
      </c>
      <c r="B10480" s="44" t="s">
        <v>17385</v>
      </c>
      <c r="C10480" s="45">
        <v>44.26</v>
      </c>
      <c r="D10480" s="45" t="s">
        <v>13565</v>
      </c>
      <c r="E10480" s="46">
        <v>47787</v>
      </c>
      <c r="F10480" s="45"/>
      <c r="G10480" s="93"/>
      <c r="H10480" s="93"/>
      <c r="I10480" s="99"/>
      <c r="J10480" s="99"/>
      <c r="K10480" s="99"/>
      <c r="L10480" s="99"/>
      <c r="M10480" s="99"/>
      <c r="N10480" s="99"/>
      <c r="O10480" s="99"/>
      <c r="P10480" s="99"/>
      <c r="Q10480" s="99"/>
      <c r="R10480" s="99"/>
      <c r="S10480" s="99"/>
      <c r="T10480" s="99"/>
      <c r="U10480" s="99"/>
      <c r="V10480" s="99"/>
      <c r="W10480" s="99"/>
      <c r="X10480" s="99"/>
      <c r="Y10480" s="99"/>
      <c r="Z10480" s="99"/>
      <c r="AF10480" s="326"/>
    </row>
    <row r="10481" spans="1:32" x14ac:dyDescent="0.25">
      <c r="A10481" s="44" t="s">
        <v>5622</v>
      </c>
      <c r="B10481" s="44" t="s">
        <v>5447</v>
      </c>
      <c r="C10481" s="45">
        <v>220802</v>
      </c>
      <c r="D10481" s="45" t="s">
        <v>12340</v>
      </c>
      <c r="E10481" s="45" t="s">
        <v>5239</v>
      </c>
      <c r="AF10481" s="326"/>
    </row>
    <row r="10482" spans="1:32" x14ac:dyDescent="0.25">
      <c r="A10482" s="44" t="s">
        <v>7908</v>
      </c>
      <c r="B10482" s="44" t="s">
        <v>20342</v>
      </c>
      <c r="C10482" s="45" t="s">
        <v>10493</v>
      </c>
      <c r="D10482" s="32" t="s">
        <v>12570</v>
      </c>
      <c r="E10482" s="46">
        <v>46387</v>
      </c>
      <c r="AF10482" s="326"/>
    </row>
    <row r="10483" spans="1:32" x14ac:dyDescent="0.25">
      <c r="A10483" s="44" t="s">
        <v>506</v>
      </c>
      <c r="B10483" s="44" t="s">
        <v>20344</v>
      </c>
      <c r="C10483" s="45" t="s">
        <v>8813</v>
      </c>
      <c r="D10483" s="32" t="s">
        <v>12570</v>
      </c>
      <c r="E10483" s="46">
        <v>46387</v>
      </c>
      <c r="AF10483" s="326"/>
    </row>
    <row r="10484" spans="1:32" x14ac:dyDescent="0.25">
      <c r="A10484" s="256" t="s">
        <v>5971</v>
      </c>
      <c r="B10484" s="256" t="s">
        <v>5899</v>
      </c>
      <c r="C10484" s="53" t="s">
        <v>5972</v>
      </c>
      <c r="D10484" s="93" t="s">
        <v>5891</v>
      </c>
      <c r="E10484" s="257">
        <v>46707</v>
      </c>
      <c r="F10484" s="93"/>
      <c r="G10484" s="93"/>
      <c r="H10484" s="93"/>
      <c r="I10484" s="99"/>
      <c r="J10484" s="99"/>
      <c r="K10484" s="99"/>
      <c r="L10484" s="99"/>
      <c r="M10484" s="99"/>
      <c r="N10484" s="99"/>
      <c r="O10484" s="99"/>
      <c r="P10484" s="99"/>
      <c r="Q10484" s="99"/>
      <c r="R10484" s="99"/>
      <c r="S10484" s="99"/>
      <c r="T10484" s="99"/>
      <c r="U10484" s="99"/>
      <c r="V10484" s="99"/>
      <c r="W10484" s="99"/>
      <c r="X10484" s="99"/>
      <c r="Y10484" s="99"/>
      <c r="Z10484" s="99"/>
      <c r="AF10484" s="326"/>
    </row>
    <row r="10485" spans="1:32" x14ac:dyDescent="0.25">
      <c r="A10485" s="44" t="s">
        <v>5971</v>
      </c>
      <c r="B10485" s="44" t="s">
        <v>18895</v>
      </c>
      <c r="C10485" s="45">
        <v>24070201</v>
      </c>
      <c r="D10485" s="45" t="s">
        <v>12340</v>
      </c>
      <c r="E10485" s="45" t="s">
        <v>7992</v>
      </c>
      <c r="AF10485" s="326"/>
    </row>
    <row r="10486" spans="1:32" x14ac:dyDescent="0.25">
      <c r="A10486" s="44" t="s">
        <v>5971</v>
      </c>
      <c r="B10486" s="44" t="s">
        <v>3165</v>
      </c>
      <c r="C10486" s="45">
        <v>24070202</v>
      </c>
      <c r="D10486" s="45" t="s">
        <v>12340</v>
      </c>
      <c r="E10486" s="45" t="s">
        <v>7992</v>
      </c>
      <c r="AF10486" s="326"/>
    </row>
    <row r="10487" spans="1:32" x14ac:dyDescent="0.25">
      <c r="A10487" s="44" t="s">
        <v>5623</v>
      </c>
      <c r="B10487" s="44" t="s">
        <v>3298</v>
      </c>
      <c r="C10487" s="45">
        <v>23010402</v>
      </c>
      <c r="D10487" s="45" t="s">
        <v>12340</v>
      </c>
      <c r="E10487" s="45" t="s">
        <v>5640</v>
      </c>
      <c r="AF10487" s="326"/>
    </row>
    <row r="10488" spans="1:32" x14ac:dyDescent="0.3">
      <c r="A10488" s="372" t="s">
        <v>20141</v>
      </c>
      <c r="B10488" s="372" t="s">
        <v>1214</v>
      </c>
      <c r="C10488" s="125" t="s">
        <v>18610</v>
      </c>
      <c r="D10488" s="32" t="s">
        <v>20621</v>
      </c>
      <c r="E10488" s="125" t="s">
        <v>8976</v>
      </c>
      <c r="F10488" s="125" t="s">
        <v>1236</v>
      </c>
      <c r="G10488" s="125" t="s">
        <v>1237</v>
      </c>
      <c r="AF10488" s="326"/>
    </row>
    <row r="10489" spans="1:32" x14ac:dyDescent="0.25">
      <c r="A10489" s="44" t="s">
        <v>5624</v>
      </c>
      <c r="B10489" s="44" t="s">
        <v>18828</v>
      </c>
      <c r="C10489" s="45">
        <v>25010501</v>
      </c>
      <c r="D10489" s="45" t="s">
        <v>12340</v>
      </c>
      <c r="E10489" s="45" t="s">
        <v>13567</v>
      </c>
      <c r="AF10489" s="326"/>
    </row>
    <row r="10490" spans="1:32" x14ac:dyDescent="0.25">
      <c r="A10490" s="44" t="s">
        <v>5624</v>
      </c>
      <c r="B10490" s="44" t="s">
        <v>5639</v>
      </c>
      <c r="C10490" s="45">
        <v>25010401</v>
      </c>
      <c r="D10490" s="45" t="s">
        <v>12340</v>
      </c>
      <c r="E10490" s="45" t="s">
        <v>13581</v>
      </c>
      <c r="AF10490" s="326"/>
    </row>
    <row r="10491" spans="1:32" x14ac:dyDescent="0.25">
      <c r="A10491" s="44" t="s">
        <v>5624</v>
      </c>
      <c r="B10491" s="44" t="s">
        <v>966</v>
      </c>
      <c r="C10491" s="45">
        <v>22010702</v>
      </c>
      <c r="D10491" s="45" t="s">
        <v>12340</v>
      </c>
      <c r="E10491" s="45" t="s">
        <v>5444</v>
      </c>
      <c r="AF10491" s="326"/>
    </row>
    <row r="10492" spans="1:32" x14ac:dyDescent="0.25">
      <c r="A10492" s="44" t="s">
        <v>5624</v>
      </c>
      <c r="B10492" s="44" t="s">
        <v>5443</v>
      </c>
      <c r="C10492" s="45">
        <v>22010701</v>
      </c>
      <c r="D10492" s="45" t="s">
        <v>12340</v>
      </c>
      <c r="E10492" s="45" t="s">
        <v>5444</v>
      </c>
      <c r="AF10492" s="326"/>
    </row>
    <row r="10493" spans="1:32" x14ac:dyDescent="0.25">
      <c r="A10493" s="44" t="s">
        <v>13356</v>
      </c>
      <c r="B10493" s="44" t="s">
        <v>13162</v>
      </c>
      <c r="C10493" s="45">
        <v>29.24</v>
      </c>
      <c r="D10493" s="45" t="s">
        <v>13565</v>
      </c>
      <c r="E10493" s="46">
        <v>47299</v>
      </c>
      <c r="F10493" s="45"/>
      <c r="G10493" s="93"/>
      <c r="H10493" s="93"/>
      <c r="I10493" s="99"/>
      <c r="J10493" s="99"/>
      <c r="K10493" s="99"/>
      <c r="L10493" s="99"/>
      <c r="M10493" s="99"/>
      <c r="N10493" s="99"/>
      <c r="O10493" s="99"/>
      <c r="P10493" s="99"/>
      <c r="Q10493" s="99"/>
      <c r="R10493" s="99"/>
      <c r="S10493" s="99"/>
      <c r="T10493" s="99"/>
      <c r="U10493" s="99"/>
      <c r="V10493" s="99"/>
      <c r="W10493" s="99"/>
      <c r="X10493" s="99"/>
      <c r="Y10493" s="99"/>
      <c r="Z10493" s="99"/>
      <c r="AF10493" s="326"/>
    </row>
    <row r="10494" spans="1:32" x14ac:dyDescent="0.25">
      <c r="A10494" s="44" t="s">
        <v>13356</v>
      </c>
      <c r="B10494" s="44" t="s">
        <v>13121</v>
      </c>
      <c r="C10494" s="45">
        <v>39.25</v>
      </c>
      <c r="D10494" s="45" t="s">
        <v>13565</v>
      </c>
      <c r="E10494" s="46">
        <v>47514</v>
      </c>
      <c r="F10494" s="45"/>
      <c r="G10494" s="93"/>
      <c r="H10494" s="93"/>
      <c r="I10494" s="99"/>
      <c r="J10494" s="99"/>
      <c r="K10494" s="99"/>
      <c r="L10494" s="99"/>
      <c r="M10494" s="99"/>
      <c r="N10494" s="99"/>
      <c r="O10494" s="99"/>
      <c r="P10494" s="99"/>
      <c r="Q10494" s="99"/>
      <c r="R10494" s="99"/>
      <c r="S10494" s="99"/>
      <c r="T10494" s="99"/>
      <c r="U10494" s="99"/>
      <c r="V10494" s="99"/>
      <c r="W10494" s="99"/>
      <c r="X10494" s="99"/>
      <c r="Y10494" s="99"/>
      <c r="Z10494" s="99"/>
      <c r="AF10494" s="326"/>
    </row>
    <row r="10495" spans="1:32" x14ac:dyDescent="0.25">
      <c r="A10495" s="44" t="s">
        <v>786</v>
      </c>
      <c r="B10495" s="44" t="s">
        <v>3298</v>
      </c>
      <c r="C10495" s="45">
        <v>25010402</v>
      </c>
      <c r="D10495" s="45" t="s">
        <v>12340</v>
      </c>
      <c r="E10495" s="45" t="s">
        <v>13581</v>
      </c>
      <c r="AF10495" s="326"/>
    </row>
    <row r="10496" spans="1:32" x14ac:dyDescent="0.25">
      <c r="A10496" s="44" t="s">
        <v>786</v>
      </c>
      <c r="B10496" s="44" t="s">
        <v>5639</v>
      </c>
      <c r="C10496" s="45">
        <v>25010401</v>
      </c>
      <c r="D10496" s="45" t="s">
        <v>12340</v>
      </c>
      <c r="E10496" s="45" t="s">
        <v>13581</v>
      </c>
      <c r="AF10496" s="326"/>
    </row>
    <row r="10497" spans="1:32" x14ac:dyDescent="0.25">
      <c r="A10497" s="44" t="s">
        <v>786</v>
      </c>
      <c r="B10497" s="44" t="s">
        <v>5442</v>
      </c>
      <c r="C10497" s="45">
        <v>25010502</v>
      </c>
      <c r="D10497" s="45" t="s">
        <v>12340</v>
      </c>
      <c r="E10497" s="45" t="s">
        <v>13567</v>
      </c>
      <c r="AF10497" s="326"/>
    </row>
    <row r="10498" spans="1:32" x14ac:dyDescent="0.25">
      <c r="A10498" s="44" t="s">
        <v>786</v>
      </c>
      <c r="B10498" s="44" t="s">
        <v>18828</v>
      </c>
      <c r="C10498" s="45">
        <v>25010501</v>
      </c>
      <c r="D10498" s="45" t="s">
        <v>12340</v>
      </c>
      <c r="E10498" s="45" t="s">
        <v>13567</v>
      </c>
      <c r="AF10498" s="326"/>
    </row>
    <row r="10499" spans="1:32" x14ac:dyDescent="0.25">
      <c r="A10499" s="44" t="s">
        <v>786</v>
      </c>
      <c r="B10499" s="44" t="s">
        <v>210</v>
      </c>
      <c r="C10499" s="45">
        <v>241001</v>
      </c>
      <c r="D10499" s="45" t="s">
        <v>12340</v>
      </c>
      <c r="E10499" s="45" t="s">
        <v>5650</v>
      </c>
      <c r="AF10499" s="326"/>
    </row>
    <row r="10500" spans="1:32" x14ac:dyDescent="0.25">
      <c r="A10500" s="44" t="s">
        <v>7944</v>
      </c>
      <c r="B10500" s="44" t="s">
        <v>2643</v>
      </c>
      <c r="C10500" s="45" t="s">
        <v>2648</v>
      </c>
      <c r="D10500" s="45" t="s">
        <v>12177</v>
      </c>
      <c r="E10500" s="45" t="s">
        <v>10637</v>
      </c>
      <c r="F10500" s="93"/>
      <c r="G10500" s="93"/>
      <c r="H10500" s="93"/>
      <c r="I10500" s="99"/>
      <c r="J10500" s="99"/>
      <c r="K10500" s="99"/>
      <c r="L10500" s="99"/>
      <c r="M10500" s="99"/>
      <c r="N10500" s="99"/>
      <c r="O10500" s="99"/>
      <c r="P10500" s="99"/>
      <c r="Q10500" s="99"/>
      <c r="R10500" s="99"/>
      <c r="S10500" s="99"/>
      <c r="T10500" s="99"/>
      <c r="U10500" s="99"/>
      <c r="V10500" s="99"/>
      <c r="W10500" s="99"/>
      <c r="X10500" s="99"/>
      <c r="Y10500" s="99"/>
      <c r="Z10500" s="99"/>
      <c r="AF10500" s="326"/>
    </row>
    <row r="10501" spans="1:32" x14ac:dyDescent="0.25">
      <c r="A10501" s="44" t="s">
        <v>7944</v>
      </c>
      <c r="B10501" s="44" t="s">
        <v>12956</v>
      </c>
      <c r="C10501" s="45" t="s">
        <v>15129</v>
      </c>
      <c r="D10501" s="45" t="s">
        <v>12177</v>
      </c>
      <c r="E10501" s="45" t="s">
        <v>7228</v>
      </c>
      <c r="F10501" s="93"/>
      <c r="G10501" s="93"/>
      <c r="H10501" s="93"/>
      <c r="I10501" s="99"/>
      <c r="J10501" s="99"/>
      <c r="K10501" s="99"/>
      <c r="L10501" s="99"/>
      <c r="M10501" s="99"/>
      <c r="N10501" s="99"/>
      <c r="O10501" s="99"/>
      <c r="P10501" s="99"/>
      <c r="Q10501" s="99"/>
      <c r="R10501" s="99"/>
      <c r="S10501" s="99"/>
      <c r="T10501" s="99"/>
      <c r="U10501" s="99"/>
      <c r="V10501" s="99"/>
      <c r="W10501" s="99"/>
      <c r="X10501" s="99"/>
      <c r="Y10501" s="99"/>
      <c r="Z10501" s="99"/>
      <c r="AF10501" s="326"/>
    </row>
    <row r="10502" spans="1:32" x14ac:dyDescent="0.25">
      <c r="A10502" s="44" t="s">
        <v>7944</v>
      </c>
      <c r="B10502" s="44" t="s">
        <v>2643</v>
      </c>
      <c r="C10502" s="45" t="s">
        <v>2648</v>
      </c>
      <c r="D10502" s="93" t="s">
        <v>18817</v>
      </c>
      <c r="E10502" s="45" t="s">
        <v>10637</v>
      </c>
      <c r="F10502" s="379"/>
      <c r="G10502" s="379"/>
      <c r="H10502" s="379"/>
      <c r="I10502" s="380"/>
      <c r="J10502" s="380"/>
      <c r="K10502" s="380"/>
      <c r="L10502" s="380"/>
      <c r="M10502" s="380"/>
      <c r="N10502" s="380"/>
      <c r="O10502" s="380"/>
      <c r="P10502" s="380"/>
      <c r="Q10502" s="380"/>
      <c r="R10502" s="380"/>
      <c r="S10502" s="380"/>
      <c r="T10502" s="380"/>
      <c r="U10502" s="380"/>
      <c r="V10502" s="380"/>
      <c r="W10502" s="380"/>
      <c r="X10502" s="380"/>
      <c r="Y10502" s="380"/>
      <c r="Z10502" s="380"/>
      <c r="AA10502" s="380"/>
      <c r="AF10502" s="326"/>
    </row>
    <row r="10503" spans="1:32" x14ac:dyDescent="0.25">
      <c r="A10503" s="44" t="s">
        <v>7944</v>
      </c>
      <c r="B10503" s="44" t="s">
        <v>12956</v>
      </c>
      <c r="C10503" s="45" t="s">
        <v>15129</v>
      </c>
      <c r="D10503" s="93" t="s">
        <v>18817</v>
      </c>
      <c r="E10503" s="45" t="s">
        <v>7228</v>
      </c>
      <c r="F10503" s="379"/>
      <c r="G10503" s="379"/>
      <c r="H10503" s="379"/>
      <c r="I10503" s="380"/>
      <c r="J10503" s="380"/>
      <c r="K10503" s="380"/>
      <c r="L10503" s="380"/>
      <c r="M10503" s="380"/>
      <c r="N10503" s="380"/>
      <c r="O10503" s="380"/>
      <c r="P10503" s="380"/>
      <c r="Q10503" s="380"/>
      <c r="R10503" s="380"/>
      <c r="S10503" s="380"/>
      <c r="T10503" s="380"/>
      <c r="U10503" s="380"/>
      <c r="V10503" s="380"/>
      <c r="W10503" s="380"/>
      <c r="X10503" s="380"/>
      <c r="Y10503" s="380"/>
      <c r="Z10503" s="380"/>
      <c r="AA10503" s="380"/>
      <c r="AF10503" s="326"/>
    </row>
    <row r="10504" spans="1:32" x14ac:dyDescent="0.25">
      <c r="A10504" s="44" t="s">
        <v>7944</v>
      </c>
      <c r="B10504" s="44" t="s">
        <v>2617</v>
      </c>
      <c r="C10504" s="45" t="s">
        <v>15129</v>
      </c>
      <c r="D10504" s="45" t="s">
        <v>10697</v>
      </c>
      <c r="E10504" s="46">
        <v>47483</v>
      </c>
      <c r="F10504" s="93"/>
      <c r="G10504" s="93"/>
      <c r="H10504" s="93"/>
      <c r="I10504" s="99"/>
      <c r="J10504" s="99"/>
      <c r="K10504" s="99"/>
      <c r="L10504" s="99"/>
      <c r="M10504" s="99"/>
      <c r="N10504" s="44"/>
      <c r="O10504" s="44"/>
      <c r="P10504" s="99"/>
      <c r="Q10504" s="99"/>
      <c r="R10504" s="99"/>
      <c r="S10504" s="99"/>
      <c r="T10504" s="99"/>
      <c r="U10504" s="99"/>
      <c r="V10504" s="99"/>
      <c r="W10504" s="99"/>
      <c r="X10504" s="99"/>
      <c r="Y10504" s="99"/>
      <c r="Z10504" s="99"/>
      <c r="AF10504" s="326"/>
    </row>
    <row r="10505" spans="1:32" x14ac:dyDescent="0.25">
      <c r="A10505" s="44" t="s">
        <v>7944</v>
      </c>
      <c r="B10505" s="44" t="s">
        <v>2643</v>
      </c>
      <c r="C10505" s="45" t="s">
        <v>2648</v>
      </c>
      <c r="D10505" s="45" t="s">
        <v>10697</v>
      </c>
      <c r="E10505" s="45" t="s">
        <v>10637</v>
      </c>
      <c r="F10505" s="93"/>
      <c r="G10505" s="93"/>
      <c r="H10505" s="93"/>
      <c r="I10505" s="99"/>
      <c r="J10505" s="99"/>
      <c r="K10505" s="99"/>
      <c r="L10505" s="99"/>
      <c r="M10505" s="99"/>
      <c r="N10505" s="44"/>
      <c r="O10505" s="44"/>
      <c r="P10505" s="99"/>
      <c r="Q10505" s="99"/>
      <c r="R10505" s="99"/>
      <c r="S10505" s="99"/>
      <c r="T10505" s="99"/>
      <c r="U10505" s="99"/>
      <c r="V10505" s="99"/>
      <c r="W10505" s="99"/>
      <c r="X10505" s="99"/>
      <c r="Y10505" s="99"/>
      <c r="Z10505" s="99"/>
      <c r="AF10505" s="326"/>
    </row>
    <row r="10506" spans="1:32" x14ac:dyDescent="0.25">
      <c r="A10506" s="44" t="s">
        <v>1102</v>
      </c>
      <c r="B10506" s="44" t="s">
        <v>12943</v>
      </c>
      <c r="C10506" s="45" t="s">
        <v>12946</v>
      </c>
      <c r="D10506" s="45" t="s">
        <v>12177</v>
      </c>
      <c r="E10506" s="45" t="s">
        <v>5239</v>
      </c>
      <c r="F10506" s="93"/>
      <c r="G10506" s="93"/>
      <c r="H10506" s="93"/>
      <c r="I10506" s="99"/>
      <c r="J10506" s="99"/>
      <c r="K10506" s="99"/>
      <c r="L10506" s="99"/>
      <c r="M10506" s="99"/>
      <c r="N10506" s="99"/>
      <c r="O10506" s="99"/>
      <c r="P10506" s="99"/>
      <c r="Q10506" s="99"/>
      <c r="R10506" s="99"/>
      <c r="S10506" s="99"/>
      <c r="T10506" s="99"/>
      <c r="U10506" s="99"/>
      <c r="V10506" s="99"/>
      <c r="W10506" s="99"/>
      <c r="X10506" s="99"/>
      <c r="Y10506" s="99"/>
      <c r="Z10506" s="99"/>
      <c r="AF10506" s="326"/>
    </row>
    <row r="10507" spans="1:32" x14ac:dyDescent="0.25">
      <c r="A10507" s="44" t="s">
        <v>1102</v>
      </c>
      <c r="B10507" s="44" t="s">
        <v>12943</v>
      </c>
      <c r="C10507" s="45" t="s">
        <v>12946</v>
      </c>
      <c r="D10507" s="93" t="s">
        <v>18817</v>
      </c>
      <c r="E10507" s="45" t="s">
        <v>5239</v>
      </c>
      <c r="F10507" s="379"/>
      <c r="G10507" s="379"/>
      <c r="H10507" s="379"/>
      <c r="I10507" s="380"/>
      <c r="J10507" s="380"/>
      <c r="K10507" s="380"/>
      <c r="L10507" s="380"/>
      <c r="M10507" s="380"/>
      <c r="N10507" s="380"/>
      <c r="O10507" s="380"/>
      <c r="P10507" s="380"/>
      <c r="Q10507" s="380"/>
      <c r="R10507" s="380"/>
      <c r="S10507" s="380"/>
      <c r="T10507" s="380"/>
      <c r="U10507" s="380"/>
      <c r="V10507" s="380"/>
      <c r="W10507" s="380"/>
      <c r="X10507" s="380"/>
      <c r="Y10507" s="380"/>
      <c r="Z10507" s="380"/>
      <c r="AA10507" s="380"/>
      <c r="AF10507" s="326"/>
    </row>
    <row r="10508" spans="1:32" x14ac:dyDescent="0.25">
      <c r="A10508" s="44" t="s">
        <v>1102</v>
      </c>
      <c r="B10508" s="44" t="s">
        <v>4334</v>
      </c>
      <c r="C10508" s="45" t="s">
        <v>12946</v>
      </c>
      <c r="D10508" s="45" t="s">
        <v>10697</v>
      </c>
      <c r="E10508" s="46">
        <v>47422</v>
      </c>
      <c r="F10508" s="93"/>
      <c r="G10508" s="93"/>
      <c r="H10508" s="93"/>
      <c r="I10508" s="99"/>
      <c r="J10508" s="99"/>
      <c r="K10508" s="99"/>
      <c r="L10508" s="99"/>
      <c r="M10508" s="99"/>
      <c r="N10508" s="44"/>
      <c r="O10508" s="44"/>
      <c r="P10508" s="99"/>
      <c r="Q10508" s="99"/>
      <c r="R10508" s="99"/>
      <c r="S10508" s="99"/>
      <c r="T10508" s="99"/>
      <c r="U10508" s="99"/>
      <c r="V10508" s="99"/>
      <c r="W10508" s="99"/>
      <c r="X10508" s="99"/>
      <c r="Y10508" s="99"/>
      <c r="Z10508" s="99"/>
      <c r="AF10508" s="326"/>
    </row>
    <row r="10509" spans="1:32" x14ac:dyDescent="0.25">
      <c r="A10509" s="140" t="s">
        <v>1645</v>
      </c>
      <c r="B10509" s="92" t="s">
        <v>2825</v>
      </c>
      <c r="C10509" s="146" t="s">
        <v>1854</v>
      </c>
      <c r="D10509" s="146" t="s">
        <v>1788</v>
      </c>
      <c r="E10509" s="107">
        <v>45138</v>
      </c>
      <c r="F10509" s="93"/>
      <c r="G10509" s="93"/>
      <c r="H10509" s="93"/>
      <c r="I10509" s="99"/>
      <c r="J10509" s="99"/>
      <c r="K10509" s="99"/>
      <c r="L10509" s="99"/>
      <c r="M10509" s="99"/>
      <c r="N10509" s="44"/>
      <c r="O10509" s="44"/>
      <c r="P10509" s="99"/>
      <c r="Q10509" s="99"/>
      <c r="R10509" s="99"/>
      <c r="S10509" s="99"/>
      <c r="T10509" s="99"/>
      <c r="U10509" s="99"/>
      <c r="V10509" s="99"/>
      <c r="W10509" s="99"/>
      <c r="X10509" s="99"/>
      <c r="Y10509" s="99"/>
      <c r="Z10509" s="99"/>
      <c r="AF10509" s="326"/>
    </row>
    <row r="10510" spans="1:32" x14ac:dyDescent="0.25">
      <c r="A10510" s="44" t="s">
        <v>10262</v>
      </c>
      <c r="B10510" s="92" t="s">
        <v>10390</v>
      </c>
      <c r="C10510" s="56" t="s">
        <v>10120</v>
      </c>
      <c r="D10510" s="146" t="s">
        <v>10389</v>
      </c>
      <c r="E10510" s="107">
        <v>45838</v>
      </c>
      <c r="F10510" s="93"/>
      <c r="G10510" s="93"/>
      <c r="H10510" s="93"/>
      <c r="I10510" s="99"/>
      <c r="J10510" s="99"/>
      <c r="K10510" s="99"/>
      <c r="L10510" s="99"/>
      <c r="M10510" s="99"/>
      <c r="N10510" s="44"/>
      <c r="O10510" s="44"/>
      <c r="P10510" s="99"/>
      <c r="Q10510" s="99"/>
      <c r="R10510" s="99"/>
      <c r="S10510" s="99"/>
      <c r="T10510" s="99"/>
      <c r="U10510" s="99"/>
      <c r="V10510" s="99"/>
      <c r="W10510" s="99"/>
      <c r="X10510" s="99"/>
      <c r="Y10510" s="99"/>
      <c r="Z10510" s="99"/>
      <c r="AF10510" s="326"/>
    </row>
    <row r="10511" spans="1:32" x14ac:dyDescent="0.25">
      <c r="A10511" s="44" t="s">
        <v>7569</v>
      </c>
      <c r="B10511" s="44" t="s">
        <v>5443</v>
      </c>
      <c r="C10511" s="45">
        <v>22010701</v>
      </c>
      <c r="D10511" s="45" t="s">
        <v>12340</v>
      </c>
      <c r="E10511" s="45" t="s">
        <v>5444</v>
      </c>
      <c r="AF10511" s="326"/>
    </row>
    <row r="10512" spans="1:32" x14ac:dyDescent="0.25">
      <c r="A10512" s="44" t="s">
        <v>7569</v>
      </c>
      <c r="B10512" s="44" t="s">
        <v>3598</v>
      </c>
      <c r="C10512" s="45">
        <v>230301</v>
      </c>
      <c r="D10512" s="45" t="s">
        <v>12340</v>
      </c>
      <c r="E10512" s="45" t="s">
        <v>5580</v>
      </c>
      <c r="AF10512" s="326"/>
    </row>
    <row r="10513" spans="1:32" x14ac:dyDescent="0.3">
      <c r="A10513" s="372" t="s">
        <v>5974</v>
      </c>
      <c r="B10513" s="372" t="s">
        <v>7356</v>
      </c>
      <c r="C10513" s="125" t="s">
        <v>20261</v>
      </c>
      <c r="D10513" s="32" t="s">
        <v>20621</v>
      </c>
      <c r="E10513" s="125" t="s">
        <v>8976</v>
      </c>
      <c r="F10513" s="125" t="s">
        <v>1236</v>
      </c>
      <c r="G10513" s="125" t="s">
        <v>1237</v>
      </c>
      <c r="AF10513" s="326"/>
    </row>
    <row r="10514" spans="1:32" x14ac:dyDescent="0.25">
      <c r="A10514" s="44" t="s">
        <v>3679</v>
      </c>
      <c r="B10514" s="44" t="s">
        <v>3275</v>
      </c>
      <c r="C10514" s="45">
        <v>210101</v>
      </c>
      <c r="D10514" s="45" t="s">
        <v>12340</v>
      </c>
      <c r="E10514" s="45" t="s">
        <v>3276</v>
      </c>
      <c r="AF10514" s="326"/>
    </row>
    <row r="10515" spans="1:32" x14ac:dyDescent="0.25">
      <c r="A10515" s="44" t="s">
        <v>3102</v>
      </c>
      <c r="B10515" s="44" t="s">
        <v>5447</v>
      </c>
      <c r="C10515" s="45">
        <v>230807</v>
      </c>
      <c r="D10515" s="45" t="s">
        <v>12340</v>
      </c>
      <c r="E10515" s="45" t="s">
        <v>8966</v>
      </c>
      <c r="AF10515" s="326"/>
    </row>
    <row r="10516" spans="1:32" x14ac:dyDescent="0.25">
      <c r="A10516" s="57" t="s">
        <v>3808</v>
      </c>
      <c r="B10516" s="92" t="s">
        <v>3862</v>
      </c>
      <c r="C10516" s="93" t="s">
        <v>3860</v>
      </c>
      <c r="D10516" s="93" t="s">
        <v>3861</v>
      </c>
      <c r="E10516" s="94">
        <v>46203</v>
      </c>
      <c r="F10516" s="93"/>
      <c r="G10516" s="93"/>
      <c r="H10516" s="93"/>
      <c r="I10516" s="99"/>
      <c r="J10516" s="99"/>
      <c r="K10516" s="99"/>
      <c r="L10516" s="99"/>
      <c r="M10516" s="99"/>
      <c r="N10516" s="44"/>
      <c r="O10516" s="44"/>
      <c r="P10516" s="99"/>
      <c r="Q10516" s="99"/>
      <c r="R10516" s="99"/>
      <c r="S10516" s="99"/>
      <c r="T10516" s="99"/>
      <c r="U10516" s="99"/>
      <c r="V10516" s="99"/>
      <c r="W10516" s="99"/>
      <c r="X10516" s="99"/>
      <c r="Y10516" s="99"/>
      <c r="Z10516" s="99"/>
      <c r="AA10516" s="380"/>
      <c r="AF10516" s="326"/>
    </row>
    <row r="10517" spans="1:32" x14ac:dyDescent="0.25">
      <c r="A10517" s="44" t="s">
        <v>787</v>
      </c>
      <c r="B10517" s="44" t="s">
        <v>210</v>
      </c>
      <c r="C10517" s="45">
        <v>241001</v>
      </c>
      <c r="D10517" s="45" t="s">
        <v>12340</v>
      </c>
      <c r="E10517" s="45" t="s">
        <v>5650</v>
      </c>
      <c r="AF10517" s="326"/>
    </row>
    <row r="10518" spans="1:32" x14ac:dyDescent="0.25">
      <c r="A10518" s="44" t="s">
        <v>787</v>
      </c>
      <c r="B10518" s="44" t="s">
        <v>8464</v>
      </c>
      <c r="C10518" s="45">
        <v>230701</v>
      </c>
      <c r="D10518" s="45" t="s">
        <v>12340</v>
      </c>
      <c r="E10518" s="45" t="s">
        <v>4375</v>
      </c>
      <c r="AF10518" s="326"/>
    </row>
    <row r="10519" spans="1:32" x14ac:dyDescent="0.25">
      <c r="A10519" s="44" t="s">
        <v>787</v>
      </c>
      <c r="B10519" s="44" t="s">
        <v>967</v>
      </c>
      <c r="C10519" s="45">
        <v>230601</v>
      </c>
      <c r="D10519" s="45" t="s">
        <v>12340</v>
      </c>
      <c r="E10519" s="45" t="s">
        <v>8383</v>
      </c>
      <c r="AF10519" s="326"/>
    </row>
    <row r="10520" spans="1:32" x14ac:dyDescent="0.3">
      <c r="A10520" s="372" t="s">
        <v>17533</v>
      </c>
      <c r="B10520" s="372" t="s">
        <v>5061</v>
      </c>
      <c r="C10520" s="125" t="s">
        <v>17483</v>
      </c>
      <c r="D10520" s="32" t="s">
        <v>20621</v>
      </c>
      <c r="E10520" s="125" t="s">
        <v>5246</v>
      </c>
      <c r="F10520" s="125" t="s">
        <v>1236</v>
      </c>
      <c r="G10520" s="125" t="s">
        <v>1236</v>
      </c>
      <c r="AF10520" s="326"/>
    </row>
    <row r="10521" spans="1:32" x14ac:dyDescent="0.25">
      <c r="A10521" s="44" t="s">
        <v>13726</v>
      </c>
      <c r="B10521" s="44" t="s">
        <v>1733</v>
      </c>
      <c r="C10521" s="45">
        <v>250101</v>
      </c>
      <c r="D10521" s="45" t="s">
        <v>12340</v>
      </c>
      <c r="E10521" s="45" t="s">
        <v>13567</v>
      </c>
      <c r="AF10521" s="326"/>
    </row>
    <row r="10522" spans="1:32" x14ac:dyDescent="0.25">
      <c r="A10522" s="44" t="s">
        <v>17148</v>
      </c>
      <c r="B10522" s="44" t="s">
        <v>1967</v>
      </c>
      <c r="C10522" s="45" t="s">
        <v>17718</v>
      </c>
      <c r="D10522" s="46" t="s">
        <v>13037</v>
      </c>
      <c r="E10522" s="46">
        <v>46274</v>
      </c>
      <c r="AF10522" s="326"/>
    </row>
    <row r="10523" spans="1:32" x14ac:dyDescent="0.25">
      <c r="A10523" s="44" t="s">
        <v>17148</v>
      </c>
      <c r="B10523" s="44" t="s">
        <v>16912</v>
      </c>
      <c r="C10523" s="45">
        <v>25050101</v>
      </c>
      <c r="D10523" s="45" t="s">
        <v>12340</v>
      </c>
      <c r="E10523" s="45" t="s">
        <v>7651</v>
      </c>
      <c r="AF10523" s="326"/>
    </row>
    <row r="10524" spans="1:32" x14ac:dyDescent="0.25">
      <c r="A10524" s="44" t="s">
        <v>17148</v>
      </c>
      <c r="B10524" s="44" t="s">
        <v>3597</v>
      </c>
      <c r="C10524" s="45">
        <v>250503</v>
      </c>
      <c r="D10524" s="45" t="s">
        <v>12340</v>
      </c>
      <c r="E10524" s="45" t="s">
        <v>16904</v>
      </c>
      <c r="AF10524" s="326"/>
    </row>
    <row r="10525" spans="1:32" x14ac:dyDescent="0.25">
      <c r="A10525" s="44" t="s">
        <v>17148</v>
      </c>
      <c r="B10525" s="44" t="s">
        <v>16913</v>
      </c>
      <c r="C10525" s="45">
        <v>25050102</v>
      </c>
      <c r="D10525" s="45" t="s">
        <v>12340</v>
      </c>
      <c r="E10525" s="45" t="s">
        <v>7651</v>
      </c>
      <c r="AF10525" s="326"/>
    </row>
    <row r="10526" spans="1:32" x14ac:dyDescent="0.25">
      <c r="A10526" s="44" t="s">
        <v>10263</v>
      </c>
      <c r="B10526" s="92" t="s">
        <v>10390</v>
      </c>
      <c r="C10526" s="56" t="s">
        <v>10132</v>
      </c>
      <c r="D10526" s="146" t="s">
        <v>10389</v>
      </c>
      <c r="E10526" s="107">
        <v>45838</v>
      </c>
      <c r="F10526" s="93"/>
      <c r="G10526" s="93"/>
      <c r="H10526" s="93"/>
      <c r="I10526" s="99"/>
      <c r="J10526" s="99"/>
      <c r="K10526" s="99"/>
      <c r="L10526" s="99"/>
      <c r="M10526" s="99"/>
      <c r="N10526" s="44"/>
      <c r="O10526" s="44"/>
      <c r="P10526" s="99"/>
      <c r="Q10526" s="99"/>
      <c r="R10526" s="99"/>
      <c r="S10526" s="99"/>
      <c r="T10526" s="99"/>
      <c r="U10526" s="99"/>
      <c r="V10526" s="99"/>
      <c r="W10526" s="99"/>
      <c r="X10526" s="99"/>
      <c r="Y10526" s="99"/>
      <c r="Z10526" s="99"/>
      <c r="AF10526" s="326"/>
    </row>
    <row r="10527" spans="1:32" x14ac:dyDescent="0.25">
      <c r="A10527" s="76" t="s">
        <v>17415</v>
      </c>
      <c r="B10527" s="44" t="s">
        <v>17416</v>
      </c>
      <c r="C10527" s="45">
        <v>2.2599999999999998</v>
      </c>
      <c r="D10527" s="45" t="s">
        <v>13565</v>
      </c>
      <c r="E10527" s="46">
        <v>47787</v>
      </c>
      <c r="F10527" s="45"/>
      <c r="G10527" s="93"/>
      <c r="H10527" s="93"/>
      <c r="I10527" s="99"/>
      <c r="J10527" s="99"/>
      <c r="K10527" s="99"/>
      <c r="L10527" s="99"/>
      <c r="M10527" s="99"/>
      <c r="N10527" s="99"/>
      <c r="O10527" s="99"/>
      <c r="P10527" s="99"/>
      <c r="Q10527" s="99"/>
      <c r="R10527" s="99"/>
      <c r="S10527" s="99"/>
      <c r="T10527" s="99"/>
      <c r="U10527" s="99"/>
      <c r="V10527" s="99"/>
      <c r="W10527" s="99"/>
      <c r="X10527" s="99"/>
      <c r="Y10527" s="99"/>
      <c r="Z10527" s="99"/>
      <c r="AF10527" s="326"/>
    </row>
    <row r="10528" spans="1:32" x14ac:dyDescent="0.25">
      <c r="A10528" s="76" t="s">
        <v>17415</v>
      </c>
      <c r="B10528" s="44" t="s">
        <v>13311</v>
      </c>
      <c r="C10528" s="45">
        <v>5.26</v>
      </c>
      <c r="D10528" s="45" t="s">
        <v>13565</v>
      </c>
      <c r="E10528" s="46">
        <v>47787</v>
      </c>
      <c r="F10528" s="45"/>
      <c r="G10528" s="93"/>
      <c r="H10528" s="93"/>
      <c r="I10528" s="99"/>
      <c r="J10528" s="99"/>
      <c r="K10528" s="99"/>
      <c r="L10528" s="99"/>
      <c r="M10528" s="99"/>
      <c r="N10528" s="99"/>
      <c r="O10528" s="99"/>
      <c r="P10528" s="99"/>
      <c r="Q10528" s="99"/>
      <c r="R10528" s="99"/>
      <c r="S10528" s="99"/>
      <c r="T10528" s="99"/>
      <c r="U10528" s="99"/>
      <c r="V10528" s="99"/>
      <c r="W10528" s="99"/>
      <c r="X10528" s="99"/>
      <c r="Y10528" s="99"/>
      <c r="Z10528" s="99"/>
      <c r="AF10528" s="326"/>
    </row>
    <row r="10529" spans="1:32" x14ac:dyDescent="0.3">
      <c r="A10529" s="372" t="s">
        <v>9390</v>
      </c>
      <c r="B10529" s="372" t="s">
        <v>1235</v>
      </c>
      <c r="C10529" s="125" t="s">
        <v>9348</v>
      </c>
      <c r="D10529" s="32" t="s">
        <v>20621</v>
      </c>
      <c r="E10529" s="125" t="s">
        <v>9349</v>
      </c>
      <c r="F10529" s="125" t="s">
        <v>1236</v>
      </c>
      <c r="G10529" s="125" t="s">
        <v>1237</v>
      </c>
      <c r="AF10529" s="326"/>
    </row>
    <row r="10530" spans="1:32" x14ac:dyDescent="0.25">
      <c r="A10530" s="44" t="s">
        <v>13357</v>
      </c>
      <c r="B10530" s="44" t="s">
        <v>13110</v>
      </c>
      <c r="C10530" s="45">
        <v>12.25</v>
      </c>
      <c r="D10530" s="45" t="s">
        <v>13565</v>
      </c>
      <c r="E10530" s="46">
        <v>47664</v>
      </c>
      <c r="F10530" s="45"/>
      <c r="G10530" s="93"/>
      <c r="H10530" s="93"/>
      <c r="I10530" s="99"/>
      <c r="J10530" s="99"/>
      <c r="K10530" s="99"/>
      <c r="L10530" s="99"/>
      <c r="M10530" s="99"/>
      <c r="N10530" s="99"/>
      <c r="O10530" s="99"/>
      <c r="P10530" s="99"/>
      <c r="Q10530" s="99"/>
      <c r="R10530" s="99"/>
      <c r="S10530" s="99"/>
      <c r="T10530" s="99"/>
      <c r="U10530" s="99"/>
      <c r="V10530" s="99"/>
      <c r="W10530" s="99"/>
      <c r="X10530" s="99"/>
      <c r="Y10530" s="99"/>
      <c r="Z10530" s="99"/>
      <c r="AF10530" s="326"/>
    </row>
    <row r="10531" spans="1:32" x14ac:dyDescent="0.25">
      <c r="A10531" s="44" t="s">
        <v>19438</v>
      </c>
      <c r="B10531" s="44" t="s">
        <v>2438</v>
      </c>
      <c r="C10531" s="45">
        <v>251001</v>
      </c>
      <c r="D10531" s="45" t="s">
        <v>12340</v>
      </c>
      <c r="E10531" s="45" t="s">
        <v>12119</v>
      </c>
      <c r="AF10531" s="326"/>
    </row>
    <row r="10532" spans="1:32" x14ac:dyDescent="0.3">
      <c r="A10532" s="372" t="s">
        <v>16618</v>
      </c>
      <c r="B10532" s="372" t="s">
        <v>1223</v>
      </c>
      <c r="C10532" s="125" t="s">
        <v>16734</v>
      </c>
      <c r="D10532" s="32" t="s">
        <v>20621</v>
      </c>
      <c r="E10532" s="125" t="s">
        <v>10638</v>
      </c>
      <c r="F10532" s="125" t="s">
        <v>1236</v>
      </c>
      <c r="G10532" s="125" t="s">
        <v>1237</v>
      </c>
      <c r="AF10532" s="326"/>
    </row>
    <row r="10533" spans="1:32" x14ac:dyDescent="0.3">
      <c r="A10533" s="372" t="s">
        <v>16618</v>
      </c>
      <c r="B10533" s="372" t="s">
        <v>5068</v>
      </c>
      <c r="C10533" s="125" t="s">
        <v>17595</v>
      </c>
      <c r="D10533" s="32" t="s">
        <v>20621</v>
      </c>
      <c r="E10533" s="125" t="s">
        <v>5246</v>
      </c>
      <c r="F10533" s="125" t="s">
        <v>1236</v>
      </c>
      <c r="G10533" s="125" t="s">
        <v>1237</v>
      </c>
      <c r="AF10533" s="326"/>
    </row>
    <row r="10534" spans="1:32" x14ac:dyDescent="0.3">
      <c r="A10534" s="372" t="s">
        <v>16618</v>
      </c>
      <c r="B10534" s="372" t="s">
        <v>5065</v>
      </c>
      <c r="C10534" s="125" t="s">
        <v>17481</v>
      </c>
      <c r="D10534" s="32" t="s">
        <v>20621</v>
      </c>
      <c r="E10534" s="125" t="s">
        <v>5246</v>
      </c>
      <c r="F10534" s="125" t="s">
        <v>1236</v>
      </c>
      <c r="G10534" s="125" t="s">
        <v>1237</v>
      </c>
      <c r="AF10534" s="326"/>
    </row>
    <row r="10535" spans="1:32" x14ac:dyDescent="0.3">
      <c r="A10535" s="372" t="s">
        <v>16618</v>
      </c>
      <c r="B10535" s="372" t="s">
        <v>5061</v>
      </c>
      <c r="C10535" s="125" t="s">
        <v>17483</v>
      </c>
      <c r="D10535" s="32" t="s">
        <v>20621</v>
      </c>
      <c r="E10535" s="125" t="s">
        <v>5246</v>
      </c>
      <c r="F10535" s="125" t="s">
        <v>1236</v>
      </c>
      <c r="G10535" s="125" t="s">
        <v>1237</v>
      </c>
      <c r="AF10535" s="326"/>
    </row>
    <row r="10536" spans="1:32" x14ac:dyDescent="0.3">
      <c r="A10536" s="372" t="s">
        <v>20518</v>
      </c>
      <c r="B10536" s="372" t="s">
        <v>7467</v>
      </c>
      <c r="C10536" s="125" t="s">
        <v>20620</v>
      </c>
      <c r="D10536" s="32" t="s">
        <v>20621</v>
      </c>
      <c r="E10536" s="125" t="s">
        <v>10032</v>
      </c>
      <c r="F10536" s="125" t="s">
        <v>1236</v>
      </c>
      <c r="G10536" s="125" t="s">
        <v>1237</v>
      </c>
      <c r="AF10536" s="326"/>
    </row>
    <row r="10537" spans="1:32" x14ac:dyDescent="0.25">
      <c r="A10537" s="44" t="s">
        <v>19439</v>
      </c>
      <c r="B10537" s="44" t="s">
        <v>5639</v>
      </c>
      <c r="C10537" s="45">
        <v>26010401</v>
      </c>
      <c r="D10537" s="45" t="s">
        <v>12340</v>
      </c>
      <c r="E10537" s="45" t="s">
        <v>18836</v>
      </c>
      <c r="AF10537" s="326"/>
    </row>
    <row r="10538" spans="1:32" x14ac:dyDescent="0.25">
      <c r="A10538" s="44" t="s">
        <v>19439</v>
      </c>
      <c r="B10538" s="44" t="s">
        <v>2451</v>
      </c>
      <c r="C10538" s="45">
        <v>251004</v>
      </c>
      <c r="D10538" s="45" t="s">
        <v>12340</v>
      </c>
      <c r="E10538" s="45" t="s">
        <v>12119</v>
      </c>
      <c r="AF10538" s="326"/>
    </row>
    <row r="10539" spans="1:32" x14ac:dyDescent="0.25">
      <c r="A10539" s="44" t="s">
        <v>19439</v>
      </c>
      <c r="B10539" s="44" t="s">
        <v>3597</v>
      </c>
      <c r="C10539" s="45">
        <v>250503</v>
      </c>
      <c r="D10539" s="45" t="s">
        <v>12340</v>
      </c>
      <c r="E10539" s="45" t="s">
        <v>16904</v>
      </c>
      <c r="AF10539" s="326"/>
    </row>
    <row r="10540" spans="1:32" x14ac:dyDescent="0.25">
      <c r="A10540" s="44" t="s">
        <v>19439</v>
      </c>
      <c r="B10540" s="44" t="s">
        <v>18828</v>
      </c>
      <c r="C10540" s="45">
        <v>25010501</v>
      </c>
      <c r="D10540" s="45" t="s">
        <v>12340</v>
      </c>
      <c r="E10540" s="45" t="s">
        <v>13567</v>
      </c>
      <c r="AF10540" s="326"/>
    </row>
    <row r="10541" spans="1:32" x14ac:dyDescent="0.25">
      <c r="A10541" s="44" t="s">
        <v>17149</v>
      </c>
      <c r="B10541" s="44" t="s">
        <v>3597</v>
      </c>
      <c r="C10541" s="45">
        <v>250503</v>
      </c>
      <c r="D10541" s="45" t="s">
        <v>12340</v>
      </c>
      <c r="E10541" s="45" t="s">
        <v>16904</v>
      </c>
      <c r="AF10541" s="326"/>
    </row>
    <row r="10542" spans="1:32" x14ac:dyDescent="0.25">
      <c r="A10542" s="86" t="s">
        <v>17417</v>
      </c>
      <c r="B10542" s="44" t="s">
        <v>17386</v>
      </c>
      <c r="C10542" s="45">
        <v>8.26</v>
      </c>
      <c r="D10542" s="45" t="s">
        <v>13565</v>
      </c>
      <c r="E10542" s="46">
        <v>47787</v>
      </c>
      <c r="F10542" s="45"/>
      <c r="G10542" s="93"/>
      <c r="H10542" s="93"/>
      <c r="I10542" s="99"/>
      <c r="J10542" s="99"/>
      <c r="K10542" s="99"/>
      <c r="L10542" s="99"/>
      <c r="M10542" s="99"/>
      <c r="N10542" s="99"/>
      <c r="O10542" s="99"/>
      <c r="P10542" s="99"/>
      <c r="Q10542" s="99"/>
      <c r="R10542" s="99"/>
      <c r="S10542" s="99"/>
      <c r="T10542" s="99"/>
      <c r="U10542" s="99"/>
      <c r="V10542" s="99"/>
      <c r="W10542" s="99"/>
      <c r="X10542" s="99"/>
      <c r="Y10542" s="99"/>
      <c r="Z10542" s="99"/>
      <c r="AF10542" s="326"/>
    </row>
    <row r="10543" spans="1:32" x14ac:dyDescent="0.25">
      <c r="A10543" s="76" t="s">
        <v>17417</v>
      </c>
      <c r="B10543" s="44" t="s">
        <v>17385</v>
      </c>
      <c r="C10543" s="45">
        <v>44.26</v>
      </c>
      <c r="D10543" s="45" t="s">
        <v>13565</v>
      </c>
      <c r="E10543" s="46">
        <v>47787</v>
      </c>
      <c r="F10543" s="45"/>
      <c r="G10543" s="93"/>
      <c r="H10543" s="93"/>
      <c r="I10543" s="99"/>
      <c r="J10543" s="99"/>
      <c r="K10543" s="99"/>
      <c r="L10543" s="99"/>
      <c r="M10543" s="99"/>
      <c r="N10543" s="99"/>
      <c r="O10543" s="99"/>
      <c r="P10543" s="99"/>
      <c r="Q10543" s="99"/>
      <c r="R10543" s="99"/>
      <c r="S10543" s="99"/>
      <c r="T10543" s="99"/>
      <c r="U10543" s="99"/>
      <c r="V10543" s="99"/>
      <c r="W10543" s="99"/>
      <c r="X10543" s="99"/>
      <c r="Y10543" s="99"/>
      <c r="Z10543" s="99"/>
      <c r="AF10543" s="326"/>
    </row>
    <row r="10544" spans="1:32" x14ac:dyDescent="0.25">
      <c r="A10544" s="44" t="s">
        <v>19440</v>
      </c>
      <c r="B10544" s="44" t="s">
        <v>8374</v>
      </c>
      <c r="C10544" s="45">
        <v>230401</v>
      </c>
      <c r="D10544" s="45" t="s">
        <v>12340</v>
      </c>
      <c r="E10544" s="45" t="s">
        <v>7925</v>
      </c>
      <c r="AF10544" s="326"/>
    </row>
    <row r="10545" spans="1:32" x14ac:dyDescent="0.25">
      <c r="A10545" s="44" t="s">
        <v>19440</v>
      </c>
      <c r="B10545" s="44" t="s">
        <v>970</v>
      </c>
      <c r="C10545" s="45">
        <v>231104</v>
      </c>
      <c r="D10545" s="45" t="s">
        <v>12340</v>
      </c>
      <c r="E10545" s="45" t="s">
        <v>9018</v>
      </c>
      <c r="AF10545" s="326"/>
    </row>
    <row r="10546" spans="1:32" x14ac:dyDescent="0.25">
      <c r="A10546" s="44" t="s">
        <v>10264</v>
      </c>
      <c r="B10546" s="92" t="s">
        <v>10390</v>
      </c>
      <c r="C10546" s="56" t="s">
        <v>10120</v>
      </c>
      <c r="D10546" s="146" t="s">
        <v>10389</v>
      </c>
      <c r="E10546" s="107">
        <v>45838</v>
      </c>
      <c r="F10546" s="93"/>
      <c r="G10546" s="93"/>
      <c r="H10546" s="93"/>
      <c r="I10546" s="99"/>
      <c r="J10546" s="99"/>
      <c r="K10546" s="99"/>
      <c r="L10546" s="99"/>
      <c r="M10546" s="99"/>
      <c r="N10546" s="44"/>
      <c r="O10546" s="44"/>
      <c r="P10546" s="99"/>
      <c r="Q10546" s="99"/>
      <c r="R10546" s="99"/>
      <c r="S10546" s="99"/>
      <c r="T10546" s="99"/>
      <c r="U10546" s="99"/>
      <c r="V10546" s="99"/>
      <c r="W10546" s="99"/>
      <c r="X10546" s="99"/>
      <c r="Y10546" s="99"/>
      <c r="Z10546" s="99"/>
      <c r="AF10546" s="326"/>
    </row>
    <row r="10547" spans="1:32" x14ac:dyDescent="0.3">
      <c r="A10547" s="372" t="s">
        <v>5033</v>
      </c>
      <c r="B10547" s="372" t="s">
        <v>4057</v>
      </c>
      <c r="C10547" s="125" t="s">
        <v>11933</v>
      </c>
      <c r="D10547" s="32" t="s">
        <v>20621</v>
      </c>
      <c r="E10547" s="125" t="s">
        <v>5311</v>
      </c>
      <c r="F10547" s="125" t="s">
        <v>1236</v>
      </c>
      <c r="G10547" s="125" t="s">
        <v>1237</v>
      </c>
      <c r="AF10547" s="326"/>
    </row>
    <row r="10548" spans="1:32" x14ac:dyDescent="0.3">
      <c r="A10548" s="372" t="s">
        <v>5033</v>
      </c>
      <c r="B10548" s="372" t="s">
        <v>5067</v>
      </c>
      <c r="C10548" s="125" t="s">
        <v>17482</v>
      </c>
      <c r="D10548" s="32" t="s">
        <v>20621</v>
      </c>
      <c r="E10548" s="125" t="s">
        <v>5246</v>
      </c>
      <c r="F10548" s="125" t="s">
        <v>1236</v>
      </c>
      <c r="G10548" s="125" t="s">
        <v>1237</v>
      </c>
      <c r="AF10548" s="326"/>
    </row>
    <row r="10549" spans="1:32" x14ac:dyDescent="0.3">
      <c r="A10549" s="372" t="s">
        <v>5033</v>
      </c>
      <c r="B10549" s="372" t="s">
        <v>5065</v>
      </c>
      <c r="C10549" s="125" t="s">
        <v>17481</v>
      </c>
      <c r="D10549" s="32" t="s">
        <v>20621</v>
      </c>
      <c r="E10549" s="125" t="s">
        <v>5246</v>
      </c>
      <c r="F10549" s="125" t="s">
        <v>1236</v>
      </c>
      <c r="G10549" s="125" t="s">
        <v>1237</v>
      </c>
      <c r="AF10549" s="326"/>
    </row>
    <row r="10550" spans="1:32" x14ac:dyDescent="0.3">
      <c r="A10550" s="372" t="s">
        <v>5033</v>
      </c>
      <c r="B10550" s="372" t="s">
        <v>5061</v>
      </c>
      <c r="C10550" s="125" t="s">
        <v>17483</v>
      </c>
      <c r="D10550" s="32" t="s">
        <v>20621</v>
      </c>
      <c r="E10550" s="125" t="s">
        <v>5246</v>
      </c>
      <c r="F10550" s="125" t="s">
        <v>1236</v>
      </c>
      <c r="G10550" s="125" t="s">
        <v>1237</v>
      </c>
      <c r="AF10550" s="326"/>
    </row>
    <row r="10551" spans="1:32" x14ac:dyDescent="0.25">
      <c r="A10551" s="44" t="s">
        <v>788</v>
      </c>
      <c r="B10551" s="44" t="s">
        <v>210</v>
      </c>
      <c r="C10551" s="45">
        <v>241001</v>
      </c>
      <c r="D10551" s="45" t="s">
        <v>12340</v>
      </c>
      <c r="E10551" s="45" t="s">
        <v>5650</v>
      </c>
      <c r="AF10551" s="326"/>
    </row>
    <row r="10552" spans="1:32" x14ac:dyDescent="0.25">
      <c r="A10552" s="44" t="s">
        <v>2499</v>
      </c>
      <c r="B10552" s="44" t="s">
        <v>5639</v>
      </c>
      <c r="C10552" s="45">
        <v>23010401</v>
      </c>
      <c r="D10552" s="45" t="s">
        <v>12340</v>
      </c>
      <c r="E10552" s="45" t="s">
        <v>5640</v>
      </c>
      <c r="AF10552" s="326"/>
    </row>
    <row r="10553" spans="1:32" x14ac:dyDescent="0.25">
      <c r="A10553" s="44" t="s">
        <v>2499</v>
      </c>
      <c r="B10553" s="44" t="s">
        <v>3298</v>
      </c>
      <c r="C10553" s="45">
        <v>23010402</v>
      </c>
      <c r="D10553" s="45" t="s">
        <v>12340</v>
      </c>
      <c r="E10553" s="45" t="s">
        <v>5640</v>
      </c>
      <c r="AF10553" s="326"/>
    </row>
    <row r="10554" spans="1:32" x14ac:dyDescent="0.25">
      <c r="A10554" s="44" t="s">
        <v>10420</v>
      </c>
      <c r="B10554" s="44" t="s">
        <v>13118</v>
      </c>
      <c r="C10554" s="45">
        <v>21.24</v>
      </c>
      <c r="D10554" s="45" t="s">
        <v>13565</v>
      </c>
      <c r="E10554" s="46">
        <v>47299</v>
      </c>
      <c r="F10554" s="45"/>
      <c r="G10554" s="93"/>
      <c r="H10554" s="93"/>
      <c r="I10554" s="99"/>
      <c r="J10554" s="99"/>
      <c r="K10554" s="99"/>
      <c r="L10554" s="99"/>
      <c r="M10554" s="99"/>
      <c r="N10554" s="99"/>
      <c r="O10554" s="99"/>
      <c r="P10554" s="99"/>
      <c r="Q10554" s="99"/>
      <c r="R10554" s="99"/>
      <c r="S10554" s="99"/>
      <c r="T10554" s="99"/>
      <c r="U10554" s="99"/>
      <c r="V10554" s="99"/>
      <c r="W10554" s="99"/>
      <c r="X10554" s="99"/>
      <c r="Y10554" s="99"/>
      <c r="Z10554" s="99"/>
      <c r="AF10554" s="326"/>
    </row>
    <row r="10555" spans="1:32" x14ac:dyDescent="0.25">
      <c r="A10555" s="44" t="s">
        <v>19441</v>
      </c>
      <c r="B10555" s="44" t="s">
        <v>980</v>
      </c>
      <c r="C10555" s="45">
        <v>260103</v>
      </c>
      <c r="D10555" s="45" t="s">
        <v>12340</v>
      </c>
      <c r="E10555" s="45" t="s">
        <v>8976</v>
      </c>
      <c r="AF10555" s="326"/>
    </row>
    <row r="10556" spans="1:32" x14ac:dyDescent="0.25">
      <c r="A10556" s="44" t="s">
        <v>12624</v>
      </c>
      <c r="B10556" s="44" t="s">
        <v>20343</v>
      </c>
      <c r="C10556" s="45" t="s">
        <v>12601</v>
      </c>
      <c r="D10556" s="32" t="s">
        <v>12570</v>
      </c>
      <c r="E10556" s="46">
        <v>46387</v>
      </c>
      <c r="AF10556" s="326"/>
    </row>
    <row r="10557" spans="1:32" x14ac:dyDescent="0.25">
      <c r="A10557" s="44" t="s">
        <v>17150</v>
      </c>
      <c r="B10557" s="44" t="s">
        <v>16911</v>
      </c>
      <c r="C10557" s="45">
        <v>250902</v>
      </c>
      <c r="D10557" s="45" t="s">
        <v>12340</v>
      </c>
      <c r="E10557" s="45" t="s">
        <v>5246</v>
      </c>
      <c r="AF10557" s="326"/>
    </row>
    <row r="10558" spans="1:32" x14ac:dyDescent="0.25">
      <c r="A10558" s="44" t="s">
        <v>19442</v>
      </c>
      <c r="B10558" s="44" t="s">
        <v>5639</v>
      </c>
      <c r="C10558" s="45">
        <v>23010401</v>
      </c>
      <c r="D10558" s="45" t="s">
        <v>12340</v>
      </c>
      <c r="E10558" s="45" t="s">
        <v>5640</v>
      </c>
      <c r="AF10558" s="326"/>
    </row>
    <row r="10559" spans="1:32" x14ac:dyDescent="0.25">
      <c r="A10559" s="44" t="s">
        <v>19442</v>
      </c>
      <c r="B10559" s="44" t="s">
        <v>3298</v>
      </c>
      <c r="C10559" s="45">
        <v>23010402</v>
      </c>
      <c r="D10559" s="45" t="s">
        <v>12340</v>
      </c>
      <c r="E10559" s="45" t="s">
        <v>5640</v>
      </c>
      <c r="AF10559" s="326"/>
    </row>
    <row r="10560" spans="1:32" x14ac:dyDescent="0.25">
      <c r="A10560" s="44" t="s">
        <v>4516</v>
      </c>
      <c r="B10560" s="44" t="s">
        <v>972</v>
      </c>
      <c r="C10560" s="45">
        <v>240803</v>
      </c>
      <c r="D10560" s="45" t="s">
        <v>12340</v>
      </c>
      <c r="E10560" s="45" t="s">
        <v>5239</v>
      </c>
      <c r="AF10560" s="326"/>
    </row>
    <row r="10561" spans="1:32" x14ac:dyDescent="0.25">
      <c r="A10561" s="29" t="s">
        <v>13727</v>
      </c>
      <c r="B10561" s="267" t="s">
        <v>6747</v>
      </c>
      <c r="C10561" s="268">
        <v>791202303001</v>
      </c>
      <c r="D10561" s="268" t="s">
        <v>6775</v>
      </c>
      <c r="E10561" s="269">
        <v>47634</v>
      </c>
      <c r="AF10561" s="326"/>
    </row>
    <row r="10562" spans="1:32" x14ac:dyDescent="0.25">
      <c r="A10562" s="44" t="s">
        <v>13727</v>
      </c>
      <c r="B10562" s="44" t="s">
        <v>18840</v>
      </c>
      <c r="C10562" s="45">
        <v>260202</v>
      </c>
      <c r="D10562" s="45" t="s">
        <v>12340</v>
      </c>
      <c r="E10562" s="45" t="s">
        <v>10021</v>
      </c>
      <c r="AF10562" s="326"/>
    </row>
    <row r="10563" spans="1:32" x14ac:dyDescent="0.25">
      <c r="A10563" s="44" t="s">
        <v>13727</v>
      </c>
      <c r="B10563" s="44" t="s">
        <v>2433</v>
      </c>
      <c r="C10563" s="45">
        <v>220105</v>
      </c>
      <c r="D10563" s="45" t="s">
        <v>12340</v>
      </c>
      <c r="E10563" s="45" t="s">
        <v>2686</v>
      </c>
      <c r="AF10563" s="326"/>
    </row>
    <row r="10564" spans="1:32" x14ac:dyDescent="0.25">
      <c r="A10564" s="44" t="s">
        <v>13727</v>
      </c>
      <c r="B10564" s="44" t="s">
        <v>3157</v>
      </c>
      <c r="C10564" s="45">
        <v>230305</v>
      </c>
      <c r="D10564" s="45" t="s">
        <v>12340</v>
      </c>
      <c r="E10564" s="45" t="s">
        <v>3276</v>
      </c>
      <c r="AF10564" s="326"/>
    </row>
    <row r="10565" spans="1:32" x14ac:dyDescent="0.25">
      <c r="A10565" s="44" t="s">
        <v>13727</v>
      </c>
      <c r="B10565" s="44" t="s">
        <v>11299</v>
      </c>
      <c r="C10565" s="45">
        <v>24020301</v>
      </c>
      <c r="D10565" s="45" t="s">
        <v>12340</v>
      </c>
      <c r="E10565" s="45" t="s">
        <v>5444</v>
      </c>
      <c r="AF10565" s="326"/>
    </row>
    <row r="10566" spans="1:32" x14ac:dyDescent="0.25">
      <c r="A10566" s="44" t="s">
        <v>13727</v>
      </c>
      <c r="B10566" s="44" t="s">
        <v>3299</v>
      </c>
      <c r="C10566" s="45">
        <v>24020302</v>
      </c>
      <c r="D10566" s="45" t="s">
        <v>12340</v>
      </c>
      <c r="E10566" s="45" t="s">
        <v>5444</v>
      </c>
      <c r="AF10566" s="326"/>
    </row>
    <row r="10567" spans="1:32" x14ac:dyDescent="0.25">
      <c r="A10567" s="44" t="s">
        <v>13727</v>
      </c>
      <c r="B10567" s="44" t="s">
        <v>12232</v>
      </c>
      <c r="C10567" s="45">
        <v>240801</v>
      </c>
      <c r="D10567" s="45" t="s">
        <v>12340</v>
      </c>
      <c r="E10567" s="45" t="s">
        <v>5239</v>
      </c>
      <c r="AF10567" s="326"/>
    </row>
    <row r="10568" spans="1:32" x14ac:dyDescent="0.25">
      <c r="A10568" s="267" t="s">
        <v>6763</v>
      </c>
      <c r="B10568" s="267" t="s">
        <v>9304</v>
      </c>
      <c r="C10568" s="268">
        <v>791202303001</v>
      </c>
      <c r="D10568" s="268" t="s">
        <v>6775</v>
      </c>
      <c r="E10568" s="269" t="s">
        <v>3276</v>
      </c>
      <c r="F10568" s="93"/>
      <c r="G10568" s="93"/>
      <c r="H10568" s="93"/>
      <c r="I10568" s="99"/>
      <c r="J10568" s="99"/>
      <c r="K10568" s="99"/>
      <c r="L10568" s="99"/>
      <c r="M10568" s="99"/>
      <c r="N10568" s="44"/>
      <c r="O10568" s="44"/>
      <c r="P10568" s="99"/>
      <c r="Q10568" s="99"/>
      <c r="R10568" s="99"/>
      <c r="S10568" s="99"/>
      <c r="T10568" s="99"/>
      <c r="U10568" s="99"/>
      <c r="V10568" s="99"/>
      <c r="W10568" s="99"/>
      <c r="X10568" s="99"/>
      <c r="Y10568" s="99"/>
      <c r="Z10568" s="99"/>
      <c r="AF10568" s="326"/>
    </row>
    <row r="10569" spans="1:32" x14ac:dyDescent="0.25">
      <c r="A10569" s="44" t="s">
        <v>13358</v>
      </c>
      <c r="B10569" s="44" t="s">
        <v>13124</v>
      </c>
      <c r="C10569" s="45">
        <v>4.24</v>
      </c>
      <c r="D10569" s="45" t="s">
        <v>13565</v>
      </c>
      <c r="E10569" s="46">
        <v>47057</v>
      </c>
      <c r="F10569" s="45"/>
      <c r="G10569" s="93"/>
      <c r="H10569" s="93"/>
      <c r="I10569" s="99"/>
      <c r="J10569" s="99"/>
      <c r="K10569" s="99"/>
      <c r="L10569" s="99"/>
      <c r="M10569" s="99"/>
      <c r="N10569" s="99"/>
      <c r="O10569" s="99"/>
      <c r="P10569" s="99"/>
      <c r="Q10569" s="99"/>
      <c r="R10569" s="99"/>
      <c r="S10569" s="99"/>
      <c r="T10569" s="99"/>
      <c r="U10569" s="99"/>
      <c r="V10569" s="99"/>
      <c r="W10569" s="99"/>
      <c r="X10569" s="99"/>
      <c r="Y10569" s="99"/>
      <c r="Z10569" s="99"/>
      <c r="AF10569" s="326"/>
    </row>
    <row r="10570" spans="1:32" x14ac:dyDescent="0.3">
      <c r="A10570" s="372" t="s">
        <v>9391</v>
      </c>
      <c r="B10570" s="372" t="s">
        <v>11983</v>
      </c>
      <c r="C10570" s="125" t="s">
        <v>11984</v>
      </c>
      <c r="D10570" s="32" t="s">
        <v>20621</v>
      </c>
      <c r="E10570" s="125" t="s">
        <v>5452</v>
      </c>
      <c r="F10570" s="125" t="s">
        <v>1236</v>
      </c>
      <c r="G10570" s="125" t="s">
        <v>1237</v>
      </c>
      <c r="AF10570" s="326"/>
    </row>
    <row r="10571" spans="1:32" x14ac:dyDescent="0.3">
      <c r="A10571" s="372" t="s">
        <v>9391</v>
      </c>
      <c r="B10571" s="372" t="s">
        <v>1223</v>
      </c>
      <c r="C10571" s="125" t="s">
        <v>16734</v>
      </c>
      <c r="D10571" s="32" t="s">
        <v>20621</v>
      </c>
      <c r="E10571" s="125" t="s">
        <v>10638</v>
      </c>
      <c r="F10571" s="125" t="s">
        <v>1236</v>
      </c>
      <c r="G10571" s="125" t="s">
        <v>1237</v>
      </c>
      <c r="AF10571" s="326"/>
    </row>
    <row r="10572" spans="1:32" x14ac:dyDescent="0.25">
      <c r="A10572" s="44" t="s">
        <v>11221</v>
      </c>
      <c r="B10572" s="44" t="s">
        <v>162</v>
      </c>
      <c r="C10572" s="45" t="s">
        <v>5095</v>
      </c>
      <c r="D10572" s="46" t="s">
        <v>13037</v>
      </c>
      <c r="E10572" s="46">
        <v>46285</v>
      </c>
      <c r="AF10572" s="326"/>
    </row>
    <row r="10573" spans="1:32" x14ac:dyDescent="0.25">
      <c r="A10573" s="44" t="s">
        <v>11221</v>
      </c>
      <c r="B10573" s="44" t="s">
        <v>162</v>
      </c>
      <c r="C10573" s="45" t="s">
        <v>5095</v>
      </c>
      <c r="D10573" s="46" t="s">
        <v>13037</v>
      </c>
      <c r="E10573" s="46">
        <v>46285</v>
      </c>
      <c r="AF10573" s="326"/>
    </row>
    <row r="10574" spans="1:32" x14ac:dyDescent="0.25">
      <c r="A10574" s="44" t="s">
        <v>11221</v>
      </c>
      <c r="B10574" s="44" t="s">
        <v>159</v>
      </c>
      <c r="C10574" s="45" t="s">
        <v>11222</v>
      </c>
      <c r="D10574" s="46" t="s">
        <v>13037</v>
      </c>
      <c r="E10574" s="46">
        <v>46493</v>
      </c>
      <c r="AF10574" s="326"/>
    </row>
    <row r="10575" spans="1:32" x14ac:dyDescent="0.25">
      <c r="A10575" s="44" t="s">
        <v>17151</v>
      </c>
      <c r="B10575" s="44" t="s">
        <v>5447</v>
      </c>
      <c r="C10575" s="45">
        <v>250802</v>
      </c>
      <c r="D10575" s="45" t="s">
        <v>12340</v>
      </c>
      <c r="E10575" s="45" t="s">
        <v>10682</v>
      </c>
      <c r="AF10575" s="326"/>
    </row>
    <row r="10576" spans="1:32" x14ac:dyDescent="0.25">
      <c r="A10576" s="44" t="s">
        <v>14717</v>
      </c>
      <c r="B10576" s="44" t="s">
        <v>13127</v>
      </c>
      <c r="C10576" s="45">
        <v>13.25</v>
      </c>
      <c r="D10576" s="45" t="s">
        <v>13565</v>
      </c>
      <c r="E10576" s="46">
        <v>47664</v>
      </c>
      <c r="F10576" s="45"/>
      <c r="G10576" s="93"/>
      <c r="H10576" s="93"/>
      <c r="I10576" s="99"/>
      <c r="J10576" s="99"/>
      <c r="K10576" s="99"/>
      <c r="L10576" s="99"/>
      <c r="M10576" s="99"/>
      <c r="N10576" s="99"/>
      <c r="O10576" s="99"/>
      <c r="P10576" s="99"/>
      <c r="Q10576" s="99"/>
      <c r="R10576" s="99"/>
      <c r="S10576" s="99"/>
      <c r="T10576" s="99"/>
      <c r="U10576" s="99"/>
      <c r="V10576" s="99"/>
      <c r="W10576" s="99"/>
      <c r="X10576" s="99"/>
      <c r="Y10576" s="99"/>
      <c r="Z10576" s="99"/>
      <c r="AF10576" s="326"/>
    </row>
    <row r="10577" spans="1:32" x14ac:dyDescent="0.3">
      <c r="A10577" s="372" t="s">
        <v>7570</v>
      </c>
      <c r="B10577" s="372" t="s">
        <v>1204</v>
      </c>
      <c r="C10577" s="125" t="s">
        <v>14352</v>
      </c>
      <c r="D10577" s="32" t="s">
        <v>20621</v>
      </c>
      <c r="E10577" s="125" t="s">
        <v>13567</v>
      </c>
      <c r="F10577" s="125" t="s">
        <v>1236</v>
      </c>
      <c r="G10577" s="125" t="s">
        <v>1237</v>
      </c>
      <c r="AF10577" s="326"/>
    </row>
    <row r="10578" spans="1:32" x14ac:dyDescent="0.25">
      <c r="A10578" s="44" t="s">
        <v>7570</v>
      </c>
      <c r="B10578" s="44" t="s">
        <v>13135</v>
      </c>
      <c r="C10578" s="45">
        <v>15.25</v>
      </c>
      <c r="D10578" s="45" t="s">
        <v>13565</v>
      </c>
      <c r="E10578" s="46">
        <v>47664</v>
      </c>
      <c r="F10578" s="45"/>
      <c r="G10578" s="93"/>
      <c r="H10578" s="93"/>
      <c r="I10578" s="99"/>
      <c r="J10578" s="99"/>
      <c r="K10578" s="99"/>
      <c r="L10578" s="99"/>
      <c r="M10578" s="99"/>
      <c r="N10578" s="99"/>
      <c r="O10578" s="99"/>
      <c r="P10578" s="99"/>
      <c r="Q10578" s="99"/>
      <c r="R10578" s="99"/>
      <c r="S10578" s="99"/>
      <c r="T10578" s="99"/>
      <c r="U10578" s="99"/>
      <c r="V10578" s="99"/>
      <c r="W10578" s="99"/>
      <c r="X10578" s="99"/>
      <c r="Y10578" s="99"/>
      <c r="Z10578" s="99"/>
      <c r="AF10578" s="326"/>
    </row>
    <row r="10579" spans="1:32" x14ac:dyDescent="0.25">
      <c r="A10579" s="44" t="s">
        <v>7570</v>
      </c>
      <c r="B10579" s="44" t="s">
        <v>14670</v>
      </c>
      <c r="C10579" s="45">
        <v>16.25</v>
      </c>
      <c r="D10579" s="45" t="s">
        <v>13565</v>
      </c>
      <c r="E10579" s="46">
        <v>47664</v>
      </c>
      <c r="F10579" s="45"/>
      <c r="G10579" s="93"/>
      <c r="H10579" s="93"/>
      <c r="I10579" s="99"/>
      <c r="J10579" s="99"/>
      <c r="K10579" s="99"/>
      <c r="L10579" s="99"/>
      <c r="M10579" s="99"/>
      <c r="N10579" s="99"/>
      <c r="O10579" s="99"/>
      <c r="P10579" s="99"/>
      <c r="Q10579" s="99"/>
      <c r="R10579" s="99"/>
      <c r="S10579" s="99"/>
      <c r="T10579" s="99"/>
      <c r="U10579" s="99"/>
      <c r="V10579" s="99"/>
      <c r="W10579" s="99"/>
      <c r="X10579" s="99"/>
      <c r="Y10579" s="99"/>
      <c r="Z10579" s="99"/>
      <c r="AF10579" s="326"/>
    </row>
    <row r="10580" spans="1:32" x14ac:dyDescent="0.25">
      <c r="A10580" s="44" t="s">
        <v>7570</v>
      </c>
      <c r="B10580" s="44" t="s">
        <v>3598</v>
      </c>
      <c r="C10580" s="45">
        <v>230301</v>
      </c>
      <c r="D10580" s="45" t="s">
        <v>12340</v>
      </c>
      <c r="E10580" s="45" t="s">
        <v>5580</v>
      </c>
      <c r="AF10580" s="326"/>
    </row>
    <row r="10581" spans="1:32" x14ac:dyDescent="0.25">
      <c r="A10581" s="256" t="s">
        <v>543</v>
      </c>
      <c r="B10581" s="67" t="s">
        <v>5906</v>
      </c>
      <c r="C10581" s="77" t="s">
        <v>9262</v>
      </c>
      <c r="D10581" s="93" t="s">
        <v>5891</v>
      </c>
      <c r="E10581" s="55">
        <v>46935</v>
      </c>
      <c r="F10581" s="93"/>
      <c r="G10581" s="93"/>
      <c r="H10581" s="93"/>
      <c r="I10581" s="99"/>
      <c r="J10581" s="99"/>
      <c r="K10581" s="99"/>
      <c r="L10581" s="99"/>
      <c r="M10581" s="99"/>
      <c r="N10581" s="99"/>
      <c r="O10581" s="99"/>
      <c r="P10581" s="99"/>
      <c r="Q10581" s="99"/>
      <c r="R10581" s="99"/>
      <c r="S10581" s="99"/>
      <c r="T10581" s="99"/>
      <c r="U10581" s="99"/>
      <c r="V10581" s="99"/>
      <c r="W10581" s="99"/>
      <c r="X10581" s="99"/>
      <c r="Y10581" s="99"/>
      <c r="Z10581" s="99"/>
      <c r="AF10581" s="326"/>
    </row>
    <row r="10582" spans="1:32" x14ac:dyDescent="0.25">
      <c r="A10582" s="44" t="s">
        <v>543</v>
      </c>
      <c r="B10582" s="44" t="s">
        <v>20353</v>
      </c>
      <c r="C10582" s="45" t="s">
        <v>20354</v>
      </c>
      <c r="D10582" s="32" t="s">
        <v>12570</v>
      </c>
      <c r="E10582" s="46">
        <v>46507</v>
      </c>
      <c r="AF10582" s="326"/>
    </row>
    <row r="10583" spans="1:32" x14ac:dyDescent="0.25">
      <c r="A10583" s="44" t="s">
        <v>19443</v>
      </c>
      <c r="B10583" s="44" t="s">
        <v>2433</v>
      </c>
      <c r="C10583" s="45">
        <v>220105</v>
      </c>
      <c r="D10583" s="45" t="s">
        <v>12340</v>
      </c>
      <c r="E10583" s="45" t="s">
        <v>2686</v>
      </c>
      <c r="AF10583" s="326"/>
    </row>
    <row r="10584" spans="1:32" x14ac:dyDescent="0.25">
      <c r="A10584" s="44" t="s">
        <v>262</v>
      </c>
      <c r="B10584" s="44" t="s">
        <v>8146</v>
      </c>
      <c r="C10584" s="45" t="s">
        <v>5206</v>
      </c>
      <c r="D10584" s="45" t="s">
        <v>12177</v>
      </c>
      <c r="E10584" s="45" t="s">
        <v>5073</v>
      </c>
      <c r="F10584" s="93"/>
      <c r="G10584" s="93"/>
      <c r="H10584" s="93"/>
      <c r="I10584" s="99"/>
      <c r="J10584" s="99"/>
      <c r="K10584" s="99"/>
      <c r="L10584" s="99"/>
      <c r="M10584" s="99"/>
      <c r="N10584" s="99"/>
      <c r="O10584" s="99"/>
      <c r="P10584" s="99"/>
      <c r="Q10584" s="99"/>
      <c r="R10584" s="99"/>
      <c r="S10584" s="99"/>
      <c r="T10584" s="99"/>
      <c r="U10584" s="99"/>
      <c r="V10584" s="99"/>
      <c r="W10584" s="99"/>
      <c r="X10584" s="99"/>
      <c r="Y10584" s="99"/>
      <c r="Z10584" s="99"/>
      <c r="AF10584" s="326"/>
    </row>
    <row r="10585" spans="1:32" x14ac:dyDescent="0.25">
      <c r="A10585" s="44" t="s">
        <v>262</v>
      </c>
      <c r="B10585" s="44" t="s">
        <v>16017</v>
      </c>
      <c r="C10585" s="45" t="s">
        <v>16202</v>
      </c>
      <c r="D10585" s="93" t="s">
        <v>3876</v>
      </c>
      <c r="E10585" s="359">
        <f>DATE(2029,7,7)</f>
        <v>47306</v>
      </c>
      <c r="F10585" s="93"/>
      <c r="G10585" s="93"/>
      <c r="H10585" s="93"/>
      <c r="I10585" s="99"/>
      <c r="J10585" s="99"/>
      <c r="K10585" s="99"/>
      <c r="L10585" s="99"/>
      <c r="M10585" s="99"/>
      <c r="N10585" s="99"/>
      <c r="O10585" s="99"/>
      <c r="P10585" s="99"/>
      <c r="Q10585" s="99"/>
      <c r="R10585" s="99"/>
      <c r="S10585" s="99"/>
      <c r="T10585" s="99"/>
      <c r="U10585" s="99"/>
      <c r="V10585" s="99"/>
      <c r="W10585" s="99"/>
      <c r="X10585" s="99"/>
      <c r="Y10585" s="99"/>
      <c r="Z10585" s="99"/>
      <c r="AF10585" s="326"/>
    </row>
    <row r="10586" spans="1:32" x14ac:dyDescent="0.25">
      <c r="A10586" s="44" t="s">
        <v>262</v>
      </c>
      <c r="B10586" s="44" t="s">
        <v>8146</v>
      </c>
      <c r="C10586" s="45" t="s">
        <v>5206</v>
      </c>
      <c r="D10586" s="45" t="s">
        <v>10697</v>
      </c>
      <c r="E10586" s="45" t="s">
        <v>5073</v>
      </c>
      <c r="F10586" s="93"/>
      <c r="G10586" s="93"/>
      <c r="H10586" s="93"/>
      <c r="I10586" s="99"/>
      <c r="J10586" s="99"/>
      <c r="K10586" s="99"/>
      <c r="L10586" s="99"/>
      <c r="M10586" s="99"/>
      <c r="N10586" s="44"/>
      <c r="O10586" s="44"/>
      <c r="P10586" s="99"/>
      <c r="Q10586" s="99"/>
      <c r="R10586" s="99"/>
      <c r="S10586" s="99"/>
      <c r="T10586" s="99"/>
      <c r="U10586" s="99"/>
      <c r="V10586" s="99"/>
      <c r="W10586" s="99"/>
      <c r="X10586" s="99"/>
      <c r="Y10586" s="99"/>
      <c r="Z10586" s="99"/>
      <c r="AF10586" s="326"/>
    </row>
    <row r="10587" spans="1:32" x14ac:dyDescent="0.25">
      <c r="A10587" s="44" t="s">
        <v>3103</v>
      </c>
      <c r="B10587" s="44" t="s">
        <v>967</v>
      </c>
      <c r="C10587" s="45">
        <v>230601</v>
      </c>
      <c r="D10587" s="45" t="s">
        <v>12340</v>
      </c>
      <c r="E10587" s="45" t="s">
        <v>8383</v>
      </c>
      <c r="AF10587" s="326"/>
    </row>
    <row r="10588" spans="1:32" x14ac:dyDescent="0.25">
      <c r="A10588" s="44" t="s">
        <v>9609</v>
      </c>
      <c r="B10588" s="44" t="s">
        <v>18068</v>
      </c>
      <c r="C10588" s="45" t="s">
        <v>18405</v>
      </c>
      <c r="D10588" s="93" t="s">
        <v>3876</v>
      </c>
      <c r="E10588" s="359">
        <f>DATE(2029,12,8)</f>
        <v>47460</v>
      </c>
      <c r="F10588" s="93"/>
      <c r="G10588" s="93"/>
      <c r="H10588" s="93"/>
      <c r="I10588" s="99"/>
      <c r="J10588" s="99"/>
      <c r="K10588" s="99"/>
      <c r="L10588" s="99"/>
      <c r="M10588" s="99"/>
      <c r="N10588" s="99"/>
      <c r="O10588" s="99"/>
      <c r="P10588" s="99"/>
      <c r="Q10588" s="99"/>
      <c r="R10588" s="99"/>
      <c r="S10588" s="99"/>
      <c r="T10588" s="99"/>
      <c r="U10588" s="99"/>
      <c r="V10588" s="99"/>
      <c r="W10588" s="99"/>
      <c r="X10588" s="99"/>
      <c r="Y10588" s="99"/>
      <c r="Z10588" s="99"/>
      <c r="AF10588" s="326"/>
    </row>
    <row r="10589" spans="1:32" x14ac:dyDescent="0.3">
      <c r="A10589" s="372" t="s">
        <v>5034</v>
      </c>
      <c r="B10589" s="372" t="s">
        <v>3578</v>
      </c>
      <c r="C10589" s="125" t="s">
        <v>11923</v>
      </c>
      <c r="D10589" s="32" t="s">
        <v>20621</v>
      </c>
      <c r="E10589" s="125" t="s">
        <v>2686</v>
      </c>
      <c r="F10589" s="125" t="s">
        <v>1236</v>
      </c>
      <c r="G10589" s="125" t="s">
        <v>1237</v>
      </c>
      <c r="AF10589" s="326"/>
    </row>
    <row r="10590" spans="1:32" x14ac:dyDescent="0.25">
      <c r="A10590" s="44" t="s">
        <v>15688</v>
      </c>
      <c r="B10590" s="44" t="s">
        <v>2610</v>
      </c>
      <c r="C10590" s="45" t="s">
        <v>15689</v>
      </c>
      <c r="D10590" s="46" t="s">
        <v>13037</v>
      </c>
      <c r="E10590" s="46">
        <v>46162</v>
      </c>
      <c r="AF10590" s="326"/>
    </row>
    <row r="10591" spans="1:32" ht="14.4" x14ac:dyDescent="0.3">
      <c r="A10591" s="385" t="s">
        <v>18554</v>
      </c>
      <c r="B10591" s="385" t="s">
        <v>1353</v>
      </c>
      <c r="C10591" s="387" t="s">
        <v>18582</v>
      </c>
      <c r="D10591" s="93" t="s">
        <v>5007</v>
      </c>
      <c r="E10591" s="389" t="s">
        <v>10500</v>
      </c>
      <c r="AF10591" s="326"/>
    </row>
    <row r="10592" spans="1:32" x14ac:dyDescent="0.25">
      <c r="A10592" s="44" t="s">
        <v>14278</v>
      </c>
      <c r="B10592" s="44" t="s">
        <v>5639</v>
      </c>
      <c r="C10592" s="45">
        <v>25010401</v>
      </c>
      <c r="D10592" s="45" t="s">
        <v>12340</v>
      </c>
      <c r="E10592" s="45" t="s">
        <v>13581</v>
      </c>
      <c r="AF10592" s="326"/>
    </row>
    <row r="10593" spans="1:32" x14ac:dyDescent="0.25">
      <c r="A10593" s="44" t="s">
        <v>17152</v>
      </c>
      <c r="B10593" s="44" t="s">
        <v>3172</v>
      </c>
      <c r="C10593" s="45">
        <v>23110202</v>
      </c>
      <c r="D10593" s="45" t="s">
        <v>12340</v>
      </c>
      <c r="E10593" s="45" t="s">
        <v>9018</v>
      </c>
      <c r="AF10593" s="326"/>
    </row>
    <row r="10594" spans="1:32" x14ac:dyDescent="0.25">
      <c r="A10594" s="44" t="s">
        <v>17152</v>
      </c>
      <c r="B10594" s="44" t="s">
        <v>16912</v>
      </c>
      <c r="C10594" s="45">
        <v>25050101</v>
      </c>
      <c r="D10594" s="45" t="s">
        <v>12340</v>
      </c>
      <c r="E10594" s="45" t="s">
        <v>7651</v>
      </c>
      <c r="AF10594" s="326"/>
    </row>
    <row r="10595" spans="1:32" x14ac:dyDescent="0.25">
      <c r="A10595" s="44" t="s">
        <v>17152</v>
      </c>
      <c r="B10595" s="44" t="s">
        <v>16913</v>
      </c>
      <c r="C10595" s="45">
        <v>25050102</v>
      </c>
      <c r="D10595" s="45" t="s">
        <v>12340</v>
      </c>
      <c r="E10595" s="45" t="s">
        <v>7651</v>
      </c>
      <c r="AF10595" s="326"/>
    </row>
    <row r="10596" spans="1:32" x14ac:dyDescent="0.25">
      <c r="A10596" s="44" t="s">
        <v>17152</v>
      </c>
      <c r="B10596" s="44" t="s">
        <v>18900</v>
      </c>
      <c r="C10596" s="45">
        <v>23110201</v>
      </c>
      <c r="D10596" s="45" t="s">
        <v>12340</v>
      </c>
      <c r="E10596" s="45" t="s">
        <v>9018</v>
      </c>
      <c r="AF10596" s="326"/>
    </row>
    <row r="10597" spans="1:32" x14ac:dyDescent="0.3">
      <c r="A10597" s="372" t="s">
        <v>16809</v>
      </c>
      <c r="B10597" s="372" t="s">
        <v>1211</v>
      </c>
      <c r="C10597" s="125" t="s">
        <v>16878</v>
      </c>
      <c r="D10597" s="32" t="s">
        <v>20621</v>
      </c>
      <c r="E10597" s="125" t="s">
        <v>10638</v>
      </c>
      <c r="F10597" s="125" t="s">
        <v>1236</v>
      </c>
      <c r="G10597" s="125" t="s">
        <v>1237</v>
      </c>
      <c r="AF10597" s="326"/>
    </row>
    <row r="10598" spans="1:32" x14ac:dyDescent="0.25">
      <c r="A10598" s="44" t="s">
        <v>19444</v>
      </c>
      <c r="B10598" s="44" t="s">
        <v>1733</v>
      </c>
      <c r="C10598" s="45">
        <v>250101</v>
      </c>
      <c r="D10598" s="45" t="s">
        <v>12340</v>
      </c>
      <c r="E10598" s="45" t="s">
        <v>13567</v>
      </c>
      <c r="AF10598" s="326"/>
    </row>
    <row r="10599" spans="1:32" x14ac:dyDescent="0.25">
      <c r="A10599" s="44" t="s">
        <v>19444</v>
      </c>
      <c r="B10599" s="44" t="s">
        <v>3597</v>
      </c>
      <c r="C10599" s="45">
        <v>250503</v>
      </c>
      <c r="D10599" s="45" t="s">
        <v>12340</v>
      </c>
      <c r="E10599" s="45" t="s">
        <v>16904</v>
      </c>
      <c r="AF10599" s="326"/>
    </row>
    <row r="10600" spans="1:32" x14ac:dyDescent="0.25">
      <c r="A10600" s="44" t="s">
        <v>14587</v>
      </c>
      <c r="B10600" s="44" t="s">
        <v>20365</v>
      </c>
      <c r="C10600" s="45" t="s">
        <v>14574</v>
      </c>
      <c r="D10600" s="32" t="s">
        <v>12570</v>
      </c>
      <c r="E10600" s="46">
        <v>46507</v>
      </c>
      <c r="AF10600" s="326"/>
    </row>
    <row r="10601" spans="1:32" x14ac:dyDescent="0.25">
      <c r="A10601" s="44" t="s">
        <v>19445</v>
      </c>
      <c r="B10601" s="44" t="s">
        <v>2433</v>
      </c>
      <c r="C10601" s="45">
        <v>230105</v>
      </c>
      <c r="D10601" s="45" t="s">
        <v>12340</v>
      </c>
      <c r="E10601" s="45" t="s">
        <v>5580</v>
      </c>
      <c r="AF10601" s="326"/>
    </row>
    <row r="10602" spans="1:32" x14ac:dyDescent="0.25">
      <c r="A10602" s="44" t="s">
        <v>19445</v>
      </c>
      <c r="B10602" s="44" t="s">
        <v>3157</v>
      </c>
      <c r="C10602" s="45">
        <v>230305</v>
      </c>
      <c r="D10602" s="45" t="s">
        <v>12340</v>
      </c>
      <c r="E10602" s="45" t="s">
        <v>3276</v>
      </c>
      <c r="AF10602" s="326"/>
    </row>
    <row r="10603" spans="1:32" x14ac:dyDescent="0.25">
      <c r="A10603" s="44" t="s">
        <v>1103</v>
      </c>
      <c r="B10603" s="44" t="s">
        <v>13186</v>
      </c>
      <c r="C10603" s="45">
        <v>10.25</v>
      </c>
      <c r="D10603" s="45" t="s">
        <v>13565</v>
      </c>
      <c r="E10603" s="46">
        <v>47664</v>
      </c>
      <c r="F10603" s="45"/>
      <c r="G10603" s="93"/>
      <c r="H10603" s="93"/>
      <c r="I10603" s="99"/>
      <c r="J10603" s="99"/>
      <c r="K10603" s="99"/>
      <c r="L10603" s="99"/>
      <c r="M10603" s="99"/>
      <c r="N10603" s="99"/>
      <c r="O10603" s="99"/>
      <c r="P10603" s="99"/>
      <c r="Q10603" s="99"/>
      <c r="R10603" s="99"/>
      <c r="S10603" s="99"/>
      <c r="T10603" s="99"/>
      <c r="U10603" s="99"/>
      <c r="V10603" s="99"/>
      <c r="W10603" s="99"/>
      <c r="X10603" s="99"/>
      <c r="Y10603" s="99"/>
      <c r="Z10603" s="99"/>
      <c r="AF10603" s="326"/>
    </row>
    <row r="10604" spans="1:32" x14ac:dyDescent="0.25">
      <c r="A10604" s="44" t="s">
        <v>1103</v>
      </c>
      <c r="B10604" s="44" t="s">
        <v>13110</v>
      </c>
      <c r="C10604" s="45">
        <v>12.25</v>
      </c>
      <c r="D10604" s="45" t="s">
        <v>13565</v>
      </c>
      <c r="E10604" s="46">
        <v>47664</v>
      </c>
      <c r="F10604" s="45"/>
      <c r="G10604" s="93"/>
      <c r="H10604" s="93"/>
      <c r="I10604" s="99"/>
      <c r="J10604" s="99"/>
      <c r="K10604" s="99"/>
      <c r="L10604" s="99"/>
      <c r="M10604" s="99"/>
      <c r="N10604" s="99"/>
      <c r="O10604" s="99"/>
      <c r="P10604" s="99"/>
      <c r="Q10604" s="99"/>
      <c r="R10604" s="99"/>
      <c r="S10604" s="99"/>
      <c r="T10604" s="99"/>
      <c r="U10604" s="99"/>
      <c r="V10604" s="99"/>
      <c r="W10604" s="99"/>
      <c r="X10604" s="99"/>
      <c r="Y10604" s="99"/>
      <c r="Z10604" s="99"/>
      <c r="AF10604" s="326"/>
    </row>
    <row r="10605" spans="1:32" x14ac:dyDescent="0.25">
      <c r="A10605" s="102" t="s">
        <v>1103</v>
      </c>
      <c r="B10605" s="92" t="s">
        <v>3574</v>
      </c>
      <c r="C10605" s="93" t="s">
        <v>13105</v>
      </c>
      <c r="D10605" s="93" t="s">
        <v>1250</v>
      </c>
      <c r="E10605" s="94">
        <v>46496</v>
      </c>
      <c r="F10605" s="93"/>
      <c r="G10605" s="93"/>
      <c r="H10605" s="93"/>
      <c r="I10605" s="99"/>
      <c r="J10605" s="99"/>
      <c r="K10605" s="99"/>
      <c r="L10605" s="99"/>
      <c r="M10605" s="99"/>
      <c r="N10605" s="99"/>
      <c r="O10605" s="44"/>
      <c r="P10605" s="99"/>
      <c r="Q10605" s="99"/>
      <c r="R10605" s="99"/>
      <c r="S10605" s="99"/>
      <c r="T10605" s="99"/>
      <c r="U10605" s="99"/>
      <c r="V10605" s="99"/>
      <c r="W10605" s="99"/>
      <c r="X10605" s="99"/>
      <c r="Y10605" s="99"/>
      <c r="Z10605" s="99"/>
      <c r="AF10605" s="326"/>
    </row>
    <row r="10606" spans="1:32" x14ac:dyDescent="0.25">
      <c r="A10606" s="44" t="s">
        <v>1103</v>
      </c>
      <c r="B10606" s="44" t="s">
        <v>972</v>
      </c>
      <c r="C10606" s="45">
        <v>240803</v>
      </c>
      <c r="D10606" s="45" t="s">
        <v>12340</v>
      </c>
      <c r="E10606" s="45" t="s">
        <v>5239</v>
      </c>
      <c r="AF10606" s="326"/>
    </row>
    <row r="10607" spans="1:32" x14ac:dyDescent="0.25">
      <c r="A10607" s="44" t="s">
        <v>1103</v>
      </c>
      <c r="B10607" s="44" t="s">
        <v>9024</v>
      </c>
      <c r="C10607" s="45">
        <v>231001</v>
      </c>
      <c r="D10607" s="45" t="s">
        <v>12340</v>
      </c>
      <c r="E10607" s="45" t="s">
        <v>2628</v>
      </c>
      <c r="AF10607" s="326"/>
    </row>
    <row r="10608" spans="1:32" x14ac:dyDescent="0.25">
      <c r="A10608" s="99" t="s">
        <v>1741</v>
      </c>
      <c r="B10608" s="92" t="s">
        <v>1737</v>
      </c>
      <c r="C10608" s="96" t="s">
        <v>11100</v>
      </c>
      <c r="D10608" s="97" t="s">
        <v>1779</v>
      </c>
      <c r="E10608" s="112">
        <v>46923</v>
      </c>
      <c r="F10608" s="93"/>
      <c r="G10608" s="93"/>
      <c r="H10608" s="93" t="s">
        <v>1237</v>
      </c>
      <c r="I10608" s="99"/>
      <c r="J10608" s="99"/>
      <c r="K10608" s="99"/>
      <c r="L10608" s="99"/>
      <c r="M10608" s="99"/>
      <c r="N10608" s="44"/>
      <c r="O10608" s="44"/>
      <c r="P10608" s="99"/>
      <c r="Q10608" s="99"/>
      <c r="R10608" s="99"/>
      <c r="S10608" s="99"/>
      <c r="T10608" s="99"/>
      <c r="U10608" s="99"/>
      <c r="V10608" s="99"/>
      <c r="W10608" s="99"/>
      <c r="X10608" s="99"/>
      <c r="Y10608" s="99"/>
      <c r="Z10608" s="99"/>
      <c r="AF10608" s="326"/>
    </row>
    <row r="10609" spans="1:32" x14ac:dyDescent="0.25">
      <c r="A10609" s="99" t="s">
        <v>8687</v>
      </c>
      <c r="B10609" s="92" t="s">
        <v>2700</v>
      </c>
      <c r="C10609" s="146" t="s">
        <v>8688</v>
      </c>
      <c r="D10609" s="56" t="s">
        <v>1247</v>
      </c>
      <c r="E10609" s="107">
        <v>45802</v>
      </c>
      <c r="F10609" s="93"/>
      <c r="G10609" s="93"/>
      <c r="H10609" s="93"/>
      <c r="I10609" s="99"/>
      <c r="J10609" s="99"/>
      <c r="K10609" s="99"/>
      <c r="L10609" s="99"/>
      <c r="M10609" s="99"/>
      <c r="N10609" s="44"/>
      <c r="O10609" s="44"/>
      <c r="P10609" s="99"/>
      <c r="Q10609" s="99"/>
      <c r="R10609" s="99"/>
      <c r="S10609" s="99"/>
      <c r="T10609" s="99"/>
      <c r="U10609" s="99"/>
      <c r="V10609" s="99"/>
      <c r="W10609" s="99"/>
      <c r="X10609" s="99"/>
      <c r="Y10609" s="99"/>
      <c r="Z10609" s="99"/>
      <c r="AF10609" s="326"/>
    </row>
    <row r="10610" spans="1:32" x14ac:dyDescent="0.3">
      <c r="A10610" s="372" t="s">
        <v>20142</v>
      </c>
      <c r="B10610" s="372" t="s">
        <v>2383</v>
      </c>
      <c r="C10610" s="125" t="s">
        <v>20257</v>
      </c>
      <c r="D10610" s="32" t="s">
        <v>20621</v>
      </c>
      <c r="E10610" s="125" t="s">
        <v>8976</v>
      </c>
      <c r="F10610" s="125" t="s">
        <v>1236</v>
      </c>
      <c r="G10610" s="125" t="s">
        <v>1237</v>
      </c>
      <c r="AF10610" s="326"/>
    </row>
    <row r="10611" spans="1:32" x14ac:dyDescent="0.25">
      <c r="A10611" s="44" t="s">
        <v>12625</v>
      </c>
      <c r="B10611" s="44" t="s">
        <v>20343</v>
      </c>
      <c r="C10611" s="45" t="s">
        <v>12601</v>
      </c>
      <c r="D10611" s="32" t="s">
        <v>12570</v>
      </c>
      <c r="E10611" s="46">
        <v>46387</v>
      </c>
      <c r="AF10611" s="326"/>
    </row>
    <row r="10612" spans="1:32" x14ac:dyDescent="0.3">
      <c r="A10612" s="372" t="s">
        <v>12023</v>
      </c>
      <c r="B10612" s="372" t="s">
        <v>12348</v>
      </c>
      <c r="C10612" s="125" t="s">
        <v>12188</v>
      </c>
      <c r="D10612" s="32" t="s">
        <v>20621</v>
      </c>
      <c r="E10612" s="125" t="s">
        <v>5239</v>
      </c>
      <c r="F10612" s="125" t="s">
        <v>1236</v>
      </c>
      <c r="G10612" s="125" t="s">
        <v>1237</v>
      </c>
      <c r="AF10612" s="326"/>
    </row>
    <row r="10613" spans="1:32" x14ac:dyDescent="0.3">
      <c r="A10613" s="372" t="s">
        <v>12023</v>
      </c>
      <c r="B10613" s="372" t="s">
        <v>1210</v>
      </c>
      <c r="C10613" s="125" t="s">
        <v>12344</v>
      </c>
      <c r="D10613" s="32" t="s">
        <v>20621</v>
      </c>
      <c r="E10613" s="125" t="s">
        <v>5075</v>
      </c>
      <c r="F10613" s="125" t="s">
        <v>1236</v>
      </c>
      <c r="G10613" s="125" t="s">
        <v>1237</v>
      </c>
      <c r="AF10613" s="326"/>
    </row>
    <row r="10614" spans="1:32" x14ac:dyDescent="0.3">
      <c r="A10614" s="372" t="s">
        <v>12023</v>
      </c>
      <c r="B10614" s="372" t="s">
        <v>1204</v>
      </c>
      <c r="C10614" s="125" t="s">
        <v>14352</v>
      </c>
      <c r="D10614" s="32" t="s">
        <v>20621</v>
      </c>
      <c r="E10614" s="125" t="s">
        <v>13567</v>
      </c>
      <c r="F10614" s="125" t="s">
        <v>1236</v>
      </c>
      <c r="G10614" s="125" t="s">
        <v>1237</v>
      </c>
      <c r="AF10614" s="326"/>
    </row>
    <row r="10615" spans="1:32" x14ac:dyDescent="0.25">
      <c r="A10615" s="44" t="s">
        <v>13071</v>
      </c>
      <c r="B10615" s="92" t="s">
        <v>13084</v>
      </c>
      <c r="C10615" s="93" t="s">
        <v>13054</v>
      </c>
      <c r="D10615" s="93" t="s">
        <v>1250</v>
      </c>
      <c r="E10615" s="94">
        <v>47208</v>
      </c>
      <c r="F10615" s="93"/>
      <c r="G10615" s="93"/>
      <c r="H10615" s="93"/>
      <c r="I10615" s="99"/>
      <c r="J10615" s="99"/>
      <c r="K10615" s="99"/>
      <c r="L10615" s="99"/>
      <c r="M10615" s="99"/>
      <c r="N10615" s="99"/>
      <c r="O10615" s="44"/>
      <c r="P10615" s="99"/>
      <c r="Q10615" s="99"/>
      <c r="R10615" s="99"/>
      <c r="S10615" s="99"/>
      <c r="T10615" s="99"/>
      <c r="U10615" s="99"/>
      <c r="V10615" s="99"/>
      <c r="W10615" s="99"/>
      <c r="X10615" s="99"/>
      <c r="Y10615" s="99"/>
      <c r="Z10615" s="99"/>
      <c r="AF10615" s="326"/>
    </row>
    <row r="10616" spans="1:32" x14ac:dyDescent="0.3">
      <c r="A10616" s="372" t="s">
        <v>3104</v>
      </c>
      <c r="B10616" s="372" t="s">
        <v>7465</v>
      </c>
      <c r="C10616" s="125" t="s">
        <v>20614</v>
      </c>
      <c r="D10616" s="32" t="s">
        <v>20621</v>
      </c>
      <c r="E10616" s="125" t="s">
        <v>10032</v>
      </c>
      <c r="F10616" s="125" t="s">
        <v>1237</v>
      </c>
      <c r="G10616" s="125" t="s">
        <v>1237</v>
      </c>
      <c r="AF10616" s="326"/>
    </row>
    <row r="10617" spans="1:32" x14ac:dyDescent="0.25">
      <c r="A10617" s="44" t="s">
        <v>3104</v>
      </c>
      <c r="B10617" s="44" t="s">
        <v>3597</v>
      </c>
      <c r="C10617" s="45">
        <v>220605</v>
      </c>
      <c r="D10617" s="45" t="s">
        <v>12340</v>
      </c>
      <c r="E10617" s="45" t="s">
        <v>5468</v>
      </c>
      <c r="AF10617" s="326"/>
    </row>
    <row r="10618" spans="1:32" x14ac:dyDescent="0.25">
      <c r="A10618" s="44" t="s">
        <v>3104</v>
      </c>
      <c r="B10618" s="44" t="s">
        <v>3159</v>
      </c>
      <c r="C10618" s="45">
        <v>230903</v>
      </c>
      <c r="D10618" s="45" t="s">
        <v>12340</v>
      </c>
      <c r="E10618" s="45" t="s">
        <v>8524</v>
      </c>
      <c r="AF10618" s="326"/>
    </row>
    <row r="10619" spans="1:32" x14ac:dyDescent="0.25">
      <c r="A10619" s="44" t="s">
        <v>10265</v>
      </c>
      <c r="B10619" s="92" t="s">
        <v>10390</v>
      </c>
      <c r="C10619" s="56" t="s">
        <v>10120</v>
      </c>
      <c r="D10619" s="146" t="s">
        <v>10389</v>
      </c>
      <c r="E10619" s="107">
        <v>45838</v>
      </c>
      <c r="F10619" s="93"/>
      <c r="G10619" s="93"/>
      <c r="H10619" s="93"/>
      <c r="I10619" s="99"/>
      <c r="J10619" s="99"/>
      <c r="K10619" s="99"/>
      <c r="L10619" s="99"/>
      <c r="M10619" s="99"/>
      <c r="N10619" s="44"/>
      <c r="O10619" s="44"/>
      <c r="P10619" s="99"/>
      <c r="Q10619" s="99"/>
      <c r="R10619" s="99"/>
      <c r="S10619" s="99"/>
      <c r="T10619" s="99"/>
      <c r="U10619" s="99"/>
      <c r="V10619" s="99"/>
      <c r="W10619" s="99"/>
      <c r="X10619" s="99"/>
      <c r="Y10619" s="99"/>
      <c r="Z10619" s="99"/>
      <c r="AF10619" s="326"/>
    </row>
    <row r="10620" spans="1:32" x14ac:dyDescent="0.3">
      <c r="A10620" s="372" t="s">
        <v>13918</v>
      </c>
      <c r="B10620" s="372" t="s">
        <v>13870</v>
      </c>
      <c r="C10620" s="125" t="s">
        <v>13871</v>
      </c>
      <c r="D10620" s="32" t="s">
        <v>20621</v>
      </c>
      <c r="E10620" s="125" t="s">
        <v>5650</v>
      </c>
      <c r="F10620" s="125" t="s">
        <v>1237</v>
      </c>
      <c r="G10620" s="125" t="s">
        <v>1237</v>
      </c>
      <c r="AF10620" s="326"/>
    </row>
    <row r="10621" spans="1:32" x14ac:dyDescent="0.25">
      <c r="A10621" s="44" t="s">
        <v>9610</v>
      </c>
      <c r="B10621" s="44" t="s">
        <v>15977</v>
      </c>
      <c r="C10621" s="45" t="s">
        <v>7145</v>
      </c>
      <c r="D10621" s="93" t="s">
        <v>3876</v>
      </c>
      <c r="E10621" s="359">
        <f>DATE(2027,4,14)</f>
        <v>46491</v>
      </c>
      <c r="F10621" s="93"/>
      <c r="G10621" s="93"/>
      <c r="H10621" s="93"/>
      <c r="I10621" s="99"/>
      <c r="J10621" s="99"/>
      <c r="K10621" s="99"/>
      <c r="L10621" s="99"/>
      <c r="M10621" s="99"/>
      <c r="N10621" s="99"/>
      <c r="O10621" s="99"/>
      <c r="P10621" s="99"/>
      <c r="Q10621" s="99"/>
      <c r="R10621" s="99"/>
      <c r="S10621" s="99"/>
      <c r="T10621" s="99"/>
      <c r="U10621" s="99"/>
      <c r="V10621" s="99"/>
      <c r="W10621" s="99"/>
      <c r="X10621" s="99"/>
      <c r="Y10621" s="99"/>
      <c r="Z10621" s="99"/>
      <c r="AF10621" s="326"/>
    </row>
    <row r="10622" spans="1:32" x14ac:dyDescent="0.25">
      <c r="A10622" s="44" t="s">
        <v>12284</v>
      </c>
      <c r="B10622" s="44" t="s">
        <v>5447</v>
      </c>
      <c r="C10622" s="45">
        <v>240804</v>
      </c>
      <c r="D10622" s="45" t="s">
        <v>12340</v>
      </c>
      <c r="E10622" s="45" t="s">
        <v>12234</v>
      </c>
      <c r="AF10622" s="326"/>
    </row>
    <row r="10623" spans="1:32" x14ac:dyDescent="0.25">
      <c r="A10623" s="44" t="s">
        <v>19446</v>
      </c>
      <c r="B10623" s="44" t="s">
        <v>5639</v>
      </c>
      <c r="C10623" s="45">
        <v>26010401</v>
      </c>
      <c r="D10623" s="45" t="s">
        <v>12340</v>
      </c>
      <c r="E10623" s="45" t="s">
        <v>18836</v>
      </c>
      <c r="AF10623" s="326"/>
    </row>
    <row r="10624" spans="1:32" x14ac:dyDescent="0.25">
      <c r="A10624" s="44" t="s">
        <v>12148</v>
      </c>
      <c r="B10624" s="44" t="s">
        <v>12149</v>
      </c>
      <c r="C10624" s="45" t="s">
        <v>12150</v>
      </c>
      <c r="D10624" s="45" t="s">
        <v>12177</v>
      </c>
      <c r="E10624" s="45" t="s">
        <v>5311</v>
      </c>
      <c r="F10624" s="93"/>
      <c r="G10624" s="93"/>
      <c r="H10624" s="93"/>
      <c r="I10624" s="99"/>
      <c r="J10624" s="99"/>
      <c r="K10624" s="99"/>
      <c r="L10624" s="99"/>
      <c r="M10624" s="99"/>
      <c r="N10624" s="99"/>
      <c r="O10624" s="99"/>
      <c r="P10624" s="99"/>
      <c r="Q10624" s="99"/>
      <c r="R10624" s="99"/>
      <c r="S10624" s="99"/>
      <c r="T10624" s="99"/>
      <c r="U10624" s="99"/>
      <c r="V10624" s="99"/>
      <c r="W10624" s="99"/>
      <c r="X10624" s="99"/>
      <c r="Y10624" s="99"/>
      <c r="Z10624" s="99"/>
      <c r="AF10624" s="326"/>
    </row>
    <row r="10625" spans="1:32" x14ac:dyDescent="0.25">
      <c r="A10625" s="44" t="s">
        <v>12148</v>
      </c>
      <c r="B10625" s="44" t="s">
        <v>12149</v>
      </c>
      <c r="C10625" s="45" t="s">
        <v>12150</v>
      </c>
      <c r="D10625" s="93" t="s">
        <v>18817</v>
      </c>
      <c r="E10625" s="45" t="s">
        <v>5311</v>
      </c>
      <c r="F10625" s="379"/>
      <c r="G10625" s="379"/>
      <c r="H10625" s="379"/>
      <c r="I10625" s="380"/>
      <c r="J10625" s="380"/>
      <c r="K10625" s="380"/>
      <c r="L10625" s="380"/>
      <c r="M10625" s="380"/>
      <c r="N10625" s="380"/>
      <c r="O10625" s="380"/>
      <c r="P10625" s="380"/>
      <c r="Q10625" s="380"/>
      <c r="R10625" s="380"/>
      <c r="S10625" s="380"/>
      <c r="T10625" s="380"/>
      <c r="U10625" s="380"/>
      <c r="V10625" s="380"/>
      <c r="W10625" s="380"/>
      <c r="X10625" s="380"/>
      <c r="Y10625" s="380"/>
      <c r="Z10625" s="380"/>
      <c r="AA10625" s="380"/>
      <c r="AF10625" s="326"/>
    </row>
    <row r="10626" spans="1:32" x14ac:dyDescent="0.25">
      <c r="A10626" s="44" t="s">
        <v>5625</v>
      </c>
      <c r="B10626" s="44" t="s">
        <v>2433</v>
      </c>
      <c r="C10626" s="45">
        <v>220105</v>
      </c>
      <c r="D10626" s="45" t="s">
        <v>12340</v>
      </c>
      <c r="E10626" s="45" t="s">
        <v>2686</v>
      </c>
      <c r="AF10626" s="326"/>
    </row>
    <row r="10627" spans="1:32" x14ac:dyDescent="0.25">
      <c r="A10627" s="256" t="s">
        <v>5975</v>
      </c>
      <c r="B10627" s="256" t="s">
        <v>9158</v>
      </c>
      <c r="C10627" s="53" t="s">
        <v>9263</v>
      </c>
      <c r="D10627" s="93" t="s">
        <v>5891</v>
      </c>
      <c r="E10627" s="257">
        <v>47059</v>
      </c>
      <c r="F10627" s="93"/>
      <c r="G10627" s="93"/>
      <c r="H10627" s="93"/>
      <c r="I10627" s="99"/>
      <c r="J10627" s="99"/>
      <c r="K10627" s="99"/>
      <c r="L10627" s="99"/>
      <c r="M10627" s="99"/>
      <c r="N10627" s="99"/>
      <c r="O10627" s="99"/>
      <c r="P10627" s="99"/>
      <c r="Q10627" s="99"/>
      <c r="R10627" s="99"/>
      <c r="S10627" s="99"/>
      <c r="T10627" s="99"/>
      <c r="U10627" s="99"/>
      <c r="V10627" s="99"/>
      <c r="W10627" s="99"/>
      <c r="X10627" s="99"/>
      <c r="Y10627" s="99"/>
      <c r="Z10627" s="99"/>
      <c r="AF10627" s="326"/>
    </row>
    <row r="10628" spans="1:32" x14ac:dyDescent="0.25">
      <c r="A10628" s="44" t="s">
        <v>11564</v>
      </c>
      <c r="B10628" s="44" t="s">
        <v>3598</v>
      </c>
      <c r="C10628" s="45">
        <v>240301</v>
      </c>
      <c r="D10628" s="45" t="s">
        <v>12340</v>
      </c>
      <c r="E10628" s="45" t="s">
        <v>10032</v>
      </c>
      <c r="AF10628" s="326"/>
    </row>
    <row r="10629" spans="1:32" x14ac:dyDescent="0.25">
      <c r="A10629" s="44" t="s">
        <v>11564</v>
      </c>
      <c r="B10629" s="44" t="s">
        <v>970</v>
      </c>
      <c r="C10629" s="45">
        <v>231104</v>
      </c>
      <c r="D10629" s="45" t="s">
        <v>12340</v>
      </c>
      <c r="E10629" s="45" t="s">
        <v>9018</v>
      </c>
      <c r="AF10629" s="326"/>
    </row>
    <row r="10630" spans="1:32" x14ac:dyDescent="0.3">
      <c r="A10630" s="372" t="s">
        <v>20143</v>
      </c>
      <c r="B10630" s="372" t="s">
        <v>2383</v>
      </c>
      <c r="C10630" s="125" t="s">
        <v>20257</v>
      </c>
      <c r="D10630" s="32" t="s">
        <v>20621</v>
      </c>
      <c r="E10630" s="125" t="s">
        <v>8976</v>
      </c>
      <c r="F10630" s="125" t="s">
        <v>1236</v>
      </c>
      <c r="G10630" s="125" t="s">
        <v>1237</v>
      </c>
      <c r="AF10630" s="326"/>
    </row>
    <row r="10631" spans="1:32" x14ac:dyDescent="0.25">
      <c r="A10631" s="44" t="s">
        <v>3181</v>
      </c>
      <c r="B10631" s="44" t="s">
        <v>15977</v>
      </c>
      <c r="C10631" s="45" t="s">
        <v>7146</v>
      </c>
      <c r="D10631" s="93" t="s">
        <v>3876</v>
      </c>
      <c r="E10631" s="359">
        <f>DATE(2027,4,14)</f>
        <v>46491</v>
      </c>
      <c r="F10631" s="93"/>
      <c r="G10631" s="93"/>
      <c r="H10631" s="93"/>
      <c r="I10631" s="99"/>
      <c r="J10631" s="99"/>
      <c r="K10631" s="99"/>
      <c r="L10631" s="99"/>
      <c r="M10631" s="99"/>
      <c r="N10631" s="99"/>
      <c r="O10631" s="99"/>
      <c r="P10631" s="99"/>
      <c r="Q10631" s="99"/>
      <c r="R10631" s="99"/>
      <c r="S10631" s="99"/>
      <c r="T10631" s="99"/>
      <c r="U10631" s="99"/>
      <c r="V10631" s="99"/>
      <c r="W10631" s="99"/>
      <c r="X10631" s="99"/>
      <c r="Y10631" s="99"/>
      <c r="Z10631" s="99"/>
      <c r="AF10631" s="326"/>
    </row>
    <row r="10632" spans="1:32" x14ac:dyDescent="0.25">
      <c r="A10632" s="44" t="s">
        <v>40</v>
      </c>
      <c r="B10632" s="44" t="s">
        <v>14453</v>
      </c>
      <c r="C10632" s="45" t="s">
        <v>14488</v>
      </c>
      <c r="D10632" s="46" t="s">
        <v>13037</v>
      </c>
      <c r="E10632" s="46">
        <v>46493</v>
      </c>
      <c r="AF10632" s="326"/>
    </row>
    <row r="10633" spans="1:32" x14ac:dyDescent="0.25">
      <c r="A10633" s="44" t="s">
        <v>40</v>
      </c>
      <c r="B10633" s="44" t="s">
        <v>14453</v>
      </c>
      <c r="C10633" s="45" t="s">
        <v>14488</v>
      </c>
      <c r="D10633" s="46" t="s">
        <v>13037</v>
      </c>
      <c r="E10633" s="46">
        <v>46493</v>
      </c>
      <c r="AF10633" s="326"/>
    </row>
    <row r="10634" spans="1:32" x14ac:dyDescent="0.25">
      <c r="A10634" s="44" t="s">
        <v>40</v>
      </c>
      <c r="B10634" s="44" t="s">
        <v>8374</v>
      </c>
      <c r="C10634" s="45">
        <v>230401</v>
      </c>
      <c r="D10634" s="45" t="s">
        <v>12340</v>
      </c>
      <c r="E10634" s="45" t="s">
        <v>7925</v>
      </c>
      <c r="AF10634" s="326"/>
    </row>
    <row r="10635" spans="1:32" x14ac:dyDescent="0.25">
      <c r="A10635" s="44" t="s">
        <v>7190</v>
      </c>
      <c r="B10635" s="44" t="s">
        <v>1615</v>
      </c>
      <c r="C10635" s="45" t="s">
        <v>2295</v>
      </c>
      <c r="D10635" s="45" t="s">
        <v>12177</v>
      </c>
      <c r="E10635" s="45" t="s">
        <v>7925</v>
      </c>
      <c r="F10635" s="93"/>
      <c r="G10635" s="93"/>
      <c r="H10635" s="93"/>
      <c r="I10635" s="99"/>
      <c r="J10635" s="99"/>
      <c r="K10635" s="99"/>
      <c r="L10635" s="99"/>
      <c r="M10635" s="99"/>
      <c r="N10635" s="99"/>
      <c r="O10635" s="99"/>
      <c r="P10635" s="99"/>
      <c r="Q10635" s="99"/>
      <c r="R10635" s="99"/>
      <c r="S10635" s="99"/>
      <c r="T10635" s="99"/>
      <c r="U10635" s="99"/>
      <c r="V10635" s="99"/>
      <c r="W10635" s="99"/>
      <c r="X10635" s="99"/>
      <c r="Y10635" s="99"/>
      <c r="Z10635" s="99"/>
      <c r="AF10635" s="326"/>
    </row>
    <row r="10636" spans="1:32" x14ac:dyDescent="0.25">
      <c r="A10636" s="44" t="s">
        <v>7190</v>
      </c>
      <c r="B10636" s="44" t="s">
        <v>1615</v>
      </c>
      <c r="C10636" s="45" t="s">
        <v>2295</v>
      </c>
      <c r="D10636" s="93" t="s">
        <v>18817</v>
      </c>
      <c r="E10636" s="45" t="s">
        <v>2628</v>
      </c>
      <c r="F10636" s="379"/>
      <c r="G10636" s="379"/>
      <c r="H10636" s="379"/>
      <c r="I10636" s="380"/>
      <c r="J10636" s="380"/>
      <c r="K10636" s="380"/>
      <c r="L10636" s="380"/>
      <c r="M10636" s="380"/>
      <c r="N10636" s="380"/>
      <c r="O10636" s="380"/>
      <c r="P10636" s="380"/>
      <c r="Q10636" s="380"/>
      <c r="R10636" s="380"/>
      <c r="S10636" s="380"/>
      <c r="T10636" s="380"/>
      <c r="U10636" s="380"/>
      <c r="V10636" s="380"/>
      <c r="W10636" s="380"/>
      <c r="X10636" s="380"/>
      <c r="Y10636" s="380"/>
      <c r="Z10636" s="380"/>
      <c r="AA10636" s="380"/>
      <c r="AF10636" s="326"/>
    </row>
    <row r="10637" spans="1:32" x14ac:dyDescent="0.25">
      <c r="A10637" s="44" t="s">
        <v>18135</v>
      </c>
      <c r="B10637" s="44" t="s">
        <v>18136</v>
      </c>
      <c r="C10637" s="45" t="s">
        <v>18406</v>
      </c>
      <c r="D10637" s="93" t="s">
        <v>3876</v>
      </c>
      <c r="E10637" s="359">
        <f>DATE(2029,12,17)</f>
        <v>47469</v>
      </c>
      <c r="F10637" s="93"/>
      <c r="G10637" s="93"/>
      <c r="H10637" s="93"/>
      <c r="I10637" s="99"/>
      <c r="J10637" s="99"/>
      <c r="K10637" s="99"/>
      <c r="L10637" s="99"/>
      <c r="M10637" s="99"/>
      <c r="N10637" s="99"/>
      <c r="O10637" s="99"/>
      <c r="P10637" s="99"/>
      <c r="Q10637" s="99"/>
      <c r="R10637" s="99"/>
      <c r="S10637" s="99"/>
      <c r="T10637" s="99"/>
      <c r="U10637" s="99"/>
      <c r="V10637" s="99"/>
      <c r="W10637" s="99"/>
      <c r="X10637" s="99"/>
      <c r="Y10637" s="99"/>
      <c r="Z10637" s="99"/>
      <c r="AF10637" s="326"/>
    </row>
    <row r="10638" spans="1:32" x14ac:dyDescent="0.25">
      <c r="A10638" s="44" t="s">
        <v>7190</v>
      </c>
      <c r="B10638" s="44" t="s">
        <v>1615</v>
      </c>
      <c r="C10638" s="45" t="s">
        <v>2295</v>
      </c>
      <c r="D10638" s="45" t="s">
        <v>10697</v>
      </c>
      <c r="E10638" s="45" t="s">
        <v>7925</v>
      </c>
      <c r="F10638" s="93"/>
      <c r="G10638" s="93"/>
      <c r="H10638" s="93"/>
      <c r="I10638" s="99"/>
      <c r="J10638" s="99"/>
      <c r="K10638" s="99"/>
      <c r="L10638" s="99"/>
      <c r="M10638" s="99"/>
      <c r="N10638" s="44"/>
      <c r="O10638" s="44"/>
      <c r="P10638" s="99"/>
      <c r="Q10638" s="99"/>
      <c r="R10638" s="99"/>
      <c r="S10638" s="99"/>
      <c r="T10638" s="99"/>
      <c r="U10638" s="99"/>
      <c r="V10638" s="99"/>
      <c r="W10638" s="99"/>
      <c r="X10638" s="99"/>
      <c r="Y10638" s="99"/>
      <c r="Z10638" s="99"/>
      <c r="AF10638" s="326"/>
    </row>
    <row r="10639" spans="1:32" x14ac:dyDescent="0.3">
      <c r="A10639" s="372" t="s">
        <v>16810</v>
      </c>
      <c r="B10639" s="372" t="s">
        <v>5064</v>
      </c>
      <c r="C10639" s="125" t="s">
        <v>16873</v>
      </c>
      <c r="D10639" s="32" t="s">
        <v>20621</v>
      </c>
      <c r="E10639" s="125" t="s">
        <v>10638</v>
      </c>
      <c r="F10639" s="125" t="s">
        <v>1236</v>
      </c>
      <c r="G10639" s="125" t="s">
        <v>1237</v>
      </c>
      <c r="AF10639" s="326"/>
    </row>
    <row r="10640" spans="1:32" x14ac:dyDescent="0.25">
      <c r="A10640" s="44" t="s">
        <v>3680</v>
      </c>
      <c r="B10640" s="44" t="s">
        <v>3275</v>
      </c>
      <c r="C10640" s="45">
        <v>210101</v>
      </c>
      <c r="D10640" s="45" t="s">
        <v>12340</v>
      </c>
      <c r="E10640" s="45" t="s">
        <v>3276</v>
      </c>
      <c r="AF10640" s="326"/>
    </row>
    <row r="10641" spans="1:32" x14ac:dyDescent="0.25">
      <c r="A10641" s="99" t="s">
        <v>7752</v>
      </c>
      <c r="B10641" s="92" t="s">
        <v>6150</v>
      </c>
      <c r="C10641" s="93" t="s">
        <v>7754</v>
      </c>
      <c r="D10641" s="93" t="s">
        <v>1250</v>
      </c>
      <c r="E10641" s="94">
        <v>46220</v>
      </c>
      <c r="F10641" s="93"/>
      <c r="G10641" s="93"/>
      <c r="H10641" s="93"/>
      <c r="I10641" s="99"/>
      <c r="J10641" s="99"/>
      <c r="K10641" s="99"/>
      <c r="L10641" s="99"/>
      <c r="M10641" s="99"/>
      <c r="N10641" s="44"/>
      <c r="O10641" s="44"/>
      <c r="P10641" s="99"/>
      <c r="Q10641" s="99"/>
      <c r="R10641" s="99"/>
      <c r="S10641" s="99"/>
      <c r="T10641" s="99"/>
      <c r="U10641" s="99"/>
      <c r="V10641" s="99"/>
      <c r="W10641" s="99"/>
      <c r="X10641" s="99"/>
      <c r="Y10641" s="99"/>
      <c r="Z10641" s="99"/>
      <c r="AA10641" s="380"/>
      <c r="AF10641" s="326"/>
    </row>
    <row r="10642" spans="1:32" x14ac:dyDescent="0.25">
      <c r="A10642" s="44" t="s">
        <v>8658</v>
      </c>
      <c r="B10642" s="44" t="s">
        <v>20341</v>
      </c>
      <c r="C10642" s="45" t="s">
        <v>8654</v>
      </c>
      <c r="D10642" s="32" t="s">
        <v>12570</v>
      </c>
      <c r="E10642" s="46">
        <v>46326</v>
      </c>
      <c r="AF10642" s="326"/>
    </row>
    <row r="10643" spans="1:32" x14ac:dyDescent="0.25">
      <c r="A10643" s="44" t="s">
        <v>7182</v>
      </c>
      <c r="B10643" s="44" t="s">
        <v>1616</v>
      </c>
      <c r="C10643" s="45" t="s">
        <v>1827</v>
      </c>
      <c r="D10643" s="45" t="s">
        <v>12177</v>
      </c>
      <c r="E10643" s="45" t="s">
        <v>12120</v>
      </c>
      <c r="F10643" s="93"/>
      <c r="G10643" s="93"/>
      <c r="H10643" s="93"/>
      <c r="I10643" s="99"/>
      <c r="J10643" s="99"/>
      <c r="K10643" s="99"/>
      <c r="L10643" s="99"/>
      <c r="M10643" s="99"/>
      <c r="N10643" s="99"/>
      <c r="O10643" s="99"/>
      <c r="P10643" s="99"/>
      <c r="Q10643" s="99"/>
      <c r="R10643" s="99"/>
      <c r="S10643" s="99"/>
      <c r="T10643" s="99"/>
      <c r="U10643" s="99"/>
      <c r="V10643" s="99"/>
      <c r="W10643" s="99"/>
      <c r="X10643" s="99"/>
      <c r="Y10643" s="99"/>
      <c r="Z10643" s="99"/>
      <c r="AF10643" s="326"/>
    </row>
    <row r="10644" spans="1:32" x14ac:dyDescent="0.25">
      <c r="A10644" s="44" t="s">
        <v>7182</v>
      </c>
      <c r="B10644" s="44" t="s">
        <v>2315</v>
      </c>
      <c r="C10644" s="45" t="s">
        <v>2321</v>
      </c>
      <c r="D10644" s="45" t="s">
        <v>12177</v>
      </c>
      <c r="E10644" s="45" t="s">
        <v>10639</v>
      </c>
      <c r="F10644" s="93"/>
      <c r="G10644" s="93"/>
      <c r="H10644" s="93"/>
      <c r="I10644" s="99"/>
      <c r="J10644" s="99"/>
      <c r="K10644" s="99"/>
      <c r="L10644" s="99"/>
      <c r="M10644" s="99"/>
      <c r="N10644" s="99"/>
      <c r="O10644" s="99"/>
      <c r="P10644" s="99"/>
      <c r="Q10644" s="99"/>
      <c r="R10644" s="99"/>
      <c r="S10644" s="99"/>
      <c r="T10644" s="99"/>
      <c r="U10644" s="99"/>
      <c r="V10644" s="99"/>
      <c r="W10644" s="99"/>
      <c r="X10644" s="99"/>
      <c r="Y10644" s="99"/>
      <c r="Z10644" s="99"/>
      <c r="AF10644" s="326"/>
    </row>
    <row r="10645" spans="1:32" x14ac:dyDescent="0.25">
      <c r="A10645" s="44" t="s">
        <v>7182</v>
      </c>
      <c r="B10645" s="44" t="s">
        <v>1616</v>
      </c>
      <c r="C10645" s="45" t="s">
        <v>1827</v>
      </c>
      <c r="D10645" s="93" t="s">
        <v>18817</v>
      </c>
      <c r="E10645" s="45" t="s">
        <v>12120</v>
      </c>
      <c r="F10645" s="379"/>
      <c r="G10645" s="379"/>
      <c r="H10645" s="379"/>
      <c r="I10645" s="380"/>
      <c r="J10645" s="380"/>
      <c r="K10645" s="380"/>
      <c r="L10645" s="380"/>
      <c r="M10645" s="380"/>
      <c r="N10645" s="380"/>
      <c r="O10645" s="380"/>
      <c r="P10645" s="380"/>
      <c r="Q10645" s="380"/>
      <c r="R10645" s="380"/>
      <c r="S10645" s="380"/>
      <c r="T10645" s="380"/>
      <c r="U10645" s="380"/>
      <c r="V10645" s="380"/>
      <c r="W10645" s="380"/>
      <c r="X10645" s="380"/>
      <c r="Y10645" s="380"/>
      <c r="Z10645" s="380"/>
      <c r="AA10645" s="380"/>
      <c r="AF10645" s="326"/>
    </row>
    <row r="10646" spans="1:32" x14ac:dyDescent="0.25">
      <c r="A10646" s="44" t="s">
        <v>7182</v>
      </c>
      <c r="B10646" s="44" t="s">
        <v>2315</v>
      </c>
      <c r="C10646" s="45" t="s">
        <v>2321</v>
      </c>
      <c r="D10646" s="93" t="s">
        <v>18817</v>
      </c>
      <c r="E10646" s="45" t="s">
        <v>10639</v>
      </c>
      <c r="F10646" s="379"/>
      <c r="G10646" s="379"/>
      <c r="H10646" s="379"/>
      <c r="I10646" s="380"/>
      <c r="J10646" s="380"/>
      <c r="K10646" s="380"/>
      <c r="L10646" s="380"/>
      <c r="M10646" s="380"/>
      <c r="N10646" s="380"/>
      <c r="O10646" s="380"/>
      <c r="P10646" s="380"/>
      <c r="Q10646" s="380"/>
      <c r="R10646" s="380"/>
      <c r="S10646" s="380"/>
      <c r="T10646" s="380"/>
      <c r="U10646" s="380"/>
      <c r="V10646" s="380"/>
      <c r="W10646" s="380"/>
      <c r="X10646" s="380"/>
      <c r="Y10646" s="380"/>
      <c r="Z10646" s="380"/>
      <c r="AA10646" s="380"/>
      <c r="AF10646" s="326"/>
    </row>
    <row r="10647" spans="1:32" x14ac:dyDescent="0.25">
      <c r="A10647" s="44" t="s">
        <v>7182</v>
      </c>
      <c r="B10647" s="44" t="s">
        <v>2315</v>
      </c>
      <c r="C10647" s="45" t="s">
        <v>2321</v>
      </c>
      <c r="D10647" s="45" t="s">
        <v>10697</v>
      </c>
      <c r="E10647" s="45" t="s">
        <v>10639</v>
      </c>
      <c r="F10647" s="93"/>
      <c r="G10647" s="93"/>
      <c r="H10647" s="93"/>
      <c r="I10647" s="99"/>
      <c r="J10647" s="99"/>
      <c r="K10647" s="99"/>
      <c r="L10647" s="99"/>
      <c r="M10647" s="99"/>
      <c r="N10647" s="44"/>
      <c r="O10647" s="44"/>
      <c r="P10647" s="99"/>
      <c r="Q10647" s="99"/>
      <c r="R10647" s="99"/>
      <c r="S10647" s="99"/>
      <c r="T10647" s="99"/>
      <c r="U10647" s="99"/>
      <c r="V10647" s="99"/>
      <c r="W10647" s="99"/>
      <c r="X10647" s="99"/>
      <c r="Y10647" s="99"/>
      <c r="Z10647" s="99"/>
      <c r="AF10647" s="326"/>
    </row>
    <row r="10648" spans="1:32" x14ac:dyDescent="0.25">
      <c r="A10648" s="44" t="s">
        <v>7194</v>
      </c>
      <c r="B10648" s="44" t="s">
        <v>15134</v>
      </c>
      <c r="C10648" s="45" t="s">
        <v>15137</v>
      </c>
      <c r="D10648" s="45" t="s">
        <v>12177</v>
      </c>
      <c r="E10648" s="45" t="s">
        <v>12896</v>
      </c>
      <c r="F10648" s="93"/>
      <c r="G10648" s="93"/>
      <c r="H10648" s="93"/>
      <c r="I10648" s="99"/>
      <c r="J10648" s="99"/>
      <c r="K10648" s="99"/>
      <c r="L10648" s="99"/>
      <c r="M10648" s="99"/>
      <c r="N10648" s="99"/>
      <c r="O10648" s="99"/>
      <c r="P10648" s="99"/>
      <c r="Q10648" s="99"/>
      <c r="R10648" s="99"/>
      <c r="S10648" s="99"/>
      <c r="T10648" s="99"/>
      <c r="U10648" s="99"/>
      <c r="V10648" s="99"/>
      <c r="W10648" s="99"/>
      <c r="X10648" s="99"/>
      <c r="Y10648" s="99"/>
      <c r="Z10648" s="99"/>
      <c r="AF10648" s="326"/>
    </row>
    <row r="10649" spans="1:32" x14ac:dyDescent="0.25">
      <c r="A10649" s="44" t="s">
        <v>7194</v>
      </c>
      <c r="B10649" s="44" t="s">
        <v>15134</v>
      </c>
      <c r="C10649" s="45" t="s">
        <v>15137</v>
      </c>
      <c r="D10649" s="93" t="s">
        <v>18817</v>
      </c>
      <c r="E10649" s="45" t="s">
        <v>12896</v>
      </c>
      <c r="F10649" s="379"/>
      <c r="G10649" s="379"/>
      <c r="H10649" s="379"/>
      <c r="I10649" s="380"/>
      <c r="J10649" s="380"/>
      <c r="K10649" s="380"/>
      <c r="L10649" s="380"/>
      <c r="M10649" s="380"/>
      <c r="N10649" s="380"/>
      <c r="O10649" s="380"/>
      <c r="P10649" s="380"/>
      <c r="Q10649" s="380"/>
      <c r="R10649" s="380"/>
      <c r="S10649" s="380"/>
      <c r="T10649" s="380"/>
      <c r="U10649" s="380"/>
      <c r="V10649" s="380"/>
      <c r="W10649" s="380"/>
      <c r="X10649" s="380"/>
      <c r="Y10649" s="380"/>
      <c r="Z10649" s="380"/>
      <c r="AA10649" s="380"/>
      <c r="AF10649" s="326"/>
    </row>
    <row r="10650" spans="1:32" x14ac:dyDescent="0.25">
      <c r="A10650" s="44" t="s">
        <v>7194</v>
      </c>
      <c r="B10650" s="44" t="s">
        <v>18137</v>
      </c>
      <c r="C10650" s="45" t="s">
        <v>9911</v>
      </c>
      <c r="D10650" s="93" t="s">
        <v>3876</v>
      </c>
      <c r="E10650" s="359">
        <f>DATE(2027,12,15)</f>
        <v>46736</v>
      </c>
      <c r="F10650" s="93"/>
      <c r="G10650" s="93"/>
      <c r="H10650" s="93"/>
      <c r="I10650" s="99"/>
      <c r="J10650" s="99"/>
      <c r="K10650" s="99"/>
      <c r="L10650" s="99"/>
      <c r="M10650" s="99"/>
      <c r="N10650" s="99"/>
      <c r="O10650" s="99"/>
      <c r="P10650" s="99"/>
      <c r="Q10650" s="99"/>
      <c r="R10650" s="99"/>
      <c r="S10650" s="99"/>
      <c r="T10650" s="99"/>
      <c r="U10650" s="99"/>
      <c r="V10650" s="99"/>
      <c r="W10650" s="99"/>
      <c r="X10650" s="99"/>
      <c r="Y10650" s="99"/>
      <c r="Z10650" s="99"/>
      <c r="AF10650" s="326"/>
    </row>
    <row r="10651" spans="1:32" x14ac:dyDescent="0.25">
      <c r="A10651" s="44" t="s">
        <v>7194</v>
      </c>
      <c r="B10651" s="44" t="s">
        <v>16204</v>
      </c>
      <c r="C10651" s="45" t="s">
        <v>14926</v>
      </c>
      <c r="D10651" s="93" t="s">
        <v>3876</v>
      </c>
      <c r="E10651" s="359">
        <f>DATE(2028,10,25)</f>
        <v>47051</v>
      </c>
      <c r="F10651" s="93"/>
      <c r="G10651" s="93"/>
      <c r="H10651" s="93"/>
      <c r="I10651" s="99"/>
      <c r="J10651" s="99"/>
      <c r="K10651" s="99"/>
      <c r="L10651" s="99"/>
      <c r="M10651" s="99"/>
      <c r="N10651" s="99"/>
      <c r="O10651" s="99"/>
      <c r="P10651" s="99"/>
      <c r="Q10651" s="99"/>
      <c r="R10651" s="99"/>
      <c r="S10651" s="99"/>
      <c r="T10651" s="99"/>
      <c r="U10651" s="99"/>
      <c r="V10651" s="99"/>
      <c r="W10651" s="99"/>
      <c r="X10651" s="99"/>
      <c r="Y10651" s="99"/>
      <c r="Z10651" s="99"/>
      <c r="AF10651" s="326"/>
    </row>
    <row r="10652" spans="1:32" x14ac:dyDescent="0.25">
      <c r="A10652" s="44" t="s">
        <v>7194</v>
      </c>
      <c r="B10652" s="44" t="s">
        <v>18138</v>
      </c>
      <c r="C10652" s="45" t="s">
        <v>14927</v>
      </c>
      <c r="D10652" s="93" t="s">
        <v>3876</v>
      </c>
      <c r="E10652" s="359">
        <f>DATE(2029,1,10)</f>
        <v>47128</v>
      </c>
      <c r="F10652" s="93"/>
      <c r="G10652" s="93"/>
      <c r="H10652" s="93"/>
      <c r="I10652" s="99"/>
      <c r="J10652" s="99"/>
      <c r="K10652" s="99"/>
      <c r="L10652" s="99"/>
      <c r="M10652" s="99"/>
      <c r="N10652" s="99"/>
      <c r="O10652" s="99"/>
      <c r="P10652" s="99"/>
      <c r="Q10652" s="99"/>
      <c r="R10652" s="99"/>
      <c r="S10652" s="99"/>
      <c r="T10652" s="99"/>
      <c r="U10652" s="99"/>
      <c r="V10652" s="99"/>
      <c r="W10652" s="99"/>
      <c r="X10652" s="99"/>
      <c r="Y10652" s="99"/>
      <c r="Z10652" s="99"/>
      <c r="AF10652" s="326"/>
    </row>
    <row r="10653" spans="1:32" x14ac:dyDescent="0.25">
      <c r="A10653" s="44" t="s">
        <v>19447</v>
      </c>
      <c r="B10653" s="44" t="s">
        <v>5639</v>
      </c>
      <c r="C10653" s="45">
        <v>23010401</v>
      </c>
      <c r="D10653" s="45" t="s">
        <v>12340</v>
      </c>
      <c r="E10653" s="45" t="s">
        <v>5640</v>
      </c>
      <c r="AF10653" s="326"/>
    </row>
    <row r="10654" spans="1:32" x14ac:dyDescent="0.3">
      <c r="A10654" s="372" t="s">
        <v>13919</v>
      </c>
      <c r="B10654" s="372" t="s">
        <v>16724</v>
      </c>
      <c r="C10654" s="125" t="s">
        <v>14353</v>
      </c>
      <c r="D10654" s="32" t="s">
        <v>20621</v>
      </c>
      <c r="E10654" s="125" t="s">
        <v>13567</v>
      </c>
      <c r="F10654" s="125" t="s">
        <v>1236</v>
      </c>
      <c r="G10654" s="125" t="s">
        <v>1237</v>
      </c>
      <c r="AF10654" s="326"/>
    </row>
    <row r="10655" spans="1:32" x14ac:dyDescent="0.25">
      <c r="A10655" s="100" t="s">
        <v>3540</v>
      </c>
      <c r="B10655" s="92" t="s">
        <v>3574</v>
      </c>
      <c r="C10655" s="93" t="s">
        <v>3575</v>
      </c>
      <c r="D10655" s="93" t="s">
        <v>1250</v>
      </c>
      <c r="E10655" s="94">
        <v>46496</v>
      </c>
      <c r="F10655" s="93"/>
      <c r="G10655" s="93"/>
      <c r="H10655" s="93"/>
      <c r="I10655" s="99"/>
      <c r="J10655" s="99"/>
      <c r="K10655" s="99"/>
      <c r="L10655" s="99"/>
      <c r="M10655" s="99"/>
      <c r="N10655" s="44"/>
      <c r="O10655" s="44"/>
      <c r="P10655" s="99"/>
      <c r="Q10655" s="99"/>
      <c r="R10655" s="99"/>
      <c r="S10655" s="99"/>
      <c r="T10655" s="99"/>
      <c r="U10655" s="99"/>
      <c r="V10655" s="99"/>
      <c r="W10655" s="99"/>
      <c r="X10655" s="99"/>
      <c r="Y10655" s="99"/>
      <c r="Z10655" s="99"/>
      <c r="AF10655" s="326"/>
    </row>
    <row r="10656" spans="1:32" x14ac:dyDescent="0.25">
      <c r="A10656" s="44" t="s">
        <v>7010</v>
      </c>
      <c r="B10656" s="44" t="s">
        <v>7117</v>
      </c>
      <c r="C10656" s="45">
        <v>260203</v>
      </c>
      <c r="D10656" s="45" t="s">
        <v>12340</v>
      </c>
      <c r="E10656" s="45" t="s">
        <v>10021</v>
      </c>
      <c r="AF10656" s="326"/>
    </row>
    <row r="10657" spans="1:32" x14ac:dyDescent="0.25">
      <c r="A10657" s="76" t="s">
        <v>6049</v>
      </c>
      <c r="B10657" s="76" t="s">
        <v>1340</v>
      </c>
      <c r="C10657" s="97" t="s">
        <v>6050</v>
      </c>
      <c r="D10657" s="97" t="s">
        <v>1779</v>
      </c>
      <c r="E10657" s="64">
        <v>46255</v>
      </c>
      <c r="F10657" s="93"/>
      <c r="G10657" s="93"/>
      <c r="H10657" s="93"/>
      <c r="I10657" s="99"/>
      <c r="J10657" s="99"/>
      <c r="K10657" s="99"/>
      <c r="L10657" s="99"/>
      <c r="M10657" s="99"/>
      <c r="N10657" s="44"/>
      <c r="O10657" s="44"/>
      <c r="P10657" s="99"/>
      <c r="Q10657" s="99"/>
      <c r="R10657" s="99"/>
      <c r="S10657" s="99"/>
      <c r="T10657" s="99"/>
      <c r="U10657" s="99"/>
      <c r="V10657" s="99"/>
      <c r="W10657" s="99"/>
      <c r="X10657" s="99"/>
      <c r="Y10657" s="99"/>
      <c r="Z10657" s="99"/>
      <c r="AA10657" s="380"/>
      <c r="AF10657" s="326"/>
    </row>
    <row r="10658" spans="1:32" x14ac:dyDescent="0.25">
      <c r="A10658" s="44" t="s">
        <v>14279</v>
      </c>
      <c r="B10658" s="44" t="s">
        <v>3298</v>
      </c>
      <c r="C10658" s="45">
        <v>25010402</v>
      </c>
      <c r="D10658" s="45" t="s">
        <v>12340</v>
      </c>
      <c r="E10658" s="45" t="s">
        <v>13581</v>
      </c>
      <c r="AF10658" s="326"/>
    </row>
    <row r="10659" spans="1:32" x14ac:dyDescent="0.25">
      <c r="A10659" s="44" t="s">
        <v>14279</v>
      </c>
      <c r="B10659" s="44" t="s">
        <v>5639</v>
      </c>
      <c r="C10659" s="45">
        <v>25010401</v>
      </c>
      <c r="D10659" s="45" t="s">
        <v>12340</v>
      </c>
      <c r="E10659" s="45" t="s">
        <v>13581</v>
      </c>
      <c r="AF10659" s="326"/>
    </row>
    <row r="10660" spans="1:32" x14ac:dyDescent="0.25">
      <c r="A10660" s="44" t="s">
        <v>14280</v>
      </c>
      <c r="B10660" s="44" t="s">
        <v>5639</v>
      </c>
      <c r="C10660" s="45">
        <v>25010401</v>
      </c>
      <c r="D10660" s="45" t="s">
        <v>12340</v>
      </c>
      <c r="E10660" s="45" t="s">
        <v>13581</v>
      </c>
      <c r="AF10660" s="326"/>
    </row>
    <row r="10661" spans="1:32" x14ac:dyDescent="0.25">
      <c r="A10661" s="44" t="s">
        <v>10763</v>
      </c>
      <c r="B10661" s="44" t="s">
        <v>6798</v>
      </c>
      <c r="C10661" s="45" t="s">
        <v>10757</v>
      </c>
      <c r="D10661" s="46" t="s">
        <v>13037</v>
      </c>
      <c r="E10661" s="46">
        <v>46568</v>
      </c>
      <c r="AF10661" s="326"/>
    </row>
    <row r="10662" spans="1:32" x14ac:dyDescent="0.3">
      <c r="A10662" s="372" t="s">
        <v>16619</v>
      </c>
      <c r="B10662" s="372" t="s">
        <v>5064</v>
      </c>
      <c r="C10662" s="125" t="s">
        <v>16873</v>
      </c>
      <c r="D10662" s="32" t="s">
        <v>20621</v>
      </c>
      <c r="E10662" s="125" t="s">
        <v>10638</v>
      </c>
      <c r="F10662" s="125" t="s">
        <v>1236</v>
      </c>
      <c r="G10662" s="125" t="s">
        <v>1237</v>
      </c>
      <c r="AF10662" s="326"/>
    </row>
    <row r="10663" spans="1:32" x14ac:dyDescent="0.25">
      <c r="A10663" s="44" t="s">
        <v>7011</v>
      </c>
      <c r="B10663" s="44" t="s">
        <v>3298</v>
      </c>
      <c r="C10663" s="45">
        <v>23010402</v>
      </c>
      <c r="D10663" s="45" t="s">
        <v>12340</v>
      </c>
      <c r="E10663" s="45" t="s">
        <v>5640</v>
      </c>
      <c r="AF10663" s="326"/>
    </row>
    <row r="10664" spans="1:32" x14ac:dyDescent="0.25">
      <c r="A10664" s="44" t="s">
        <v>19448</v>
      </c>
      <c r="B10664" s="44" t="s">
        <v>3598</v>
      </c>
      <c r="C10664" s="45">
        <v>210305</v>
      </c>
      <c r="D10664" s="45" t="s">
        <v>12340</v>
      </c>
      <c r="E10664" s="45" t="s">
        <v>3276</v>
      </c>
      <c r="AF10664" s="326"/>
    </row>
    <row r="10665" spans="1:32" x14ac:dyDescent="0.25">
      <c r="A10665" s="44" t="s">
        <v>11565</v>
      </c>
      <c r="B10665" s="44" t="s">
        <v>11296</v>
      </c>
      <c r="C10665" s="45">
        <v>240402</v>
      </c>
      <c r="D10665" s="45" t="s">
        <v>12340</v>
      </c>
      <c r="E10665" s="45" t="s">
        <v>5311</v>
      </c>
      <c r="AF10665" s="326"/>
    </row>
    <row r="10666" spans="1:32" x14ac:dyDescent="0.25">
      <c r="A10666" s="44" t="s">
        <v>11565</v>
      </c>
      <c r="B10666" s="44" t="s">
        <v>2433</v>
      </c>
      <c r="C10666" s="45">
        <v>220105</v>
      </c>
      <c r="D10666" s="45" t="s">
        <v>12340</v>
      </c>
      <c r="E10666" s="45" t="s">
        <v>2686</v>
      </c>
      <c r="AF10666" s="326"/>
    </row>
    <row r="10667" spans="1:32" x14ac:dyDescent="0.25">
      <c r="A10667" s="44" t="s">
        <v>11565</v>
      </c>
      <c r="B10667" s="44" t="s">
        <v>8373</v>
      </c>
      <c r="C10667" s="45">
        <v>230603</v>
      </c>
      <c r="D10667" s="45" t="s">
        <v>12340</v>
      </c>
      <c r="E10667" s="45" t="s">
        <v>4471</v>
      </c>
      <c r="AF10667" s="326"/>
    </row>
    <row r="10668" spans="1:32" x14ac:dyDescent="0.25">
      <c r="A10668" s="44" t="s">
        <v>11565</v>
      </c>
      <c r="B10668" s="44" t="s">
        <v>8464</v>
      </c>
      <c r="C10668" s="45">
        <v>230701</v>
      </c>
      <c r="D10668" s="45" t="s">
        <v>12340</v>
      </c>
      <c r="E10668" s="45" t="s">
        <v>4375</v>
      </c>
      <c r="AF10668" s="326"/>
    </row>
    <row r="10669" spans="1:32" x14ac:dyDescent="0.25">
      <c r="A10669" s="44" t="s">
        <v>11565</v>
      </c>
      <c r="B10669" s="44" t="s">
        <v>8465</v>
      </c>
      <c r="C10669" s="45">
        <v>230804</v>
      </c>
      <c r="D10669" s="45" t="s">
        <v>12340</v>
      </c>
      <c r="E10669" s="45" t="s">
        <v>4380</v>
      </c>
      <c r="AF10669" s="326"/>
    </row>
    <row r="10670" spans="1:32" x14ac:dyDescent="0.25">
      <c r="A10670" s="44" t="s">
        <v>11565</v>
      </c>
      <c r="B10670" s="44" t="s">
        <v>5447</v>
      </c>
      <c r="C10670" s="45">
        <v>230807</v>
      </c>
      <c r="D10670" s="45" t="s">
        <v>12340</v>
      </c>
      <c r="E10670" s="45" t="s">
        <v>8966</v>
      </c>
      <c r="AF10670" s="326"/>
    </row>
    <row r="10671" spans="1:32" x14ac:dyDescent="0.25">
      <c r="A10671" s="44" t="s">
        <v>11565</v>
      </c>
      <c r="B10671" s="44" t="s">
        <v>9024</v>
      </c>
      <c r="C10671" s="45">
        <v>231001</v>
      </c>
      <c r="D10671" s="45" t="s">
        <v>12340</v>
      </c>
      <c r="E10671" s="45" t="s">
        <v>2628</v>
      </c>
      <c r="AF10671" s="326"/>
    </row>
    <row r="10672" spans="1:32" x14ac:dyDescent="0.25">
      <c r="A10672" s="44" t="s">
        <v>7571</v>
      </c>
      <c r="B10672" s="44" t="s">
        <v>8374</v>
      </c>
      <c r="C10672" s="45">
        <v>230401</v>
      </c>
      <c r="D10672" s="45" t="s">
        <v>12340</v>
      </c>
      <c r="E10672" s="45" t="s">
        <v>7925</v>
      </c>
      <c r="AF10672" s="326"/>
    </row>
    <row r="10673" spans="1:32" x14ac:dyDescent="0.25">
      <c r="A10673" s="44" t="s">
        <v>7571</v>
      </c>
      <c r="B10673" s="44" t="s">
        <v>970</v>
      </c>
      <c r="C10673" s="45">
        <v>231104</v>
      </c>
      <c r="D10673" s="45" t="s">
        <v>12340</v>
      </c>
      <c r="E10673" s="45" t="s">
        <v>9018</v>
      </c>
      <c r="AF10673" s="326"/>
    </row>
    <row r="10674" spans="1:32" x14ac:dyDescent="0.25">
      <c r="A10674" s="44" t="s">
        <v>14928</v>
      </c>
      <c r="B10674" s="44" t="s">
        <v>16205</v>
      </c>
      <c r="C10674" s="45" t="s">
        <v>14929</v>
      </c>
      <c r="D10674" s="93" t="s">
        <v>3876</v>
      </c>
      <c r="E10674" s="359">
        <f>DATE(2029,1,31)</f>
        <v>47149</v>
      </c>
      <c r="F10674" s="93"/>
      <c r="G10674" s="93"/>
      <c r="H10674" s="93"/>
      <c r="I10674" s="99"/>
      <c r="J10674" s="99"/>
      <c r="K10674" s="99"/>
      <c r="L10674" s="99"/>
      <c r="M10674" s="99"/>
      <c r="N10674" s="99"/>
      <c r="O10674" s="99"/>
      <c r="P10674" s="99"/>
      <c r="Q10674" s="99"/>
      <c r="R10674" s="99"/>
      <c r="S10674" s="99"/>
      <c r="T10674" s="99"/>
      <c r="U10674" s="99"/>
      <c r="V10674" s="99"/>
      <c r="W10674" s="99"/>
      <c r="X10674" s="99"/>
      <c r="Y10674" s="99"/>
      <c r="Z10674" s="99"/>
      <c r="AF10674" s="326"/>
    </row>
    <row r="10675" spans="1:32" x14ac:dyDescent="0.25">
      <c r="A10675" s="44" t="s">
        <v>19449</v>
      </c>
      <c r="B10675" s="44" t="s">
        <v>5447</v>
      </c>
      <c r="C10675" s="45">
        <v>250802</v>
      </c>
      <c r="D10675" s="45" t="s">
        <v>12340</v>
      </c>
      <c r="E10675" s="45" t="s">
        <v>10682</v>
      </c>
      <c r="AF10675" s="326"/>
    </row>
    <row r="10676" spans="1:32" x14ac:dyDescent="0.25">
      <c r="A10676" s="44" t="s">
        <v>4179</v>
      </c>
      <c r="B10676" s="92" t="s">
        <v>4175</v>
      </c>
      <c r="C10676" s="93" t="s">
        <v>16735</v>
      </c>
      <c r="D10676" s="93" t="s">
        <v>1250</v>
      </c>
      <c r="E10676" s="94">
        <v>46316</v>
      </c>
      <c r="F10676" s="93"/>
      <c r="G10676" s="93"/>
      <c r="H10676" s="93" t="s">
        <v>1458</v>
      </c>
      <c r="I10676" s="99"/>
      <c r="J10676" s="99"/>
      <c r="K10676" s="99"/>
      <c r="L10676" s="99"/>
      <c r="M10676" s="99"/>
      <c r="N10676" s="44"/>
      <c r="O10676" s="44"/>
      <c r="P10676" s="99"/>
      <c r="Q10676" s="99"/>
      <c r="R10676" s="99"/>
      <c r="S10676" s="99"/>
      <c r="T10676" s="99"/>
      <c r="U10676" s="99"/>
      <c r="V10676" s="99"/>
      <c r="W10676" s="99"/>
      <c r="X10676" s="99"/>
      <c r="Y10676" s="99"/>
      <c r="Z10676" s="99"/>
      <c r="AA10676" s="380"/>
      <c r="AF10676" s="326"/>
    </row>
    <row r="10677" spans="1:32" x14ac:dyDescent="0.25">
      <c r="A10677" s="44" t="s">
        <v>19450</v>
      </c>
      <c r="B10677" s="44" t="s">
        <v>7117</v>
      </c>
      <c r="C10677" s="45">
        <v>260203</v>
      </c>
      <c r="D10677" s="45" t="s">
        <v>12340</v>
      </c>
      <c r="E10677" s="45" t="s">
        <v>10021</v>
      </c>
      <c r="AF10677" s="326"/>
    </row>
    <row r="10678" spans="1:32" x14ac:dyDescent="0.3">
      <c r="A10678" s="99" t="s">
        <v>16513</v>
      </c>
      <c r="B10678" s="92" t="s">
        <v>16522</v>
      </c>
      <c r="C10678" s="93" t="s">
        <v>16523</v>
      </c>
      <c r="D10678" s="93" t="s">
        <v>11085</v>
      </c>
      <c r="E10678" s="94">
        <v>47361</v>
      </c>
      <c r="F10678" s="93"/>
      <c r="G10678" s="93"/>
      <c r="H10678" s="93"/>
      <c r="I10678" s="99"/>
      <c r="J10678" s="99"/>
      <c r="K10678" s="99"/>
      <c r="L10678" s="99"/>
      <c r="M10678" s="99"/>
      <c r="N10678" s="99"/>
      <c r="O10678" s="99"/>
      <c r="P10678" s="99"/>
      <c r="Q10678" s="99"/>
      <c r="R10678" s="99"/>
      <c r="S10678" s="99"/>
      <c r="T10678" s="99"/>
      <c r="U10678" s="99"/>
      <c r="V10678" s="99"/>
      <c r="W10678" s="99"/>
      <c r="X10678" s="99"/>
      <c r="Y10678" s="99"/>
      <c r="Z10678" s="99"/>
      <c r="AF10678" s="326"/>
    </row>
    <row r="10679" spans="1:32" x14ac:dyDescent="0.25">
      <c r="A10679" s="44" t="s">
        <v>1568</v>
      </c>
      <c r="B10679" s="44" t="s">
        <v>5286</v>
      </c>
      <c r="C10679" s="45" t="s">
        <v>5301</v>
      </c>
      <c r="D10679" s="45" t="s">
        <v>12177</v>
      </c>
      <c r="E10679" s="45" t="s">
        <v>4354</v>
      </c>
      <c r="F10679" s="93"/>
      <c r="G10679" s="93"/>
      <c r="H10679" s="93"/>
      <c r="I10679" s="99"/>
      <c r="J10679" s="99"/>
      <c r="K10679" s="99"/>
      <c r="L10679" s="99"/>
      <c r="M10679" s="99"/>
      <c r="N10679" s="99"/>
      <c r="O10679" s="99"/>
      <c r="P10679" s="99"/>
      <c r="Q10679" s="99"/>
      <c r="R10679" s="99"/>
      <c r="S10679" s="99"/>
      <c r="T10679" s="99"/>
      <c r="U10679" s="99"/>
      <c r="V10679" s="99"/>
      <c r="W10679" s="99"/>
      <c r="X10679" s="99"/>
      <c r="Y10679" s="99"/>
      <c r="Z10679" s="99"/>
      <c r="AF10679" s="326"/>
    </row>
    <row r="10680" spans="1:32" x14ac:dyDescent="0.25">
      <c r="A10680" s="44" t="s">
        <v>1568</v>
      </c>
      <c r="B10680" s="44" t="s">
        <v>5279</v>
      </c>
      <c r="C10680" s="45" t="s">
        <v>5300</v>
      </c>
      <c r="D10680" s="45" t="s">
        <v>12177</v>
      </c>
      <c r="E10680" s="45" t="s">
        <v>4354</v>
      </c>
      <c r="F10680" s="93"/>
      <c r="G10680" s="93"/>
      <c r="H10680" s="93"/>
      <c r="I10680" s="99"/>
      <c r="J10680" s="99"/>
      <c r="K10680" s="99"/>
      <c r="L10680" s="99"/>
      <c r="M10680" s="99"/>
      <c r="N10680" s="99"/>
      <c r="O10680" s="99"/>
      <c r="P10680" s="99"/>
      <c r="Q10680" s="99"/>
      <c r="R10680" s="99"/>
      <c r="S10680" s="99"/>
      <c r="T10680" s="99"/>
      <c r="U10680" s="99"/>
      <c r="V10680" s="99"/>
      <c r="W10680" s="99"/>
      <c r="X10680" s="99"/>
      <c r="Y10680" s="99"/>
      <c r="Z10680" s="99"/>
      <c r="AF10680" s="326"/>
    </row>
    <row r="10681" spans="1:32" x14ac:dyDescent="0.25">
      <c r="A10681" s="44" t="s">
        <v>1568</v>
      </c>
      <c r="B10681" s="44" t="s">
        <v>12956</v>
      </c>
      <c r="C10681" s="45" t="s">
        <v>15116</v>
      </c>
      <c r="D10681" s="45" t="s">
        <v>12177</v>
      </c>
      <c r="E10681" s="45" t="s">
        <v>7228</v>
      </c>
      <c r="F10681" s="93"/>
      <c r="G10681" s="93"/>
      <c r="H10681" s="93"/>
      <c r="I10681" s="99"/>
      <c r="J10681" s="99"/>
      <c r="K10681" s="99"/>
      <c r="L10681" s="99"/>
      <c r="M10681" s="99"/>
      <c r="N10681" s="99"/>
      <c r="O10681" s="99"/>
      <c r="P10681" s="99"/>
      <c r="Q10681" s="99"/>
      <c r="R10681" s="99"/>
      <c r="S10681" s="99"/>
      <c r="T10681" s="99"/>
      <c r="U10681" s="99"/>
      <c r="V10681" s="99"/>
      <c r="W10681" s="99"/>
      <c r="X10681" s="99"/>
      <c r="Y10681" s="99"/>
      <c r="Z10681" s="99"/>
      <c r="AF10681" s="326"/>
    </row>
    <row r="10682" spans="1:32" x14ac:dyDescent="0.25">
      <c r="A10682" s="44" t="s">
        <v>1568</v>
      </c>
      <c r="B10682" s="44" t="s">
        <v>5286</v>
      </c>
      <c r="C10682" s="45" t="s">
        <v>5301</v>
      </c>
      <c r="D10682" s="93" t="s">
        <v>18817</v>
      </c>
      <c r="E10682" s="45" t="s">
        <v>2628</v>
      </c>
      <c r="F10682" s="379"/>
      <c r="G10682" s="379"/>
      <c r="H10682" s="379"/>
      <c r="I10682" s="380"/>
      <c r="J10682" s="380"/>
      <c r="K10682" s="380"/>
      <c r="L10682" s="380"/>
      <c r="M10682" s="380"/>
      <c r="N10682" s="380"/>
      <c r="O10682" s="380"/>
      <c r="P10682" s="380"/>
      <c r="Q10682" s="380"/>
      <c r="R10682" s="380"/>
      <c r="S10682" s="380"/>
      <c r="T10682" s="380"/>
      <c r="U10682" s="380"/>
      <c r="V10682" s="380"/>
      <c r="W10682" s="380"/>
      <c r="X10682" s="380"/>
      <c r="Y10682" s="380"/>
      <c r="Z10682" s="380"/>
      <c r="AA10682" s="380"/>
      <c r="AF10682" s="326"/>
    </row>
    <row r="10683" spans="1:32" x14ac:dyDescent="0.25">
      <c r="A10683" s="44" t="s">
        <v>1568</v>
      </c>
      <c r="B10683" s="44" t="s">
        <v>12956</v>
      </c>
      <c r="C10683" s="45" t="s">
        <v>15116</v>
      </c>
      <c r="D10683" s="93" t="s">
        <v>18817</v>
      </c>
      <c r="E10683" s="45" t="s">
        <v>7228</v>
      </c>
      <c r="F10683" s="379"/>
      <c r="G10683" s="379"/>
      <c r="H10683" s="379"/>
      <c r="I10683" s="380"/>
      <c r="J10683" s="380"/>
      <c r="K10683" s="380"/>
      <c r="L10683" s="380"/>
      <c r="M10683" s="380"/>
      <c r="N10683" s="380"/>
      <c r="O10683" s="380"/>
      <c r="P10683" s="380"/>
      <c r="Q10683" s="380"/>
      <c r="R10683" s="380"/>
      <c r="S10683" s="380"/>
      <c r="T10683" s="380"/>
      <c r="U10683" s="380"/>
      <c r="V10683" s="380"/>
      <c r="W10683" s="380"/>
      <c r="X10683" s="380"/>
      <c r="Y10683" s="380"/>
      <c r="Z10683" s="380"/>
      <c r="AA10683" s="380"/>
      <c r="AF10683" s="326"/>
    </row>
    <row r="10684" spans="1:32" x14ac:dyDescent="0.25">
      <c r="A10684" s="44" t="s">
        <v>1568</v>
      </c>
      <c r="B10684" s="44" t="s">
        <v>2617</v>
      </c>
      <c r="C10684" s="45" t="s">
        <v>15116</v>
      </c>
      <c r="D10684" s="45" t="s">
        <v>10697</v>
      </c>
      <c r="E10684" s="46">
        <v>47483</v>
      </c>
      <c r="F10684" s="93"/>
      <c r="G10684" s="93"/>
      <c r="H10684" s="93"/>
      <c r="I10684" s="99"/>
      <c r="J10684" s="99"/>
      <c r="K10684" s="99"/>
      <c r="L10684" s="99"/>
      <c r="M10684" s="99"/>
      <c r="N10684" s="44"/>
      <c r="O10684" s="44"/>
      <c r="P10684" s="99"/>
      <c r="Q10684" s="99"/>
      <c r="R10684" s="99"/>
      <c r="S10684" s="99"/>
      <c r="T10684" s="99"/>
      <c r="U10684" s="99"/>
      <c r="V10684" s="99"/>
      <c r="W10684" s="99"/>
      <c r="X10684" s="99"/>
      <c r="Y10684" s="99"/>
      <c r="Z10684" s="99"/>
      <c r="AF10684" s="326"/>
    </row>
    <row r="10685" spans="1:32" x14ac:dyDescent="0.25">
      <c r="A10685" s="44" t="s">
        <v>1568</v>
      </c>
      <c r="B10685" s="44" t="s">
        <v>5286</v>
      </c>
      <c r="C10685" s="45" t="s">
        <v>5301</v>
      </c>
      <c r="D10685" s="45" t="s">
        <v>10697</v>
      </c>
      <c r="E10685" s="45" t="s">
        <v>4354</v>
      </c>
      <c r="F10685" s="93"/>
      <c r="G10685" s="93"/>
      <c r="H10685" s="93"/>
      <c r="I10685" s="99"/>
      <c r="J10685" s="99"/>
      <c r="K10685" s="99"/>
      <c r="L10685" s="99"/>
      <c r="M10685" s="99"/>
      <c r="N10685" s="44"/>
      <c r="O10685" s="44"/>
      <c r="P10685" s="99"/>
      <c r="Q10685" s="99"/>
      <c r="R10685" s="99"/>
      <c r="S10685" s="99"/>
      <c r="T10685" s="99"/>
      <c r="U10685" s="99"/>
      <c r="V10685" s="99"/>
      <c r="W10685" s="99"/>
      <c r="X10685" s="99"/>
      <c r="Y10685" s="99"/>
      <c r="Z10685" s="99"/>
      <c r="AF10685" s="326"/>
    </row>
    <row r="10686" spans="1:32" x14ac:dyDescent="0.25">
      <c r="A10686" s="44" t="s">
        <v>1568</v>
      </c>
      <c r="B10686" s="44" t="s">
        <v>5279</v>
      </c>
      <c r="C10686" s="45" t="s">
        <v>5300</v>
      </c>
      <c r="D10686" s="45" t="s">
        <v>10697</v>
      </c>
      <c r="E10686" s="45" t="s">
        <v>4354</v>
      </c>
      <c r="F10686" s="93"/>
      <c r="G10686" s="93"/>
      <c r="H10686" s="93"/>
      <c r="I10686" s="99"/>
      <c r="J10686" s="99"/>
      <c r="K10686" s="99"/>
      <c r="L10686" s="99"/>
      <c r="M10686" s="99"/>
      <c r="N10686" s="44"/>
      <c r="O10686" s="44"/>
      <c r="P10686" s="99"/>
      <c r="Q10686" s="99"/>
      <c r="R10686" s="99"/>
      <c r="S10686" s="99"/>
      <c r="T10686" s="99"/>
      <c r="U10686" s="99"/>
      <c r="V10686" s="99"/>
      <c r="W10686" s="99"/>
      <c r="X10686" s="99"/>
      <c r="Y10686" s="99"/>
      <c r="Z10686" s="99"/>
      <c r="AF10686" s="326"/>
    </row>
    <row r="10687" spans="1:32" x14ac:dyDescent="0.25">
      <c r="A10687" s="44" t="s">
        <v>1699</v>
      </c>
      <c r="B10687" s="44" t="s">
        <v>3598</v>
      </c>
      <c r="C10687" s="45">
        <v>230301</v>
      </c>
      <c r="D10687" s="45" t="s">
        <v>12340</v>
      </c>
      <c r="E10687" s="45" t="s">
        <v>5580</v>
      </c>
      <c r="AF10687" s="326"/>
    </row>
    <row r="10688" spans="1:32" x14ac:dyDescent="0.3">
      <c r="A10688" s="372" t="s">
        <v>1700</v>
      </c>
      <c r="B10688" s="372" t="s">
        <v>1204</v>
      </c>
      <c r="C10688" s="125" t="s">
        <v>14352</v>
      </c>
      <c r="D10688" s="32" t="s">
        <v>20621</v>
      </c>
      <c r="E10688" s="125" t="s">
        <v>13567</v>
      </c>
      <c r="F10688" s="125" t="s">
        <v>1236</v>
      </c>
      <c r="G10688" s="125" t="s">
        <v>1237</v>
      </c>
      <c r="AF10688" s="326"/>
    </row>
    <row r="10689" spans="1:32" x14ac:dyDescent="0.25">
      <c r="A10689" s="44" t="s">
        <v>1700</v>
      </c>
      <c r="B10689" s="44" t="s">
        <v>3598</v>
      </c>
      <c r="C10689" s="45">
        <v>230301</v>
      </c>
      <c r="D10689" s="45" t="s">
        <v>12340</v>
      </c>
      <c r="E10689" s="45" t="s">
        <v>5580</v>
      </c>
      <c r="AF10689" s="326"/>
    </row>
    <row r="10690" spans="1:32" x14ac:dyDescent="0.25">
      <c r="A10690" s="44" t="s">
        <v>5626</v>
      </c>
      <c r="B10690" s="44" t="s">
        <v>978</v>
      </c>
      <c r="C10690" s="45">
        <v>230703</v>
      </c>
      <c r="D10690" s="45" t="s">
        <v>12340</v>
      </c>
      <c r="E10690" s="45" t="s">
        <v>4375</v>
      </c>
      <c r="AF10690" s="326"/>
    </row>
    <row r="10691" spans="1:32" x14ac:dyDescent="0.25">
      <c r="A10691" s="44" t="s">
        <v>5627</v>
      </c>
      <c r="B10691" s="44" t="s">
        <v>2433</v>
      </c>
      <c r="C10691" s="45">
        <v>220105</v>
      </c>
      <c r="D10691" s="45" t="s">
        <v>12340</v>
      </c>
      <c r="E10691" s="45" t="s">
        <v>2686</v>
      </c>
      <c r="AF10691" s="326"/>
    </row>
    <row r="10692" spans="1:32" x14ac:dyDescent="0.25">
      <c r="A10692" s="44" t="s">
        <v>12992</v>
      </c>
      <c r="B10692" s="44" t="s">
        <v>4473</v>
      </c>
      <c r="C10692" s="45">
        <v>241002</v>
      </c>
      <c r="D10692" s="45" t="s">
        <v>12340</v>
      </c>
      <c r="E10692" s="45" t="s">
        <v>5650</v>
      </c>
      <c r="AF10692" s="326"/>
    </row>
    <row r="10693" spans="1:32" x14ac:dyDescent="0.25">
      <c r="A10693" s="44" t="s">
        <v>9611</v>
      </c>
      <c r="B10693" s="44" t="s">
        <v>16206</v>
      </c>
      <c r="C10693" s="45" t="s">
        <v>14930</v>
      </c>
      <c r="D10693" s="93" t="s">
        <v>3876</v>
      </c>
      <c r="E10693" s="359">
        <f>DATE(2029,1,31)</f>
        <v>47149</v>
      </c>
      <c r="F10693" s="93"/>
      <c r="G10693" s="93"/>
      <c r="H10693" s="93"/>
      <c r="I10693" s="99"/>
      <c r="J10693" s="99"/>
      <c r="K10693" s="99"/>
      <c r="L10693" s="99"/>
      <c r="M10693" s="99"/>
      <c r="N10693" s="99"/>
      <c r="O10693" s="99"/>
      <c r="P10693" s="99"/>
      <c r="Q10693" s="99"/>
      <c r="R10693" s="99"/>
      <c r="S10693" s="99"/>
      <c r="T10693" s="99"/>
      <c r="U10693" s="99"/>
      <c r="V10693" s="99"/>
      <c r="W10693" s="99"/>
      <c r="X10693" s="99"/>
      <c r="Y10693" s="99"/>
      <c r="Z10693" s="99"/>
      <c r="AF10693" s="326"/>
    </row>
    <row r="10694" spans="1:32" x14ac:dyDescent="0.25">
      <c r="A10694" s="44" t="s">
        <v>9611</v>
      </c>
      <c r="B10694" s="44" t="s">
        <v>15889</v>
      </c>
      <c r="C10694" s="45" t="s">
        <v>9912</v>
      </c>
      <c r="D10694" s="93" t="s">
        <v>3876</v>
      </c>
      <c r="E10694" s="359">
        <f>DATE(2027,10,11)</f>
        <v>46671</v>
      </c>
      <c r="F10694" s="93"/>
      <c r="G10694" s="93"/>
      <c r="H10694" s="93"/>
      <c r="I10694" s="99"/>
      <c r="J10694" s="99"/>
      <c r="K10694" s="99"/>
      <c r="L10694" s="99"/>
      <c r="M10694" s="99"/>
      <c r="N10694" s="99"/>
      <c r="O10694" s="99"/>
      <c r="P10694" s="99"/>
      <c r="Q10694" s="99"/>
      <c r="R10694" s="99"/>
      <c r="S10694" s="99"/>
      <c r="T10694" s="99"/>
      <c r="U10694" s="99"/>
      <c r="V10694" s="99"/>
      <c r="W10694" s="99"/>
      <c r="X10694" s="99"/>
      <c r="Y10694" s="99"/>
      <c r="Z10694" s="99"/>
      <c r="AF10694" s="326"/>
    </row>
    <row r="10695" spans="1:32" x14ac:dyDescent="0.25">
      <c r="A10695" s="44" t="s">
        <v>18609</v>
      </c>
      <c r="B10695" s="44" t="s">
        <v>18607</v>
      </c>
      <c r="C10695" s="45" t="s">
        <v>18608</v>
      </c>
      <c r="D10695" s="45" t="s">
        <v>2227</v>
      </c>
      <c r="E10695" s="46">
        <v>46507</v>
      </c>
      <c r="F10695" s="93"/>
      <c r="G10695" s="93"/>
      <c r="H10695" s="93"/>
      <c r="I10695" s="99"/>
      <c r="J10695" s="99"/>
      <c r="K10695" s="99"/>
      <c r="L10695" s="99"/>
      <c r="M10695" s="99"/>
      <c r="N10695" s="99"/>
      <c r="O10695" s="99"/>
      <c r="P10695" s="99"/>
      <c r="Q10695" s="99"/>
      <c r="R10695" s="99"/>
      <c r="S10695" s="99"/>
      <c r="T10695" s="99"/>
      <c r="U10695" s="99"/>
      <c r="V10695" s="99"/>
      <c r="W10695" s="99"/>
      <c r="X10695" s="99"/>
      <c r="Y10695" s="99"/>
      <c r="Z10695" s="99"/>
      <c r="AF10695" s="326"/>
    </row>
    <row r="10696" spans="1:32" x14ac:dyDescent="0.3">
      <c r="A10696" s="372" t="s">
        <v>17534</v>
      </c>
      <c r="B10696" s="372" t="s">
        <v>5061</v>
      </c>
      <c r="C10696" s="125" t="s">
        <v>17483</v>
      </c>
      <c r="D10696" s="32" t="s">
        <v>20621</v>
      </c>
      <c r="E10696" s="125" t="s">
        <v>5246</v>
      </c>
      <c r="F10696" s="125" t="s">
        <v>1236</v>
      </c>
      <c r="G10696" s="125" t="s">
        <v>1237</v>
      </c>
      <c r="AF10696" s="326"/>
    </row>
    <row r="10697" spans="1:32" x14ac:dyDescent="0.3">
      <c r="A10697" s="372" t="s">
        <v>17534</v>
      </c>
      <c r="B10697" s="372" t="s">
        <v>7465</v>
      </c>
      <c r="C10697" s="125" t="s">
        <v>20614</v>
      </c>
      <c r="D10697" s="32" t="s">
        <v>20621</v>
      </c>
      <c r="E10697" s="125" t="s">
        <v>10032</v>
      </c>
      <c r="F10697" s="125" t="s">
        <v>1236</v>
      </c>
      <c r="G10697" s="125" t="s">
        <v>1237</v>
      </c>
      <c r="AF10697" s="326"/>
    </row>
    <row r="10698" spans="1:32" x14ac:dyDescent="0.25">
      <c r="A10698" s="44" t="s">
        <v>9612</v>
      </c>
      <c r="B10698" s="44" t="s">
        <v>15915</v>
      </c>
      <c r="C10698" s="45" t="s">
        <v>5391</v>
      </c>
      <c r="D10698" s="93" t="s">
        <v>3876</v>
      </c>
      <c r="E10698" s="359">
        <f>DATE(2026,8,15)</f>
        <v>46249</v>
      </c>
      <c r="F10698" s="93"/>
      <c r="G10698" s="93"/>
      <c r="H10698" s="93"/>
      <c r="I10698" s="99"/>
      <c r="J10698" s="99"/>
      <c r="K10698" s="99"/>
      <c r="L10698" s="99"/>
      <c r="M10698" s="99"/>
      <c r="N10698" s="99"/>
      <c r="O10698" s="99"/>
      <c r="P10698" s="99"/>
      <c r="Q10698" s="99"/>
      <c r="R10698" s="99"/>
      <c r="S10698" s="99"/>
      <c r="T10698" s="99"/>
      <c r="U10698" s="99"/>
      <c r="V10698" s="99"/>
      <c r="W10698" s="99"/>
      <c r="X10698" s="99"/>
      <c r="Y10698" s="99"/>
      <c r="Z10698" s="99"/>
      <c r="AA10698" s="380"/>
      <c r="AF10698" s="326"/>
    </row>
    <row r="10699" spans="1:32" x14ac:dyDescent="0.25">
      <c r="A10699" s="44" t="s">
        <v>19451</v>
      </c>
      <c r="B10699" s="44" t="s">
        <v>5447</v>
      </c>
      <c r="C10699" s="45">
        <v>230807</v>
      </c>
      <c r="D10699" s="45" t="s">
        <v>12340</v>
      </c>
      <c r="E10699" s="45" t="s">
        <v>8966</v>
      </c>
      <c r="AF10699" s="326"/>
    </row>
    <row r="10700" spans="1:32" x14ac:dyDescent="0.3">
      <c r="A10700" s="372" t="s">
        <v>12193</v>
      </c>
      <c r="B10700" s="372" t="s">
        <v>12348</v>
      </c>
      <c r="C10700" s="125" t="s">
        <v>12188</v>
      </c>
      <c r="D10700" s="32" t="s">
        <v>20621</v>
      </c>
      <c r="E10700" s="125" t="s">
        <v>5239</v>
      </c>
      <c r="F10700" s="125" t="s">
        <v>1236</v>
      </c>
      <c r="G10700" s="125" t="s">
        <v>1237</v>
      </c>
      <c r="AF10700" s="326"/>
    </row>
    <row r="10701" spans="1:32" x14ac:dyDescent="0.3">
      <c r="A10701" s="372" t="s">
        <v>1104</v>
      </c>
      <c r="B10701" s="372" t="s">
        <v>1221</v>
      </c>
      <c r="C10701" s="125" t="s">
        <v>20613</v>
      </c>
      <c r="D10701" s="32" t="s">
        <v>20621</v>
      </c>
      <c r="E10701" s="125" t="s">
        <v>10032</v>
      </c>
      <c r="F10701" s="125" t="s">
        <v>1236</v>
      </c>
      <c r="G10701" s="125" t="s">
        <v>1237</v>
      </c>
      <c r="AF10701" s="326"/>
    </row>
    <row r="10702" spans="1:32" x14ac:dyDescent="0.25">
      <c r="A10702" s="44" t="s">
        <v>12578</v>
      </c>
      <c r="B10702" s="44" t="s">
        <v>20331</v>
      </c>
      <c r="C10702" s="45" t="s">
        <v>12572</v>
      </c>
      <c r="D10702" s="32" t="s">
        <v>12570</v>
      </c>
      <c r="E10702" s="46">
        <v>46387</v>
      </c>
      <c r="AF10702" s="326"/>
    </row>
    <row r="10703" spans="1:32" x14ac:dyDescent="0.25">
      <c r="A10703" s="44" t="s">
        <v>19452</v>
      </c>
      <c r="B10703" s="44" t="s">
        <v>965</v>
      </c>
      <c r="C10703" s="45">
        <v>220303</v>
      </c>
      <c r="D10703" s="45" t="s">
        <v>12340</v>
      </c>
      <c r="E10703" s="45" t="s">
        <v>2686</v>
      </c>
      <c r="AF10703" s="326"/>
    </row>
    <row r="10704" spans="1:32" x14ac:dyDescent="0.25">
      <c r="A10704" s="135" t="s">
        <v>6232</v>
      </c>
      <c r="B10704" s="131" t="s">
        <v>1251</v>
      </c>
      <c r="C10704" s="96" t="s">
        <v>6208</v>
      </c>
      <c r="D10704" s="96" t="s">
        <v>1250</v>
      </c>
      <c r="E10704" s="94">
        <v>46228</v>
      </c>
      <c r="F10704" s="93"/>
      <c r="G10704" s="93"/>
      <c r="H10704" s="93"/>
      <c r="I10704" s="99"/>
      <c r="J10704" s="99"/>
      <c r="K10704" s="99"/>
      <c r="L10704" s="99"/>
      <c r="M10704" s="99"/>
      <c r="N10704" s="44"/>
      <c r="O10704" s="44"/>
      <c r="P10704" s="99"/>
      <c r="Q10704" s="99"/>
      <c r="R10704" s="99"/>
      <c r="S10704" s="99"/>
      <c r="T10704" s="99"/>
      <c r="U10704" s="99"/>
      <c r="V10704" s="99"/>
      <c r="W10704" s="99"/>
      <c r="X10704" s="99"/>
      <c r="Y10704" s="99"/>
      <c r="Z10704" s="99"/>
      <c r="AA10704" s="380"/>
      <c r="AF10704" s="326"/>
    </row>
    <row r="10705" spans="1:32" x14ac:dyDescent="0.25">
      <c r="A10705" s="368" t="s">
        <v>2268</v>
      </c>
      <c r="B10705" s="256" t="s">
        <v>15271</v>
      </c>
      <c r="C10705" s="53" t="s">
        <v>15396</v>
      </c>
      <c r="D10705" s="93" t="s">
        <v>5891</v>
      </c>
      <c r="E10705" s="257">
        <v>47403</v>
      </c>
      <c r="F10705" s="93"/>
      <c r="G10705" s="93"/>
      <c r="H10705" s="93"/>
      <c r="I10705" s="99"/>
      <c r="J10705" s="99"/>
      <c r="K10705" s="99"/>
      <c r="L10705" s="99"/>
      <c r="M10705" s="99"/>
      <c r="N10705" s="99"/>
      <c r="O10705" s="99"/>
      <c r="P10705" s="99"/>
      <c r="Q10705" s="99"/>
      <c r="R10705" s="99"/>
      <c r="S10705" s="99"/>
      <c r="T10705" s="99"/>
      <c r="U10705" s="99"/>
      <c r="V10705" s="99"/>
      <c r="W10705" s="99"/>
      <c r="X10705" s="99"/>
      <c r="Y10705" s="99"/>
      <c r="Z10705" s="99"/>
      <c r="AF10705" s="326"/>
    </row>
    <row r="10706" spans="1:32" x14ac:dyDescent="0.3">
      <c r="A10706" s="372" t="s">
        <v>2268</v>
      </c>
      <c r="B10706" s="372" t="s">
        <v>3578</v>
      </c>
      <c r="C10706" s="125" t="s">
        <v>11923</v>
      </c>
      <c r="D10706" s="32" t="s">
        <v>20621</v>
      </c>
      <c r="E10706" s="125" t="s">
        <v>2686</v>
      </c>
      <c r="F10706" s="125" t="s">
        <v>1236</v>
      </c>
      <c r="G10706" s="125" t="s">
        <v>1237</v>
      </c>
      <c r="AF10706" s="326"/>
    </row>
    <row r="10707" spans="1:32" x14ac:dyDescent="0.3">
      <c r="A10707" s="372" t="s">
        <v>2268</v>
      </c>
      <c r="B10707" s="372" t="s">
        <v>5064</v>
      </c>
      <c r="C10707" s="125" t="s">
        <v>16873</v>
      </c>
      <c r="D10707" s="32" t="s">
        <v>20621</v>
      </c>
      <c r="E10707" s="125" t="s">
        <v>10638</v>
      </c>
      <c r="F10707" s="125" t="s">
        <v>1236</v>
      </c>
      <c r="G10707" s="125" t="s">
        <v>1237</v>
      </c>
      <c r="AF10707" s="326"/>
    </row>
    <row r="10708" spans="1:32" x14ac:dyDescent="0.3">
      <c r="A10708" s="372" t="s">
        <v>2268</v>
      </c>
      <c r="B10708" s="372" t="s">
        <v>16875</v>
      </c>
      <c r="C10708" s="125" t="s">
        <v>16876</v>
      </c>
      <c r="D10708" s="32" t="s">
        <v>20621</v>
      </c>
      <c r="E10708" s="125" t="s">
        <v>16883</v>
      </c>
      <c r="F10708" s="125" t="s">
        <v>1236</v>
      </c>
      <c r="G10708" s="125" t="s">
        <v>1237</v>
      </c>
      <c r="AF10708" s="326"/>
    </row>
    <row r="10709" spans="1:32" x14ac:dyDescent="0.25">
      <c r="A10709" s="44" t="s">
        <v>2268</v>
      </c>
      <c r="B10709" s="44" t="s">
        <v>3165</v>
      </c>
      <c r="C10709" s="45">
        <v>24070202</v>
      </c>
      <c r="D10709" s="45" t="s">
        <v>12340</v>
      </c>
      <c r="E10709" s="45" t="s">
        <v>7992</v>
      </c>
      <c r="AF10709" s="326"/>
    </row>
    <row r="10710" spans="1:32" x14ac:dyDescent="0.25">
      <c r="A10710" s="44" t="s">
        <v>2268</v>
      </c>
      <c r="B10710" s="44" t="s">
        <v>18842</v>
      </c>
      <c r="C10710" s="45">
        <v>26020101</v>
      </c>
      <c r="D10710" s="45" t="s">
        <v>12340</v>
      </c>
      <c r="E10710" s="45" t="s">
        <v>10021</v>
      </c>
      <c r="AF10710" s="326"/>
    </row>
    <row r="10711" spans="1:32" x14ac:dyDescent="0.25">
      <c r="A10711" s="44" t="s">
        <v>2268</v>
      </c>
      <c r="B10711" s="44" t="s">
        <v>18895</v>
      </c>
      <c r="C10711" s="45">
        <v>24070201</v>
      </c>
      <c r="D10711" s="45" t="s">
        <v>12340</v>
      </c>
      <c r="E10711" s="45" t="s">
        <v>7992</v>
      </c>
      <c r="AF10711" s="326"/>
    </row>
    <row r="10712" spans="1:32" x14ac:dyDescent="0.25">
      <c r="A10712" s="44" t="s">
        <v>2268</v>
      </c>
      <c r="B10712" s="44" t="s">
        <v>3298</v>
      </c>
      <c r="C10712" s="45">
        <v>23010402</v>
      </c>
      <c r="D10712" s="45" t="s">
        <v>12340</v>
      </c>
      <c r="E10712" s="45" t="s">
        <v>5640</v>
      </c>
      <c r="AF10712" s="326"/>
    </row>
    <row r="10713" spans="1:32" x14ac:dyDescent="0.25">
      <c r="A10713" s="44" t="s">
        <v>2268</v>
      </c>
      <c r="B10713" s="44" t="s">
        <v>5639</v>
      </c>
      <c r="C10713" s="45">
        <v>23010401</v>
      </c>
      <c r="D10713" s="45" t="s">
        <v>12340</v>
      </c>
      <c r="E10713" s="45" t="s">
        <v>5640</v>
      </c>
      <c r="AF10713" s="326"/>
    </row>
    <row r="10714" spans="1:32" x14ac:dyDescent="0.3">
      <c r="A10714" s="372" t="s">
        <v>7478</v>
      </c>
      <c r="B10714" s="372" t="s">
        <v>1235</v>
      </c>
      <c r="C10714" s="125" t="s">
        <v>9348</v>
      </c>
      <c r="D10714" s="32" t="s">
        <v>20621</v>
      </c>
      <c r="E10714" s="125" t="s">
        <v>9349</v>
      </c>
      <c r="F10714" s="125" t="s">
        <v>1236</v>
      </c>
      <c r="G10714" s="125" t="s">
        <v>1237</v>
      </c>
      <c r="AF10714" s="326"/>
    </row>
    <row r="10715" spans="1:32" x14ac:dyDescent="0.3">
      <c r="A10715" s="372" t="s">
        <v>7478</v>
      </c>
      <c r="B10715" s="372" t="s">
        <v>7467</v>
      </c>
      <c r="C10715" s="125" t="s">
        <v>20620</v>
      </c>
      <c r="D10715" s="32" t="s">
        <v>20621</v>
      </c>
      <c r="E10715" s="125" t="s">
        <v>10032</v>
      </c>
      <c r="F10715" s="125" t="s">
        <v>1236</v>
      </c>
      <c r="G10715" s="125" t="s">
        <v>1237</v>
      </c>
      <c r="AF10715" s="326"/>
    </row>
    <row r="10716" spans="1:32" x14ac:dyDescent="0.25">
      <c r="A10716" s="44" t="s">
        <v>5628</v>
      </c>
      <c r="B10716" s="44" t="s">
        <v>2433</v>
      </c>
      <c r="C10716" s="45">
        <v>230105</v>
      </c>
      <c r="D10716" s="45" t="s">
        <v>12340</v>
      </c>
      <c r="E10716" s="45" t="s">
        <v>5580</v>
      </c>
      <c r="AF10716" s="326"/>
    </row>
    <row r="10717" spans="1:32" x14ac:dyDescent="0.25">
      <c r="A10717" s="44" t="s">
        <v>3105</v>
      </c>
      <c r="B10717" s="44" t="s">
        <v>2433</v>
      </c>
      <c r="C10717" s="45">
        <v>230105</v>
      </c>
      <c r="D10717" s="45" t="s">
        <v>12340</v>
      </c>
      <c r="E10717" s="45" t="s">
        <v>5580</v>
      </c>
      <c r="AF10717" s="326"/>
    </row>
    <row r="10718" spans="1:32" x14ac:dyDescent="0.25">
      <c r="A10718" s="44" t="s">
        <v>7208</v>
      </c>
      <c r="B10718" s="44" t="s">
        <v>15134</v>
      </c>
      <c r="C10718" s="45" t="s">
        <v>15135</v>
      </c>
      <c r="D10718" s="45" t="s">
        <v>12177</v>
      </c>
      <c r="E10718" s="45" t="s">
        <v>12896</v>
      </c>
      <c r="F10718" s="93"/>
      <c r="G10718" s="93"/>
      <c r="H10718" s="93"/>
      <c r="I10718" s="99"/>
      <c r="J10718" s="99"/>
      <c r="K10718" s="99"/>
      <c r="L10718" s="99"/>
      <c r="M10718" s="99"/>
      <c r="N10718" s="99"/>
      <c r="O10718" s="99"/>
      <c r="P10718" s="99"/>
      <c r="Q10718" s="99"/>
      <c r="R10718" s="99"/>
      <c r="S10718" s="99"/>
      <c r="T10718" s="99"/>
      <c r="U10718" s="99"/>
      <c r="V10718" s="99"/>
      <c r="W10718" s="99"/>
      <c r="X10718" s="99"/>
      <c r="Y10718" s="99"/>
      <c r="Z10718" s="99"/>
      <c r="AF10718" s="326"/>
    </row>
    <row r="10719" spans="1:32" x14ac:dyDescent="0.25">
      <c r="A10719" s="44" t="s">
        <v>7208</v>
      </c>
      <c r="B10719" s="44" t="s">
        <v>15134</v>
      </c>
      <c r="C10719" s="45" t="s">
        <v>15135</v>
      </c>
      <c r="D10719" s="93" t="s">
        <v>18817</v>
      </c>
      <c r="E10719" s="45" t="s">
        <v>12896</v>
      </c>
      <c r="F10719" s="379"/>
      <c r="G10719" s="379"/>
      <c r="H10719" s="379"/>
      <c r="I10719" s="380"/>
      <c r="J10719" s="380"/>
      <c r="K10719" s="380"/>
      <c r="L10719" s="380"/>
      <c r="M10719" s="380"/>
      <c r="N10719" s="380"/>
      <c r="O10719" s="380"/>
      <c r="P10719" s="380"/>
      <c r="Q10719" s="380"/>
      <c r="R10719" s="380"/>
      <c r="S10719" s="380"/>
      <c r="T10719" s="380"/>
      <c r="U10719" s="380"/>
      <c r="V10719" s="380"/>
      <c r="W10719" s="380"/>
      <c r="X10719" s="380"/>
      <c r="Y10719" s="380"/>
      <c r="Z10719" s="380"/>
      <c r="AA10719" s="380"/>
      <c r="AF10719" s="326"/>
    </row>
    <row r="10720" spans="1:32" x14ac:dyDescent="0.25">
      <c r="A10720" s="44" t="s">
        <v>10266</v>
      </c>
      <c r="B10720" s="92" t="s">
        <v>10390</v>
      </c>
      <c r="C10720" s="56" t="s">
        <v>10120</v>
      </c>
      <c r="D10720" s="146" t="s">
        <v>10389</v>
      </c>
      <c r="E10720" s="107">
        <v>45838</v>
      </c>
      <c r="F10720" s="93"/>
      <c r="G10720" s="93"/>
      <c r="H10720" s="93"/>
      <c r="I10720" s="99"/>
      <c r="J10720" s="99"/>
      <c r="K10720" s="99"/>
      <c r="L10720" s="99"/>
      <c r="M10720" s="99"/>
      <c r="N10720" s="44"/>
      <c r="O10720" s="44"/>
      <c r="P10720" s="99"/>
      <c r="Q10720" s="99"/>
      <c r="R10720" s="99"/>
      <c r="S10720" s="99"/>
      <c r="T10720" s="99"/>
      <c r="U10720" s="99"/>
      <c r="V10720" s="99"/>
      <c r="W10720" s="99"/>
      <c r="X10720" s="99"/>
      <c r="Y10720" s="99"/>
      <c r="Z10720" s="99"/>
      <c r="AF10720" s="326"/>
    </row>
    <row r="10721" spans="1:32" x14ac:dyDescent="0.25">
      <c r="A10721" s="44" t="s">
        <v>10266</v>
      </c>
      <c r="B10721" s="44" t="s">
        <v>17008</v>
      </c>
      <c r="C10721" s="45">
        <v>250701</v>
      </c>
      <c r="D10721" s="45" t="s">
        <v>12340</v>
      </c>
      <c r="E10721" s="45" t="s">
        <v>10638</v>
      </c>
      <c r="AF10721" s="326"/>
    </row>
    <row r="10722" spans="1:32" x14ac:dyDescent="0.25">
      <c r="A10722" s="44" t="s">
        <v>4107</v>
      </c>
      <c r="B10722" s="44" t="s">
        <v>20335</v>
      </c>
      <c r="C10722" s="45" t="s">
        <v>10492</v>
      </c>
      <c r="D10722" s="32" t="s">
        <v>12570</v>
      </c>
      <c r="E10722" s="46">
        <v>46538</v>
      </c>
      <c r="AF10722" s="326"/>
    </row>
    <row r="10723" spans="1:32" x14ac:dyDescent="0.25">
      <c r="A10723" s="44" t="s">
        <v>14281</v>
      </c>
      <c r="B10723" s="44" t="s">
        <v>3298</v>
      </c>
      <c r="C10723" s="45">
        <v>25010402</v>
      </c>
      <c r="D10723" s="45" t="s">
        <v>12340</v>
      </c>
      <c r="E10723" s="45" t="s">
        <v>13581</v>
      </c>
      <c r="AF10723" s="326"/>
    </row>
    <row r="10724" spans="1:32" x14ac:dyDescent="0.25">
      <c r="A10724" s="44" t="s">
        <v>14281</v>
      </c>
      <c r="B10724" s="44" t="s">
        <v>5639</v>
      </c>
      <c r="C10724" s="45">
        <v>25010401</v>
      </c>
      <c r="D10724" s="45" t="s">
        <v>12340</v>
      </c>
      <c r="E10724" s="45" t="s">
        <v>13581</v>
      </c>
      <c r="AF10724" s="326"/>
    </row>
    <row r="10725" spans="1:32" x14ac:dyDescent="0.25">
      <c r="A10725" s="267" t="s">
        <v>6764</v>
      </c>
      <c r="B10725" s="267" t="s">
        <v>9304</v>
      </c>
      <c r="C10725" s="268">
        <v>791202303001</v>
      </c>
      <c r="D10725" s="268" t="s">
        <v>6775</v>
      </c>
      <c r="E10725" s="269" t="s">
        <v>3276</v>
      </c>
      <c r="F10725" s="93"/>
      <c r="G10725" s="93"/>
      <c r="H10725" s="93"/>
      <c r="I10725" s="99"/>
      <c r="J10725" s="99"/>
      <c r="K10725" s="99"/>
      <c r="L10725" s="99"/>
      <c r="M10725" s="99"/>
      <c r="N10725" s="44"/>
      <c r="O10725" s="44"/>
      <c r="P10725" s="99"/>
      <c r="Q10725" s="99"/>
      <c r="R10725" s="99"/>
      <c r="S10725" s="99"/>
      <c r="T10725" s="99"/>
      <c r="U10725" s="99"/>
      <c r="V10725" s="99"/>
      <c r="W10725" s="99"/>
      <c r="X10725" s="99"/>
      <c r="Y10725" s="99"/>
      <c r="Z10725" s="99"/>
      <c r="AF10725" s="326"/>
    </row>
    <row r="10726" spans="1:32" x14ac:dyDescent="0.25">
      <c r="A10726" s="267" t="s">
        <v>6764</v>
      </c>
      <c r="B10726" s="267" t="s">
        <v>9307</v>
      </c>
      <c r="C10726" s="268">
        <v>791202303002</v>
      </c>
      <c r="D10726" s="268" t="s">
        <v>6775</v>
      </c>
      <c r="E10726" s="269" t="s">
        <v>3276</v>
      </c>
      <c r="F10726" s="93"/>
      <c r="G10726" s="93"/>
      <c r="H10726" s="93"/>
      <c r="I10726" s="99"/>
      <c r="J10726" s="99"/>
      <c r="K10726" s="99"/>
      <c r="L10726" s="99"/>
      <c r="M10726" s="99"/>
      <c r="N10726" s="44"/>
      <c r="O10726" s="44"/>
      <c r="P10726" s="99"/>
      <c r="Q10726" s="99"/>
      <c r="R10726" s="99"/>
      <c r="S10726" s="99"/>
      <c r="T10726" s="99"/>
      <c r="U10726" s="99"/>
      <c r="V10726" s="99"/>
      <c r="W10726" s="99"/>
      <c r="X10726" s="99"/>
      <c r="Y10726" s="99"/>
      <c r="Z10726" s="99"/>
      <c r="AF10726" s="326"/>
    </row>
    <row r="10727" spans="1:32" x14ac:dyDescent="0.25">
      <c r="A10727" s="267" t="s">
        <v>6764</v>
      </c>
      <c r="B10727" s="267" t="s">
        <v>6729</v>
      </c>
      <c r="C10727" s="268">
        <v>791202107001</v>
      </c>
      <c r="D10727" s="268" t="s">
        <v>6775</v>
      </c>
      <c r="E10727" s="269" t="s">
        <v>7395</v>
      </c>
      <c r="F10727" s="93"/>
      <c r="G10727" s="93"/>
      <c r="H10727" s="93"/>
      <c r="I10727" s="99"/>
      <c r="J10727" s="99"/>
      <c r="K10727" s="99"/>
      <c r="L10727" s="99"/>
      <c r="M10727" s="99"/>
      <c r="N10727" s="44"/>
      <c r="O10727" s="44"/>
      <c r="P10727" s="99"/>
      <c r="Q10727" s="99"/>
      <c r="R10727" s="99"/>
      <c r="S10727" s="99"/>
      <c r="T10727" s="99"/>
      <c r="U10727" s="99"/>
      <c r="V10727" s="99"/>
      <c r="W10727" s="99"/>
      <c r="X10727" s="99"/>
      <c r="Y10727" s="99"/>
      <c r="Z10727" s="99"/>
      <c r="AF10727" s="326"/>
    </row>
    <row r="10728" spans="1:32" x14ac:dyDescent="0.25">
      <c r="A10728" s="44" t="s">
        <v>11566</v>
      </c>
      <c r="B10728" s="44" t="s">
        <v>968</v>
      </c>
      <c r="C10728" s="45">
        <v>24060402</v>
      </c>
      <c r="D10728" s="45" t="s">
        <v>12340</v>
      </c>
      <c r="E10728" s="45" t="s">
        <v>5235</v>
      </c>
      <c r="AF10728" s="326"/>
    </row>
    <row r="10729" spans="1:32" x14ac:dyDescent="0.25">
      <c r="A10729" s="44" t="s">
        <v>11566</v>
      </c>
      <c r="B10729" s="44" t="s">
        <v>4036</v>
      </c>
      <c r="C10729" s="45">
        <v>24060401</v>
      </c>
      <c r="D10729" s="45" t="s">
        <v>12340</v>
      </c>
      <c r="E10729" s="45" t="s">
        <v>5235</v>
      </c>
      <c r="AF10729" s="326"/>
    </row>
    <row r="10730" spans="1:32" x14ac:dyDescent="0.25">
      <c r="A10730" s="44" t="s">
        <v>19453</v>
      </c>
      <c r="B10730" s="44" t="s">
        <v>5639</v>
      </c>
      <c r="C10730" s="45">
        <v>26010401</v>
      </c>
      <c r="D10730" s="45" t="s">
        <v>12340</v>
      </c>
      <c r="E10730" s="45" t="s">
        <v>18836</v>
      </c>
      <c r="AF10730" s="326"/>
    </row>
    <row r="10731" spans="1:32" x14ac:dyDescent="0.25">
      <c r="A10731" s="44" t="s">
        <v>19453</v>
      </c>
      <c r="B10731" s="44" t="s">
        <v>3298</v>
      </c>
      <c r="C10731" s="45">
        <v>26010402</v>
      </c>
      <c r="D10731" s="45" t="s">
        <v>12340</v>
      </c>
      <c r="E10731" s="45" t="s">
        <v>18836</v>
      </c>
      <c r="AF10731" s="326"/>
    </row>
    <row r="10732" spans="1:32" x14ac:dyDescent="0.25">
      <c r="A10732" s="44" t="s">
        <v>19454</v>
      </c>
      <c r="B10732" s="44" t="s">
        <v>5639</v>
      </c>
      <c r="C10732" s="45">
        <v>25010401</v>
      </c>
      <c r="D10732" s="45" t="s">
        <v>12340</v>
      </c>
      <c r="E10732" s="45" t="s">
        <v>13581</v>
      </c>
      <c r="AF10732" s="326"/>
    </row>
    <row r="10733" spans="1:32" x14ac:dyDescent="0.25">
      <c r="A10733" s="44" t="s">
        <v>13359</v>
      </c>
      <c r="B10733" s="44" t="s">
        <v>13123</v>
      </c>
      <c r="C10733" s="45">
        <v>10.23</v>
      </c>
      <c r="D10733" s="45" t="s">
        <v>13565</v>
      </c>
      <c r="E10733" s="46">
        <v>46934</v>
      </c>
      <c r="F10733" s="45"/>
      <c r="G10733" s="93"/>
      <c r="H10733" s="93"/>
      <c r="I10733" s="99"/>
      <c r="J10733" s="99"/>
      <c r="K10733" s="99"/>
      <c r="L10733" s="99"/>
      <c r="M10733" s="99"/>
      <c r="N10733" s="99"/>
      <c r="O10733" s="99"/>
      <c r="P10733" s="99"/>
      <c r="Q10733" s="99"/>
      <c r="R10733" s="99"/>
      <c r="S10733" s="99"/>
      <c r="T10733" s="99"/>
      <c r="U10733" s="99"/>
      <c r="V10733" s="99"/>
      <c r="W10733" s="99"/>
      <c r="X10733" s="99"/>
      <c r="Y10733" s="99"/>
      <c r="Z10733" s="99"/>
      <c r="AF10733" s="326"/>
    </row>
    <row r="10734" spans="1:32" x14ac:dyDescent="0.25">
      <c r="A10734" s="44" t="s">
        <v>13359</v>
      </c>
      <c r="B10734" s="44" t="s">
        <v>13110</v>
      </c>
      <c r="C10734" s="45">
        <v>12.23</v>
      </c>
      <c r="D10734" s="45" t="s">
        <v>13565</v>
      </c>
      <c r="E10734" s="46">
        <v>46934</v>
      </c>
      <c r="F10734" s="45"/>
      <c r="G10734" s="93"/>
      <c r="H10734" s="93"/>
      <c r="I10734" s="99"/>
      <c r="J10734" s="99"/>
      <c r="K10734" s="99"/>
      <c r="L10734" s="99"/>
      <c r="M10734" s="99"/>
      <c r="N10734" s="99"/>
      <c r="O10734" s="99"/>
      <c r="P10734" s="99"/>
      <c r="Q10734" s="99"/>
      <c r="R10734" s="99"/>
      <c r="S10734" s="99"/>
      <c r="T10734" s="99"/>
      <c r="U10734" s="99"/>
      <c r="V10734" s="99"/>
      <c r="W10734" s="99"/>
      <c r="X10734" s="99"/>
      <c r="Y10734" s="99"/>
      <c r="Z10734" s="99"/>
      <c r="AF10734" s="326"/>
    </row>
    <row r="10735" spans="1:32" x14ac:dyDescent="0.25">
      <c r="A10735" s="44" t="s">
        <v>9613</v>
      </c>
      <c r="B10735" s="44" t="s">
        <v>16208</v>
      </c>
      <c r="C10735" s="45" t="s">
        <v>10592</v>
      </c>
      <c r="D10735" s="93" t="s">
        <v>3876</v>
      </c>
      <c r="E10735" s="359">
        <f>DATE(2028,3,29)</f>
        <v>46841</v>
      </c>
      <c r="F10735" s="93"/>
      <c r="G10735" s="93"/>
      <c r="H10735" s="93"/>
      <c r="I10735" s="99"/>
      <c r="J10735" s="99"/>
      <c r="K10735" s="99"/>
      <c r="L10735" s="99"/>
      <c r="M10735" s="99"/>
      <c r="N10735" s="99"/>
      <c r="O10735" s="99"/>
      <c r="P10735" s="99"/>
      <c r="Q10735" s="99"/>
      <c r="R10735" s="99"/>
      <c r="S10735" s="99"/>
      <c r="T10735" s="99"/>
      <c r="U10735" s="99"/>
      <c r="V10735" s="99"/>
      <c r="W10735" s="99"/>
      <c r="X10735" s="99"/>
      <c r="Y10735" s="99"/>
      <c r="Z10735" s="99"/>
      <c r="AF10735" s="326"/>
    </row>
    <row r="10736" spans="1:32" x14ac:dyDescent="0.25">
      <c r="A10736" s="44" t="s">
        <v>9613</v>
      </c>
      <c r="B10736" s="44" t="s">
        <v>16207</v>
      </c>
      <c r="C10736" s="45" t="s">
        <v>10593</v>
      </c>
      <c r="D10736" s="93" t="s">
        <v>3876</v>
      </c>
      <c r="E10736" s="359">
        <f>DATE(2028,3,27)</f>
        <v>46839</v>
      </c>
      <c r="F10736" s="93"/>
      <c r="G10736" s="93"/>
      <c r="H10736" s="93"/>
      <c r="I10736" s="99"/>
      <c r="J10736" s="99"/>
      <c r="K10736" s="99"/>
      <c r="L10736" s="99"/>
      <c r="M10736" s="99"/>
      <c r="N10736" s="99"/>
      <c r="O10736" s="99"/>
      <c r="P10736" s="99"/>
      <c r="Q10736" s="99"/>
      <c r="R10736" s="99"/>
      <c r="S10736" s="99"/>
      <c r="T10736" s="99"/>
      <c r="U10736" s="99"/>
      <c r="V10736" s="99"/>
      <c r="W10736" s="99"/>
      <c r="X10736" s="99"/>
      <c r="Y10736" s="99"/>
      <c r="Z10736" s="99"/>
      <c r="AF10736" s="326"/>
    </row>
    <row r="10737" spans="1:32" x14ac:dyDescent="0.25">
      <c r="A10737" s="44" t="s">
        <v>9613</v>
      </c>
      <c r="B10737" s="44" t="s">
        <v>16209</v>
      </c>
      <c r="C10737" s="45" t="s">
        <v>10594</v>
      </c>
      <c r="D10737" s="93" t="s">
        <v>3876</v>
      </c>
      <c r="E10737" s="359">
        <f>DATE(2028,4,4)</f>
        <v>46847</v>
      </c>
      <c r="F10737" s="93"/>
      <c r="G10737" s="93"/>
      <c r="H10737" s="93"/>
      <c r="I10737" s="99"/>
      <c r="J10737" s="99"/>
      <c r="K10737" s="99"/>
      <c r="L10737" s="99"/>
      <c r="M10737" s="99"/>
      <c r="N10737" s="99"/>
      <c r="O10737" s="99"/>
      <c r="P10737" s="99"/>
      <c r="Q10737" s="99"/>
      <c r="R10737" s="99"/>
      <c r="S10737" s="99"/>
      <c r="T10737" s="99"/>
      <c r="U10737" s="99"/>
      <c r="V10737" s="99"/>
      <c r="W10737" s="99"/>
      <c r="X10737" s="99"/>
      <c r="Y10737" s="99"/>
      <c r="Z10737" s="99"/>
      <c r="AF10737" s="326"/>
    </row>
    <row r="10738" spans="1:32" x14ac:dyDescent="0.25">
      <c r="A10738" s="44" t="s">
        <v>9614</v>
      </c>
      <c r="B10738" s="44" t="s">
        <v>18139</v>
      </c>
      <c r="C10738" s="45" t="s">
        <v>18407</v>
      </c>
      <c r="D10738" s="93" t="s">
        <v>3876</v>
      </c>
      <c r="E10738" s="359">
        <f>DATE(2029,7,24)</f>
        <v>47323</v>
      </c>
      <c r="F10738" s="93"/>
      <c r="G10738" s="93"/>
      <c r="H10738" s="93"/>
      <c r="I10738" s="99"/>
      <c r="J10738" s="99"/>
      <c r="K10738" s="99"/>
      <c r="L10738" s="99"/>
      <c r="M10738" s="99"/>
      <c r="N10738" s="99"/>
      <c r="O10738" s="99"/>
      <c r="P10738" s="99"/>
      <c r="Q10738" s="99"/>
      <c r="R10738" s="99"/>
      <c r="S10738" s="99"/>
      <c r="T10738" s="99"/>
      <c r="U10738" s="99"/>
      <c r="V10738" s="99"/>
      <c r="W10738" s="99"/>
      <c r="X10738" s="99"/>
      <c r="Y10738" s="99"/>
      <c r="Z10738" s="99"/>
      <c r="AF10738" s="326"/>
    </row>
    <row r="10739" spans="1:32" x14ac:dyDescent="0.3">
      <c r="A10739" s="372" t="s">
        <v>17153</v>
      </c>
      <c r="B10739" s="372" t="s">
        <v>2383</v>
      </c>
      <c r="C10739" s="125" t="s">
        <v>20257</v>
      </c>
      <c r="D10739" s="32" t="s">
        <v>20621</v>
      </c>
      <c r="E10739" s="125" t="s">
        <v>8976</v>
      </c>
      <c r="F10739" s="125" t="s">
        <v>1237</v>
      </c>
      <c r="G10739" s="125" t="s">
        <v>1237</v>
      </c>
      <c r="AF10739" s="326"/>
    </row>
    <row r="10740" spans="1:32" x14ac:dyDescent="0.25">
      <c r="A10740" s="44" t="s">
        <v>17153</v>
      </c>
      <c r="B10740" s="44" t="s">
        <v>17662</v>
      </c>
      <c r="C10740" s="45" t="s">
        <v>17719</v>
      </c>
      <c r="D10740" s="46" t="s">
        <v>13037</v>
      </c>
      <c r="E10740" s="46">
        <v>46344</v>
      </c>
      <c r="AF10740" s="326"/>
    </row>
    <row r="10741" spans="1:32" x14ac:dyDescent="0.25">
      <c r="A10741" s="44" t="s">
        <v>17153</v>
      </c>
      <c r="B10741" s="44" t="s">
        <v>967</v>
      </c>
      <c r="C10741" s="45">
        <v>250601</v>
      </c>
      <c r="D10741" s="45" t="s">
        <v>12340</v>
      </c>
      <c r="E10741" s="45" t="s">
        <v>16905</v>
      </c>
      <c r="AF10741" s="326"/>
    </row>
    <row r="10742" spans="1:32" x14ac:dyDescent="0.25">
      <c r="A10742" s="44" t="s">
        <v>17153</v>
      </c>
      <c r="B10742" s="44" t="s">
        <v>973</v>
      </c>
      <c r="C10742" s="45">
        <v>260101</v>
      </c>
      <c r="D10742" s="45" t="s">
        <v>12340</v>
      </c>
      <c r="E10742" s="45" t="s">
        <v>8976</v>
      </c>
      <c r="AF10742" s="326"/>
    </row>
    <row r="10743" spans="1:32" x14ac:dyDescent="0.25">
      <c r="A10743" s="44" t="s">
        <v>15690</v>
      </c>
      <c r="B10743" s="44" t="s">
        <v>1957</v>
      </c>
      <c r="C10743" s="45" t="s">
        <v>15691</v>
      </c>
      <c r="D10743" s="46" t="s">
        <v>13037</v>
      </c>
      <c r="E10743" s="46">
        <v>46234</v>
      </c>
      <c r="AF10743" s="326"/>
    </row>
    <row r="10744" spans="1:32" x14ac:dyDescent="0.25">
      <c r="A10744" s="44" t="s">
        <v>12649</v>
      </c>
      <c r="B10744" s="44" t="s">
        <v>20390</v>
      </c>
      <c r="C10744" s="45" t="s">
        <v>4143</v>
      </c>
      <c r="D10744" s="32" t="s">
        <v>12570</v>
      </c>
      <c r="E10744" s="46">
        <v>46265</v>
      </c>
      <c r="AF10744" s="326"/>
    </row>
    <row r="10745" spans="1:32" x14ac:dyDescent="0.25">
      <c r="A10745" s="44" t="s">
        <v>12649</v>
      </c>
      <c r="B10745" s="44" t="s">
        <v>20407</v>
      </c>
      <c r="C10745" s="45" t="s">
        <v>12654</v>
      </c>
      <c r="D10745" s="32" t="s">
        <v>12570</v>
      </c>
      <c r="E10745" s="46">
        <v>46326</v>
      </c>
      <c r="AF10745" s="326"/>
    </row>
    <row r="10746" spans="1:32" x14ac:dyDescent="0.25">
      <c r="A10746" s="44" t="s">
        <v>12657</v>
      </c>
      <c r="B10746" s="44" t="s">
        <v>20407</v>
      </c>
      <c r="C10746" s="45" t="s">
        <v>12654</v>
      </c>
      <c r="D10746" s="32" t="s">
        <v>12570</v>
      </c>
      <c r="E10746" s="46">
        <v>46326</v>
      </c>
      <c r="AF10746" s="326"/>
    </row>
    <row r="10747" spans="1:32" x14ac:dyDescent="0.25">
      <c r="A10747" s="99" t="s">
        <v>2862</v>
      </c>
      <c r="B10747" s="111" t="s">
        <v>1216</v>
      </c>
      <c r="C10747" s="56" t="s">
        <v>2854</v>
      </c>
      <c r="D10747" s="146" t="s">
        <v>2279</v>
      </c>
      <c r="E10747" s="69">
        <v>45227</v>
      </c>
      <c r="F10747" s="93"/>
      <c r="G10747" s="93"/>
      <c r="H10747" s="93"/>
      <c r="I10747" s="99"/>
      <c r="J10747" s="99"/>
      <c r="K10747" s="99"/>
      <c r="L10747" s="99"/>
      <c r="M10747" s="99"/>
      <c r="N10747" s="44"/>
      <c r="O10747" s="44"/>
      <c r="P10747" s="99"/>
      <c r="Q10747" s="99"/>
      <c r="R10747" s="99"/>
      <c r="S10747" s="99"/>
      <c r="T10747" s="99"/>
      <c r="U10747" s="99"/>
      <c r="V10747" s="99"/>
      <c r="W10747" s="99"/>
      <c r="X10747" s="99"/>
      <c r="Y10747" s="99"/>
      <c r="Z10747" s="99"/>
      <c r="AF10747" s="326"/>
    </row>
    <row r="10748" spans="1:32" x14ac:dyDescent="0.25">
      <c r="A10748" s="44" t="s">
        <v>8534</v>
      </c>
      <c r="B10748" s="44" t="s">
        <v>967</v>
      </c>
      <c r="C10748" s="45">
        <v>230601</v>
      </c>
      <c r="D10748" s="45" t="s">
        <v>12340</v>
      </c>
      <c r="E10748" s="45" t="s">
        <v>8383</v>
      </c>
      <c r="AF10748" s="326"/>
    </row>
    <row r="10749" spans="1:32" x14ac:dyDescent="0.25">
      <c r="A10749" s="44" t="s">
        <v>19455</v>
      </c>
      <c r="B10749" s="44" t="s">
        <v>7653</v>
      </c>
      <c r="C10749" s="45">
        <v>230302</v>
      </c>
      <c r="D10749" s="45" t="s">
        <v>12340</v>
      </c>
      <c r="E10749" s="45" t="s">
        <v>3276</v>
      </c>
      <c r="AF10749" s="326"/>
    </row>
    <row r="10750" spans="1:32" x14ac:dyDescent="0.25">
      <c r="A10750" s="44" t="s">
        <v>19455</v>
      </c>
      <c r="B10750" s="44" t="s">
        <v>967</v>
      </c>
      <c r="C10750" s="45">
        <v>230601</v>
      </c>
      <c r="D10750" s="45" t="s">
        <v>12340</v>
      </c>
      <c r="E10750" s="45" t="s">
        <v>8383</v>
      </c>
      <c r="AF10750" s="326"/>
    </row>
    <row r="10751" spans="1:32" x14ac:dyDescent="0.25">
      <c r="A10751" s="44" t="s">
        <v>19455</v>
      </c>
      <c r="B10751" s="44" t="s">
        <v>2433</v>
      </c>
      <c r="C10751" s="45">
        <v>250106</v>
      </c>
      <c r="D10751" s="45" t="s">
        <v>12340</v>
      </c>
      <c r="E10751" s="45" t="s">
        <v>12896</v>
      </c>
      <c r="AF10751" s="326"/>
    </row>
    <row r="10752" spans="1:32" x14ac:dyDescent="0.25">
      <c r="A10752" s="44" t="s">
        <v>9081</v>
      </c>
      <c r="B10752" s="44" t="s">
        <v>9020</v>
      </c>
      <c r="C10752" s="45">
        <v>230905</v>
      </c>
      <c r="D10752" s="45" t="s">
        <v>12340</v>
      </c>
      <c r="E10752" s="45" t="s">
        <v>8524</v>
      </c>
      <c r="AF10752" s="326"/>
    </row>
    <row r="10753" spans="1:32" x14ac:dyDescent="0.25">
      <c r="A10753" s="44" t="s">
        <v>116</v>
      </c>
      <c r="B10753" s="44" t="s">
        <v>20343</v>
      </c>
      <c r="C10753" s="45" t="s">
        <v>17817</v>
      </c>
      <c r="D10753" s="32" t="s">
        <v>12570</v>
      </c>
      <c r="E10753" s="46">
        <v>46387</v>
      </c>
      <c r="AF10753" s="326"/>
    </row>
    <row r="10754" spans="1:32" x14ac:dyDescent="0.25">
      <c r="A10754" s="44" t="s">
        <v>116</v>
      </c>
      <c r="B10754" s="44" t="s">
        <v>5100</v>
      </c>
      <c r="C10754" s="45" t="s">
        <v>15692</v>
      </c>
      <c r="D10754" s="46" t="s">
        <v>13037</v>
      </c>
      <c r="E10754" s="46">
        <v>46250</v>
      </c>
      <c r="AF10754" s="326"/>
    </row>
    <row r="10755" spans="1:32" x14ac:dyDescent="0.25">
      <c r="A10755" s="44" t="s">
        <v>116</v>
      </c>
      <c r="B10755" s="44" t="s">
        <v>1969</v>
      </c>
      <c r="C10755" s="45" t="s">
        <v>7708</v>
      </c>
      <c r="D10755" s="46" t="s">
        <v>13037</v>
      </c>
      <c r="E10755" s="46">
        <v>46193</v>
      </c>
      <c r="AF10755" s="326"/>
    </row>
    <row r="10756" spans="1:32" x14ac:dyDescent="0.25">
      <c r="A10756" s="44" t="s">
        <v>116</v>
      </c>
      <c r="B10756" s="44" t="s">
        <v>2610</v>
      </c>
      <c r="C10756" s="45" t="s">
        <v>15693</v>
      </c>
      <c r="D10756" s="46" t="s">
        <v>13037</v>
      </c>
      <c r="E10756" s="46">
        <v>46162</v>
      </c>
      <c r="AF10756" s="326"/>
    </row>
    <row r="10757" spans="1:32" x14ac:dyDescent="0.3">
      <c r="A10757" s="372" t="s">
        <v>3445</v>
      </c>
      <c r="B10757" s="372" t="s">
        <v>12348</v>
      </c>
      <c r="C10757" s="125" t="s">
        <v>12188</v>
      </c>
      <c r="D10757" s="32" t="s">
        <v>20621</v>
      </c>
      <c r="E10757" s="125" t="s">
        <v>5239</v>
      </c>
      <c r="F10757" s="125" t="s">
        <v>1237</v>
      </c>
      <c r="G10757" s="125" t="s">
        <v>1237</v>
      </c>
      <c r="AF10757" s="326"/>
    </row>
    <row r="10758" spans="1:32" x14ac:dyDescent="0.3">
      <c r="A10758" s="372" t="s">
        <v>3445</v>
      </c>
      <c r="B10758" s="372" t="s">
        <v>12354</v>
      </c>
      <c r="C10758" s="125" t="s">
        <v>12187</v>
      </c>
      <c r="D10758" s="32" t="s">
        <v>20621</v>
      </c>
      <c r="E10758" s="125" t="s">
        <v>5239</v>
      </c>
      <c r="F10758" s="125" t="s">
        <v>1237</v>
      </c>
      <c r="G10758" s="125" t="s">
        <v>1237</v>
      </c>
      <c r="AF10758" s="326"/>
    </row>
    <row r="10759" spans="1:32" x14ac:dyDescent="0.3">
      <c r="A10759" s="372" t="s">
        <v>3445</v>
      </c>
      <c r="B10759" s="372" t="s">
        <v>12190</v>
      </c>
      <c r="C10759" s="125" t="s">
        <v>12191</v>
      </c>
      <c r="D10759" s="32" t="s">
        <v>20621</v>
      </c>
      <c r="E10759" s="125" t="s">
        <v>5239</v>
      </c>
      <c r="F10759" s="125" t="s">
        <v>1237</v>
      </c>
      <c r="G10759" s="125" t="s">
        <v>1237</v>
      </c>
      <c r="AF10759" s="326"/>
    </row>
    <row r="10760" spans="1:32" x14ac:dyDescent="0.25">
      <c r="A10760" s="57" t="s">
        <v>3445</v>
      </c>
      <c r="B10760" s="92" t="s">
        <v>3862</v>
      </c>
      <c r="C10760" s="93" t="s">
        <v>3860</v>
      </c>
      <c r="D10760" s="93" t="s">
        <v>3861</v>
      </c>
      <c r="E10760" s="94">
        <v>46203</v>
      </c>
      <c r="F10760" s="93"/>
      <c r="G10760" s="93"/>
      <c r="H10760" s="93"/>
      <c r="I10760" s="99"/>
      <c r="J10760" s="99"/>
      <c r="K10760" s="99"/>
      <c r="L10760" s="99"/>
      <c r="M10760" s="99"/>
      <c r="N10760" s="44"/>
      <c r="O10760" s="44"/>
      <c r="P10760" s="99"/>
      <c r="Q10760" s="99"/>
      <c r="R10760" s="99"/>
      <c r="S10760" s="99"/>
      <c r="T10760" s="99"/>
      <c r="U10760" s="99"/>
      <c r="V10760" s="99"/>
      <c r="W10760" s="99"/>
      <c r="X10760" s="99"/>
      <c r="Y10760" s="99"/>
      <c r="Z10760" s="99"/>
      <c r="AA10760" s="380"/>
      <c r="AF10760" s="326"/>
    </row>
    <row r="10761" spans="1:32" x14ac:dyDescent="0.25">
      <c r="A10761" s="44" t="s">
        <v>3445</v>
      </c>
      <c r="B10761" s="44" t="s">
        <v>13127</v>
      </c>
      <c r="C10761" s="45">
        <v>13.24</v>
      </c>
      <c r="D10761" s="45" t="s">
        <v>13565</v>
      </c>
      <c r="E10761" s="46">
        <v>47299</v>
      </c>
      <c r="F10761" s="45" t="s">
        <v>1384</v>
      </c>
      <c r="G10761" s="93"/>
      <c r="H10761" s="93"/>
      <c r="I10761" s="99"/>
      <c r="J10761" s="99"/>
      <c r="K10761" s="99"/>
      <c r="L10761" s="99"/>
      <c r="M10761" s="99"/>
      <c r="N10761" s="99"/>
      <c r="O10761" s="99"/>
      <c r="P10761" s="99"/>
      <c r="Q10761" s="99"/>
      <c r="R10761" s="99"/>
      <c r="S10761" s="99"/>
      <c r="T10761" s="99"/>
      <c r="U10761" s="99"/>
      <c r="V10761" s="99"/>
      <c r="W10761" s="99"/>
      <c r="X10761" s="99"/>
      <c r="Y10761" s="99"/>
      <c r="Z10761" s="99"/>
      <c r="AF10761" s="326"/>
    </row>
    <row r="10762" spans="1:32" x14ac:dyDescent="0.25">
      <c r="A10762" s="44" t="s">
        <v>3445</v>
      </c>
      <c r="B10762" s="44" t="s">
        <v>13118</v>
      </c>
      <c r="C10762" s="45">
        <v>21.24</v>
      </c>
      <c r="D10762" s="45" t="s">
        <v>13565</v>
      </c>
      <c r="E10762" s="46">
        <v>47299</v>
      </c>
      <c r="F10762" s="45" t="s">
        <v>1384</v>
      </c>
      <c r="G10762" s="93"/>
      <c r="H10762" s="93"/>
      <c r="I10762" s="99"/>
      <c r="J10762" s="99"/>
      <c r="K10762" s="99"/>
      <c r="L10762" s="99"/>
      <c r="M10762" s="99"/>
      <c r="N10762" s="99"/>
      <c r="O10762" s="99"/>
      <c r="P10762" s="99"/>
      <c r="Q10762" s="99"/>
      <c r="R10762" s="99"/>
      <c r="S10762" s="99"/>
      <c r="T10762" s="99"/>
      <c r="U10762" s="99"/>
      <c r="V10762" s="99"/>
      <c r="W10762" s="99"/>
      <c r="X10762" s="99"/>
      <c r="Y10762" s="99"/>
      <c r="Z10762" s="99"/>
      <c r="AF10762" s="326"/>
    </row>
    <row r="10763" spans="1:32" x14ac:dyDescent="0.25">
      <c r="A10763" s="102" t="s">
        <v>3445</v>
      </c>
      <c r="B10763" s="92" t="s">
        <v>14075</v>
      </c>
      <c r="C10763" s="93" t="s">
        <v>14076</v>
      </c>
      <c r="D10763" s="93" t="s">
        <v>1250</v>
      </c>
      <c r="E10763" s="94">
        <v>47223</v>
      </c>
      <c r="F10763" s="93"/>
      <c r="G10763" s="93"/>
      <c r="H10763" s="93"/>
      <c r="I10763" s="99"/>
      <c r="J10763" s="99"/>
      <c r="K10763" s="99"/>
      <c r="L10763" s="99"/>
      <c r="M10763" s="99"/>
      <c r="N10763" s="99"/>
      <c r="O10763" s="99"/>
      <c r="P10763" s="99"/>
      <c r="Q10763" s="99"/>
      <c r="R10763" s="99"/>
      <c r="S10763" s="99"/>
      <c r="T10763" s="99"/>
      <c r="U10763" s="99"/>
      <c r="V10763" s="99"/>
      <c r="W10763" s="99"/>
      <c r="X10763" s="99"/>
      <c r="Y10763" s="99"/>
      <c r="Z10763" s="99"/>
      <c r="AF10763" s="326"/>
    </row>
    <row r="10764" spans="1:32" x14ac:dyDescent="0.25">
      <c r="A10764" s="76" t="s">
        <v>13360</v>
      </c>
      <c r="B10764" s="44" t="s">
        <v>17386</v>
      </c>
      <c r="C10764" s="45">
        <v>8.26</v>
      </c>
      <c r="D10764" s="45" t="s">
        <v>13565</v>
      </c>
      <c r="E10764" s="46">
        <v>47787</v>
      </c>
      <c r="F10764" s="45" t="s">
        <v>1384</v>
      </c>
      <c r="G10764" s="93"/>
      <c r="H10764" s="93"/>
      <c r="I10764" s="99"/>
      <c r="J10764" s="99"/>
      <c r="K10764" s="99"/>
      <c r="L10764" s="99"/>
      <c r="M10764" s="99"/>
      <c r="N10764" s="99"/>
      <c r="O10764" s="99"/>
      <c r="P10764" s="99"/>
      <c r="Q10764" s="99"/>
      <c r="R10764" s="99"/>
      <c r="S10764" s="99"/>
      <c r="T10764" s="99"/>
      <c r="U10764" s="99"/>
      <c r="V10764" s="99"/>
      <c r="W10764" s="99"/>
      <c r="X10764" s="99"/>
      <c r="Y10764" s="99"/>
      <c r="Z10764" s="99"/>
      <c r="AF10764" s="326"/>
    </row>
    <row r="10765" spans="1:32" x14ac:dyDescent="0.25">
      <c r="A10765" s="44" t="s">
        <v>49</v>
      </c>
      <c r="B10765" s="44" t="s">
        <v>155</v>
      </c>
      <c r="C10765" s="45" t="s">
        <v>11223</v>
      </c>
      <c r="D10765" s="46" t="s">
        <v>13037</v>
      </c>
      <c r="E10765" s="46">
        <v>46234</v>
      </c>
      <c r="AF10765" s="326"/>
    </row>
    <row r="10766" spans="1:32" x14ac:dyDescent="0.25">
      <c r="A10766" s="44" t="s">
        <v>8535</v>
      </c>
      <c r="B10766" s="44" t="s">
        <v>978</v>
      </c>
      <c r="C10766" s="45">
        <v>230703</v>
      </c>
      <c r="D10766" s="45" t="s">
        <v>12340</v>
      </c>
      <c r="E10766" s="45" t="s">
        <v>4375</v>
      </c>
      <c r="AF10766" s="326"/>
    </row>
    <row r="10767" spans="1:32" x14ac:dyDescent="0.3">
      <c r="A10767" s="372" t="s">
        <v>16620</v>
      </c>
      <c r="B10767" s="372" t="s">
        <v>5060</v>
      </c>
      <c r="C10767" s="125" t="s">
        <v>16725</v>
      </c>
      <c r="D10767" s="32" t="s">
        <v>20621</v>
      </c>
      <c r="E10767" s="125" t="s">
        <v>12895</v>
      </c>
      <c r="F10767" s="125" t="s">
        <v>1237</v>
      </c>
      <c r="G10767" s="125" t="s">
        <v>1237</v>
      </c>
      <c r="AF10767" s="326"/>
    </row>
    <row r="10768" spans="1:32" x14ac:dyDescent="0.25">
      <c r="A10768" s="117" t="s">
        <v>2137</v>
      </c>
      <c r="B10768" s="117" t="s">
        <v>2074</v>
      </c>
      <c r="C10768" s="106" t="s">
        <v>2075</v>
      </c>
      <c r="D10768" s="93" t="s">
        <v>1443</v>
      </c>
      <c r="E10768" s="119">
        <v>46418</v>
      </c>
      <c r="F10768" s="93"/>
      <c r="G10768" s="93"/>
      <c r="H10768" s="93"/>
      <c r="I10768" s="99"/>
      <c r="J10768" s="99"/>
      <c r="K10768" s="99"/>
      <c r="L10768" s="99"/>
      <c r="M10768" s="99"/>
      <c r="N10768" s="44"/>
      <c r="O10768" s="44"/>
      <c r="P10768" s="99"/>
      <c r="Q10768" s="99"/>
      <c r="R10768" s="99"/>
      <c r="S10768" s="99"/>
      <c r="T10768" s="99"/>
      <c r="U10768" s="99"/>
      <c r="V10768" s="99"/>
      <c r="W10768" s="99"/>
      <c r="X10768" s="99"/>
      <c r="Y10768" s="99"/>
      <c r="Z10768" s="99"/>
      <c r="AF10768" s="326"/>
    </row>
    <row r="10769" spans="1:32" x14ac:dyDescent="0.25">
      <c r="A10769" s="117" t="s">
        <v>2137</v>
      </c>
      <c r="B10769" s="117" t="s">
        <v>2074</v>
      </c>
      <c r="C10769" s="106" t="s">
        <v>2075</v>
      </c>
      <c r="D10769" s="93" t="s">
        <v>1443</v>
      </c>
      <c r="E10769" s="119">
        <v>46418</v>
      </c>
      <c r="F10769" s="93"/>
      <c r="G10769" s="93"/>
      <c r="H10769" s="93"/>
      <c r="I10769" s="99"/>
      <c r="J10769" s="99"/>
      <c r="K10769" s="99"/>
      <c r="L10769" s="99"/>
      <c r="M10769" s="99"/>
      <c r="N10769" s="44"/>
      <c r="O10769" s="44"/>
      <c r="P10769" s="99"/>
      <c r="Q10769" s="99"/>
      <c r="R10769" s="99"/>
      <c r="S10769" s="99"/>
      <c r="T10769" s="99"/>
      <c r="U10769" s="99"/>
      <c r="V10769" s="99"/>
      <c r="W10769" s="99"/>
      <c r="X10769" s="99"/>
      <c r="Y10769" s="99"/>
      <c r="Z10769" s="99"/>
      <c r="AF10769" s="326"/>
    </row>
    <row r="10770" spans="1:32" x14ac:dyDescent="0.25">
      <c r="A10770" s="44" t="s">
        <v>9615</v>
      </c>
      <c r="B10770" s="44" t="s">
        <v>16210</v>
      </c>
      <c r="C10770" s="45" t="s">
        <v>9913</v>
      </c>
      <c r="D10770" s="93" t="s">
        <v>3876</v>
      </c>
      <c r="E10770" s="359">
        <f>DATE(2027,12,28)</f>
        <v>46749</v>
      </c>
      <c r="F10770" s="93"/>
      <c r="G10770" s="93"/>
      <c r="H10770" s="93"/>
      <c r="I10770" s="99"/>
      <c r="J10770" s="99"/>
      <c r="K10770" s="99"/>
      <c r="L10770" s="99"/>
      <c r="M10770" s="99"/>
      <c r="N10770" s="99"/>
      <c r="O10770" s="99"/>
      <c r="P10770" s="99"/>
      <c r="Q10770" s="99"/>
      <c r="R10770" s="99"/>
      <c r="S10770" s="99"/>
      <c r="T10770" s="99"/>
      <c r="U10770" s="99"/>
      <c r="V10770" s="99"/>
      <c r="W10770" s="99"/>
      <c r="X10770" s="99"/>
      <c r="Y10770" s="99"/>
      <c r="Z10770" s="99"/>
      <c r="AF10770" s="326"/>
    </row>
    <row r="10771" spans="1:32" x14ac:dyDescent="0.25">
      <c r="A10771" s="44" t="s">
        <v>7012</v>
      </c>
      <c r="B10771" s="44" t="s">
        <v>977</v>
      </c>
      <c r="C10771" s="45">
        <v>230805</v>
      </c>
      <c r="D10771" s="45" t="s">
        <v>12340</v>
      </c>
      <c r="E10771" s="45" t="s">
        <v>4380</v>
      </c>
      <c r="AF10771" s="326"/>
    </row>
    <row r="10772" spans="1:32" x14ac:dyDescent="0.25">
      <c r="A10772" s="44" t="s">
        <v>7012</v>
      </c>
      <c r="B10772" s="44" t="s">
        <v>3598</v>
      </c>
      <c r="C10772" s="45">
        <v>230301</v>
      </c>
      <c r="D10772" s="45" t="s">
        <v>12340</v>
      </c>
      <c r="E10772" s="45" t="s">
        <v>5580</v>
      </c>
      <c r="AF10772" s="326"/>
    </row>
    <row r="10773" spans="1:32" x14ac:dyDescent="0.25">
      <c r="A10773" s="44" t="s">
        <v>2500</v>
      </c>
      <c r="B10773" s="44" t="s">
        <v>980</v>
      </c>
      <c r="C10773" s="45">
        <v>260103</v>
      </c>
      <c r="D10773" s="45" t="s">
        <v>12340</v>
      </c>
      <c r="E10773" s="45" t="s">
        <v>8976</v>
      </c>
      <c r="AF10773" s="326"/>
    </row>
    <row r="10774" spans="1:32" x14ac:dyDescent="0.25">
      <c r="A10774" s="44" t="s">
        <v>14539</v>
      </c>
      <c r="B10774" s="44" t="s">
        <v>20343</v>
      </c>
      <c r="C10774" s="45" t="s">
        <v>14521</v>
      </c>
      <c r="D10774" s="32" t="s">
        <v>12570</v>
      </c>
      <c r="E10774" s="46">
        <v>46387</v>
      </c>
      <c r="AF10774" s="326"/>
    </row>
    <row r="10775" spans="1:32" x14ac:dyDescent="0.25">
      <c r="A10775" s="44" t="s">
        <v>19456</v>
      </c>
      <c r="B10775" s="44" t="s">
        <v>2451</v>
      </c>
      <c r="C10775" s="45">
        <v>251004</v>
      </c>
      <c r="D10775" s="45" t="s">
        <v>12340</v>
      </c>
      <c r="E10775" s="45" t="s">
        <v>12119</v>
      </c>
      <c r="AF10775" s="326"/>
    </row>
    <row r="10776" spans="1:32" x14ac:dyDescent="0.25">
      <c r="A10776" s="44" t="s">
        <v>789</v>
      </c>
      <c r="B10776" s="44" t="s">
        <v>3298</v>
      </c>
      <c r="C10776" s="45">
        <v>23010402</v>
      </c>
      <c r="D10776" s="45" t="s">
        <v>12340</v>
      </c>
      <c r="E10776" s="45" t="s">
        <v>5640</v>
      </c>
      <c r="AF10776" s="326"/>
    </row>
    <row r="10777" spans="1:32" x14ac:dyDescent="0.3">
      <c r="A10777" s="372" t="s">
        <v>20519</v>
      </c>
      <c r="B10777" s="372" t="s">
        <v>7465</v>
      </c>
      <c r="C10777" s="125" t="s">
        <v>20614</v>
      </c>
      <c r="D10777" s="32" t="s">
        <v>20621</v>
      </c>
      <c r="E10777" s="125" t="s">
        <v>10032</v>
      </c>
      <c r="F10777" s="125" t="s">
        <v>1236</v>
      </c>
      <c r="G10777" s="125" t="s">
        <v>1237</v>
      </c>
      <c r="AF10777" s="326"/>
    </row>
    <row r="10778" spans="1:32" x14ac:dyDescent="0.3">
      <c r="A10778" s="372" t="s">
        <v>20520</v>
      </c>
      <c r="B10778" s="372" t="s">
        <v>1217</v>
      </c>
      <c r="C10778" s="125" t="s">
        <v>20617</v>
      </c>
      <c r="D10778" s="32" t="s">
        <v>20621</v>
      </c>
      <c r="E10778" s="125" t="s">
        <v>10032</v>
      </c>
      <c r="F10778" s="125" t="s">
        <v>1236</v>
      </c>
      <c r="G10778" s="125" t="s">
        <v>1237</v>
      </c>
      <c r="AF10778" s="326"/>
    </row>
    <row r="10779" spans="1:32" x14ac:dyDescent="0.25">
      <c r="A10779" s="44" t="s">
        <v>9616</v>
      </c>
      <c r="B10779" s="44" t="s">
        <v>15879</v>
      </c>
      <c r="C10779" s="45" t="s">
        <v>5393</v>
      </c>
      <c r="D10779" s="93" t="s">
        <v>3876</v>
      </c>
      <c r="E10779" s="359">
        <f>DATE(2027,3,23)</f>
        <v>46469</v>
      </c>
      <c r="F10779" s="93"/>
      <c r="G10779" s="93"/>
      <c r="H10779" s="93"/>
      <c r="I10779" s="99"/>
      <c r="J10779" s="99"/>
      <c r="K10779" s="99"/>
      <c r="L10779" s="99"/>
      <c r="M10779" s="99"/>
      <c r="N10779" s="99"/>
      <c r="O10779" s="99"/>
      <c r="P10779" s="99"/>
      <c r="Q10779" s="99"/>
      <c r="R10779" s="99"/>
      <c r="S10779" s="99"/>
      <c r="T10779" s="99"/>
      <c r="U10779" s="99"/>
      <c r="V10779" s="99"/>
      <c r="W10779" s="99"/>
      <c r="X10779" s="99"/>
      <c r="Y10779" s="99"/>
      <c r="Z10779" s="99"/>
      <c r="AF10779" s="326"/>
    </row>
    <row r="10780" spans="1:32" x14ac:dyDescent="0.25">
      <c r="A10780" s="44" t="s">
        <v>9616</v>
      </c>
      <c r="B10780" s="44" t="s">
        <v>15879</v>
      </c>
      <c r="C10780" s="45" t="s">
        <v>18408</v>
      </c>
      <c r="D10780" s="93" t="s">
        <v>3876</v>
      </c>
      <c r="E10780" s="359">
        <f>DATE(2030,2,13)</f>
        <v>47527</v>
      </c>
      <c r="F10780" s="93"/>
      <c r="G10780" s="93"/>
      <c r="H10780" s="93"/>
      <c r="I10780" s="99"/>
      <c r="J10780" s="99"/>
      <c r="K10780" s="99"/>
      <c r="L10780" s="99"/>
      <c r="M10780" s="99"/>
      <c r="N10780" s="99"/>
      <c r="O10780" s="99"/>
      <c r="P10780" s="99"/>
      <c r="Q10780" s="99"/>
      <c r="R10780" s="99"/>
      <c r="S10780" s="99"/>
      <c r="T10780" s="99"/>
      <c r="U10780" s="99"/>
      <c r="V10780" s="99"/>
      <c r="W10780" s="99"/>
      <c r="X10780" s="99"/>
      <c r="Y10780" s="99"/>
      <c r="Z10780" s="99"/>
      <c r="AF10780" s="326"/>
    </row>
    <row r="10781" spans="1:32" x14ac:dyDescent="0.3">
      <c r="A10781" s="372" t="s">
        <v>1105</v>
      </c>
      <c r="B10781" s="372" t="s">
        <v>1215</v>
      </c>
      <c r="C10781" s="125" t="s">
        <v>20616</v>
      </c>
      <c r="D10781" s="32" t="s">
        <v>20621</v>
      </c>
      <c r="E10781" s="125" t="s">
        <v>10032</v>
      </c>
      <c r="F10781" s="125" t="s">
        <v>1236</v>
      </c>
      <c r="G10781" s="125" t="s">
        <v>1237</v>
      </c>
      <c r="AF10781" s="326"/>
    </row>
    <row r="10782" spans="1:32" x14ac:dyDescent="0.25">
      <c r="A10782" s="44" t="s">
        <v>8536</v>
      </c>
      <c r="B10782" s="44" t="s">
        <v>5447</v>
      </c>
      <c r="C10782" s="45">
        <v>230807</v>
      </c>
      <c r="D10782" s="45" t="s">
        <v>12340</v>
      </c>
      <c r="E10782" s="45" t="s">
        <v>8966</v>
      </c>
      <c r="AF10782" s="326"/>
    </row>
    <row r="10783" spans="1:32" x14ac:dyDescent="0.25">
      <c r="A10783" s="44" t="s">
        <v>10267</v>
      </c>
      <c r="B10783" s="92" t="s">
        <v>10390</v>
      </c>
      <c r="C10783" s="56" t="s">
        <v>10124</v>
      </c>
      <c r="D10783" s="146" t="s">
        <v>10389</v>
      </c>
      <c r="E10783" s="107">
        <v>45838</v>
      </c>
      <c r="F10783" s="93"/>
      <c r="G10783" s="93"/>
      <c r="H10783" s="93"/>
      <c r="I10783" s="99"/>
      <c r="J10783" s="99"/>
      <c r="K10783" s="99"/>
      <c r="L10783" s="99"/>
      <c r="M10783" s="99"/>
      <c r="N10783" s="44"/>
      <c r="O10783" s="44"/>
      <c r="P10783" s="99"/>
      <c r="Q10783" s="99"/>
      <c r="R10783" s="99"/>
      <c r="S10783" s="99"/>
      <c r="T10783" s="99"/>
      <c r="U10783" s="99"/>
      <c r="V10783" s="99"/>
      <c r="W10783" s="99"/>
      <c r="X10783" s="99"/>
      <c r="Y10783" s="99"/>
      <c r="Z10783" s="99"/>
      <c r="AF10783" s="326"/>
    </row>
    <row r="10784" spans="1:32" x14ac:dyDescent="0.25">
      <c r="A10784" s="267" t="s">
        <v>9331</v>
      </c>
      <c r="B10784" s="267" t="s">
        <v>9308</v>
      </c>
      <c r="C10784" s="268">
        <v>791202303004</v>
      </c>
      <c r="D10784" s="268" t="s">
        <v>6775</v>
      </c>
      <c r="E10784" s="269" t="s">
        <v>3276</v>
      </c>
      <c r="F10784" s="93"/>
      <c r="G10784" s="93"/>
      <c r="H10784" s="93"/>
      <c r="I10784" s="99"/>
      <c r="J10784" s="99"/>
      <c r="K10784" s="99"/>
      <c r="L10784" s="99"/>
      <c r="M10784" s="99"/>
      <c r="N10784" s="44"/>
      <c r="O10784" s="44"/>
      <c r="P10784" s="99"/>
      <c r="Q10784" s="99"/>
      <c r="R10784" s="99"/>
      <c r="S10784" s="99"/>
      <c r="T10784" s="99"/>
      <c r="U10784" s="99"/>
      <c r="V10784" s="99"/>
      <c r="W10784" s="99"/>
      <c r="X10784" s="99"/>
      <c r="Y10784" s="99"/>
      <c r="Z10784" s="99"/>
      <c r="AF10784" s="326"/>
    </row>
    <row r="10785" spans="1:32" x14ac:dyDescent="0.25">
      <c r="A10785" s="44" t="s">
        <v>9331</v>
      </c>
      <c r="B10785" s="44" t="s">
        <v>3598</v>
      </c>
      <c r="C10785" s="45">
        <v>230301</v>
      </c>
      <c r="D10785" s="45" t="s">
        <v>12340</v>
      </c>
      <c r="E10785" s="45" t="s">
        <v>5580</v>
      </c>
      <c r="AF10785" s="326"/>
    </row>
    <row r="10786" spans="1:32" x14ac:dyDescent="0.3">
      <c r="A10786" s="372" t="s">
        <v>1106</v>
      </c>
      <c r="B10786" s="372" t="s">
        <v>8720</v>
      </c>
      <c r="C10786" s="125" t="s">
        <v>8721</v>
      </c>
      <c r="D10786" s="32" t="s">
        <v>20621</v>
      </c>
      <c r="E10786" s="125" t="s">
        <v>8524</v>
      </c>
      <c r="F10786" s="125" t="s">
        <v>1236</v>
      </c>
      <c r="G10786" s="125" t="s">
        <v>1237</v>
      </c>
      <c r="AF10786" s="326"/>
    </row>
    <row r="10787" spans="1:32" x14ac:dyDescent="0.25">
      <c r="A10787" s="44" t="s">
        <v>5629</v>
      </c>
      <c r="B10787" s="44" t="s">
        <v>8377</v>
      </c>
      <c r="C10787" s="45">
        <v>230505</v>
      </c>
      <c r="D10787" s="45" t="s">
        <v>12340</v>
      </c>
      <c r="E10787" s="45" t="s">
        <v>7651</v>
      </c>
      <c r="AF10787" s="326"/>
    </row>
    <row r="10788" spans="1:32" x14ac:dyDescent="0.25">
      <c r="A10788" s="44" t="s">
        <v>5629</v>
      </c>
      <c r="B10788" s="44" t="s">
        <v>5443</v>
      </c>
      <c r="C10788" s="45">
        <v>22010701</v>
      </c>
      <c r="D10788" s="45" t="s">
        <v>12340</v>
      </c>
      <c r="E10788" s="45" t="s">
        <v>5444</v>
      </c>
      <c r="AF10788" s="326"/>
    </row>
    <row r="10789" spans="1:32" x14ac:dyDescent="0.25">
      <c r="A10789" s="267" t="s">
        <v>9332</v>
      </c>
      <c r="B10789" s="267" t="s">
        <v>9307</v>
      </c>
      <c r="C10789" s="268">
        <v>791202303002</v>
      </c>
      <c r="D10789" s="268" t="s">
        <v>6775</v>
      </c>
      <c r="E10789" s="269" t="s">
        <v>3276</v>
      </c>
      <c r="F10789" s="93"/>
      <c r="G10789" s="93"/>
      <c r="H10789" s="93"/>
      <c r="I10789" s="99"/>
      <c r="J10789" s="99"/>
      <c r="K10789" s="99"/>
      <c r="L10789" s="99"/>
      <c r="M10789" s="99"/>
      <c r="N10789" s="44"/>
      <c r="O10789" s="44"/>
      <c r="P10789" s="99"/>
      <c r="Q10789" s="99"/>
      <c r="R10789" s="99"/>
      <c r="S10789" s="99"/>
      <c r="T10789" s="99"/>
      <c r="U10789" s="99"/>
      <c r="V10789" s="99"/>
      <c r="W10789" s="99"/>
      <c r="X10789" s="99"/>
      <c r="Y10789" s="99"/>
      <c r="Z10789" s="99"/>
      <c r="AF10789" s="326"/>
    </row>
    <row r="10790" spans="1:32" x14ac:dyDescent="0.25">
      <c r="A10790" s="44" t="s">
        <v>3681</v>
      </c>
      <c r="B10790" s="44" t="s">
        <v>2433</v>
      </c>
      <c r="C10790" s="45">
        <v>230105</v>
      </c>
      <c r="D10790" s="45" t="s">
        <v>12340</v>
      </c>
      <c r="E10790" s="45" t="s">
        <v>5580</v>
      </c>
      <c r="AF10790" s="326"/>
    </row>
    <row r="10791" spans="1:32" x14ac:dyDescent="0.25">
      <c r="A10791" s="44" t="s">
        <v>13361</v>
      </c>
      <c r="B10791" s="44" t="s">
        <v>13118</v>
      </c>
      <c r="C10791" s="45">
        <v>21.23</v>
      </c>
      <c r="D10791" s="45" t="s">
        <v>13565</v>
      </c>
      <c r="E10791" s="46">
        <v>46934</v>
      </c>
      <c r="F10791" s="45"/>
      <c r="G10791" s="93"/>
      <c r="H10791" s="93"/>
      <c r="I10791" s="99"/>
      <c r="J10791" s="99"/>
      <c r="K10791" s="99"/>
      <c r="L10791" s="99"/>
      <c r="M10791" s="99"/>
      <c r="N10791" s="99"/>
      <c r="O10791" s="99"/>
      <c r="P10791" s="99"/>
      <c r="Q10791" s="99"/>
      <c r="R10791" s="99"/>
      <c r="S10791" s="99"/>
      <c r="T10791" s="99"/>
      <c r="U10791" s="99"/>
      <c r="V10791" s="99"/>
      <c r="W10791" s="99"/>
      <c r="X10791" s="99"/>
      <c r="Y10791" s="99"/>
      <c r="Z10791" s="99"/>
      <c r="AF10791" s="326"/>
    </row>
    <row r="10792" spans="1:32" x14ac:dyDescent="0.25">
      <c r="A10792" s="44" t="s">
        <v>13361</v>
      </c>
      <c r="B10792" s="44" t="s">
        <v>13119</v>
      </c>
      <c r="C10792" s="45">
        <v>22.23</v>
      </c>
      <c r="D10792" s="45" t="s">
        <v>13565</v>
      </c>
      <c r="E10792" s="46">
        <v>46934</v>
      </c>
      <c r="F10792" s="45"/>
      <c r="G10792" s="93"/>
      <c r="H10792" s="93"/>
      <c r="I10792" s="99"/>
      <c r="J10792" s="99"/>
      <c r="K10792" s="99"/>
      <c r="L10792" s="99"/>
      <c r="M10792" s="99"/>
      <c r="N10792" s="99"/>
      <c r="O10792" s="99"/>
      <c r="P10792" s="99"/>
      <c r="Q10792" s="99"/>
      <c r="R10792" s="99"/>
      <c r="S10792" s="99"/>
      <c r="T10792" s="99"/>
      <c r="U10792" s="99"/>
      <c r="V10792" s="99"/>
      <c r="W10792" s="99"/>
      <c r="X10792" s="99"/>
      <c r="Y10792" s="99"/>
      <c r="Z10792" s="99"/>
      <c r="AF10792" s="326"/>
    </row>
    <row r="10793" spans="1:32" x14ac:dyDescent="0.25">
      <c r="A10793" s="44" t="s">
        <v>1820</v>
      </c>
      <c r="B10793" s="44" t="s">
        <v>20398</v>
      </c>
      <c r="C10793" s="45" t="s">
        <v>14082</v>
      </c>
      <c r="D10793" s="32" t="s">
        <v>12570</v>
      </c>
      <c r="E10793" s="46">
        <v>46418</v>
      </c>
      <c r="AF10793" s="326"/>
    </row>
    <row r="10794" spans="1:32" x14ac:dyDescent="0.25">
      <c r="A10794" s="44" t="s">
        <v>264</v>
      </c>
      <c r="B10794" s="44" t="s">
        <v>8984</v>
      </c>
      <c r="C10794" s="45" t="s">
        <v>8987</v>
      </c>
      <c r="D10794" s="45" t="s">
        <v>12177</v>
      </c>
      <c r="E10794" s="45" t="s">
        <v>2628</v>
      </c>
      <c r="F10794" s="93"/>
      <c r="G10794" s="93"/>
      <c r="H10794" s="93"/>
      <c r="I10794" s="99"/>
      <c r="J10794" s="99"/>
      <c r="K10794" s="99"/>
      <c r="L10794" s="99"/>
      <c r="M10794" s="99"/>
      <c r="N10794" s="99"/>
      <c r="O10794" s="99"/>
      <c r="P10794" s="99"/>
      <c r="Q10794" s="99"/>
      <c r="R10794" s="99"/>
      <c r="S10794" s="99"/>
      <c r="T10794" s="99"/>
      <c r="U10794" s="99"/>
      <c r="V10794" s="99"/>
      <c r="W10794" s="99"/>
      <c r="X10794" s="99"/>
      <c r="Y10794" s="99"/>
      <c r="Z10794" s="99"/>
      <c r="AF10794" s="326"/>
    </row>
    <row r="10795" spans="1:32" x14ac:dyDescent="0.25">
      <c r="A10795" s="44" t="s">
        <v>264</v>
      </c>
      <c r="B10795" s="44" t="s">
        <v>12956</v>
      </c>
      <c r="C10795" s="45" t="s">
        <v>15115</v>
      </c>
      <c r="D10795" s="45" t="s">
        <v>12177</v>
      </c>
      <c r="E10795" s="45" t="s">
        <v>7228</v>
      </c>
      <c r="F10795" s="93"/>
      <c r="G10795" s="93"/>
      <c r="H10795" s="93"/>
      <c r="I10795" s="99"/>
      <c r="J10795" s="99"/>
      <c r="K10795" s="99"/>
      <c r="L10795" s="99"/>
      <c r="M10795" s="99"/>
      <c r="N10795" s="99"/>
      <c r="O10795" s="99"/>
      <c r="P10795" s="99"/>
      <c r="Q10795" s="99"/>
      <c r="R10795" s="99"/>
      <c r="S10795" s="99"/>
      <c r="T10795" s="99"/>
      <c r="U10795" s="99"/>
      <c r="V10795" s="99"/>
      <c r="W10795" s="99"/>
      <c r="X10795" s="99"/>
      <c r="Y10795" s="99"/>
      <c r="Z10795" s="99"/>
      <c r="AF10795" s="326"/>
    </row>
    <row r="10796" spans="1:32" x14ac:dyDescent="0.25">
      <c r="A10796" s="44" t="s">
        <v>264</v>
      </c>
      <c r="B10796" s="44" t="s">
        <v>15125</v>
      </c>
      <c r="C10796" s="45" t="s">
        <v>15126</v>
      </c>
      <c r="D10796" s="45" t="s">
        <v>12177</v>
      </c>
      <c r="E10796" s="45" t="s">
        <v>5239</v>
      </c>
      <c r="F10796" s="93"/>
      <c r="G10796" s="93"/>
      <c r="H10796" s="93"/>
      <c r="I10796" s="99"/>
      <c r="J10796" s="99"/>
      <c r="K10796" s="99"/>
      <c r="L10796" s="99"/>
      <c r="M10796" s="99"/>
      <c r="N10796" s="99"/>
      <c r="O10796" s="99"/>
      <c r="P10796" s="99"/>
      <c r="Q10796" s="99"/>
      <c r="R10796" s="99"/>
      <c r="S10796" s="99"/>
      <c r="T10796" s="99"/>
      <c r="U10796" s="99"/>
      <c r="V10796" s="99"/>
      <c r="W10796" s="99"/>
      <c r="X10796" s="99"/>
      <c r="Y10796" s="99"/>
      <c r="Z10796" s="99"/>
      <c r="AF10796" s="326"/>
    </row>
    <row r="10797" spans="1:32" x14ac:dyDescent="0.25">
      <c r="A10797" s="44" t="s">
        <v>264</v>
      </c>
      <c r="B10797" s="44" t="s">
        <v>8984</v>
      </c>
      <c r="C10797" s="45" t="s">
        <v>8987</v>
      </c>
      <c r="D10797" s="93" t="s">
        <v>18817</v>
      </c>
      <c r="E10797" s="45" t="s">
        <v>2628</v>
      </c>
      <c r="F10797" s="379"/>
      <c r="G10797" s="379"/>
      <c r="H10797" s="379"/>
      <c r="I10797" s="380"/>
      <c r="J10797" s="380"/>
      <c r="K10797" s="380"/>
      <c r="L10797" s="380"/>
      <c r="M10797" s="380"/>
      <c r="N10797" s="380"/>
      <c r="O10797" s="380"/>
      <c r="P10797" s="380"/>
      <c r="Q10797" s="380"/>
      <c r="R10797" s="380"/>
      <c r="S10797" s="380"/>
      <c r="T10797" s="380"/>
      <c r="U10797" s="380"/>
      <c r="V10797" s="380"/>
      <c r="W10797" s="380"/>
      <c r="X10797" s="380"/>
      <c r="Y10797" s="380"/>
      <c r="Z10797" s="380"/>
      <c r="AA10797" s="380"/>
      <c r="AF10797" s="326"/>
    </row>
    <row r="10798" spans="1:32" x14ac:dyDescent="0.25">
      <c r="A10798" s="44" t="s">
        <v>264</v>
      </c>
      <c r="B10798" s="44" t="s">
        <v>12956</v>
      </c>
      <c r="C10798" s="45" t="s">
        <v>15115</v>
      </c>
      <c r="D10798" s="93" t="s">
        <v>18817</v>
      </c>
      <c r="E10798" s="45" t="s">
        <v>7228</v>
      </c>
      <c r="F10798" s="379"/>
      <c r="G10798" s="379"/>
      <c r="H10798" s="379"/>
      <c r="I10798" s="380"/>
      <c r="J10798" s="380"/>
      <c r="K10798" s="380"/>
      <c r="L10798" s="380"/>
      <c r="M10798" s="380"/>
      <c r="N10798" s="380"/>
      <c r="O10798" s="380"/>
      <c r="P10798" s="380"/>
      <c r="Q10798" s="380"/>
      <c r="R10798" s="380"/>
      <c r="S10798" s="380"/>
      <c r="T10798" s="380"/>
      <c r="U10798" s="380"/>
      <c r="V10798" s="380"/>
      <c r="W10798" s="380"/>
      <c r="X10798" s="380"/>
      <c r="Y10798" s="380"/>
      <c r="Z10798" s="380"/>
      <c r="AA10798" s="380"/>
      <c r="AF10798" s="326"/>
    </row>
    <row r="10799" spans="1:32" x14ac:dyDescent="0.25">
      <c r="A10799" s="44" t="s">
        <v>264</v>
      </c>
      <c r="B10799" s="44" t="s">
        <v>15125</v>
      </c>
      <c r="C10799" s="45" t="s">
        <v>15126</v>
      </c>
      <c r="D10799" s="93" t="s">
        <v>18817</v>
      </c>
      <c r="E10799" s="45" t="s">
        <v>5239</v>
      </c>
      <c r="F10799" s="379"/>
      <c r="G10799" s="379"/>
      <c r="H10799" s="379"/>
      <c r="I10799" s="380"/>
      <c r="J10799" s="380"/>
      <c r="K10799" s="380"/>
      <c r="L10799" s="380"/>
      <c r="M10799" s="380"/>
      <c r="N10799" s="380"/>
      <c r="O10799" s="380"/>
      <c r="P10799" s="380"/>
      <c r="Q10799" s="380"/>
      <c r="R10799" s="380"/>
      <c r="S10799" s="380"/>
      <c r="T10799" s="380"/>
      <c r="U10799" s="380"/>
      <c r="V10799" s="380"/>
      <c r="W10799" s="380"/>
      <c r="X10799" s="380"/>
      <c r="Y10799" s="380"/>
      <c r="Z10799" s="380"/>
      <c r="AA10799" s="380"/>
      <c r="AF10799" s="326"/>
    </row>
    <row r="10800" spans="1:32" x14ac:dyDescent="0.3">
      <c r="A10800" s="92" t="s">
        <v>264</v>
      </c>
      <c r="B10800" s="92" t="s">
        <v>14014</v>
      </c>
      <c r="C10800" s="349" t="s">
        <v>5000</v>
      </c>
      <c r="D10800" s="349" t="s">
        <v>14041</v>
      </c>
      <c r="E10800" s="351">
        <v>47118</v>
      </c>
      <c r="F10800" s="93"/>
      <c r="G10800" s="93"/>
      <c r="H10800" s="93"/>
      <c r="I10800" s="99"/>
      <c r="J10800" s="99"/>
      <c r="K10800" s="99"/>
      <c r="L10800" s="99"/>
      <c r="M10800" s="99"/>
      <c r="N10800" s="99"/>
      <c r="O10800" s="99"/>
      <c r="P10800" s="99"/>
      <c r="Q10800" s="99"/>
      <c r="R10800" s="99"/>
      <c r="S10800" s="99"/>
      <c r="T10800" s="99"/>
      <c r="U10800" s="99"/>
      <c r="V10800" s="99"/>
      <c r="W10800" s="99"/>
      <c r="X10800" s="99"/>
      <c r="Y10800" s="99"/>
      <c r="Z10800" s="99"/>
      <c r="AF10800" s="326"/>
    </row>
    <row r="10801" spans="1:32" x14ac:dyDescent="0.25">
      <c r="A10801" s="44" t="s">
        <v>264</v>
      </c>
      <c r="B10801" s="44" t="s">
        <v>16212</v>
      </c>
      <c r="C10801" s="45" t="s">
        <v>14931</v>
      </c>
      <c r="D10801" s="93" t="s">
        <v>3876</v>
      </c>
      <c r="E10801" s="359">
        <f>DATE(2029,5,14)</f>
        <v>47252</v>
      </c>
      <c r="F10801" s="93"/>
      <c r="G10801" s="93"/>
      <c r="H10801" s="93"/>
      <c r="I10801" s="99"/>
      <c r="J10801" s="99"/>
      <c r="K10801" s="99"/>
      <c r="L10801" s="99"/>
      <c r="M10801" s="99"/>
      <c r="N10801" s="99"/>
      <c r="O10801" s="99"/>
      <c r="P10801" s="99"/>
      <c r="Q10801" s="99"/>
      <c r="R10801" s="99"/>
      <c r="S10801" s="99"/>
      <c r="T10801" s="99"/>
      <c r="U10801" s="99"/>
      <c r="V10801" s="99"/>
      <c r="W10801" s="99"/>
      <c r="X10801" s="99"/>
      <c r="Y10801" s="99"/>
      <c r="Z10801" s="99"/>
      <c r="AF10801" s="326"/>
    </row>
    <row r="10802" spans="1:32" x14ac:dyDescent="0.25">
      <c r="A10802" s="44" t="s">
        <v>264</v>
      </c>
      <c r="B10802" s="44" t="s">
        <v>16211</v>
      </c>
      <c r="C10802" s="45" t="s">
        <v>9914</v>
      </c>
      <c r="D10802" s="93" t="s">
        <v>3876</v>
      </c>
      <c r="E10802" s="359">
        <f>DATE(2027,12,4)</f>
        <v>46725</v>
      </c>
      <c r="F10802" s="93"/>
      <c r="G10802" s="93"/>
      <c r="H10802" s="93"/>
      <c r="I10802" s="99"/>
      <c r="J10802" s="99"/>
      <c r="K10802" s="99"/>
      <c r="L10802" s="99"/>
      <c r="M10802" s="99"/>
      <c r="N10802" s="99"/>
      <c r="O10802" s="99"/>
      <c r="P10802" s="99"/>
      <c r="Q10802" s="99"/>
      <c r="R10802" s="99"/>
      <c r="S10802" s="99"/>
      <c r="T10802" s="99"/>
      <c r="U10802" s="99"/>
      <c r="V10802" s="99"/>
      <c r="W10802" s="99"/>
      <c r="X10802" s="99"/>
      <c r="Y10802" s="99"/>
      <c r="Z10802" s="99"/>
      <c r="AF10802" s="326"/>
    </row>
    <row r="10803" spans="1:32" x14ac:dyDescent="0.25">
      <c r="A10803" s="44" t="s">
        <v>264</v>
      </c>
      <c r="B10803" s="44" t="s">
        <v>8984</v>
      </c>
      <c r="C10803" s="45" t="s">
        <v>8987</v>
      </c>
      <c r="D10803" s="45" t="s">
        <v>10697</v>
      </c>
      <c r="E10803" s="45" t="s">
        <v>2628</v>
      </c>
      <c r="F10803" s="93"/>
      <c r="G10803" s="93"/>
      <c r="H10803" s="93"/>
      <c r="I10803" s="99"/>
      <c r="J10803" s="99"/>
      <c r="K10803" s="99"/>
      <c r="L10803" s="99"/>
      <c r="M10803" s="99"/>
      <c r="N10803" s="44"/>
      <c r="O10803" s="44"/>
      <c r="P10803" s="99"/>
      <c r="Q10803" s="99"/>
      <c r="R10803" s="99"/>
      <c r="S10803" s="99"/>
      <c r="T10803" s="99"/>
      <c r="U10803" s="99"/>
      <c r="V10803" s="99"/>
      <c r="W10803" s="99"/>
      <c r="X10803" s="99"/>
      <c r="Y10803" s="99"/>
      <c r="Z10803" s="99"/>
      <c r="AF10803" s="326"/>
    </row>
    <row r="10804" spans="1:32" x14ac:dyDescent="0.25">
      <c r="A10804" s="44" t="s">
        <v>264</v>
      </c>
      <c r="B10804" s="44" t="s">
        <v>203</v>
      </c>
      <c r="C10804" s="45" t="s">
        <v>7918</v>
      </c>
      <c r="D10804" s="45" t="s">
        <v>10697</v>
      </c>
      <c r="E10804" s="45" t="s">
        <v>7121</v>
      </c>
      <c r="F10804" s="93"/>
      <c r="G10804" s="93"/>
      <c r="H10804" s="93"/>
      <c r="I10804" s="99"/>
      <c r="J10804" s="99"/>
      <c r="K10804" s="99"/>
      <c r="L10804" s="99"/>
      <c r="M10804" s="99"/>
      <c r="N10804" s="44"/>
      <c r="O10804" s="44"/>
      <c r="P10804" s="99"/>
      <c r="Q10804" s="99"/>
      <c r="R10804" s="99"/>
      <c r="S10804" s="99"/>
      <c r="T10804" s="99"/>
      <c r="U10804" s="99"/>
      <c r="V10804" s="99"/>
      <c r="W10804" s="99"/>
      <c r="X10804" s="99"/>
      <c r="Y10804" s="99"/>
      <c r="Z10804" s="99"/>
      <c r="AA10804" s="380"/>
      <c r="AF10804" s="326"/>
    </row>
    <row r="10805" spans="1:32" x14ac:dyDescent="0.3">
      <c r="A10805" s="57" t="s">
        <v>9</v>
      </c>
      <c r="B10805" s="57" t="s">
        <v>2254</v>
      </c>
      <c r="C10805" s="62">
        <v>24030</v>
      </c>
      <c r="D10805" s="93" t="s">
        <v>5007</v>
      </c>
      <c r="E10805" s="60">
        <v>46326</v>
      </c>
      <c r="F10805" s="379"/>
      <c r="G10805" s="379"/>
      <c r="H10805" s="379"/>
      <c r="I10805" s="380"/>
      <c r="J10805" s="380"/>
      <c r="K10805" s="380"/>
      <c r="L10805" s="380"/>
      <c r="M10805" s="380"/>
      <c r="N10805" s="380"/>
      <c r="O10805" s="380"/>
      <c r="P10805" s="380"/>
      <c r="Q10805" s="380"/>
      <c r="R10805" s="380"/>
      <c r="S10805" s="380"/>
      <c r="T10805" s="380"/>
      <c r="U10805" s="380"/>
      <c r="V10805" s="380"/>
      <c r="W10805" s="380"/>
      <c r="X10805" s="380"/>
      <c r="Y10805" s="380"/>
      <c r="Z10805" s="380"/>
      <c r="AA10805" s="380"/>
      <c r="AF10805" s="326"/>
    </row>
    <row r="10806" spans="1:32" ht="14.4" x14ac:dyDescent="0.3">
      <c r="A10806" s="385" t="s">
        <v>9</v>
      </c>
      <c r="B10806" s="385" t="s">
        <v>1362</v>
      </c>
      <c r="C10806" s="387" t="s">
        <v>5000</v>
      </c>
      <c r="D10806" s="93" t="s">
        <v>5007</v>
      </c>
      <c r="E10806" s="389" t="s">
        <v>10500</v>
      </c>
      <c r="AF10806" s="326"/>
    </row>
    <row r="10807" spans="1:32" x14ac:dyDescent="0.3">
      <c r="A10807" s="385" t="s">
        <v>9</v>
      </c>
      <c r="B10807" s="385" t="s">
        <v>1339</v>
      </c>
      <c r="C10807" s="387">
        <v>24027</v>
      </c>
      <c r="D10807" s="93" t="s">
        <v>5007</v>
      </c>
      <c r="E10807" s="388">
        <v>46507</v>
      </c>
      <c r="AF10807" s="326"/>
    </row>
    <row r="10808" spans="1:32" x14ac:dyDescent="0.25">
      <c r="A10808" s="267" t="s">
        <v>9</v>
      </c>
      <c r="B10808" s="267" t="s">
        <v>9308</v>
      </c>
      <c r="C10808" s="268">
        <v>791202303004</v>
      </c>
      <c r="D10808" s="268" t="s">
        <v>6775</v>
      </c>
      <c r="E10808" s="269" t="s">
        <v>3276</v>
      </c>
      <c r="F10808" s="93"/>
      <c r="G10808" s="93"/>
      <c r="H10808" s="93"/>
      <c r="I10808" s="99"/>
      <c r="J10808" s="99"/>
      <c r="K10808" s="99"/>
      <c r="L10808" s="99"/>
      <c r="M10808" s="99"/>
      <c r="N10808" s="44"/>
      <c r="O10808" s="44"/>
      <c r="P10808" s="99"/>
      <c r="Q10808" s="99"/>
      <c r="R10808" s="99"/>
      <c r="S10808" s="99"/>
      <c r="T10808" s="99"/>
      <c r="U10808" s="99"/>
      <c r="V10808" s="99"/>
      <c r="W10808" s="99"/>
      <c r="X10808" s="99"/>
      <c r="Y10808" s="99"/>
      <c r="Z10808" s="99"/>
      <c r="AF10808" s="326"/>
    </row>
    <row r="10809" spans="1:32" x14ac:dyDescent="0.25">
      <c r="A10809" s="57" t="s">
        <v>9</v>
      </c>
      <c r="B10809" s="92" t="s">
        <v>3862</v>
      </c>
      <c r="C10809" s="93" t="s">
        <v>3860</v>
      </c>
      <c r="D10809" s="93" t="s">
        <v>3861</v>
      </c>
      <c r="E10809" s="94">
        <v>46203</v>
      </c>
      <c r="F10809" s="93"/>
      <c r="G10809" s="93"/>
      <c r="H10809" s="93"/>
      <c r="I10809" s="99"/>
      <c r="J10809" s="99"/>
      <c r="K10809" s="99"/>
      <c r="L10809" s="99"/>
      <c r="M10809" s="99"/>
      <c r="N10809" s="44"/>
      <c r="O10809" s="44"/>
      <c r="P10809" s="99"/>
      <c r="Q10809" s="99"/>
      <c r="R10809" s="99"/>
      <c r="S10809" s="99"/>
      <c r="T10809" s="99"/>
      <c r="U10809" s="99"/>
      <c r="V10809" s="99"/>
      <c r="W10809" s="99"/>
      <c r="X10809" s="99"/>
      <c r="Y10809" s="99"/>
      <c r="Z10809" s="99"/>
      <c r="AA10809" s="380"/>
      <c r="AF10809" s="326"/>
    </row>
    <row r="10810" spans="1:32" x14ac:dyDescent="0.25">
      <c r="A10810" s="76" t="s">
        <v>9</v>
      </c>
      <c r="B10810" s="44" t="s">
        <v>17386</v>
      </c>
      <c r="C10810" s="45">
        <v>8.26</v>
      </c>
      <c r="D10810" s="45" t="s">
        <v>13565</v>
      </c>
      <c r="E10810" s="46">
        <v>47787</v>
      </c>
      <c r="F10810" s="45"/>
      <c r="G10810" s="93"/>
      <c r="H10810" s="93"/>
      <c r="I10810" s="99"/>
      <c r="J10810" s="99"/>
      <c r="K10810" s="99"/>
      <c r="L10810" s="99"/>
      <c r="M10810" s="99"/>
      <c r="N10810" s="99"/>
      <c r="O10810" s="99"/>
      <c r="P10810" s="99"/>
      <c r="Q10810" s="99"/>
      <c r="R10810" s="99"/>
      <c r="S10810" s="99"/>
      <c r="T10810" s="99"/>
      <c r="U10810" s="99"/>
      <c r="V10810" s="99"/>
      <c r="W10810" s="99"/>
      <c r="X10810" s="99"/>
      <c r="Y10810" s="99"/>
      <c r="Z10810" s="99"/>
      <c r="AF10810" s="326"/>
    </row>
    <row r="10811" spans="1:32" x14ac:dyDescent="0.25">
      <c r="A10811" s="44" t="s">
        <v>9</v>
      </c>
      <c r="B10811" s="44" t="s">
        <v>13127</v>
      </c>
      <c r="C10811" s="45">
        <v>13.24</v>
      </c>
      <c r="D10811" s="45" t="s">
        <v>13565</v>
      </c>
      <c r="E10811" s="46">
        <v>47299</v>
      </c>
      <c r="F10811" s="45"/>
      <c r="G10811" s="93"/>
      <c r="H10811" s="93"/>
      <c r="I10811" s="99"/>
      <c r="J10811" s="99"/>
      <c r="K10811" s="99"/>
      <c r="L10811" s="99"/>
      <c r="M10811" s="99"/>
      <c r="N10811" s="99"/>
      <c r="O10811" s="99"/>
      <c r="P10811" s="99"/>
      <c r="Q10811" s="99"/>
      <c r="R10811" s="99"/>
      <c r="S10811" s="99"/>
      <c r="T10811" s="99"/>
      <c r="U10811" s="99"/>
      <c r="V10811" s="99"/>
      <c r="W10811" s="99"/>
      <c r="X10811" s="99"/>
      <c r="Y10811" s="99"/>
      <c r="Z10811" s="99"/>
      <c r="AF10811" s="326"/>
    </row>
    <row r="10812" spans="1:32" x14ac:dyDescent="0.25">
      <c r="A10812" s="44" t="s">
        <v>9</v>
      </c>
      <c r="B10812" s="44" t="s">
        <v>13126</v>
      </c>
      <c r="C10812" s="45">
        <v>14.24</v>
      </c>
      <c r="D10812" s="45" t="s">
        <v>13565</v>
      </c>
      <c r="E10812" s="46">
        <v>47299</v>
      </c>
      <c r="F10812" s="45"/>
      <c r="G10812" s="93"/>
      <c r="H10812" s="93"/>
      <c r="I10812" s="99"/>
      <c r="J10812" s="99"/>
      <c r="K10812" s="99"/>
      <c r="L10812" s="99"/>
      <c r="M10812" s="99"/>
      <c r="N10812" s="99"/>
      <c r="O10812" s="99"/>
      <c r="P10812" s="99"/>
      <c r="Q10812" s="99"/>
      <c r="R10812" s="99"/>
      <c r="S10812" s="99"/>
      <c r="T10812" s="99"/>
      <c r="U10812" s="99"/>
      <c r="V10812" s="99"/>
      <c r="W10812" s="99"/>
      <c r="X10812" s="99"/>
      <c r="Y10812" s="99"/>
      <c r="Z10812" s="99"/>
      <c r="AF10812" s="326"/>
    </row>
    <row r="10813" spans="1:32" x14ac:dyDescent="0.25">
      <c r="A10813" s="44" t="s">
        <v>9</v>
      </c>
      <c r="B10813" s="44" t="s">
        <v>13196</v>
      </c>
      <c r="C10813" s="45">
        <v>15.23</v>
      </c>
      <c r="D10813" s="45" t="s">
        <v>13565</v>
      </c>
      <c r="E10813" s="46">
        <v>46934</v>
      </c>
      <c r="F10813" s="45"/>
      <c r="G10813" s="93"/>
      <c r="H10813" s="93"/>
      <c r="I10813" s="99"/>
      <c r="J10813" s="99"/>
      <c r="K10813" s="99"/>
      <c r="L10813" s="99"/>
      <c r="M10813" s="99"/>
      <c r="N10813" s="99"/>
      <c r="O10813" s="99"/>
      <c r="P10813" s="99"/>
      <c r="Q10813" s="99"/>
      <c r="R10813" s="99"/>
      <c r="S10813" s="99"/>
      <c r="T10813" s="99"/>
      <c r="U10813" s="99"/>
      <c r="V10813" s="99"/>
      <c r="W10813" s="99"/>
      <c r="X10813" s="99"/>
      <c r="Y10813" s="99"/>
      <c r="Z10813" s="99"/>
      <c r="AF10813" s="326"/>
    </row>
    <row r="10814" spans="1:32" x14ac:dyDescent="0.25">
      <c r="A10814" s="44" t="s">
        <v>9</v>
      </c>
      <c r="B10814" s="44" t="s">
        <v>13137</v>
      </c>
      <c r="C10814" s="45">
        <v>16.239999999999998</v>
      </c>
      <c r="D10814" s="45" t="s">
        <v>13565</v>
      </c>
      <c r="E10814" s="46">
        <v>47299</v>
      </c>
      <c r="F10814" s="45"/>
      <c r="G10814" s="93"/>
      <c r="H10814" s="93"/>
      <c r="I10814" s="99"/>
      <c r="J10814" s="99"/>
      <c r="K10814" s="99"/>
      <c r="L10814" s="99"/>
      <c r="M10814" s="99"/>
      <c r="N10814" s="99"/>
      <c r="O10814" s="99"/>
      <c r="P10814" s="99"/>
      <c r="Q10814" s="99"/>
      <c r="R10814" s="99"/>
      <c r="S10814" s="99"/>
      <c r="T10814" s="99"/>
      <c r="U10814" s="99"/>
      <c r="V10814" s="99"/>
      <c r="W10814" s="99"/>
      <c r="X10814" s="99"/>
      <c r="Y10814" s="99"/>
      <c r="Z10814" s="99"/>
      <c r="AF10814" s="326"/>
    </row>
    <row r="10815" spans="1:32" x14ac:dyDescent="0.25">
      <c r="A10815" s="44" t="s">
        <v>9</v>
      </c>
      <c r="B10815" s="44" t="s">
        <v>13145</v>
      </c>
      <c r="C10815" s="45">
        <v>20.239999999999998</v>
      </c>
      <c r="D10815" s="45" t="s">
        <v>13565</v>
      </c>
      <c r="E10815" s="46">
        <v>47299</v>
      </c>
      <c r="F10815" s="45"/>
      <c r="G10815" s="93"/>
      <c r="H10815" s="93"/>
      <c r="I10815" s="99"/>
      <c r="J10815" s="99"/>
      <c r="K10815" s="99"/>
      <c r="L10815" s="99"/>
      <c r="M10815" s="99"/>
      <c r="N10815" s="99"/>
      <c r="O10815" s="99"/>
      <c r="P10815" s="99"/>
      <c r="Q10815" s="99"/>
      <c r="R10815" s="99"/>
      <c r="S10815" s="99"/>
      <c r="T10815" s="99"/>
      <c r="U10815" s="99"/>
      <c r="V10815" s="99"/>
      <c r="W10815" s="99"/>
      <c r="X10815" s="99"/>
      <c r="Y10815" s="99"/>
      <c r="Z10815" s="99"/>
      <c r="AF10815" s="326"/>
    </row>
    <row r="10816" spans="1:32" x14ac:dyDescent="0.25">
      <c r="A10816" s="44" t="s">
        <v>9</v>
      </c>
      <c r="B10816" s="44" t="s">
        <v>13111</v>
      </c>
      <c r="C10816" s="45">
        <v>33.24</v>
      </c>
      <c r="D10816" s="45" t="s">
        <v>13565</v>
      </c>
      <c r="E10816" s="46">
        <v>47299</v>
      </c>
      <c r="F10816" s="45"/>
      <c r="G10816" s="93"/>
      <c r="H10816" s="93"/>
      <c r="I10816" s="99"/>
      <c r="J10816" s="99"/>
      <c r="K10816" s="99"/>
      <c r="L10816" s="99"/>
      <c r="M10816" s="99"/>
      <c r="N10816" s="99"/>
      <c r="O10816" s="99"/>
      <c r="P10816" s="99"/>
      <c r="Q10816" s="99"/>
      <c r="R10816" s="99"/>
      <c r="S10816" s="99"/>
      <c r="T10816" s="99"/>
      <c r="U10816" s="99"/>
      <c r="V10816" s="99"/>
      <c r="W10816" s="99"/>
      <c r="X10816" s="99"/>
      <c r="Y10816" s="99"/>
      <c r="Z10816" s="99"/>
      <c r="AF10816" s="326"/>
    </row>
    <row r="10817" spans="1:32" x14ac:dyDescent="0.25">
      <c r="A10817" s="44" t="s">
        <v>9</v>
      </c>
      <c r="B10817" s="44" t="s">
        <v>5100</v>
      </c>
      <c r="C10817" s="45" t="s">
        <v>5109</v>
      </c>
      <c r="D10817" s="46" t="s">
        <v>13037</v>
      </c>
      <c r="E10817" s="46">
        <v>46250</v>
      </c>
      <c r="AF10817" s="326"/>
    </row>
    <row r="10818" spans="1:32" x14ac:dyDescent="0.25">
      <c r="A10818" s="44" t="s">
        <v>9</v>
      </c>
      <c r="B10818" s="44" t="s">
        <v>5100</v>
      </c>
      <c r="C10818" s="45" t="s">
        <v>5109</v>
      </c>
      <c r="D10818" s="46" t="s">
        <v>13037</v>
      </c>
      <c r="E10818" s="46">
        <v>46250</v>
      </c>
      <c r="AF10818" s="326"/>
    </row>
    <row r="10819" spans="1:32" x14ac:dyDescent="0.25">
      <c r="A10819" s="44" t="s">
        <v>9</v>
      </c>
      <c r="B10819" s="44" t="s">
        <v>5100</v>
      </c>
      <c r="C10819" s="45" t="s">
        <v>5109</v>
      </c>
      <c r="D10819" s="46" t="s">
        <v>13037</v>
      </c>
      <c r="E10819" s="46">
        <v>46250</v>
      </c>
      <c r="AF10819" s="326"/>
    </row>
    <row r="10820" spans="1:32" x14ac:dyDescent="0.25">
      <c r="A10820" s="44" t="s">
        <v>9</v>
      </c>
      <c r="B10820" s="44" t="s">
        <v>5100</v>
      </c>
      <c r="C10820" s="45" t="s">
        <v>5109</v>
      </c>
      <c r="D10820" s="46" t="s">
        <v>13037</v>
      </c>
      <c r="E10820" s="46">
        <v>46250</v>
      </c>
      <c r="AF10820" s="326"/>
    </row>
    <row r="10821" spans="1:32" x14ac:dyDescent="0.25">
      <c r="A10821" s="44" t="s">
        <v>9</v>
      </c>
      <c r="B10821" s="44" t="s">
        <v>5100</v>
      </c>
      <c r="C10821" s="45" t="s">
        <v>5109</v>
      </c>
      <c r="D10821" s="46" t="s">
        <v>13037</v>
      </c>
      <c r="E10821" s="46">
        <v>46250</v>
      </c>
      <c r="AF10821" s="326"/>
    </row>
    <row r="10822" spans="1:32" x14ac:dyDescent="0.25">
      <c r="A10822" s="44" t="s">
        <v>9</v>
      </c>
      <c r="B10822" s="44" t="s">
        <v>1648</v>
      </c>
      <c r="C10822" s="45" t="s">
        <v>6839</v>
      </c>
      <c r="D10822" s="46" t="s">
        <v>13037</v>
      </c>
      <c r="E10822" s="46">
        <v>46495</v>
      </c>
      <c r="AF10822" s="326"/>
    </row>
    <row r="10823" spans="1:32" x14ac:dyDescent="0.25">
      <c r="A10823" s="44" t="s">
        <v>9</v>
      </c>
      <c r="B10823" s="44" t="s">
        <v>1648</v>
      </c>
      <c r="C10823" s="45" t="s">
        <v>6839</v>
      </c>
      <c r="D10823" s="46" t="s">
        <v>13037</v>
      </c>
      <c r="E10823" s="46">
        <v>46495</v>
      </c>
      <c r="AF10823" s="326"/>
    </row>
    <row r="10824" spans="1:32" x14ac:dyDescent="0.25">
      <c r="A10824" s="44" t="s">
        <v>9</v>
      </c>
      <c r="B10824" s="44" t="s">
        <v>1648</v>
      </c>
      <c r="C10824" s="45" t="s">
        <v>6839</v>
      </c>
      <c r="D10824" s="46" t="s">
        <v>13037</v>
      </c>
      <c r="E10824" s="46">
        <v>46495</v>
      </c>
      <c r="AF10824" s="326"/>
    </row>
    <row r="10825" spans="1:32" x14ac:dyDescent="0.25">
      <c r="A10825" s="44" t="s">
        <v>9</v>
      </c>
      <c r="B10825" s="44" t="s">
        <v>1648</v>
      </c>
      <c r="C10825" s="45" t="s">
        <v>6839</v>
      </c>
      <c r="D10825" s="46" t="s">
        <v>13037</v>
      </c>
      <c r="E10825" s="46">
        <v>46495</v>
      </c>
      <c r="AF10825" s="326"/>
    </row>
    <row r="10826" spans="1:32" x14ac:dyDescent="0.25">
      <c r="A10826" s="44" t="s">
        <v>9</v>
      </c>
      <c r="B10826" s="44" t="s">
        <v>1648</v>
      </c>
      <c r="C10826" s="45" t="s">
        <v>6839</v>
      </c>
      <c r="D10826" s="46" t="s">
        <v>13037</v>
      </c>
      <c r="E10826" s="46">
        <v>46495</v>
      </c>
      <c r="AF10826" s="326"/>
    </row>
    <row r="10827" spans="1:32" x14ac:dyDescent="0.25">
      <c r="A10827" s="44" t="s">
        <v>9</v>
      </c>
      <c r="B10827" s="44" t="s">
        <v>2610</v>
      </c>
      <c r="C10827" s="45" t="s">
        <v>14489</v>
      </c>
      <c r="D10827" s="46" t="s">
        <v>13037</v>
      </c>
      <c r="E10827" s="46">
        <v>46162</v>
      </c>
      <c r="AF10827" s="326"/>
    </row>
    <row r="10828" spans="1:32" x14ac:dyDescent="0.25">
      <c r="A10828" s="135" t="s">
        <v>9</v>
      </c>
      <c r="B10828" s="131" t="s">
        <v>6186</v>
      </c>
      <c r="C10828" s="93" t="s">
        <v>6187</v>
      </c>
      <c r="D10828" s="93" t="s">
        <v>1250</v>
      </c>
      <c r="E10828" s="94">
        <v>46341</v>
      </c>
      <c r="F10828" s="93"/>
      <c r="G10828" s="93"/>
      <c r="H10828" s="93"/>
      <c r="I10828" s="99"/>
      <c r="J10828" s="99"/>
      <c r="K10828" s="99"/>
      <c r="L10828" s="99"/>
      <c r="M10828" s="99"/>
      <c r="N10828" s="44"/>
      <c r="O10828" s="44"/>
      <c r="P10828" s="99"/>
      <c r="Q10828" s="99"/>
      <c r="R10828" s="99"/>
      <c r="S10828" s="99"/>
      <c r="T10828" s="99"/>
      <c r="U10828" s="99"/>
      <c r="V10828" s="99"/>
      <c r="W10828" s="99"/>
      <c r="X10828" s="99"/>
      <c r="Y10828" s="99"/>
      <c r="Z10828" s="99"/>
      <c r="AA10828" s="380"/>
      <c r="AF10828" s="326"/>
    </row>
    <row r="10829" spans="1:32" x14ac:dyDescent="0.25">
      <c r="A10829" s="67" t="s">
        <v>7412</v>
      </c>
      <c r="B10829" s="256" t="s">
        <v>7398</v>
      </c>
      <c r="C10829" s="53" t="s">
        <v>7439</v>
      </c>
      <c r="D10829" s="93" t="s">
        <v>5891</v>
      </c>
      <c r="E10829" s="257">
        <v>46824</v>
      </c>
      <c r="F10829" s="93"/>
      <c r="G10829" s="93"/>
      <c r="H10829" s="93"/>
      <c r="I10829" s="99"/>
      <c r="J10829" s="99"/>
      <c r="K10829" s="99"/>
      <c r="L10829" s="99"/>
      <c r="M10829" s="99"/>
      <c r="N10829" s="99"/>
      <c r="O10829" s="99"/>
      <c r="P10829" s="99"/>
      <c r="Q10829" s="99"/>
      <c r="R10829" s="99"/>
      <c r="S10829" s="99"/>
      <c r="T10829" s="99"/>
      <c r="U10829" s="99"/>
      <c r="V10829" s="99"/>
      <c r="W10829" s="99"/>
      <c r="X10829" s="99"/>
      <c r="Y10829" s="99"/>
      <c r="Z10829" s="99"/>
      <c r="AF10829" s="326"/>
    </row>
    <row r="10830" spans="1:32" x14ac:dyDescent="0.25">
      <c r="A10830" s="256" t="s">
        <v>7412</v>
      </c>
      <c r="B10830" s="67" t="s">
        <v>5906</v>
      </c>
      <c r="C10830" s="77" t="s">
        <v>9264</v>
      </c>
      <c r="D10830" s="93" t="s">
        <v>5891</v>
      </c>
      <c r="E10830" s="55">
        <v>46935</v>
      </c>
      <c r="F10830" s="93"/>
      <c r="G10830" s="93"/>
      <c r="H10830" s="93"/>
      <c r="I10830" s="99"/>
      <c r="J10830" s="99"/>
      <c r="K10830" s="99"/>
      <c r="L10830" s="99"/>
      <c r="M10830" s="99"/>
      <c r="N10830" s="99"/>
      <c r="O10830" s="99"/>
      <c r="P10830" s="99"/>
      <c r="Q10830" s="99"/>
      <c r="R10830" s="99"/>
      <c r="S10830" s="99"/>
      <c r="T10830" s="99"/>
      <c r="U10830" s="99"/>
      <c r="V10830" s="99"/>
      <c r="W10830" s="99"/>
      <c r="X10830" s="99"/>
      <c r="Y10830" s="99"/>
      <c r="Z10830" s="99"/>
      <c r="AF10830" s="326"/>
    </row>
    <row r="10831" spans="1:32" x14ac:dyDescent="0.25">
      <c r="A10831" s="44" t="s">
        <v>7412</v>
      </c>
      <c r="B10831" s="92" t="s">
        <v>13084</v>
      </c>
      <c r="C10831" s="93" t="s">
        <v>13054</v>
      </c>
      <c r="D10831" s="93" t="s">
        <v>1250</v>
      </c>
      <c r="E10831" s="94">
        <v>47208</v>
      </c>
      <c r="F10831" s="93"/>
      <c r="G10831" s="93"/>
      <c r="H10831" s="93"/>
      <c r="I10831" s="99"/>
      <c r="J10831" s="99"/>
      <c r="K10831" s="99"/>
      <c r="L10831" s="99"/>
      <c r="M10831" s="99"/>
      <c r="N10831" s="99"/>
      <c r="O10831" s="44"/>
      <c r="P10831" s="99"/>
      <c r="Q10831" s="99"/>
      <c r="R10831" s="99"/>
      <c r="S10831" s="99"/>
      <c r="T10831" s="99"/>
      <c r="U10831" s="99"/>
      <c r="V10831" s="99"/>
      <c r="W10831" s="99"/>
      <c r="X10831" s="99"/>
      <c r="Y10831" s="99"/>
      <c r="Z10831" s="99"/>
      <c r="AF10831" s="326"/>
    </row>
    <row r="10832" spans="1:32" x14ac:dyDescent="0.25">
      <c r="A10832" s="44" t="s">
        <v>7412</v>
      </c>
      <c r="B10832" s="44" t="s">
        <v>3156</v>
      </c>
      <c r="C10832" s="45">
        <v>230904</v>
      </c>
      <c r="D10832" s="45" t="s">
        <v>12340</v>
      </c>
      <c r="E10832" s="45" t="s">
        <v>8524</v>
      </c>
      <c r="AF10832" s="326"/>
    </row>
    <row r="10833" spans="1:32" x14ac:dyDescent="0.25">
      <c r="A10833" s="44" t="s">
        <v>7412</v>
      </c>
      <c r="B10833" s="44" t="s">
        <v>11296</v>
      </c>
      <c r="C10833" s="45">
        <v>240402</v>
      </c>
      <c r="D10833" s="45" t="s">
        <v>12340</v>
      </c>
      <c r="E10833" s="45" t="s">
        <v>5311</v>
      </c>
      <c r="AF10833" s="326"/>
    </row>
    <row r="10834" spans="1:32" x14ac:dyDescent="0.25">
      <c r="A10834" s="44" t="s">
        <v>7412</v>
      </c>
      <c r="B10834" s="44" t="s">
        <v>5447</v>
      </c>
      <c r="C10834" s="45">
        <v>240804</v>
      </c>
      <c r="D10834" s="45" t="s">
        <v>12340</v>
      </c>
      <c r="E10834" s="45" t="s">
        <v>12234</v>
      </c>
      <c r="AF10834" s="326"/>
    </row>
    <row r="10835" spans="1:32" x14ac:dyDescent="0.25">
      <c r="A10835" s="44" t="s">
        <v>7412</v>
      </c>
      <c r="B10835" s="44" t="s">
        <v>7117</v>
      </c>
      <c r="C10835" s="45">
        <v>260203</v>
      </c>
      <c r="D10835" s="45" t="s">
        <v>12340</v>
      </c>
      <c r="E10835" s="45" t="s">
        <v>10021</v>
      </c>
      <c r="AF10835" s="326"/>
    </row>
    <row r="10836" spans="1:32" x14ac:dyDescent="0.25">
      <c r="A10836" s="44" t="s">
        <v>7412</v>
      </c>
      <c r="B10836" s="44" t="s">
        <v>3160</v>
      </c>
      <c r="C10836" s="45">
        <v>230901</v>
      </c>
      <c r="D10836" s="45" t="s">
        <v>12340</v>
      </c>
      <c r="E10836" s="45" t="s">
        <v>8524</v>
      </c>
      <c r="AF10836" s="326"/>
    </row>
    <row r="10837" spans="1:32" x14ac:dyDescent="0.25">
      <c r="A10837" s="44" t="s">
        <v>7412</v>
      </c>
      <c r="B10837" s="44" t="s">
        <v>977</v>
      </c>
      <c r="C10837" s="45">
        <v>230805</v>
      </c>
      <c r="D10837" s="45" t="s">
        <v>12340</v>
      </c>
      <c r="E10837" s="45" t="s">
        <v>4380</v>
      </c>
      <c r="AF10837" s="326"/>
    </row>
    <row r="10838" spans="1:32" x14ac:dyDescent="0.25">
      <c r="A10838" s="44" t="s">
        <v>7412</v>
      </c>
      <c r="B10838" s="44" t="s">
        <v>3598</v>
      </c>
      <c r="C10838" s="45">
        <v>230301</v>
      </c>
      <c r="D10838" s="45" t="s">
        <v>12340</v>
      </c>
      <c r="E10838" s="45" t="s">
        <v>5580</v>
      </c>
      <c r="AF10838" s="326"/>
    </row>
    <row r="10839" spans="1:32" x14ac:dyDescent="0.25">
      <c r="A10839" s="44" t="s">
        <v>7412</v>
      </c>
      <c r="B10839" s="44" t="s">
        <v>967</v>
      </c>
      <c r="C10839" s="45">
        <v>230601</v>
      </c>
      <c r="D10839" s="45" t="s">
        <v>12340</v>
      </c>
      <c r="E10839" s="45" t="s">
        <v>8383</v>
      </c>
      <c r="AF10839" s="326"/>
    </row>
    <row r="10840" spans="1:32" x14ac:dyDescent="0.25">
      <c r="A10840" s="360" t="s">
        <v>12209</v>
      </c>
      <c r="B10840" s="92" t="s">
        <v>14075</v>
      </c>
      <c r="C10840" s="93" t="s">
        <v>14076</v>
      </c>
      <c r="D10840" s="93" t="s">
        <v>1250</v>
      </c>
      <c r="E10840" s="94">
        <v>47223</v>
      </c>
      <c r="F10840" s="93"/>
      <c r="G10840" s="93"/>
      <c r="H10840" s="93"/>
      <c r="I10840" s="99"/>
      <c r="J10840" s="99"/>
      <c r="K10840" s="99"/>
      <c r="L10840" s="99"/>
      <c r="M10840" s="99"/>
      <c r="N10840" s="99"/>
      <c r="O10840" s="99"/>
      <c r="P10840" s="99"/>
      <c r="Q10840" s="99"/>
      <c r="R10840" s="99"/>
      <c r="S10840" s="99"/>
      <c r="T10840" s="99"/>
      <c r="U10840" s="99"/>
      <c r="V10840" s="99"/>
      <c r="W10840" s="99"/>
      <c r="X10840" s="99"/>
      <c r="Y10840" s="99"/>
      <c r="Z10840" s="99"/>
      <c r="AF10840" s="326"/>
    </row>
    <row r="10841" spans="1:32" x14ac:dyDescent="0.25">
      <c r="A10841" s="102" t="s">
        <v>12209</v>
      </c>
      <c r="B10841" s="92" t="s">
        <v>12217</v>
      </c>
      <c r="C10841" s="93" t="s">
        <v>12221</v>
      </c>
      <c r="D10841" s="93" t="s">
        <v>1250</v>
      </c>
      <c r="E10841" s="94">
        <v>46317</v>
      </c>
      <c r="F10841" s="93"/>
      <c r="G10841" s="93"/>
      <c r="H10841" s="93"/>
      <c r="I10841" s="99"/>
      <c r="J10841" s="99"/>
      <c r="K10841" s="99"/>
      <c r="L10841" s="99"/>
      <c r="M10841" s="99"/>
      <c r="N10841" s="44"/>
      <c r="O10841" s="44"/>
      <c r="P10841" s="99"/>
      <c r="Q10841" s="99"/>
      <c r="R10841" s="99"/>
      <c r="S10841" s="99"/>
      <c r="T10841" s="99"/>
      <c r="U10841" s="99"/>
      <c r="V10841" s="99"/>
      <c r="W10841" s="99"/>
      <c r="X10841" s="99"/>
      <c r="Y10841" s="99"/>
      <c r="Z10841" s="99"/>
      <c r="AA10841" s="380"/>
      <c r="AF10841" s="326"/>
    </row>
    <row r="10842" spans="1:32" x14ac:dyDescent="0.25">
      <c r="A10842" s="102" t="s">
        <v>12209</v>
      </c>
      <c r="B10842" s="92" t="s">
        <v>12227</v>
      </c>
      <c r="C10842" s="93" t="s">
        <v>12228</v>
      </c>
      <c r="D10842" s="93" t="s">
        <v>1250</v>
      </c>
      <c r="E10842" s="94">
        <v>46317</v>
      </c>
      <c r="F10842" s="93"/>
      <c r="G10842" s="93"/>
      <c r="H10842" s="93"/>
      <c r="I10842" s="99"/>
      <c r="J10842" s="99"/>
      <c r="K10842" s="99"/>
      <c r="L10842" s="99"/>
      <c r="M10842" s="99"/>
      <c r="N10842" s="44"/>
      <c r="O10842" s="44"/>
      <c r="P10842" s="99"/>
      <c r="Q10842" s="99"/>
      <c r="R10842" s="99"/>
      <c r="S10842" s="99"/>
      <c r="T10842" s="99"/>
      <c r="U10842" s="99"/>
      <c r="V10842" s="99"/>
      <c r="W10842" s="99"/>
      <c r="X10842" s="99"/>
      <c r="Y10842" s="99"/>
      <c r="Z10842" s="99"/>
      <c r="AA10842" s="380"/>
      <c r="AF10842" s="326"/>
    </row>
    <row r="10843" spans="1:32" x14ac:dyDescent="0.25">
      <c r="A10843" s="256" t="s">
        <v>4202</v>
      </c>
      <c r="B10843" s="256" t="s">
        <v>9158</v>
      </c>
      <c r="C10843" s="53" t="s">
        <v>9265</v>
      </c>
      <c r="D10843" s="93" t="s">
        <v>5891</v>
      </c>
      <c r="E10843" s="257">
        <v>47059</v>
      </c>
      <c r="F10843" s="93"/>
      <c r="G10843" s="93"/>
      <c r="H10843" s="93"/>
      <c r="I10843" s="99"/>
      <c r="J10843" s="99"/>
      <c r="K10843" s="99"/>
      <c r="L10843" s="99"/>
      <c r="M10843" s="99"/>
      <c r="N10843" s="99"/>
      <c r="O10843" s="99"/>
      <c r="P10843" s="99"/>
      <c r="Q10843" s="99"/>
      <c r="R10843" s="99"/>
      <c r="S10843" s="99"/>
      <c r="T10843" s="99"/>
      <c r="U10843" s="99"/>
      <c r="V10843" s="99"/>
      <c r="W10843" s="99"/>
      <c r="X10843" s="99"/>
      <c r="Y10843" s="99"/>
      <c r="Z10843" s="99"/>
      <c r="AF10843" s="326"/>
    </row>
    <row r="10844" spans="1:32" x14ac:dyDescent="0.25">
      <c r="A10844" s="44" t="s">
        <v>8858</v>
      </c>
      <c r="B10844" s="44" t="s">
        <v>20344</v>
      </c>
      <c r="C10844" s="45" t="s">
        <v>8813</v>
      </c>
      <c r="D10844" s="32" t="s">
        <v>12570</v>
      </c>
      <c r="E10844" s="46">
        <v>46387</v>
      </c>
      <c r="AF10844" s="326"/>
    </row>
    <row r="10845" spans="1:32" x14ac:dyDescent="0.25">
      <c r="A10845" s="44" t="s">
        <v>8858</v>
      </c>
      <c r="B10845" s="44" t="s">
        <v>20353</v>
      </c>
      <c r="C10845" s="45" t="s">
        <v>20354</v>
      </c>
      <c r="D10845" s="32" t="s">
        <v>12570</v>
      </c>
      <c r="E10845" s="46">
        <v>46507</v>
      </c>
      <c r="AF10845" s="326"/>
    </row>
    <row r="10846" spans="1:32" x14ac:dyDescent="0.3">
      <c r="A10846" s="372" t="s">
        <v>13920</v>
      </c>
      <c r="B10846" s="372" t="s">
        <v>12348</v>
      </c>
      <c r="C10846" s="125" t="s">
        <v>12188</v>
      </c>
      <c r="D10846" s="32" t="s">
        <v>20621</v>
      </c>
      <c r="E10846" s="125" t="s">
        <v>5239</v>
      </c>
      <c r="F10846" s="125" t="s">
        <v>1236</v>
      </c>
      <c r="G10846" s="125" t="s">
        <v>1237</v>
      </c>
      <c r="AF10846" s="326"/>
    </row>
    <row r="10847" spans="1:32" x14ac:dyDescent="0.3">
      <c r="A10847" s="372" t="s">
        <v>13920</v>
      </c>
      <c r="B10847" s="372" t="s">
        <v>1204</v>
      </c>
      <c r="C10847" s="125" t="s">
        <v>14352</v>
      </c>
      <c r="D10847" s="32" t="s">
        <v>20621</v>
      </c>
      <c r="E10847" s="125" t="s">
        <v>13567</v>
      </c>
      <c r="F10847" s="125" t="s">
        <v>1236</v>
      </c>
      <c r="G10847" s="125" t="s">
        <v>1237</v>
      </c>
      <c r="AF10847" s="326"/>
    </row>
    <row r="10848" spans="1:32" x14ac:dyDescent="0.25">
      <c r="A10848" s="44" t="s">
        <v>13362</v>
      </c>
      <c r="B10848" s="44" t="s">
        <v>13126</v>
      </c>
      <c r="C10848" s="45">
        <v>14.23</v>
      </c>
      <c r="D10848" s="45" t="s">
        <v>13565</v>
      </c>
      <c r="E10848" s="46">
        <v>46934</v>
      </c>
      <c r="F10848" s="45"/>
      <c r="G10848" s="93"/>
      <c r="H10848" s="93"/>
      <c r="I10848" s="99"/>
      <c r="J10848" s="99"/>
      <c r="K10848" s="99"/>
      <c r="L10848" s="99"/>
      <c r="M10848" s="99"/>
      <c r="N10848" s="99"/>
      <c r="O10848" s="99"/>
      <c r="P10848" s="99"/>
      <c r="Q10848" s="99"/>
      <c r="R10848" s="99"/>
      <c r="S10848" s="99"/>
      <c r="T10848" s="99"/>
      <c r="U10848" s="99"/>
      <c r="V10848" s="99"/>
      <c r="W10848" s="99"/>
      <c r="X10848" s="99"/>
      <c r="Y10848" s="99"/>
      <c r="Z10848" s="99"/>
      <c r="AF10848" s="326"/>
    </row>
    <row r="10849" spans="1:32" x14ac:dyDescent="0.25">
      <c r="A10849" s="44" t="s">
        <v>11567</v>
      </c>
      <c r="B10849" s="44" t="s">
        <v>10020</v>
      </c>
      <c r="C10849" s="45">
        <v>24010401</v>
      </c>
      <c r="D10849" s="45" t="s">
        <v>12340</v>
      </c>
      <c r="E10849" s="45" t="s">
        <v>10021</v>
      </c>
      <c r="AF10849" s="326"/>
    </row>
    <row r="10850" spans="1:32" x14ac:dyDescent="0.25">
      <c r="A10850" s="44" t="s">
        <v>11567</v>
      </c>
      <c r="B10850" s="44" t="s">
        <v>3298</v>
      </c>
      <c r="C10850" s="45">
        <v>24010402</v>
      </c>
      <c r="D10850" s="45" t="s">
        <v>12340</v>
      </c>
      <c r="E10850" s="45" t="s">
        <v>10021</v>
      </c>
      <c r="AF10850" s="326"/>
    </row>
    <row r="10851" spans="1:32" x14ac:dyDescent="0.25">
      <c r="A10851" s="57" t="s">
        <v>3809</v>
      </c>
      <c r="B10851" s="92" t="s">
        <v>3862</v>
      </c>
      <c r="C10851" s="93" t="s">
        <v>3860</v>
      </c>
      <c r="D10851" s="93" t="s">
        <v>3861</v>
      </c>
      <c r="E10851" s="94">
        <v>46203</v>
      </c>
      <c r="F10851" s="93"/>
      <c r="G10851" s="93"/>
      <c r="H10851" s="93"/>
      <c r="I10851" s="99"/>
      <c r="J10851" s="99"/>
      <c r="K10851" s="99"/>
      <c r="L10851" s="99"/>
      <c r="M10851" s="99"/>
      <c r="N10851" s="44"/>
      <c r="O10851" s="44"/>
      <c r="P10851" s="99"/>
      <c r="Q10851" s="99"/>
      <c r="R10851" s="99"/>
      <c r="S10851" s="99"/>
      <c r="T10851" s="99"/>
      <c r="U10851" s="99"/>
      <c r="V10851" s="99"/>
      <c r="W10851" s="99"/>
      <c r="X10851" s="99"/>
      <c r="Y10851" s="99"/>
      <c r="Z10851" s="99"/>
      <c r="AA10851" s="380"/>
      <c r="AF10851" s="326"/>
    </row>
    <row r="10852" spans="1:32" x14ac:dyDescent="0.25">
      <c r="A10852" s="256" t="s">
        <v>15294</v>
      </c>
      <c r="B10852" s="256" t="s">
        <v>15256</v>
      </c>
      <c r="C10852" s="53" t="s">
        <v>15397</v>
      </c>
      <c r="D10852" s="93" t="s">
        <v>5891</v>
      </c>
      <c r="E10852" s="257">
        <v>47639</v>
      </c>
      <c r="F10852" s="93"/>
      <c r="G10852" s="93"/>
      <c r="H10852" s="93"/>
      <c r="I10852" s="99"/>
      <c r="J10852" s="99"/>
      <c r="K10852" s="99"/>
      <c r="L10852" s="99"/>
      <c r="M10852" s="99"/>
      <c r="N10852" s="99"/>
      <c r="O10852" s="99"/>
      <c r="P10852" s="99"/>
      <c r="Q10852" s="99"/>
      <c r="R10852" s="99"/>
      <c r="S10852" s="99"/>
      <c r="T10852" s="99"/>
      <c r="U10852" s="99"/>
      <c r="V10852" s="99"/>
      <c r="W10852" s="99"/>
      <c r="X10852" s="99"/>
      <c r="Y10852" s="99"/>
      <c r="Z10852" s="99"/>
      <c r="AF10852" s="326"/>
    </row>
    <row r="10853" spans="1:32" x14ac:dyDescent="0.25">
      <c r="A10853" s="91" t="s">
        <v>11871</v>
      </c>
      <c r="B10853" s="385" t="s">
        <v>18577</v>
      </c>
      <c r="C10853" s="387">
        <v>2515</v>
      </c>
      <c r="D10853" s="93" t="s">
        <v>5007</v>
      </c>
      <c r="E10853" s="388">
        <v>46418</v>
      </c>
      <c r="AF10853" s="326"/>
    </row>
    <row r="10854" spans="1:32" x14ac:dyDescent="0.3">
      <c r="A10854" s="372" t="s">
        <v>11871</v>
      </c>
      <c r="B10854" s="372" t="s">
        <v>5060</v>
      </c>
      <c r="C10854" s="125" t="s">
        <v>16725</v>
      </c>
      <c r="D10854" s="32" t="s">
        <v>20621</v>
      </c>
      <c r="E10854" s="125" t="s">
        <v>12895</v>
      </c>
      <c r="F10854" s="125" t="s">
        <v>1237</v>
      </c>
      <c r="G10854" s="125" t="s">
        <v>1237</v>
      </c>
      <c r="AF10854" s="326"/>
    </row>
    <row r="10855" spans="1:32" x14ac:dyDescent="0.25">
      <c r="A10855" s="99" t="s">
        <v>11871</v>
      </c>
      <c r="B10855" s="92" t="s">
        <v>11875</v>
      </c>
      <c r="C10855" s="93" t="s">
        <v>11888</v>
      </c>
      <c r="D10855" s="93" t="s">
        <v>1443</v>
      </c>
      <c r="E10855" s="94">
        <v>46389</v>
      </c>
      <c r="F10855" s="93"/>
      <c r="G10855" s="93"/>
      <c r="H10855" s="93"/>
      <c r="I10855" s="99"/>
      <c r="J10855" s="99"/>
      <c r="K10855" s="99"/>
      <c r="L10855" s="99"/>
      <c r="M10855" s="99"/>
      <c r="N10855" s="44"/>
      <c r="O10855" s="44"/>
      <c r="P10855" s="99"/>
      <c r="Q10855" s="99"/>
      <c r="R10855" s="99"/>
      <c r="S10855" s="99"/>
      <c r="T10855" s="99"/>
      <c r="U10855" s="99"/>
      <c r="V10855" s="99"/>
      <c r="W10855" s="99"/>
      <c r="X10855" s="99"/>
      <c r="Y10855" s="99"/>
      <c r="Z10855" s="99"/>
      <c r="AF10855" s="326"/>
    </row>
    <row r="10856" spans="1:32" x14ac:dyDescent="0.25">
      <c r="A10856" s="44" t="s">
        <v>5883</v>
      </c>
      <c r="B10856" s="44" t="s">
        <v>20400</v>
      </c>
      <c r="C10856" s="45" t="s">
        <v>5878</v>
      </c>
      <c r="D10856" s="32" t="s">
        <v>12570</v>
      </c>
      <c r="E10856" s="46">
        <v>46295</v>
      </c>
      <c r="AF10856" s="326"/>
    </row>
    <row r="10857" spans="1:32" x14ac:dyDescent="0.25">
      <c r="A10857" s="44" t="s">
        <v>5883</v>
      </c>
      <c r="B10857" s="44" t="s">
        <v>4105</v>
      </c>
      <c r="C10857" s="45" t="s">
        <v>15694</v>
      </c>
      <c r="D10857" s="46" t="s">
        <v>13037</v>
      </c>
      <c r="E10857" s="46">
        <v>46218</v>
      </c>
      <c r="AF10857" s="326"/>
    </row>
    <row r="10858" spans="1:32" x14ac:dyDescent="0.25">
      <c r="A10858" s="44" t="s">
        <v>5883</v>
      </c>
      <c r="B10858" s="44" t="s">
        <v>4105</v>
      </c>
      <c r="C10858" s="45" t="s">
        <v>15694</v>
      </c>
      <c r="D10858" s="46" t="s">
        <v>13037</v>
      </c>
      <c r="E10858" s="46">
        <v>46218</v>
      </c>
      <c r="AF10858" s="326"/>
    </row>
    <row r="10859" spans="1:32" x14ac:dyDescent="0.25">
      <c r="A10859" s="44" t="s">
        <v>5883</v>
      </c>
      <c r="B10859" s="44" t="s">
        <v>4105</v>
      </c>
      <c r="C10859" s="45" t="s">
        <v>15694</v>
      </c>
      <c r="D10859" s="46" t="s">
        <v>13037</v>
      </c>
      <c r="E10859" s="46">
        <v>46218</v>
      </c>
      <c r="AF10859" s="326"/>
    </row>
    <row r="10860" spans="1:32" x14ac:dyDescent="0.25">
      <c r="A10860" s="44" t="s">
        <v>5883</v>
      </c>
      <c r="B10860" s="44" t="s">
        <v>16213</v>
      </c>
      <c r="C10860" s="45" t="s">
        <v>10595</v>
      </c>
      <c r="D10860" s="93" t="s">
        <v>3876</v>
      </c>
      <c r="E10860" s="359">
        <f>DATE(2028,5,7)</f>
        <v>46880</v>
      </c>
      <c r="F10860" s="93"/>
      <c r="G10860" s="93"/>
      <c r="H10860" s="93"/>
      <c r="I10860" s="99"/>
      <c r="J10860" s="99"/>
      <c r="K10860" s="99"/>
      <c r="L10860" s="99"/>
      <c r="M10860" s="99"/>
      <c r="N10860" s="99"/>
      <c r="O10860" s="99"/>
      <c r="P10860" s="99"/>
      <c r="Q10860" s="99"/>
      <c r="R10860" s="99"/>
      <c r="S10860" s="99"/>
      <c r="T10860" s="99"/>
      <c r="U10860" s="99"/>
      <c r="V10860" s="99"/>
      <c r="W10860" s="99"/>
      <c r="X10860" s="99"/>
      <c r="Y10860" s="99"/>
      <c r="Z10860" s="99"/>
      <c r="AF10860" s="326"/>
    </row>
    <row r="10861" spans="1:32" x14ac:dyDescent="0.25">
      <c r="A10861" s="44" t="s">
        <v>19457</v>
      </c>
      <c r="B10861" s="44" t="s">
        <v>5639</v>
      </c>
      <c r="C10861" s="45">
        <v>26010401</v>
      </c>
      <c r="D10861" s="45" t="s">
        <v>12340</v>
      </c>
      <c r="E10861" s="45" t="s">
        <v>18836</v>
      </c>
      <c r="AF10861" s="326"/>
    </row>
    <row r="10862" spans="1:32" x14ac:dyDescent="0.25">
      <c r="A10862" s="44" t="s">
        <v>19457</v>
      </c>
      <c r="B10862" s="44" t="s">
        <v>990</v>
      </c>
      <c r="C10862" s="45">
        <v>260102</v>
      </c>
      <c r="D10862" s="45" t="s">
        <v>12340</v>
      </c>
      <c r="E10862" s="45" t="s">
        <v>8976</v>
      </c>
      <c r="AF10862" s="326"/>
    </row>
    <row r="10863" spans="1:32" x14ac:dyDescent="0.25">
      <c r="A10863" s="44" t="s">
        <v>19457</v>
      </c>
      <c r="B10863" s="44" t="s">
        <v>3298</v>
      </c>
      <c r="C10863" s="45">
        <v>26010402</v>
      </c>
      <c r="D10863" s="45" t="s">
        <v>12340</v>
      </c>
      <c r="E10863" s="45" t="s">
        <v>18836</v>
      </c>
      <c r="AF10863" s="326"/>
    </row>
    <row r="10864" spans="1:32" x14ac:dyDescent="0.25">
      <c r="A10864" s="44" t="s">
        <v>10765</v>
      </c>
      <c r="B10864" s="44" t="s">
        <v>6798</v>
      </c>
      <c r="C10864" s="45" t="s">
        <v>10762</v>
      </c>
      <c r="D10864" s="46" t="s">
        <v>13037</v>
      </c>
      <c r="E10864" s="46">
        <v>46568</v>
      </c>
      <c r="AF10864" s="326"/>
    </row>
    <row r="10865" spans="1:32" x14ac:dyDescent="0.25">
      <c r="A10865" s="44" t="s">
        <v>4435</v>
      </c>
      <c r="B10865" s="44" t="s">
        <v>4436</v>
      </c>
      <c r="C10865" s="45" t="s">
        <v>4437</v>
      </c>
      <c r="D10865" s="45" t="s">
        <v>12177</v>
      </c>
      <c r="E10865" s="45" t="s">
        <v>12901</v>
      </c>
      <c r="F10865" s="93"/>
      <c r="G10865" s="93"/>
      <c r="H10865" s="93"/>
      <c r="I10865" s="99"/>
      <c r="J10865" s="99"/>
      <c r="K10865" s="99"/>
      <c r="L10865" s="99"/>
      <c r="M10865" s="99"/>
      <c r="N10865" s="99"/>
      <c r="O10865" s="99"/>
      <c r="P10865" s="99"/>
      <c r="Q10865" s="99"/>
      <c r="R10865" s="99"/>
      <c r="S10865" s="99"/>
      <c r="T10865" s="99"/>
      <c r="U10865" s="99"/>
      <c r="V10865" s="99"/>
      <c r="W10865" s="99"/>
      <c r="X10865" s="99"/>
      <c r="Y10865" s="99"/>
      <c r="Z10865" s="99"/>
      <c r="AF10865" s="326"/>
    </row>
    <row r="10866" spans="1:32" x14ac:dyDescent="0.25">
      <c r="A10866" s="44" t="s">
        <v>4435</v>
      </c>
      <c r="B10866" s="44" t="s">
        <v>16214</v>
      </c>
      <c r="C10866" s="45" t="s">
        <v>14932</v>
      </c>
      <c r="D10866" s="93" t="s">
        <v>3876</v>
      </c>
      <c r="E10866" s="359">
        <f>DATE(2029,5,15)</f>
        <v>47253</v>
      </c>
      <c r="F10866" s="93"/>
      <c r="G10866" s="93"/>
      <c r="H10866" s="93"/>
      <c r="I10866" s="99"/>
      <c r="J10866" s="99"/>
      <c r="K10866" s="99"/>
      <c r="L10866" s="99"/>
      <c r="M10866" s="99"/>
      <c r="N10866" s="99"/>
      <c r="O10866" s="99"/>
      <c r="P10866" s="99"/>
      <c r="Q10866" s="99"/>
      <c r="R10866" s="99"/>
      <c r="S10866" s="99"/>
      <c r="T10866" s="99"/>
      <c r="U10866" s="99"/>
      <c r="V10866" s="99"/>
      <c r="W10866" s="99"/>
      <c r="X10866" s="99"/>
      <c r="Y10866" s="99"/>
      <c r="Z10866" s="99"/>
      <c r="AF10866" s="326"/>
    </row>
    <row r="10867" spans="1:32" x14ac:dyDescent="0.3">
      <c r="A10867" s="372" t="s">
        <v>20521</v>
      </c>
      <c r="B10867" s="372" t="s">
        <v>7465</v>
      </c>
      <c r="C10867" s="125" t="s">
        <v>20614</v>
      </c>
      <c r="D10867" s="32" t="s">
        <v>20621</v>
      </c>
      <c r="E10867" s="125" t="s">
        <v>10032</v>
      </c>
      <c r="F10867" s="125" t="s">
        <v>1236</v>
      </c>
      <c r="G10867" s="125" t="s">
        <v>1237</v>
      </c>
      <c r="AF10867" s="326"/>
    </row>
    <row r="10868" spans="1:32" x14ac:dyDescent="0.25">
      <c r="A10868" s="44" t="s">
        <v>14282</v>
      </c>
      <c r="B10868" s="44" t="s">
        <v>5639</v>
      </c>
      <c r="C10868" s="45">
        <v>25010401</v>
      </c>
      <c r="D10868" s="45" t="s">
        <v>12340</v>
      </c>
      <c r="E10868" s="45" t="s">
        <v>13581</v>
      </c>
      <c r="AF10868" s="326"/>
    </row>
    <row r="10869" spans="1:32" x14ac:dyDescent="0.25">
      <c r="A10869" s="44" t="s">
        <v>19458</v>
      </c>
      <c r="B10869" s="44" t="s">
        <v>5639</v>
      </c>
      <c r="C10869" s="45">
        <v>25010401</v>
      </c>
      <c r="D10869" s="45" t="s">
        <v>12340</v>
      </c>
      <c r="E10869" s="45" t="s">
        <v>13581</v>
      </c>
      <c r="AF10869" s="326"/>
    </row>
    <row r="10870" spans="1:32" x14ac:dyDescent="0.25">
      <c r="A10870" s="44" t="s">
        <v>19458</v>
      </c>
      <c r="B10870" s="44" t="s">
        <v>3298</v>
      </c>
      <c r="C10870" s="45">
        <v>26010402</v>
      </c>
      <c r="D10870" s="45" t="s">
        <v>12340</v>
      </c>
      <c r="E10870" s="45" t="s">
        <v>18836</v>
      </c>
      <c r="AF10870" s="326"/>
    </row>
    <row r="10871" spans="1:32" x14ac:dyDescent="0.25">
      <c r="A10871" s="44" t="s">
        <v>8683</v>
      </c>
      <c r="B10871" s="131" t="s">
        <v>6179</v>
      </c>
      <c r="C10871" s="45" t="s">
        <v>8682</v>
      </c>
      <c r="D10871" s="45" t="s">
        <v>1250</v>
      </c>
      <c r="E10871" s="112">
        <v>46341</v>
      </c>
      <c r="F10871" s="45"/>
      <c r="G10871" s="45"/>
      <c r="H10871" s="93"/>
      <c r="I10871" s="99"/>
      <c r="J10871" s="99"/>
      <c r="K10871" s="99"/>
      <c r="L10871" s="99"/>
      <c r="M10871" s="99"/>
      <c r="N10871" s="44"/>
      <c r="O10871" s="44"/>
      <c r="P10871" s="99"/>
      <c r="Q10871" s="99"/>
      <c r="R10871" s="99"/>
      <c r="S10871" s="99"/>
      <c r="T10871" s="99"/>
      <c r="U10871" s="99"/>
      <c r="V10871" s="99"/>
      <c r="W10871" s="99"/>
      <c r="X10871" s="99"/>
      <c r="Y10871" s="99"/>
      <c r="Z10871" s="99"/>
      <c r="AA10871" s="380"/>
      <c r="AF10871" s="326"/>
    </row>
    <row r="10872" spans="1:32" x14ac:dyDescent="0.25">
      <c r="A10872" s="44" t="s">
        <v>265</v>
      </c>
      <c r="B10872" s="44" t="s">
        <v>152</v>
      </c>
      <c r="C10872" s="45" t="s">
        <v>5207</v>
      </c>
      <c r="D10872" s="45" t="s">
        <v>12177</v>
      </c>
      <c r="E10872" s="45" t="s">
        <v>4375</v>
      </c>
      <c r="F10872" s="93"/>
      <c r="G10872" s="93"/>
      <c r="H10872" s="93"/>
      <c r="I10872" s="99"/>
      <c r="J10872" s="99"/>
      <c r="K10872" s="99"/>
      <c r="L10872" s="99"/>
      <c r="M10872" s="99"/>
      <c r="N10872" s="99"/>
      <c r="O10872" s="99"/>
      <c r="P10872" s="99"/>
      <c r="Q10872" s="99"/>
      <c r="R10872" s="99"/>
      <c r="S10872" s="99"/>
      <c r="T10872" s="99"/>
      <c r="U10872" s="99"/>
      <c r="V10872" s="99"/>
      <c r="W10872" s="99"/>
      <c r="X10872" s="99"/>
      <c r="Y10872" s="99"/>
      <c r="Z10872" s="99"/>
      <c r="AF10872" s="326"/>
    </row>
    <row r="10873" spans="1:32" x14ac:dyDescent="0.25">
      <c r="A10873" s="44" t="s">
        <v>265</v>
      </c>
      <c r="B10873" s="44" t="s">
        <v>152</v>
      </c>
      <c r="C10873" s="45" t="s">
        <v>5207</v>
      </c>
      <c r="D10873" s="93" t="s">
        <v>18817</v>
      </c>
      <c r="E10873" s="45" t="s">
        <v>4375</v>
      </c>
      <c r="F10873" s="379"/>
      <c r="G10873" s="379"/>
      <c r="H10873" s="379"/>
      <c r="I10873" s="380"/>
      <c r="J10873" s="380"/>
      <c r="K10873" s="380"/>
      <c r="L10873" s="380"/>
      <c r="M10873" s="380"/>
      <c r="N10873" s="380"/>
      <c r="O10873" s="380"/>
      <c r="P10873" s="380"/>
      <c r="Q10873" s="380"/>
      <c r="R10873" s="380"/>
      <c r="S10873" s="380"/>
      <c r="T10873" s="380"/>
      <c r="U10873" s="380"/>
      <c r="V10873" s="380"/>
      <c r="W10873" s="380"/>
      <c r="X10873" s="380"/>
      <c r="Y10873" s="380"/>
      <c r="Z10873" s="380"/>
      <c r="AA10873" s="380"/>
      <c r="AF10873" s="326"/>
    </row>
    <row r="10874" spans="1:32" x14ac:dyDescent="0.25">
      <c r="A10874" s="44" t="s">
        <v>265</v>
      </c>
      <c r="B10874" s="44" t="s">
        <v>152</v>
      </c>
      <c r="C10874" s="45" t="s">
        <v>5207</v>
      </c>
      <c r="D10874" s="45" t="s">
        <v>10697</v>
      </c>
      <c r="E10874" s="46">
        <v>46295</v>
      </c>
      <c r="F10874" s="93"/>
      <c r="G10874" s="93"/>
      <c r="H10874" s="93"/>
      <c r="I10874" s="99"/>
      <c r="J10874" s="99"/>
      <c r="K10874" s="99"/>
      <c r="L10874" s="99"/>
      <c r="M10874" s="99"/>
      <c r="N10874" s="44"/>
      <c r="O10874" s="44"/>
      <c r="P10874" s="99"/>
      <c r="Q10874" s="99"/>
      <c r="R10874" s="99"/>
      <c r="S10874" s="99"/>
      <c r="T10874" s="99"/>
      <c r="U10874" s="99"/>
      <c r="V10874" s="99"/>
      <c r="W10874" s="99"/>
      <c r="X10874" s="99"/>
      <c r="Y10874" s="99"/>
      <c r="Z10874" s="99"/>
      <c r="AF10874" s="326"/>
    </row>
    <row r="10875" spans="1:32" x14ac:dyDescent="0.25">
      <c r="A10875" s="44" t="s">
        <v>266</v>
      </c>
      <c r="B10875" s="44" t="s">
        <v>4735</v>
      </c>
      <c r="C10875" s="45" t="s">
        <v>373</v>
      </c>
      <c r="D10875" s="45" t="s">
        <v>10697</v>
      </c>
      <c r="E10875" s="45" t="s">
        <v>5074</v>
      </c>
      <c r="F10875" s="93"/>
      <c r="G10875" s="93"/>
      <c r="H10875" s="93"/>
      <c r="I10875" s="99"/>
      <c r="J10875" s="99"/>
      <c r="K10875" s="99"/>
      <c r="L10875" s="99"/>
      <c r="M10875" s="99"/>
      <c r="N10875" s="44"/>
      <c r="O10875" s="44"/>
      <c r="P10875" s="99"/>
      <c r="Q10875" s="99"/>
      <c r="R10875" s="99"/>
      <c r="S10875" s="99"/>
      <c r="T10875" s="99"/>
      <c r="U10875" s="99"/>
      <c r="V10875" s="99"/>
      <c r="W10875" s="99"/>
      <c r="X10875" s="99"/>
      <c r="Y10875" s="99"/>
      <c r="Z10875" s="99"/>
      <c r="AF10875" s="326"/>
    </row>
    <row r="10876" spans="1:32" x14ac:dyDescent="0.25">
      <c r="A10876" s="44" t="s">
        <v>11568</v>
      </c>
      <c r="B10876" s="44" t="s">
        <v>18895</v>
      </c>
      <c r="C10876" s="45">
        <v>24070201</v>
      </c>
      <c r="D10876" s="45" t="s">
        <v>12340</v>
      </c>
      <c r="E10876" s="45" t="s">
        <v>7992</v>
      </c>
      <c r="AF10876" s="326"/>
    </row>
    <row r="10877" spans="1:32" x14ac:dyDescent="0.25">
      <c r="A10877" s="44" t="s">
        <v>9617</v>
      </c>
      <c r="B10877" s="44" t="s">
        <v>16215</v>
      </c>
      <c r="C10877" s="45" t="s">
        <v>18409</v>
      </c>
      <c r="D10877" s="93" t="s">
        <v>3876</v>
      </c>
      <c r="E10877" s="359">
        <f>DATE(2029,12,17)</f>
        <v>47469</v>
      </c>
      <c r="F10877" s="93"/>
      <c r="G10877" s="93"/>
      <c r="H10877" s="93"/>
      <c r="I10877" s="99"/>
      <c r="J10877" s="99"/>
      <c r="K10877" s="99"/>
      <c r="L10877" s="99"/>
      <c r="M10877" s="99"/>
      <c r="N10877" s="99"/>
      <c r="O10877" s="99"/>
      <c r="P10877" s="99"/>
      <c r="Q10877" s="99"/>
      <c r="R10877" s="99"/>
      <c r="S10877" s="99"/>
      <c r="T10877" s="99"/>
      <c r="U10877" s="99"/>
      <c r="V10877" s="99"/>
      <c r="W10877" s="99"/>
      <c r="X10877" s="99"/>
      <c r="Y10877" s="99"/>
      <c r="Z10877" s="99"/>
      <c r="AF10877" s="326"/>
    </row>
    <row r="10878" spans="1:32" x14ac:dyDescent="0.25">
      <c r="A10878" s="44" t="s">
        <v>790</v>
      </c>
      <c r="B10878" s="44" t="s">
        <v>3298</v>
      </c>
      <c r="C10878" s="45">
        <v>23010402</v>
      </c>
      <c r="D10878" s="45" t="s">
        <v>12340</v>
      </c>
      <c r="E10878" s="45" t="s">
        <v>5640</v>
      </c>
      <c r="AF10878" s="326"/>
    </row>
    <row r="10879" spans="1:32" x14ac:dyDescent="0.25">
      <c r="A10879" s="44" t="s">
        <v>790</v>
      </c>
      <c r="B10879" s="44" t="s">
        <v>7119</v>
      </c>
      <c r="C10879" s="45">
        <v>26020102</v>
      </c>
      <c r="D10879" s="45" t="s">
        <v>12340</v>
      </c>
      <c r="E10879" s="45" t="s">
        <v>10021</v>
      </c>
      <c r="AF10879" s="326"/>
    </row>
    <row r="10880" spans="1:32" x14ac:dyDescent="0.25">
      <c r="A10880" s="44" t="s">
        <v>17720</v>
      </c>
      <c r="B10880" s="44" t="s">
        <v>4105</v>
      </c>
      <c r="C10880" s="45" t="s">
        <v>15695</v>
      </c>
      <c r="D10880" s="46" t="s">
        <v>13037</v>
      </c>
      <c r="E10880" s="46">
        <v>46218</v>
      </c>
      <c r="AF10880" s="326"/>
    </row>
    <row r="10881" spans="1:32" x14ac:dyDescent="0.25">
      <c r="A10881" s="44" t="s">
        <v>2501</v>
      </c>
      <c r="B10881" s="44" t="s">
        <v>18828</v>
      </c>
      <c r="C10881" s="45">
        <v>25010501</v>
      </c>
      <c r="D10881" s="45" t="s">
        <v>12340</v>
      </c>
      <c r="E10881" s="45" t="s">
        <v>13567</v>
      </c>
      <c r="AF10881" s="326"/>
    </row>
    <row r="10882" spans="1:32" x14ac:dyDescent="0.25">
      <c r="A10882" s="44" t="s">
        <v>2501</v>
      </c>
      <c r="B10882" s="44" t="s">
        <v>5442</v>
      </c>
      <c r="C10882" s="45">
        <v>25010502</v>
      </c>
      <c r="D10882" s="45" t="s">
        <v>12340</v>
      </c>
      <c r="E10882" s="45" t="s">
        <v>13567</v>
      </c>
      <c r="AF10882" s="326"/>
    </row>
    <row r="10883" spans="1:32" x14ac:dyDescent="0.25">
      <c r="A10883" s="44" t="s">
        <v>2501</v>
      </c>
      <c r="B10883" s="44" t="s">
        <v>5639</v>
      </c>
      <c r="C10883" s="45">
        <v>25010401</v>
      </c>
      <c r="D10883" s="45" t="s">
        <v>12340</v>
      </c>
      <c r="E10883" s="45" t="s">
        <v>13581</v>
      </c>
      <c r="AF10883" s="326"/>
    </row>
    <row r="10884" spans="1:32" x14ac:dyDescent="0.25">
      <c r="A10884" s="44" t="s">
        <v>2501</v>
      </c>
      <c r="B10884" s="44" t="s">
        <v>3298</v>
      </c>
      <c r="C10884" s="45">
        <v>25010402</v>
      </c>
      <c r="D10884" s="45" t="s">
        <v>12340</v>
      </c>
      <c r="E10884" s="45" t="s">
        <v>13581</v>
      </c>
      <c r="AF10884" s="326"/>
    </row>
    <row r="10885" spans="1:32" x14ac:dyDescent="0.25">
      <c r="A10885" s="44" t="s">
        <v>14283</v>
      </c>
      <c r="B10885" s="44" t="s">
        <v>3298</v>
      </c>
      <c r="C10885" s="45">
        <v>25010402</v>
      </c>
      <c r="D10885" s="45" t="s">
        <v>12340</v>
      </c>
      <c r="E10885" s="45" t="s">
        <v>13581</v>
      </c>
      <c r="AF10885" s="326"/>
    </row>
    <row r="10886" spans="1:32" x14ac:dyDescent="0.3">
      <c r="A10886" s="372" t="s">
        <v>17884</v>
      </c>
      <c r="B10886" s="372" t="s">
        <v>1217</v>
      </c>
      <c r="C10886" s="125" t="s">
        <v>20617</v>
      </c>
      <c r="D10886" s="32" t="s">
        <v>20621</v>
      </c>
      <c r="E10886" s="125" t="s">
        <v>10032</v>
      </c>
      <c r="F10886" s="125" t="s">
        <v>1236</v>
      </c>
      <c r="G10886" s="125" t="s">
        <v>1237</v>
      </c>
      <c r="AF10886" s="326"/>
    </row>
    <row r="10887" spans="1:32" x14ac:dyDescent="0.25">
      <c r="A10887" s="44" t="s">
        <v>17884</v>
      </c>
      <c r="B10887" s="44" t="s">
        <v>20356</v>
      </c>
      <c r="C10887" s="45" t="s">
        <v>17874</v>
      </c>
      <c r="D10887" s="32" t="s">
        <v>12570</v>
      </c>
      <c r="E10887" s="46">
        <v>46477</v>
      </c>
      <c r="AF10887" s="326"/>
    </row>
    <row r="10888" spans="1:32" x14ac:dyDescent="0.25">
      <c r="A10888" s="44" t="s">
        <v>13728</v>
      </c>
      <c r="B10888" s="44" t="s">
        <v>4473</v>
      </c>
      <c r="C10888" s="45">
        <v>241002</v>
      </c>
      <c r="D10888" s="45" t="s">
        <v>12340</v>
      </c>
      <c r="E10888" s="45" t="s">
        <v>5650</v>
      </c>
      <c r="AF10888" s="326"/>
    </row>
    <row r="10889" spans="1:32" x14ac:dyDescent="0.25">
      <c r="A10889" s="44" t="s">
        <v>1569</v>
      </c>
      <c r="B10889" s="44" t="s">
        <v>4392</v>
      </c>
      <c r="C10889" s="45" t="s">
        <v>4438</v>
      </c>
      <c r="D10889" s="45" t="s">
        <v>12177</v>
      </c>
      <c r="E10889" s="45" t="s">
        <v>2628</v>
      </c>
      <c r="F10889" s="93"/>
      <c r="G10889" s="93"/>
      <c r="H10889" s="93"/>
      <c r="I10889" s="99"/>
      <c r="J10889" s="99"/>
      <c r="K10889" s="99"/>
      <c r="L10889" s="99"/>
      <c r="M10889" s="99"/>
      <c r="N10889" s="99"/>
      <c r="O10889" s="99"/>
      <c r="P10889" s="99"/>
      <c r="Q10889" s="99"/>
      <c r="R10889" s="99"/>
      <c r="S10889" s="99"/>
      <c r="T10889" s="99"/>
      <c r="U10889" s="99"/>
      <c r="V10889" s="99"/>
      <c r="W10889" s="99"/>
      <c r="X10889" s="99"/>
      <c r="Y10889" s="99"/>
      <c r="Z10889" s="99"/>
      <c r="AF10889" s="326"/>
    </row>
    <row r="10890" spans="1:32" x14ac:dyDescent="0.25">
      <c r="A10890" s="44" t="s">
        <v>1569</v>
      </c>
      <c r="B10890" s="44" t="s">
        <v>4392</v>
      </c>
      <c r="C10890" s="45" t="s">
        <v>4438</v>
      </c>
      <c r="D10890" s="93" t="s">
        <v>18817</v>
      </c>
      <c r="E10890" s="45" t="s">
        <v>2628</v>
      </c>
      <c r="F10890" s="379"/>
      <c r="G10890" s="379"/>
      <c r="H10890" s="379"/>
      <c r="I10890" s="380"/>
      <c r="J10890" s="380"/>
      <c r="K10890" s="380"/>
      <c r="L10890" s="380"/>
      <c r="M10890" s="380"/>
      <c r="N10890" s="380"/>
      <c r="O10890" s="380"/>
      <c r="P10890" s="380"/>
      <c r="Q10890" s="380"/>
      <c r="R10890" s="380"/>
      <c r="S10890" s="380"/>
      <c r="T10890" s="380"/>
      <c r="U10890" s="380"/>
      <c r="V10890" s="380"/>
      <c r="W10890" s="380"/>
      <c r="X10890" s="380"/>
      <c r="Y10890" s="380"/>
      <c r="Z10890" s="380"/>
      <c r="AA10890" s="380"/>
      <c r="AF10890" s="326"/>
    </row>
    <row r="10891" spans="1:32" x14ac:dyDescent="0.3">
      <c r="A10891" s="372" t="s">
        <v>12458</v>
      </c>
      <c r="B10891" s="372" t="s">
        <v>12354</v>
      </c>
      <c r="C10891" s="125" t="s">
        <v>12187</v>
      </c>
      <c r="D10891" s="32" t="s">
        <v>20621</v>
      </c>
      <c r="E10891" s="125" t="s">
        <v>5239</v>
      </c>
      <c r="F10891" s="125" t="s">
        <v>1237</v>
      </c>
      <c r="G10891" s="125" t="s">
        <v>1237</v>
      </c>
      <c r="AF10891" s="326"/>
    </row>
    <row r="10892" spans="1:32" x14ac:dyDescent="0.3">
      <c r="A10892" s="372" t="s">
        <v>20522</v>
      </c>
      <c r="B10892" s="372" t="s">
        <v>1217</v>
      </c>
      <c r="C10892" s="125" t="s">
        <v>20617</v>
      </c>
      <c r="D10892" s="32" t="s">
        <v>20621</v>
      </c>
      <c r="E10892" s="125" t="s">
        <v>10032</v>
      </c>
      <c r="F10892" s="125" t="s">
        <v>1236</v>
      </c>
      <c r="G10892" s="125" t="s">
        <v>1237</v>
      </c>
      <c r="AF10892" s="326"/>
    </row>
    <row r="10893" spans="1:32" x14ac:dyDescent="0.25">
      <c r="A10893" s="44" t="s">
        <v>18140</v>
      </c>
      <c r="B10893" s="44" t="s">
        <v>18141</v>
      </c>
      <c r="C10893" s="45" t="s">
        <v>18410</v>
      </c>
      <c r="D10893" s="93" t="s">
        <v>3876</v>
      </c>
      <c r="E10893" s="359">
        <f>DATE(2029,12,2)</f>
        <v>47454</v>
      </c>
      <c r="F10893" s="93"/>
      <c r="G10893" s="93"/>
      <c r="H10893" s="93"/>
      <c r="I10893" s="99"/>
      <c r="J10893" s="99"/>
      <c r="K10893" s="99"/>
      <c r="L10893" s="99"/>
      <c r="M10893" s="99"/>
      <c r="N10893" s="99"/>
      <c r="O10893" s="99"/>
      <c r="P10893" s="99"/>
      <c r="Q10893" s="99"/>
      <c r="R10893" s="99"/>
      <c r="S10893" s="99"/>
      <c r="T10893" s="99"/>
      <c r="U10893" s="99"/>
      <c r="V10893" s="99"/>
      <c r="W10893" s="99"/>
      <c r="X10893" s="99"/>
      <c r="Y10893" s="99"/>
      <c r="Z10893" s="99"/>
      <c r="AF10893" s="326"/>
    </row>
    <row r="10894" spans="1:32" x14ac:dyDescent="0.25">
      <c r="A10894" s="44" t="s">
        <v>19459</v>
      </c>
      <c r="B10894" s="44" t="s">
        <v>5447</v>
      </c>
      <c r="C10894" s="45">
        <v>240804</v>
      </c>
      <c r="D10894" s="45" t="s">
        <v>12340</v>
      </c>
      <c r="E10894" s="45" t="s">
        <v>12234</v>
      </c>
      <c r="AF10894" s="326"/>
    </row>
    <row r="10895" spans="1:32" x14ac:dyDescent="0.25">
      <c r="A10895" s="44" t="s">
        <v>2595</v>
      </c>
      <c r="B10895" s="44" t="s">
        <v>4473</v>
      </c>
      <c r="C10895" s="45">
        <v>241002</v>
      </c>
      <c r="D10895" s="45" t="s">
        <v>12340</v>
      </c>
      <c r="E10895" s="45" t="s">
        <v>5650</v>
      </c>
      <c r="AF10895" s="326"/>
    </row>
    <row r="10896" spans="1:32" x14ac:dyDescent="0.3">
      <c r="A10896" s="372" t="s">
        <v>20523</v>
      </c>
      <c r="B10896" s="372" t="s">
        <v>1217</v>
      </c>
      <c r="C10896" s="125" t="s">
        <v>20617</v>
      </c>
      <c r="D10896" s="32" t="s">
        <v>20621</v>
      </c>
      <c r="E10896" s="125" t="s">
        <v>10032</v>
      </c>
      <c r="F10896" s="125" t="s">
        <v>1237</v>
      </c>
      <c r="G10896" s="125" t="s">
        <v>1237</v>
      </c>
      <c r="AF10896" s="326"/>
    </row>
    <row r="10897" spans="1:32" x14ac:dyDescent="0.25">
      <c r="A10897" s="44" t="s">
        <v>13729</v>
      </c>
      <c r="B10897" s="44" t="s">
        <v>2433</v>
      </c>
      <c r="C10897" s="45">
        <v>250106</v>
      </c>
      <c r="D10897" s="45" t="s">
        <v>12340</v>
      </c>
      <c r="E10897" s="45" t="s">
        <v>12896</v>
      </c>
      <c r="AF10897" s="326"/>
    </row>
    <row r="10898" spans="1:32" x14ac:dyDescent="0.25">
      <c r="A10898" s="44" t="s">
        <v>14718</v>
      </c>
      <c r="B10898" s="44" t="s">
        <v>13311</v>
      </c>
      <c r="C10898" s="45">
        <v>5.25</v>
      </c>
      <c r="D10898" s="45" t="s">
        <v>13565</v>
      </c>
      <c r="E10898" s="46">
        <v>47422</v>
      </c>
      <c r="F10898" s="45"/>
      <c r="G10898" s="93"/>
      <c r="H10898" s="93"/>
      <c r="I10898" s="99"/>
      <c r="J10898" s="99"/>
      <c r="K10898" s="99"/>
      <c r="L10898" s="99"/>
      <c r="M10898" s="99"/>
      <c r="N10898" s="99"/>
      <c r="O10898" s="99"/>
      <c r="P10898" s="99"/>
      <c r="Q10898" s="99"/>
      <c r="R10898" s="99"/>
      <c r="S10898" s="99"/>
      <c r="T10898" s="99"/>
      <c r="U10898" s="99"/>
      <c r="V10898" s="99"/>
      <c r="W10898" s="99"/>
      <c r="X10898" s="99"/>
      <c r="Y10898" s="99"/>
      <c r="Z10898" s="99"/>
      <c r="AF10898" s="326"/>
    </row>
    <row r="10899" spans="1:32" x14ac:dyDescent="0.25">
      <c r="A10899" s="44" t="s">
        <v>14718</v>
      </c>
      <c r="B10899" s="44" t="s">
        <v>13163</v>
      </c>
      <c r="C10899" s="45">
        <v>30.23</v>
      </c>
      <c r="D10899" s="45" t="s">
        <v>13565</v>
      </c>
      <c r="E10899" s="46">
        <v>46934</v>
      </c>
      <c r="F10899" s="45"/>
      <c r="G10899" s="93"/>
      <c r="H10899" s="93"/>
      <c r="I10899" s="99"/>
      <c r="J10899" s="99"/>
      <c r="K10899" s="99"/>
      <c r="L10899" s="99"/>
      <c r="M10899" s="99"/>
      <c r="N10899" s="99"/>
      <c r="O10899" s="99"/>
      <c r="P10899" s="99"/>
      <c r="Q10899" s="99"/>
      <c r="R10899" s="99"/>
      <c r="S10899" s="99"/>
      <c r="T10899" s="99"/>
      <c r="U10899" s="99"/>
      <c r="V10899" s="99"/>
      <c r="W10899" s="99"/>
      <c r="X10899" s="99"/>
      <c r="Y10899" s="99"/>
      <c r="Z10899" s="99"/>
      <c r="AF10899" s="326"/>
    </row>
    <row r="10900" spans="1:32" x14ac:dyDescent="0.25">
      <c r="A10900" s="44" t="s">
        <v>9082</v>
      </c>
      <c r="B10900" s="44" t="s">
        <v>3160</v>
      </c>
      <c r="C10900" s="45">
        <v>230901</v>
      </c>
      <c r="D10900" s="45" t="s">
        <v>12340</v>
      </c>
      <c r="E10900" s="45" t="s">
        <v>8524</v>
      </c>
      <c r="AF10900" s="326"/>
    </row>
    <row r="10901" spans="1:32" x14ac:dyDescent="0.25">
      <c r="A10901" s="44" t="s">
        <v>17154</v>
      </c>
      <c r="B10901" s="44" t="s">
        <v>2433</v>
      </c>
      <c r="C10901" s="45">
        <v>250106</v>
      </c>
      <c r="D10901" s="45" t="s">
        <v>12340</v>
      </c>
      <c r="E10901" s="45" t="s">
        <v>12896</v>
      </c>
      <c r="AF10901" s="326"/>
    </row>
    <row r="10902" spans="1:32" x14ac:dyDescent="0.25">
      <c r="A10902" s="44" t="s">
        <v>14284</v>
      </c>
      <c r="B10902" s="44" t="s">
        <v>5639</v>
      </c>
      <c r="C10902" s="45">
        <v>25010401</v>
      </c>
      <c r="D10902" s="45" t="s">
        <v>12340</v>
      </c>
      <c r="E10902" s="45" t="s">
        <v>13581</v>
      </c>
      <c r="AF10902" s="326"/>
    </row>
    <row r="10903" spans="1:32" x14ac:dyDescent="0.25">
      <c r="A10903" s="44" t="s">
        <v>14284</v>
      </c>
      <c r="B10903" s="44" t="s">
        <v>2433</v>
      </c>
      <c r="C10903" s="45">
        <v>250106</v>
      </c>
      <c r="D10903" s="45" t="s">
        <v>12340</v>
      </c>
      <c r="E10903" s="45" t="s">
        <v>12896</v>
      </c>
      <c r="AF10903" s="326"/>
    </row>
    <row r="10904" spans="1:32" x14ac:dyDescent="0.25">
      <c r="A10904" s="44" t="s">
        <v>8537</v>
      </c>
      <c r="B10904" s="44" t="s">
        <v>5447</v>
      </c>
      <c r="C10904" s="45">
        <v>250802</v>
      </c>
      <c r="D10904" s="45" t="s">
        <v>12340</v>
      </c>
      <c r="E10904" s="45" t="s">
        <v>10682</v>
      </c>
      <c r="AF10904" s="326"/>
    </row>
    <row r="10905" spans="1:32" x14ac:dyDescent="0.25">
      <c r="A10905" s="44" t="s">
        <v>8537</v>
      </c>
      <c r="B10905" s="44" t="s">
        <v>3156</v>
      </c>
      <c r="C10905" s="45">
        <v>230904</v>
      </c>
      <c r="D10905" s="45" t="s">
        <v>12340</v>
      </c>
      <c r="E10905" s="45" t="s">
        <v>8524</v>
      </c>
      <c r="AF10905" s="326"/>
    </row>
    <row r="10906" spans="1:32" x14ac:dyDescent="0.25">
      <c r="A10906" s="44" t="s">
        <v>8537</v>
      </c>
      <c r="B10906" s="44" t="s">
        <v>967</v>
      </c>
      <c r="C10906" s="45">
        <v>230601</v>
      </c>
      <c r="D10906" s="45" t="s">
        <v>12340</v>
      </c>
      <c r="E10906" s="45" t="s">
        <v>8383</v>
      </c>
      <c r="AF10906" s="326"/>
    </row>
    <row r="10907" spans="1:32" x14ac:dyDescent="0.25">
      <c r="A10907" s="44" t="s">
        <v>791</v>
      </c>
      <c r="B10907" s="44" t="s">
        <v>10031</v>
      </c>
      <c r="C10907" s="45">
        <v>240101</v>
      </c>
      <c r="D10907" s="45" t="s">
        <v>12340</v>
      </c>
      <c r="E10907" s="45" t="s">
        <v>10032</v>
      </c>
      <c r="AF10907" s="326"/>
    </row>
    <row r="10908" spans="1:32" x14ac:dyDescent="0.25">
      <c r="A10908" s="44" t="s">
        <v>791</v>
      </c>
      <c r="B10908" s="44" t="s">
        <v>5447</v>
      </c>
      <c r="C10908" s="45">
        <v>250802</v>
      </c>
      <c r="D10908" s="45" t="s">
        <v>12340</v>
      </c>
      <c r="E10908" s="45" t="s">
        <v>10682</v>
      </c>
      <c r="AF10908" s="326"/>
    </row>
    <row r="10909" spans="1:32" x14ac:dyDescent="0.25">
      <c r="A10909" s="44" t="s">
        <v>268</v>
      </c>
      <c r="B10909" s="44" t="s">
        <v>205</v>
      </c>
      <c r="C10909" s="45" t="s">
        <v>7236</v>
      </c>
      <c r="D10909" s="45" t="s">
        <v>12177</v>
      </c>
      <c r="E10909" s="45" t="s">
        <v>8524</v>
      </c>
      <c r="F10909" s="93"/>
      <c r="G10909" s="93"/>
      <c r="H10909" s="93"/>
      <c r="I10909" s="99"/>
      <c r="J10909" s="99"/>
      <c r="K10909" s="99"/>
      <c r="L10909" s="99"/>
      <c r="M10909" s="99"/>
      <c r="N10909" s="99"/>
      <c r="O10909" s="99"/>
      <c r="P10909" s="99"/>
      <c r="Q10909" s="99"/>
      <c r="R10909" s="99"/>
      <c r="S10909" s="99"/>
      <c r="T10909" s="99"/>
      <c r="U10909" s="99"/>
      <c r="V10909" s="99"/>
      <c r="W10909" s="99"/>
      <c r="X10909" s="99"/>
      <c r="Y10909" s="99"/>
      <c r="Z10909" s="99"/>
      <c r="AF10909" s="326"/>
    </row>
    <row r="10910" spans="1:32" x14ac:dyDescent="0.25">
      <c r="A10910" s="44" t="s">
        <v>268</v>
      </c>
      <c r="B10910" s="44" t="s">
        <v>205</v>
      </c>
      <c r="C10910" s="45" t="s">
        <v>7236</v>
      </c>
      <c r="D10910" s="93" t="s">
        <v>18817</v>
      </c>
      <c r="E10910" s="45" t="s">
        <v>8524</v>
      </c>
      <c r="F10910" s="379"/>
      <c r="G10910" s="379"/>
      <c r="H10910" s="379"/>
      <c r="I10910" s="380"/>
      <c r="J10910" s="380"/>
      <c r="K10910" s="380"/>
      <c r="L10910" s="380"/>
      <c r="M10910" s="380"/>
      <c r="N10910" s="380"/>
      <c r="O10910" s="380"/>
      <c r="P10910" s="380"/>
      <c r="Q10910" s="380"/>
      <c r="R10910" s="380"/>
      <c r="S10910" s="380"/>
      <c r="T10910" s="380"/>
      <c r="U10910" s="380"/>
      <c r="V10910" s="380"/>
      <c r="W10910" s="380"/>
      <c r="X10910" s="380"/>
      <c r="Y10910" s="380"/>
      <c r="Z10910" s="380"/>
      <c r="AA10910" s="380"/>
      <c r="AF10910" s="326"/>
    </row>
    <row r="10911" spans="1:32" x14ac:dyDescent="0.25">
      <c r="A10911" s="44" t="s">
        <v>268</v>
      </c>
      <c r="B10911" s="44" t="s">
        <v>205</v>
      </c>
      <c r="C10911" s="45" t="s">
        <v>7236</v>
      </c>
      <c r="D10911" s="45" t="s">
        <v>10697</v>
      </c>
      <c r="E10911" s="45" t="s">
        <v>5072</v>
      </c>
      <c r="F10911" s="93"/>
      <c r="G10911" s="93"/>
      <c r="H10911" s="93"/>
      <c r="I10911" s="99"/>
      <c r="J10911" s="99"/>
      <c r="K10911" s="99"/>
      <c r="L10911" s="99"/>
      <c r="M10911" s="99"/>
      <c r="N10911" s="44"/>
      <c r="O10911" s="44"/>
      <c r="P10911" s="99"/>
      <c r="Q10911" s="99"/>
      <c r="R10911" s="99"/>
      <c r="S10911" s="99"/>
      <c r="T10911" s="99"/>
      <c r="U10911" s="99"/>
      <c r="V10911" s="99"/>
      <c r="W10911" s="99"/>
      <c r="X10911" s="99"/>
      <c r="Y10911" s="99"/>
      <c r="Z10911" s="99"/>
      <c r="AF10911" s="326"/>
    </row>
    <row r="10912" spans="1:32" x14ac:dyDescent="0.25">
      <c r="A10912" s="99" t="s">
        <v>10920</v>
      </c>
      <c r="B10912" s="92" t="s">
        <v>1383</v>
      </c>
      <c r="C10912" s="93" t="s">
        <v>10919</v>
      </c>
      <c r="D10912" s="93" t="s">
        <v>1250</v>
      </c>
      <c r="E10912" s="94">
        <v>46225</v>
      </c>
      <c r="F10912" s="93" t="s">
        <v>1385</v>
      </c>
      <c r="G10912" s="93"/>
      <c r="H10912" s="93" t="s">
        <v>1384</v>
      </c>
      <c r="I10912" s="99"/>
      <c r="J10912" s="99"/>
      <c r="K10912" s="99"/>
      <c r="L10912" s="99"/>
      <c r="M10912" s="99"/>
      <c r="N10912" s="44"/>
      <c r="O10912" s="44"/>
      <c r="P10912" s="99"/>
      <c r="Q10912" s="99"/>
      <c r="R10912" s="99"/>
      <c r="S10912" s="99"/>
      <c r="T10912" s="99"/>
      <c r="U10912" s="99"/>
      <c r="V10912" s="99"/>
      <c r="W10912" s="99"/>
      <c r="X10912" s="99"/>
      <c r="Y10912" s="99"/>
      <c r="Z10912" s="99"/>
      <c r="AA10912" s="380"/>
      <c r="AF10912" s="326"/>
    </row>
    <row r="10913" spans="1:32" x14ac:dyDescent="0.3">
      <c r="A10913" s="99" t="s">
        <v>14429</v>
      </c>
      <c r="B10913" s="92" t="s">
        <v>14451</v>
      </c>
      <c r="C10913" s="93" t="s">
        <v>14452</v>
      </c>
      <c r="D10913" s="93" t="s">
        <v>1250</v>
      </c>
      <c r="E10913" s="94">
        <v>47320</v>
      </c>
      <c r="F10913" s="93"/>
      <c r="G10913" s="93"/>
      <c r="H10913" s="93"/>
      <c r="I10913" s="99"/>
      <c r="J10913" s="99"/>
      <c r="K10913" s="99"/>
      <c r="L10913" s="99"/>
      <c r="M10913" s="99"/>
      <c r="N10913" s="99"/>
      <c r="O10913" s="99"/>
      <c r="P10913" s="99"/>
      <c r="Q10913" s="99"/>
      <c r="R10913" s="99"/>
      <c r="S10913" s="99"/>
      <c r="T10913" s="99"/>
      <c r="U10913" s="99"/>
      <c r="V10913" s="99"/>
      <c r="W10913" s="99"/>
      <c r="X10913" s="99"/>
      <c r="Y10913" s="99"/>
      <c r="Z10913" s="99"/>
      <c r="AA10913" s="380"/>
      <c r="AF10913" s="326"/>
    </row>
    <row r="10914" spans="1:32" x14ac:dyDescent="0.25">
      <c r="A10914" s="44" t="s">
        <v>11569</v>
      </c>
      <c r="B10914" s="44" t="s">
        <v>967</v>
      </c>
      <c r="C10914" s="45">
        <v>240601</v>
      </c>
      <c r="D10914" s="45" t="s">
        <v>12340</v>
      </c>
      <c r="E10914" s="45" t="s">
        <v>10639</v>
      </c>
      <c r="AF10914" s="326"/>
    </row>
    <row r="10915" spans="1:32" x14ac:dyDescent="0.25">
      <c r="A10915" s="44" t="s">
        <v>11569</v>
      </c>
      <c r="B10915" s="44" t="s">
        <v>11299</v>
      </c>
      <c r="C10915" s="45">
        <v>24020301</v>
      </c>
      <c r="D10915" s="45" t="s">
        <v>12340</v>
      </c>
      <c r="E10915" s="45" t="s">
        <v>5444</v>
      </c>
      <c r="AF10915" s="326"/>
    </row>
    <row r="10916" spans="1:32" x14ac:dyDescent="0.25">
      <c r="A10916" s="44" t="s">
        <v>12993</v>
      </c>
      <c r="B10916" s="44" t="s">
        <v>4473</v>
      </c>
      <c r="C10916" s="45">
        <v>241002</v>
      </c>
      <c r="D10916" s="45" t="s">
        <v>12340</v>
      </c>
      <c r="E10916" s="45" t="s">
        <v>5650</v>
      </c>
      <c r="AF10916" s="326"/>
    </row>
    <row r="10917" spans="1:32" x14ac:dyDescent="0.25">
      <c r="A10917" s="44" t="s">
        <v>18142</v>
      </c>
      <c r="B10917" s="44" t="s">
        <v>18143</v>
      </c>
      <c r="C10917" s="45" t="s">
        <v>18411</v>
      </c>
      <c r="D10917" s="93" t="s">
        <v>3876</v>
      </c>
      <c r="E10917" s="359">
        <f>DATE(2029,12,2)</f>
        <v>47454</v>
      </c>
      <c r="F10917" s="93"/>
      <c r="G10917" s="93"/>
      <c r="H10917" s="93"/>
      <c r="I10917" s="99"/>
      <c r="J10917" s="99"/>
      <c r="K10917" s="99"/>
      <c r="L10917" s="99"/>
      <c r="M10917" s="99"/>
      <c r="N10917" s="99"/>
      <c r="O10917" s="99"/>
      <c r="P10917" s="99"/>
      <c r="Q10917" s="99"/>
      <c r="R10917" s="99"/>
      <c r="S10917" s="99"/>
      <c r="T10917" s="99"/>
      <c r="U10917" s="99"/>
      <c r="V10917" s="99"/>
      <c r="W10917" s="99"/>
      <c r="X10917" s="99"/>
      <c r="Y10917" s="99"/>
      <c r="Z10917" s="99"/>
      <c r="AF10917" s="326"/>
    </row>
    <row r="10918" spans="1:32" x14ac:dyDescent="0.25">
      <c r="A10918" s="44" t="s">
        <v>11570</v>
      </c>
      <c r="B10918" s="44" t="s">
        <v>11296</v>
      </c>
      <c r="C10918" s="45">
        <v>240402</v>
      </c>
      <c r="D10918" s="45" t="s">
        <v>12340</v>
      </c>
      <c r="E10918" s="45" t="s">
        <v>5311</v>
      </c>
      <c r="AF10918" s="326"/>
    </row>
    <row r="10919" spans="1:32" x14ac:dyDescent="0.25">
      <c r="A10919" s="44" t="s">
        <v>11570</v>
      </c>
      <c r="B10919" s="44" t="s">
        <v>3598</v>
      </c>
      <c r="C10919" s="45">
        <v>230301</v>
      </c>
      <c r="D10919" s="45" t="s">
        <v>12340</v>
      </c>
      <c r="E10919" s="45" t="s">
        <v>5580</v>
      </c>
      <c r="AF10919" s="326"/>
    </row>
    <row r="10920" spans="1:32" x14ac:dyDescent="0.25">
      <c r="A10920" s="44" t="s">
        <v>14564</v>
      </c>
      <c r="B10920" s="44" t="s">
        <v>20346</v>
      </c>
      <c r="C10920" s="45" t="s">
        <v>17861</v>
      </c>
      <c r="D10920" s="32" t="s">
        <v>12570</v>
      </c>
      <c r="E10920" s="46">
        <v>46418</v>
      </c>
      <c r="AF10920" s="326"/>
    </row>
    <row r="10921" spans="1:32" x14ac:dyDescent="0.25">
      <c r="A10921" s="44" t="s">
        <v>14564</v>
      </c>
      <c r="B10921" s="44" t="s">
        <v>20365</v>
      </c>
      <c r="C10921" s="45" t="s">
        <v>14574</v>
      </c>
      <c r="D10921" s="32" t="s">
        <v>12570</v>
      </c>
      <c r="E10921" s="46">
        <v>46507</v>
      </c>
      <c r="AF10921" s="326"/>
    </row>
    <row r="10922" spans="1:32" x14ac:dyDescent="0.25">
      <c r="A10922" s="44" t="s">
        <v>19460</v>
      </c>
      <c r="B10922" s="44" t="s">
        <v>13657</v>
      </c>
      <c r="C10922" s="45">
        <v>250103</v>
      </c>
      <c r="D10922" s="45" t="s">
        <v>12340</v>
      </c>
      <c r="E10922" s="45" t="s">
        <v>13567</v>
      </c>
      <c r="AF10922" s="326"/>
    </row>
    <row r="10923" spans="1:32" x14ac:dyDescent="0.3">
      <c r="A10923" s="372" t="s">
        <v>13921</v>
      </c>
      <c r="B10923" s="372" t="s">
        <v>1210</v>
      </c>
      <c r="C10923" s="125" t="s">
        <v>12344</v>
      </c>
      <c r="D10923" s="32" t="s">
        <v>20621</v>
      </c>
      <c r="E10923" s="125" t="s">
        <v>5075</v>
      </c>
      <c r="F10923" s="125" t="s">
        <v>1237</v>
      </c>
      <c r="G10923" s="125" t="s">
        <v>1237</v>
      </c>
      <c r="AF10923" s="326"/>
    </row>
    <row r="10924" spans="1:32" x14ac:dyDescent="0.3">
      <c r="A10924" s="372" t="s">
        <v>13921</v>
      </c>
      <c r="B10924" s="372" t="s">
        <v>1204</v>
      </c>
      <c r="C10924" s="125" t="s">
        <v>14352</v>
      </c>
      <c r="D10924" s="32" t="s">
        <v>20621</v>
      </c>
      <c r="E10924" s="125" t="s">
        <v>13567</v>
      </c>
      <c r="F10924" s="125" t="s">
        <v>1237</v>
      </c>
      <c r="G10924" s="125" t="s">
        <v>1237</v>
      </c>
      <c r="AF10924" s="326"/>
    </row>
    <row r="10925" spans="1:32" x14ac:dyDescent="0.25">
      <c r="A10925" s="44" t="s">
        <v>18144</v>
      </c>
      <c r="B10925" s="44" t="s">
        <v>976</v>
      </c>
      <c r="C10925" s="45" t="s">
        <v>18412</v>
      </c>
      <c r="D10925" s="93" t="s">
        <v>3876</v>
      </c>
      <c r="E10925" s="359">
        <f>DATE(2030,2,20)</f>
        <v>47534</v>
      </c>
      <c r="F10925" s="93"/>
      <c r="G10925" s="93"/>
      <c r="H10925" s="93"/>
      <c r="I10925" s="99"/>
      <c r="J10925" s="99"/>
      <c r="K10925" s="99"/>
      <c r="L10925" s="99"/>
      <c r="M10925" s="99"/>
      <c r="N10925" s="99"/>
      <c r="O10925" s="99"/>
      <c r="P10925" s="99"/>
      <c r="Q10925" s="99"/>
      <c r="R10925" s="99"/>
      <c r="S10925" s="99"/>
      <c r="T10925" s="99"/>
      <c r="U10925" s="99"/>
      <c r="V10925" s="99"/>
      <c r="W10925" s="99"/>
      <c r="X10925" s="99"/>
      <c r="Y10925" s="99"/>
      <c r="Z10925" s="99"/>
      <c r="AF10925" s="326"/>
    </row>
    <row r="10926" spans="1:32" x14ac:dyDescent="0.25">
      <c r="A10926" s="44" t="s">
        <v>10268</v>
      </c>
      <c r="B10926" s="92" t="s">
        <v>10390</v>
      </c>
      <c r="C10926" s="56" t="s">
        <v>10132</v>
      </c>
      <c r="D10926" s="146" t="s">
        <v>10389</v>
      </c>
      <c r="E10926" s="107">
        <v>45838</v>
      </c>
      <c r="F10926" s="93"/>
      <c r="G10926" s="93"/>
      <c r="H10926" s="93"/>
      <c r="I10926" s="99"/>
      <c r="J10926" s="99"/>
      <c r="K10926" s="99"/>
      <c r="L10926" s="99"/>
      <c r="M10926" s="99"/>
      <c r="N10926" s="44"/>
      <c r="O10926" s="44"/>
      <c r="P10926" s="99"/>
      <c r="Q10926" s="99"/>
      <c r="R10926" s="99"/>
      <c r="S10926" s="99"/>
      <c r="T10926" s="99"/>
      <c r="U10926" s="99"/>
      <c r="V10926" s="99"/>
      <c r="W10926" s="99"/>
      <c r="X10926" s="99"/>
      <c r="Y10926" s="99"/>
      <c r="Z10926" s="99"/>
      <c r="AF10926" s="326"/>
    </row>
    <row r="10927" spans="1:32" x14ac:dyDescent="0.25">
      <c r="A10927" s="44" t="s">
        <v>7195</v>
      </c>
      <c r="B10927" s="44" t="s">
        <v>1603</v>
      </c>
      <c r="C10927" s="45" t="s">
        <v>4434</v>
      </c>
      <c r="D10927" s="45" t="s">
        <v>12177</v>
      </c>
      <c r="E10927" s="45" t="s">
        <v>2628</v>
      </c>
      <c r="F10927" s="93"/>
      <c r="G10927" s="93"/>
      <c r="H10927" s="93"/>
      <c r="I10927" s="99"/>
      <c r="J10927" s="99"/>
      <c r="K10927" s="99"/>
      <c r="L10927" s="99"/>
      <c r="M10927" s="99"/>
      <c r="N10927" s="99"/>
      <c r="O10927" s="99"/>
      <c r="P10927" s="99"/>
      <c r="Q10927" s="99"/>
      <c r="R10927" s="99"/>
      <c r="S10927" s="99"/>
      <c r="T10927" s="99"/>
      <c r="U10927" s="99"/>
      <c r="V10927" s="99"/>
      <c r="W10927" s="99"/>
      <c r="X10927" s="99"/>
      <c r="Y10927" s="99"/>
      <c r="Z10927" s="99"/>
      <c r="AF10927" s="326"/>
    </row>
    <row r="10928" spans="1:32" x14ac:dyDescent="0.25">
      <c r="A10928" s="44" t="s">
        <v>7195</v>
      </c>
      <c r="B10928" s="44" t="s">
        <v>12943</v>
      </c>
      <c r="C10928" s="45" t="s">
        <v>12945</v>
      </c>
      <c r="D10928" s="45" t="s">
        <v>12177</v>
      </c>
      <c r="E10928" s="45" t="s">
        <v>5239</v>
      </c>
      <c r="F10928" s="93"/>
      <c r="G10928" s="93"/>
      <c r="H10928" s="93"/>
      <c r="I10928" s="99"/>
      <c r="J10928" s="99"/>
      <c r="K10928" s="99"/>
      <c r="L10928" s="99"/>
      <c r="M10928" s="99"/>
      <c r="N10928" s="99"/>
      <c r="O10928" s="99"/>
      <c r="P10928" s="99"/>
      <c r="Q10928" s="99"/>
      <c r="R10928" s="99"/>
      <c r="S10928" s="99"/>
      <c r="T10928" s="99"/>
      <c r="U10928" s="99"/>
      <c r="V10928" s="99"/>
      <c r="W10928" s="99"/>
      <c r="X10928" s="99"/>
      <c r="Y10928" s="99"/>
      <c r="Z10928" s="99"/>
      <c r="AF10928" s="326"/>
    </row>
    <row r="10929" spans="1:32" x14ac:dyDescent="0.25">
      <c r="A10929" s="44" t="s">
        <v>7195</v>
      </c>
      <c r="B10929" s="44" t="s">
        <v>1603</v>
      </c>
      <c r="C10929" s="45" t="s">
        <v>4434</v>
      </c>
      <c r="D10929" s="93" t="s">
        <v>18817</v>
      </c>
      <c r="E10929" s="45" t="s">
        <v>2628</v>
      </c>
      <c r="F10929" s="379"/>
      <c r="G10929" s="379"/>
      <c r="H10929" s="379"/>
      <c r="I10929" s="380"/>
      <c r="J10929" s="380"/>
      <c r="K10929" s="380"/>
      <c r="L10929" s="380"/>
      <c r="M10929" s="380"/>
      <c r="N10929" s="380"/>
      <c r="O10929" s="380"/>
      <c r="P10929" s="380"/>
      <c r="Q10929" s="380"/>
      <c r="R10929" s="380"/>
      <c r="S10929" s="380"/>
      <c r="T10929" s="380"/>
      <c r="U10929" s="380"/>
      <c r="V10929" s="380"/>
      <c r="W10929" s="380"/>
      <c r="X10929" s="380"/>
      <c r="Y10929" s="380"/>
      <c r="Z10929" s="380"/>
      <c r="AA10929" s="380"/>
      <c r="AF10929" s="326"/>
    </row>
    <row r="10930" spans="1:32" x14ac:dyDescent="0.25">
      <c r="A10930" s="44" t="s">
        <v>7195</v>
      </c>
      <c r="B10930" s="44" t="s">
        <v>12943</v>
      </c>
      <c r="C10930" s="45" t="s">
        <v>12945</v>
      </c>
      <c r="D10930" s="93" t="s">
        <v>18817</v>
      </c>
      <c r="E10930" s="45" t="s">
        <v>5239</v>
      </c>
      <c r="F10930" s="379"/>
      <c r="G10930" s="379"/>
      <c r="H10930" s="379"/>
      <c r="I10930" s="380"/>
      <c r="J10930" s="380"/>
      <c r="K10930" s="380"/>
      <c r="L10930" s="380"/>
      <c r="M10930" s="380"/>
      <c r="N10930" s="380"/>
      <c r="O10930" s="380"/>
      <c r="P10930" s="380"/>
      <c r="Q10930" s="380"/>
      <c r="R10930" s="380"/>
      <c r="S10930" s="380"/>
      <c r="T10930" s="380"/>
      <c r="U10930" s="380"/>
      <c r="V10930" s="380"/>
      <c r="W10930" s="380"/>
      <c r="X10930" s="380"/>
      <c r="Y10930" s="380"/>
      <c r="Z10930" s="380"/>
      <c r="AA10930" s="380"/>
      <c r="AF10930" s="326"/>
    </row>
    <row r="10931" spans="1:32" x14ac:dyDescent="0.25">
      <c r="A10931" s="44" t="s">
        <v>7195</v>
      </c>
      <c r="B10931" s="44" t="s">
        <v>4334</v>
      </c>
      <c r="C10931" s="45" t="s">
        <v>12945</v>
      </c>
      <c r="D10931" s="45" t="s">
        <v>10697</v>
      </c>
      <c r="E10931" s="46">
        <v>47422</v>
      </c>
      <c r="F10931" s="93"/>
      <c r="G10931" s="93"/>
      <c r="H10931" s="93"/>
      <c r="I10931" s="99"/>
      <c r="J10931" s="99"/>
      <c r="K10931" s="99"/>
      <c r="L10931" s="99"/>
      <c r="M10931" s="99"/>
      <c r="N10931" s="44"/>
      <c r="O10931" s="44"/>
      <c r="P10931" s="99"/>
      <c r="Q10931" s="99"/>
      <c r="R10931" s="99"/>
      <c r="S10931" s="99"/>
      <c r="T10931" s="99"/>
      <c r="U10931" s="99"/>
      <c r="V10931" s="99"/>
      <c r="W10931" s="99"/>
      <c r="X10931" s="99"/>
      <c r="Y10931" s="99"/>
      <c r="Z10931" s="99"/>
      <c r="AF10931" s="326"/>
    </row>
    <row r="10932" spans="1:32" x14ac:dyDescent="0.3">
      <c r="A10932" s="372" t="s">
        <v>3682</v>
      </c>
      <c r="B10932" s="372" t="s">
        <v>12351</v>
      </c>
      <c r="C10932" s="125" t="s">
        <v>12352</v>
      </c>
      <c r="D10932" s="32" t="s">
        <v>20621</v>
      </c>
      <c r="E10932" s="125" t="s">
        <v>5075</v>
      </c>
      <c r="F10932" s="125" t="s">
        <v>1236</v>
      </c>
      <c r="G10932" s="125" t="s">
        <v>1237</v>
      </c>
      <c r="AF10932" s="326"/>
    </row>
    <row r="10933" spans="1:32" x14ac:dyDescent="0.25">
      <c r="A10933" s="44" t="s">
        <v>3682</v>
      </c>
      <c r="B10933" s="44" t="s">
        <v>11297</v>
      </c>
      <c r="C10933" s="45">
        <v>240501</v>
      </c>
      <c r="D10933" s="45" t="s">
        <v>12340</v>
      </c>
      <c r="E10933" s="45" t="s">
        <v>11298</v>
      </c>
      <c r="AF10933" s="326"/>
    </row>
    <row r="10934" spans="1:32" x14ac:dyDescent="0.25">
      <c r="A10934" s="256" t="s">
        <v>1570</v>
      </c>
      <c r="B10934" s="256" t="s">
        <v>9170</v>
      </c>
      <c r="C10934" s="53" t="s">
        <v>9266</v>
      </c>
      <c r="D10934" s="93" t="s">
        <v>5891</v>
      </c>
      <c r="E10934" s="257">
        <v>47031</v>
      </c>
      <c r="F10934" s="93"/>
      <c r="G10934" s="93"/>
      <c r="H10934" s="93"/>
      <c r="I10934" s="99"/>
      <c r="J10934" s="99"/>
      <c r="K10934" s="99"/>
      <c r="L10934" s="99"/>
      <c r="M10934" s="99"/>
      <c r="N10934" s="99"/>
      <c r="O10934" s="99"/>
      <c r="P10934" s="99"/>
      <c r="Q10934" s="99"/>
      <c r="R10934" s="99"/>
      <c r="S10934" s="99"/>
      <c r="T10934" s="99"/>
      <c r="U10934" s="99"/>
      <c r="V10934" s="99"/>
      <c r="W10934" s="99"/>
      <c r="X10934" s="99"/>
      <c r="Y10934" s="99"/>
      <c r="Z10934" s="99"/>
      <c r="AF10934" s="326"/>
    </row>
    <row r="10935" spans="1:32" x14ac:dyDescent="0.25">
      <c r="A10935" s="44" t="s">
        <v>1570</v>
      </c>
      <c r="B10935" s="92" t="s">
        <v>10390</v>
      </c>
      <c r="C10935" s="56" t="s">
        <v>10124</v>
      </c>
      <c r="D10935" s="146" t="s">
        <v>10389</v>
      </c>
      <c r="E10935" s="107">
        <v>45838</v>
      </c>
      <c r="F10935" s="93"/>
      <c r="G10935" s="93"/>
      <c r="H10935" s="93"/>
      <c r="I10935" s="99"/>
      <c r="J10935" s="99"/>
      <c r="K10935" s="99"/>
      <c r="L10935" s="99"/>
      <c r="M10935" s="99"/>
      <c r="N10935" s="44"/>
      <c r="O10935" s="44"/>
      <c r="P10935" s="99"/>
      <c r="Q10935" s="99"/>
      <c r="R10935" s="99"/>
      <c r="S10935" s="99"/>
      <c r="T10935" s="99"/>
      <c r="U10935" s="99"/>
      <c r="V10935" s="99"/>
      <c r="W10935" s="99"/>
      <c r="X10935" s="99"/>
      <c r="Y10935" s="99"/>
      <c r="Z10935" s="99"/>
      <c r="AF10935" s="326"/>
    </row>
    <row r="10936" spans="1:32" x14ac:dyDescent="0.25">
      <c r="A10936" s="44" t="s">
        <v>1570</v>
      </c>
      <c r="B10936" s="44" t="s">
        <v>20368</v>
      </c>
      <c r="C10936" s="45" t="s">
        <v>5829</v>
      </c>
      <c r="D10936" s="32" t="s">
        <v>12570</v>
      </c>
      <c r="E10936" s="46">
        <v>46507</v>
      </c>
      <c r="AF10936" s="326"/>
    </row>
    <row r="10937" spans="1:32" x14ac:dyDescent="0.25">
      <c r="A10937" s="44" t="s">
        <v>1570</v>
      </c>
      <c r="B10937" s="44" t="s">
        <v>159</v>
      </c>
      <c r="C10937" s="45" t="s">
        <v>10767</v>
      </c>
      <c r="D10937" s="46" t="s">
        <v>13037</v>
      </c>
      <c r="E10937" s="46">
        <v>46493</v>
      </c>
      <c r="AF10937" s="326"/>
    </row>
    <row r="10938" spans="1:32" x14ac:dyDescent="0.3">
      <c r="A10938" s="372" t="s">
        <v>16811</v>
      </c>
      <c r="B10938" s="372" t="s">
        <v>5064</v>
      </c>
      <c r="C10938" s="125" t="s">
        <v>16873</v>
      </c>
      <c r="D10938" s="32" t="s">
        <v>20621</v>
      </c>
      <c r="E10938" s="125" t="s">
        <v>10638</v>
      </c>
      <c r="F10938" s="125" t="s">
        <v>1236</v>
      </c>
      <c r="G10938" s="125" t="s">
        <v>1237</v>
      </c>
      <c r="AF10938" s="326"/>
    </row>
    <row r="10939" spans="1:32" x14ac:dyDescent="0.25">
      <c r="A10939" s="102" t="s">
        <v>15220</v>
      </c>
      <c r="B10939" s="92" t="s">
        <v>15227</v>
      </c>
      <c r="C10939" s="93" t="s">
        <v>15228</v>
      </c>
      <c r="D10939" s="93" t="s">
        <v>1250</v>
      </c>
      <c r="E10939" s="94">
        <v>46225</v>
      </c>
      <c r="F10939" s="93"/>
      <c r="G10939" s="93"/>
      <c r="H10939" s="93"/>
      <c r="I10939" s="99"/>
      <c r="J10939" s="99"/>
      <c r="K10939" s="99"/>
      <c r="L10939" s="99"/>
      <c r="M10939" s="99"/>
      <c r="N10939" s="99"/>
      <c r="O10939" s="99"/>
      <c r="P10939" s="99"/>
      <c r="Q10939" s="99"/>
      <c r="R10939" s="99"/>
      <c r="S10939" s="99"/>
      <c r="T10939" s="99"/>
      <c r="U10939" s="99"/>
      <c r="V10939" s="99"/>
      <c r="W10939" s="99"/>
      <c r="X10939" s="99"/>
      <c r="Y10939" s="99"/>
      <c r="Z10939" s="99"/>
      <c r="AA10939" s="380"/>
      <c r="AF10939" s="326"/>
    </row>
    <row r="10940" spans="1:32" x14ac:dyDescent="0.25">
      <c r="A10940" s="44" t="s">
        <v>269</v>
      </c>
      <c r="B10940" s="44" t="s">
        <v>238</v>
      </c>
      <c r="C10940" s="45" t="s">
        <v>7237</v>
      </c>
      <c r="D10940" s="45" t="s">
        <v>12177</v>
      </c>
      <c r="E10940" s="45" t="s">
        <v>8524</v>
      </c>
      <c r="F10940" s="93"/>
      <c r="G10940" s="93"/>
      <c r="H10940" s="93"/>
      <c r="I10940" s="99"/>
      <c r="J10940" s="99"/>
      <c r="K10940" s="99"/>
      <c r="L10940" s="99"/>
      <c r="M10940" s="99"/>
      <c r="N10940" s="99"/>
      <c r="O10940" s="99"/>
      <c r="P10940" s="99"/>
      <c r="Q10940" s="99"/>
      <c r="R10940" s="99"/>
      <c r="S10940" s="99"/>
      <c r="T10940" s="99"/>
      <c r="U10940" s="99"/>
      <c r="V10940" s="99"/>
      <c r="W10940" s="99"/>
      <c r="X10940" s="99"/>
      <c r="Y10940" s="99"/>
      <c r="Z10940" s="99"/>
      <c r="AF10940" s="326"/>
    </row>
    <row r="10941" spans="1:32" x14ac:dyDescent="0.25">
      <c r="A10941" s="44" t="s">
        <v>269</v>
      </c>
      <c r="B10941" s="44" t="s">
        <v>238</v>
      </c>
      <c r="C10941" s="45" t="s">
        <v>7237</v>
      </c>
      <c r="D10941" s="93" t="s">
        <v>18817</v>
      </c>
      <c r="E10941" s="45" t="s">
        <v>8524</v>
      </c>
      <c r="F10941" s="379"/>
      <c r="G10941" s="379"/>
      <c r="H10941" s="379"/>
      <c r="I10941" s="380"/>
      <c r="J10941" s="380"/>
      <c r="K10941" s="380"/>
      <c r="L10941" s="380"/>
      <c r="M10941" s="380"/>
      <c r="N10941" s="380"/>
      <c r="O10941" s="380"/>
      <c r="P10941" s="380"/>
      <c r="Q10941" s="380"/>
      <c r="R10941" s="380"/>
      <c r="S10941" s="380"/>
      <c r="T10941" s="380"/>
      <c r="U10941" s="380"/>
      <c r="V10941" s="380"/>
      <c r="W10941" s="380"/>
      <c r="X10941" s="380"/>
      <c r="Y10941" s="380"/>
      <c r="Z10941" s="380"/>
      <c r="AA10941" s="380"/>
      <c r="AF10941" s="326"/>
    </row>
    <row r="10942" spans="1:32" x14ac:dyDescent="0.25">
      <c r="A10942" s="44" t="s">
        <v>269</v>
      </c>
      <c r="B10942" s="44" t="s">
        <v>238</v>
      </c>
      <c r="C10942" s="45" t="s">
        <v>7237</v>
      </c>
      <c r="D10942" s="45" t="s">
        <v>10697</v>
      </c>
      <c r="E10942" s="45" t="s">
        <v>5072</v>
      </c>
      <c r="F10942" s="93"/>
      <c r="G10942" s="93"/>
      <c r="H10942" s="93"/>
      <c r="I10942" s="99"/>
      <c r="J10942" s="99"/>
      <c r="K10942" s="99"/>
      <c r="L10942" s="99"/>
      <c r="M10942" s="99"/>
      <c r="N10942" s="44"/>
      <c r="O10942" s="44"/>
      <c r="P10942" s="99"/>
      <c r="Q10942" s="99"/>
      <c r="R10942" s="99"/>
      <c r="S10942" s="99"/>
      <c r="T10942" s="99"/>
      <c r="U10942" s="99"/>
      <c r="V10942" s="99"/>
      <c r="W10942" s="99"/>
      <c r="X10942" s="99"/>
      <c r="Y10942" s="99"/>
      <c r="Z10942" s="99"/>
      <c r="AF10942" s="326"/>
    </row>
    <row r="10943" spans="1:32" x14ac:dyDescent="0.25">
      <c r="A10943" s="44" t="s">
        <v>2502</v>
      </c>
      <c r="B10943" s="44" t="s">
        <v>2433</v>
      </c>
      <c r="C10943" s="45">
        <v>230105</v>
      </c>
      <c r="D10943" s="45" t="s">
        <v>12340</v>
      </c>
      <c r="E10943" s="45" t="s">
        <v>5580</v>
      </c>
      <c r="AF10943" s="326"/>
    </row>
    <row r="10944" spans="1:32" x14ac:dyDescent="0.25">
      <c r="A10944" s="44" t="s">
        <v>4784</v>
      </c>
      <c r="B10944" s="44" t="s">
        <v>4785</v>
      </c>
      <c r="C10944" s="45" t="s">
        <v>4786</v>
      </c>
      <c r="D10944" s="45" t="s">
        <v>12177</v>
      </c>
      <c r="E10944" s="45" t="s">
        <v>8252</v>
      </c>
      <c r="F10944" s="93"/>
      <c r="G10944" s="93"/>
      <c r="H10944" s="93"/>
      <c r="I10944" s="99"/>
      <c r="J10944" s="99"/>
      <c r="K10944" s="99"/>
      <c r="L10944" s="99"/>
      <c r="M10944" s="99"/>
      <c r="N10944" s="99"/>
      <c r="O10944" s="99"/>
      <c r="P10944" s="99"/>
      <c r="Q10944" s="99"/>
      <c r="R10944" s="99"/>
      <c r="S10944" s="99"/>
      <c r="T10944" s="99"/>
      <c r="U10944" s="99"/>
      <c r="V10944" s="99"/>
      <c r="W10944" s="99"/>
      <c r="X10944" s="99"/>
      <c r="Y10944" s="99"/>
      <c r="Z10944" s="99"/>
      <c r="AF10944" s="326"/>
    </row>
    <row r="10945" spans="1:32" x14ac:dyDescent="0.25">
      <c r="A10945" s="44" t="s">
        <v>4784</v>
      </c>
      <c r="B10945" s="44" t="s">
        <v>4785</v>
      </c>
      <c r="C10945" s="45" t="s">
        <v>4786</v>
      </c>
      <c r="D10945" s="93" t="s">
        <v>18817</v>
      </c>
      <c r="E10945" s="45" t="s">
        <v>8252</v>
      </c>
      <c r="F10945" s="379"/>
      <c r="G10945" s="379"/>
      <c r="H10945" s="379"/>
      <c r="I10945" s="380"/>
      <c r="J10945" s="380"/>
      <c r="K10945" s="380"/>
      <c r="L10945" s="380"/>
      <c r="M10945" s="380"/>
      <c r="N10945" s="380"/>
      <c r="O10945" s="380"/>
      <c r="P10945" s="380"/>
      <c r="Q10945" s="380"/>
      <c r="R10945" s="380"/>
      <c r="S10945" s="380"/>
      <c r="T10945" s="380"/>
      <c r="U10945" s="380"/>
      <c r="V10945" s="380"/>
      <c r="W10945" s="380"/>
      <c r="X10945" s="380"/>
      <c r="Y10945" s="380"/>
      <c r="Z10945" s="380"/>
      <c r="AA10945" s="380"/>
      <c r="AF10945" s="326"/>
    </row>
    <row r="10946" spans="1:32" x14ac:dyDescent="0.25">
      <c r="A10946" s="44" t="s">
        <v>4784</v>
      </c>
      <c r="B10946" s="44" t="s">
        <v>18670</v>
      </c>
      <c r="C10946" s="45" t="s">
        <v>18753</v>
      </c>
      <c r="D10946" s="93" t="s">
        <v>18817</v>
      </c>
      <c r="E10946" s="45" t="s">
        <v>10638</v>
      </c>
      <c r="F10946" s="379"/>
      <c r="G10946" s="379"/>
      <c r="H10946" s="379"/>
      <c r="I10946" s="380"/>
      <c r="J10946" s="380"/>
      <c r="K10946" s="380"/>
      <c r="L10946" s="380"/>
      <c r="M10946" s="380"/>
      <c r="N10946" s="380"/>
      <c r="O10946" s="380"/>
      <c r="P10946" s="380"/>
      <c r="Q10946" s="380"/>
      <c r="R10946" s="380"/>
      <c r="S10946" s="380"/>
      <c r="T10946" s="380"/>
      <c r="U10946" s="380"/>
      <c r="V10946" s="380"/>
      <c r="W10946" s="380"/>
      <c r="X10946" s="380"/>
      <c r="Y10946" s="380"/>
      <c r="Z10946" s="380"/>
      <c r="AA10946" s="380"/>
      <c r="AF10946" s="326"/>
    </row>
    <row r="10947" spans="1:32" x14ac:dyDescent="0.25">
      <c r="A10947" s="44" t="s">
        <v>4784</v>
      </c>
      <c r="B10947" s="44" t="s">
        <v>4785</v>
      </c>
      <c r="C10947" s="45" t="s">
        <v>4786</v>
      </c>
      <c r="D10947" s="45" t="s">
        <v>10697</v>
      </c>
      <c r="E10947" s="45" t="s">
        <v>5450</v>
      </c>
      <c r="F10947" s="93"/>
      <c r="G10947" s="93"/>
      <c r="H10947" s="93"/>
      <c r="I10947" s="99"/>
      <c r="J10947" s="99"/>
      <c r="K10947" s="99"/>
      <c r="L10947" s="99"/>
      <c r="M10947" s="99"/>
      <c r="N10947" s="44"/>
      <c r="O10947" s="44"/>
      <c r="P10947" s="99"/>
      <c r="Q10947" s="99"/>
      <c r="R10947" s="99"/>
      <c r="S10947" s="99"/>
      <c r="T10947" s="99"/>
      <c r="U10947" s="99"/>
      <c r="V10947" s="99"/>
      <c r="W10947" s="99"/>
      <c r="X10947" s="99"/>
      <c r="Y10947" s="99"/>
      <c r="Z10947" s="99"/>
      <c r="AF10947" s="326"/>
    </row>
    <row r="10948" spans="1:32" x14ac:dyDescent="0.25">
      <c r="A10948" s="267" t="s">
        <v>6765</v>
      </c>
      <c r="B10948" s="267" t="s">
        <v>6738</v>
      </c>
      <c r="C10948" s="268">
        <v>791202103009</v>
      </c>
      <c r="D10948" s="268" t="s">
        <v>6775</v>
      </c>
      <c r="E10948" s="269" t="s">
        <v>3276</v>
      </c>
      <c r="F10948" s="93"/>
      <c r="G10948" s="93"/>
      <c r="H10948" s="93"/>
      <c r="I10948" s="99"/>
      <c r="J10948" s="99"/>
      <c r="K10948" s="99"/>
      <c r="L10948" s="99"/>
      <c r="M10948" s="99"/>
      <c r="N10948" s="44"/>
      <c r="O10948" s="44"/>
      <c r="P10948" s="99"/>
      <c r="Q10948" s="99"/>
      <c r="R10948" s="99"/>
      <c r="S10948" s="99"/>
      <c r="T10948" s="99"/>
      <c r="U10948" s="99"/>
      <c r="V10948" s="99"/>
      <c r="W10948" s="99"/>
      <c r="X10948" s="99"/>
      <c r="Y10948" s="99"/>
      <c r="Z10948" s="99"/>
      <c r="AF10948" s="326"/>
    </row>
    <row r="10949" spans="1:32" x14ac:dyDescent="0.25">
      <c r="A10949" s="44" t="s">
        <v>19461</v>
      </c>
      <c r="B10949" s="44" t="s">
        <v>5443</v>
      </c>
      <c r="C10949" s="45">
        <v>22010701</v>
      </c>
      <c r="D10949" s="45" t="s">
        <v>12340</v>
      </c>
      <c r="E10949" s="45" t="s">
        <v>5444</v>
      </c>
      <c r="AF10949" s="326"/>
    </row>
    <row r="10950" spans="1:32" x14ac:dyDescent="0.25">
      <c r="A10950" s="44" t="s">
        <v>11571</v>
      </c>
      <c r="B10950" s="44" t="s">
        <v>3298</v>
      </c>
      <c r="C10950" s="45">
        <v>24010402</v>
      </c>
      <c r="D10950" s="45" t="s">
        <v>12340</v>
      </c>
      <c r="E10950" s="45" t="s">
        <v>10021</v>
      </c>
      <c r="AF10950" s="326"/>
    </row>
    <row r="10951" spans="1:32" x14ac:dyDescent="0.25">
      <c r="A10951" s="44" t="s">
        <v>11571</v>
      </c>
      <c r="B10951" s="44" t="s">
        <v>10020</v>
      </c>
      <c r="C10951" s="45">
        <v>24010401</v>
      </c>
      <c r="D10951" s="45" t="s">
        <v>12340</v>
      </c>
      <c r="E10951" s="45" t="s">
        <v>10021</v>
      </c>
      <c r="AF10951" s="326"/>
    </row>
    <row r="10952" spans="1:32" x14ac:dyDescent="0.25">
      <c r="A10952" s="44" t="s">
        <v>792</v>
      </c>
      <c r="B10952" s="44" t="s">
        <v>11296</v>
      </c>
      <c r="C10952" s="45">
        <v>240402</v>
      </c>
      <c r="D10952" s="45" t="s">
        <v>12340</v>
      </c>
      <c r="E10952" s="45" t="s">
        <v>5311</v>
      </c>
      <c r="AF10952" s="326"/>
    </row>
    <row r="10953" spans="1:32" x14ac:dyDescent="0.25">
      <c r="A10953" s="44" t="s">
        <v>1701</v>
      </c>
      <c r="B10953" s="44" t="s">
        <v>2433</v>
      </c>
      <c r="C10953" s="45">
        <v>230105</v>
      </c>
      <c r="D10953" s="45" t="s">
        <v>12340</v>
      </c>
      <c r="E10953" s="45" t="s">
        <v>5580</v>
      </c>
      <c r="AF10953" s="326"/>
    </row>
    <row r="10954" spans="1:32" x14ac:dyDescent="0.25">
      <c r="A10954" s="44" t="s">
        <v>12171</v>
      </c>
      <c r="B10954" s="44" t="s">
        <v>12168</v>
      </c>
      <c r="C10954" s="45" t="s">
        <v>12172</v>
      </c>
      <c r="D10954" s="45" t="s">
        <v>12177</v>
      </c>
      <c r="E10954" s="45" t="s">
        <v>12173</v>
      </c>
      <c r="F10954" s="93"/>
      <c r="G10954" s="93"/>
      <c r="H10954" s="93"/>
      <c r="I10954" s="99"/>
      <c r="J10954" s="99"/>
      <c r="K10954" s="99"/>
      <c r="L10954" s="99"/>
      <c r="M10954" s="99"/>
      <c r="N10954" s="99"/>
      <c r="O10954" s="99"/>
      <c r="P10954" s="99"/>
      <c r="Q10954" s="99"/>
      <c r="R10954" s="99"/>
      <c r="S10954" s="99"/>
      <c r="T10954" s="99"/>
      <c r="U10954" s="99"/>
      <c r="V10954" s="99"/>
      <c r="W10954" s="99"/>
      <c r="X10954" s="99"/>
      <c r="Y10954" s="99"/>
      <c r="Z10954" s="99"/>
      <c r="AF10954" s="326"/>
    </row>
    <row r="10955" spans="1:32" x14ac:dyDescent="0.25">
      <c r="A10955" s="44" t="s">
        <v>12171</v>
      </c>
      <c r="B10955" s="44" t="s">
        <v>12168</v>
      </c>
      <c r="C10955" s="45" t="s">
        <v>12172</v>
      </c>
      <c r="D10955" s="93" t="s">
        <v>18817</v>
      </c>
      <c r="E10955" s="45" t="s">
        <v>12173</v>
      </c>
      <c r="F10955" s="379"/>
      <c r="G10955" s="379"/>
      <c r="H10955" s="379"/>
      <c r="I10955" s="380"/>
      <c r="J10955" s="380"/>
      <c r="K10955" s="380"/>
      <c r="L10955" s="380"/>
      <c r="M10955" s="380"/>
      <c r="N10955" s="380"/>
      <c r="O10955" s="380"/>
      <c r="P10955" s="380"/>
      <c r="Q10955" s="380"/>
      <c r="R10955" s="380"/>
      <c r="S10955" s="380"/>
      <c r="T10955" s="380"/>
      <c r="U10955" s="380"/>
      <c r="V10955" s="380"/>
      <c r="W10955" s="380"/>
      <c r="X10955" s="380"/>
      <c r="Y10955" s="380"/>
      <c r="Z10955" s="380"/>
      <c r="AA10955" s="380"/>
      <c r="AF10955" s="326"/>
    </row>
    <row r="10956" spans="1:32" x14ac:dyDescent="0.25">
      <c r="A10956" s="44" t="s">
        <v>18145</v>
      </c>
      <c r="B10956" s="44" t="s">
        <v>18146</v>
      </c>
      <c r="C10956" s="45" t="s">
        <v>18413</v>
      </c>
      <c r="D10956" s="93" t="s">
        <v>3876</v>
      </c>
      <c r="E10956" s="359">
        <f>DATE(2029,12,8)</f>
        <v>47460</v>
      </c>
      <c r="F10956" s="93"/>
      <c r="G10956" s="93"/>
      <c r="H10956" s="93"/>
      <c r="I10956" s="99"/>
      <c r="J10956" s="99"/>
      <c r="K10956" s="99"/>
      <c r="L10956" s="99"/>
      <c r="M10956" s="99"/>
      <c r="N10956" s="99"/>
      <c r="O10956" s="99"/>
      <c r="P10956" s="99"/>
      <c r="Q10956" s="99"/>
      <c r="R10956" s="99"/>
      <c r="S10956" s="99"/>
      <c r="T10956" s="99"/>
      <c r="U10956" s="99"/>
      <c r="V10956" s="99"/>
      <c r="W10956" s="99"/>
      <c r="X10956" s="99"/>
      <c r="Y10956" s="99"/>
      <c r="Z10956" s="99"/>
      <c r="AF10956" s="326"/>
    </row>
    <row r="10957" spans="1:32" x14ac:dyDescent="0.3">
      <c r="A10957" s="372" t="s">
        <v>2798</v>
      </c>
      <c r="B10957" s="372" t="s">
        <v>2792</v>
      </c>
      <c r="C10957" s="125" t="s">
        <v>8404</v>
      </c>
      <c r="D10957" s="32" t="s">
        <v>20621</v>
      </c>
      <c r="E10957" s="125" t="s">
        <v>4471</v>
      </c>
      <c r="F10957" s="125" t="s">
        <v>1236</v>
      </c>
      <c r="G10957" s="125" t="s">
        <v>1237</v>
      </c>
      <c r="AF10957" s="326"/>
    </row>
    <row r="10958" spans="1:32" x14ac:dyDescent="0.3">
      <c r="A10958" s="372" t="s">
        <v>20144</v>
      </c>
      <c r="B10958" s="372" t="s">
        <v>1214</v>
      </c>
      <c r="C10958" s="125" t="s">
        <v>18610</v>
      </c>
      <c r="D10958" s="32" t="s">
        <v>20621</v>
      </c>
      <c r="E10958" s="125" t="s">
        <v>8976</v>
      </c>
      <c r="F10958" s="125" t="s">
        <v>1236</v>
      </c>
      <c r="G10958" s="125" t="s">
        <v>1237</v>
      </c>
      <c r="AF10958" s="326"/>
    </row>
    <row r="10959" spans="1:32" x14ac:dyDescent="0.25">
      <c r="A10959" s="44" t="s">
        <v>10269</v>
      </c>
      <c r="B10959" s="92" t="s">
        <v>10390</v>
      </c>
      <c r="C10959" s="371" t="s">
        <v>10122</v>
      </c>
      <c r="D10959" s="146" t="s">
        <v>10389</v>
      </c>
      <c r="E10959" s="107">
        <v>45838</v>
      </c>
      <c r="F10959" s="93"/>
      <c r="G10959" s="93"/>
      <c r="H10959" s="93"/>
      <c r="I10959" s="99"/>
      <c r="J10959" s="99"/>
      <c r="K10959" s="99"/>
      <c r="L10959" s="99"/>
      <c r="M10959" s="99"/>
      <c r="N10959" s="44"/>
      <c r="O10959" s="44"/>
      <c r="P10959" s="99"/>
      <c r="Q10959" s="99"/>
      <c r="R10959" s="99"/>
      <c r="S10959" s="99"/>
      <c r="T10959" s="99"/>
      <c r="U10959" s="99"/>
      <c r="V10959" s="99"/>
      <c r="W10959" s="99"/>
      <c r="X10959" s="99"/>
      <c r="Y10959" s="99"/>
      <c r="Z10959" s="99"/>
      <c r="AF10959" s="326"/>
    </row>
    <row r="10960" spans="1:32" x14ac:dyDescent="0.3">
      <c r="A10960" s="372" t="s">
        <v>5035</v>
      </c>
      <c r="B10960" s="372" t="s">
        <v>5064</v>
      </c>
      <c r="C10960" s="125" t="s">
        <v>16873</v>
      </c>
      <c r="D10960" s="32" t="s">
        <v>20621</v>
      </c>
      <c r="E10960" s="125" t="s">
        <v>10638</v>
      </c>
      <c r="F10960" s="125" t="s">
        <v>1236</v>
      </c>
      <c r="G10960" s="125" t="s">
        <v>1237</v>
      </c>
      <c r="AF10960" s="326"/>
    </row>
    <row r="10961" spans="1:32" x14ac:dyDescent="0.25">
      <c r="A10961" s="99" t="s">
        <v>3303</v>
      </c>
      <c r="B10961" s="92" t="s">
        <v>3304</v>
      </c>
      <c r="C10961" s="146" t="s">
        <v>3305</v>
      </c>
      <c r="D10961" s="56" t="s">
        <v>1779</v>
      </c>
      <c r="E10961" s="107">
        <v>45774</v>
      </c>
      <c r="F10961" s="93"/>
      <c r="G10961" s="93"/>
      <c r="H10961" s="93"/>
      <c r="I10961" s="99"/>
      <c r="J10961" s="99"/>
      <c r="K10961" s="99"/>
      <c r="L10961" s="99"/>
      <c r="M10961" s="99"/>
      <c r="N10961" s="44"/>
      <c r="O10961" s="44"/>
      <c r="P10961" s="99"/>
      <c r="Q10961" s="99"/>
      <c r="R10961" s="99"/>
      <c r="S10961" s="99"/>
      <c r="T10961" s="99"/>
      <c r="U10961" s="99"/>
      <c r="V10961" s="99"/>
      <c r="W10961" s="99"/>
      <c r="X10961" s="99"/>
      <c r="Y10961" s="99"/>
      <c r="Z10961" s="99"/>
      <c r="AF10961" s="326"/>
    </row>
    <row r="10962" spans="1:32" x14ac:dyDescent="0.25">
      <c r="A10962" s="256" t="s">
        <v>15295</v>
      </c>
      <c r="B10962" s="256" t="s">
        <v>15256</v>
      </c>
      <c r="C10962" s="53" t="s">
        <v>15398</v>
      </c>
      <c r="D10962" s="93" t="s">
        <v>5891</v>
      </c>
      <c r="E10962" s="257">
        <v>47639</v>
      </c>
      <c r="F10962" s="93"/>
      <c r="G10962" s="93"/>
      <c r="H10962" s="93"/>
      <c r="I10962" s="99"/>
      <c r="J10962" s="99"/>
      <c r="K10962" s="99"/>
      <c r="L10962" s="99"/>
      <c r="M10962" s="99"/>
      <c r="N10962" s="99"/>
      <c r="O10962" s="99"/>
      <c r="P10962" s="99"/>
      <c r="Q10962" s="99"/>
      <c r="R10962" s="99"/>
      <c r="S10962" s="99"/>
      <c r="T10962" s="99"/>
      <c r="U10962" s="99"/>
      <c r="V10962" s="99"/>
      <c r="W10962" s="99"/>
      <c r="X10962" s="99"/>
      <c r="Y10962" s="99"/>
      <c r="Z10962" s="99"/>
      <c r="AF10962" s="326"/>
    </row>
    <row r="10963" spans="1:32" x14ac:dyDescent="0.25">
      <c r="A10963" s="57" t="s">
        <v>3343</v>
      </c>
      <c r="B10963" s="92" t="s">
        <v>3862</v>
      </c>
      <c r="C10963" s="93" t="s">
        <v>3860</v>
      </c>
      <c r="D10963" s="93" t="s">
        <v>3861</v>
      </c>
      <c r="E10963" s="94">
        <v>46203</v>
      </c>
      <c r="F10963" s="93"/>
      <c r="G10963" s="93"/>
      <c r="H10963" s="93"/>
      <c r="I10963" s="99"/>
      <c r="J10963" s="99"/>
      <c r="K10963" s="99"/>
      <c r="L10963" s="99"/>
      <c r="M10963" s="99"/>
      <c r="N10963" s="44"/>
      <c r="O10963" s="44"/>
      <c r="P10963" s="99"/>
      <c r="Q10963" s="99"/>
      <c r="R10963" s="99"/>
      <c r="S10963" s="99"/>
      <c r="T10963" s="99"/>
      <c r="U10963" s="99"/>
      <c r="V10963" s="99"/>
      <c r="W10963" s="99"/>
      <c r="X10963" s="99"/>
      <c r="Y10963" s="99"/>
      <c r="Z10963" s="99"/>
      <c r="AA10963" s="380"/>
      <c r="AF10963" s="326"/>
    </row>
    <row r="10964" spans="1:32" x14ac:dyDescent="0.25">
      <c r="A10964" s="44" t="s">
        <v>3343</v>
      </c>
      <c r="B10964" s="92" t="s">
        <v>13084</v>
      </c>
      <c r="C10964" s="93" t="s">
        <v>13054</v>
      </c>
      <c r="D10964" s="93" t="s">
        <v>1250</v>
      </c>
      <c r="E10964" s="94">
        <v>47208</v>
      </c>
      <c r="F10964" s="93"/>
      <c r="G10964" s="93"/>
      <c r="H10964" s="93"/>
      <c r="I10964" s="99"/>
      <c r="J10964" s="99"/>
      <c r="K10964" s="99"/>
      <c r="L10964" s="99"/>
      <c r="M10964" s="99"/>
      <c r="N10964" s="99"/>
      <c r="O10964" s="44"/>
      <c r="P10964" s="99"/>
      <c r="Q10964" s="99"/>
      <c r="R10964" s="99"/>
      <c r="S10964" s="99"/>
      <c r="T10964" s="99"/>
      <c r="U10964" s="99"/>
      <c r="V10964" s="99"/>
      <c r="W10964" s="99"/>
      <c r="X10964" s="99"/>
      <c r="Y10964" s="99"/>
      <c r="Z10964" s="99"/>
      <c r="AF10964" s="326"/>
    </row>
    <row r="10965" spans="1:32" x14ac:dyDescent="0.25">
      <c r="A10965" s="44" t="s">
        <v>10532</v>
      </c>
      <c r="B10965" s="44" t="s">
        <v>16216</v>
      </c>
      <c r="C10965" s="45" t="s">
        <v>10596</v>
      </c>
      <c r="D10965" s="93" t="s">
        <v>3876</v>
      </c>
      <c r="E10965" s="359">
        <f>DATE(2028,2,28)</f>
        <v>46811</v>
      </c>
      <c r="F10965" s="93"/>
      <c r="G10965" s="93"/>
      <c r="H10965" s="93"/>
      <c r="I10965" s="99"/>
      <c r="J10965" s="99"/>
      <c r="K10965" s="99"/>
      <c r="L10965" s="99"/>
      <c r="M10965" s="99"/>
      <c r="N10965" s="99"/>
      <c r="O10965" s="99"/>
      <c r="P10965" s="99"/>
      <c r="Q10965" s="99"/>
      <c r="R10965" s="99"/>
      <c r="S10965" s="99"/>
      <c r="T10965" s="99"/>
      <c r="U10965" s="99"/>
      <c r="V10965" s="99"/>
      <c r="W10965" s="99"/>
      <c r="X10965" s="99"/>
      <c r="Y10965" s="99"/>
      <c r="Z10965" s="99"/>
      <c r="AF10965" s="326"/>
    </row>
    <row r="10966" spans="1:32" x14ac:dyDescent="0.3">
      <c r="A10966" s="99" t="s">
        <v>14448</v>
      </c>
      <c r="B10966" s="92" t="s">
        <v>14451</v>
      </c>
      <c r="C10966" s="93" t="s">
        <v>14452</v>
      </c>
      <c r="D10966" s="93" t="s">
        <v>1250</v>
      </c>
      <c r="E10966" s="94">
        <v>47320</v>
      </c>
      <c r="F10966" s="93"/>
      <c r="G10966" s="93"/>
      <c r="H10966" s="93"/>
      <c r="I10966" s="99"/>
      <c r="J10966" s="99"/>
      <c r="K10966" s="99"/>
      <c r="L10966" s="99"/>
      <c r="M10966" s="99"/>
      <c r="N10966" s="99"/>
      <c r="O10966" s="99"/>
      <c r="P10966" s="99"/>
      <c r="Q10966" s="99"/>
      <c r="R10966" s="99"/>
      <c r="S10966" s="99"/>
      <c r="T10966" s="99"/>
      <c r="U10966" s="99"/>
      <c r="V10966" s="99"/>
      <c r="W10966" s="99"/>
      <c r="X10966" s="99"/>
      <c r="Y10966" s="99"/>
      <c r="Z10966" s="99"/>
      <c r="AA10966" s="380"/>
      <c r="AF10966" s="326"/>
    </row>
    <row r="10967" spans="1:32" x14ac:dyDescent="0.3">
      <c r="A10967" s="99" t="s">
        <v>15235</v>
      </c>
      <c r="B10967" s="92" t="s">
        <v>6162</v>
      </c>
      <c r="C10967" s="93" t="s">
        <v>15236</v>
      </c>
      <c r="D10967" s="93" t="s">
        <v>1250</v>
      </c>
      <c r="E10967" s="94">
        <v>46274</v>
      </c>
      <c r="F10967" s="93"/>
      <c r="G10967" s="93"/>
      <c r="H10967" s="93"/>
      <c r="I10967" s="99"/>
      <c r="J10967" s="99"/>
      <c r="K10967" s="99"/>
      <c r="L10967" s="99"/>
      <c r="M10967" s="99"/>
      <c r="N10967" s="99"/>
      <c r="O10967" s="99"/>
      <c r="P10967" s="99"/>
      <c r="Q10967" s="99"/>
      <c r="R10967" s="99"/>
      <c r="S10967" s="99"/>
      <c r="T10967" s="99"/>
      <c r="U10967" s="99"/>
      <c r="V10967" s="99"/>
      <c r="W10967" s="99"/>
      <c r="X10967" s="99"/>
      <c r="Y10967" s="99"/>
      <c r="Z10967" s="99"/>
      <c r="AA10967" s="380"/>
      <c r="AF10967" s="326"/>
    </row>
    <row r="10968" spans="1:32" x14ac:dyDescent="0.25">
      <c r="A10968" s="44" t="s">
        <v>13363</v>
      </c>
      <c r="B10968" s="44" t="s">
        <v>13186</v>
      </c>
      <c r="C10968" s="45">
        <v>10.24</v>
      </c>
      <c r="D10968" s="45" t="s">
        <v>13565</v>
      </c>
      <c r="E10968" s="46">
        <v>47299</v>
      </c>
      <c r="F10968" s="45"/>
      <c r="G10968" s="93"/>
      <c r="H10968" s="93"/>
      <c r="I10968" s="99"/>
      <c r="J10968" s="99"/>
      <c r="K10968" s="99"/>
      <c r="L10968" s="99"/>
      <c r="M10968" s="99"/>
      <c r="N10968" s="99"/>
      <c r="O10968" s="99"/>
      <c r="P10968" s="99"/>
      <c r="Q10968" s="99"/>
      <c r="R10968" s="99"/>
      <c r="S10968" s="99"/>
      <c r="T10968" s="99"/>
      <c r="U10968" s="99"/>
      <c r="V10968" s="99"/>
      <c r="W10968" s="99"/>
      <c r="X10968" s="99"/>
      <c r="Y10968" s="99"/>
      <c r="Z10968" s="99"/>
      <c r="AF10968" s="326"/>
    </row>
    <row r="10969" spans="1:32" x14ac:dyDescent="0.25">
      <c r="A10969" s="44" t="s">
        <v>13363</v>
      </c>
      <c r="B10969" s="44" t="s">
        <v>13117</v>
      </c>
      <c r="C10969" s="45">
        <v>11.24</v>
      </c>
      <c r="D10969" s="45" t="s">
        <v>13565</v>
      </c>
      <c r="E10969" s="46">
        <v>47299</v>
      </c>
      <c r="F10969" s="45"/>
      <c r="G10969" s="93"/>
      <c r="H10969" s="93"/>
      <c r="I10969" s="99"/>
      <c r="J10969" s="99"/>
      <c r="K10969" s="99"/>
      <c r="L10969" s="99"/>
      <c r="M10969" s="99"/>
      <c r="N10969" s="99"/>
      <c r="O10969" s="99"/>
      <c r="P10969" s="99"/>
      <c r="Q10969" s="99"/>
      <c r="R10969" s="99"/>
      <c r="S10969" s="99"/>
      <c r="T10969" s="99"/>
      <c r="U10969" s="99"/>
      <c r="V10969" s="99"/>
      <c r="W10969" s="99"/>
      <c r="X10969" s="99"/>
      <c r="Y10969" s="99"/>
      <c r="Z10969" s="99"/>
      <c r="AF10969" s="326"/>
    </row>
    <row r="10970" spans="1:32" x14ac:dyDescent="0.25">
      <c r="A10970" s="44" t="s">
        <v>13363</v>
      </c>
      <c r="B10970" s="44" t="s">
        <v>13144</v>
      </c>
      <c r="C10970" s="45">
        <v>17.239999999999998</v>
      </c>
      <c r="D10970" s="45" t="s">
        <v>13565</v>
      </c>
      <c r="E10970" s="46">
        <v>47299</v>
      </c>
      <c r="F10970" s="45"/>
      <c r="G10970" s="93"/>
      <c r="H10970" s="93"/>
      <c r="I10970" s="99"/>
      <c r="J10970" s="99"/>
      <c r="K10970" s="99"/>
      <c r="L10970" s="99"/>
      <c r="M10970" s="99"/>
      <c r="N10970" s="99"/>
      <c r="O10970" s="99"/>
      <c r="P10970" s="99"/>
      <c r="Q10970" s="99"/>
      <c r="R10970" s="99"/>
      <c r="S10970" s="99"/>
      <c r="T10970" s="99"/>
      <c r="U10970" s="99"/>
      <c r="V10970" s="99"/>
      <c r="W10970" s="99"/>
      <c r="X10970" s="99"/>
      <c r="Y10970" s="99"/>
      <c r="Z10970" s="99"/>
      <c r="AF10970" s="326"/>
    </row>
    <row r="10971" spans="1:32" x14ac:dyDescent="0.25">
      <c r="A10971" s="44" t="s">
        <v>13363</v>
      </c>
      <c r="B10971" s="44" t="s">
        <v>13188</v>
      </c>
      <c r="C10971" s="45">
        <v>35.24</v>
      </c>
      <c r="D10971" s="45" t="s">
        <v>13565</v>
      </c>
      <c r="E10971" s="46">
        <v>47299</v>
      </c>
      <c r="F10971" s="45"/>
      <c r="G10971" s="93"/>
      <c r="H10971" s="93"/>
      <c r="I10971" s="99"/>
      <c r="J10971" s="99"/>
      <c r="K10971" s="99"/>
      <c r="L10971" s="99"/>
      <c r="M10971" s="99"/>
      <c r="N10971" s="99"/>
      <c r="O10971" s="99"/>
      <c r="P10971" s="99"/>
      <c r="Q10971" s="99"/>
      <c r="R10971" s="99"/>
      <c r="S10971" s="99"/>
      <c r="T10971" s="99"/>
      <c r="U10971" s="99"/>
      <c r="V10971" s="99"/>
      <c r="W10971" s="99"/>
      <c r="X10971" s="99"/>
      <c r="Y10971" s="99"/>
      <c r="Z10971" s="99"/>
      <c r="AF10971" s="326"/>
    </row>
    <row r="10972" spans="1:32" x14ac:dyDescent="0.25">
      <c r="A10972" s="100" t="s">
        <v>3560</v>
      </c>
      <c r="B10972" s="92" t="s">
        <v>3574</v>
      </c>
      <c r="C10972" s="93" t="s">
        <v>3575</v>
      </c>
      <c r="D10972" s="93" t="s">
        <v>1250</v>
      </c>
      <c r="E10972" s="94">
        <v>46496</v>
      </c>
      <c r="F10972" s="93"/>
      <c r="G10972" s="93"/>
      <c r="H10972" s="93"/>
      <c r="I10972" s="99"/>
      <c r="J10972" s="99"/>
      <c r="K10972" s="99"/>
      <c r="L10972" s="99"/>
      <c r="M10972" s="99"/>
      <c r="N10972" s="44"/>
      <c r="O10972" s="44"/>
      <c r="P10972" s="99"/>
      <c r="Q10972" s="99"/>
      <c r="R10972" s="99"/>
      <c r="S10972" s="99"/>
      <c r="T10972" s="99"/>
      <c r="U10972" s="99"/>
      <c r="V10972" s="99"/>
      <c r="W10972" s="99"/>
      <c r="X10972" s="99"/>
      <c r="Y10972" s="99"/>
      <c r="Z10972" s="99"/>
      <c r="AF10972" s="326"/>
    </row>
    <row r="10973" spans="1:32" x14ac:dyDescent="0.25">
      <c r="A10973" s="44" t="s">
        <v>12285</v>
      </c>
      <c r="B10973" s="44" t="s">
        <v>5447</v>
      </c>
      <c r="C10973" s="45">
        <v>240804</v>
      </c>
      <c r="D10973" s="45" t="s">
        <v>12340</v>
      </c>
      <c r="E10973" s="45" t="s">
        <v>12234</v>
      </c>
      <c r="AF10973" s="326"/>
    </row>
    <row r="10974" spans="1:32" x14ac:dyDescent="0.25">
      <c r="A10974" s="44" t="s">
        <v>12567</v>
      </c>
      <c r="B10974" s="44" t="s">
        <v>20343</v>
      </c>
      <c r="C10974" s="45" t="s">
        <v>12601</v>
      </c>
      <c r="D10974" s="32" t="s">
        <v>12570</v>
      </c>
      <c r="E10974" s="46">
        <v>46387</v>
      </c>
      <c r="AF10974" s="326"/>
    </row>
    <row r="10975" spans="1:32" x14ac:dyDescent="0.25">
      <c r="A10975" s="92" t="s">
        <v>11119</v>
      </c>
      <c r="B10975" s="92" t="s">
        <v>11136</v>
      </c>
      <c r="C10975" s="93" t="s">
        <v>11137</v>
      </c>
      <c r="D10975" s="93" t="s">
        <v>1250</v>
      </c>
      <c r="E10975" s="94">
        <v>46281</v>
      </c>
      <c r="F10975" s="93"/>
      <c r="G10975" s="93"/>
      <c r="H10975" s="93"/>
      <c r="I10975" s="99"/>
      <c r="J10975" s="99"/>
      <c r="K10975" s="99"/>
      <c r="L10975" s="99"/>
      <c r="M10975" s="99"/>
      <c r="N10975" s="44"/>
      <c r="O10975" s="44"/>
      <c r="P10975" s="99"/>
      <c r="Q10975" s="99"/>
      <c r="R10975" s="99"/>
      <c r="S10975" s="99"/>
      <c r="T10975" s="99"/>
      <c r="U10975" s="99"/>
      <c r="V10975" s="99"/>
      <c r="W10975" s="99"/>
      <c r="X10975" s="99"/>
      <c r="Y10975" s="99"/>
      <c r="Z10975" s="99"/>
      <c r="AA10975" s="380"/>
      <c r="AF10975" s="326"/>
    </row>
    <row r="10976" spans="1:32" x14ac:dyDescent="0.3">
      <c r="A10976" s="372" t="s">
        <v>12024</v>
      </c>
      <c r="B10976" s="372" t="s">
        <v>12354</v>
      </c>
      <c r="C10976" s="125" t="s">
        <v>12187</v>
      </c>
      <c r="D10976" s="32" t="s">
        <v>20621</v>
      </c>
      <c r="E10976" s="125" t="s">
        <v>5239</v>
      </c>
      <c r="F10976" s="125" t="s">
        <v>1236</v>
      </c>
      <c r="G10976" s="125" t="s">
        <v>1237</v>
      </c>
      <c r="AF10976" s="326"/>
    </row>
    <row r="10977" spans="1:32" x14ac:dyDescent="0.25">
      <c r="A10977" s="44" t="s">
        <v>8859</v>
      </c>
      <c r="B10977" s="44" t="s">
        <v>20344</v>
      </c>
      <c r="C10977" s="45" t="s">
        <v>8813</v>
      </c>
      <c r="D10977" s="32" t="s">
        <v>12570</v>
      </c>
      <c r="E10977" s="46">
        <v>46387</v>
      </c>
      <c r="AF10977" s="326"/>
    </row>
    <row r="10978" spans="1:32" x14ac:dyDescent="0.25">
      <c r="A10978" s="44" t="s">
        <v>14090</v>
      </c>
      <c r="B10978" s="44" t="s">
        <v>20343</v>
      </c>
      <c r="C10978" s="45" t="s">
        <v>12601</v>
      </c>
      <c r="D10978" s="32" t="s">
        <v>12570</v>
      </c>
      <c r="E10978" s="46">
        <v>46387</v>
      </c>
      <c r="AF10978" s="326"/>
    </row>
    <row r="10979" spans="1:32" x14ac:dyDescent="0.25">
      <c r="A10979" s="44" t="s">
        <v>8538</v>
      </c>
      <c r="B10979" s="44" t="s">
        <v>5447</v>
      </c>
      <c r="C10979" s="45">
        <v>230807</v>
      </c>
      <c r="D10979" s="45" t="s">
        <v>12340</v>
      </c>
      <c r="E10979" s="45" t="s">
        <v>8966</v>
      </c>
      <c r="AF10979" s="326"/>
    </row>
    <row r="10980" spans="1:32" x14ac:dyDescent="0.25">
      <c r="A10980" s="92" t="s">
        <v>11120</v>
      </c>
      <c r="B10980" s="92" t="s">
        <v>11136</v>
      </c>
      <c r="C10980" s="93" t="s">
        <v>11137</v>
      </c>
      <c r="D10980" s="93" t="s">
        <v>1250</v>
      </c>
      <c r="E10980" s="94">
        <v>46281</v>
      </c>
      <c r="F10980" s="93"/>
      <c r="G10980" s="93"/>
      <c r="H10980" s="93"/>
      <c r="I10980" s="99"/>
      <c r="J10980" s="99"/>
      <c r="K10980" s="99"/>
      <c r="L10980" s="99"/>
      <c r="M10980" s="99"/>
      <c r="N10980" s="44"/>
      <c r="O10980" s="44"/>
      <c r="P10980" s="99"/>
      <c r="Q10980" s="99"/>
      <c r="R10980" s="99"/>
      <c r="S10980" s="99"/>
      <c r="T10980" s="99"/>
      <c r="U10980" s="99"/>
      <c r="V10980" s="99"/>
      <c r="W10980" s="99"/>
      <c r="X10980" s="99"/>
      <c r="Y10980" s="99"/>
      <c r="Z10980" s="99"/>
      <c r="AA10980" s="380"/>
      <c r="AF10980" s="326"/>
    </row>
    <row r="10981" spans="1:32" x14ac:dyDescent="0.3">
      <c r="A10981" s="57" t="s">
        <v>2242</v>
      </c>
      <c r="B10981" s="57" t="s">
        <v>2254</v>
      </c>
      <c r="C10981" s="62">
        <v>24030</v>
      </c>
      <c r="D10981" s="93" t="s">
        <v>5007</v>
      </c>
      <c r="E10981" s="60">
        <v>46326</v>
      </c>
      <c r="F10981" s="379"/>
      <c r="G10981" s="379"/>
      <c r="H10981" s="379"/>
      <c r="I10981" s="380"/>
      <c r="J10981" s="380"/>
      <c r="K10981" s="380"/>
      <c r="L10981" s="380"/>
      <c r="M10981" s="380"/>
      <c r="N10981" s="380"/>
      <c r="O10981" s="380"/>
      <c r="P10981" s="380"/>
      <c r="Q10981" s="380"/>
      <c r="R10981" s="380"/>
      <c r="S10981" s="380"/>
      <c r="T10981" s="380"/>
      <c r="U10981" s="380"/>
      <c r="V10981" s="380"/>
      <c r="W10981" s="380"/>
      <c r="X10981" s="380"/>
      <c r="Y10981" s="380"/>
      <c r="Z10981" s="380"/>
      <c r="AA10981" s="380"/>
      <c r="AF10981" s="326"/>
    </row>
    <row r="10982" spans="1:32" x14ac:dyDescent="0.25">
      <c r="A10982" s="57" t="s">
        <v>442</v>
      </c>
      <c r="B10982" s="92" t="s">
        <v>3862</v>
      </c>
      <c r="C10982" s="93" t="s">
        <v>3860</v>
      </c>
      <c r="D10982" s="93" t="s">
        <v>3861</v>
      </c>
      <c r="E10982" s="94">
        <v>46203</v>
      </c>
      <c r="F10982" s="93"/>
      <c r="G10982" s="93"/>
      <c r="H10982" s="93"/>
      <c r="I10982" s="99"/>
      <c r="J10982" s="99"/>
      <c r="K10982" s="99"/>
      <c r="L10982" s="99"/>
      <c r="M10982" s="99"/>
      <c r="N10982" s="44"/>
      <c r="O10982" s="44"/>
      <c r="P10982" s="99"/>
      <c r="Q10982" s="99"/>
      <c r="R10982" s="99"/>
      <c r="S10982" s="99"/>
      <c r="T10982" s="99"/>
      <c r="U10982" s="99"/>
      <c r="V10982" s="99"/>
      <c r="W10982" s="99"/>
      <c r="X10982" s="99"/>
      <c r="Y10982" s="99"/>
      <c r="Z10982" s="99"/>
      <c r="AA10982" s="380"/>
      <c r="AF10982" s="326"/>
    </row>
    <row r="10983" spans="1:32" x14ac:dyDescent="0.25">
      <c r="A10983" s="44" t="s">
        <v>14540</v>
      </c>
      <c r="B10983" s="44" t="s">
        <v>20343</v>
      </c>
      <c r="C10983" s="45" t="s">
        <v>14521</v>
      </c>
      <c r="D10983" s="32" t="s">
        <v>12570</v>
      </c>
      <c r="E10983" s="46">
        <v>46387</v>
      </c>
      <c r="AF10983" s="326"/>
    </row>
    <row r="10984" spans="1:32" x14ac:dyDescent="0.25">
      <c r="A10984" s="44" t="s">
        <v>7572</v>
      </c>
      <c r="B10984" s="44" t="s">
        <v>2433</v>
      </c>
      <c r="C10984" s="45">
        <v>230105</v>
      </c>
      <c r="D10984" s="45" t="s">
        <v>12340</v>
      </c>
      <c r="E10984" s="45" t="s">
        <v>5580</v>
      </c>
      <c r="AF10984" s="326"/>
    </row>
    <row r="10985" spans="1:32" x14ac:dyDescent="0.25">
      <c r="A10985" s="44" t="s">
        <v>17155</v>
      </c>
      <c r="B10985" s="44" t="s">
        <v>2433</v>
      </c>
      <c r="C10985" s="45">
        <v>250106</v>
      </c>
      <c r="D10985" s="45" t="s">
        <v>12340</v>
      </c>
      <c r="E10985" s="45" t="s">
        <v>12896</v>
      </c>
      <c r="AF10985" s="326"/>
    </row>
    <row r="10986" spans="1:32" x14ac:dyDescent="0.25">
      <c r="A10986" s="44" t="s">
        <v>12662</v>
      </c>
      <c r="B10986" s="44" t="s">
        <v>12659</v>
      </c>
      <c r="C10986" s="45" t="s">
        <v>12663</v>
      </c>
      <c r="D10986" s="46" t="s">
        <v>13037</v>
      </c>
      <c r="E10986" s="46">
        <v>46373</v>
      </c>
      <c r="AF10986" s="326"/>
    </row>
    <row r="10987" spans="1:32" x14ac:dyDescent="0.25">
      <c r="A10987" s="44" t="s">
        <v>12662</v>
      </c>
      <c r="B10987" s="44" t="s">
        <v>12659</v>
      </c>
      <c r="C10987" s="45" t="s">
        <v>12663</v>
      </c>
      <c r="D10987" s="46" t="s">
        <v>13037</v>
      </c>
      <c r="E10987" s="46">
        <v>46373</v>
      </c>
      <c r="AF10987" s="326"/>
    </row>
    <row r="10988" spans="1:32" x14ac:dyDescent="0.25">
      <c r="A10988" s="44" t="s">
        <v>13364</v>
      </c>
      <c r="B10988" s="44" t="s">
        <v>13135</v>
      </c>
      <c r="C10988" s="45">
        <v>15.25</v>
      </c>
      <c r="D10988" s="45" t="s">
        <v>13565</v>
      </c>
      <c r="E10988" s="46">
        <v>47664</v>
      </c>
      <c r="F10988" s="45" t="s">
        <v>1384</v>
      </c>
      <c r="G10988" s="93"/>
      <c r="H10988" s="93"/>
      <c r="I10988" s="99"/>
      <c r="J10988" s="99"/>
      <c r="K10988" s="99"/>
      <c r="L10988" s="99"/>
      <c r="M10988" s="99"/>
      <c r="N10988" s="99"/>
      <c r="O10988" s="99"/>
      <c r="P10988" s="99"/>
      <c r="Q10988" s="99"/>
      <c r="R10988" s="99"/>
      <c r="S10988" s="99"/>
      <c r="T10988" s="99"/>
      <c r="U10988" s="99"/>
      <c r="V10988" s="99"/>
      <c r="W10988" s="99"/>
      <c r="X10988" s="99"/>
      <c r="Y10988" s="99"/>
      <c r="Z10988" s="99"/>
      <c r="AF10988" s="326"/>
    </row>
    <row r="10989" spans="1:32" x14ac:dyDescent="0.25">
      <c r="A10989" s="44" t="s">
        <v>13364</v>
      </c>
      <c r="B10989" s="44" t="s">
        <v>14670</v>
      </c>
      <c r="C10989" s="45">
        <v>16.25</v>
      </c>
      <c r="D10989" s="45" t="s">
        <v>13565</v>
      </c>
      <c r="E10989" s="46">
        <v>47664</v>
      </c>
      <c r="F10989" s="45" t="s">
        <v>1384</v>
      </c>
      <c r="G10989" s="93"/>
      <c r="H10989" s="93"/>
      <c r="I10989" s="99"/>
      <c r="J10989" s="99"/>
      <c r="K10989" s="99"/>
      <c r="L10989" s="99"/>
      <c r="M10989" s="99"/>
      <c r="N10989" s="99"/>
      <c r="O10989" s="99"/>
      <c r="P10989" s="99"/>
      <c r="Q10989" s="99"/>
      <c r="R10989" s="99"/>
      <c r="S10989" s="99"/>
      <c r="T10989" s="99"/>
      <c r="U10989" s="99"/>
      <c r="V10989" s="99"/>
      <c r="W10989" s="99"/>
      <c r="X10989" s="99"/>
      <c r="Y10989" s="99"/>
      <c r="Z10989" s="99"/>
      <c r="AF10989" s="326"/>
    </row>
    <row r="10990" spans="1:32" x14ac:dyDescent="0.25">
      <c r="A10990" s="135" t="s">
        <v>6193</v>
      </c>
      <c r="B10990" s="131" t="s">
        <v>6186</v>
      </c>
      <c r="C10990" s="93" t="s">
        <v>6187</v>
      </c>
      <c r="D10990" s="93" t="s">
        <v>1250</v>
      </c>
      <c r="E10990" s="94">
        <v>46341</v>
      </c>
      <c r="F10990" s="93"/>
      <c r="G10990" s="93"/>
      <c r="H10990" s="93"/>
      <c r="I10990" s="99"/>
      <c r="J10990" s="99"/>
      <c r="K10990" s="99"/>
      <c r="L10990" s="99"/>
      <c r="M10990" s="99"/>
      <c r="N10990" s="44"/>
      <c r="O10990" s="44"/>
      <c r="P10990" s="99"/>
      <c r="Q10990" s="99"/>
      <c r="R10990" s="99"/>
      <c r="S10990" s="99"/>
      <c r="T10990" s="99"/>
      <c r="U10990" s="99"/>
      <c r="V10990" s="99"/>
      <c r="W10990" s="99"/>
      <c r="X10990" s="99"/>
      <c r="Y10990" s="99"/>
      <c r="Z10990" s="99"/>
      <c r="AA10990" s="380"/>
      <c r="AF10990" s="326"/>
    </row>
    <row r="10991" spans="1:32" x14ac:dyDescent="0.25">
      <c r="A10991" s="44" t="s">
        <v>5630</v>
      </c>
      <c r="B10991" s="44" t="s">
        <v>965</v>
      </c>
      <c r="C10991" s="45">
        <v>220303</v>
      </c>
      <c r="D10991" s="45" t="s">
        <v>12340</v>
      </c>
      <c r="E10991" s="45" t="s">
        <v>2686</v>
      </c>
      <c r="AF10991" s="326"/>
    </row>
    <row r="10992" spans="1:32" x14ac:dyDescent="0.25">
      <c r="A10992" s="44" t="s">
        <v>6363</v>
      </c>
      <c r="B10992" s="44" t="s">
        <v>1648</v>
      </c>
      <c r="C10992" s="45" t="s">
        <v>11224</v>
      </c>
      <c r="D10992" s="46" t="s">
        <v>13037</v>
      </c>
      <c r="E10992" s="46">
        <v>46495</v>
      </c>
      <c r="AF10992" s="326"/>
    </row>
    <row r="10993" spans="1:32" x14ac:dyDescent="0.25">
      <c r="A10993" s="92" t="s">
        <v>11121</v>
      </c>
      <c r="B10993" s="92" t="s">
        <v>11136</v>
      </c>
      <c r="C10993" s="93" t="s">
        <v>11137</v>
      </c>
      <c r="D10993" s="93" t="s">
        <v>1250</v>
      </c>
      <c r="E10993" s="94">
        <v>46281</v>
      </c>
      <c r="F10993" s="93"/>
      <c r="G10993" s="93"/>
      <c r="H10993" s="93"/>
      <c r="I10993" s="99"/>
      <c r="J10993" s="99"/>
      <c r="K10993" s="99"/>
      <c r="L10993" s="99"/>
      <c r="M10993" s="99"/>
      <c r="N10993" s="44"/>
      <c r="O10993" s="44"/>
      <c r="P10993" s="99"/>
      <c r="Q10993" s="99"/>
      <c r="R10993" s="99"/>
      <c r="S10993" s="99"/>
      <c r="T10993" s="99"/>
      <c r="U10993" s="99"/>
      <c r="V10993" s="99"/>
      <c r="W10993" s="99"/>
      <c r="X10993" s="99"/>
      <c r="Y10993" s="99"/>
      <c r="Z10993" s="99"/>
      <c r="AA10993" s="380"/>
      <c r="AF10993" s="326"/>
    </row>
    <row r="10994" spans="1:32" x14ac:dyDescent="0.25">
      <c r="A10994" s="44" t="s">
        <v>8539</v>
      </c>
      <c r="B10994" s="44" t="s">
        <v>5447</v>
      </c>
      <c r="C10994" s="45">
        <v>250802</v>
      </c>
      <c r="D10994" s="45" t="s">
        <v>12340</v>
      </c>
      <c r="E10994" s="45" t="s">
        <v>10682</v>
      </c>
      <c r="AF10994" s="326"/>
    </row>
    <row r="10995" spans="1:32" x14ac:dyDescent="0.25">
      <c r="A10995" s="44" t="s">
        <v>8860</v>
      </c>
      <c r="B10995" s="44" t="s">
        <v>20344</v>
      </c>
      <c r="C10995" s="45" t="s">
        <v>8813</v>
      </c>
      <c r="D10995" s="32" t="s">
        <v>12570</v>
      </c>
      <c r="E10995" s="46">
        <v>46387</v>
      </c>
      <c r="AF10995" s="326"/>
    </row>
    <row r="10996" spans="1:32" x14ac:dyDescent="0.3">
      <c r="A10996" s="372" t="s">
        <v>1107</v>
      </c>
      <c r="B10996" s="372" t="s">
        <v>12190</v>
      </c>
      <c r="C10996" s="125" t="s">
        <v>12191</v>
      </c>
      <c r="D10996" s="32" t="s">
        <v>20621</v>
      </c>
      <c r="E10996" s="125" t="s">
        <v>5239</v>
      </c>
      <c r="F10996" s="125" t="s">
        <v>1236</v>
      </c>
      <c r="G10996" s="125" t="s">
        <v>1237</v>
      </c>
      <c r="AF10996" s="326"/>
    </row>
    <row r="10997" spans="1:32" x14ac:dyDescent="0.3">
      <c r="A10997" s="372" t="s">
        <v>1107</v>
      </c>
      <c r="B10997" s="372" t="s">
        <v>2383</v>
      </c>
      <c r="C10997" s="125" t="s">
        <v>20257</v>
      </c>
      <c r="D10997" s="32" t="s">
        <v>20621</v>
      </c>
      <c r="E10997" s="125" t="s">
        <v>8976</v>
      </c>
      <c r="F10997" s="125" t="s">
        <v>1236</v>
      </c>
      <c r="G10997" s="125" t="s">
        <v>1237</v>
      </c>
      <c r="AF10997" s="326"/>
    </row>
    <row r="10998" spans="1:32" x14ac:dyDescent="0.25">
      <c r="A10998" s="44" t="s">
        <v>3344</v>
      </c>
      <c r="B10998" s="92" t="s">
        <v>13084</v>
      </c>
      <c r="C10998" s="93" t="s">
        <v>13054</v>
      </c>
      <c r="D10998" s="93" t="s">
        <v>1250</v>
      </c>
      <c r="E10998" s="94">
        <v>47208</v>
      </c>
      <c r="F10998" s="93"/>
      <c r="G10998" s="93"/>
      <c r="H10998" s="93"/>
      <c r="I10998" s="99"/>
      <c r="J10998" s="99"/>
      <c r="K10998" s="99"/>
      <c r="L10998" s="99"/>
      <c r="M10998" s="99"/>
      <c r="N10998" s="99"/>
      <c r="O10998" s="44"/>
      <c r="P10998" s="99"/>
      <c r="Q10998" s="99"/>
      <c r="R10998" s="99"/>
      <c r="S10998" s="99"/>
      <c r="T10998" s="99"/>
      <c r="U10998" s="99"/>
      <c r="V10998" s="99"/>
      <c r="W10998" s="99"/>
      <c r="X10998" s="99"/>
      <c r="Y10998" s="99"/>
      <c r="Z10998" s="99"/>
      <c r="AF10998" s="326"/>
    </row>
    <row r="10999" spans="1:32" x14ac:dyDescent="0.25">
      <c r="A10999" s="44" t="s">
        <v>3344</v>
      </c>
      <c r="B10999" s="44" t="s">
        <v>4470</v>
      </c>
      <c r="C10999" s="45">
        <v>210602</v>
      </c>
      <c r="D10999" s="45" t="s">
        <v>12340</v>
      </c>
      <c r="E10999" s="45" t="s">
        <v>4471</v>
      </c>
      <c r="AF10999" s="326"/>
    </row>
    <row r="11000" spans="1:32" x14ac:dyDescent="0.25">
      <c r="A11000" s="44" t="s">
        <v>3344</v>
      </c>
      <c r="B11000" s="44" t="s">
        <v>5447</v>
      </c>
      <c r="C11000" s="45">
        <v>230807</v>
      </c>
      <c r="D11000" s="45" t="s">
        <v>12340</v>
      </c>
      <c r="E11000" s="45" t="s">
        <v>8966</v>
      </c>
      <c r="AF11000" s="326"/>
    </row>
    <row r="11001" spans="1:32" x14ac:dyDescent="0.25">
      <c r="A11001" s="44" t="s">
        <v>19462</v>
      </c>
      <c r="B11001" s="44" t="s">
        <v>967</v>
      </c>
      <c r="C11001" s="45">
        <v>230601</v>
      </c>
      <c r="D11001" s="45" t="s">
        <v>12340</v>
      </c>
      <c r="E11001" s="45" t="s">
        <v>8383</v>
      </c>
      <c r="AF11001" s="326"/>
    </row>
    <row r="11002" spans="1:32" x14ac:dyDescent="0.3">
      <c r="A11002" s="372" t="s">
        <v>12459</v>
      </c>
      <c r="B11002" s="372" t="s">
        <v>12348</v>
      </c>
      <c r="C11002" s="125" t="s">
        <v>12188</v>
      </c>
      <c r="D11002" s="32" t="s">
        <v>20621</v>
      </c>
      <c r="E11002" s="125" t="s">
        <v>5239</v>
      </c>
      <c r="F11002" s="125" t="s">
        <v>1236</v>
      </c>
      <c r="G11002" s="125" t="s">
        <v>1237</v>
      </c>
      <c r="AF11002" s="326"/>
    </row>
    <row r="11003" spans="1:32" x14ac:dyDescent="0.25">
      <c r="A11003" s="44" t="s">
        <v>612</v>
      </c>
      <c r="B11003" s="44" t="s">
        <v>20397</v>
      </c>
      <c r="C11003" s="45" t="s">
        <v>8815</v>
      </c>
      <c r="D11003" s="32" t="s">
        <v>12570</v>
      </c>
      <c r="E11003" s="46">
        <v>46418</v>
      </c>
      <c r="AF11003" s="326"/>
    </row>
    <row r="11004" spans="1:32" x14ac:dyDescent="0.25">
      <c r="A11004" s="44" t="s">
        <v>5631</v>
      </c>
      <c r="B11004" s="44" t="s">
        <v>2433</v>
      </c>
      <c r="C11004" s="45">
        <v>220105</v>
      </c>
      <c r="D11004" s="45" t="s">
        <v>12340</v>
      </c>
      <c r="E11004" s="45" t="s">
        <v>2686</v>
      </c>
      <c r="AF11004" s="326"/>
    </row>
    <row r="11005" spans="1:32" x14ac:dyDescent="0.3">
      <c r="A11005" s="372" t="s">
        <v>12460</v>
      </c>
      <c r="B11005" s="372" t="s">
        <v>12354</v>
      </c>
      <c r="C11005" s="125" t="s">
        <v>12187</v>
      </c>
      <c r="D11005" s="32" t="s">
        <v>20621</v>
      </c>
      <c r="E11005" s="125" t="s">
        <v>5239</v>
      </c>
      <c r="F11005" s="125" t="s">
        <v>1236</v>
      </c>
      <c r="G11005" s="125" t="s">
        <v>1237</v>
      </c>
      <c r="AF11005" s="326"/>
    </row>
    <row r="11006" spans="1:32" x14ac:dyDescent="0.25">
      <c r="A11006" s="44" t="s">
        <v>17156</v>
      </c>
      <c r="B11006" s="44" t="s">
        <v>5447</v>
      </c>
      <c r="C11006" s="45">
        <v>250802</v>
      </c>
      <c r="D11006" s="45" t="s">
        <v>12340</v>
      </c>
      <c r="E11006" s="45" t="s">
        <v>10682</v>
      </c>
      <c r="AF11006" s="326"/>
    </row>
    <row r="11007" spans="1:32" x14ac:dyDescent="0.25">
      <c r="A11007" s="57" t="s">
        <v>1109</v>
      </c>
      <c r="B11007" s="92" t="s">
        <v>3862</v>
      </c>
      <c r="C11007" s="93" t="s">
        <v>3860</v>
      </c>
      <c r="D11007" s="93" t="s">
        <v>3861</v>
      </c>
      <c r="E11007" s="94">
        <v>46203</v>
      </c>
      <c r="F11007" s="93"/>
      <c r="G11007" s="93"/>
      <c r="H11007" s="93"/>
      <c r="I11007" s="99"/>
      <c r="J11007" s="99"/>
      <c r="K11007" s="99"/>
      <c r="L11007" s="99"/>
      <c r="M11007" s="99"/>
      <c r="N11007" s="44"/>
      <c r="O11007" s="44"/>
      <c r="P11007" s="99"/>
      <c r="Q11007" s="99"/>
      <c r="R11007" s="99"/>
      <c r="S11007" s="99"/>
      <c r="T11007" s="99"/>
      <c r="U11007" s="99"/>
      <c r="V11007" s="99"/>
      <c r="W11007" s="99"/>
      <c r="X11007" s="99"/>
      <c r="Y11007" s="99"/>
      <c r="Z11007" s="99"/>
      <c r="AA11007" s="380"/>
      <c r="AF11007" s="326"/>
    </row>
    <row r="11008" spans="1:32" x14ac:dyDescent="0.25">
      <c r="A11008" s="44" t="s">
        <v>1109</v>
      </c>
      <c r="B11008" s="44" t="s">
        <v>13127</v>
      </c>
      <c r="C11008" s="45">
        <v>13.24</v>
      </c>
      <c r="D11008" s="45" t="s">
        <v>13565</v>
      </c>
      <c r="E11008" s="46">
        <v>47299</v>
      </c>
      <c r="F11008" s="45"/>
      <c r="G11008" s="93"/>
      <c r="H11008" s="93"/>
      <c r="I11008" s="99"/>
      <c r="J11008" s="99"/>
      <c r="K11008" s="99"/>
      <c r="L11008" s="99"/>
      <c r="M11008" s="99"/>
      <c r="N11008" s="99"/>
      <c r="O11008" s="99"/>
      <c r="P11008" s="99"/>
      <c r="Q11008" s="99"/>
      <c r="R11008" s="99"/>
      <c r="S11008" s="99"/>
      <c r="T11008" s="99"/>
      <c r="U11008" s="99"/>
      <c r="V11008" s="99"/>
      <c r="W11008" s="99"/>
      <c r="X11008" s="99"/>
      <c r="Y11008" s="99"/>
      <c r="Z11008" s="99"/>
      <c r="AF11008" s="326"/>
    </row>
    <row r="11009" spans="1:32" x14ac:dyDescent="0.25">
      <c r="A11009" s="44" t="s">
        <v>1109</v>
      </c>
      <c r="B11009" s="44" t="s">
        <v>13145</v>
      </c>
      <c r="C11009" s="45">
        <v>20.239999999999998</v>
      </c>
      <c r="D11009" s="45" t="s">
        <v>13565</v>
      </c>
      <c r="E11009" s="46">
        <v>47299</v>
      </c>
      <c r="F11009" s="45"/>
      <c r="G11009" s="93"/>
      <c r="H11009" s="93"/>
      <c r="I11009" s="99"/>
      <c r="J11009" s="99"/>
      <c r="K11009" s="99"/>
      <c r="L11009" s="99"/>
      <c r="M11009" s="99"/>
      <c r="N11009" s="99"/>
      <c r="O11009" s="99"/>
      <c r="P11009" s="99"/>
      <c r="Q11009" s="99"/>
      <c r="R11009" s="99"/>
      <c r="S11009" s="99"/>
      <c r="T11009" s="99"/>
      <c r="U11009" s="99"/>
      <c r="V11009" s="99"/>
      <c r="W11009" s="99"/>
      <c r="X11009" s="99"/>
      <c r="Y11009" s="99"/>
      <c r="Z11009" s="99"/>
      <c r="AF11009" s="326"/>
    </row>
    <row r="11010" spans="1:32" x14ac:dyDescent="0.25">
      <c r="A11010" s="44" t="s">
        <v>1109</v>
      </c>
      <c r="B11010" s="44" t="s">
        <v>5100</v>
      </c>
      <c r="C11010" s="45" t="s">
        <v>5110</v>
      </c>
      <c r="D11010" s="46" t="s">
        <v>13037</v>
      </c>
      <c r="E11010" s="46">
        <v>46250</v>
      </c>
      <c r="AF11010" s="326"/>
    </row>
    <row r="11011" spans="1:32" x14ac:dyDescent="0.25">
      <c r="A11011" s="44" t="s">
        <v>1109</v>
      </c>
      <c r="B11011" s="92" t="s">
        <v>13084</v>
      </c>
      <c r="C11011" s="93" t="s">
        <v>13054</v>
      </c>
      <c r="D11011" s="93" t="s">
        <v>1250</v>
      </c>
      <c r="E11011" s="94">
        <v>47208</v>
      </c>
      <c r="F11011" s="93"/>
      <c r="G11011" s="93"/>
      <c r="H11011" s="93"/>
      <c r="I11011" s="99"/>
      <c r="J11011" s="99"/>
      <c r="K11011" s="99"/>
      <c r="L11011" s="99"/>
      <c r="M11011" s="99"/>
      <c r="N11011" s="99"/>
      <c r="O11011" s="44"/>
      <c r="P11011" s="99"/>
      <c r="Q11011" s="99"/>
      <c r="R11011" s="99"/>
      <c r="S11011" s="99"/>
      <c r="T11011" s="99"/>
      <c r="U11011" s="99"/>
      <c r="V11011" s="99"/>
      <c r="W11011" s="99"/>
      <c r="X11011" s="99"/>
      <c r="Y11011" s="99"/>
      <c r="Z11011" s="99"/>
      <c r="AF11011" s="326"/>
    </row>
    <row r="11012" spans="1:32" x14ac:dyDescent="0.25">
      <c r="A11012" s="92" t="s">
        <v>1109</v>
      </c>
      <c r="B11012" s="92" t="s">
        <v>11136</v>
      </c>
      <c r="C11012" s="93" t="s">
        <v>11137</v>
      </c>
      <c r="D11012" s="93" t="s">
        <v>1250</v>
      </c>
      <c r="E11012" s="94">
        <v>46281</v>
      </c>
      <c r="F11012" s="93"/>
      <c r="G11012" s="93"/>
      <c r="H11012" s="93"/>
      <c r="I11012" s="99"/>
      <c r="J11012" s="99"/>
      <c r="K11012" s="99"/>
      <c r="L11012" s="99"/>
      <c r="M11012" s="99"/>
      <c r="N11012" s="44"/>
      <c r="O11012" s="44"/>
      <c r="P11012" s="99"/>
      <c r="Q11012" s="99"/>
      <c r="R11012" s="99"/>
      <c r="S11012" s="99"/>
      <c r="T11012" s="99"/>
      <c r="U11012" s="99"/>
      <c r="V11012" s="99"/>
      <c r="W11012" s="99"/>
      <c r="X11012" s="99"/>
      <c r="Y11012" s="99"/>
      <c r="Z11012" s="99"/>
      <c r="AA11012" s="380"/>
      <c r="AF11012" s="326"/>
    </row>
    <row r="11013" spans="1:32" x14ac:dyDescent="0.25">
      <c r="A11013" s="102" t="s">
        <v>12214</v>
      </c>
      <c r="B11013" s="92" t="s">
        <v>12217</v>
      </c>
      <c r="C11013" s="93" t="s">
        <v>12221</v>
      </c>
      <c r="D11013" s="93" t="s">
        <v>1250</v>
      </c>
      <c r="E11013" s="94">
        <v>46317</v>
      </c>
      <c r="F11013" s="93"/>
      <c r="G11013" s="93"/>
      <c r="H11013" s="93"/>
      <c r="I11013" s="99"/>
      <c r="J11013" s="99"/>
      <c r="K11013" s="99"/>
      <c r="L11013" s="99"/>
      <c r="M11013" s="99"/>
      <c r="N11013" s="44"/>
      <c r="O11013" s="44"/>
      <c r="P11013" s="99"/>
      <c r="Q11013" s="99"/>
      <c r="R11013" s="99"/>
      <c r="S11013" s="99"/>
      <c r="T11013" s="99"/>
      <c r="U11013" s="99"/>
      <c r="V11013" s="99"/>
      <c r="W11013" s="99"/>
      <c r="X11013" s="99"/>
      <c r="Y11013" s="99"/>
      <c r="Z11013" s="99"/>
      <c r="AA11013" s="380"/>
      <c r="AF11013" s="326"/>
    </row>
    <row r="11014" spans="1:32" x14ac:dyDescent="0.25">
      <c r="A11014" s="102" t="s">
        <v>12214</v>
      </c>
      <c r="B11014" s="92" t="s">
        <v>12227</v>
      </c>
      <c r="C11014" s="93" t="s">
        <v>12228</v>
      </c>
      <c r="D11014" s="93" t="s">
        <v>1250</v>
      </c>
      <c r="E11014" s="94">
        <v>46317</v>
      </c>
      <c r="F11014" s="93"/>
      <c r="G11014" s="93"/>
      <c r="H11014" s="93"/>
      <c r="I11014" s="99"/>
      <c r="J11014" s="99"/>
      <c r="K11014" s="99"/>
      <c r="L11014" s="99"/>
      <c r="M11014" s="99"/>
      <c r="N11014" s="44"/>
      <c r="O11014" s="44"/>
      <c r="P11014" s="99"/>
      <c r="Q11014" s="99"/>
      <c r="R11014" s="99"/>
      <c r="S11014" s="99"/>
      <c r="T11014" s="99"/>
      <c r="U11014" s="99"/>
      <c r="V11014" s="99"/>
      <c r="W11014" s="99"/>
      <c r="X11014" s="99"/>
      <c r="Y11014" s="99"/>
      <c r="Z11014" s="99"/>
      <c r="AA11014" s="380"/>
      <c r="AF11014" s="326"/>
    </row>
    <row r="11015" spans="1:32" x14ac:dyDescent="0.25">
      <c r="A11015" s="44" t="s">
        <v>3870</v>
      </c>
      <c r="B11015" s="44" t="s">
        <v>20344</v>
      </c>
      <c r="C11015" s="45" t="s">
        <v>8813</v>
      </c>
      <c r="D11015" s="32" t="s">
        <v>12570</v>
      </c>
      <c r="E11015" s="46">
        <v>46387</v>
      </c>
      <c r="AF11015" s="326"/>
    </row>
    <row r="11016" spans="1:32" x14ac:dyDescent="0.3">
      <c r="A11016" s="57" t="s">
        <v>793</v>
      </c>
      <c r="B11016" s="57" t="s">
        <v>2254</v>
      </c>
      <c r="C11016" s="62">
        <v>24030</v>
      </c>
      <c r="D11016" s="93" t="s">
        <v>5007</v>
      </c>
      <c r="E11016" s="60">
        <v>46326</v>
      </c>
      <c r="F11016" s="379"/>
      <c r="G11016" s="379"/>
      <c r="H11016" s="379"/>
      <c r="I11016" s="380"/>
      <c r="J11016" s="380"/>
      <c r="K11016" s="380"/>
      <c r="L11016" s="380"/>
      <c r="M11016" s="380"/>
      <c r="N11016" s="380"/>
      <c r="O11016" s="380"/>
      <c r="P11016" s="380"/>
      <c r="Q11016" s="380"/>
      <c r="R11016" s="380"/>
      <c r="S11016" s="380"/>
      <c r="T11016" s="380"/>
      <c r="U11016" s="380"/>
      <c r="V11016" s="380"/>
      <c r="W11016" s="380"/>
      <c r="X11016" s="380"/>
      <c r="Y11016" s="380"/>
      <c r="Z11016" s="380"/>
      <c r="AA11016" s="380"/>
      <c r="AF11016" s="326"/>
    </row>
    <row r="11017" spans="1:32" x14ac:dyDescent="0.25">
      <c r="A11017" s="57" t="s">
        <v>793</v>
      </c>
      <c r="B11017" s="92" t="s">
        <v>3862</v>
      </c>
      <c r="C11017" s="93" t="s">
        <v>3860</v>
      </c>
      <c r="D11017" s="93" t="s">
        <v>3861</v>
      </c>
      <c r="E11017" s="94">
        <v>46203</v>
      </c>
      <c r="F11017" s="93"/>
      <c r="G11017" s="93"/>
      <c r="H11017" s="93"/>
      <c r="I11017" s="99"/>
      <c r="J11017" s="99"/>
      <c r="K11017" s="99"/>
      <c r="L11017" s="99"/>
      <c r="M11017" s="99"/>
      <c r="N11017" s="44"/>
      <c r="O11017" s="44"/>
      <c r="P11017" s="99"/>
      <c r="Q11017" s="99"/>
      <c r="R11017" s="99"/>
      <c r="S11017" s="99"/>
      <c r="T11017" s="99"/>
      <c r="U11017" s="99"/>
      <c r="V11017" s="99"/>
      <c r="W11017" s="99"/>
      <c r="X11017" s="99"/>
      <c r="Y11017" s="99"/>
      <c r="Z11017" s="99"/>
      <c r="AA11017" s="380"/>
      <c r="AF11017" s="326"/>
    </row>
    <row r="11018" spans="1:32" x14ac:dyDescent="0.25">
      <c r="A11018" s="44" t="s">
        <v>2716</v>
      </c>
      <c r="B11018" s="44" t="s">
        <v>20342</v>
      </c>
      <c r="C11018" s="45" t="s">
        <v>10493</v>
      </c>
      <c r="D11018" s="32" t="s">
        <v>12570</v>
      </c>
      <c r="E11018" s="46">
        <v>46387</v>
      </c>
      <c r="AF11018" s="326"/>
    </row>
    <row r="11019" spans="1:32" x14ac:dyDescent="0.25">
      <c r="A11019" s="44" t="s">
        <v>13365</v>
      </c>
      <c r="B11019" s="44" t="s">
        <v>13127</v>
      </c>
      <c r="C11019" s="45">
        <v>13.25</v>
      </c>
      <c r="D11019" s="45" t="s">
        <v>13565</v>
      </c>
      <c r="E11019" s="46">
        <v>47664</v>
      </c>
      <c r="F11019" s="45"/>
      <c r="G11019" s="93"/>
      <c r="H11019" s="93"/>
      <c r="I11019" s="99"/>
      <c r="J11019" s="99"/>
      <c r="K11019" s="99"/>
      <c r="L11019" s="99"/>
      <c r="M11019" s="99"/>
      <c r="N11019" s="99"/>
      <c r="O11019" s="99"/>
      <c r="P11019" s="99"/>
      <c r="Q11019" s="99"/>
      <c r="R11019" s="99"/>
      <c r="S11019" s="99"/>
      <c r="T11019" s="99"/>
      <c r="U11019" s="99"/>
      <c r="V11019" s="99"/>
      <c r="W11019" s="99"/>
      <c r="X11019" s="99"/>
      <c r="Y11019" s="99"/>
      <c r="Z11019" s="99"/>
      <c r="AF11019" s="326"/>
    </row>
    <row r="11020" spans="1:32" x14ac:dyDescent="0.25">
      <c r="A11020" s="44" t="s">
        <v>19463</v>
      </c>
      <c r="B11020" s="44" t="s">
        <v>3275</v>
      </c>
      <c r="C11020" s="45">
        <v>210101</v>
      </c>
      <c r="D11020" s="45" t="s">
        <v>12340</v>
      </c>
      <c r="E11020" s="45" t="s">
        <v>3276</v>
      </c>
      <c r="AF11020" s="326"/>
    </row>
    <row r="11021" spans="1:32" x14ac:dyDescent="0.25">
      <c r="A11021" s="44" t="s">
        <v>5632</v>
      </c>
      <c r="B11021" s="44" t="s">
        <v>13118</v>
      </c>
      <c r="C11021" s="45">
        <v>21.25</v>
      </c>
      <c r="D11021" s="45" t="s">
        <v>13565</v>
      </c>
      <c r="E11021" s="46">
        <v>47664</v>
      </c>
      <c r="F11021" s="45"/>
      <c r="G11021" s="93"/>
      <c r="H11021" s="93"/>
      <c r="I11021" s="99"/>
      <c r="J11021" s="99"/>
      <c r="K11021" s="99"/>
      <c r="L11021" s="99"/>
      <c r="M11021" s="99"/>
      <c r="N11021" s="99"/>
      <c r="O11021" s="99"/>
      <c r="P11021" s="99"/>
      <c r="Q11021" s="99"/>
      <c r="R11021" s="99"/>
      <c r="S11021" s="99"/>
      <c r="T11021" s="99"/>
      <c r="U11021" s="99"/>
      <c r="V11021" s="99"/>
      <c r="W11021" s="99"/>
      <c r="X11021" s="99"/>
      <c r="Y11021" s="99"/>
      <c r="Z11021" s="99"/>
      <c r="AF11021" s="326"/>
    </row>
    <row r="11022" spans="1:32" x14ac:dyDescent="0.25">
      <c r="A11022" s="44" t="s">
        <v>12626</v>
      </c>
      <c r="B11022" s="44" t="s">
        <v>20343</v>
      </c>
      <c r="C11022" s="45" t="s">
        <v>12601</v>
      </c>
      <c r="D11022" s="32" t="s">
        <v>12570</v>
      </c>
      <c r="E11022" s="46">
        <v>46387</v>
      </c>
      <c r="AF11022" s="326"/>
    </row>
    <row r="11023" spans="1:32" x14ac:dyDescent="0.25">
      <c r="A11023" s="44" t="s">
        <v>17157</v>
      </c>
      <c r="B11023" s="44" t="s">
        <v>5447</v>
      </c>
      <c r="C11023" s="45">
        <v>250802</v>
      </c>
      <c r="D11023" s="45" t="s">
        <v>12340</v>
      </c>
      <c r="E11023" s="45" t="s">
        <v>10682</v>
      </c>
      <c r="AF11023" s="326"/>
    </row>
    <row r="11024" spans="1:32" x14ac:dyDescent="0.25">
      <c r="A11024" s="44" t="s">
        <v>13366</v>
      </c>
      <c r="B11024" s="44" t="s">
        <v>13119</v>
      </c>
      <c r="C11024" s="45">
        <v>22.23</v>
      </c>
      <c r="D11024" s="45" t="s">
        <v>13565</v>
      </c>
      <c r="E11024" s="46">
        <v>46934</v>
      </c>
      <c r="F11024" s="45"/>
      <c r="G11024" s="93"/>
      <c r="H11024" s="93"/>
      <c r="I11024" s="99"/>
      <c r="J11024" s="99"/>
      <c r="K11024" s="99"/>
      <c r="L11024" s="99"/>
      <c r="M11024" s="99"/>
      <c r="N11024" s="99"/>
      <c r="O11024" s="99"/>
      <c r="P11024" s="99"/>
      <c r="Q11024" s="99"/>
      <c r="R11024" s="99"/>
      <c r="S11024" s="99"/>
      <c r="T11024" s="99"/>
      <c r="U11024" s="99"/>
      <c r="V11024" s="99"/>
      <c r="W11024" s="99"/>
      <c r="X11024" s="99"/>
      <c r="Y11024" s="99"/>
      <c r="Z11024" s="99"/>
      <c r="AF11024" s="326"/>
    </row>
    <row r="11025" spans="1:32" x14ac:dyDescent="0.3">
      <c r="A11025" s="372" t="s">
        <v>20145</v>
      </c>
      <c r="B11025" s="372" t="s">
        <v>1214</v>
      </c>
      <c r="C11025" s="125" t="s">
        <v>18610</v>
      </c>
      <c r="D11025" s="32" t="s">
        <v>20621</v>
      </c>
      <c r="E11025" s="125" t="s">
        <v>8976</v>
      </c>
      <c r="F11025" s="125" t="s">
        <v>1236</v>
      </c>
      <c r="G11025" s="125" t="s">
        <v>1237</v>
      </c>
      <c r="AF11025" s="326"/>
    </row>
    <row r="11026" spans="1:32" x14ac:dyDescent="0.25">
      <c r="A11026" s="44" t="s">
        <v>7709</v>
      </c>
      <c r="B11026" s="44" t="s">
        <v>164</v>
      </c>
      <c r="C11026" s="45" t="s">
        <v>7710</v>
      </c>
      <c r="D11026" s="46" t="s">
        <v>13037</v>
      </c>
      <c r="E11026" s="46">
        <v>46214</v>
      </c>
      <c r="AF11026" s="326"/>
    </row>
    <row r="11027" spans="1:32" x14ac:dyDescent="0.25">
      <c r="A11027" s="44" t="s">
        <v>7709</v>
      </c>
      <c r="B11027" s="44" t="s">
        <v>164</v>
      </c>
      <c r="C11027" s="45" t="s">
        <v>7710</v>
      </c>
      <c r="D11027" s="46" t="s">
        <v>13037</v>
      </c>
      <c r="E11027" s="46">
        <v>46214</v>
      </c>
      <c r="AF11027" s="326"/>
    </row>
    <row r="11028" spans="1:32" x14ac:dyDescent="0.25">
      <c r="A11028" s="44" t="s">
        <v>7709</v>
      </c>
      <c r="B11028" s="44" t="s">
        <v>164</v>
      </c>
      <c r="C11028" s="45" t="s">
        <v>7710</v>
      </c>
      <c r="D11028" s="46" t="s">
        <v>13037</v>
      </c>
      <c r="E11028" s="46">
        <v>46214</v>
      </c>
      <c r="AF11028" s="326"/>
    </row>
    <row r="11029" spans="1:32" x14ac:dyDescent="0.25">
      <c r="A11029" s="44" t="s">
        <v>7709</v>
      </c>
      <c r="B11029" s="44" t="s">
        <v>164</v>
      </c>
      <c r="C11029" s="45" t="s">
        <v>7710</v>
      </c>
      <c r="D11029" s="46" t="s">
        <v>13037</v>
      </c>
      <c r="E11029" s="46">
        <v>46214</v>
      </c>
      <c r="AF11029" s="326"/>
    </row>
    <row r="11030" spans="1:32" x14ac:dyDescent="0.25">
      <c r="A11030" s="44" t="s">
        <v>3106</v>
      </c>
      <c r="B11030" s="44" t="s">
        <v>5447</v>
      </c>
      <c r="C11030" s="45">
        <v>230807</v>
      </c>
      <c r="D11030" s="45" t="s">
        <v>12340</v>
      </c>
      <c r="E11030" s="45" t="s">
        <v>8966</v>
      </c>
      <c r="AF11030" s="326"/>
    </row>
    <row r="11031" spans="1:32" x14ac:dyDescent="0.25">
      <c r="A11031" s="44" t="s">
        <v>3106</v>
      </c>
      <c r="B11031" s="44" t="s">
        <v>3156</v>
      </c>
      <c r="C11031" s="45">
        <v>230904</v>
      </c>
      <c r="D11031" s="45" t="s">
        <v>12340</v>
      </c>
      <c r="E11031" s="45" t="s">
        <v>8524</v>
      </c>
      <c r="AF11031" s="326"/>
    </row>
    <row r="11032" spans="1:32" x14ac:dyDescent="0.25">
      <c r="A11032" s="44" t="s">
        <v>454</v>
      </c>
      <c r="B11032" s="44" t="s">
        <v>20342</v>
      </c>
      <c r="C11032" s="45" t="s">
        <v>10493</v>
      </c>
      <c r="D11032" s="32" t="s">
        <v>12570</v>
      </c>
      <c r="E11032" s="46">
        <v>46387</v>
      </c>
      <c r="AF11032" s="326"/>
    </row>
    <row r="11033" spans="1:32" x14ac:dyDescent="0.25">
      <c r="A11033" s="44" t="s">
        <v>9004</v>
      </c>
      <c r="B11033" s="44" t="s">
        <v>8999</v>
      </c>
      <c r="C11033" s="45" t="s">
        <v>9005</v>
      </c>
      <c r="D11033" s="45" t="s">
        <v>12177</v>
      </c>
      <c r="E11033" s="45" t="s">
        <v>9001</v>
      </c>
      <c r="F11033" s="93"/>
      <c r="G11033" s="93"/>
      <c r="H11033" s="93"/>
      <c r="I11033" s="99"/>
      <c r="J11033" s="99"/>
      <c r="K11033" s="99"/>
      <c r="L11033" s="99"/>
      <c r="M11033" s="99"/>
      <c r="N11033" s="99"/>
      <c r="O11033" s="99"/>
      <c r="P11033" s="99"/>
      <c r="Q11033" s="99"/>
      <c r="R11033" s="99"/>
      <c r="S11033" s="99"/>
      <c r="T11033" s="99"/>
      <c r="U11033" s="99"/>
      <c r="V11033" s="99"/>
      <c r="W11033" s="99"/>
      <c r="X11033" s="99"/>
      <c r="Y11033" s="99"/>
      <c r="Z11033" s="99"/>
      <c r="AF11033" s="326"/>
    </row>
    <row r="11034" spans="1:32" x14ac:dyDescent="0.25">
      <c r="A11034" s="44" t="s">
        <v>9004</v>
      </c>
      <c r="B11034" s="44" t="s">
        <v>8999</v>
      </c>
      <c r="C11034" s="45" t="s">
        <v>9005</v>
      </c>
      <c r="D11034" s="93" t="s">
        <v>18817</v>
      </c>
      <c r="E11034" s="45" t="s">
        <v>9001</v>
      </c>
      <c r="F11034" s="379"/>
      <c r="G11034" s="379"/>
      <c r="H11034" s="379"/>
      <c r="I11034" s="380"/>
      <c r="J11034" s="380"/>
      <c r="K11034" s="380"/>
      <c r="L11034" s="380"/>
      <c r="M11034" s="380"/>
      <c r="N11034" s="380"/>
      <c r="O11034" s="380"/>
      <c r="P11034" s="380"/>
      <c r="Q11034" s="380"/>
      <c r="R11034" s="380"/>
      <c r="S11034" s="380"/>
      <c r="T11034" s="380"/>
      <c r="U11034" s="380"/>
      <c r="V11034" s="380"/>
      <c r="W11034" s="380"/>
      <c r="X11034" s="380"/>
      <c r="Y11034" s="380"/>
      <c r="Z11034" s="380"/>
      <c r="AA11034" s="380"/>
      <c r="AF11034" s="326"/>
    </row>
    <row r="11035" spans="1:32" x14ac:dyDescent="0.25">
      <c r="A11035" s="44" t="s">
        <v>9004</v>
      </c>
      <c r="B11035" s="44" t="s">
        <v>8999</v>
      </c>
      <c r="C11035" s="45" t="s">
        <v>9005</v>
      </c>
      <c r="D11035" s="45" t="s">
        <v>10697</v>
      </c>
      <c r="E11035" s="45" t="s">
        <v>9001</v>
      </c>
      <c r="F11035" s="93"/>
      <c r="G11035" s="93"/>
      <c r="H11035" s="93"/>
      <c r="I11035" s="99"/>
      <c r="J11035" s="99"/>
      <c r="K11035" s="99"/>
      <c r="L11035" s="99"/>
      <c r="M11035" s="99"/>
      <c r="N11035" s="44"/>
      <c r="O11035" s="44"/>
      <c r="P11035" s="99"/>
      <c r="Q11035" s="99"/>
      <c r="R11035" s="99"/>
      <c r="S11035" s="99"/>
      <c r="T11035" s="99"/>
      <c r="U11035" s="99"/>
      <c r="V11035" s="99"/>
      <c r="W11035" s="99"/>
      <c r="X11035" s="99"/>
      <c r="Y11035" s="99"/>
      <c r="Z11035" s="99"/>
      <c r="AF11035" s="326"/>
    </row>
    <row r="11036" spans="1:32" x14ac:dyDescent="0.25">
      <c r="A11036" s="57" t="s">
        <v>3810</v>
      </c>
      <c r="B11036" s="92" t="s">
        <v>3862</v>
      </c>
      <c r="C11036" s="93" t="s">
        <v>3860</v>
      </c>
      <c r="D11036" s="93" t="s">
        <v>3861</v>
      </c>
      <c r="E11036" s="94">
        <v>46203</v>
      </c>
      <c r="F11036" s="93"/>
      <c r="G11036" s="93"/>
      <c r="H11036" s="93"/>
      <c r="I11036" s="99"/>
      <c r="J11036" s="99"/>
      <c r="K11036" s="99"/>
      <c r="L11036" s="99"/>
      <c r="M11036" s="99"/>
      <c r="N11036" s="44"/>
      <c r="O11036" s="44"/>
      <c r="P11036" s="99"/>
      <c r="Q11036" s="99"/>
      <c r="R11036" s="99"/>
      <c r="S11036" s="99"/>
      <c r="T11036" s="99"/>
      <c r="U11036" s="99"/>
      <c r="V11036" s="99"/>
      <c r="W11036" s="99"/>
      <c r="X11036" s="99"/>
      <c r="Y11036" s="99"/>
      <c r="Z11036" s="99"/>
      <c r="AA11036" s="380"/>
      <c r="AF11036" s="326"/>
    </row>
    <row r="11037" spans="1:32" x14ac:dyDescent="0.25">
      <c r="A11037" s="44" t="s">
        <v>5633</v>
      </c>
      <c r="B11037" s="44" t="s">
        <v>5443</v>
      </c>
      <c r="C11037" s="45">
        <v>22010701</v>
      </c>
      <c r="D11037" s="45" t="s">
        <v>12340</v>
      </c>
      <c r="E11037" s="45" t="s">
        <v>5444</v>
      </c>
      <c r="AF11037" s="326"/>
    </row>
    <row r="11038" spans="1:32" x14ac:dyDescent="0.25">
      <c r="A11038" s="44" t="s">
        <v>5633</v>
      </c>
      <c r="B11038" s="44" t="s">
        <v>966</v>
      </c>
      <c r="C11038" s="45">
        <v>22010702</v>
      </c>
      <c r="D11038" s="45" t="s">
        <v>12340</v>
      </c>
      <c r="E11038" s="45" t="s">
        <v>5444</v>
      </c>
      <c r="AF11038" s="326"/>
    </row>
    <row r="11039" spans="1:32" x14ac:dyDescent="0.25">
      <c r="A11039" s="44" t="s">
        <v>19464</v>
      </c>
      <c r="B11039" s="44" t="s">
        <v>3298</v>
      </c>
      <c r="C11039" s="45">
        <v>25010402</v>
      </c>
      <c r="D11039" s="45" t="s">
        <v>12340</v>
      </c>
      <c r="E11039" s="45" t="s">
        <v>13581</v>
      </c>
      <c r="AF11039" s="326"/>
    </row>
    <row r="11040" spans="1:32" x14ac:dyDescent="0.25">
      <c r="A11040" s="44" t="s">
        <v>19464</v>
      </c>
      <c r="B11040" s="44" t="s">
        <v>5639</v>
      </c>
      <c r="C11040" s="45">
        <v>25010401</v>
      </c>
      <c r="D11040" s="45" t="s">
        <v>12340</v>
      </c>
      <c r="E11040" s="45" t="s">
        <v>13581</v>
      </c>
      <c r="AF11040" s="326"/>
    </row>
    <row r="11041" spans="1:32" x14ac:dyDescent="0.25">
      <c r="A11041" s="44" t="s">
        <v>19464</v>
      </c>
      <c r="B11041" s="44" t="s">
        <v>5454</v>
      </c>
      <c r="C11041" s="45">
        <v>25010202</v>
      </c>
      <c r="D11041" s="45" t="s">
        <v>12340</v>
      </c>
      <c r="E11041" s="45" t="s">
        <v>13567</v>
      </c>
      <c r="AF11041" s="326"/>
    </row>
    <row r="11042" spans="1:32" x14ac:dyDescent="0.25">
      <c r="A11042" s="44" t="s">
        <v>19464</v>
      </c>
      <c r="B11042" s="44" t="s">
        <v>976</v>
      </c>
      <c r="C11042" s="45">
        <v>25010201</v>
      </c>
      <c r="D11042" s="45" t="s">
        <v>12340</v>
      </c>
      <c r="E11042" s="45" t="s">
        <v>13567</v>
      </c>
      <c r="AF11042" s="326"/>
    </row>
    <row r="11043" spans="1:32" x14ac:dyDescent="0.3">
      <c r="A11043" s="372" t="s">
        <v>16621</v>
      </c>
      <c r="B11043" s="372" t="s">
        <v>5063</v>
      </c>
      <c r="C11043" s="125" t="s">
        <v>16877</v>
      </c>
      <c r="D11043" s="32" t="s">
        <v>20621</v>
      </c>
      <c r="E11043" s="125" t="s">
        <v>10638</v>
      </c>
      <c r="F11043" s="125" t="s">
        <v>1237</v>
      </c>
      <c r="G11043" s="125" t="s">
        <v>1237</v>
      </c>
      <c r="AF11043" s="326"/>
    </row>
    <row r="11044" spans="1:32" x14ac:dyDescent="0.25">
      <c r="A11044" s="44" t="s">
        <v>17158</v>
      </c>
      <c r="B11044" s="44" t="s">
        <v>976</v>
      </c>
      <c r="C11044" s="45">
        <v>25010201</v>
      </c>
      <c r="D11044" s="45" t="s">
        <v>12340</v>
      </c>
      <c r="E11044" s="45" t="s">
        <v>13567</v>
      </c>
      <c r="AF11044" s="326"/>
    </row>
    <row r="11045" spans="1:32" x14ac:dyDescent="0.25">
      <c r="A11045" s="44" t="s">
        <v>17158</v>
      </c>
      <c r="B11045" s="44" t="s">
        <v>5454</v>
      </c>
      <c r="C11045" s="45">
        <v>25010202</v>
      </c>
      <c r="D11045" s="45" t="s">
        <v>12340</v>
      </c>
      <c r="E11045" s="45" t="s">
        <v>13567</v>
      </c>
      <c r="AF11045" s="326"/>
    </row>
    <row r="11046" spans="1:32" x14ac:dyDescent="0.25">
      <c r="A11046" s="44" t="s">
        <v>17158</v>
      </c>
      <c r="B11046" s="44" t="s">
        <v>2267</v>
      </c>
      <c r="C11046" s="45">
        <v>25090101</v>
      </c>
      <c r="D11046" s="45" t="s">
        <v>12340</v>
      </c>
      <c r="E11046" s="45" t="s">
        <v>5246</v>
      </c>
      <c r="AF11046" s="326"/>
    </row>
    <row r="11047" spans="1:32" x14ac:dyDescent="0.25">
      <c r="A11047" s="44" t="s">
        <v>17158</v>
      </c>
      <c r="B11047" s="44" t="s">
        <v>3161</v>
      </c>
      <c r="C11047" s="45">
        <v>25090102</v>
      </c>
      <c r="D11047" s="45" t="s">
        <v>12340</v>
      </c>
      <c r="E11047" s="45" t="s">
        <v>5246</v>
      </c>
      <c r="AF11047" s="326"/>
    </row>
    <row r="11048" spans="1:32" x14ac:dyDescent="0.25">
      <c r="A11048" s="44" t="s">
        <v>17158</v>
      </c>
      <c r="B11048" s="44" t="s">
        <v>5639</v>
      </c>
      <c r="C11048" s="45">
        <v>26010401</v>
      </c>
      <c r="D11048" s="45" t="s">
        <v>12340</v>
      </c>
      <c r="E11048" s="45" t="s">
        <v>18836</v>
      </c>
      <c r="AF11048" s="326"/>
    </row>
    <row r="11049" spans="1:32" x14ac:dyDescent="0.25">
      <c r="A11049" s="44" t="s">
        <v>17158</v>
      </c>
      <c r="B11049" s="44" t="s">
        <v>3298</v>
      </c>
      <c r="C11049" s="45">
        <v>26010402</v>
      </c>
      <c r="D11049" s="45" t="s">
        <v>12340</v>
      </c>
      <c r="E11049" s="45" t="s">
        <v>18836</v>
      </c>
      <c r="AF11049" s="326"/>
    </row>
    <row r="11050" spans="1:32" x14ac:dyDescent="0.25">
      <c r="A11050" s="44" t="s">
        <v>19465</v>
      </c>
      <c r="B11050" s="44" t="s">
        <v>10031</v>
      </c>
      <c r="C11050" s="45">
        <v>260105</v>
      </c>
      <c r="D11050" s="45" t="s">
        <v>12340</v>
      </c>
      <c r="E11050" s="45" t="s">
        <v>19008</v>
      </c>
      <c r="AF11050" s="326"/>
    </row>
    <row r="11051" spans="1:32" x14ac:dyDescent="0.25">
      <c r="A11051" s="44" t="s">
        <v>19466</v>
      </c>
      <c r="B11051" s="44" t="s">
        <v>3598</v>
      </c>
      <c r="C11051" s="45">
        <v>230301</v>
      </c>
      <c r="D11051" s="45" t="s">
        <v>12340</v>
      </c>
      <c r="E11051" s="45" t="s">
        <v>5580</v>
      </c>
      <c r="AF11051" s="326"/>
    </row>
    <row r="11052" spans="1:32" x14ac:dyDescent="0.25">
      <c r="A11052" s="44" t="s">
        <v>19466</v>
      </c>
      <c r="B11052" s="44" t="s">
        <v>3159</v>
      </c>
      <c r="C11052" s="45">
        <v>230903</v>
      </c>
      <c r="D11052" s="45" t="s">
        <v>12340</v>
      </c>
      <c r="E11052" s="45" t="s">
        <v>8524</v>
      </c>
      <c r="AF11052" s="326"/>
    </row>
    <row r="11053" spans="1:32" x14ac:dyDescent="0.25">
      <c r="A11053" s="44" t="s">
        <v>19466</v>
      </c>
      <c r="B11053" s="44" t="s">
        <v>981</v>
      </c>
      <c r="C11053" s="45">
        <v>241202</v>
      </c>
      <c r="D11053" s="45" t="s">
        <v>12340</v>
      </c>
      <c r="E11053" s="45" t="s">
        <v>13570</v>
      </c>
      <c r="AF11053" s="326"/>
    </row>
    <row r="11054" spans="1:32" x14ac:dyDescent="0.25">
      <c r="A11054" s="44" t="s">
        <v>11572</v>
      </c>
      <c r="B11054" s="44" t="s">
        <v>967</v>
      </c>
      <c r="C11054" s="45">
        <v>240601</v>
      </c>
      <c r="D11054" s="45" t="s">
        <v>12340</v>
      </c>
      <c r="E11054" s="45" t="s">
        <v>10639</v>
      </c>
      <c r="AF11054" s="326"/>
    </row>
    <row r="11055" spans="1:32" x14ac:dyDescent="0.3">
      <c r="A11055" s="372" t="s">
        <v>16812</v>
      </c>
      <c r="B11055" s="372" t="s">
        <v>16875</v>
      </c>
      <c r="C11055" s="125" t="s">
        <v>16876</v>
      </c>
      <c r="D11055" s="32" t="s">
        <v>20621</v>
      </c>
      <c r="E11055" s="125" t="s">
        <v>16883</v>
      </c>
      <c r="F11055" s="125" t="s">
        <v>1237</v>
      </c>
      <c r="G11055" s="125" t="s">
        <v>1237</v>
      </c>
      <c r="AF11055" s="326"/>
    </row>
    <row r="11056" spans="1:32" x14ac:dyDescent="0.25">
      <c r="A11056" s="44" t="s">
        <v>9618</v>
      </c>
      <c r="B11056" s="44" t="s">
        <v>16017</v>
      </c>
      <c r="C11056" s="45" t="s">
        <v>16217</v>
      </c>
      <c r="D11056" s="93" t="s">
        <v>3876</v>
      </c>
      <c r="E11056" s="359">
        <f>DATE(2029,7,7)</f>
        <v>47306</v>
      </c>
      <c r="F11056" s="93"/>
      <c r="G11056" s="93"/>
      <c r="H11056" s="93"/>
      <c r="I11056" s="99"/>
      <c r="J11056" s="99"/>
      <c r="K11056" s="99"/>
      <c r="L11056" s="99"/>
      <c r="M11056" s="99"/>
      <c r="N11056" s="99"/>
      <c r="O11056" s="99"/>
      <c r="P11056" s="99"/>
      <c r="Q11056" s="99"/>
      <c r="R11056" s="99"/>
      <c r="S11056" s="99"/>
      <c r="T11056" s="99"/>
      <c r="U11056" s="99"/>
      <c r="V11056" s="99"/>
      <c r="W11056" s="99"/>
      <c r="X11056" s="99"/>
      <c r="Y11056" s="99"/>
      <c r="Z11056" s="99"/>
      <c r="AF11056" s="326"/>
    </row>
    <row r="11057" spans="1:32" x14ac:dyDescent="0.25">
      <c r="A11057" s="44" t="s">
        <v>9618</v>
      </c>
      <c r="B11057" s="44" t="s">
        <v>15980</v>
      </c>
      <c r="C11057" s="45" t="s">
        <v>5394</v>
      </c>
      <c r="D11057" s="93" t="s">
        <v>3876</v>
      </c>
      <c r="E11057" s="359">
        <f>DATE(2026,8,1)</f>
        <v>46235</v>
      </c>
      <c r="F11057" s="93"/>
      <c r="G11057" s="93"/>
      <c r="H11057" s="93"/>
      <c r="I11057" s="99"/>
      <c r="J11057" s="99"/>
      <c r="K11057" s="99"/>
      <c r="L11057" s="99"/>
      <c r="M11057" s="99"/>
      <c r="N11057" s="99"/>
      <c r="O11057" s="99"/>
      <c r="P11057" s="99"/>
      <c r="Q11057" s="99"/>
      <c r="R11057" s="99"/>
      <c r="S11057" s="99"/>
      <c r="T11057" s="99"/>
      <c r="U11057" s="99"/>
      <c r="V11057" s="99"/>
      <c r="W11057" s="99"/>
      <c r="X11057" s="99"/>
      <c r="Y11057" s="99"/>
      <c r="Z11057" s="99"/>
      <c r="AA11057" s="380"/>
      <c r="AF11057" s="326"/>
    </row>
    <row r="11058" spans="1:32" x14ac:dyDescent="0.25">
      <c r="A11058" s="44" t="s">
        <v>5634</v>
      </c>
      <c r="B11058" s="44" t="s">
        <v>3598</v>
      </c>
      <c r="C11058" s="45">
        <v>210305</v>
      </c>
      <c r="D11058" s="45" t="s">
        <v>12340</v>
      </c>
      <c r="E11058" s="45" t="s">
        <v>3276</v>
      </c>
      <c r="AF11058" s="326"/>
    </row>
    <row r="11059" spans="1:32" x14ac:dyDescent="0.25">
      <c r="A11059" s="44" t="s">
        <v>11573</v>
      </c>
      <c r="B11059" s="44" t="s">
        <v>3298</v>
      </c>
      <c r="C11059" s="45">
        <v>23010402</v>
      </c>
      <c r="D11059" s="45" t="s">
        <v>12340</v>
      </c>
      <c r="E11059" s="45" t="s">
        <v>5640</v>
      </c>
      <c r="AF11059" s="326"/>
    </row>
    <row r="11060" spans="1:32" x14ac:dyDescent="0.25">
      <c r="A11060" s="57" t="s">
        <v>1402</v>
      </c>
      <c r="B11060" s="92" t="s">
        <v>3862</v>
      </c>
      <c r="C11060" s="93" t="s">
        <v>3860</v>
      </c>
      <c r="D11060" s="93" t="s">
        <v>3861</v>
      </c>
      <c r="E11060" s="94">
        <v>46203</v>
      </c>
      <c r="F11060" s="93"/>
      <c r="G11060" s="93"/>
      <c r="H11060" s="93"/>
      <c r="I11060" s="99"/>
      <c r="J11060" s="99"/>
      <c r="K11060" s="99"/>
      <c r="L11060" s="99"/>
      <c r="M11060" s="99"/>
      <c r="N11060" s="44"/>
      <c r="O11060" s="44"/>
      <c r="P11060" s="99"/>
      <c r="Q11060" s="99"/>
      <c r="R11060" s="99"/>
      <c r="S11060" s="99"/>
      <c r="T11060" s="99"/>
      <c r="U11060" s="99"/>
      <c r="V11060" s="99"/>
      <c r="W11060" s="99"/>
      <c r="X11060" s="99"/>
      <c r="Y11060" s="99"/>
      <c r="Z11060" s="99"/>
      <c r="AA11060" s="380"/>
      <c r="AF11060" s="326"/>
    </row>
    <row r="11061" spans="1:32" x14ac:dyDescent="0.25">
      <c r="A11061" s="44" t="s">
        <v>1402</v>
      </c>
      <c r="B11061" s="44" t="s">
        <v>13134</v>
      </c>
      <c r="C11061" s="45">
        <v>13.23</v>
      </c>
      <c r="D11061" s="45" t="s">
        <v>13565</v>
      </c>
      <c r="E11061" s="46">
        <v>46934</v>
      </c>
      <c r="F11061" s="45"/>
      <c r="G11061" s="93"/>
      <c r="H11061" s="93"/>
      <c r="I11061" s="99"/>
      <c r="J11061" s="99"/>
      <c r="K11061" s="99"/>
      <c r="L11061" s="99"/>
      <c r="M11061" s="99"/>
      <c r="N11061" s="99"/>
      <c r="O11061" s="99"/>
      <c r="P11061" s="99"/>
      <c r="Q11061" s="99"/>
      <c r="R11061" s="99"/>
      <c r="S11061" s="99"/>
      <c r="T11061" s="99"/>
      <c r="U11061" s="99"/>
      <c r="V11061" s="99"/>
      <c r="W11061" s="99"/>
      <c r="X11061" s="99"/>
      <c r="Y11061" s="99"/>
      <c r="Z11061" s="99"/>
      <c r="AF11061" s="326"/>
    </row>
    <row r="11062" spans="1:32" x14ac:dyDescent="0.25">
      <c r="A11062" s="44" t="s">
        <v>10468</v>
      </c>
      <c r="B11062" s="44" t="s">
        <v>20364</v>
      </c>
      <c r="C11062" s="45" t="s">
        <v>10105</v>
      </c>
      <c r="D11062" s="32" t="s">
        <v>12570</v>
      </c>
      <c r="E11062" s="46">
        <v>46507</v>
      </c>
      <c r="AF11062" s="326"/>
    </row>
    <row r="11063" spans="1:32" x14ac:dyDescent="0.25">
      <c r="A11063" s="44" t="s">
        <v>8540</v>
      </c>
      <c r="B11063" s="44" t="s">
        <v>984</v>
      </c>
      <c r="C11063" s="45">
        <v>230806</v>
      </c>
      <c r="D11063" s="45" t="s">
        <v>12340</v>
      </c>
      <c r="E11063" s="45" t="s">
        <v>4380</v>
      </c>
      <c r="AF11063" s="326"/>
    </row>
    <row r="11064" spans="1:32" x14ac:dyDescent="0.25">
      <c r="A11064" s="44" t="s">
        <v>19467</v>
      </c>
      <c r="B11064" s="44" t="s">
        <v>3298</v>
      </c>
      <c r="C11064" s="45">
        <v>26010402</v>
      </c>
      <c r="D11064" s="45" t="s">
        <v>12340</v>
      </c>
      <c r="E11064" s="45" t="s">
        <v>18836</v>
      </c>
      <c r="AF11064" s="326"/>
    </row>
    <row r="11065" spans="1:32" x14ac:dyDescent="0.25">
      <c r="A11065" s="44" t="s">
        <v>19467</v>
      </c>
      <c r="B11065" s="44" t="s">
        <v>5639</v>
      </c>
      <c r="C11065" s="45">
        <v>26010401</v>
      </c>
      <c r="D11065" s="45" t="s">
        <v>12340</v>
      </c>
      <c r="E11065" s="45" t="s">
        <v>18836</v>
      </c>
      <c r="AF11065" s="326"/>
    </row>
    <row r="11066" spans="1:32" x14ac:dyDescent="0.25">
      <c r="A11066" s="44" t="s">
        <v>7013</v>
      </c>
      <c r="B11066" s="44" t="s">
        <v>3298</v>
      </c>
      <c r="C11066" s="45">
        <v>23010402</v>
      </c>
      <c r="D11066" s="45" t="s">
        <v>12340</v>
      </c>
      <c r="E11066" s="45" t="s">
        <v>5640</v>
      </c>
      <c r="AF11066" s="326"/>
    </row>
    <row r="11067" spans="1:32" x14ac:dyDescent="0.25">
      <c r="A11067" s="44" t="s">
        <v>11574</v>
      </c>
      <c r="B11067" s="44" t="s">
        <v>3298</v>
      </c>
      <c r="C11067" s="45">
        <v>23010402</v>
      </c>
      <c r="D11067" s="45" t="s">
        <v>12340</v>
      </c>
      <c r="E11067" s="45" t="s">
        <v>5640</v>
      </c>
      <c r="AF11067" s="326"/>
    </row>
    <row r="11068" spans="1:32" x14ac:dyDescent="0.25">
      <c r="A11068" s="44" t="s">
        <v>11574</v>
      </c>
      <c r="B11068" s="44" t="s">
        <v>5639</v>
      </c>
      <c r="C11068" s="45">
        <v>23010401</v>
      </c>
      <c r="D11068" s="45" t="s">
        <v>12340</v>
      </c>
      <c r="E11068" s="45" t="s">
        <v>5640</v>
      </c>
      <c r="AF11068" s="326"/>
    </row>
    <row r="11069" spans="1:32" x14ac:dyDescent="0.25">
      <c r="A11069" s="76" t="s">
        <v>17418</v>
      </c>
      <c r="B11069" s="44" t="s">
        <v>13116</v>
      </c>
      <c r="C11069" s="45">
        <v>3.26</v>
      </c>
      <c r="D11069" s="45" t="s">
        <v>13565</v>
      </c>
      <c r="E11069" s="46">
        <v>47787</v>
      </c>
      <c r="F11069" s="45"/>
      <c r="G11069" s="93"/>
      <c r="H11069" s="93"/>
      <c r="I11069" s="99"/>
      <c r="J11069" s="99"/>
      <c r="K11069" s="99"/>
      <c r="L11069" s="99"/>
      <c r="M11069" s="99"/>
      <c r="N11069" s="99"/>
      <c r="O11069" s="99"/>
      <c r="P11069" s="99"/>
      <c r="Q11069" s="99"/>
      <c r="R11069" s="99"/>
      <c r="S11069" s="99"/>
      <c r="T11069" s="99"/>
      <c r="U11069" s="99"/>
      <c r="V11069" s="99"/>
      <c r="W11069" s="99"/>
      <c r="X11069" s="99"/>
      <c r="Y11069" s="99"/>
      <c r="Z11069" s="99"/>
      <c r="AF11069" s="326"/>
    </row>
    <row r="11070" spans="1:32" x14ac:dyDescent="0.25">
      <c r="A11070" s="44" t="s">
        <v>13730</v>
      </c>
      <c r="B11070" s="44" t="s">
        <v>5639</v>
      </c>
      <c r="C11070" s="45">
        <v>25010401</v>
      </c>
      <c r="D11070" s="45" t="s">
        <v>12340</v>
      </c>
      <c r="E11070" s="45" t="s">
        <v>13581</v>
      </c>
      <c r="AF11070" s="326"/>
    </row>
    <row r="11071" spans="1:32" x14ac:dyDescent="0.25">
      <c r="A11071" s="44" t="s">
        <v>13730</v>
      </c>
      <c r="B11071" s="44" t="s">
        <v>3298</v>
      </c>
      <c r="C11071" s="45">
        <v>25010402</v>
      </c>
      <c r="D11071" s="45" t="s">
        <v>12340</v>
      </c>
      <c r="E11071" s="45" t="s">
        <v>13581</v>
      </c>
      <c r="AF11071" s="326"/>
    </row>
    <row r="11072" spans="1:32" x14ac:dyDescent="0.25">
      <c r="A11072" s="44" t="s">
        <v>14933</v>
      </c>
      <c r="B11072" s="44" t="s">
        <v>15870</v>
      </c>
      <c r="C11072" s="45" t="s">
        <v>14934</v>
      </c>
      <c r="D11072" s="93" t="s">
        <v>3876</v>
      </c>
      <c r="E11072" s="359">
        <f>DATE(2029,1,3)</f>
        <v>47121</v>
      </c>
      <c r="F11072" s="93"/>
      <c r="G11072" s="93"/>
      <c r="H11072" s="93"/>
      <c r="I11072" s="99"/>
      <c r="J11072" s="99"/>
      <c r="K11072" s="99"/>
      <c r="L11072" s="99"/>
      <c r="M11072" s="99"/>
      <c r="N11072" s="99"/>
      <c r="O11072" s="99"/>
      <c r="P11072" s="99"/>
      <c r="Q11072" s="99"/>
      <c r="R11072" s="99"/>
      <c r="S11072" s="99"/>
      <c r="T11072" s="99"/>
      <c r="U11072" s="99"/>
      <c r="V11072" s="99"/>
      <c r="W11072" s="99"/>
      <c r="X11072" s="99"/>
      <c r="Y11072" s="99"/>
      <c r="Z11072" s="99"/>
      <c r="AF11072" s="326"/>
    </row>
    <row r="11073" spans="1:32" x14ac:dyDescent="0.3">
      <c r="A11073" s="271" t="s">
        <v>6246</v>
      </c>
      <c r="B11073" s="271" t="s">
        <v>18600</v>
      </c>
      <c r="C11073" s="59" t="s">
        <v>18601</v>
      </c>
      <c r="D11073" s="32" t="s">
        <v>1250</v>
      </c>
      <c r="E11073" s="378">
        <v>47593</v>
      </c>
      <c r="F11073" s="93"/>
      <c r="G11073" s="93"/>
      <c r="H11073" s="93"/>
      <c r="I11073" s="99"/>
      <c r="J11073" s="99"/>
      <c r="K11073" s="99"/>
      <c r="L11073" s="99"/>
      <c r="M11073" s="99"/>
      <c r="N11073" s="99"/>
      <c r="O11073" s="99"/>
      <c r="P11073" s="99"/>
      <c r="Q11073" s="99"/>
      <c r="R11073" s="99"/>
      <c r="S11073" s="99"/>
      <c r="T11073" s="99"/>
      <c r="U11073" s="99"/>
      <c r="V11073" s="99"/>
      <c r="W11073" s="99"/>
      <c r="X11073" s="99"/>
      <c r="Y11073" s="99"/>
      <c r="Z11073" s="99"/>
      <c r="AF11073" s="326"/>
    </row>
    <row r="11074" spans="1:32" x14ac:dyDescent="0.3">
      <c r="A11074" s="99" t="s">
        <v>14438</v>
      </c>
      <c r="B11074" s="92" t="s">
        <v>14451</v>
      </c>
      <c r="C11074" s="93" t="s">
        <v>14452</v>
      </c>
      <c r="D11074" s="93" t="s">
        <v>1250</v>
      </c>
      <c r="E11074" s="94">
        <v>47320</v>
      </c>
      <c r="F11074" s="93"/>
      <c r="G11074" s="93"/>
      <c r="H11074" s="93"/>
      <c r="I11074" s="99"/>
      <c r="J11074" s="99"/>
      <c r="K11074" s="99"/>
      <c r="L11074" s="99"/>
      <c r="M11074" s="99"/>
      <c r="N11074" s="99"/>
      <c r="O11074" s="99"/>
      <c r="P11074" s="99"/>
      <c r="Q11074" s="99"/>
      <c r="R11074" s="99"/>
      <c r="S11074" s="99"/>
      <c r="T11074" s="99"/>
      <c r="U11074" s="99"/>
      <c r="V11074" s="99"/>
      <c r="W11074" s="99"/>
      <c r="X11074" s="99"/>
      <c r="Y11074" s="99"/>
      <c r="Z11074" s="99"/>
      <c r="AA11074" s="380"/>
      <c r="AF11074" s="326"/>
    </row>
    <row r="11075" spans="1:32" x14ac:dyDescent="0.25">
      <c r="A11075" s="44" t="s">
        <v>12286</v>
      </c>
      <c r="B11075" s="44" t="s">
        <v>5447</v>
      </c>
      <c r="C11075" s="45">
        <v>240804</v>
      </c>
      <c r="D11075" s="45" t="s">
        <v>12340</v>
      </c>
      <c r="E11075" s="45" t="s">
        <v>12234</v>
      </c>
      <c r="AF11075" s="326"/>
    </row>
    <row r="11076" spans="1:32" x14ac:dyDescent="0.3">
      <c r="A11076" s="372" t="s">
        <v>20146</v>
      </c>
      <c r="B11076" s="372" t="s">
        <v>2383</v>
      </c>
      <c r="C11076" s="125" t="s">
        <v>20257</v>
      </c>
      <c r="D11076" s="32" t="s">
        <v>20621</v>
      </c>
      <c r="E11076" s="125" t="s">
        <v>8976</v>
      </c>
      <c r="F11076" s="125" t="s">
        <v>1236</v>
      </c>
      <c r="G11076" s="125" t="s">
        <v>1237</v>
      </c>
      <c r="AF11076" s="326"/>
    </row>
    <row r="11077" spans="1:32" x14ac:dyDescent="0.25">
      <c r="A11077" s="44" t="s">
        <v>443</v>
      </c>
      <c r="B11077" s="44" t="s">
        <v>20397</v>
      </c>
      <c r="C11077" s="45" t="s">
        <v>5859</v>
      </c>
      <c r="D11077" s="32" t="s">
        <v>12570</v>
      </c>
      <c r="E11077" s="46">
        <v>46418</v>
      </c>
      <c r="AF11077" s="326"/>
    </row>
    <row r="11078" spans="1:32" x14ac:dyDescent="0.25">
      <c r="A11078" s="44" t="s">
        <v>19468</v>
      </c>
      <c r="B11078" s="44" t="s">
        <v>5447</v>
      </c>
      <c r="C11078" s="45">
        <v>250802</v>
      </c>
      <c r="D11078" s="45" t="s">
        <v>12340</v>
      </c>
      <c r="E11078" s="45" t="s">
        <v>10682</v>
      </c>
      <c r="AF11078" s="326"/>
    </row>
    <row r="11079" spans="1:32" x14ac:dyDescent="0.25">
      <c r="A11079" s="360" t="s">
        <v>14065</v>
      </c>
      <c r="B11079" s="92" t="s">
        <v>14075</v>
      </c>
      <c r="C11079" s="93" t="s">
        <v>14076</v>
      </c>
      <c r="D11079" s="93" t="s">
        <v>1250</v>
      </c>
      <c r="E11079" s="94">
        <v>47223</v>
      </c>
      <c r="F11079" s="93"/>
      <c r="G11079" s="93"/>
      <c r="H11079" s="93"/>
      <c r="I11079" s="99"/>
      <c r="J11079" s="99"/>
      <c r="K11079" s="99"/>
      <c r="L11079" s="99"/>
      <c r="M11079" s="99"/>
      <c r="N11079" s="99"/>
      <c r="O11079" s="99"/>
      <c r="P11079" s="99"/>
      <c r="Q11079" s="99"/>
      <c r="R11079" s="99"/>
      <c r="S11079" s="99"/>
      <c r="T11079" s="99"/>
      <c r="U11079" s="99"/>
      <c r="V11079" s="99"/>
      <c r="W11079" s="99"/>
      <c r="X11079" s="99"/>
      <c r="Y11079" s="99"/>
      <c r="Z11079" s="99"/>
      <c r="AF11079" s="326"/>
    </row>
    <row r="11080" spans="1:32" x14ac:dyDescent="0.25">
      <c r="A11080" s="76" t="s">
        <v>13367</v>
      </c>
      <c r="B11080" s="44" t="s">
        <v>17386</v>
      </c>
      <c r="C11080" s="45">
        <v>8.26</v>
      </c>
      <c r="D11080" s="45" t="s">
        <v>13565</v>
      </c>
      <c r="E11080" s="46">
        <v>47787</v>
      </c>
      <c r="F11080" s="45"/>
      <c r="G11080" s="93"/>
      <c r="H11080" s="93"/>
      <c r="I11080" s="99"/>
      <c r="J11080" s="99"/>
      <c r="K11080" s="99"/>
      <c r="L11080" s="99"/>
      <c r="M11080" s="99"/>
      <c r="N11080" s="99"/>
      <c r="O11080" s="99"/>
      <c r="P11080" s="99"/>
      <c r="Q11080" s="99"/>
      <c r="R11080" s="99"/>
      <c r="S11080" s="99"/>
      <c r="T11080" s="99"/>
      <c r="U11080" s="99"/>
      <c r="V11080" s="99"/>
      <c r="W11080" s="99"/>
      <c r="X11080" s="99"/>
      <c r="Y11080" s="99"/>
      <c r="Z11080" s="99"/>
      <c r="AF11080" s="326"/>
    </row>
    <row r="11081" spans="1:32" x14ac:dyDescent="0.3">
      <c r="A11081" s="57" t="s">
        <v>18555</v>
      </c>
      <c r="B11081" s="57" t="s">
        <v>2254</v>
      </c>
      <c r="C11081" s="62">
        <v>24030</v>
      </c>
      <c r="D11081" s="93" t="s">
        <v>5007</v>
      </c>
      <c r="E11081" s="60">
        <v>46326</v>
      </c>
      <c r="F11081" s="379"/>
      <c r="G11081" s="379"/>
      <c r="H11081" s="379"/>
      <c r="I11081" s="380"/>
      <c r="J11081" s="380"/>
      <c r="K11081" s="380"/>
      <c r="L11081" s="380"/>
      <c r="M11081" s="380"/>
      <c r="N11081" s="380"/>
      <c r="O11081" s="380"/>
      <c r="P11081" s="380"/>
      <c r="Q11081" s="380"/>
      <c r="R11081" s="380"/>
      <c r="S11081" s="380"/>
      <c r="T11081" s="380"/>
      <c r="U11081" s="380"/>
      <c r="V11081" s="380"/>
      <c r="W11081" s="380"/>
      <c r="X11081" s="380"/>
      <c r="Y11081" s="380"/>
      <c r="Z11081" s="380"/>
      <c r="AA11081" s="380"/>
      <c r="AF11081" s="326"/>
    </row>
    <row r="11082" spans="1:32" x14ac:dyDescent="0.25">
      <c r="A11082" s="44" t="s">
        <v>12287</v>
      </c>
      <c r="B11082" s="44" t="s">
        <v>5447</v>
      </c>
      <c r="C11082" s="45">
        <v>240804</v>
      </c>
      <c r="D11082" s="45" t="s">
        <v>12340</v>
      </c>
      <c r="E11082" s="45" t="s">
        <v>12234</v>
      </c>
      <c r="AF11082" s="326"/>
    </row>
    <row r="11083" spans="1:32" x14ac:dyDescent="0.25">
      <c r="A11083" s="44" t="s">
        <v>13368</v>
      </c>
      <c r="B11083" s="44" t="s">
        <v>13126</v>
      </c>
      <c r="C11083" s="45">
        <v>14.25</v>
      </c>
      <c r="D11083" s="45" t="s">
        <v>13565</v>
      </c>
      <c r="E11083" s="46">
        <v>47664</v>
      </c>
      <c r="F11083" s="45"/>
      <c r="G11083" s="93"/>
      <c r="H11083" s="93"/>
      <c r="I11083" s="99"/>
      <c r="J11083" s="99"/>
      <c r="K11083" s="99"/>
      <c r="L11083" s="99"/>
      <c r="M11083" s="99"/>
      <c r="N11083" s="99"/>
      <c r="O11083" s="99"/>
      <c r="P11083" s="99"/>
      <c r="Q11083" s="99"/>
      <c r="R11083" s="99"/>
      <c r="S11083" s="99"/>
      <c r="T11083" s="99"/>
      <c r="U11083" s="99"/>
      <c r="V11083" s="99"/>
      <c r="W11083" s="99"/>
      <c r="X11083" s="99"/>
      <c r="Y11083" s="99"/>
      <c r="Z11083" s="99"/>
      <c r="AF11083" s="326"/>
    </row>
    <row r="11084" spans="1:32" x14ac:dyDescent="0.25">
      <c r="A11084" s="44" t="s">
        <v>19469</v>
      </c>
      <c r="B11084" s="44" t="s">
        <v>7120</v>
      </c>
      <c r="C11084" s="45">
        <v>260204</v>
      </c>
      <c r="D11084" s="45" t="s">
        <v>12340</v>
      </c>
      <c r="E11084" s="45" t="s">
        <v>10021</v>
      </c>
      <c r="AF11084" s="326"/>
    </row>
    <row r="11085" spans="1:32" x14ac:dyDescent="0.25">
      <c r="A11085" s="44" t="s">
        <v>19470</v>
      </c>
      <c r="B11085" s="44" t="s">
        <v>7120</v>
      </c>
      <c r="C11085" s="45">
        <v>260204</v>
      </c>
      <c r="D11085" s="45" t="s">
        <v>12340</v>
      </c>
      <c r="E11085" s="45" t="s">
        <v>10021</v>
      </c>
      <c r="AF11085" s="326"/>
    </row>
    <row r="11086" spans="1:32" x14ac:dyDescent="0.25">
      <c r="A11086" s="44" t="s">
        <v>17159</v>
      </c>
      <c r="B11086" s="44" t="s">
        <v>2433</v>
      </c>
      <c r="C11086" s="45">
        <v>250106</v>
      </c>
      <c r="D11086" s="45" t="s">
        <v>12340</v>
      </c>
      <c r="E11086" s="45" t="s">
        <v>12896</v>
      </c>
      <c r="AF11086" s="326"/>
    </row>
    <row r="11087" spans="1:32" x14ac:dyDescent="0.25">
      <c r="A11087" s="44" t="s">
        <v>8088</v>
      </c>
      <c r="B11087" s="44" t="s">
        <v>152</v>
      </c>
      <c r="C11087" s="45" t="s">
        <v>8089</v>
      </c>
      <c r="D11087" s="45" t="s">
        <v>12177</v>
      </c>
      <c r="E11087" s="45" t="s">
        <v>4375</v>
      </c>
      <c r="F11087" s="93"/>
      <c r="G11087" s="93"/>
      <c r="H11087" s="93"/>
      <c r="I11087" s="99"/>
      <c r="J11087" s="99"/>
      <c r="K11087" s="99"/>
      <c r="L11087" s="99"/>
      <c r="M11087" s="99"/>
      <c r="N11087" s="99"/>
      <c r="O11087" s="99"/>
      <c r="P11087" s="99"/>
      <c r="Q11087" s="99"/>
      <c r="R11087" s="99"/>
      <c r="S11087" s="99"/>
      <c r="T11087" s="99"/>
      <c r="U11087" s="99"/>
      <c r="V11087" s="99"/>
      <c r="W11087" s="99"/>
      <c r="X11087" s="99"/>
      <c r="Y11087" s="99"/>
      <c r="Z11087" s="99"/>
      <c r="AF11087" s="326"/>
    </row>
    <row r="11088" spans="1:32" x14ac:dyDescent="0.25">
      <c r="A11088" s="44" t="s">
        <v>8088</v>
      </c>
      <c r="B11088" s="44" t="s">
        <v>152</v>
      </c>
      <c r="C11088" s="45" t="s">
        <v>8089</v>
      </c>
      <c r="D11088" s="93" t="s">
        <v>18817</v>
      </c>
      <c r="E11088" s="45" t="s">
        <v>4375</v>
      </c>
      <c r="F11088" s="379"/>
      <c r="G11088" s="379"/>
      <c r="H11088" s="379"/>
      <c r="I11088" s="380"/>
      <c r="J11088" s="380"/>
      <c r="K11088" s="380"/>
      <c r="L11088" s="380"/>
      <c r="M11088" s="380"/>
      <c r="N11088" s="380"/>
      <c r="O11088" s="380"/>
      <c r="P11088" s="380"/>
      <c r="Q11088" s="380"/>
      <c r="R11088" s="380"/>
      <c r="S11088" s="380"/>
      <c r="T11088" s="380"/>
      <c r="U11088" s="380"/>
      <c r="V11088" s="380"/>
      <c r="W11088" s="380"/>
      <c r="X11088" s="380"/>
      <c r="Y11088" s="380"/>
      <c r="Z11088" s="380"/>
      <c r="AA11088" s="380"/>
      <c r="AF11088" s="326"/>
    </row>
    <row r="11089" spans="1:32" x14ac:dyDescent="0.25">
      <c r="A11089" s="44" t="s">
        <v>8088</v>
      </c>
      <c r="B11089" s="44" t="s">
        <v>152</v>
      </c>
      <c r="C11089" s="45" t="s">
        <v>8089</v>
      </c>
      <c r="D11089" s="45" t="s">
        <v>10697</v>
      </c>
      <c r="E11089" s="46">
        <v>46295</v>
      </c>
      <c r="F11089" s="93"/>
      <c r="G11089" s="93"/>
      <c r="H11089" s="93"/>
      <c r="I11089" s="99"/>
      <c r="J11089" s="99"/>
      <c r="K11089" s="99"/>
      <c r="L11089" s="99"/>
      <c r="M11089" s="99"/>
      <c r="N11089" s="44"/>
      <c r="O11089" s="44"/>
      <c r="P11089" s="99"/>
      <c r="Q11089" s="99"/>
      <c r="R11089" s="99"/>
      <c r="S11089" s="99"/>
      <c r="T11089" s="99"/>
      <c r="U11089" s="99"/>
      <c r="V11089" s="99"/>
      <c r="W11089" s="99"/>
      <c r="X11089" s="99"/>
      <c r="Y11089" s="99"/>
      <c r="Z11089" s="99"/>
      <c r="AF11089" s="326"/>
    </row>
    <row r="11090" spans="1:32" x14ac:dyDescent="0.25">
      <c r="A11090" s="44" t="s">
        <v>19471</v>
      </c>
      <c r="B11090" s="44" t="s">
        <v>3598</v>
      </c>
      <c r="C11090" s="45">
        <v>210305</v>
      </c>
      <c r="D11090" s="45" t="s">
        <v>12340</v>
      </c>
      <c r="E11090" s="45" t="s">
        <v>3276</v>
      </c>
      <c r="AF11090" s="326"/>
    </row>
    <row r="11091" spans="1:32" x14ac:dyDescent="0.3">
      <c r="A11091" s="372" t="s">
        <v>12025</v>
      </c>
      <c r="B11091" s="372" t="s">
        <v>1218</v>
      </c>
      <c r="C11091" s="125" t="s">
        <v>11922</v>
      </c>
      <c r="D11091" s="32" t="s">
        <v>20621</v>
      </c>
      <c r="E11091" s="125" t="s">
        <v>8976</v>
      </c>
      <c r="F11091" s="125" t="s">
        <v>1237</v>
      </c>
      <c r="G11091" s="125" t="s">
        <v>1237</v>
      </c>
      <c r="AF11091" s="326"/>
    </row>
    <row r="11092" spans="1:32" x14ac:dyDescent="0.3">
      <c r="A11092" s="372" t="s">
        <v>16813</v>
      </c>
      <c r="B11092" s="372" t="s">
        <v>1211</v>
      </c>
      <c r="C11092" s="125" t="s">
        <v>16878</v>
      </c>
      <c r="D11092" s="32" t="s">
        <v>20621</v>
      </c>
      <c r="E11092" s="125" t="s">
        <v>10638</v>
      </c>
      <c r="F11092" s="125" t="s">
        <v>1236</v>
      </c>
      <c r="G11092" s="125" t="s">
        <v>1237</v>
      </c>
      <c r="AF11092" s="326"/>
    </row>
    <row r="11093" spans="1:32" x14ac:dyDescent="0.3">
      <c r="A11093" s="385" t="s">
        <v>14181</v>
      </c>
      <c r="B11093" s="385" t="s">
        <v>1339</v>
      </c>
      <c r="C11093" s="387">
        <v>24027</v>
      </c>
      <c r="D11093" s="93" t="s">
        <v>5007</v>
      </c>
      <c r="E11093" s="388">
        <v>46507</v>
      </c>
      <c r="AF11093" s="326"/>
    </row>
    <row r="11094" spans="1:32" x14ac:dyDescent="0.25">
      <c r="A11094" s="44" t="s">
        <v>17721</v>
      </c>
      <c r="B11094" s="44" t="s">
        <v>17606</v>
      </c>
      <c r="C11094" s="45" t="s">
        <v>17722</v>
      </c>
      <c r="D11094" s="46" t="s">
        <v>13037</v>
      </c>
      <c r="E11094" s="46">
        <v>46344</v>
      </c>
      <c r="AF11094" s="326"/>
    </row>
    <row r="11095" spans="1:32" x14ac:dyDescent="0.25">
      <c r="A11095" s="44" t="s">
        <v>7932</v>
      </c>
      <c r="B11095" s="44" t="s">
        <v>15079</v>
      </c>
      <c r="C11095" s="45" t="s">
        <v>15081</v>
      </c>
      <c r="D11095" s="45" t="s">
        <v>12177</v>
      </c>
      <c r="E11095" s="45" t="s">
        <v>7228</v>
      </c>
      <c r="F11095" s="93"/>
      <c r="G11095" s="93"/>
      <c r="H11095" s="93"/>
      <c r="I11095" s="99"/>
      <c r="J11095" s="99"/>
      <c r="K11095" s="99"/>
      <c r="L11095" s="99"/>
      <c r="M11095" s="99"/>
      <c r="N11095" s="99"/>
      <c r="O11095" s="99"/>
      <c r="P11095" s="99"/>
      <c r="Q11095" s="99"/>
      <c r="R11095" s="99"/>
      <c r="S11095" s="99"/>
      <c r="T11095" s="99"/>
      <c r="U11095" s="99"/>
      <c r="V11095" s="99"/>
      <c r="W11095" s="99"/>
      <c r="X11095" s="99"/>
      <c r="Y11095" s="99"/>
      <c r="Z11095" s="99"/>
      <c r="AF11095" s="326"/>
    </row>
    <row r="11096" spans="1:32" x14ac:dyDescent="0.25">
      <c r="A11096" s="44" t="s">
        <v>7932</v>
      </c>
      <c r="B11096" s="44" t="s">
        <v>15079</v>
      </c>
      <c r="C11096" s="45" t="s">
        <v>15081</v>
      </c>
      <c r="D11096" s="93" t="s">
        <v>18817</v>
      </c>
      <c r="E11096" s="45" t="s">
        <v>7228</v>
      </c>
      <c r="F11096" s="379"/>
      <c r="G11096" s="379"/>
      <c r="H11096" s="379"/>
      <c r="I11096" s="380"/>
      <c r="J11096" s="380"/>
      <c r="K11096" s="380"/>
      <c r="L11096" s="380"/>
      <c r="M11096" s="380"/>
      <c r="N11096" s="380"/>
      <c r="O11096" s="380"/>
      <c r="P11096" s="380"/>
      <c r="Q11096" s="380"/>
      <c r="R11096" s="380"/>
      <c r="S11096" s="380"/>
      <c r="T11096" s="380"/>
      <c r="U11096" s="380"/>
      <c r="V11096" s="380"/>
      <c r="W11096" s="380"/>
      <c r="X11096" s="380"/>
      <c r="Y11096" s="380"/>
      <c r="Z11096" s="380"/>
      <c r="AA11096" s="380"/>
      <c r="AF11096" s="326"/>
    </row>
    <row r="11097" spans="1:32" x14ac:dyDescent="0.25">
      <c r="A11097" s="44" t="s">
        <v>7932</v>
      </c>
      <c r="B11097" s="44" t="s">
        <v>2306</v>
      </c>
      <c r="C11097" s="45" t="s">
        <v>15081</v>
      </c>
      <c r="D11097" s="45" t="s">
        <v>10697</v>
      </c>
      <c r="E11097" s="46">
        <v>47483</v>
      </c>
      <c r="F11097" s="93"/>
      <c r="G11097" s="93"/>
      <c r="H11097" s="93"/>
      <c r="I11097" s="99"/>
      <c r="J11097" s="99"/>
      <c r="K11097" s="99"/>
      <c r="L11097" s="99"/>
      <c r="M11097" s="99"/>
      <c r="N11097" s="44"/>
      <c r="O11097" s="44"/>
      <c r="P11097" s="99"/>
      <c r="Q11097" s="99"/>
      <c r="R11097" s="99"/>
      <c r="S11097" s="99"/>
      <c r="T11097" s="99"/>
      <c r="U11097" s="99"/>
      <c r="V11097" s="99"/>
      <c r="W11097" s="99"/>
      <c r="X11097" s="99"/>
      <c r="Y11097" s="99"/>
      <c r="Z11097" s="99"/>
      <c r="AF11097" s="326"/>
    </row>
    <row r="11098" spans="1:32" x14ac:dyDescent="0.25">
      <c r="A11098" s="44" t="s">
        <v>9430</v>
      </c>
      <c r="B11098" s="44" t="s">
        <v>2280</v>
      </c>
      <c r="C11098" s="45" t="s">
        <v>9431</v>
      </c>
      <c r="D11098" s="46" t="s">
        <v>13037</v>
      </c>
      <c r="E11098" s="46">
        <v>46340</v>
      </c>
      <c r="AF11098" s="326"/>
    </row>
    <row r="11099" spans="1:32" x14ac:dyDescent="0.25">
      <c r="A11099" s="44" t="s">
        <v>9430</v>
      </c>
      <c r="B11099" s="44" t="s">
        <v>2280</v>
      </c>
      <c r="C11099" s="45" t="s">
        <v>9431</v>
      </c>
      <c r="D11099" s="46" t="s">
        <v>13037</v>
      </c>
      <c r="E11099" s="46">
        <v>46340</v>
      </c>
      <c r="AF11099" s="326"/>
    </row>
    <row r="11100" spans="1:32" x14ac:dyDescent="0.3">
      <c r="A11100" s="372" t="s">
        <v>8415</v>
      </c>
      <c r="B11100" s="372" t="s">
        <v>258</v>
      </c>
      <c r="C11100" s="125" t="s">
        <v>8401</v>
      </c>
      <c r="D11100" s="32" t="s">
        <v>20621</v>
      </c>
      <c r="E11100" s="125" t="s">
        <v>4471</v>
      </c>
      <c r="F11100" s="125" t="s">
        <v>1236</v>
      </c>
      <c r="G11100" s="125" t="s">
        <v>1237</v>
      </c>
      <c r="AF11100" s="326"/>
    </row>
    <row r="11101" spans="1:32" x14ac:dyDescent="0.25">
      <c r="A11101" s="44" t="s">
        <v>17160</v>
      </c>
      <c r="B11101" s="44" t="s">
        <v>2433</v>
      </c>
      <c r="C11101" s="45">
        <v>250106</v>
      </c>
      <c r="D11101" s="45" t="s">
        <v>12340</v>
      </c>
      <c r="E11101" s="45" t="s">
        <v>12896</v>
      </c>
      <c r="AF11101" s="326"/>
    </row>
    <row r="11102" spans="1:32" x14ac:dyDescent="0.25">
      <c r="A11102" s="99" t="s">
        <v>1845</v>
      </c>
      <c r="B11102" s="92" t="s">
        <v>12207</v>
      </c>
      <c r="C11102" s="93" t="s">
        <v>12206</v>
      </c>
      <c r="D11102" s="93" t="s">
        <v>1250</v>
      </c>
      <c r="E11102" s="94">
        <v>46317</v>
      </c>
      <c r="F11102" s="93"/>
      <c r="G11102" s="93"/>
      <c r="H11102" s="93"/>
      <c r="I11102" s="99"/>
      <c r="J11102" s="99"/>
      <c r="K11102" s="99"/>
      <c r="L11102" s="99"/>
      <c r="M11102" s="99"/>
      <c r="N11102" s="44"/>
      <c r="O11102" s="44"/>
      <c r="P11102" s="99"/>
      <c r="Q11102" s="99"/>
      <c r="R11102" s="99"/>
      <c r="S11102" s="99"/>
      <c r="T11102" s="99"/>
      <c r="U11102" s="99"/>
      <c r="V11102" s="99"/>
      <c r="W11102" s="99"/>
      <c r="X11102" s="99"/>
      <c r="Y11102" s="99"/>
      <c r="Z11102" s="99"/>
      <c r="AA11102" s="380"/>
      <c r="AF11102" s="326"/>
    </row>
    <row r="11103" spans="1:32" x14ac:dyDescent="0.3">
      <c r="A11103" s="99" t="s">
        <v>1845</v>
      </c>
      <c r="B11103" s="92" t="s">
        <v>14451</v>
      </c>
      <c r="C11103" s="93" t="s">
        <v>14452</v>
      </c>
      <c r="D11103" s="93" t="s">
        <v>1250</v>
      </c>
      <c r="E11103" s="94">
        <v>47320</v>
      </c>
      <c r="F11103" s="93"/>
      <c r="G11103" s="93"/>
      <c r="H11103" s="93"/>
      <c r="I11103" s="99"/>
      <c r="J11103" s="99"/>
      <c r="K11103" s="99"/>
      <c r="L11103" s="99"/>
      <c r="M11103" s="99"/>
      <c r="N11103" s="99"/>
      <c r="O11103" s="99"/>
      <c r="P11103" s="99"/>
      <c r="Q11103" s="99"/>
      <c r="R11103" s="99"/>
      <c r="S11103" s="99"/>
      <c r="T11103" s="99"/>
      <c r="U11103" s="99"/>
      <c r="V11103" s="99"/>
      <c r="W11103" s="99"/>
      <c r="X11103" s="99"/>
      <c r="Y11103" s="99"/>
      <c r="Z11103" s="99"/>
      <c r="AA11103" s="380"/>
      <c r="AF11103" s="326"/>
    </row>
    <row r="11104" spans="1:32" x14ac:dyDescent="0.3">
      <c r="A11104" s="92" t="s">
        <v>14015</v>
      </c>
      <c r="B11104" s="92" t="s">
        <v>4207</v>
      </c>
      <c r="C11104" s="349" t="s">
        <v>5001</v>
      </c>
      <c r="D11104" s="349" t="s">
        <v>14041</v>
      </c>
      <c r="E11104" s="351">
        <v>46752</v>
      </c>
      <c r="F11104" s="93"/>
      <c r="G11104" s="93"/>
      <c r="H11104" s="93"/>
      <c r="I11104" s="99"/>
      <c r="J11104" s="99"/>
      <c r="K11104" s="99"/>
      <c r="L11104" s="99"/>
      <c r="M11104" s="99"/>
      <c r="N11104" s="99"/>
      <c r="O11104" s="99"/>
      <c r="P11104" s="99"/>
      <c r="Q11104" s="99"/>
      <c r="R11104" s="99"/>
      <c r="S11104" s="99"/>
      <c r="T11104" s="99"/>
      <c r="U11104" s="99"/>
      <c r="V11104" s="99"/>
      <c r="W11104" s="99"/>
      <c r="X11104" s="99"/>
      <c r="Y11104" s="99"/>
      <c r="Z11104" s="99"/>
      <c r="AF11104" s="326"/>
    </row>
    <row r="11105" spans="1:32" ht="14.4" x14ac:dyDescent="0.3">
      <c r="A11105" s="385" t="s">
        <v>1294</v>
      </c>
      <c r="B11105" s="385" t="s">
        <v>1363</v>
      </c>
      <c r="C11105" s="387" t="s">
        <v>5001</v>
      </c>
      <c r="D11105" s="93" t="s">
        <v>5007</v>
      </c>
      <c r="E11105" s="389" t="s">
        <v>10500</v>
      </c>
      <c r="AF11105" s="326"/>
    </row>
    <row r="11106" spans="1:32" x14ac:dyDescent="0.25">
      <c r="A11106" s="44" t="s">
        <v>19472</v>
      </c>
      <c r="B11106" s="44" t="s">
        <v>18828</v>
      </c>
      <c r="C11106" s="45">
        <v>25010501</v>
      </c>
      <c r="D11106" s="45" t="s">
        <v>12340</v>
      </c>
      <c r="E11106" s="45" t="s">
        <v>13567</v>
      </c>
      <c r="AF11106" s="326"/>
    </row>
    <row r="11107" spans="1:32" x14ac:dyDescent="0.25">
      <c r="A11107" s="44" t="s">
        <v>10270</v>
      </c>
      <c r="B11107" s="92" t="s">
        <v>10390</v>
      </c>
      <c r="C11107" s="56" t="s">
        <v>10129</v>
      </c>
      <c r="D11107" s="146" t="s">
        <v>10389</v>
      </c>
      <c r="E11107" s="107">
        <v>45838</v>
      </c>
      <c r="F11107" s="93"/>
      <c r="G11107" s="93"/>
      <c r="H11107" s="93"/>
      <c r="I11107" s="99"/>
      <c r="J11107" s="99"/>
      <c r="K11107" s="99"/>
      <c r="L11107" s="99"/>
      <c r="M11107" s="99"/>
      <c r="N11107" s="44"/>
      <c r="O11107" s="44"/>
      <c r="P11107" s="99"/>
      <c r="Q11107" s="99"/>
      <c r="R11107" s="99"/>
      <c r="S11107" s="99"/>
      <c r="T11107" s="99"/>
      <c r="U11107" s="99"/>
      <c r="V11107" s="99"/>
      <c r="W11107" s="99"/>
      <c r="X11107" s="99"/>
      <c r="Y11107" s="99"/>
      <c r="Z11107" s="99"/>
      <c r="AF11107" s="326"/>
    </row>
    <row r="11108" spans="1:32" x14ac:dyDescent="0.3">
      <c r="A11108" s="372" t="s">
        <v>1110</v>
      </c>
      <c r="B11108" s="372" t="s">
        <v>1209</v>
      </c>
      <c r="C11108" s="125" t="s">
        <v>8691</v>
      </c>
      <c r="D11108" s="32" t="s">
        <v>20621</v>
      </c>
      <c r="E11108" s="125" t="s">
        <v>8524</v>
      </c>
      <c r="F11108" s="125" t="s">
        <v>1236</v>
      </c>
      <c r="G11108" s="125" t="s">
        <v>1237</v>
      </c>
      <c r="AF11108" s="326"/>
    </row>
    <row r="11109" spans="1:32" x14ac:dyDescent="0.25">
      <c r="A11109" s="44" t="s">
        <v>271</v>
      </c>
      <c r="B11109" s="44" t="s">
        <v>3275</v>
      </c>
      <c r="C11109" s="45" t="s">
        <v>8002</v>
      </c>
      <c r="D11109" s="45" t="s">
        <v>12177</v>
      </c>
      <c r="E11109" s="45" t="s">
        <v>8524</v>
      </c>
      <c r="F11109" s="93"/>
      <c r="G11109" s="93"/>
      <c r="H11109" s="93"/>
      <c r="I11109" s="99"/>
      <c r="J11109" s="99"/>
      <c r="K11109" s="99"/>
      <c r="L11109" s="99"/>
      <c r="M11109" s="99"/>
      <c r="N11109" s="99"/>
      <c r="O11109" s="99"/>
      <c r="P11109" s="99"/>
      <c r="Q11109" s="99"/>
      <c r="R11109" s="99"/>
      <c r="S11109" s="99"/>
      <c r="T11109" s="99"/>
      <c r="U11109" s="99"/>
      <c r="V11109" s="99"/>
      <c r="W11109" s="99"/>
      <c r="X11109" s="99"/>
      <c r="Y11109" s="99"/>
      <c r="Z11109" s="99"/>
      <c r="AF11109" s="326"/>
    </row>
    <row r="11110" spans="1:32" x14ac:dyDescent="0.25">
      <c r="A11110" s="44" t="s">
        <v>271</v>
      </c>
      <c r="B11110" s="44" t="s">
        <v>3275</v>
      </c>
      <c r="C11110" s="45" t="s">
        <v>8002</v>
      </c>
      <c r="D11110" s="93" t="s">
        <v>18817</v>
      </c>
      <c r="E11110" s="45" t="s">
        <v>8524</v>
      </c>
      <c r="F11110" s="379"/>
      <c r="G11110" s="379"/>
      <c r="H11110" s="379"/>
      <c r="I11110" s="380"/>
      <c r="J11110" s="380"/>
      <c r="K11110" s="380"/>
      <c r="L11110" s="380"/>
      <c r="M11110" s="380"/>
      <c r="N11110" s="380"/>
      <c r="O11110" s="380"/>
      <c r="P11110" s="380"/>
      <c r="Q11110" s="380"/>
      <c r="R11110" s="380"/>
      <c r="S11110" s="380"/>
      <c r="T11110" s="380"/>
      <c r="U11110" s="380"/>
      <c r="V11110" s="380"/>
      <c r="W11110" s="380"/>
      <c r="X11110" s="380"/>
      <c r="Y11110" s="380"/>
      <c r="Z11110" s="380"/>
      <c r="AA11110" s="380"/>
      <c r="AF11110" s="326"/>
    </row>
    <row r="11111" spans="1:32" x14ac:dyDescent="0.25">
      <c r="A11111" s="44" t="s">
        <v>271</v>
      </c>
      <c r="B11111" s="44" t="s">
        <v>3275</v>
      </c>
      <c r="C11111" s="45" t="s">
        <v>8002</v>
      </c>
      <c r="D11111" s="45" t="s">
        <v>10697</v>
      </c>
      <c r="E11111" s="45" t="s">
        <v>5072</v>
      </c>
      <c r="F11111" s="93"/>
      <c r="G11111" s="93"/>
      <c r="H11111" s="93"/>
      <c r="I11111" s="99"/>
      <c r="J11111" s="99"/>
      <c r="K11111" s="99"/>
      <c r="L11111" s="99"/>
      <c r="M11111" s="99"/>
      <c r="N11111" s="44"/>
      <c r="O11111" s="44"/>
      <c r="P11111" s="99"/>
      <c r="Q11111" s="99"/>
      <c r="R11111" s="99"/>
      <c r="S11111" s="99"/>
      <c r="T11111" s="99"/>
      <c r="U11111" s="99"/>
      <c r="V11111" s="99"/>
      <c r="W11111" s="99"/>
      <c r="X11111" s="99"/>
      <c r="Y11111" s="99"/>
      <c r="Z11111" s="99"/>
      <c r="AF11111" s="326"/>
    </row>
    <row r="11112" spans="1:32" x14ac:dyDescent="0.25">
      <c r="A11112" s="44" t="s">
        <v>272</v>
      </c>
      <c r="B11112" s="44" t="s">
        <v>3275</v>
      </c>
      <c r="C11112" s="45" t="s">
        <v>8003</v>
      </c>
      <c r="D11112" s="45" t="s">
        <v>12177</v>
      </c>
      <c r="E11112" s="45" t="s">
        <v>8524</v>
      </c>
      <c r="F11112" s="93"/>
      <c r="G11112" s="93"/>
      <c r="H11112" s="93"/>
      <c r="I11112" s="99"/>
      <c r="J11112" s="99"/>
      <c r="K11112" s="99"/>
      <c r="L11112" s="99"/>
      <c r="M11112" s="99"/>
      <c r="N11112" s="99"/>
      <c r="O11112" s="99"/>
      <c r="P11112" s="99"/>
      <c r="Q11112" s="99"/>
      <c r="R11112" s="99"/>
      <c r="S11112" s="99"/>
      <c r="T11112" s="99"/>
      <c r="U11112" s="99"/>
      <c r="V11112" s="99"/>
      <c r="W11112" s="99"/>
      <c r="X11112" s="99"/>
      <c r="Y11112" s="99"/>
      <c r="Z11112" s="99"/>
      <c r="AF11112" s="326"/>
    </row>
    <row r="11113" spans="1:32" x14ac:dyDescent="0.25">
      <c r="A11113" s="44" t="s">
        <v>272</v>
      </c>
      <c r="B11113" s="44" t="s">
        <v>3275</v>
      </c>
      <c r="C11113" s="45" t="s">
        <v>8003</v>
      </c>
      <c r="D11113" s="93" t="s">
        <v>18817</v>
      </c>
      <c r="E11113" s="45" t="s">
        <v>8524</v>
      </c>
      <c r="F11113" s="379"/>
      <c r="G11113" s="379"/>
      <c r="H11113" s="379"/>
      <c r="I11113" s="380"/>
      <c r="J11113" s="380"/>
      <c r="K11113" s="380"/>
      <c r="L11113" s="380"/>
      <c r="M11113" s="380"/>
      <c r="N11113" s="380"/>
      <c r="O11113" s="380"/>
      <c r="P11113" s="380"/>
      <c r="Q11113" s="380"/>
      <c r="R11113" s="380"/>
      <c r="S11113" s="380"/>
      <c r="T11113" s="380"/>
      <c r="U11113" s="380"/>
      <c r="V11113" s="380"/>
      <c r="W11113" s="380"/>
      <c r="X11113" s="380"/>
      <c r="Y11113" s="380"/>
      <c r="Z11113" s="380"/>
      <c r="AA11113" s="380"/>
      <c r="AF11113" s="326"/>
    </row>
    <row r="11114" spans="1:32" x14ac:dyDescent="0.25">
      <c r="A11114" s="44" t="s">
        <v>272</v>
      </c>
      <c r="B11114" s="44" t="s">
        <v>3275</v>
      </c>
      <c r="C11114" s="45" t="s">
        <v>8003</v>
      </c>
      <c r="D11114" s="45" t="s">
        <v>10697</v>
      </c>
      <c r="E11114" s="45" t="s">
        <v>5072</v>
      </c>
      <c r="F11114" s="93"/>
      <c r="G11114" s="93"/>
      <c r="H11114" s="93"/>
      <c r="I11114" s="99"/>
      <c r="J11114" s="99"/>
      <c r="K11114" s="99"/>
      <c r="L11114" s="99"/>
      <c r="M11114" s="99"/>
      <c r="N11114" s="44"/>
      <c r="O11114" s="44"/>
      <c r="P11114" s="99"/>
      <c r="Q11114" s="99"/>
      <c r="R11114" s="99"/>
      <c r="S11114" s="99"/>
      <c r="T11114" s="99"/>
      <c r="U11114" s="99"/>
      <c r="V11114" s="99"/>
      <c r="W11114" s="99"/>
      <c r="X11114" s="99"/>
      <c r="Y11114" s="99"/>
      <c r="Z11114" s="99"/>
      <c r="AF11114" s="326"/>
    </row>
    <row r="11115" spans="1:32" x14ac:dyDescent="0.25">
      <c r="A11115" s="44" t="s">
        <v>13731</v>
      </c>
      <c r="B11115" s="44" t="s">
        <v>210</v>
      </c>
      <c r="C11115" s="45">
        <v>241001</v>
      </c>
      <c r="D11115" s="45" t="s">
        <v>12340</v>
      </c>
      <c r="E11115" s="45" t="s">
        <v>5650</v>
      </c>
      <c r="AF11115" s="326"/>
    </row>
    <row r="11116" spans="1:32" x14ac:dyDescent="0.25">
      <c r="A11116" s="44" t="s">
        <v>10271</v>
      </c>
      <c r="B11116" s="92" t="s">
        <v>10390</v>
      </c>
      <c r="C11116" s="371" t="s">
        <v>10122</v>
      </c>
      <c r="D11116" s="146" t="s">
        <v>10389</v>
      </c>
      <c r="E11116" s="107">
        <v>45838</v>
      </c>
      <c r="F11116" s="93"/>
      <c r="G11116" s="93"/>
      <c r="H11116" s="93"/>
      <c r="I11116" s="99"/>
      <c r="J11116" s="99"/>
      <c r="K11116" s="99"/>
      <c r="L11116" s="99"/>
      <c r="M11116" s="99"/>
      <c r="N11116" s="44"/>
      <c r="O11116" s="44"/>
      <c r="P11116" s="99"/>
      <c r="Q11116" s="99"/>
      <c r="R11116" s="99"/>
      <c r="S11116" s="99"/>
      <c r="T11116" s="99"/>
      <c r="U11116" s="99"/>
      <c r="V11116" s="99"/>
      <c r="W11116" s="99"/>
      <c r="X11116" s="99"/>
      <c r="Y11116" s="99"/>
      <c r="Z11116" s="99"/>
      <c r="AF11116" s="326"/>
    </row>
    <row r="11117" spans="1:32" x14ac:dyDescent="0.25">
      <c r="A11117" s="44" t="s">
        <v>17161</v>
      </c>
      <c r="B11117" s="44" t="s">
        <v>16936</v>
      </c>
      <c r="C11117" s="45">
        <v>250903</v>
      </c>
      <c r="D11117" s="45" t="s">
        <v>12340</v>
      </c>
      <c r="E11117" s="45" t="s">
        <v>5246</v>
      </c>
      <c r="AF11117" s="326"/>
    </row>
    <row r="11118" spans="1:32" x14ac:dyDescent="0.25">
      <c r="A11118" s="44" t="s">
        <v>17161</v>
      </c>
      <c r="B11118" s="44" t="s">
        <v>3161</v>
      </c>
      <c r="C11118" s="45">
        <v>25090102</v>
      </c>
      <c r="D11118" s="45" t="s">
        <v>12340</v>
      </c>
      <c r="E11118" s="45" t="s">
        <v>5246</v>
      </c>
      <c r="AF11118" s="326"/>
    </row>
    <row r="11119" spans="1:32" x14ac:dyDescent="0.25">
      <c r="A11119" s="44" t="s">
        <v>17161</v>
      </c>
      <c r="B11119" s="44" t="s">
        <v>2267</v>
      </c>
      <c r="C11119" s="45">
        <v>25090101</v>
      </c>
      <c r="D11119" s="45" t="s">
        <v>12340</v>
      </c>
      <c r="E11119" s="45" t="s">
        <v>5246</v>
      </c>
      <c r="AF11119" s="326"/>
    </row>
    <row r="11120" spans="1:32" x14ac:dyDescent="0.25">
      <c r="A11120" s="44" t="s">
        <v>9432</v>
      </c>
      <c r="B11120" s="44" t="s">
        <v>154</v>
      </c>
      <c r="C11120" s="45" t="s">
        <v>9433</v>
      </c>
      <c r="D11120" s="46" t="s">
        <v>13037</v>
      </c>
      <c r="E11120" s="46">
        <v>46403</v>
      </c>
      <c r="AF11120" s="326"/>
    </row>
    <row r="11121" spans="1:32" x14ac:dyDescent="0.25">
      <c r="A11121" s="44" t="s">
        <v>9432</v>
      </c>
      <c r="B11121" s="44" t="s">
        <v>154</v>
      </c>
      <c r="C11121" s="45" t="s">
        <v>15696</v>
      </c>
      <c r="D11121" s="46" t="s">
        <v>13037</v>
      </c>
      <c r="E11121" s="46">
        <v>46218</v>
      </c>
      <c r="AF11121" s="326"/>
    </row>
    <row r="11122" spans="1:32" x14ac:dyDescent="0.25">
      <c r="A11122" s="44" t="s">
        <v>8541</v>
      </c>
      <c r="B11122" s="44" t="s">
        <v>967</v>
      </c>
      <c r="C11122" s="45">
        <v>230601</v>
      </c>
      <c r="D11122" s="45" t="s">
        <v>12340</v>
      </c>
      <c r="E11122" s="45" t="s">
        <v>8383</v>
      </c>
      <c r="AF11122" s="326"/>
    </row>
    <row r="11123" spans="1:32" x14ac:dyDescent="0.25">
      <c r="A11123" s="44" t="s">
        <v>2318</v>
      </c>
      <c r="B11123" s="44" t="s">
        <v>2319</v>
      </c>
      <c r="C11123" s="45" t="s">
        <v>2320</v>
      </c>
      <c r="D11123" s="45" t="s">
        <v>12177</v>
      </c>
      <c r="E11123" s="45" t="s">
        <v>12123</v>
      </c>
      <c r="F11123" s="93"/>
      <c r="G11123" s="93"/>
      <c r="H11123" s="93"/>
      <c r="I11123" s="99"/>
      <c r="J11123" s="99"/>
      <c r="K11123" s="99"/>
      <c r="L11123" s="99"/>
      <c r="M11123" s="99"/>
      <c r="N11123" s="99"/>
      <c r="O11123" s="99"/>
      <c r="P11123" s="99"/>
      <c r="Q11123" s="99"/>
      <c r="R11123" s="99"/>
      <c r="S11123" s="99"/>
      <c r="T11123" s="99"/>
      <c r="U11123" s="99"/>
      <c r="V11123" s="99"/>
      <c r="W11123" s="99"/>
      <c r="X11123" s="99"/>
      <c r="Y11123" s="99"/>
      <c r="Z11123" s="99"/>
      <c r="AF11123" s="326"/>
    </row>
    <row r="11124" spans="1:32" x14ac:dyDescent="0.25">
      <c r="A11124" s="44" t="s">
        <v>2318</v>
      </c>
      <c r="B11124" s="44" t="s">
        <v>2319</v>
      </c>
      <c r="C11124" s="45" t="s">
        <v>18729</v>
      </c>
      <c r="D11124" s="93" t="s">
        <v>18817</v>
      </c>
      <c r="E11124" s="45" t="s">
        <v>12123</v>
      </c>
      <c r="F11124" s="379"/>
      <c r="G11124" s="379"/>
      <c r="H11124" s="379"/>
      <c r="I11124" s="380"/>
      <c r="J11124" s="380"/>
      <c r="K11124" s="380"/>
      <c r="L11124" s="380"/>
      <c r="M11124" s="380"/>
      <c r="N11124" s="380"/>
      <c r="O11124" s="380"/>
      <c r="P11124" s="380"/>
      <c r="Q11124" s="380"/>
      <c r="R11124" s="380"/>
      <c r="S11124" s="380"/>
      <c r="T11124" s="380"/>
      <c r="U11124" s="380"/>
      <c r="V11124" s="380"/>
      <c r="W11124" s="380"/>
      <c r="X11124" s="380"/>
      <c r="Y11124" s="380"/>
      <c r="Z11124" s="380"/>
      <c r="AA11124" s="380"/>
      <c r="AF11124" s="326"/>
    </row>
    <row r="11125" spans="1:32" x14ac:dyDescent="0.3">
      <c r="A11125" s="372" t="s">
        <v>794</v>
      </c>
      <c r="B11125" s="372" t="s">
        <v>1206</v>
      </c>
      <c r="C11125" s="125" t="s">
        <v>20612</v>
      </c>
      <c r="D11125" s="32" t="s">
        <v>20621</v>
      </c>
      <c r="E11125" s="125" t="s">
        <v>10032</v>
      </c>
      <c r="F11125" s="125" t="s">
        <v>1236</v>
      </c>
      <c r="G11125" s="125" t="s">
        <v>1237</v>
      </c>
      <c r="AF11125" s="326"/>
    </row>
    <row r="11126" spans="1:32" x14ac:dyDescent="0.25">
      <c r="A11126" s="44" t="s">
        <v>794</v>
      </c>
      <c r="B11126" s="44" t="s">
        <v>13126</v>
      </c>
      <c r="C11126" s="45">
        <v>14.24</v>
      </c>
      <c r="D11126" s="45" t="s">
        <v>13565</v>
      </c>
      <c r="E11126" s="46">
        <v>47299</v>
      </c>
      <c r="F11126" s="45"/>
      <c r="G11126" s="93"/>
      <c r="H11126" s="93"/>
      <c r="I11126" s="99"/>
      <c r="J11126" s="99"/>
      <c r="K11126" s="99"/>
      <c r="L11126" s="99"/>
      <c r="M11126" s="99"/>
      <c r="N11126" s="99"/>
      <c r="O11126" s="99"/>
      <c r="P11126" s="99"/>
      <c r="Q11126" s="99"/>
      <c r="R11126" s="99"/>
      <c r="S11126" s="99"/>
      <c r="T11126" s="99"/>
      <c r="U11126" s="99"/>
      <c r="V11126" s="99"/>
      <c r="W11126" s="99"/>
      <c r="X11126" s="99"/>
      <c r="Y11126" s="99"/>
      <c r="Z11126" s="99"/>
      <c r="AF11126" s="326"/>
    </row>
    <row r="11127" spans="1:32" x14ac:dyDescent="0.25">
      <c r="A11127" s="44" t="s">
        <v>794</v>
      </c>
      <c r="B11127" s="44" t="s">
        <v>11187</v>
      </c>
      <c r="C11127" s="45" t="s">
        <v>11044</v>
      </c>
      <c r="D11127" s="46" t="s">
        <v>13037</v>
      </c>
      <c r="E11127" s="46">
        <v>46191</v>
      </c>
      <c r="AF11127" s="326"/>
    </row>
    <row r="11128" spans="1:32" x14ac:dyDescent="0.25">
      <c r="A11128" s="44" t="s">
        <v>794</v>
      </c>
      <c r="B11128" s="44" t="s">
        <v>11187</v>
      </c>
      <c r="C11128" s="45" t="s">
        <v>11044</v>
      </c>
      <c r="D11128" s="46" t="s">
        <v>13037</v>
      </c>
      <c r="E11128" s="46">
        <v>46191</v>
      </c>
      <c r="AF11128" s="326"/>
    </row>
    <row r="11129" spans="1:32" x14ac:dyDescent="0.25">
      <c r="A11129" s="44" t="s">
        <v>794</v>
      </c>
      <c r="B11129" s="44" t="s">
        <v>5447</v>
      </c>
      <c r="C11129" s="45">
        <v>240804</v>
      </c>
      <c r="D11129" s="45" t="s">
        <v>12340</v>
      </c>
      <c r="E11129" s="45" t="s">
        <v>12234</v>
      </c>
      <c r="AF11129" s="326"/>
    </row>
    <row r="11130" spans="1:32" x14ac:dyDescent="0.25">
      <c r="A11130" s="44" t="s">
        <v>794</v>
      </c>
      <c r="B11130" s="44" t="s">
        <v>3156</v>
      </c>
      <c r="C11130" s="45">
        <v>230904</v>
      </c>
      <c r="D11130" s="45" t="s">
        <v>12340</v>
      </c>
      <c r="E11130" s="45" t="s">
        <v>8524</v>
      </c>
      <c r="AF11130" s="326"/>
    </row>
    <row r="11131" spans="1:32" x14ac:dyDescent="0.3">
      <c r="A11131" s="57" t="s">
        <v>4943</v>
      </c>
      <c r="B11131" s="57" t="s">
        <v>2254</v>
      </c>
      <c r="C11131" s="62">
        <v>24030</v>
      </c>
      <c r="D11131" s="93" t="s">
        <v>5007</v>
      </c>
      <c r="E11131" s="60">
        <v>46326</v>
      </c>
      <c r="F11131" s="379"/>
      <c r="G11131" s="379"/>
      <c r="H11131" s="379"/>
      <c r="I11131" s="380"/>
      <c r="J11131" s="380"/>
      <c r="K11131" s="380"/>
      <c r="L11131" s="380"/>
      <c r="M11131" s="380"/>
      <c r="N11131" s="380"/>
      <c r="O11131" s="380"/>
      <c r="P11131" s="380"/>
      <c r="Q11131" s="380"/>
      <c r="R11131" s="380"/>
      <c r="S11131" s="380"/>
      <c r="T11131" s="380"/>
      <c r="U11131" s="380"/>
      <c r="V11131" s="380"/>
      <c r="W11131" s="380"/>
      <c r="X11131" s="380"/>
      <c r="Y11131" s="380"/>
      <c r="Z11131" s="380"/>
      <c r="AA11131" s="380"/>
      <c r="AF11131" s="326"/>
    </row>
    <row r="11132" spans="1:32" x14ac:dyDescent="0.25">
      <c r="A11132" s="44" t="s">
        <v>2503</v>
      </c>
      <c r="B11132" s="44" t="s">
        <v>970</v>
      </c>
      <c r="C11132" s="45">
        <v>231104</v>
      </c>
      <c r="D11132" s="45" t="s">
        <v>12340</v>
      </c>
      <c r="E11132" s="45" t="s">
        <v>9018</v>
      </c>
      <c r="AF11132" s="326"/>
    </row>
    <row r="11133" spans="1:32" x14ac:dyDescent="0.25">
      <c r="A11133" s="44" t="s">
        <v>2503</v>
      </c>
      <c r="B11133" s="44" t="s">
        <v>3598</v>
      </c>
      <c r="C11133" s="45">
        <v>230301</v>
      </c>
      <c r="D11133" s="45" t="s">
        <v>12340</v>
      </c>
      <c r="E11133" s="45" t="s">
        <v>5580</v>
      </c>
      <c r="AF11133" s="326"/>
    </row>
    <row r="11134" spans="1:32" x14ac:dyDescent="0.25">
      <c r="A11134" s="44" t="s">
        <v>13369</v>
      </c>
      <c r="B11134" s="44" t="s">
        <v>13165</v>
      </c>
      <c r="C11134" s="45">
        <v>32.24</v>
      </c>
      <c r="D11134" s="45" t="s">
        <v>13565</v>
      </c>
      <c r="E11134" s="46">
        <v>47299</v>
      </c>
      <c r="F11134" s="45"/>
      <c r="G11134" s="93"/>
      <c r="H11134" s="93"/>
      <c r="I11134" s="99"/>
      <c r="J11134" s="99"/>
      <c r="K11134" s="99"/>
      <c r="L11134" s="99"/>
      <c r="M11134" s="99"/>
      <c r="N11134" s="99"/>
      <c r="O11134" s="99"/>
      <c r="P11134" s="99"/>
      <c r="Q11134" s="99"/>
      <c r="R11134" s="99"/>
      <c r="S11134" s="99"/>
      <c r="T11134" s="99"/>
      <c r="U11134" s="99"/>
      <c r="V11134" s="99"/>
      <c r="W11134" s="99"/>
      <c r="X11134" s="99"/>
      <c r="Y11134" s="99"/>
      <c r="Z11134" s="99"/>
      <c r="AF11134" s="326"/>
    </row>
    <row r="11135" spans="1:32" x14ac:dyDescent="0.25">
      <c r="A11135" s="80" t="s">
        <v>6785</v>
      </c>
      <c r="B11135" s="80" t="s">
        <v>1876</v>
      </c>
      <c r="C11135" s="339" t="s">
        <v>6786</v>
      </c>
      <c r="D11135" s="339" t="s">
        <v>1779</v>
      </c>
      <c r="E11135" s="341">
        <v>45412</v>
      </c>
      <c r="F11135" s="93"/>
      <c r="G11135" s="93"/>
      <c r="H11135" s="93"/>
      <c r="I11135" s="99"/>
      <c r="J11135" s="99"/>
      <c r="K11135" s="99"/>
      <c r="L11135" s="99"/>
      <c r="M11135" s="99"/>
      <c r="N11135" s="44"/>
      <c r="O11135" s="44"/>
      <c r="P11135" s="99"/>
      <c r="Q11135" s="99"/>
      <c r="R11135" s="99"/>
      <c r="S11135" s="99"/>
      <c r="T11135" s="99"/>
      <c r="U11135" s="99"/>
      <c r="V11135" s="99"/>
      <c r="W11135" s="99"/>
      <c r="X11135" s="99"/>
      <c r="Y11135" s="99"/>
      <c r="Z11135" s="99"/>
      <c r="AF11135" s="326"/>
    </row>
    <row r="11136" spans="1:32" x14ac:dyDescent="0.25">
      <c r="A11136" s="44" t="s">
        <v>17162</v>
      </c>
      <c r="B11136" s="44" t="s">
        <v>5447</v>
      </c>
      <c r="C11136" s="45">
        <v>250802</v>
      </c>
      <c r="D11136" s="45" t="s">
        <v>12340</v>
      </c>
      <c r="E11136" s="45" t="s">
        <v>10682</v>
      </c>
      <c r="AF11136" s="326"/>
    </row>
    <row r="11137" spans="1:32" x14ac:dyDescent="0.25">
      <c r="A11137" s="44" t="s">
        <v>7711</v>
      </c>
      <c r="B11137" s="44" t="s">
        <v>164</v>
      </c>
      <c r="C11137" s="45" t="s">
        <v>7712</v>
      </c>
      <c r="D11137" s="46" t="s">
        <v>13037</v>
      </c>
      <c r="E11137" s="46">
        <v>46214</v>
      </c>
      <c r="AF11137" s="326"/>
    </row>
    <row r="11138" spans="1:32" x14ac:dyDescent="0.25">
      <c r="A11138" s="44" t="s">
        <v>7711</v>
      </c>
      <c r="B11138" s="44" t="s">
        <v>164</v>
      </c>
      <c r="C11138" s="45" t="s">
        <v>7712</v>
      </c>
      <c r="D11138" s="46" t="s">
        <v>13037</v>
      </c>
      <c r="E11138" s="46">
        <v>46214</v>
      </c>
      <c r="AF11138" s="326"/>
    </row>
    <row r="11139" spans="1:32" x14ac:dyDescent="0.25">
      <c r="A11139" s="44" t="s">
        <v>7711</v>
      </c>
      <c r="B11139" s="44" t="s">
        <v>164</v>
      </c>
      <c r="C11139" s="45" t="s">
        <v>7712</v>
      </c>
      <c r="D11139" s="46" t="s">
        <v>13037</v>
      </c>
      <c r="E11139" s="46">
        <v>46214</v>
      </c>
      <c r="AF11139" s="326"/>
    </row>
    <row r="11140" spans="1:32" x14ac:dyDescent="0.25">
      <c r="A11140" s="44" t="s">
        <v>7711</v>
      </c>
      <c r="B11140" s="44" t="s">
        <v>164</v>
      </c>
      <c r="C11140" s="45" t="s">
        <v>7712</v>
      </c>
      <c r="D11140" s="46" t="s">
        <v>13037</v>
      </c>
      <c r="E11140" s="46">
        <v>46214</v>
      </c>
      <c r="AF11140" s="326"/>
    </row>
    <row r="11141" spans="1:32" x14ac:dyDescent="0.25">
      <c r="A11141" s="44" t="s">
        <v>17163</v>
      </c>
      <c r="B11141" s="44" t="s">
        <v>4473</v>
      </c>
      <c r="C11141" s="45">
        <v>241002</v>
      </c>
      <c r="D11141" s="45" t="s">
        <v>12340</v>
      </c>
      <c r="E11141" s="45" t="s">
        <v>5650</v>
      </c>
      <c r="AF11141" s="326"/>
    </row>
    <row r="11142" spans="1:32" x14ac:dyDescent="0.25">
      <c r="A11142" s="44" t="s">
        <v>17163</v>
      </c>
      <c r="B11142" s="44" t="s">
        <v>2433</v>
      </c>
      <c r="C11142" s="45">
        <v>250106</v>
      </c>
      <c r="D11142" s="45" t="s">
        <v>12340</v>
      </c>
      <c r="E11142" s="45" t="s">
        <v>12896</v>
      </c>
      <c r="AF11142" s="326"/>
    </row>
    <row r="11143" spans="1:32" x14ac:dyDescent="0.25">
      <c r="A11143" s="44" t="s">
        <v>14285</v>
      </c>
      <c r="B11143" s="44" t="s">
        <v>7650</v>
      </c>
      <c r="C11143" s="45">
        <v>230504</v>
      </c>
      <c r="D11143" s="45" t="s">
        <v>12340</v>
      </c>
      <c r="E11143" s="45" t="s">
        <v>7651</v>
      </c>
      <c r="AF11143" s="326"/>
    </row>
    <row r="11144" spans="1:32" x14ac:dyDescent="0.25">
      <c r="A11144" s="44" t="s">
        <v>13732</v>
      </c>
      <c r="B11144" s="44" t="s">
        <v>2433</v>
      </c>
      <c r="C11144" s="45">
        <v>250106</v>
      </c>
      <c r="D11144" s="45" t="s">
        <v>12340</v>
      </c>
      <c r="E11144" s="45" t="s">
        <v>12896</v>
      </c>
      <c r="AF11144" s="326"/>
    </row>
    <row r="11145" spans="1:32" x14ac:dyDescent="0.25">
      <c r="A11145" s="44" t="s">
        <v>9083</v>
      </c>
      <c r="B11145" s="44" t="s">
        <v>9024</v>
      </c>
      <c r="C11145" s="45">
        <v>231001</v>
      </c>
      <c r="D11145" s="45" t="s">
        <v>12340</v>
      </c>
      <c r="E11145" s="45" t="s">
        <v>2628</v>
      </c>
      <c r="AF11145" s="326"/>
    </row>
    <row r="11146" spans="1:32" x14ac:dyDescent="0.25">
      <c r="A11146" s="44" t="s">
        <v>9083</v>
      </c>
      <c r="B11146" s="44" t="s">
        <v>972</v>
      </c>
      <c r="C11146" s="45">
        <v>240803</v>
      </c>
      <c r="D11146" s="45" t="s">
        <v>12340</v>
      </c>
      <c r="E11146" s="45" t="s">
        <v>5239</v>
      </c>
      <c r="AF11146" s="326"/>
    </row>
    <row r="11147" spans="1:32" x14ac:dyDescent="0.3">
      <c r="A11147" s="372" t="s">
        <v>20147</v>
      </c>
      <c r="B11147" s="372" t="s">
        <v>2383</v>
      </c>
      <c r="C11147" s="125" t="s">
        <v>20257</v>
      </c>
      <c r="D11147" s="32" t="s">
        <v>20621</v>
      </c>
      <c r="E11147" s="125" t="s">
        <v>8976</v>
      </c>
      <c r="F11147" s="125" t="s">
        <v>1236</v>
      </c>
      <c r="G11147" s="125" t="s">
        <v>1237</v>
      </c>
      <c r="AF11147" s="326"/>
    </row>
    <row r="11148" spans="1:32" x14ac:dyDescent="0.25">
      <c r="A11148" s="44" t="s">
        <v>17164</v>
      </c>
      <c r="B11148" s="44" t="s">
        <v>5447</v>
      </c>
      <c r="C11148" s="45">
        <v>250802</v>
      </c>
      <c r="D11148" s="45" t="s">
        <v>12340</v>
      </c>
      <c r="E11148" s="45" t="s">
        <v>10682</v>
      </c>
      <c r="AF11148" s="326"/>
    </row>
    <row r="11149" spans="1:32" x14ac:dyDescent="0.25">
      <c r="A11149" s="135" t="s">
        <v>1459</v>
      </c>
      <c r="B11149" s="131" t="s">
        <v>1461</v>
      </c>
      <c r="C11149" s="96" t="s">
        <v>6248</v>
      </c>
      <c r="D11149" s="96" t="s">
        <v>1250</v>
      </c>
      <c r="E11149" s="112">
        <v>46166</v>
      </c>
      <c r="F11149" s="93"/>
      <c r="G11149" s="93"/>
      <c r="H11149" s="93"/>
      <c r="I11149" s="99"/>
      <c r="J11149" s="99"/>
      <c r="K11149" s="99"/>
      <c r="L11149" s="99"/>
      <c r="M11149" s="99"/>
      <c r="N11149" s="44"/>
      <c r="O11149" s="44"/>
      <c r="P11149" s="99"/>
      <c r="Q11149" s="99"/>
      <c r="R11149" s="99"/>
      <c r="S11149" s="99"/>
      <c r="T11149" s="99"/>
      <c r="U11149" s="99"/>
      <c r="V11149" s="99"/>
      <c r="W11149" s="99"/>
      <c r="X11149" s="99"/>
      <c r="Y11149" s="99"/>
      <c r="Z11149" s="99"/>
      <c r="AA11149" s="380"/>
      <c r="AF11149" s="326"/>
    </row>
    <row r="11150" spans="1:32" x14ac:dyDescent="0.25">
      <c r="A11150" s="135" t="s">
        <v>1459</v>
      </c>
      <c r="B11150" s="135" t="s">
        <v>6162</v>
      </c>
      <c r="C11150" s="96" t="s">
        <v>10923</v>
      </c>
      <c r="D11150" s="96" t="s">
        <v>1250</v>
      </c>
      <c r="E11150" s="112">
        <v>46284</v>
      </c>
      <c r="F11150" s="93"/>
      <c r="G11150" s="93"/>
      <c r="H11150" s="93"/>
      <c r="I11150" s="99"/>
      <c r="J11150" s="99"/>
      <c r="K11150" s="99"/>
      <c r="L11150" s="99"/>
      <c r="M11150" s="99"/>
      <c r="N11150" s="44"/>
      <c r="O11150" s="99"/>
      <c r="P11150" s="99"/>
      <c r="Q11150" s="99"/>
      <c r="R11150" s="99"/>
      <c r="S11150" s="99"/>
      <c r="T11150" s="99"/>
      <c r="U11150" s="99"/>
      <c r="V11150" s="99"/>
      <c r="W11150" s="99"/>
      <c r="X11150" s="99"/>
      <c r="Y11150" s="99"/>
      <c r="Z11150" s="99"/>
      <c r="AA11150" s="380"/>
      <c r="AF11150" s="326"/>
    </row>
    <row r="11151" spans="1:32" x14ac:dyDescent="0.25">
      <c r="A11151" s="44" t="s">
        <v>19473</v>
      </c>
      <c r="B11151" s="44" t="s">
        <v>9024</v>
      </c>
      <c r="C11151" s="45">
        <v>231001</v>
      </c>
      <c r="D11151" s="45" t="s">
        <v>12340</v>
      </c>
      <c r="E11151" s="45" t="s">
        <v>2628</v>
      </c>
      <c r="AF11151" s="326"/>
    </row>
    <row r="11152" spans="1:32" x14ac:dyDescent="0.3">
      <c r="A11152" s="372" t="s">
        <v>16622</v>
      </c>
      <c r="B11152" s="372" t="s">
        <v>1842</v>
      </c>
      <c r="C11152" s="125" t="s">
        <v>16723</v>
      </c>
      <c r="D11152" s="32" t="s">
        <v>20621</v>
      </c>
      <c r="E11152" s="125" t="s">
        <v>12895</v>
      </c>
      <c r="F11152" s="125" t="s">
        <v>1236</v>
      </c>
      <c r="G11152" s="125" t="s">
        <v>1237</v>
      </c>
      <c r="AF11152" s="326"/>
    </row>
    <row r="11153" spans="1:32" x14ac:dyDescent="0.25">
      <c r="A11153" s="44" t="s">
        <v>14286</v>
      </c>
      <c r="B11153" s="44" t="s">
        <v>5470</v>
      </c>
      <c r="C11153" s="45">
        <v>250604</v>
      </c>
      <c r="D11153" s="45" t="s">
        <v>12340</v>
      </c>
      <c r="E11153" s="45" t="s">
        <v>8383</v>
      </c>
      <c r="AF11153" s="326"/>
    </row>
    <row r="11154" spans="1:32" x14ac:dyDescent="0.25">
      <c r="A11154" s="44" t="s">
        <v>14286</v>
      </c>
      <c r="B11154" s="44" t="s">
        <v>3597</v>
      </c>
      <c r="C11154" s="45">
        <v>250503</v>
      </c>
      <c r="D11154" s="45" t="s">
        <v>12340</v>
      </c>
      <c r="E11154" s="45" t="s">
        <v>16904</v>
      </c>
      <c r="AF11154" s="326"/>
    </row>
    <row r="11155" spans="1:32" x14ac:dyDescent="0.25">
      <c r="A11155" s="44" t="s">
        <v>14286</v>
      </c>
      <c r="B11155" s="44" t="s">
        <v>18865</v>
      </c>
      <c r="C11155" s="45">
        <v>25020101</v>
      </c>
      <c r="D11155" s="45" t="s">
        <v>12340</v>
      </c>
      <c r="E11155" s="45" t="s">
        <v>10021</v>
      </c>
      <c r="AF11155" s="326"/>
    </row>
    <row r="11156" spans="1:32" x14ac:dyDescent="0.25">
      <c r="A11156" s="76" t="s">
        <v>17419</v>
      </c>
      <c r="B11156" s="44" t="s">
        <v>13129</v>
      </c>
      <c r="C11156" s="45">
        <v>36.25</v>
      </c>
      <c r="D11156" s="45" t="s">
        <v>13565</v>
      </c>
      <c r="E11156" s="46">
        <v>47664</v>
      </c>
      <c r="F11156" s="45"/>
      <c r="G11156" s="93"/>
      <c r="H11156" s="93"/>
      <c r="I11156" s="99"/>
      <c r="J11156" s="99"/>
      <c r="K11156" s="99"/>
      <c r="L11156" s="99"/>
      <c r="M11156" s="99"/>
      <c r="N11156" s="99"/>
      <c r="O11156" s="99"/>
      <c r="P11156" s="99"/>
      <c r="Q11156" s="99"/>
      <c r="R11156" s="99"/>
      <c r="S11156" s="99"/>
      <c r="T11156" s="99"/>
      <c r="U11156" s="99"/>
      <c r="V11156" s="99"/>
      <c r="W11156" s="99"/>
      <c r="X11156" s="99"/>
      <c r="Y11156" s="99"/>
      <c r="Z11156" s="99"/>
      <c r="AF11156" s="326"/>
    </row>
    <row r="11157" spans="1:32" x14ac:dyDescent="0.25">
      <c r="A11157" s="76" t="s">
        <v>17419</v>
      </c>
      <c r="B11157" s="44" t="s">
        <v>13124</v>
      </c>
      <c r="C11157" s="45">
        <v>4.26</v>
      </c>
      <c r="D11157" s="45" t="s">
        <v>13565</v>
      </c>
      <c r="E11157" s="46">
        <v>47787</v>
      </c>
      <c r="F11157" s="45"/>
      <c r="G11157" s="93"/>
      <c r="H11157" s="93"/>
      <c r="I11157" s="99"/>
      <c r="J11157" s="99"/>
      <c r="K11157" s="99"/>
      <c r="L11157" s="99"/>
      <c r="M11157" s="99"/>
      <c r="N11157" s="99"/>
      <c r="O11157" s="99"/>
      <c r="P11157" s="99"/>
      <c r="Q11157" s="99"/>
      <c r="R11157" s="99"/>
      <c r="S11157" s="99"/>
      <c r="T11157" s="99"/>
      <c r="U11157" s="99"/>
      <c r="V11157" s="99"/>
      <c r="W11157" s="99"/>
      <c r="X11157" s="99"/>
      <c r="Y11157" s="99"/>
      <c r="Z11157" s="99"/>
      <c r="AF11157" s="326"/>
    </row>
    <row r="11158" spans="1:32" x14ac:dyDescent="0.25">
      <c r="A11158" s="92" t="s">
        <v>11122</v>
      </c>
      <c r="B11158" s="92" t="s">
        <v>11136</v>
      </c>
      <c r="C11158" s="93" t="s">
        <v>11137</v>
      </c>
      <c r="D11158" s="93" t="s">
        <v>1250</v>
      </c>
      <c r="E11158" s="94">
        <v>46281</v>
      </c>
      <c r="F11158" s="93"/>
      <c r="G11158" s="93"/>
      <c r="H11158" s="93"/>
      <c r="I11158" s="99"/>
      <c r="J11158" s="99"/>
      <c r="K11158" s="99"/>
      <c r="L11158" s="99"/>
      <c r="M11158" s="99"/>
      <c r="N11158" s="44"/>
      <c r="O11158" s="99"/>
      <c r="P11158" s="99"/>
      <c r="Q11158" s="99"/>
      <c r="R11158" s="99"/>
      <c r="S11158" s="99"/>
      <c r="T11158" s="99"/>
      <c r="U11158" s="99"/>
      <c r="V11158" s="99"/>
      <c r="W11158" s="99"/>
      <c r="X11158" s="99"/>
      <c r="Y11158" s="99"/>
      <c r="Z11158" s="99"/>
      <c r="AA11158" s="380"/>
      <c r="AF11158" s="326"/>
    </row>
    <row r="11159" spans="1:32" x14ac:dyDescent="0.25">
      <c r="A11159" s="67" t="s">
        <v>507</v>
      </c>
      <c r="B11159" s="256" t="s">
        <v>7398</v>
      </c>
      <c r="C11159" s="53" t="s">
        <v>7440</v>
      </c>
      <c r="D11159" s="93" t="s">
        <v>5891</v>
      </c>
      <c r="E11159" s="257">
        <v>46824</v>
      </c>
      <c r="F11159" s="93"/>
      <c r="G11159" s="93"/>
      <c r="H11159" s="93"/>
      <c r="I11159" s="99"/>
      <c r="J11159" s="99"/>
      <c r="K11159" s="99"/>
      <c r="L11159" s="99"/>
      <c r="M11159" s="99"/>
      <c r="N11159" s="99"/>
      <c r="O11159" s="99"/>
      <c r="P11159" s="99"/>
      <c r="Q11159" s="99"/>
      <c r="R11159" s="99"/>
      <c r="S11159" s="99"/>
      <c r="T11159" s="99"/>
      <c r="U11159" s="99"/>
      <c r="V11159" s="99"/>
      <c r="W11159" s="99"/>
      <c r="X11159" s="99"/>
      <c r="Y11159" s="99"/>
      <c r="Z11159" s="99"/>
      <c r="AF11159" s="326"/>
    </row>
    <row r="11160" spans="1:32" x14ac:dyDescent="0.25">
      <c r="A11160" s="256" t="s">
        <v>507</v>
      </c>
      <c r="B11160" s="256" t="s">
        <v>9158</v>
      </c>
      <c r="C11160" s="53" t="s">
        <v>9267</v>
      </c>
      <c r="D11160" s="93" t="s">
        <v>5891</v>
      </c>
      <c r="E11160" s="257">
        <v>47059</v>
      </c>
      <c r="F11160" s="93"/>
      <c r="G11160" s="93"/>
      <c r="H11160" s="93"/>
      <c r="I11160" s="99"/>
      <c r="J11160" s="99"/>
      <c r="K11160" s="99"/>
      <c r="L11160" s="99"/>
      <c r="M11160" s="99"/>
      <c r="N11160" s="99"/>
      <c r="O11160" s="99"/>
      <c r="P11160" s="99"/>
      <c r="Q11160" s="99"/>
      <c r="R11160" s="99"/>
      <c r="S11160" s="99"/>
      <c r="T11160" s="99"/>
      <c r="U11160" s="99"/>
      <c r="V11160" s="99"/>
      <c r="W11160" s="99"/>
      <c r="X11160" s="99"/>
      <c r="Y11160" s="99"/>
      <c r="Z11160" s="99"/>
      <c r="AF11160" s="326"/>
    </row>
    <row r="11161" spans="1:32" x14ac:dyDescent="0.25">
      <c r="A11161" s="57" t="s">
        <v>507</v>
      </c>
      <c r="B11161" s="92" t="s">
        <v>3862</v>
      </c>
      <c r="C11161" s="93" t="s">
        <v>3860</v>
      </c>
      <c r="D11161" s="93" t="s">
        <v>3861</v>
      </c>
      <c r="E11161" s="94">
        <v>46203</v>
      </c>
      <c r="F11161" s="93"/>
      <c r="G11161" s="93"/>
      <c r="H11161" s="93"/>
      <c r="I11161" s="99"/>
      <c r="J11161" s="99"/>
      <c r="K11161" s="99"/>
      <c r="L11161" s="99"/>
      <c r="M11161" s="99"/>
      <c r="N11161" s="44"/>
      <c r="O11161" s="44"/>
      <c r="P11161" s="99"/>
      <c r="Q11161" s="99"/>
      <c r="R11161" s="99"/>
      <c r="S11161" s="99"/>
      <c r="T11161" s="99"/>
      <c r="U11161" s="99"/>
      <c r="V11161" s="99"/>
      <c r="W11161" s="99"/>
      <c r="X11161" s="99"/>
      <c r="Y11161" s="99"/>
      <c r="Z11161" s="99"/>
      <c r="AA11161" s="380"/>
      <c r="AF11161" s="326"/>
    </row>
    <row r="11162" spans="1:32" x14ac:dyDescent="0.25">
      <c r="A11162" s="44" t="s">
        <v>507</v>
      </c>
      <c r="B11162" s="44" t="s">
        <v>5447</v>
      </c>
      <c r="C11162" s="45">
        <v>240804</v>
      </c>
      <c r="D11162" s="45" t="s">
        <v>12340</v>
      </c>
      <c r="E11162" s="45" t="s">
        <v>12234</v>
      </c>
      <c r="AF11162" s="326"/>
    </row>
    <row r="11163" spans="1:32" x14ac:dyDescent="0.3">
      <c r="A11163" s="57" t="s">
        <v>4944</v>
      </c>
      <c r="B11163" s="57" t="s">
        <v>2254</v>
      </c>
      <c r="C11163" s="62">
        <v>24030</v>
      </c>
      <c r="D11163" s="93" t="s">
        <v>5007</v>
      </c>
      <c r="E11163" s="60">
        <v>46326</v>
      </c>
      <c r="F11163" s="379"/>
      <c r="G11163" s="379"/>
      <c r="H11163" s="379"/>
      <c r="I11163" s="380"/>
      <c r="J11163" s="380"/>
      <c r="K11163" s="380"/>
      <c r="L11163" s="380"/>
      <c r="M11163" s="380"/>
      <c r="N11163" s="380"/>
      <c r="O11163" s="380"/>
      <c r="P11163" s="380"/>
      <c r="Q11163" s="380"/>
      <c r="R11163" s="380"/>
      <c r="S11163" s="380"/>
      <c r="T11163" s="380"/>
      <c r="U11163" s="380"/>
      <c r="V11163" s="380"/>
      <c r="W11163" s="380"/>
      <c r="X11163" s="380"/>
      <c r="Y11163" s="380"/>
      <c r="Z11163" s="380"/>
      <c r="AA11163" s="380"/>
      <c r="AF11163" s="326"/>
    </row>
    <row r="11164" spans="1:32" x14ac:dyDescent="0.3">
      <c r="A11164" s="372" t="s">
        <v>12026</v>
      </c>
      <c r="B11164" s="372" t="s">
        <v>12354</v>
      </c>
      <c r="C11164" s="125" t="s">
        <v>12187</v>
      </c>
      <c r="D11164" s="32" t="s">
        <v>20621</v>
      </c>
      <c r="E11164" s="125" t="s">
        <v>5239</v>
      </c>
      <c r="F11164" s="125" t="s">
        <v>1236</v>
      </c>
      <c r="G11164" s="125" t="s">
        <v>1237</v>
      </c>
      <c r="AF11164" s="326"/>
    </row>
    <row r="11165" spans="1:32" x14ac:dyDescent="0.3">
      <c r="A11165" s="372" t="s">
        <v>12027</v>
      </c>
      <c r="B11165" s="372" t="s">
        <v>12354</v>
      </c>
      <c r="C11165" s="125" t="s">
        <v>12187</v>
      </c>
      <c r="D11165" s="32" t="s">
        <v>20621</v>
      </c>
      <c r="E11165" s="125" t="s">
        <v>5239</v>
      </c>
      <c r="F11165" s="125" t="s">
        <v>1236</v>
      </c>
      <c r="G11165" s="125" t="s">
        <v>1237</v>
      </c>
      <c r="AF11165" s="326"/>
    </row>
    <row r="11166" spans="1:32" x14ac:dyDescent="0.25">
      <c r="A11166" s="44" t="s">
        <v>4517</v>
      </c>
      <c r="B11166" s="44" t="s">
        <v>2433</v>
      </c>
      <c r="C11166" s="45">
        <v>220105</v>
      </c>
      <c r="D11166" s="45" t="s">
        <v>12340</v>
      </c>
      <c r="E11166" s="45" t="s">
        <v>2686</v>
      </c>
      <c r="AF11166" s="326"/>
    </row>
    <row r="11167" spans="1:32" x14ac:dyDescent="0.25">
      <c r="A11167" s="44" t="s">
        <v>19474</v>
      </c>
      <c r="B11167" s="44" t="s">
        <v>11308</v>
      </c>
      <c r="C11167" s="45">
        <v>24020101</v>
      </c>
      <c r="D11167" s="45" t="s">
        <v>12340</v>
      </c>
      <c r="E11167" s="45" t="s">
        <v>10021</v>
      </c>
      <c r="AF11167" s="326"/>
    </row>
    <row r="11168" spans="1:32" x14ac:dyDescent="0.25">
      <c r="A11168" s="44" t="s">
        <v>4122</v>
      </c>
      <c r="B11168" s="44" t="s">
        <v>15879</v>
      </c>
      <c r="C11168" s="45" t="s">
        <v>5395</v>
      </c>
      <c r="D11168" s="93" t="s">
        <v>3876</v>
      </c>
      <c r="E11168" s="359">
        <f>DATE(2027,3,23)</f>
        <v>46469</v>
      </c>
      <c r="F11168" s="93"/>
      <c r="G11168" s="93"/>
      <c r="H11168" s="93"/>
      <c r="I11168" s="99"/>
      <c r="J11168" s="99"/>
      <c r="K11168" s="99"/>
      <c r="L11168" s="99"/>
      <c r="M11168" s="99"/>
      <c r="N11168" s="99"/>
      <c r="O11168" s="99"/>
      <c r="P11168" s="99"/>
      <c r="Q11168" s="99"/>
      <c r="R11168" s="99"/>
      <c r="S11168" s="99"/>
      <c r="T11168" s="99"/>
      <c r="U11168" s="99"/>
      <c r="V11168" s="99"/>
      <c r="W11168" s="99"/>
      <c r="X11168" s="99"/>
      <c r="Y11168" s="99"/>
      <c r="Z11168" s="99"/>
      <c r="AF11168" s="326"/>
    </row>
    <row r="11169" spans="1:32" x14ac:dyDescent="0.25">
      <c r="A11169" s="44" t="s">
        <v>14624</v>
      </c>
      <c r="B11169" s="44" t="s">
        <v>20381</v>
      </c>
      <c r="C11169" s="45" t="s">
        <v>14623</v>
      </c>
      <c r="D11169" s="32" t="s">
        <v>12570</v>
      </c>
      <c r="E11169" s="46">
        <v>46538</v>
      </c>
      <c r="AF11169" s="326"/>
    </row>
    <row r="11170" spans="1:32" x14ac:dyDescent="0.25">
      <c r="A11170" s="44" t="s">
        <v>14935</v>
      </c>
      <c r="B11170" s="44" t="s">
        <v>16218</v>
      </c>
      <c r="C11170" s="45" t="s">
        <v>14936</v>
      </c>
      <c r="D11170" s="93" t="s">
        <v>3876</v>
      </c>
      <c r="E11170" s="359">
        <f>DATE(2029,1,10)</f>
        <v>47128</v>
      </c>
      <c r="F11170" s="93"/>
      <c r="G11170" s="93"/>
      <c r="H11170" s="93"/>
      <c r="I11170" s="99"/>
      <c r="J11170" s="99"/>
      <c r="K11170" s="99"/>
      <c r="L11170" s="99"/>
      <c r="M11170" s="99"/>
      <c r="N11170" s="99"/>
      <c r="O11170" s="99"/>
      <c r="P11170" s="99"/>
      <c r="Q11170" s="99"/>
      <c r="R11170" s="99"/>
      <c r="S11170" s="99"/>
      <c r="T11170" s="99"/>
      <c r="U11170" s="99"/>
      <c r="V11170" s="99"/>
      <c r="W11170" s="99"/>
      <c r="X11170" s="99"/>
      <c r="Y11170" s="99"/>
      <c r="Z11170" s="99"/>
      <c r="AF11170" s="326"/>
    </row>
    <row r="11171" spans="1:32" x14ac:dyDescent="0.25">
      <c r="A11171" s="44" t="s">
        <v>795</v>
      </c>
      <c r="B11171" s="44" t="s">
        <v>10016</v>
      </c>
      <c r="C11171" s="45">
        <v>240103</v>
      </c>
      <c r="D11171" s="45" t="s">
        <v>12340</v>
      </c>
      <c r="E11171" s="45" t="s">
        <v>5452</v>
      </c>
      <c r="AF11171" s="326"/>
    </row>
    <row r="11172" spans="1:32" x14ac:dyDescent="0.25">
      <c r="A11172" s="44" t="s">
        <v>795</v>
      </c>
      <c r="B11172" s="44" t="s">
        <v>3275</v>
      </c>
      <c r="C11172" s="45">
        <v>210101</v>
      </c>
      <c r="D11172" s="45" t="s">
        <v>12340</v>
      </c>
      <c r="E11172" s="45" t="s">
        <v>3276</v>
      </c>
      <c r="AF11172" s="326"/>
    </row>
    <row r="11173" spans="1:32" x14ac:dyDescent="0.25">
      <c r="A11173" s="44" t="s">
        <v>11575</v>
      </c>
      <c r="B11173" s="44" t="s">
        <v>3298</v>
      </c>
      <c r="C11173" s="45">
        <v>24010402</v>
      </c>
      <c r="D11173" s="45" t="s">
        <v>12340</v>
      </c>
      <c r="E11173" s="45" t="s">
        <v>10021</v>
      </c>
      <c r="AF11173" s="326"/>
    </row>
    <row r="11174" spans="1:32" x14ac:dyDescent="0.3">
      <c r="A11174" s="372" t="s">
        <v>17535</v>
      </c>
      <c r="B11174" s="372" t="s">
        <v>1209</v>
      </c>
      <c r="C11174" s="125" t="s">
        <v>8691</v>
      </c>
      <c r="D11174" s="32" t="s">
        <v>20621</v>
      </c>
      <c r="E11174" s="125" t="s">
        <v>8524</v>
      </c>
      <c r="F11174" s="125" t="s">
        <v>1236</v>
      </c>
      <c r="G11174" s="125" t="s">
        <v>1237</v>
      </c>
      <c r="AF11174" s="326"/>
    </row>
    <row r="11175" spans="1:32" x14ac:dyDescent="0.25">
      <c r="A11175" s="44" t="s">
        <v>796</v>
      </c>
      <c r="B11175" s="44" t="s">
        <v>3598</v>
      </c>
      <c r="C11175" s="45">
        <v>230301</v>
      </c>
      <c r="D11175" s="45" t="s">
        <v>12340</v>
      </c>
      <c r="E11175" s="45" t="s">
        <v>5580</v>
      </c>
      <c r="AF11175" s="326"/>
    </row>
    <row r="11176" spans="1:32" x14ac:dyDescent="0.25">
      <c r="A11176" s="44" t="s">
        <v>2368</v>
      </c>
      <c r="B11176" s="44" t="s">
        <v>2366</v>
      </c>
      <c r="C11176" s="45" t="s">
        <v>9434</v>
      </c>
      <c r="D11176" s="46" t="s">
        <v>13037</v>
      </c>
      <c r="E11176" s="46">
        <v>46403</v>
      </c>
      <c r="AF11176" s="326"/>
    </row>
    <row r="11177" spans="1:32" x14ac:dyDescent="0.25">
      <c r="A11177" s="44" t="s">
        <v>2368</v>
      </c>
      <c r="B11177" s="44" t="s">
        <v>2366</v>
      </c>
      <c r="C11177" s="45" t="s">
        <v>9434</v>
      </c>
      <c r="D11177" s="46" t="s">
        <v>13037</v>
      </c>
      <c r="E11177" s="46">
        <v>46403</v>
      </c>
      <c r="AF11177" s="326"/>
    </row>
    <row r="11178" spans="1:32" x14ac:dyDescent="0.25">
      <c r="A11178" s="44" t="s">
        <v>13370</v>
      </c>
      <c r="B11178" s="44" t="s">
        <v>13110</v>
      </c>
      <c r="C11178" s="45">
        <v>12.24</v>
      </c>
      <c r="D11178" s="45" t="s">
        <v>13565</v>
      </c>
      <c r="E11178" s="46">
        <v>47299</v>
      </c>
      <c r="F11178" s="45"/>
      <c r="G11178" s="93"/>
      <c r="H11178" s="93"/>
      <c r="I11178" s="99"/>
      <c r="J11178" s="99"/>
      <c r="K11178" s="99"/>
      <c r="L11178" s="99"/>
      <c r="M11178" s="99"/>
      <c r="N11178" s="99"/>
      <c r="O11178" s="99"/>
      <c r="P11178" s="99"/>
      <c r="Q11178" s="99"/>
      <c r="R11178" s="99"/>
      <c r="S11178" s="99"/>
      <c r="T11178" s="99"/>
      <c r="U11178" s="99"/>
      <c r="V11178" s="99"/>
      <c r="W11178" s="99"/>
      <c r="X11178" s="99"/>
      <c r="Y11178" s="99"/>
      <c r="Z11178" s="99"/>
      <c r="AF11178" s="326"/>
    </row>
    <row r="11179" spans="1:32" x14ac:dyDescent="0.25">
      <c r="A11179" s="44" t="s">
        <v>13370</v>
      </c>
      <c r="B11179" s="44" t="s">
        <v>13135</v>
      </c>
      <c r="C11179" s="45">
        <v>15.24</v>
      </c>
      <c r="D11179" s="45" t="s">
        <v>13565</v>
      </c>
      <c r="E11179" s="46">
        <v>47299</v>
      </c>
      <c r="F11179" s="45"/>
      <c r="G11179" s="93"/>
      <c r="H11179" s="93"/>
      <c r="I11179" s="99"/>
      <c r="J11179" s="99"/>
      <c r="K11179" s="99"/>
      <c r="L11179" s="99"/>
      <c r="M11179" s="99"/>
      <c r="N11179" s="99"/>
      <c r="O11179" s="99"/>
      <c r="P11179" s="99"/>
      <c r="Q11179" s="99"/>
      <c r="R11179" s="99"/>
      <c r="S11179" s="99"/>
      <c r="T11179" s="99"/>
      <c r="U11179" s="99"/>
      <c r="V11179" s="99"/>
      <c r="W11179" s="99"/>
      <c r="X11179" s="99"/>
      <c r="Y11179" s="99"/>
      <c r="Z11179" s="99"/>
      <c r="AF11179" s="326"/>
    </row>
    <row r="11180" spans="1:32" x14ac:dyDescent="0.25">
      <c r="A11180" s="44" t="s">
        <v>13370</v>
      </c>
      <c r="B11180" s="44" t="s">
        <v>13137</v>
      </c>
      <c r="C11180" s="45">
        <v>16.239999999999998</v>
      </c>
      <c r="D11180" s="45" t="s">
        <v>13565</v>
      </c>
      <c r="E11180" s="46">
        <v>47299</v>
      </c>
      <c r="F11180" s="45"/>
      <c r="G11180" s="93"/>
      <c r="H11180" s="93"/>
      <c r="I11180" s="99"/>
      <c r="J11180" s="99"/>
      <c r="K11180" s="99"/>
      <c r="L11180" s="99"/>
      <c r="M11180" s="99"/>
      <c r="N11180" s="99"/>
      <c r="O11180" s="99"/>
      <c r="P11180" s="99"/>
      <c r="Q11180" s="99"/>
      <c r="R11180" s="99"/>
      <c r="S11180" s="99"/>
      <c r="T11180" s="99"/>
      <c r="U11180" s="99"/>
      <c r="V11180" s="99"/>
      <c r="W11180" s="99"/>
      <c r="X11180" s="99"/>
      <c r="Y11180" s="99"/>
      <c r="Z11180" s="99"/>
      <c r="AF11180" s="326"/>
    </row>
    <row r="11181" spans="1:32" x14ac:dyDescent="0.25">
      <c r="A11181" s="44" t="s">
        <v>13370</v>
      </c>
      <c r="B11181" s="44" t="s">
        <v>13144</v>
      </c>
      <c r="C11181" s="45">
        <v>17.239999999999998</v>
      </c>
      <c r="D11181" s="45" t="s">
        <v>13565</v>
      </c>
      <c r="E11181" s="46">
        <v>47299</v>
      </c>
      <c r="F11181" s="45"/>
      <c r="G11181" s="93"/>
      <c r="H11181" s="93"/>
      <c r="I11181" s="99"/>
      <c r="J11181" s="99"/>
      <c r="K11181" s="99"/>
      <c r="L11181" s="99"/>
      <c r="M11181" s="99"/>
      <c r="N11181" s="99"/>
      <c r="O11181" s="99"/>
      <c r="P11181" s="99"/>
      <c r="Q11181" s="99"/>
      <c r="R11181" s="99"/>
      <c r="S11181" s="99"/>
      <c r="T11181" s="99"/>
      <c r="U11181" s="99"/>
      <c r="V11181" s="99"/>
      <c r="W11181" s="99"/>
      <c r="X11181" s="99"/>
      <c r="Y11181" s="99"/>
      <c r="Z11181" s="99"/>
      <c r="AF11181" s="326"/>
    </row>
    <row r="11182" spans="1:32" x14ac:dyDescent="0.25">
      <c r="A11182" s="44" t="s">
        <v>13370</v>
      </c>
      <c r="B11182" s="44" t="s">
        <v>13154</v>
      </c>
      <c r="C11182" s="45">
        <v>18.239999999999998</v>
      </c>
      <c r="D11182" s="45" t="s">
        <v>13565</v>
      </c>
      <c r="E11182" s="46">
        <v>47299</v>
      </c>
      <c r="F11182" s="45"/>
      <c r="G11182" s="93"/>
      <c r="H11182" s="93"/>
      <c r="I11182" s="99"/>
      <c r="J11182" s="99"/>
      <c r="K11182" s="99"/>
      <c r="L11182" s="99"/>
      <c r="M11182" s="99"/>
      <c r="N11182" s="99"/>
      <c r="O11182" s="99"/>
      <c r="P11182" s="99"/>
      <c r="Q11182" s="99"/>
      <c r="R11182" s="99"/>
      <c r="S11182" s="99"/>
      <c r="T11182" s="99"/>
      <c r="U11182" s="99"/>
      <c r="V11182" s="99"/>
      <c r="W11182" s="99"/>
      <c r="X11182" s="99"/>
      <c r="Y11182" s="99"/>
      <c r="Z11182" s="99"/>
      <c r="AF11182" s="326"/>
    </row>
    <row r="11183" spans="1:32" x14ac:dyDescent="0.25">
      <c r="A11183" s="44" t="s">
        <v>13370</v>
      </c>
      <c r="B11183" s="44" t="s">
        <v>13118</v>
      </c>
      <c r="C11183" s="45">
        <v>21.24</v>
      </c>
      <c r="D11183" s="45" t="s">
        <v>13565</v>
      </c>
      <c r="E11183" s="46">
        <v>47299</v>
      </c>
      <c r="F11183" s="45"/>
      <c r="G11183" s="93"/>
      <c r="H11183" s="93"/>
      <c r="I11183" s="99"/>
      <c r="J11183" s="99"/>
      <c r="K11183" s="99"/>
      <c r="L11183" s="99"/>
      <c r="M11183" s="99"/>
      <c r="N11183" s="99"/>
      <c r="O11183" s="99"/>
      <c r="P11183" s="99"/>
      <c r="Q11183" s="99"/>
      <c r="R11183" s="99"/>
      <c r="S11183" s="99"/>
      <c r="T11183" s="99"/>
      <c r="U11183" s="99"/>
      <c r="V11183" s="99"/>
      <c r="W11183" s="99"/>
      <c r="X11183" s="99"/>
      <c r="Y11183" s="99"/>
      <c r="Z11183" s="99"/>
      <c r="AF11183" s="326"/>
    </row>
    <row r="11184" spans="1:32" x14ac:dyDescent="0.25">
      <c r="A11184" s="44" t="s">
        <v>13370</v>
      </c>
      <c r="B11184" s="44" t="s">
        <v>13119</v>
      </c>
      <c r="C11184" s="45">
        <v>22.24</v>
      </c>
      <c r="D11184" s="45" t="s">
        <v>13565</v>
      </c>
      <c r="E11184" s="46">
        <v>47299</v>
      </c>
      <c r="F11184" s="45"/>
      <c r="G11184" s="93"/>
      <c r="H11184" s="93"/>
      <c r="I11184" s="99"/>
      <c r="J11184" s="99"/>
      <c r="K11184" s="99"/>
      <c r="L11184" s="99"/>
      <c r="M11184" s="99"/>
      <c r="N11184" s="99"/>
      <c r="O11184" s="99"/>
      <c r="P11184" s="99"/>
      <c r="Q11184" s="99"/>
      <c r="R11184" s="99"/>
      <c r="S11184" s="99"/>
      <c r="T11184" s="99"/>
      <c r="U11184" s="99"/>
      <c r="V11184" s="99"/>
      <c r="W11184" s="99"/>
      <c r="X11184" s="99"/>
      <c r="Y11184" s="99"/>
      <c r="Z11184" s="99"/>
      <c r="AF11184" s="326"/>
    </row>
    <row r="11185" spans="1:32" x14ac:dyDescent="0.25">
      <c r="A11185" s="44" t="s">
        <v>13370</v>
      </c>
      <c r="B11185" s="44" t="s">
        <v>13206</v>
      </c>
      <c r="C11185" s="45">
        <v>25.24</v>
      </c>
      <c r="D11185" s="45" t="s">
        <v>13565</v>
      </c>
      <c r="E11185" s="46">
        <v>47299</v>
      </c>
      <c r="F11185" s="45"/>
      <c r="G11185" s="93"/>
      <c r="H11185" s="93"/>
      <c r="I11185" s="99"/>
      <c r="J11185" s="99"/>
      <c r="K11185" s="99"/>
      <c r="L11185" s="99"/>
      <c r="M11185" s="99"/>
      <c r="N11185" s="99"/>
      <c r="O11185" s="99"/>
      <c r="P11185" s="99"/>
      <c r="Q11185" s="99"/>
      <c r="R11185" s="99"/>
      <c r="S11185" s="99"/>
      <c r="T11185" s="99"/>
      <c r="U11185" s="99"/>
      <c r="V11185" s="99"/>
      <c r="W11185" s="99"/>
      <c r="X11185" s="99"/>
      <c r="Y11185" s="99"/>
      <c r="Z11185" s="99"/>
      <c r="AF11185" s="326"/>
    </row>
    <row r="11186" spans="1:32" x14ac:dyDescent="0.25">
      <c r="A11186" s="44" t="s">
        <v>12724</v>
      </c>
      <c r="B11186" s="44" t="s">
        <v>163</v>
      </c>
      <c r="C11186" s="45" t="s">
        <v>6840</v>
      </c>
      <c r="D11186" s="46" t="s">
        <v>13037</v>
      </c>
      <c r="E11186" s="46">
        <v>46441</v>
      </c>
      <c r="AF11186" s="326"/>
    </row>
    <row r="11187" spans="1:32" x14ac:dyDescent="0.25">
      <c r="A11187" s="44" t="s">
        <v>12724</v>
      </c>
      <c r="B11187" s="44" t="s">
        <v>1648</v>
      </c>
      <c r="C11187" s="45" t="s">
        <v>6841</v>
      </c>
      <c r="D11187" s="46" t="s">
        <v>13037</v>
      </c>
      <c r="E11187" s="46">
        <v>46495</v>
      </c>
      <c r="AF11187" s="326"/>
    </row>
    <row r="11188" spans="1:32" x14ac:dyDescent="0.25">
      <c r="A11188" s="44" t="s">
        <v>12724</v>
      </c>
      <c r="B11188" s="44" t="s">
        <v>1951</v>
      </c>
      <c r="C11188" s="45" t="s">
        <v>11225</v>
      </c>
      <c r="D11188" s="46" t="s">
        <v>13037</v>
      </c>
      <c r="E11188" s="46">
        <v>46234</v>
      </c>
      <c r="AF11188" s="326"/>
    </row>
    <row r="11189" spans="1:32" x14ac:dyDescent="0.25">
      <c r="A11189" s="44" t="s">
        <v>12724</v>
      </c>
      <c r="B11189" s="44" t="s">
        <v>14453</v>
      </c>
      <c r="C11189" s="45" t="s">
        <v>14490</v>
      </c>
      <c r="D11189" s="46" t="s">
        <v>13037</v>
      </c>
      <c r="E11189" s="46">
        <v>46493</v>
      </c>
      <c r="AF11189" s="326"/>
    </row>
    <row r="11190" spans="1:32" x14ac:dyDescent="0.25">
      <c r="A11190" s="44" t="s">
        <v>12724</v>
      </c>
      <c r="B11190" s="44" t="s">
        <v>2610</v>
      </c>
      <c r="C11190" s="45" t="s">
        <v>14491</v>
      </c>
      <c r="D11190" s="46" t="s">
        <v>13037</v>
      </c>
      <c r="E11190" s="46">
        <v>46162</v>
      </c>
      <c r="AF11190" s="326"/>
    </row>
    <row r="11191" spans="1:32" x14ac:dyDescent="0.25">
      <c r="A11191" s="44" t="s">
        <v>12724</v>
      </c>
      <c r="B11191" s="44" t="s">
        <v>3885</v>
      </c>
      <c r="C11191" s="45" t="s">
        <v>14492</v>
      </c>
      <c r="D11191" s="46" t="s">
        <v>13037</v>
      </c>
      <c r="E11191" s="46">
        <v>46190</v>
      </c>
      <c r="AF11191" s="326"/>
    </row>
    <row r="11192" spans="1:32" x14ac:dyDescent="0.25">
      <c r="A11192" s="44" t="s">
        <v>12724</v>
      </c>
      <c r="B11192" s="44" t="s">
        <v>18820</v>
      </c>
      <c r="C11192" s="45" t="s">
        <v>17724</v>
      </c>
      <c r="D11192" s="46" t="s">
        <v>13037</v>
      </c>
      <c r="E11192" s="46">
        <v>46309</v>
      </c>
      <c r="AF11192" s="326"/>
    </row>
    <row r="11193" spans="1:32" x14ac:dyDescent="0.25">
      <c r="A11193" s="44" t="s">
        <v>13371</v>
      </c>
      <c r="B11193" s="44" t="s">
        <v>13372</v>
      </c>
      <c r="C11193" s="45">
        <v>25.23</v>
      </c>
      <c r="D11193" s="45" t="s">
        <v>13565</v>
      </c>
      <c r="E11193" s="46">
        <v>46934</v>
      </c>
      <c r="F11193" s="45" t="s">
        <v>1384</v>
      </c>
      <c r="G11193" s="93"/>
      <c r="H11193" s="93"/>
      <c r="I11193" s="99"/>
      <c r="J11193" s="99"/>
      <c r="K11193" s="99"/>
      <c r="L11193" s="99"/>
      <c r="M11193" s="99"/>
      <c r="N11193" s="99"/>
      <c r="O11193" s="99"/>
      <c r="P11193" s="99"/>
      <c r="Q11193" s="99"/>
      <c r="R11193" s="99"/>
      <c r="S11193" s="99"/>
      <c r="T11193" s="99"/>
      <c r="U11193" s="99"/>
      <c r="V11193" s="99"/>
      <c r="W11193" s="99"/>
      <c r="X11193" s="99"/>
      <c r="Y11193" s="99"/>
      <c r="Z11193" s="99"/>
      <c r="AF11193" s="326"/>
    </row>
    <row r="11194" spans="1:32" x14ac:dyDescent="0.25">
      <c r="A11194" s="44" t="s">
        <v>11576</v>
      </c>
      <c r="B11194" s="44" t="s">
        <v>11296</v>
      </c>
      <c r="C11194" s="45">
        <v>240402</v>
      </c>
      <c r="D11194" s="45" t="s">
        <v>12340</v>
      </c>
      <c r="E11194" s="45" t="s">
        <v>5311</v>
      </c>
      <c r="AF11194" s="326"/>
    </row>
    <row r="11195" spans="1:32" x14ac:dyDescent="0.25">
      <c r="A11195" s="44" t="s">
        <v>19475</v>
      </c>
      <c r="B11195" s="44" t="s">
        <v>2433</v>
      </c>
      <c r="C11195" s="45">
        <v>230105</v>
      </c>
      <c r="D11195" s="45" t="s">
        <v>12340</v>
      </c>
      <c r="E11195" s="45" t="s">
        <v>5580</v>
      </c>
      <c r="AF11195" s="326"/>
    </row>
    <row r="11196" spans="1:32" x14ac:dyDescent="0.25">
      <c r="A11196" s="57" t="s">
        <v>3811</v>
      </c>
      <c r="B11196" s="92" t="s">
        <v>3862</v>
      </c>
      <c r="C11196" s="93" t="s">
        <v>3860</v>
      </c>
      <c r="D11196" s="93" t="s">
        <v>3861</v>
      </c>
      <c r="E11196" s="94">
        <v>46203</v>
      </c>
      <c r="F11196" s="93"/>
      <c r="G11196" s="93"/>
      <c r="H11196" s="93"/>
      <c r="I11196" s="99"/>
      <c r="J11196" s="99"/>
      <c r="K11196" s="99"/>
      <c r="L11196" s="99"/>
      <c r="M11196" s="99"/>
      <c r="N11196" s="44"/>
      <c r="O11196" s="44"/>
      <c r="P11196" s="99"/>
      <c r="Q11196" s="99"/>
      <c r="R11196" s="99"/>
      <c r="S11196" s="99"/>
      <c r="T11196" s="99"/>
      <c r="U11196" s="99"/>
      <c r="V11196" s="99"/>
      <c r="W11196" s="99"/>
      <c r="X11196" s="99"/>
      <c r="Y11196" s="99"/>
      <c r="Z11196" s="99"/>
      <c r="AA11196" s="380"/>
      <c r="AF11196" s="326"/>
    </row>
    <row r="11197" spans="1:32" x14ac:dyDescent="0.3">
      <c r="A11197" s="372" t="s">
        <v>8811</v>
      </c>
      <c r="B11197" s="372" t="s">
        <v>16874</v>
      </c>
      <c r="C11197" s="125" t="s">
        <v>13872</v>
      </c>
      <c r="D11197" s="32" t="s">
        <v>20621</v>
      </c>
      <c r="E11197" s="125" t="s">
        <v>5650</v>
      </c>
      <c r="F11197" s="125" t="s">
        <v>1236</v>
      </c>
      <c r="G11197" s="125" t="s">
        <v>1237</v>
      </c>
      <c r="AF11197" s="326"/>
    </row>
    <row r="11198" spans="1:32" x14ac:dyDescent="0.25">
      <c r="A11198" s="44" t="s">
        <v>13373</v>
      </c>
      <c r="B11198" s="44" t="s">
        <v>13134</v>
      </c>
      <c r="C11198" s="45">
        <v>13.23</v>
      </c>
      <c r="D11198" s="45" t="s">
        <v>13565</v>
      </c>
      <c r="E11198" s="46">
        <v>46934</v>
      </c>
      <c r="F11198" s="45"/>
      <c r="G11198" s="93"/>
      <c r="H11198" s="93"/>
      <c r="I11198" s="99"/>
      <c r="J11198" s="99"/>
      <c r="K11198" s="99"/>
      <c r="L11198" s="99"/>
      <c r="M11198" s="99"/>
      <c r="N11198" s="99"/>
      <c r="O11198" s="99"/>
      <c r="P11198" s="99"/>
      <c r="Q11198" s="99"/>
      <c r="R11198" s="99"/>
      <c r="S11198" s="99"/>
      <c r="T11198" s="99"/>
      <c r="U11198" s="99"/>
      <c r="V11198" s="99"/>
      <c r="W11198" s="99"/>
      <c r="X11198" s="99"/>
      <c r="Y11198" s="99"/>
      <c r="Z11198" s="99"/>
      <c r="AF11198" s="326"/>
    </row>
    <row r="11199" spans="1:32" x14ac:dyDescent="0.25">
      <c r="A11199" s="44" t="s">
        <v>797</v>
      </c>
      <c r="B11199" s="44" t="s">
        <v>3160</v>
      </c>
      <c r="C11199" s="45">
        <v>230901</v>
      </c>
      <c r="D11199" s="45" t="s">
        <v>12340</v>
      </c>
      <c r="E11199" s="45" t="s">
        <v>8524</v>
      </c>
      <c r="AF11199" s="326"/>
    </row>
    <row r="11200" spans="1:32" x14ac:dyDescent="0.25">
      <c r="A11200" s="44" t="s">
        <v>19476</v>
      </c>
      <c r="B11200" s="44" t="s">
        <v>3156</v>
      </c>
      <c r="C11200" s="45">
        <v>230904</v>
      </c>
      <c r="D11200" s="45" t="s">
        <v>12340</v>
      </c>
      <c r="E11200" s="45" t="s">
        <v>8524</v>
      </c>
      <c r="AF11200" s="326"/>
    </row>
    <row r="11201" spans="1:32" x14ac:dyDescent="0.25">
      <c r="A11201" s="44" t="s">
        <v>19476</v>
      </c>
      <c r="B11201" s="44" t="s">
        <v>5447</v>
      </c>
      <c r="C11201" s="45">
        <v>250802</v>
      </c>
      <c r="D11201" s="45" t="s">
        <v>12340</v>
      </c>
      <c r="E11201" s="45" t="s">
        <v>10682</v>
      </c>
      <c r="AF11201" s="326"/>
    </row>
    <row r="11202" spans="1:32" x14ac:dyDescent="0.25">
      <c r="A11202" s="44" t="s">
        <v>14719</v>
      </c>
      <c r="B11202" s="44" t="s">
        <v>13126</v>
      </c>
      <c r="C11202" s="45">
        <v>14.24</v>
      </c>
      <c r="D11202" s="45" t="s">
        <v>13565</v>
      </c>
      <c r="E11202" s="46">
        <v>47299</v>
      </c>
      <c r="F11202" s="45"/>
      <c r="G11202" s="93"/>
      <c r="H11202" s="93"/>
      <c r="I11202" s="99"/>
      <c r="J11202" s="99"/>
      <c r="K11202" s="99"/>
      <c r="L11202" s="99"/>
      <c r="M11202" s="99"/>
      <c r="N11202" s="99"/>
      <c r="O11202" s="99"/>
      <c r="P11202" s="99"/>
      <c r="Q11202" s="99"/>
      <c r="R11202" s="99"/>
      <c r="S11202" s="99"/>
      <c r="T11202" s="99"/>
      <c r="U11202" s="99"/>
      <c r="V11202" s="99"/>
      <c r="W11202" s="99"/>
      <c r="X11202" s="99"/>
      <c r="Y11202" s="99"/>
      <c r="Z11202" s="99"/>
      <c r="AF11202" s="326"/>
    </row>
    <row r="11203" spans="1:32" x14ac:dyDescent="0.3">
      <c r="A11203" s="372" t="s">
        <v>13922</v>
      </c>
      <c r="B11203" s="372" t="s">
        <v>1203</v>
      </c>
      <c r="C11203" s="125" t="s">
        <v>11926</v>
      </c>
      <c r="D11203" s="32" t="s">
        <v>20621</v>
      </c>
      <c r="E11203" s="125" t="s">
        <v>2686</v>
      </c>
      <c r="F11203" s="125" t="s">
        <v>1236</v>
      </c>
      <c r="G11203" s="125" t="s">
        <v>1237</v>
      </c>
      <c r="AF11203" s="326"/>
    </row>
    <row r="11204" spans="1:32" x14ac:dyDescent="0.3">
      <c r="A11204" s="372" t="s">
        <v>13922</v>
      </c>
      <c r="B11204" s="372" t="s">
        <v>1204</v>
      </c>
      <c r="C11204" s="125" t="s">
        <v>14352</v>
      </c>
      <c r="D11204" s="32" t="s">
        <v>20621</v>
      </c>
      <c r="E11204" s="125" t="s">
        <v>13567</v>
      </c>
      <c r="F11204" s="125" t="s">
        <v>1236</v>
      </c>
      <c r="G11204" s="125" t="s">
        <v>1237</v>
      </c>
      <c r="AF11204" s="326"/>
    </row>
    <row r="11205" spans="1:32" x14ac:dyDescent="0.25">
      <c r="A11205" s="44" t="s">
        <v>4518</v>
      </c>
      <c r="B11205" s="44" t="s">
        <v>3598</v>
      </c>
      <c r="C11205" s="45">
        <v>230301</v>
      </c>
      <c r="D11205" s="45" t="s">
        <v>12340</v>
      </c>
      <c r="E11205" s="45" t="s">
        <v>5580</v>
      </c>
      <c r="AF11205" s="326"/>
    </row>
    <row r="11206" spans="1:32" x14ac:dyDescent="0.25">
      <c r="A11206" s="44" t="s">
        <v>10</v>
      </c>
      <c r="B11206" s="44" t="s">
        <v>1648</v>
      </c>
      <c r="C11206" s="45" t="s">
        <v>6842</v>
      </c>
      <c r="D11206" s="46" t="s">
        <v>13037</v>
      </c>
      <c r="E11206" s="46">
        <v>46495</v>
      </c>
      <c r="AF11206" s="326"/>
    </row>
    <row r="11207" spans="1:32" x14ac:dyDescent="0.25">
      <c r="A11207" s="44" t="s">
        <v>10</v>
      </c>
      <c r="B11207" s="44" t="s">
        <v>1648</v>
      </c>
      <c r="C11207" s="45" t="s">
        <v>6842</v>
      </c>
      <c r="D11207" s="46" t="s">
        <v>13037</v>
      </c>
      <c r="E11207" s="46">
        <v>46495</v>
      </c>
      <c r="AF11207" s="326"/>
    </row>
    <row r="11208" spans="1:32" x14ac:dyDescent="0.25">
      <c r="A11208" s="44" t="s">
        <v>10</v>
      </c>
      <c r="B11208" s="44" t="s">
        <v>1648</v>
      </c>
      <c r="C11208" s="45" t="s">
        <v>6842</v>
      </c>
      <c r="D11208" s="46" t="s">
        <v>13037</v>
      </c>
      <c r="E11208" s="46">
        <v>46495</v>
      </c>
      <c r="AF11208" s="326"/>
    </row>
    <row r="11209" spans="1:32" x14ac:dyDescent="0.25">
      <c r="A11209" s="44" t="s">
        <v>5635</v>
      </c>
      <c r="B11209" s="44" t="s">
        <v>965</v>
      </c>
      <c r="C11209" s="45">
        <v>220303</v>
      </c>
      <c r="D11209" s="45" t="s">
        <v>12340</v>
      </c>
      <c r="E11209" s="45" t="s">
        <v>2686</v>
      </c>
      <c r="AF11209" s="326"/>
    </row>
    <row r="11210" spans="1:32" x14ac:dyDescent="0.3">
      <c r="A11210" s="372" t="s">
        <v>1112</v>
      </c>
      <c r="B11210" s="372" t="s">
        <v>1204</v>
      </c>
      <c r="C11210" s="125" t="s">
        <v>14352</v>
      </c>
      <c r="D11210" s="32" t="s">
        <v>20621</v>
      </c>
      <c r="E11210" s="125" t="s">
        <v>13567</v>
      </c>
      <c r="F11210" s="125" t="s">
        <v>1236</v>
      </c>
      <c r="G11210" s="125" t="s">
        <v>1237</v>
      </c>
      <c r="AF11210" s="326"/>
    </row>
    <row r="11211" spans="1:32" x14ac:dyDescent="0.3">
      <c r="A11211" s="372" t="s">
        <v>20524</v>
      </c>
      <c r="B11211" s="372" t="s">
        <v>1206</v>
      </c>
      <c r="C11211" s="125" t="s">
        <v>20612</v>
      </c>
      <c r="D11211" s="32" t="s">
        <v>20621</v>
      </c>
      <c r="E11211" s="125" t="s">
        <v>10032</v>
      </c>
      <c r="F11211" s="125" t="s">
        <v>1236</v>
      </c>
      <c r="G11211" s="125" t="s">
        <v>1237</v>
      </c>
      <c r="AF11211" s="326"/>
    </row>
    <row r="11212" spans="1:32" x14ac:dyDescent="0.25">
      <c r="A11212" s="44" t="s">
        <v>7909</v>
      </c>
      <c r="B11212" s="44" t="s">
        <v>20342</v>
      </c>
      <c r="C11212" s="45" t="s">
        <v>10493</v>
      </c>
      <c r="D11212" s="32" t="s">
        <v>12570</v>
      </c>
      <c r="E11212" s="46">
        <v>46387</v>
      </c>
      <c r="AF11212" s="326"/>
    </row>
    <row r="11213" spans="1:32" x14ac:dyDescent="0.3">
      <c r="A11213" s="372" t="s">
        <v>12028</v>
      </c>
      <c r="B11213" s="372" t="s">
        <v>12354</v>
      </c>
      <c r="C11213" s="125" t="s">
        <v>12187</v>
      </c>
      <c r="D11213" s="32" t="s">
        <v>20621</v>
      </c>
      <c r="E11213" s="125" t="s">
        <v>5239</v>
      </c>
      <c r="F11213" s="125" t="s">
        <v>1236</v>
      </c>
      <c r="G11213" s="125" t="s">
        <v>1237</v>
      </c>
      <c r="AF11213" s="326"/>
    </row>
    <row r="11214" spans="1:32" x14ac:dyDescent="0.3">
      <c r="A11214" s="372" t="s">
        <v>12028</v>
      </c>
      <c r="B11214" s="372" t="s">
        <v>12190</v>
      </c>
      <c r="C11214" s="125" t="s">
        <v>12191</v>
      </c>
      <c r="D11214" s="32" t="s">
        <v>20621</v>
      </c>
      <c r="E11214" s="125" t="s">
        <v>5239</v>
      </c>
      <c r="F11214" s="125" t="s">
        <v>1236</v>
      </c>
      <c r="G11214" s="125" t="s">
        <v>1237</v>
      </c>
      <c r="AF11214" s="326"/>
    </row>
    <row r="11215" spans="1:32" x14ac:dyDescent="0.25">
      <c r="A11215" s="44" t="s">
        <v>9084</v>
      </c>
      <c r="B11215" s="44" t="s">
        <v>3156</v>
      </c>
      <c r="C11215" s="45">
        <v>230904</v>
      </c>
      <c r="D11215" s="45" t="s">
        <v>12340</v>
      </c>
      <c r="E11215" s="45" t="s">
        <v>8524</v>
      </c>
      <c r="AF11215" s="326"/>
    </row>
    <row r="11216" spans="1:32" x14ac:dyDescent="0.25">
      <c r="A11216" s="44" t="s">
        <v>5867</v>
      </c>
      <c r="B11216" s="44" t="s">
        <v>20397</v>
      </c>
      <c r="C11216" s="45" t="s">
        <v>5859</v>
      </c>
      <c r="D11216" s="32" t="s">
        <v>12570</v>
      </c>
      <c r="E11216" s="46">
        <v>46418</v>
      </c>
      <c r="AF11216" s="326"/>
    </row>
    <row r="11217" spans="1:32" x14ac:dyDescent="0.25">
      <c r="A11217" s="44" t="s">
        <v>5867</v>
      </c>
      <c r="B11217" s="44" t="s">
        <v>20397</v>
      </c>
      <c r="C11217" s="45" t="s">
        <v>8815</v>
      </c>
      <c r="D11217" s="32" t="s">
        <v>12570</v>
      </c>
      <c r="E11217" s="46">
        <v>46418</v>
      </c>
      <c r="AF11217" s="326"/>
    </row>
    <row r="11218" spans="1:32" x14ac:dyDescent="0.25">
      <c r="A11218" s="44" t="s">
        <v>7573</v>
      </c>
      <c r="B11218" s="44" t="s">
        <v>3598</v>
      </c>
      <c r="C11218" s="45">
        <v>230301</v>
      </c>
      <c r="D11218" s="45" t="s">
        <v>12340</v>
      </c>
      <c r="E11218" s="45" t="s">
        <v>5580</v>
      </c>
      <c r="AF11218" s="326"/>
    </row>
    <row r="11219" spans="1:32" x14ac:dyDescent="0.3">
      <c r="A11219" s="372" t="s">
        <v>16814</v>
      </c>
      <c r="B11219" s="372" t="s">
        <v>16875</v>
      </c>
      <c r="C11219" s="125" t="s">
        <v>16876</v>
      </c>
      <c r="D11219" s="32" t="s">
        <v>20621</v>
      </c>
      <c r="E11219" s="125" t="s">
        <v>16883</v>
      </c>
      <c r="F11219" s="125" t="s">
        <v>1236</v>
      </c>
      <c r="G11219" s="125" t="s">
        <v>1237</v>
      </c>
      <c r="AF11219" s="326"/>
    </row>
    <row r="11220" spans="1:32" x14ac:dyDescent="0.25">
      <c r="A11220" s="44" t="s">
        <v>9619</v>
      </c>
      <c r="B11220" s="44" t="s">
        <v>15977</v>
      </c>
      <c r="C11220" s="45" t="s">
        <v>9915</v>
      </c>
      <c r="D11220" s="93" t="s">
        <v>3876</v>
      </c>
      <c r="E11220" s="359">
        <f>DATE(2027,4,14)</f>
        <v>46491</v>
      </c>
      <c r="F11220" s="93"/>
      <c r="G11220" s="93"/>
      <c r="H11220" s="93"/>
      <c r="I11220" s="99"/>
      <c r="J11220" s="99"/>
      <c r="K11220" s="99"/>
      <c r="L11220" s="99"/>
      <c r="M11220" s="99"/>
      <c r="N11220" s="99"/>
      <c r="O11220" s="99"/>
      <c r="P11220" s="99"/>
      <c r="Q11220" s="99"/>
      <c r="R11220" s="99"/>
      <c r="S11220" s="99"/>
      <c r="T11220" s="99"/>
      <c r="U11220" s="99"/>
      <c r="V11220" s="99"/>
      <c r="W11220" s="99"/>
      <c r="X11220" s="99"/>
      <c r="Y11220" s="99"/>
      <c r="Z11220" s="99"/>
      <c r="AF11220" s="326"/>
    </row>
    <row r="11221" spans="1:32" x14ac:dyDescent="0.25">
      <c r="A11221" s="44" t="s">
        <v>5302</v>
      </c>
      <c r="B11221" s="44" t="s">
        <v>4208</v>
      </c>
      <c r="C11221" s="45" t="s">
        <v>5303</v>
      </c>
      <c r="D11221" s="45" t="s">
        <v>12177</v>
      </c>
      <c r="E11221" s="45" t="s">
        <v>5295</v>
      </c>
      <c r="F11221" s="93"/>
      <c r="G11221" s="93"/>
      <c r="H11221" s="93"/>
      <c r="I11221" s="99"/>
      <c r="J11221" s="99"/>
      <c r="K11221" s="99"/>
      <c r="L11221" s="99"/>
      <c r="M11221" s="99"/>
      <c r="N11221" s="99"/>
      <c r="O11221" s="99"/>
      <c r="P11221" s="99"/>
      <c r="Q11221" s="99"/>
      <c r="R11221" s="99"/>
      <c r="S11221" s="99"/>
      <c r="T11221" s="99"/>
      <c r="U11221" s="99"/>
      <c r="V11221" s="99"/>
      <c r="W11221" s="99"/>
      <c r="X11221" s="99"/>
      <c r="Y11221" s="99"/>
      <c r="Z11221" s="99"/>
      <c r="AF11221" s="326"/>
    </row>
    <row r="11222" spans="1:32" x14ac:dyDescent="0.25">
      <c r="A11222" s="44" t="s">
        <v>5302</v>
      </c>
      <c r="B11222" s="44" t="s">
        <v>4208</v>
      </c>
      <c r="C11222" s="45" t="s">
        <v>5303</v>
      </c>
      <c r="D11222" s="93" t="s">
        <v>18817</v>
      </c>
      <c r="E11222" s="45" t="s">
        <v>5295</v>
      </c>
      <c r="F11222" s="379"/>
      <c r="G11222" s="379"/>
      <c r="H11222" s="379"/>
      <c r="I11222" s="380"/>
      <c r="J11222" s="380"/>
      <c r="K11222" s="380"/>
      <c r="L11222" s="380"/>
      <c r="M11222" s="380"/>
      <c r="N11222" s="380"/>
      <c r="O11222" s="380"/>
      <c r="P11222" s="380"/>
      <c r="Q11222" s="380"/>
      <c r="R11222" s="380"/>
      <c r="S11222" s="380"/>
      <c r="T11222" s="380"/>
      <c r="U11222" s="380"/>
      <c r="V11222" s="380"/>
      <c r="W11222" s="380"/>
      <c r="X11222" s="380"/>
      <c r="Y11222" s="380"/>
      <c r="Z11222" s="380"/>
      <c r="AA11222" s="380"/>
      <c r="AF11222" s="326"/>
    </row>
    <row r="11223" spans="1:32" x14ac:dyDescent="0.25">
      <c r="A11223" s="44" t="s">
        <v>5302</v>
      </c>
      <c r="B11223" s="44" t="s">
        <v>4208</v>
      </c>
      <c r="C11223" s="45" t="s">
        <v>5303</v>
      </c>
      <c r="D11223" s="45" t="s">
        <v>10697</v>
      </c>
      <c r="E11223" s="45" t="s">
        <v>5295</v>
      </c>
      <c r="F11223" s="93"/>
      <c r="G11223" s="93"/>
      <c r="H11223" s="93"/>
      <c r="I11223" s="99"/>
      <c r="J11223" s="99"/>
      <c r="K11223" s="99"/>
      <c r="L11223" s="99"/>
      <c r="M11223" s="99"/>
      <c r="N11223" s="44"/>
      <c r="O11223" s="44"/>
      <c r="P11223" s="99"/>
      <c r="Q11223" s="99"/>
      <c r="R11223" s="99"/>
      <c r="S11223" s="99"/>
      <c r="T11223" s="99"/>
      <c r="U11223" s="99"/>
      <c r="V11223" s="99"/>
      <c r="W11223" s="99"/>
      <c r="X11223" s="99"/>
      <c r="Y11223" s="99"/>
      <c r="Z11223" s="99"/>
      <c r="AF11223" s="326"/>
    </row>
    <row r="11224" spans="1:32" x14ac:dyDescent="0.25">
      <c r="A11224" s="44" t="s">
        <v>9620</v>
      </c>
      <c r="B11224" s="44" t="s">
        <v>16219</v>
      </c>
      <c r="C11224" s="45" t="s">
        <v>12820</v>
      </c>
      <c r="D11224" s="93" t="s">
        <v>3876</v>
      </c>
      <c r="E11224" s="359">
        <f>DATE(2028,7,29)</f>
        <v>46963</v>
      </c>
      <c r="F11224" s="93"/>
      <c r="G11224" s="93"/>
      <c r="H11224" s="93"/>
      <c r="I11224" s="99"/>
      <c r="J11224" s="99"/>
      <c r="K11224" s="99"/>
      <c r="L11224" s="99"/>
      <c r="M11224" s="99"/>
      <c r="N11224" s="99"/>
      <c r="O11224" s="99"/>
      <c r="P11224" s="99"/>
      <c r="Q11224" s="99"/>
      <c r="R11224" s="99"/>
      <c r="S11224" s="99"/>
      <c r="T11224" s="99"/>
      <c r="U11224" s="99"/>
      <c r="V11224" s="99"/>
      <c r="W11224" s="99"/>
      <c r="X11224" s="99"/>
      <c r="Y11224" s="99"/>
      <c r="Z11224" s="99"/>
      <c r="AF11224" s="326"/>
    </row>
    <row r="11225" spans="1:32" x14ac:dyDescent="0.25">
      <c r="A11225" s="44" t="s">
        <v>9621</v>
      </c>
      <c r="B11225" s="44" t="s">
        <v>16160</v>
      </c>
      <c r="C11225" s="45" t="s">
        <v>16220</v>
      </c>
      <c r="D11225" s="93" t="s">
        <v>3876</v>
      </c>
      <c r="E11225" s="359">
        <f>DATE(2029,5,19)</f>
        <v>47257</v>
      </c>
      <c r="F11225" s="93"/>
      <c r="G11225" s="93"/>
      <c r="H11225" s="93"/>
      <c r="I11225" s="99"/>
      <c r="J11225" s="99"/>
      <c r="K11225" s="99"/>
      <c r="L11225" s="99"/>
      <c r="M11225" s="99"/>
      <c r="N11225" s="99"/>
      <c r="O11225" s="99"/>
      <c r="P11225" s="99"/>
      <c r="Q11225" s="99"/>
      <c r="R11225" s="99"/>
      <c r="S11225" s="99"/>
      <c r="T11225" s="99"/>
      <c r="U11225" s="99"/>
      <c r="V11225" s="99"/>
      <c r="W11225" s="99"/>
      <c r="X11225" s="99"/>
      <c r="Y11225" s="99"/>
      <c r="Z11225" s="99"/>
      <c r="AF11225" s="326"/>
    </row>
    <row r="11226" spans="1:32" x14ac:dyDescent="0.3">
      <c r="A11226" s="372" t="s">
        <v>2396</v>
      </c>
      <c r="B11226" s="372" t="s">
        <v>1215</v>
      </c>
      <c r="C11226" s="125" t="s">
        <v>20616</v>
      </c>
      <c r="D11226" s="32" t="s">
        <v>20621</v>
      </c>
      <c r="E11226" s="125" t="s">
        <v>10032</v>
      </c>
      <c r="F11226" s="125" t="s">
        <v>1236</v>
      </c>
      <c r="G11226" s="125" t="s">
        <v>1237</v>
      </c>
      <c r="AF11226" s="326"/>
    </row>
    <row r="11227" spans="1:32" x14ac:dyDescent="0.25">
      <c r="A11227" s="44" t="s">
        <v>9622</v>
      </c>
      <c r="B11227" s="44" t="s">
        <v>15883</v>
      </c>
      <c r="C11227" s="45" t="s">
        <v>5396</v>
      </c>
      <c r="D11227" s="93" t="s">
        <v>3876</v>
      </c>
      <c r="E11227" s="359">
        <f>DATE(2026,7,8)</f>
        <v>46211</v>
      </c>
      <c r="F11227" s="93"/>
      <c r="G11227" s="93"/>
      <c r="H11227" s="93"/>
      <c r="I11227" s="99"/>
      <c r="J11227" s="99"/>
      <c r="K11227" s="99"/>
      <c r="L11227" s="99"/>
      <c r="M11227" s="99"/>
      <c r="N11227" s="99"/>
      <c r="O11227" s="99"/>
      <c r="P11227" s="99"/>
      <c r="Q11227" s="99"/>
      <c r="R11227" s="99"/>
      <c r="S11227" s="99"/>
      <c r="T11227" s="99"/>
      <c r="U11227" s="99"/>
      <c r="V11227" s="99"/>
      <c r="W11227" s="99"/>
      <c r="X11227" s="99"/>
      <c r="Y11227" s="99"/>
      <c r="Z11227" s="99"/>
      <c r="AA11227" s="380"/>
      <c r="AF11227" s="326"/>
    </row>
    <row r="11228" spans="1:32" x14ac:dyDescent="0.25">
      <c r="A11228" s="44" t="s">
        <v>10272</v>
      </c>
      <c r="B11228" s="92" t="s">
        <v>10390</v>
      </c>
      <c r="C11228" s="56" t="s">
        <v>10132</v>
      </c>
      <c r="D11228" s="146" t="s">
        <v>10389</v>
      </c>
      <c r="E11228" s="107">
        <v>45838</v>
      </c>
      <c r="F11228" s="93"/>
      <c r="G11228" s="93"/>
      <c r="H11228" s="93"/>
      <c r="I11228" s="99"/>
      <c r="J11228" s="99"/>
      <c r="K11228" s="99"/>
      <c r="L11228" s="99"/>
      <c r="M11228" s="99"/>
      <c r="N11228" s="44"/>
      <c r="O11228" s="99"/>
      <c r="P11228" s="99"/>
      <c r="Q11228" s="99"/>
      <c r="R11228" s="99"/>
      <c r="S11228" s="99"/>
      <c r="T11228" s="99"/>
      <c r="U11228" s="99"/>
      <c r="V11228" s="99"/>
      <c r="W11228" s="99"/>
      <c r="X11228" s="99"/>
      <c r="Y11228" s="99"/>
      <c r="Z11228" s="99"/>
      <c r="AF11228" s="326"/>
    </row>
    <row r="11229" spans="1:32" x14ac:dyDescent="0.25">
      <c r="A11229" s="91" t="s">
        <v>10273</v>
      </c>
      <c r="B11229" s="92" t="s">
        <v>10390</v>
      </c>
      <c r="C11229" s="56" t="s">
        <v>10135</v>
      </c>
      <c r="D11229" s="146" t="s">
        <v>10389</v>
      </c>
      <c r="E11229" s="107">
        <v>45838</v>
      </c>
      <c r="F11229" s="93"/>
      <c r="G11229" s="93"/>
      <c r="H11229" s="93"/>
      <c r="I11229" s="99"/>
      <c r="J11229" s="99"/>
      <c r="K11229" s="99"/>
      <c r="L11229" s="99"/>
      <c r="M11229" s="99"/>
      <c r="N11229" s="44"/>
      <c r="O11229" s="99"/>
      <c r="P11229" s="99"/>
      <c r="Q11229" s="99"/>
      <c r="R11229" s="99"/>
      <c r="S11229" s="99"/>
      <c r="T11229" s="99"/>
      <c r="U11229" s="99"/>
      <c r="V11229" s="99"/>
      <c r="W11229" s="99"/>
      <c r="X11229" s="99"/>
      <c r="Y11229" s="99"/>
      <c r="Z11229" s="99"/>
      <c r="AF11229" s="326"/>
    </row>
    <row r="11230" spans="1:32" x14ac:dyDescent="0.25">
      <c r="A11230" s="91" t="s">
        <v>10274</v>
      </c>
      <c r="B11230" s="92" t="s">
        <v>10390</v>
      </c>
      <c r="C11230" s="56" t="s">
        <v>10135</v>
      </c>
      <c r="D11230" s="146" t="s">
        <v>10389</v>
      </c>
      <c r="E11230" s="107">
        <v>45838</v>
      </c>
      <c r="F11230" s="93"/>
      <c r="G11230" s="93"/>
      <c r="H11230" s="93"/>
      <c r="I11230" s="99"/>
      <c r="J11230" s="99"/>
      <c r="K11230" s="99"/>
      <c r="L11230" s="99"/>
      <c r="M11230" s="99"/>
      <c r="N11230" s="44"/>
      <c r="O11230" s="99"/>
      <c r="P11230" s="99"/>
      <c r="Q11230" s="99"/>
      <c r="R11230" s="99"/>
      <c r="S11230" s="99"/>
      <c r="T11230" s="99"/>
      <c r="U11230" s="99"/>
      <c r="V11230" s="99"/>
      <c r="W11230" s="99"/>
      <c r="X11230" s="99"/>
      <c r="Y11230" s="99"/>
      <c r="Z11230" s="99"/>
      <c r="AF11230" s="326"/>
    </row>
    <row r="11231" spans="1:32" x14ac:dyDescent="0.25">
      <c r="A11231" s="44" t="s">
        <v>5329</v>
      </c>
      <c r="B11231" s="44" t="s">
        <v>4608</v>
      </c>
      <c r="C11231" s="45" t="s">
        <v>4795</v>
      </c>
      <c r="D11231" s="45" t="s">
        <v>12177</v>
      </c>
      <c r="E11231" s="45" t="s">
        <v>5450</v>
      </c>
      <c r="F11231" s="93"/>
      <c r="G11231" s="93"/>
      <c r="H11231" s="93"/>
      <c r="I11231" s="99"/>
      <c r="J11231" s="99"/>
      <c r="K11231" s="99"/>
      <c r="L11231" s="99"/>
      <c r="M11231" s="99"/>
      <c r="N11231" s="99"/>
      <c r="O11231" s="99"/>
      <c r="P11231" s="99"/>
      <c r="Q11231" s="99"/>
      <c r="R11231" s="99"/>
      <c r="S11231" s="99"/>
      <c r="T11231" s="99"/>
      <c r="U11231" s="99"/>
      <c r="V11231" s="99"/>
      <c r="W11231" s="99"/>
      <c r="X11231" s="99"/>
      <c r="Y11231" s="99"/>
      <c r="Z11231" s="99"/>
      <c r="AF11231" s="326"/>
    </row>
    <row r="11232" spans="1:32" x14ac:dyDescent="0.25">
      <c r="A11232" s="44" t="s">
        <v>9623</v>
      </c>
      <c r="B11232" s="44" t="s">
        <v>18147</v>
      </c>
      <c r="C11232" s="45" t="s">
        <v>10597</v>
      </c>
      <c r="D11232" s="93" t="s">
        <v>3876</v>
      </c>
      <c r="E11232" s="359">
        <f>DATE(2028,2,12)</f>
        <v>46795</v>
      </c>
      <c r="F11232" s="93"/>
      <c r="G11232" s="93"/>
      <c r="H11232" s="93"/>
      <c r="I11232" s="99"/>
      <c r="J11232" s="99"/>
      <c r="K11232" s="99"/>
      <c r="L11232" s="99"/>
      <c r="M11232" s="99"/>
      <c r="N11232" s="99"/>
      <c r="O11232" s="99"/>
      <c r="P11232" s="99"/>
      <c r="Q11232" s="99"/>
      <c r="R11232" s="99"/>
      <c r="S11232" s="99"/>
      <c r="T11232" s="99"/>
      <c r="U11232" s="99"/>
      <c r="V11232" s="99"/>
      <c r="W11232" s="99"/>
      <c r="X11232" s="99"/>
      <c r="Y11232" s="99"/>
      <c r="Z11232" s="99"/>
      <c r="AF11232" s="326"/>
    </row>
    <row r="11233" spans="1:32" x14ac:dyDescent="0.25">
      <c r="A11233" s="44" t="s">
        <v>5329</v>
      </c>
      <c r="B11233" s="44" t="s">
        <v>4608</v>
      </c>
      <c r="C11233" s="45" t="s">
        <v>4795</v>
      </c>
      <c r="D11233" s="45" t="s">
        <v>10697</v>
      </c>
      <c r="E11233" s="45" t="s">
        <v>5450</v>
      </c>
      <c r="F11233" s="93"/>
      <c r="G11233" s="93"/>
      <c r="H11233" s="93"/>
      <c r="I11233" s="99"/>
      <c r="J11233" s="99"/>
      <c r="K11233" s="99"/>
      <c r="L11233" s="99"/>
      <c r="M11233" s="99"/>
      <c r="N11233" s="44"/>
      <c r="O11233" s="44"/>
      <c r="P11233" s="99"/>
      <c r="Q11233" s="99"/>
      <c r="R11233" s="99"/>
      <c r="S11233" s="99"/>
      <c r="T11233" s="99"/>
      <c r="U11233" s="99"/>
      <c r="V11233" s="99"/>
      <c r="W11233" s="99"/>
      <c r="X11233" s="99"/>
      <c r="Y11233" s="99"/>
      <c r="Z11233" s="99"/>
      <c r="AF11233" s="326"/>
    </row>
    <row r="11234" spans="1:32" x14ac:dyDescent="0.25">
      <c r="A11234" s="44" t="s">
        <v>7014</v>
      </c>
      <c r="B11234" s="44" t="s">
        <v>3598</v>
      </c>
      <c r="C11234" s="45">
        <v>230301</v>
      </c>
      <c r="D11234" s="45" t="s">
        <v>12340</v>
      </c>
      <c r="E11234" s="45" t="s">
        <v>5580</v>
      </c>
      <c r="AF11234" s="326"/>
    </row>
    <row r="11235" spans="1:32" x14ac:dyDescent="0.25">
      <c r="A11235" s="102" t="s">
        <v>12212</v>
      </c>
      <c r="B11235" s="92" t="s">
        <v>12217</v>
      </c>
      <c r="C11235" s="93" t="s">
        <v>12221</v>
      </c>
      <c r="D11235" s="93" t="s">
        <v>1250</v>
      </c>
      <c r="E11235" s="94">
        <v>46317</v>
      </c>
      <c r="F11235" s="93"/>
      <c r="G11235" s="93"/>
      <c r="H11235" s="93"/>
      <c r="I11235" s="99"/>
      <c r="J11235" s="99"/>
      <c r="K11235" s="99"/>
      <c r="L11235" s="99"/>
      <c r="M11235" s="99"/>
      <c r="N11235" s="44"/>
      <c r="O11235" s="99"/>
      <c r="P11235" s="99"/>
      <c r="Q11235" s="99"/>
      <c r="R11235" s="99"/>
      <c r="S11235" s="99"/>
      <c r="T11235" s="99"/>
      <c r="U11235" s="99"/>
      <c r="V11235" s="99"/>
      <c r="W11235" s="99"/>
      <c r="X11235" s="99"/>
      <c r="Y11235" s="99"/>
      <c r="Z11235" s="99"/>
      <c r="AA11235" s="380"/>
      <c r="AF11235" s="326"/>
    </row>
    <row r="11236" spans="1:32" x14ac:dyDescent="0.3">
      <c r="A11236" s="372" t="s">
        <v>20525</v>
      </c>
      <c r="B11236" s="372" t="s">
        <v>1206</v>
      </c>
      <c r="C11236" s="125" t="s">
        <v>20612</v>
      </c>
      <c r="D11236" s="32" t="s">
        <v>20621</v>
      </c>
      <c r="E11236" s="125" t="s">
        <v>10032</v>
      </c>
      <c r="F11236" s="125" t="s">
        <v>1236</v>
      </c>
      <c r="G11236" s="125" t="s">
        <v>1237</v>
      </c>
      <c r="AF11236" s="326"/>
    </row>
    <row r="11237" spans="1:32" x14ac:dyDescent="0.25">
      <c r="A11237" s="44" t="s">
        <v>18148</v>
      </c>
      <c r="B11237" s="44" t="s">
        <v>18081</v>
      </c>
      <c r="C11237" s="45" t="s">
        <v>18414</v>
      </c>
      <c r="D11237" s="93" t="s">
        <v>3876</v>
      </c>
      <c r="E11237" s="359">
        <f>DATE(2029,9,26)</f>
        <v>47387</v>
      </c>
      <c r="F11237" s="93"/>
      <c r="G11237" s="93"/>
      <c r="H11237" s="93"/>
      <c r="I11237" s="99"/>
      <c r="J11237" s="99"/>
      <c r="K11237" s="99"/>
      <c r="L11237" s="99"/>
      <c r="M11237" s="99"/>
      <c r="N11237" s="99"/>
      <c r="O11237" s="99"/>
      <c r="P11237" s="99"/>
      <c r="Q11237" s="99"/>
      <c r="R11237" s="99"/>
      <c r="S11237" s="99"/>
      <c r="T11237" s="99"/>
      <c r="U11237" s="99"/>
      <c r="V11237" s="99"/>
      <c r="W11237" s="99"/>
      <c r="X11237" s="99"/>
      <c r="Y11237" s="99"/>
      <c r="Z11237" s="99"/>
      <c r="AF11237" s="326"/>
    </row>
    <row r="11238" spans="1:32" x14ac:dyDescent="0.25">
      <c r="A11238" s="44" t="s">
        <v>5814</v>
      </c>
      <c r="B11238" s="44" t="s">
        <v>20357</v>
      </c>
      <c r="C11238" s="45" t="s">
        <v>8814</v>
      </c>
      <c r="D11238" s="32" t="s">
        <v>12570</v>
      </c>
      <c r="E11238" s="46">
        <v>46477</v>
      </c>
      <c r="AF11238" s="326"/>
    </row>
    <row r="11239" spans="1:32" x14ac:dyDescent="0.25">
      <c r="A11239" s="44" t="s">
        <v>14287</v>
      </c>
      <c r="B11239" s="44" t="s">
        <v>5639</v>
      </c>
      <c r="C11239" s="45">
        <v>25010401</v>
      </c>
      <c r="D11239" s="45" t="s">
        <v>12340</v>
      </c>
      <c r="E11239" s="45" t="s">
        <v>13581</v>
      </c>
      <c r="AF11239" s="326"/>
    </row>
    <row r="11240" spans="1:32" x14ac:dyDescent="0.25">
      <c r="A11240" s="44" t="s">
        <v>14287</v>
      </c>
      <c r="B11240" s="44" t="s">
        <v>3298</v>
      </c>
      <c r="C11240" s="45">
        <v>25010402</v>
      </c>
      <c r="D11240" s="45" t="s">
        <v>12340</v>
      </c>
      <c r="E11240" s="45" t="s">
        <v>13581</v>
      </c>
      <c r="AF11240" s="326"/>
    </row>
    <row r="11241" spans="1:32" x14ac:dyDescent="0.25">
      <c r="A11241" s="44" t="s">
        <v>614</v>
      </c>
      <c r="B11241" s="44" t="s">
        <v>10031</v>
      </c>
      <c r="C11241" s="45">
        <v>260105</v>
      </c>
      <c r="D11241" s="45" t="s">
        <v>12340</v>
      </c>
      <c r="E11241" s="45" t="s">
        <v>19008</v>
      </c>
      <c r="AF11241" s="326"/>
    </row>
    <row r="11242" spans="1:32" x14ac:dyDescent="0.3">
      <c r="A11242" s="372" t="s">
        <v>798</v>
      </c>
      <c r="B11242" s="372" t="s">
        <v>12190</v>
      </c>
      <c r="C11242" s="125" t="s">
        <v>12191</v>
      </c>
      <c r="D11242" s="32" t="s">
        <v>20621</v>
      </c>
      <c r="E11242" s="125" t="s">
        <v>5239</v>
      </c>
      <c r="F11242" s="125" t="s">
        <v>1236</v>
      </c>
      <c r="G11242" s="125" t="s">
        <v>1237</v>
      </c>
      <c r="AF11242" s="326"/>
    </row>
    <row r="11243" spans="1:32" x14ac:dyDescent="0.25">
      <c r="A11243" s="44" t="s">
        <v>798</v>
      </c>
      <c r="B11243" s="44" t="s">
        <v>3275</v>
      </c>
      <c r="C11243" s="45">
        <v>210101</v>
      </c>
      <c r="D11243" s="45" t="s">
        <v>12340</v>
      </c>
      <c r="E11243" s="45" t="s">
        <v>3276</v>
      </c>
      <c r="AF11243" s="326"/>
    </row>
    <row r="11244" spans="1:32" x14ac:dyDescent="0.25">
      <c r="A11244" s="256" t="s">
        <v>5976</v>
      </c>
      <c r="B11244" s="256" t="s">
        <v>5907</v>
      </c>
      <c r="C11244" s="53" t="s">
        <v>5977</v>
      </c>
      <c r="D11244" s="93" t="s">
        <v>5891</v>
      </c>
      <c r="E11244" s="257">
        <v>46364</v>
      </c>
      <c r="F11244" s="93"/>
      <c r="G11244" s="93"/>
      <c r="H11244" s="93"/>
      <c r="I11244" s="99"/>
      <c r="J11244" s="99"/>
      <c r="K11244" s="99"/>
      <c r="L11244" s="99"/>
      <c r="M11244" s="99"/>
      <c r="N11244" s="99"/>
      <c r="O11244" s="99"/>
      <c r="P11244" s="99"/>
      <c r="Q11244" s="99"/>
      <c r="R11244" s="99"/>
      <c r="S11244" s="99"/>
      <c r="T11244" s="99"/>
      <c r="U11244" s="99"/>
      <c r="V11244" s="99"/>
      <c r="W11244" s="99"/>
      <c r="X11244" s="99"/>
      <c r="Y11244" s="99"/>
      <c r="Z11244" s="99"/>
      <c r="AA11244" s="380"/>
      <c r="AF11244" s="326"/>
    </row>
    <row r="11245" spans="1:32" x14ac:dyDescent="0.25">
      <c r="A11245" s="44" t="s">
        <v>11577</v>
      </c>
      <c r="B11245" s="44" t="s">
        <v>986</v>
      </c>
      <c r="C11245" s="45">
        <v>240303</v>
      </c>
      <c r="D11245" s="45" t="s">
        <v>12340</v>
      </c>
      <c r="E11245" s="45" t="s">
        <v>2686</v>
      </c>
      <c r="AF11245" s="326"/>
    </row>
    <row r="11246" spans="1:32" x14ac:dyDescent="0.25">
      <c r="A11246" s="44" t="s">
        <v>19477</v>
      </c>
      <c r="B11246" s="44" t="s">
        <v>18840</v>
      </c>
      <c r="C11246" s="45">
        <v>260202</v>
      </c>
      <c r="D11246" s="45" t="s">
        <v>12340</v>
      </c>
      <c r="E11246" s="45" t="s">
        <v>10021</v>
      </c>
      <c r="AF11246" s="326"/>
    </row>
    <row r="11247" spans="1:32" x14ac:dyDescent="0.25">
      <c r="A11247" s="102" t="s">
        <v>5798</v>
      </c>
      <c r="B11247" s="92" t="s">
        <v>12227</v>
      </c>
      <c r="C11247" s="93" t="s">
        <v>12228</v>
      </c>
      <c r="D11247" s="93" t="s">
        <v>1250</v>
      </c>
      <c r="E11247" s="94">
        <v>46317</v>
      </c>
      <c r="F11247" s="93"/>
      <c r="G11247" s="93"/>
      <c r="H11247" s="93"/>
      <c r="I11247" s="99"/>
      <c r="J11247" s="99"/>
      <c r="K11247" s="99"/>
      <c r="L11247" s="99"/>
      <c r="M11247" s="99"/>
      <c r="N11247" s="44"/>
      <c r="O11247" s="99"/>
      <c r="P11247" s="99"/>
      <c r="Q11247" s="99"/>
      <c r="R11247" s="99"/>
      <c r="S11247" s="99"/>
      <c r="T11247" s="99"/>
      <c r="U11247" s="99"/>
      <c r="V11247" s="99"/>
      <c r="W11247" s="99"/>
      <c r="X11247" s="99"/>
      <c r="Y11247" s="99"/>
      <c r="Z11247" s="99"/>
      <c r="AA11247" s="380"/>
      <c r="AF11247" s="326"/>
    </row>
    <row r="11248" spans="1:32" x14ac:dyDescent="0.25">
      <c r="A11248" s="113" t="s">
        <v>10825</v>
      </c>
      <c r="B11248" s="271" t="s">
        <v>6150</v>
      </c>
      <c r="C11248" s="59" t="s">
        <v>10852</v>
      </c>
      <c r="D11248" s="93" t="s">
        <v>1250</v>
      </c>
      <c r="E11248" s="94">
        <v>46225</v>
      </c>
      <c r="F11248" s="93"/>
      <c r="G11248" s="93"/>
      <c r="H11248" s="93"/>
      <c r="I11248" s="99"/>
      <c r="J11248" s="99"/>
      <c r="K11248" s="99"/>
      <c r="L11248" s="99"/>
      <c r="M11248" s="99"/>
      <c r="N11248" s="44"/>
      <c r="O11248" s="99"/>
      <c r="P11248" s="99"/>
      <c r="Q11248" s="99"/>
      <c r="R11248" s="99"/>
      <c r="S11248" s="99"/>
      <c r="T11248" s="99"/>
      <c r="U11248" s="99"/>
      <c r="V11248" s="99"/>
      <c r="W11248" s="99"/>
      <c r="X11248" s="99"/>
      <c r="Y11248" s="99"/>
      <c r="Z11248" s="99"/>
      <c r="AA11248" s="380"/>
      <c r="AF11248" s="326"/>
    </row>
    <row r="11249" spans="1:32" x14ac:dyDescent="0.25">
      <c r="A11249" s="44" t="s">
        <v>19478</v>
      </c>
      <c r="B11249" s="44" t="s">
        <v>5447</v>
      </c>
      <c r="C11249" s="45">
        <v>240804</v>
      </c>
      <c r="D11249" s="45" t="s">
        <v>12340</v>
      </c>
      <c r="E11249" s="45" t="s">
        <v>12234</v>
      </c>
      <c r="AF11249" s="326"/>
    </row>
    <row r="11250" spans="1:32" x14ac:dyDescent="0.25">
      <c r="A11250" s="44" t="s">
        <v>19478</v>
      </c>
      <c r="B11250" s="44" t="s">
        <v>11296</v>
      </c>
      <c r="C11250" s="45">
        <v>240402</v>
      </c>
      <c r="D11250" s="45" t="s">
        <v>12340</v>
      </c>
      <c r="E11250" s="45" t="s">
        <v>5311</v>
      </c>
      <c r="AF11250" s="326"/>
    </row>
    <row r="11251" spans="1:32" x14ac:dyDescent="0.25">
      <c r="A11251" s="44" t="s">
        <v>19478</v>
      </c>
      <c r="B11251" s="44" t="s">
        <v>2433</v>
      </c>
      <c r="C11251" s="45">
        <v>230105</v>
      </c>
      <c r="D11251" s="45" t="s">
        <v>12340</v>
      </c>
      <c r="E11251" s="45" t="s">
        <v>5580</v>
      </c>
      <c r="AF11251" s="326"/>
    </row>
    <row r="11252" spans="1:32" x14ac:dyDescent="0.25">
      <c r="A11252" s="44" t="s">
        <v>19478</v>
      </c>
      <c r="B11252" s="44" t="s">
        <v>3598</v>
      </c>
      <c r="C11252" s="45">
        <v>210305</v>
      </c>
      <c r="D11252" s="45" t="s">
        <v>12340</v>
      </c>
      <c r="E11252" s="45" t="s">
        <v>3276</v>
      </c>
      <c r="AF11252" s="326"/>
    </row>
    <row r="11253" spans="1:32" x14ac:dyDescent="0.25">
      <c r="A11253" s="44" t="s">
        <v>8789</v>
      </c>
      <c r="B11253" s="44" t="s">
        <v>8792</v>
      </c>
      <c r="C11253" s="45" t="s">
        <v>8790</v>
      </c>
      <c r="D11253" s="45" t="s">
        <v>8791</v>
      </c>
      <c r="E11253" s="46">
        <v>46402</v>
      </c>
      <c r="F11253" s="93"/>
      <c r="G11253" s="93"/>
      <c r="H11253" s="93" t="s">
        <v>1384</v>
      </c>
      <c r="I11253" s="99"/>
      <c r="J11253" s="99"/>
      <c r="K11253" s="99"/>
      <c r="L11253" s="99"/>
      <c r="M11253" s="99"/>
      <c r="N11253" s="44"/>
      <c r="O11253" s="44"/>
      <c r="P11253" s="99"/>
      <c r="Q11253" s="99"/>
      <c r="R11253" s="99"/>
      <c r="S11253" s="99"/>
      <c r="T11253" s="99"/>
      <c r="U11253" s="99"/>
      <c r="V11253" s="99"/>
      <c r="W11253" s="99"/>
      <c r="X11253" s="99"/>
      <c r="Y11253" s="99"/>
      <c r="Z11253" s="99"/>
      <c r="AF11253" s="326"/>
    </row>
    <row r="11254" spans="1:32" x14ac:dyDescent="0.25">
      <c r="A11254" s="44" t="s">
        <v>9624</v>
      </c>
      <c r="B11254" s="44" t="s">
        <v>16000</v>
      </c>
      <c r="C11254" s="45" t="s">
        <v>9916</v>
      </c>
      <c r="D11254" s="93" t="s">
        <v>3876</v>
      </c>
      <c r="E11254" s="359">
        <f>DATE(2027,7,19)</f>
        <v>46587</v>
      </c>
      <c r="F11254" s="93"/>
      <c r="G11254" s="93"/>
      <c r="H11254" s="93"/>
      <c r="I11254" s="99"/>
      <c r="J11254" s="99"/>
      <c r="K11254" s="99"/>
      <c r="L11254" s="99"/>
      <c r="M11254" s="99"/>
      <c r="N11254" s="99"/>
      <c r="O11254" s="99"/>
      <c r="P11254" s="99"/>
      <c r="Q11254" s="99"/>
      <c r="R11254" s="99"/>
      <c r="S11254" s="99"/>
      <c r="T11254" s="99"/>
      <c r="U11254" s="99"/>
      <c r="V11254" s="99"/>
      <c r="W11254" s="99"/>
      <c r="X11254" s="99"/>
      <c r="Y11254" s="99"/>
      <c r="Z11254" s="99"/>
      <c r="AF11254" s="326"/>
    </row>
    <row r="11255" spans="1:32" x14ac:dyDescent="0.25">
      <c r="A11255" s="44" t="s">
        <v>19479</v>
      </c>
      <c r="B11255" s="44" t="s">
        <v>990</v>
      </c>
      <c r="C11255" s="45">
        <v>260102</v>
      </c>
      <c r="D11255" s="45" t="s">
        <v>12340</v>
      </c>
      <c r="E11255" s="45" t="s">
        <v>8976</v>
      </c>
      <c r="AF11255" s="326"/>
    </row>
    <row r="11256" spans="1:32" x14ac:dyDescent="0.25">
      <c r="A11256" s="360" t="s">
        <v>14066</v>
      </c>
      <c r="B11256" s="92" t="s">
        <v>14075</v>
      </c>
      <c r="C11256" s="93" t="s">
        <v>14076</v>
      </c>
      <c r="D11256" s="93" t="s">
        <v>1250</v>
      </c>
      <c r="E11256" s="94">
        <v>47223</v>
      </c>
      <c r="F11256" s="93"/>
      <c r="G11256" s="93"/>
      <c r="H11256" s="93"/>
      <c r="I11256" s="99"/>
      <c r="J11256" s="99"/>
      <c r="K11256" s="99"/>
      <c r="L11256" s="99"/>
      <c r="M11256" s="99"/>
      <c r="N11256" s="99"/>
      <c r="O11256" s="99"/>
      <c r="P11256" s="99"/>
      <c r="Q11256" s="99"/>
      <c r="R11256" s="99"/>
      <c r="S11256" s="99"/>
      <c r="T11256" s="99"/>
      <c r="U11256" s="99"/>
      <c r="V11256" s="99"/>
      <c r="W11256" s="99"/>
      <c r="X11256" s="99"/>
      <c r="Y11256" s="99"/>
      <c r="Z11256" s="99"/>
      <c r="AF11256" s="326"/>
    </row>
    <row r="11257" spans="1:32" x14ac:dyDescent="0.25">
      <c r="A11257" s="256" t="s">
        <v>9198</v>
      </c>
      <c r="B11257" s="256" t="s">
        <v>9158</v>
      </c>
      <c r="C11257" s="53" t="s">
        <v>9268</v>
      </c>
      <c r="D11257" s="93" t="s">
        <v>5891</v>
      </c>
      <c r="E11257" s="257">
        <v>47059</v>
      </c>
      <c r="F11257" s="93"/>
      <c r="G11257" s="93"/>
      <c r="H11257" s="93"/>
      <c r="I11257" s="99"/>
      <c r="J11257" s="99"/>
      <c r="K11257" s="99"/>
      <c r="L11257" s="99"/>
      <c r="M11257" s="99"/>
      <c r="N11257" s="99"/>
      <c r="O11257" s="99"/>
      <c r="P11257" s="99"/>
      <c r="Q11257" s="99"/>
      <c r="R11257" s="99"/>
      <c r="S11257" s="99"/>
      <c r="T11257" s="99"/>
      <c r="U11257" s="99"/>
      <c r="V11257" s="99"/>
      <c r="W11257" s="99"/>
      <c r="X11257" s="99"/>
      <c r="Y11257" s="99"/>
      <c r="Z11257" s="99"/>
      <c r="AF11257" s="326"/>
    </row>
    <row r="11258" spans="1:32" x14ac:dyDescent="0.25">
      <c r="A11258" s="44" t="s">
        <v>19480</v>
      </c>
      <c r="B11258" s="44" t="s">
        <v>980</v>
      </c>
      <c r="C11258" s="45">
        <v>260103</v>
      </c>
      <c r="D11258" s="45" t="s">
        <v>12340</v>
      </c>
      <c r="E11258" s="45" t="s">
        <v>8976</v>
      </c>
      <c r="AF11258" s="326"/>
    </row>
    <row r="11259" spans="1:32" x14ac:dyDescent="0.3">
      <c r="A11259" s="372" t="s">
        <v>16623</v>
      </c>
      <c r="B11259" s="372" t="s">
        <v>1661</v>
      </c>
      <c r="C11259" s="125" t="s">
        <v>16726</v>
      </c>
      <c r="D11259" s="32" t="s">
        <v>20621</v>
      </c>
      <c r="E11259" s="125" t="s">
        <v>5580</v>
      </c>
      <c r="F11259" s="125" t="s">
        <v>1236</v>
      </c>
      <c r="G11259" s="125" t="s">
        <v>1236</v>
      </c>
      <c r="AF11259" s="326"/>
    </row>
    <row r="11260" spans="1:32" x14ac:dyDescent="0.25">
      <c r="A11260" s="44" t="s">
        <v>7015</v>
      </c>
      <c r="B11260" s="44" t="s">
        <v>18840</v>
      </c>
      <c r="C11260" s="45">
        <v>260202</v>
      </c>
      <c r="D11260" s="45" t="s">
        <v>12340</v>
      </c>
      <c r="E11260" s="45" t="s">
        <v>10021</v>
      </c>
      <c r="AF11260" s="326"/>
    </row>
    <row r="11261" spans="1:32" x14ac:dyDescent="0.25">
      <c r="A11261" s="44" t="s">
        <v>19481</v>
      </c>
      <c r="B11261" s="44" t="s">
        <v>2433</v>
      </c>
      <c r="C11261" s="45">
        <v>250106</v>
      </c>
      <c r="D11261" s="45" t="s">
        <v>12340</v>
      </c>
      <c r="E11261" s="45" t="s">
        <v>12896</v>
      </c>
      <c r="AF11261" s="326"/>
    </row>
    <row r="11262" spans="1:32" x14ac:dyDescent="0.3">
      <c r="A11262" s="57" t="s">
        <v>18556</v>
      </c>
      <c r="B11262" s="57" t="s">
        <v>2254</v>
      </c>
      <c r="C11262" s="62">
        <v>24030</v>
      </c>
      <c r="D11262" s="93" t="s">
        <v>5007</v>
      </c>
      <c r="E11262" s="60">
        <v>46326</v>
      </c>
      <c r="F11262" s="379"/>
      <c r="G11262" s="379"/>
      <c r="H11262" s="379"/>
      <c r="I11262" s="380"/>
      <c r="J11262" s="380"/>
      <c r="K11262" s="380"/>
      <c r="L11262" s="380"/>
      <c r="M11262" s="380"/>
      <c r="N11262" s="380"/>
      <c r="O11262" s="380"/>
      <c r="P11262" s="380"/>
      <c r="Q11262" s="380"/>
      <c r="R11262" s="380"/>
      <c r="S11262" s="380"/>
      <c r="T11262" s="380"/>
      <c r="U11262" s="380"/>
      <c r="V11262" s="380"/>
      <c r="W11262" s="380"/>
      <c r="X11262" s="380"/>
      <c r="Y11262" s="380"/>
      <c r="Z11262" s="380"/>
      <c r="AA11262" s="380"/>
      <c r="AF11262" s="326"/>
    </row>
    <row r="11263" spans="1:32" x14ac:dyDescent="0.25">
      <c r="A11263" s="44" t="s">
        <v>17165</v>
      </c>
      <c r="B11263" s="44" t="s">
        <v>5447</v>
      </c>
      <c r="C11263" s="45">
        <v>250802</v>
      </c>
      <c r="D11263" s="45" t="s">
        <v>12340</v>
      </c>
      <c r="E11263" s="45" t="s">
        <v>10682</v>
      </c>
      <c r="AF11263" s="326"/>
    </row>
    <row r="11264" spans="1:32" x14ac:dyDescent="0.25">
      <c r="A11264" s="44" t="s">
        <v>14541</v>
      </c>
      <c r="B11264" s="44" t="s">
        <v>13127</v>
      </c>
      <c r="C11264" s="45">
        <v>13.25</v>
      </c>
      <c r="D11264" s="45" t="s">
        <v>13565</v>
      </c>
      <c r="E11264" s="46">
        <v>47664</v>
      </c>
      <c r="F11264" s="45" t="s">
        <v>1384</v>
      </c>
      <c r="G11264" s="93"/>
      <c r="H11264" s="93"/>
      <c r="I11264" s="99"/>
      <c r="J11264" s="99"/>
      <c r="K11264" s="99"/>
      <c r="L11264" s="99"/>
      <c r="M11264" s="99"/>
      <c r="N11264" s="99"/>
      <c r="O11264" s="99"/>
      <c r="P11264" s="99"/>
      <c r="Q11264" s="99"/>
      <c r="R11264" s="99"/>
      <c r="S11264" s="99"/>
      <c r="T11264" s="99"/>
      <c r="U11264" s="99"/>
      <c r="V11264" s="99"/>
      <c r="W11264" s="99"/>
      <c r="X11264" s="99"/>
      <c r="Y11264" s="99"/>
      <c r="Z11264" s="99"/>
      <c r="AF11264" s="326"/>
    </row>
    <row r="11265" spans="1:32" x14ac:dyDescent="0.25">
      <c r="A11265" s="44" t="s">
        <v>14541</v>
      </c>
      <c r="B11265" s="44" t="s">
        <v>20343</v>
      </c>
      <c r="C11265" s="45" t="s">
        <v>14521</v>
      </c>
      <c r="D11265" s="32" t="s">
        <v>12570</v>
      </c>
      <c r="E11265" s="46">
        <v>46387</v>
      </c>
      <c r="AF11265" s="326"/>
    </row>
    <row r="11266" spans="1:32" x14ac:dyDescent="0.25">
      <c r="A11266" s="44" t="s">
        <v>9085</v>
      </c>
      <c r="B11266" s="44" t="s">
        <v>3160</v>
      </c>
      <c r="C11266" s="45">
        <v>230901</v>
      </c>
      <c r="D11266" s="45" t="s">
        <v>12340</v>
      </c>
      <c r="E11266" s="45" t="s">
        <v>8524</v>
      </c>
      <c r="AF11266" s="326"/>
    </row>
    <row r="11267" spans="1:32" x14ac:dyDescent="0.25">
      <c r="A11267" s="44" t="s">
        <v>7379</v>
      </c>
      <c r="B11267" s="44" t="s">
        <v>7650</v>
      </c>
      <c r="C11267" s="45">
        <v>230504</v>
      </c>
      <c r="D11267" s="45" t="s">
        <v>12340</v>
      </c>
      <c r="E11267" s="45" t="s">
        <v>7651</v>
      </c>
      <c r="AF11267" s="326"/>
    </row>
    <row r="11268" spans="1:32" x14ac:dyDescent="0.25">
      <c r="A11268" s="44" t="s">
        <v>8330</v>
      </c>
      <c r="B11268" s="44" t="s">
        <v>7650</v>
      </c>
      <c r="C11268" s="45">
        <v>230504</v>
      </c>
      <c r="D11268" s="45" t="s">
        <v>12340</v>
      </c>
      <c r="E11268" s="45" t="s">
        <v>7651</v>
      </c>
      <c r="AF11268" s="326"/>
    </row>
    <row r="11269" spans="1:32" x14ac:dyDescent="0.25">
      <c r="A11269" s="44" t="s">
        <v>12651</v>
      </c>
      <c r="B11269" s="44" t="s">
        <v>20397</v>
      </c>
      <c r="C11269" s="45" t="s">
        <v>8815</v>
      </c>
      <c r="D11269" s="32" t="s">
        <v>12570</v>
      </c>
      <c r="E11269" s="46">
        <v>46418</v>
      </c>
      <c r="AF11269" s="326"/>
    </row>
    <row r="11270" spans="1:32" x14ac:dyDescent="0.25">
      <c r="A11270" s="44" t="s">
        <v>3182</v>
      </c>
      <c r="B11270" s="44" t="s">
        <v>15977</v>
      </c>
      <c r="C11270" s="45" t="s">
        <v>7147</v>
      </c>
      <c r="D11270" s="93" t="s">
        <v>3876</v>
      </c>
      <c r="E11270" s="359">
        <f>DATE(2027,4,14)</f>
        <v>46491</v>
      </c>
      <c r="F11270" s="93"/>
      <c r="G11270" s="93"/>
      <c r="H11270" s="93"/>
      <c r="I11270" s="99"/>
      <c r="J11270" s="99"/>
      <c r="K11270" s="99"/>
      <c r="L11270" s="99"/>
      <c r="M11270" s="99"/>
      <c r="N11270" s="99"/>
      <c r="O11270" s="99"/>
      <c r="P11270" s="99"/>
      <c r="Q11270" s="99"/>
      <c r="R11270" s="99"/>
      <c r="S11270" s="99"/>
      <c r="T11270" s="99"/>
      <c r="U11270" s="99"/>
      <c r="V11270" s="99"/>
      <c r="W11270" s="99"/>
      <c r="X11270" s="99"/>
      <c r="Y11270" s="99"/>
      <c r="Z11270" s="99"/>
      <c r="AF11270" s="326"/>
    </row>
    <row r="11271" spans="1:32" x14ac:dyDescent="0.25">
      <c r="A11271" s="44" t="s">
        <v>19482</v>
      </c>
      <c r="B11271" s="44" t="s">
        <v>5447</v>
      </c>
      <c r="C11271" s="45">
        <v>250802</v>
      </c>
      <c r="D11271" s="45" t="s">
        <v>12340</v>
      </c>
      <c r="E11271" s="45" t="s">
        <v>10682</v>
      </c>
      <c r="AF11271" s="326"/>
    </row>
    <row r="11272" spans="1:32" x14ac:dyDescent="0.25">
      <c r="A11272" s="44" t="s">
        <v>17166</v>
      </c>
      <c r="B11272" s="44" t="s">
        <v>2433</v>
      </c>
      <c r="C11272" s="45">
        <v>250106</v>
      </c>
      <c r="D11272" s="45" t="s">
        <v>12340</v>
      </c>
      <c r="E11272" s="45" t="s">
        <v>12896</v>
      </c>
      <c r="AF11272" s="326"/>
    </row>
    <row r="11273" spans="1:32" x14ac:dyDescent="0.25">
      <c r="A11273" s="44" t="s">
        <v>19483</v>
      </c>
      <c r="B11273" s="44" t="s">
        <v>3298</v>
      </c>
      <c r="C11273" s="45">
        <v>26010402</v>
      </c>
      <c r="D11273" s="45" t="s">
        <v>12340</v>
      </c>
      <c r="E11273" s="45" t="s">
        <v>18836</v>
      </c>
      <c r="AF11273" s="326"/>
    </row>
    <row r="11274" spans="1:32" x14ac:dyDescent="0.25">
      <c r="A11274" s="44" t="s">
        <v>19483</v>
      </c>
      <c r="B11274" s="44" t="s">
        <v>5639</v>
      </c>
      <c r="C11274" s="45">
        <v>26010401</v>
      </c>
      <c r="D11274" s="45" t="s">
        <v>12340</v>
      </c>
      <c r="E11274" s="45" t="s">
        <v>18836</v>
      </c>
      <c r="AF11274" s="326"/>
    </row>
    <row r="11275" spans="1:32" x14ac:dyDescent="0.25">
      <c r="A11275" s="44" t="s">
        <v>8004</v>
      </c>
      <c r="B11275" s="44" t="s">
        <v>7990</v>
      </c>
      <c r="C11275" s="45" t="s">
        <v>8005</v>
      </c>
      <c r="D11275" s="45" t="s">
        <v>12177</v>
      </c>
      <c r="E11275" s="45" t="s">
        <v>5073</v>
      </c>
      <c r="F11275" s="93"/>
      <c r="G11275" s="93"/>
      <c r="H11275" s="93"/>
      <c r="I11275" s="99"/>
      <c r="J11275" s="99"/>
      <c r="K11275" s="99"/>
      <c r="L11275" s="99"/>
      <c r="M11275" s="99"/>
      <c r="N11275" s="99"/>
      <c r="O11275" s="99"/>
      <c r="P11275" s="99"/>
      <c r="Q11275" s="99"/>
      <c r="R11275" s="99"/>
      <c r="S11275" s="99"/>
      <c r="T11275" s="99"/>
      <c r="U11275" s="99"/>
      <c r="V11275" s="99"/>
      <c r="W11275" s="99"/>
      <c r="X11275" s="99"/>
      <c r="Y11275" s="99"/>
      <c r="Z11275" s="99"/>
      <c r="AF11275" s="326"/>
    </row>
    <row r="11276" spans="1:32" x14ac:dyDescent="0.25">
      <c r="A11276" s="44" t="s">
        <v>8004</v>
      </c>
      <c r="B11276" s="44" t="s">
        <v>7990</v>
      </c>
      <c r="C11276" s="45" t="s">
        <v>8005</v>
      </c>
      <c r="D11276" s="93" t="s">
        <v>18817</v>
      </c>
      <c r="E11276" s="45" t="s">
        <v>5235</v>
      </c>
      <c r="F11276" s="379"/>
      <c r="G11276" s="379"/>
      <c r="H11276" s="379"/>
      <c r="I11276" s="380"/>
      <c r="J11276" s="380"/>
      <c r="K11276" s="380"/>
      <c r="L11276" s="380"/>
      <c r="M11276" s="380"/>
      <c r="N11276" s="380"/>
      <c r="O11276" s="380"/>
      <c r="P11276" s="380"/>
      <c r="Q11276" s="380"/>
      <c r="R11276" s="380"/>
      <c r="S11276" s="380"/>
      <c r="T11276" s="380"/>
      <c r="U11276" s="380"/>
      <c r="V11276" s="380"/>
      <c r="W11276" s="380"/>
      <c r="X11276" s="380"/>
      <c r="Y11276" s="380"/>
      <c r="Z11276" s="380"/>
      <c r="AA11276" s="380"/>
      <c r="AF11276" s="326"/>
    </row>
    <row r="11277" spans="1:32" x14ac:dyDescent="0.25">
      <c r="A11277" s="44" t="s">
        <v>8004</v>
      </c>
      <c r="B11277" s="44" t="s">
        <v>7990</v>
      </c>
      <c r="C11277" s="45" t="s">
        <v>8005</v>
      </c>
      <c r="D11277" s="45" t="s">
        <v>10697</v>
      </c>
      <c r="E11277" s="45" t="s">
        <v>5073</v>
      </c>
      <c r="F11277" s="93"/>
      <c r="G11277" s="93"/>
      <c r="H11277" s="93"/>
      <c r="I11277" s="99"/>
      <c r="J11277" s="99"/>
      <c r="K11277" s="99"/>
      <c r="L11277" s="99"/>
      <c r="M11277" s="99"/>
      <c r="N11277" s="44"/>
      <c r="O11277" s="44"/>
      <c r="P11277" s="99"/>
      <c r="Q11277" s="99"/>
      <c r="R11277" s="99"/>
      <c r="S11277" s="99"/>
      <c r="T11277" s="99"/>
      <c r="U11277" s="99"/>
      <c r="V11277" s="99"/>
      <c r="W11277" s="99"/>
      <c r="X11277" s="99"/>
      <c r="Y11277" s="99"/>
      <c r="Z11277" s="99"/>
      <c r="AF11277" s="326"/>
    </row>
    <row r="11278" spans="1:32" x14ac:dyDescent="0.25">
      <c r="A11278" s="368" t="s">
        <v>15296</v>
      </c>
      <c r="B11278" s="256" t="s">
        <v>15281</v>
      </c>
      <c r="C11278" s="53" t="s">
        <v>15399</v>
      </c>
      <c r="D11278" s="93" t="s">
        <v>5891</v>
      </c>
      <c r="E11278" s="257">
        <v>47252</v>
      </c>
      <c r="F11278" s="93"/>
      <c r="G11278" s="93"/>
      <c r="H11278" s="93"/>
      <c r="I11278" s="99"/>
      <c r="J11278" s="99"/>
      <c r="K11278" s="99"/>
      <c r="L11278" s="99"/>
      <c r="M11278" s="99"/>
      <c r="N11278" s="99"/>
      <c r="O11278" s="99"/>
      <c r="P11278" s="99"/>
      <c r="Q11278" s="99"/>
      <c r="R11278" s="99"/>
      <c r="S11278" s="99"/>
      <c r="T11278" s="99"/>
      <c r="U11278" s="99"/>
      <c r="V11278" s="99"/>
      <c r="W11278" s="99"/>
      <c r="X11278" s="99"/>
      <c r="Y11278" s="99"/>
      <c r="Z11278" s="99"/>
      <c r="AF11278" s="326"/>
    </row>
    <row r="11279" spans="1:32" x14ac:dyDescent="0.25">
      <c r="A11279" s="44" t="s">
        <v>9625</v>
      </c>
      <c r="B11279" s="44" t="s">
        <v>16221</v>
      </c>
      <c r="C11279" s="45" t="s">
        <v>5397</v>
      </c>
      <c r="D11279" s="93" t="s">
        <v>3876</v>
      </c>
      <c r="E11279" s="359">
        <f>DATE(2027,3,23)</f>
        <v>46469</v>
      </c>
      <c r="F11279" s="93"/>
      <c r="G11279" s="93"/>
      <c r="H11279" s="93"/>
      <c r="I11279" s="99"/>
      <c r="J11279" s="99"/>
      <c r="K11279" s="99"/>
      <c r="L11279" s="99"/>
      <c r="M11279" s="99"/>
      <c r="N11279" s="99"/>
      <c r="O11279" s="99"/>
      <c r="P11279" s="99"/>
      <c r="Q11279" s="99"/>
      <c r="R11279" s="99"/>
      <c r="S11279" s="99"/>
      <c r="T11279" s="99"/>
      <c r="U11279" s="99"/>
      <c r="V11279" s="99"/>
      <c r="W11279" s="99"/>
      <c r="X11279" s="99"/>
      <c r="Y11279" s="99"/>
      <c r="Z11279" s="99"/>
      <c r="AF11279" s="326"/>
    </row>
    <row r="11280" spans="1:32" x14ac:dyDescent="0.25">
      <c r="A11280" s="44" t="s">
        <v>9625</v>
      </c>
      <c r="B11280" s="44" t="s">
        <v>16102</v>
      </c>
      <c r="C11280" s="45" t="s">
        <v>10598</v>
      </c>
      <c r="D11280" s="93" t="s">
        <v>3876</v>
      </c>
      <c r="E11280" s="359">
        <f>DATE(2028,3,27)</f>
        <v>46839</v>
      </c>
      <c r="F11280" s="93"/>
      <c r="G11280" s="93"/>
      <c r="H11280" s="93"/>
      <c r="I11280" s="99"/>
      <c r="J11280" s="99"/>
      <c r="K11280" s="99"/>
      <c r="L11280" s="99"/>
      <c r="M11280" s="99"/>
      <c r="N11280" s="99"/>
      <c r="O11280" s="99"/>
      <c r="P11280" s="99"/>
      <c r="Q11280" s="99"/>
      <c r="R11280" s="99"/>
      <c r="S11280" s="99"/>
      <c r="T11280" s="99"/>
      <c r="U11280" s="99"/>
      <c r="V11280" s="99"/>
      <c r="W11280" s="99"/>
      <c r="X11280" s="99"/>
      <c r="Y11280" s="99"/>
      <c r="Z11280" s="99"/>
      <c r="AF11280" s="326"/>
    </row>
    <row r="11281" spans="1:32" x14ac:dyDescent="0.25">
      <c r="A11281" s="44" t="s">
        <v>9625</v>
      </c>
      <c r="B11281" s="44" t="s">
        <v>16222</v>
      </c>
      <c r="C11281" s="45" t="s">
        <v>10599</v>
      </c>
      <c r="D11281" s="93" t="s">
        <v>3876</v>
      </c>
      <c r="E11281" s="359">
        <f>DATE(2028,3,25)</f>
        <v>46837</v>
      </c>
      <c r="F11281" s="93"/>
      <c r="G11281" s="93"/>
      <c r="H11281" s="93"/>
      <c r="I11281" s="99"/>
      <c r="J11281" s="99"/>
      <c r="K11281" s="99"/>
      <c r="L11281" s="99"/>
      <c r="M11281" s="99"/>
      <c r="N11281" s="99"/>
      <c r="O11281" s="99"/>
      <c r="P11281" s="99"/>
      <c r="Q11281" s="99"/>
      <c r="R11281" s="99"/>
      <c r="S11281" s="99"/>
      <c r="T11281" s="99"/>
      <c r="U11281" s="99"/>
      <c r="V11281" s="99"/>
      <c r="W11281" s="99"/>
      <c r="X11281" s="99"/>
      <c r="Y11281" s="99"/>
      <c r="Z11281" s="99"/>
      <c r="AF11281" s="326"/>
    </row>
    <row r="11282" spans="1:32" x14ac:dyDescent="0.3">
      <c r="A11282" s="372" t="s">
        <v>20148</v>
      </c>
      <c r="B11282" s="372" t="s">
        <v>1214</v>
      </c>
      <c r="C11282" s="125" t="s">
        <v>18610</v>
      </c>
      <c r="D11282" s="32" t="s">
        <v>20621</v>
      </c>
      <c r="E11282" s="125" t="s">
        <v>8976</v>
      </c>
      <c r="F11282" s="125" t="s">
        <v>1236</v>
      </c>
      <c r="G11282" s="125" t="s">
        <v>1237</v>
      </c>
      <c r="AF11282" s="326"/>
    </row>
    <row r="11283" spans="1:32" x14ac:dyDescent="0.25">
      <c r="A11283" s="44" t="s">
        <v>8942</v>
      </c>
      <c r="B11283" s="44" t="s">
        <v>8006</v>
      </c>
      <c r="C11283" s="45" t="s">
        <v>8007</v>
      </c>
      <c r="D11283" s="45" t="s">
        <v>12177</v>
      </c>
      <c r="E11283" s="45" t="s">
        <v>4375</v>
      </c>
      <c r="F11283" s="93"/>
      <c r="G11283" s="93"/>
      <c r="H11283" s="93"/>
      <c r="I11283" s="99"/>
      <c r="J11283" s="99"/>
      <c r="K11283" s="99"/>
      <c r="L11283" s="99"/>
      <c r="M11283" s="99"/>
      <c r="N11283" s="99"/>
      <c r="O11283" s="99"/>
      <c r="P11283" s="99"/>
      <c r="Q11283" s="99"/>
      <c r="R11283" s="99"/>
      <c r="S11283" s="99"/>
      <c r="T11283" s="99"/>
      <c r="U11283" s="99"/>
      <c r="V11283" s="99"/>
      <c r="W11283" s="99"/>
      <c r="X11283" s="99"/>
      <c r="Y11283" s="99"/>
      <c r="Z11283" s="99"/>
      <c r="AF11283" s="326"/>
    </row>
    <row r="11284" spans="1:32" x14ac:dyDescent="0.25">
      <c r="A11284" s="44" t="s">
        <v>8942</v>
      </c>
      <c r="B11284" s="44" t="s">
        <v>8006</v>
      </c>
      <c r="C11284" s="45" t="s">
        <v>8007</v>
      </c>
      <c r="D11284" s="93" t="s">
        <v>18817</v>
      </c>
      <c r="E11284" s="45" t="s">
        <v>7992</v>
      </c>
      <c r="F11284" s="379"/>
      <c r="G11284" s="379"/>
      <c r="H11284" s="379"/>
      <c r="I11284" s="380"/>
      <c r="J11284" s="380"/>
      <c r="K11284" s="380"/>
      <c r="L11284" s="380"/>
      <c r="M11284" s="380"/>
      <c r="N11284" s="380"/>
      <c r="O11284" s="380"/>
      <c r="P11284" s="380"/>
      <c r="Q11284" s="380"/>
      <c r="R11284" s="380"/>
      <c r="S11284" s="380"/>
      <c r="T11284" s="380"/>
      <c r="U11284" s="380"/>
      <c r="V11284" s="380"/>
      <c r="W11284" s="380"/>
      <c r="X11284" s="380"/>
      <c r="Y11284" s="380"/>
      <c r="Z11284" s="380"/>
      <c r="AA11284" s="380"/>
      <c r="AF11284" s="326"/>
    </row>
    <row r="11285" spans="1:32" x14ac:dyDescent="0.25">
      <c r="A11285" s="44" t="s">
        <v>8942</v>
      </c>
      <c r="B11285" s="44" t="s">
        <v>8006</v>
      </c>
      <c r="C11285" s="45" t="s">
        <v>8007</v>
      </c>
      <c r="D11285" s="45" t="s">
        <v>10697</v>
      </c>
      <c r="E11285" s="46">
        <v>46660</v>
      </c>
      <c r="F11285" s="93"/>
      <c r="G11285" s="93"/>
      <c r="H11285" s="93"/>
      <c r="I11285" s="99"/>
      <c r="J11285" s="99"/>
      <c r="K11285" s="99"/>
      <c r="L11285" s="99"/>
      <c r="M11285" s="99"/>
      <c r="N11285" s="44"/>
      <c r="O11285" s="44"/>
      <c r="P11285" s="99"/>
      <c r="Q11285" s="99"/>
      <c r="R11285" s="99"/>
      <c r="S11285" s="99"/>
      <c r="T11285" s="99"/>
      <c r="U11285" s="99"/>
      <c r="V11285" s="99"/>
      <c r="W11285" s="99"/>
      <c r="X11285" s="99"/>
      <c r="Y11285" s="99"/>
      <c r="Z11285" s="99"/>
      <c r="AF11285" s="326"/>
    </row>
    <row r="11286" spans="1:32" x14ac:dyDescent="0.3">
      <c r="A11286" s="372" t="s">
        <v>1571</v>
      </c>
      <c r="B11286" s="372" t="s">
        <v>1217</v>
      </c>
      <c r="C11286" s="125" t="s">
        <v>20617</v>
      </c>
      <c r="D11286" s="32" t="s">
        <v>20621</v>
      </c>
      <c r="E11286" s="125" t="s">
        <v>10032</v>
      </c>
      <c r="F11286" s="125" t="s">
        <v>1236</v>
      </c>
      <c r="G11286" s="125" t="s">
        <v>1237</v>
      </c>
      <c r="AF11286" s="326"/>
    </row>
    <row r="11287" spans="1:32" x14ac:dyDescent="0.25">
      <c r="A11287" s="44" t="s">
        <v>1571</v>
      </c>
      <c r="B11287" s="44" t="s">
        <v>4392</v>
      </c>
      <c r="C11287" s="45" t="s">
        <v>4439</v>
      </c>
      <c r="D11287" s="45" t="s">
        <v>12177</v>
      </c>
      <c r="E11287" s="45" t="s">
        <v>2628</v>
      </c>
      <c r="F11287" s="93"/>
      <c r="G11287" s="93"/>
      <c r="H11287" s="93"/>
      <c r="I11287" s="99"/>
      <c r="J11287" s="99"/>
      <c r="K11287" s="99"/>
      <c r="L11287" s="99"/>
      <c r="M11287" s="99"/>
      <c r="N11287" s="99"/>
      <c r="O11287" s="99"/>
      <c r="P11287" s="99"/>
      <c r="Q11287" s="99"/>
      <c r="R11287" s="99"/>
      <c r="S11287" s="99"/>
      <c r="T11287" s="99"/>
      <c r="U11287" s="99"/>
      <c r="V11287" s="99"/>
      <c r="W11287" s="99"/>
      <c r="X11287" s="99"/>
      <c r="Y11287" s="99"/>
      <c r="Z11287" s="99"/>
      <c r="AF11287" s="326"/>
    </row>
    <row r="11288" spans="1:32" x14ac:dyDescent="0.25">
      <c r="A11288" s="44" t="s">
        <v>1571</v>
      </c>
      <c r="B11288" s="44" t="s">
        <v>4392</v>
      </c>
      <c r="C11288" s="45" t="s">
        <v>4439</v>
      </c>
      <c r="D11288" s="93" t="s">
        <v>18817</v>
      </c>
      <c r="E11288" s="45" t="s">
        <v>2628</v>
      </c>
      <c r="F11288" s="379"/>
      <c r="G11288" s="379"/>
      <c r="H11288" s="379"/>
      <c r="I11288" s="380"/>
      <c r="J11288" s="380"/>
      <c r="K11288" s="380"/>
      <c r="L11288" s="380"/>
      <c r="M11288" s="380"/>
      <c r="N11288" s="380"/>
      <c r="O11288" s="380"/>
      <c r="P11288" s="380"/>
      <c r="Q11288" s="380"/>
      <c r="R11288" s="380"/>
      <c r="S11288" s="380"/>
      <c r="T11288" s="380"/>
      <c r="U11288" s="380"/>
      <c r="V11288" s="380"/>
      <c r="W11288" s="380"/>
      <c r="X11288" s="380"/>
      <c r="Y11288" s="380"/>
      <c r="Z11288" s="380"/>
      <c r="AA11288" s="380"/>
      <c r="AF11288" s="326"/>
    </row>
    <row r="11289" spans="1:32" x14ac:dyDescent="0.25">
      <c r="A11289" s="44" t="s">
        <v>13733</v>
      </c>
      <c r="B11289" s="44" t="s">
        <v>210</v>
      </c>
      <c r="C11289" s="45">
        <v>241001</v>
      </c>
      <c r="D11289" s="45" t="s">
        <v>12340</v>
      </c>
      <c r="E11289" s="45" t="s">
        <v>5650</v>
      </c>
      <c r="AF11289" s="326"/>
    </row>
    <row r="11290" spans="1:32" x14ac:dyDescent="0.25">
      <c r="A11290" s="44" t="s">
        <v>5636</v>
      </c>
      <c r="B11290" s="44" t="s">
        <v>965</v>
      </c>
      <c r="C11290" s="45">
        <v>220303</v>
      </c>
      <c r="D11290" s="45" t="s">
        <v>12340</v>
      </c>
      <c r="E11290" s="45" t="s">
        <v>2686</v>
      </c>
      <c r="AF11290" s="326"/>
    </row>
    <row r="11291" spans="1:32" x14ac:dyDescent="0.25">
      <c r="A11291" s="44" t="s">
        <v>79</v>
      </c>
      <c r="B11291" s="44" t="s">
        <v>13165</v>
      </c>
      <c r="C11291" s="45">
        <v>32.229999999999997</v>
      </c>
      <c r="D11291" s="45" t="s">
        <v>13565</v>
      </c>
      <c r="E11291" s="46">
        <v>46934</v>
      </c>
      <c r="F11291" s="45"/>
      <c r="G11291" s="93"/>
      <c r="H11291" s="93"/>
      <c r="I11291" s="99"/>
      <c r="J11291" s="99"/>
      <c r="K11291" s="99"/>
      <c r="L11291" s="99"/>
      <c r="M11291" s="99"/>
      <c r="N11291" s="99"/>
      <c r="O11291" s="99"/>
      <c r="P11291" s="99"/>
      <c r="Q11291" s="99"/>
      <c r="R11291" s="99"/>
      <c r="S11291" s="99"/>
      <c r="T11291" s="99"/>
      <c r="U11291" s="99"/>
      <c r="V11291" s="99"/>
      <c r="W11291" s="99"/>
      <c r="X11291" s="99"/>
      <c r="Y11291" s="99"/>
      <c r="Z11291" s="99"/>
      <c r="AF11291" s="326"/>
    </row>
    <row r="11292" spans="1:32" x14ac:dyDescent="0.25">
      <c r="A11292" s="44" t="s">
        <v>79</v>
      </c>
      <c r="B11292" s="44" t="s">
        <v>1967</v>
      </c>
      <c r="C11292" s="45" t="s">
        <v>7889</v>
      </c>
      <c r="D11292" s="46" t="s">
        <v>13037</v>
      </c>
      <c r="E11292" s="46">
        <v>46249</v>
      </c>
      <c r="AF11292" s="326"/>
    </row>
    <row r="11293" spans="1:32" x14ac:dyDescent="0.25">
      <c r="A11293" s="44" t="s">
        <v>79</v>
      </c>
      <c r="B11293" s="44" t="s">
        <v>1967</v>
      </c>
      <c r="C11293" s="45" t="s">
        <v>7889</v>
      </c>
      <c r="D11293" s="46" t="s">
        <v>13037</v>
      </c>
      <c r="E11293" s="46">
        <v>46249</v>
      </c>
      <c r="AF11293" s="326"/>
    </row>
    <row r="11294" spans="1:32" x14ac:dyDescent="0.25">
      <c r="A11294" s="44" t="s">
        <v>79</v>
      </c>
      <c r="B11294" s="44" t="s">
        <v>1967</v>
      </c>
      <c r="C11294" s="45" t="s">
        <v>7889</v>
      </c>
      <c r="D11294" s="46" t="s">
        <v>13037</v>
      </c>
      <c r="E11294" s="46">
        <v>46249</v>
      </c>
      <c r="AF11294" s="326"/>
    </row>
    <row r="11295" spans="1:32" x14ac:dyDescent="0.25">
      <c r="A11295" s="44" t="s">
        <v>79</v>
      </c>
      <c r="B11295" s="44" t="s">
        <v>7699</v>
      </c>
      <c r="C11295" s="45" t="s">
        <v>17725</v>
      </c>
      <c r="D11295" s="46" t="s">
        <v>13037</v>
      </c>
      <c r="E11295" s="46">
        <v>46274</v>
      </c>
      <c r="AF11295" s="326"/>
    </row>
    <row r="11296" spans="1:32" x14ac:dyDescent="0.25">
      <c r="A11296" s="44" t="s">
        <v>13374</v>
      </c>
      <c r="B11296" s="44" t="s">
        <v>13311</v>
      </c>
      <c r="C11296" s="45">
        <v>5.25</v>
      </c>
      <c r="D11296" s="45" t="s">
        <v>13565</v>
      </c>
      <c r="E11296" s="46">
        <v>47422</v>
      </c>
      <c r="F11296" s="45"/>
      <c r="G11296" s="93"/>
      <c r="H11296" s="93"/>
      <c r="I11296" s="99"/>
      <c r="J11296" s="99"/>
      <c r="K11296" s="99"/>
      <c r="L11296" s="99"/>
      <c r="M11296" s="99"/>
      <c r="N11296" s="99"/>
      <c r="O11296" s="99"/>
      <c r="P11296" s="99"/>
      <c r="Q11296" s="99"/>
      <c r="R11296" s="99"/>
      <c r="S11296" s="99"/>
      <c r="T11296" s="99"/>
      <c r="U11296" s="99"/>
      <c r="V11296" s="99"/>
      <c r="W11296" s="99"/>
      <c r="X11296" s="99"/>
      <c r="Y11296" s="99"/>
      <c r="Z11296" s="99"/>
      <c r="AF11296" s="326"/>
    </row>
    <row r="11297" spans="1:32" x14ac:dyDescent="0.25">
      <c r="A11297" s="44" t="s">
        <v>13374</v>
      </c>
      <c r="B11297" s="44" t="s">
        <v>13107</v>
      </c>
      <c r="C11297" s="45">
        <v>9.25</v>
      </c>
      <c r="D11297" s="45" t="s">
        <v>13565</v>
      </c>
      <c r="E11297" s="46">
        <v>47664</v>
      </c>
      <c r="F11297" s="45"/>
      <c r="G11297" s="93"/>
      <c r="H11297" s="93"/>
      <c r="I11297" s="99"/>
      <c r="J11297" s="99"/>
      <c r="K11297" s="99"/>
      <c r="L11297" s="99"/>
      <c r="M11297" s="99"/>
      <c r="N11297" s="99"/>
      <c r="O11297" s="99"/>
      <c r="P11297" s="99"/>
      <c r="Q11297" s="99"/>
      <c r="R11297" s="99"/>
      <c r="S11297" s="99"/>
      <c r="T11297" s="99"/>
      <c r="U11297" s="99"/>
      <c r="V11297" s="99"/>
      <c r="W11297" s="99"/>
      <c r="X11297" s="99"/>
      <c r="Y11297" s="99"/>
      <c r="Z11297" s="99"/>
      <c r="AF11297" s="326"/>
    </row>
    <row r="11298" spans="1:32" x14ac:dyDescent="0.25">
      <c r="A11298" s="44" t="s">
        <v>799</v>
      </c>
      <c r="B11298" s="44" t="s">
        <v>972</v>
      </c>
      <c r="C11298" s="45">
        <v>240803</v>
      </c>
      <c r="D11298" s="45" t="s">
        <v>12340</v>
      </c>
      <c r="E11298" s="45" t="s">
        <v>5239</v>
      </c>
      <c r="AF11298" s="326"/>
    </row>
    <row r="11299" spans="1:32" x14ac:dyDescent="0.25">
      <c r="A11299" s="44" t="s">
        <v>799</v>
      </c>
      <c r="B11299" s="44" t="s">
        <v>7117</v>
      </c>
      <c r="C11299" s="45">
        <v>260203</v>
      </c>
      <c r="D11299" s="45" t="s">
        <v>12340</v>
      </c>
      <c r="E11299" s="45" t="s">
        <v>10021</v>
      </c>
      <c r="AF11299" s="326"/>
    </row>
    <row r="11300" spans="1:32" x14ac:dyDescent="0.3">
      <c r="A11300" s="372" t="s">
        <v>13923</v>
      </c>
      <c r="B11300" s="372" t="s">
        <v>14350</v>
      </c>
      <c r="C11300" s="125" t="s">
        <v>14351</v>
      </c>
      <c r="D11300" s="32" t="s">
        <v>20621</v>
      </c>
      <c r="E11300" s="125" t="s">
        <v>13567</v>
      </c>
      <c r="F11300" s="125" t="s">
        <v>1236</v>
      </c>
      <c r="G11300" s="125" t="s">
        <v>1237</v>
      </c>
      <c r="AF11300" s="326"/>
    </row>
    <row r="11301" spans="1:32" x14ac:dyDescent="0.25">
      <c r="A11301" s="44" t="s">
        <v>5036</v>
      </c>
      <c r="B11301" s="92" t="s">
        <v>3574</v>
      </c>
      <c r="C11301" s="93" t="s">
        <v>8458</v>
      </c>
      <c r="D11301" s="93" t="s">
        <v>1250</v>
      </c>
      <c r="E11301" s="94">
        <v>46496</v>
      </c>
      <c r="F11301" s="93"/>
      <c r="G11301" s="93"/>
      <c r="H11301" s="93"/>
      <c r="I11301" s="99"/>
      <c r="J11301" s="99"/>
      <c r="K11301" s="99"/>
      <c r="L11301" s="99"/>
      <c r="M11301" s="99"/>
      <c r="N11301" s="44"/>
      <c r="O11301" s="44"/>
      <c r="P11301" s="99"/>
      <c r="Q11301" s="99"/>
      <c r="R11301" s="99"/>
      <c r="S11301" s="99"/>
      <c r="T11301" s="99"/>
      <c r="U11301" s="99"/>
      <c r="V11301" s="99"/>
      <c r="W11301" s="99"/>
      <c r="X11301" s="99"/>
      <c r="Y11301" s="99"/>
      <c r="Z11301" s="99"/>
      <c r="AF11301" s="326"/>
    </row>
    <row r="11302" spans="1:32" x14ac:dyDescent="0.3">
      <c r="A11302" s="372" t="s">
        <v>8416</v>
      </c>
      <c r="B11302" s="372" t="s">
        <v>2787</v>
      </c>
      <c r="C11302" s="125" t="s">
        <v>8393</v>
      </c>
      <c r="D11302" s="32" t="s">
        <v>20621</v>
      </c>
      <c r="E11302" s="125" t="s">
        <v>4471</v>
      </c>
      <c r="F11302" s="125" t="s">
        <v>1236</v>
      </c>
      <c r="G11302" s="125" t="s">
        <v>1237</v>
      </c>
      <c r="AF11302" s="326"/>
    </row>
    <row r="11303" spans="1:32" x14ac:dyDescent="0.25">
      <c r="A11303" s="44" t="s">
        <v>13375</v>
      </c>
      <c r="B11303" s="44" t="s">
        <v>13152</v>
      </c>
      <c r="C11303" s="45">
        <v>19.23</v>
      </c>
      <c r="D11303" s="45" t="s">
        <v>13565</v>
      </c>
      <c r="E11303" s="46">
        <v>46934</v>
      </c>
      <c r="F11303" s="45"/>
      <c r="G11303" s="93"/>
      <c r="H11303" s="93"/>
      <c r="I11303" s="99"/>
      <c r="J11303" s="99"/>
      <c r="K11303" s="99"/>
      <c r="L11303" s="99"/>
      <c r="M11303" s="99"/>
      <c r="N11303" s="99"/>
      <c r="O11303" s="99"/>
      <c r="P11303" s="99"/>
      <c r="Q11303" s="99"/>
      <c r="R11303" s="99"/>
      <c r="S11303" s="99"/>
      <c r="T11303" s="99"/>
      <c r="U11303" s="99"/>
      <c r="V11303" s="99"/>
      <c r="W11303" s="99"/>
      <c r="X11303" s="99"/>
      <c r="Y11303" s="99"/>
      <c r="Z11303" s="99"/>
      <c r="AF11303" s="326"/>
    </row>
    <row r="11304" spans="1:32" x14ac:dyDescent="0.25">
      <c r="A11304" s="44" t="s">
        <v>13375</v>
      </c>
      <c r="B11304" s="44" t="s">
        <v>13205</v>
      </c>
      <c r="C11304" s="45">
        <v>35.229999999999997</v>
      </c>
      <c r="D11304" s="45" t="s">
        <v>13565</v>
      </c>
      <c r="E11304" s="46">
        <v>46934</v>
      </c>
      <c r="F11304" s="45"/>
      <c r="G11304" s="93"/>
      <c r="H11304" s="93"/>
      <c r="I11304" s="99"/>
      <c r="J11304" s="99"/>
      <c r="K11304" s="99"/>
      <c r="L11304" s="99"/>
      <c r="M11304" s="99"/>
      <c r="N11304" s="99"/>
      <c r="O11304" s="99"/>
      <c r="P11304" s="99"/>
      <c r="Q11304" s="99"/>
      <c r="R11304" s="99"/>
      <c r="S11304" s="99"/>
      <c r="T11304" s="99"/>
      <c r="U11304" s="99"/>
      <c r="V11304" s="99"/>
      <c r="W11304" s="99"/>
      <c r="X11304" s="99"/>
      <c r="Y11304" s="99"/>
      <c r="Z11304" s="99"/>
      <c r="AF11304" s="326"/>
    </row>
    <row r="11305" spans="1:32" x14ac:dyDescent="0.25">
      <c r="A11305" s="44" t="s">
        <v>17167</v>
      </c>
      <c r="B11305" s="44" t="s">
        <v>3598</v>
      </c>
      <c r="C11305" s="45">
        <v>250303</v>
      </c>
      <c r="D11305" s="45" t="s">
        <v>12340</v>
      </c>
      <c r="E11305" s="45" t="s">
        <v>12896</v>
      </c>
      <c r="AF11305" s="326"/>
    </row>
    <row r="11306" spans="1:32" x14ac:dyDescent="0.25">
      <c r="A11306" s="44" t="s">
        <v>12994</v>
      </c>
      <c r="B11306" s="44" t="s">
        <v>5447</v>
      </c>
      <c r="C11306" s="45">
        <v>240804</v>
      </c>
      <c r="D11306" s="45" t="s">
        <v>12340</v>
      </c>
      <c r="E11306" s="45" t="s">
        <v>12234</v>
      </c>
      <c r="AF11306" s="326"/>
    </row>
    <row r="11307" spans="1:32" x14ac:dyDescent="0.25">
      <c r="A11307" s="44" t="s">
        <v>1702</v>
      </c>
      <c r="B11307" s="44" t="s">
        <v>2433</v>
      </c>
      <c r="C11307" s="45">
        <v>230105</v>
      </c>
      <c r="D11307" s="45" t="s">
        <v>12340</v>
      </c>
      <c r="E11307" s="45" t="s">
        <v>5580</v>
      </c>
      <c r="AF11307" s="326"/>
    </row>
    <row r="11308" spans="1:32" x14ac:dyDescent="0.3">
      <c r="A11308" s="372" t="s">
        <v>5037</v>
      </c>
      <c r="B11308" s="372" t="s">
        <v>5070</v>
      </c>
      <c r="C11308" s="125" t="s">
        <v>16881</v>
      </c>
      <c r="D11308" s="32" t="s">
        <v>20621</v>
      </c>
      <c r="E11308" s="125" t="s">
        <v>10638</v>
      </c>
      <c r="F11308" s="125" t="s">
        <v>1237</v>
      </c>
      <c r="G11308" s="125" t="s">
        <v>1237</v>
      </c>
      <c r="AF11308" s="326"/>
    </row>
    <row r="11309" spans="1:32" x14ac:dyDescent="0.25">
      <c r="A11309" s="44" t="s">
        <v>14720</v>
      </c>
      <c r="B11309" s="44" t="s">
        <v>13111</v>
      </c>
      <c r="C11309" s="45">
        <v>33.25</v>
      </c>
      <c r="D11309" s="45" t="s">
        <v>13565</v>
      </c>
      <c r="E11309" s="46">
        <v>47664</v>
      </c>
      <c r="F11309" s="45" t="s">
        <v>1384</v>
      </c>
      <c r="G11309" s="93"/>
      <c r="H11309" s="93"/>
      <c r="I11309" s="99"/>
      <c r="J11309" s="99"/>
      <c r="K11309" s="99"/>
      <c r="L11309" s="99"/>
      <c r="M11309" s="99"/>
      <c r="N11309" s="99"/>
      <c r="O11309" s="99"/>
      <c r="P11309" s="99"/>
      <c r="Q11309" s="99"/>
      <c r="R11309" s="99"/>
      <c r="S11309" s="99"/>
      <c r="T11309" s="99"/>
      <c r="U11309" s="99"/>
      <c r="V11309" s="99"/>
      <c r="W11309" s="99"/>
      <c r="X11309" s="99"/>
      <c r="Y11309" s="99"/>
      <c r="Z11309" s="99"/>
      <c r="AF11309" s="326"/>
    </row>
    <row r="11310" spans="1:32" x14ac:dyDescent="0.25">
      <c r="A11310" s="99" t="s">
        <v>1800</v>
      </c>
      <c r="B11310" s="92" t="s">
        <v>7677</v>
      </c>
      <c r="C11310" s="146" t="s">
        <v>7678</v>
      </c>
      <c r="D11310" s="146" t="s">
        <v>7676</v>
      </c>
      <c r="E11310" s="107">
        <v>45900</v>
      </c>
      <c r="F11310" s="93"/>
      <c r="G11310" s="93" t="s">
        <v>1384</v>
      </c>
      <c r="H11310" s="93" t="s">
        <v>1384</v>
      </c>
      <c r="I11310" s="99"/>
      <c r="J11310" s="99"/>
      <c r="K11310" s="99"/>
      <c r="L11310" s="99"/>
      <c r="M11310" s="99"/>
      <c r="N11310" s="44"/>
      <c r="O11310" s="99"/>
      <c r="P11310" s="99"/>
      <c r="Q11310" s="99"/>
      <c r="R11310" s="99"/>
      <c r="S11310" s="99"/>
      <c r="T11310" s="99"/>
      <c r="U11310" s="99"/>
      <c r="V11310" s="99"/>
      <c r="W11310" s="99"/>
      <c r="X11310" s="99"/>
      <c r="Y11310" s="99"/>
      <c r="Z11310" s="99"/>
      <c r="AF11310" s="326"/>
    </row>
    <row r="11311" spans="1:32" x14ac:dyDescent="0.25">
      <c r="A11311" s="44" t="s">
        <v>5637</v>
      </c>
      <c r="B11311" s="44" t="s">
        <v>5519</v>
      </c>
      <c r="C11311" s="45">
        <v>250302</v>
      </c>
      <c r="D11311" s="45" t="s">
        <v>12340</v>
      </c>
      <c r="E11311" s="45" t="s">
        <v>5580</v>
      </c>
      <c r="AF11311" s="326"/>
    </row>
    <row r="11312" spans="1:32" x14ac:dyDescent="0.3">
      <c r="A11312" s="385" t="s">
        <v>14182</v>
      </c>
      <c r="B11312" s="385" t="s">
        <v>1339</v>
      </c>
      <c r="C11312" s="387">
        <v>24027</v>
      </c>
      <c r="D11312" s="93" t="s">
        <v>5007</v>
      </c>
      <c r="E11312" s="388">
        <v>46507</v>
      </c>
      <c r="AF11312" s="326"/>
    </row>
    <row r="11313" spans="1:32" x14ac:dyDescent="0.25">
      <c r="A11313" s="44" t="s">
        <v>14542</v>
      </c>
      <c r="B11313" s="44" t="s">
        <v>20343</v>
      </c>
      <c r="C11313" s="45" t="s">
        <v>14521</v>
      </c>
      <c r="D11313" s="32" t="s">
        <v>12570</v>
      </c>
      <c r="E11313" s="46">
        <v>46387</v>
      </c>
      <c r="AF11313" s="326"/>
    </row>
    <row r="11314" spans="1:32" x14ac:dyDescent="0.25">
      <c r="A11314" s="44" t="s">
        <v>12599</v>
      </c>
      <c r="B11314" s="44" t="s">
        <v>20340</v>
      </c>
      <c r="C11314" s="45" t="s">
        <v>12598</v>
      </c>
      <c r="D11314" s="32" t="s">
        <v>12570</v>
      </c>
      <c r="E11314" s="46">
        <v>46326</v>
      </c>
      <c r="AF11314" s="326"/>
    </row>
    <row r="11315" spans="1:32" x14ac:dyDescent="0.25">
      <c r="A11315" s="44" t="s">
        <v>9626</v>
      </c>
      <c r="B11315" s="44" t="s">
        <v>15915</v>
      </c>
      <c r="C11315" s="45" t="s">
        <v>5398</v>
      </c>
      <c r="D11315" s="93" t="s">
        <v>3876</v>
      </c>
      <c r="E11315" s="359">
        <f>DATE(2026,8,15)</f>
        <v>46249</v>
      </c>
      <c r="F11315" s="93"/>
      <c r="G11315" s="93"/>
      <c r="H11315" s="93"/>
      <c r="I11315" s="99"/>
      <c r="J11315" s="99"/>
      <c r="K11315" s="99"/>
      <c r="L11315" s="99"/>
      <c r="M11315" s="99"/>
      <c r="N11315" s="99"/>
      <c r="O11315" s="99"/>
      <c r="P11315" s="99"/>
      <c r="Q11315" s="99"/>
      <c r="R11315" s="99"/>
      <c r="S11315" s="99"/>
      <c r="T11315" s="99"/>
      <c r="U11315" s="99"/>
      <c r="V11315" s="99"/>
      <c r="W11315" s="99"/>
      <c r="X11315" s="99"/>
      <c r="Y11315" s="99"/>
      <c r="Z11315" s="99"/>
      <c r="AA11315" s="380"/>
      <c r="AF11315" s="326"/>
    </row>
    <row r="11316" spans="1:32" x14ac:dyDescent="0.25">
      <c r="A11316" s="44" t="s">
        <v>8542</v>
      </c>
      <c r="B11316" s="44" t="s">
        <v>8378</v>
      </c>
      <c r="C11316" s="45">
        <v>23060201</v>
      </c>
      <c r="D11316" s="45" t="s">
        <v>12340</v>
      </c>
      <c r="E11316" s="45" t="s">
        <v>4471</v>
      </c>
      <c r="AF11316" s="326"/>
    </row>
    <row r="11317" spans="1:32" x14ac:dyDescent="0.25">
      <c r="A11317" s="44" t="s">
        <v>8542</v>
      </c>
      <c r="B11317" s="44" t="s">
        <v>969</v>
      </c>
      <c r="C11317" s="45">
        <v>23060202</v>
      </c>
      <c r="D11317" s="45" t="s">
        <v>12340</v>
      </c>
      <c r="E11317" s="45" t="s">
        <v>4471</v>
      </c>
      <c r="AF11317" s="326"/>
    </row>
    <row r="11318" spans="1:32" x14ac:dyDescent="0.25">
      <c r="A11318" s="44" t="s">
        <v>13734</v>
      </c>
      <c r="B11318" s="44" t="s">
        <v>18828</v>
      </c>
      <c r="C11318" s="45">
        <v>25010501</v>
      </c>
      <c r="D11318" s="45" t="s">
        <v>12340</v>
      </c>
      <c r="E11318" s="45" t="s">
        <v>13567</v>
      </c>
      <c r="AF11318" s="326"/>
    </row>
    <row r="11319" spans="1:32" x14ac:dyDescent="0.25">
      <c r="A11319" s="44" t="s">
        <v>800</v>
      </c>
      <c r="B11319" s="44" t="s">
        <v>3275</v>
      </c>
      <c r="C11319" s="45">
        <v>210101</v>
      </c>
      <c r="D11319" s="45" t="s">
        <v>12340</v>
      </c>
      <c r="E11319" s="45" t="s">
        <v>3276</v>
      </c>
      <c r="AF11319" s="326"/>
    </row>
    <row r="11320" spans="1:32" x14ac:dyDescent="0.25">
      <c r="A11320" s="44" t="s">
        <v>800</v>
      </c>
      <c r="B11320" s="44" t="s">
        <v>5447</v>
      </c>
      <c r="C11320" s="45">
        <v>250802</v>
      </c>
      <c r="D11320" s="45" t="s">
        <v>12340</v>
      </c>
      <c r="E11320" s="45" t="s">
        <v>10682</v>
      </c>
      <c r="AF11320" s="326"/>
    </row>
    <row r="11321" spans="1:32" x14ac:dyDescent="0.25">
      <c r="A11321" s="44" t="s">
        <v>11226</v>
      </c>
      <c r="B11321" s="44" t="s">
        <v>11153</v>
      </c>
      <c r="C11321" s="45" t="s">
        <v>11227</v>
      </c>
      <c r="D11321" s="46" t="s">
        <v>13037</v>
      </c>
      <c r="E11321" s="46">
        <v>46191</v>
      </c>
      <c r="AF11321" s="326"/>
    </row>
    <row r="11322" spans="1:32" x14ac:dyDescent="0.25">
      <c r="A11322" s="44" t="s">
        <v>9627</v>
      </c>
      <c r="B11322" s="44" t="s">
        <v>16143</v>
      </c>
      <c r="C11322" s="45" t="s">
        <v>18415</v>
      </c>
      <c r="D11322" s="93" t="s">
        <v>3876</v>
      </c>
      <c r="E11322" s="359">
        <f>DATE(2029,12,17)</f>
        <v>47469</v>
      </c>
      <c r="F11322" s="93"/>
      <c r="G11322" s="93"/>
      <c r="H11322" s="93"/>
      <c r="I11322" s="99"/>
      <c r="J11322" s="99"/>
      <c r="K11322" s="99"/>
      <c r="L11322" s="99"/>
      <c r="M11322" s="99"/>
      <c r="N11322" s="99"/>
      <c r="O11322" s="99"/>
      <c r="P11322" s="99"/>
      <c r="Q11322" s="99"/>
      <c r="R11322" s="99"/>
      <c r="S11322" s="99"/>
      <c r="T11322" s="99"/>
      <c r="U11322" s="99"/>
      <c r="V11322" s="99"/>
      <c r="W11322" s="99"/>
      <c r="X11322" s="99"/>
      <c r="Y11322" s="99"/>
      <c r="Z11322" s="99"/>
      <c r="AF11322" s="326"/>
    </row>
    <row r="11323" spans="1:32" x14ac:dyDescent="0.3">
      <c r="A11323" s="135" t="s">
        <v>6194</v>
      </c>
      <c r="B11323" s="131" t="s">
        <v>6186</v>
      </c>
      <c r="C11323" s="93" t="s">
        <v>6187</v>
      </c>
      <c r="D11323" s="93" t="s">
        <v>1250</v>
      </c>
      <c r="E11323" s="94">
        <v>46341</v>
      </c>
      <c r="F11323" s="93"/>
      <c r="G11323" s="93"/>
      <c r="H11323" s="93"/>
      <c r="I11323" s="99"/>
      <c r="J11323" s="99"/>
      <c r="K11323" s="99"/>
      <c r="L11323" s="99"/>
      <c r="M11323" s="99"/>
      <c r="N11323" s="99"/>
      <c r="O11323" s="99"/>
      <c r="P11323" s="99"/>
      <c r="Q11323" s="99"/>
      <c r="R11323" s="99"/>
      <c r="S11323" s="99"/>
      <c r="T11323" s="99"/>
      <c r="U11323" s="99"/>
      <c r="V11323" s="99"/>
      <c r="W11323" s="99"/>
      <c r="X11323" s="99"/>
      <c r="Y11323" s="99"/>
      <c r="Z11323" s="99"/>
      <c r="AA11323" s="380"/>
      <c r="AF11323" s="326"/>
    </row>
    <row r="11324" spans="1:32" x14ac:dyDescent="0.25">
      <c r="A11324" s="44" t="s">
        <v>9628</v>
      </c>
      <c r="B11324" s="44" t="s">
        <v>16132</v>
      </c>
      <c r="C11324" s="45" t="s">
        <v>7148</v>
      </c>
      <c r="D11324" s="93" t="s">
        <v>3876</v>
      </c>
      <c r="E11324" s="359">
        <f>DATE(2027,4,14)</f>
        <v>46491</v>
      </c>
      <c r="F11324" s="93"/>
      <c r="G11324" s="93"/>
      <c r="H11324" s="93"/>
      <c r="I11324" s="99"/>
      <c r="J11324" s="99"/>
      <c r="K11324" s="99"/>
      <c r="L11324" s="99"/>
      <c r="M11324" s="99"/>
      <c r="N11324" s="99"/>
      <c r="O11324" s="99"/>
      <c r="P11324" s="99"/>
      <c r="Q11324" s="99"/>
      <c r="R11324" s="99"/>
      <c r="S11324" s="99"/>
      <c r="T11324" s="99"/>
      <c r="U11324" s="99"/>
      <c r="V11324" s="99"/>
      <c r="W11324" s="99"/>
      <c r="X11324" s="99"/>
      <c r="Y11324" s="99"/>
      <c r="Z11324" s="99"/>
      <c r="AF11324" s="326"/>
    </row>
    <row r="11325" spans="1:32" x14ac:dyDescent="0.25">
      <c r="A11325" s="44" t="s">
        <v>13072</v>
      </c>
      <c r="B11325" s="92" t="s">
        <v>13084</v>
      </c>
      <c r="C11325" s="93" t="s">
        <v>13054</v>
      </c>
      <c r="D11325" s="93" t="s">
        <v>1250</v>
      </c>
      <c r="E11325" s="94">
        <v>47208</v>
      </c>
      <c r="F11325" s="93"/>
      <c r="G11325" s="93"/>
      <c r="H11325" s="93"/>
      <c r="I11325" s="99"/>
      <c r="J11325" s="99"/>
      <c r="K11325" s="99"/>
      <c r="L11325" s="99"/>
      <c r="M11325" s="99"/>
      <c r="N11325" s="99"/>
      <c r="O11325" s="44"/>
      <c r="P11325" s="99"/>
      <c r="Q11325" s="99"/>
      <c r="R11325" s="99"/>
      <c r="S11325" s="99"/>
      <c r="T11325" s="99"/>
      <c r="U11325" s="99"/>
      <c r="V11325" s="99"/>
      <c r="W11325" s="99"/>
      <c r="X11325" s="99"/>
      <c r="Y11325" s="99"/>
      <c r="Z11325" s="99"/>
      <c r="AF11325" s="326"/>
    </row>
    <row r="11326" spans="1:32" x14ac:dyDescent="0.25">
      <c r="A11326" s="44" t="s">
        <v>19484</v>
      </c>
      <c r="B11326" s="44" t="s">
        <v>973</v>
      </c>
      <c r="C11326" s="45">
        <v>260101</v>
      </c>
      <c r="D11326" s="45" t="s">
        <v>12340</v>
      </c>
      <c r="E11326" s="45" t="s">
        <v>8976</v>
      </c>
      <c r="AF11326" s="326"/>
    </row>
    <row r="11327" spans="1:32" x14ac:dyDescent="0.25">
      <c r="A11327" s="44" t="s">
        <v>801</v>
      </c>
      <c r="B11327" s="44" t="s">
        <v>210</v>
      </c>
      <c r="C11327" s="45">
        <v>241001</v>
      </c>
      <c r="D11327" s="45" t="s">
        <v>12340</v>
      </c>
      <c r="E11327" s="45" t="s">
        <v>5650</v>
      </c>
      <c r="AF11327" s="326"/>
    </row>
    <row r="11328" spans="1:32" x14ac:dyDescent="0.25">
      <c r="A11328" s="44" t="s">
        <v>7380</v>
      </c>
      <c r="B11328" s="92" t="s">
        <v>10390</v>
      </c>
      <c r="C11328" s="56" t="s">
        <v>10124</v>
      </c>
      <c r="D11328" s="146" t="s">
        <v>10389</v>
      </c>
      <c r="E11328" s="107">
        <v>45838</v>
      </c>
      <c r="F11328" s="93"/>
      <c r="G11328" s="93"/>
      <c r="H11328" s="93"/>
      <c r="I11328" s="99"/>
      <c r="J11328" s="99"/>
      <c r="K11328" s="99"/>
      <c r="L11328" s="99"/>
      <c r="M11328" s="99"/>
      <c r="N11328" s="99"/>
      <c r="O11328" s="99"/>
      <c r="P11328" s="99"/>
      <c r="Q11328" s="99"/>
      <c r="R11328" s="99"/>
      <c r="S11328" s="99"/>
      <c r="T11328" s="99"/>
      <c r="U11328" s="99"/>
      <c r="V11328" s="99"/>
      <c r="W11328" s="99"/>
      <c r="X11328" s="99"/>
      <c r="Y11328" s="99"/>
      <c r="Z11328" s="99"/>
      <c r="AF11328" s="326"/>
    </row>
    <row r="11329" spans="1:32" x14ac:dyDescent="0.25">
      <c r="A11329" s="44" t="s">
        <v>7380</v>
      </c>
      <c r="B11329" s="44" t="s">
        <v>18895</v>
      </c>
      <c r="C11329" s="45">
        <v>24070201</v>
      </c>
      <c r="D11329" s="45" t="s">
        <v>12340</v>
      </c>
      <c r="E11329" s="45" t="s">
        <v>7992</v>
      </c>
      <c r="AF11329" s="326"/>
    </row>
    <row r="11330" spans="1:32" x14ac:dyDescent="0.25">
      <c r="A11330" s="44" t="s">
        <v>7380</v>
      </c>
      <c r="B11330" s="44" t="s">
        <v>16911</v>
      </c>
      <c r="C11330" s="45">
        <v>250902</v>
      </c>
      <c r="D11330" s="45" t="s">
        <v>12340</v>
      </c>
      <c r="E11330" s="45" t="s">
        <v>5246</v>
      </c>
      <c r="AF11330" s="326"/>
    </row>
    <row r="11331" spans="1:32" x14ac:dyDescent="0.3">
      <c r="A11331" s="135" t="s">
        <v>6203</v>
      </c>
      <c r="B11331" s="131" t="s">
        <v>1454</v>
      </c>
      <c r="C11331" s="96" t="s">
        <v>7682</v>
      </c>
      <c r="D11331" s="96" t="s">
        <v>1250</v>
      </c>
      <c r="E11331" s="112">
        <v>46266</v>
      </c>
      <c r="F11331" s="93"/>
      <c r="G11331" s="93"/>
      <c r="H11331" s="93"/>
      <c r="I11331" s="99"/>
      <c r="J11331" s="99"/>
      <c r="K11331" s="99"/>
      <c r="L11331" s="99"/>
      <c r="M11331" s="99"/>
      <c r="N11331" s="99"/>
      <c r="O11331" s="99"/>
      <c r="P11331" s="99"/>
      <c r="Q11331" s="99"/>
      <c r="R11331" s="99"/>
      <c r="S11331" s="99"/>
      <c r="T11331" s="99"/>
      <c r="U11331" s="99"/>
      <c r="V11331" s="99"/>
      <c r="W11331" s="99"/>
      <c r="X11331" s="99"/>
      <c r="Y11331" s="99"/>
      <c r="Z11331" s="99"/>
      <c r="AA11331" s="380"/>
      <c r="AF11331" s="326"/>
    </row>
    <row r="11332" spans="1:32" x14ac:dyDescent="0.3">
      <c r="A11332" s="372" t="s">
        <v>12461</v>
      </c>
      <c r="B11332" s="372" t="s">
        <v>12349</v>
      </c>
      <c r="C11332" s="125" t="s">
        <v>12350</v>
      </c>
      <c r="D11332" s="32" t="s">
        <v>20621</v>
      </c>
      <c r="E11332" s="125" t="s">
        <v>5075</v>
      </c>
      <c r="F11332" s="125" t="s">
        <v>1237</v>
      </c>
      <c r="G11332" s="125" t="s">
        <v>1237</v>
      </c>
      <c r="AF11332" s="326"/>
    </row>
    <row r="11333" spans="1:32" x14ac:dyDescent="0.25">
      <c r="A11333" s="44" t="s">
        <v>12461</v>
      </c>
      <c r="B11333" s="44" t="s">
        <v>5639</v>
      </c>
      <c r="C11333" s="45">
        <v>26010401</v>
      </c>
      <c r="D11333" s="45" t="s">
        <v>12340</v>
      </c>
      <c r="E11333" s="45" t="s">
        <v>18836</v>
      </c>
      <c r="AF11333" s="326"/>
    </row>
    <row r="11334" spans="1:32" x14ac:dyDescent="0.25">
      <c r="A11334" s="121" t="s">
        <v>1638</v>
      </c>
      <c r="B11334" s="122" t="s">
        <v>1641</v>
      </c>
      <c r="C11334" s="146">
        <v>1580</v>
      </c>
      <c r="D11334" s="146" t="s">
        <v>3861</v>
      </c>
      <c r="E11334" s="107">
        <v>45269</v>
      </c>
      <c r="F11334" s="93"/>
      <c r="G11334" s="93"/>
      <c r="H11334" s="93"/>
      <c r="I11334" s="99"/>
      <c r="J11334" s="99"/>
      <c r="K11334" s="99"/>
      <c r="L11334" s="99"/>
      <c r="M11334" s="99"/>
      <c r="N11334" s="99"/>
      <c r="O11334" s="99"/>
      <c r="P11334" s="99"/>
      <c r="Q11334" s="99"/>
      <c r="R11334" s="99"/>
      <c r="S11334" s="99"/>
      <c r="T11334" s="99"/>
      <c r="U11334" s="99"/>
      <c r="V11334" s="99"/>
      <c r="W11334" s="99"/>
      <c r="X11334" s="99"/>
      <c r="Y11334" s="99"/>
      <c r="Z11334" s="99"/>
      <c r="AF11334" s="326"/>
    </row>
    <row r="11335" spans="1:32" x14ac:dyDescent="0.25">
      <c r="A11335" s="44" t="s">
        <v>11578</v>
      </c>
      <c r="B11335" s="44" t="s">
        <v>967</v>
      </c>
      <c r="C11335" s="45">
        <v>240601</v>
      </c>
      <c r="D11335" s="45" t="s">
        <v>12340</v>
      </c>
      <c r="E11335" s="45" t="s">
        <v>10639</v>
      </c>
      <c r="AF11335" s="326"/>
    </row>
    <row r="11336" spans="1:32" x14ac:dyDescent="0.25">
      <c r="A11336" s="368" t="s">
        <v>58</v>
      </c>
      <c r="B11336" s="256" t="s">
        <v>9164</v>
      </c>
      <c r="C11336" s="53" t="s">
        <v>9269</v>
      </c>
      <c r="D11336" s="93" t="s">
        <v>5891</v>
      </c>
      <c r="E11336" s="257">
        <v>47104</v>
      </c>
      <c r="F11336" s="93"/>
      <c r="G11336" s="93"/>
      <c r="H11336" s="93"/>
      <c r="I11336" s="99"/>
      <c r="J11336" s="99"/>
      <c r="K11336" s="99"/>
      <c r="L11336" s="99"/>
      <c r="M11336" s="99"/>
      <c r="N11336" s="99"/>
      <c r="O11336" s="99"/>
      <c r="P11336" s="99"/>
      <c r="Q11336" s="99"/>
      <c r="R11336" s="99"/>
      <c r="S11336" s="99"/>
      <c r="T11336" s="99"/>
      <c r="U11336" s="99"/>
      <c r="V11336" s="99"/>
      <c r="W11336" s="99"/>
      <c r="X11336" s="99"/>
      <c r="Y11336" s="99"/>
      <c r="Z11336" s="99"/>
      <c r="AF11336" s="326"/>
    </row>
    <row r="11337" spans="1:32" ht="14.4" x14ac:dyDescent="0.3">
      <c r="A11337" s="385" t="s">
        <v>58</v>
      </c>
      <c r="B11337" s="385" t="s">
        <v>210</v>
      </c>
      <c r="C11337" s="387" t="s">
        <v>4998</v>
      </c>
      <c r="D11337" s="93" t="s">
        <v>5007</v>
      </c>
      <c r="E11337" s="389" t="s">
        <v>10500</v>
      </c>
      <c r="AF11337" s="326"/>
    </row>
    <row r="11338" spans="1:32" x14ac:dyDescent="0.3">
      <c r="A11338" s="372" t="s">
        <v>58</v>
      </c>
      <c r="B11338" s="372" t="s">
        <v>9352</v>
      </c>
      <c r="C11338" s="125" t="s">
        <v>9353</v>
      </c>
      <c r="D11338" s="32" t="s">
        <v>20621</v>
      </c>
      <c r="E11338" s="125" t="s">
        <v>8524</v>
      </c>
      <c r="F11338" s="125" t="s">
        <v>1237</v>
      </c>
      <c r="G11338" s="125" t="s">
        <v>1236</v>
      </c>
      <c r="AF11338" s="326"/>
    </row>
    <row r="11339" spans="1:32" x14ac:dyDescent="0.3">
      <c r="A11339" s="372" t="s">
        <v>58</v>
      </c>
      <c r="B11339" s="372" t="s">
        <v>1218</v>
      </c>
      <c r="C11339" s="125" t="s">
        <v>11922</v>
      </c>
      <c r="D11339" s="32" t="s">
        <v>20621</v>
      </c>
      <c r="E11339" s="125" t="s">
        <v>8976</v>
      </c>
      <c r="F11339" s="125" t="s">
        <v>1237</v>
      </c>
      <c r="G11339" s="125" t="s">
        <v>1236</v>
      </c>
      <c r="AF11339" s="326"/>
    </row>
    <row r="11340" spans="1:32" x14ac:dyDescent="0.25">
      <c r="A11340" s="44" t="s">
        <v>58</v>
      </c>
      <c r="B11340" s="44" t="s">
        <v>154</v>
      </c>
      <c r="C11340" s="45" t="s">
        <v>6843</v>
      </c>
      <c r="D11340" s="46" t="s">
        <v>13037</v>
      </c>
      <c r="E11340" s="46">
        <v>46441</v>
      </c>
      <c r="AF11340" s="326"/>
    </row>
    <row r="11341" spans="1:32" x14ac:dyDescent="0.25">
      <c r="A11341" s="44" t="s">
        <v>58</v>
      </c>
      <c r="B11341" s="44" t="s">
        <v>154</v>
      </c>
      <c r="C11341" s="45" t="s">
        <v>6843</v>
      </c>
      <c r="D11341" s="46" t="s">
        <v>13037</v>
      </c>
      <c r="E11341" s="46">
        <v>46441</v>
      </c>
      <c r="AF11341" s="326"/>
    </row>
    <row r="11342" spans="1:32" x14ac:dyDescent="0.25">
      <c r="A11342" s="44" t="s">
        <v>58</v>
      </c>
      <c r="B11342" s="44" t="s">
        <v>154</v>
      </c>
      <c r="C11342" s="45" t="s">
        <v>6843</v>
      </c>
      <c r="D11342" s="46" t="s">
        <v>13037</v>
      </c>
      <c r="E11342" s="46">
        <v>46441</v>
      </c>
      <c r="AF11342" s="326"/>
    </row>
    <row r="11343" spans="1:32" x14ac:dyDescent="0.25">
      <c r="A11343" s="44" t="s">
        <v>58</v>
      </c>
      <c r="B11343" s="44" t="s">
        <v>154</v>
      </c>
      <c r="C11343" s="45" t="s">
        <v>6843</v>
      </c>
      <c r="D11343" s="46" t="s">
        <v>13037</v>
      </c>
      <c r="E11343" s="46">
        <v>46441</v>
      </c>
      <c r="AF11343" s="326"/>
    </row>
    <row r="11344" spans="1:32" x14ac:dyDescent="0.25">
      <c r="A11344" s="44" t="s">
        <v>58</v>
      </c>
      <c r="B11344" s="44" t="s">
        <v>154</v>
      </c>
      <c r="C11344" s="45" t="s">
        <v>15697</v>
      </c>
      <c r="D11344" s="46" t="s">
        <v>13037</v>
      </c>
      <c r="E11344" s="46">
        <v>46218</v>
      </c>
      <c r="AF11344" s="326"/>
    </row>
    <row r="11345" spans="1:32" x14ac:dyDescent="0.25">
      <c r="A11345" s="44" t="s">
        <v>58</v>
      </c>
      <c r="B11345" s="44" t="s">
        <v>154</v>
      </c>
      <c r="C11345" s="45" t="s">
        <v>15697</v>
      </c>
      <c r="D11345" s="46" t="s">
        <v>13037</v>
      </c>
      <c r="E11345" s="46">
        <v>46218</v>
      </c>
      <c r="AF11345" s="326"/>
    </row>
    <row r="11346" spans="1:32" x14ac:dyDescent="0.25">
      <c r="A11346" s="44" t="s">
        <v>58</v>
      </c>
      <c r="B11346" s="44" t="s">
        <v>154</v>
      </c>
      <c r="C11346" s="45" t="s">
        <v>15697</v>
      </c>
      <c r="D11346" s="46" t="s">
        <v>13037</v>
      </c>
      <c r="E11346" s="46">
        <v>46218</v>
      </c>
      <c r="AF11346" s="326"/>
    </row>
    <row r="11347" spans="1:32" x14ac:dyDescent="0.25">
      <c r="A11347" s="44" t="s">
        <v>58</v>
      </c>
      <c r="B11347" s="44" t="s">
        <v>154</v>
      </c>
      <c r="C11347" s="45" t="s">
        <v>15697</v>
      </c>
      <c r="D11347" s="46" t="s">
        <v>13037</v>
      </c>
      <c r="E11347" s="46">
        <v>46218</v>
      </c>
      <c r="AF11347" s="326"/>
    </row>
    <row r="11348" spans="1:32" x14ac:dyDescent="0.25">
      <c r="A11348" s="44" t="s">
        <v>58</v>
      </c>
      <c r="B11348" s="44" t="s">
        <v>1944</v>
      </c>
      <c r="C11348" s="45" t="s">
        <v>17726</v>
      </c>
      <c r="D11348" s="46" t="s">
        <v>13037</v>
      </c>
      <c r="E11348" s="46">
        <v>46274</v>
      </c>
      <c r="AF11348" s="326"/>
    </row>
    <row r="11349" spans="1:32" x14ac:dyDescent="0.25">
      <c r="A11349" s="44" t="s">
        <v>58</v>
      </c>
      <c r="B11349" s="44" t="s">
        <v>1944</v>
      </c>
      <c r="C11349" s="45" t="s">
        <v>17726</v>
      </c>
      <c r="D11349" s="46" t="s">
        <v>13037</v>
      </c>
      <c r="E11349" s="46">
        <v>46274</v>
      </c>
      <c r="AF11349" s="326"/>
    </row>
    <row r="11350" spans="1:32" x14ac:dyDescent="0.25">
      <c r="A11350" s="44" t="s">
        <v>58</v>
      </c>
      <c r="B11350" s="44" t="s">
        <v>1944</v>
      </c>
      <c r="C11350" s="45" t="s">
        <v>17726</v>
      </c>
      <c r="D11350" s="46" t="s">
        <v>13037</v>
      </c>
      <c r="E11350" s="46">
        <v>46274</v>
      </c>
      <c r="AF11350" s="326"/>
    </row>
    <row r="11351" spans="1:32" x14ac:dyDescent="0.25">
      <c r="A11351" s="44" t="s">
        <v>58</v>
      </c>
      <c r="B11351" s="44" t="s">
        <v>1944</v>
      </c>
      <c r="C11351" s="45" t="s">
        <v>17726</v>
      </c>
      <c r="D11351" s="46" t="s">
        <v>13037</v>
      </c>
      <c r="E11351" s="46">
        <v>46274</v>
      </c>
      <c r="AF11351" s="326"/>
    </row>
    <row r="11352" spans="1:32" x14ac:dyDescent="0.25">
      <c r="A11352" s="44" t="s">
        <v>58</v>
      </c>
      <c r="B11352" s="44" t="s">
        <v>17606</v>
      </c>
      <c r="C11352" s="45" t="s">
        <v>17727</v>
      </c>
      <c r="D11352" s="46" t="s">
        <v>13037</v>
      </c>
      <c r="E11352" s="46">
        <v>46344</v>
      </c>
      <c r="AF11352" s="326"/>
    </row>
    <row r="11353" spans="1:32" x14ac:dyDescent="0.3">
      <c r="A11353" s="92" t="s">
        <v>58</v>
      </c>
      <c r="B11353" s="92" t="s">
        <v>210</v>
      </c>
      <c r="C11353" s="349" t="s">
        <v>4998</v>
      </c>
      <c r="D11353" s="349" t="s">
        <v>14041</v>
      </c>
      <c r="E11353" s="351">
        <v>47118</v>
      </c>
      <c r="F11353" s="93"/>
      <c r="G11353" s="93"/>
      <c r="H11353" s="93"/>
      <c r="I11353" s="99"/>
      <c r="J11353" s="99"/>
      <c r="K11353" s="99"/>
      <c r="L11353" s="99"/>
      <c r="M11353" s="99"/>
      <c r="N11353" s="99"/>
      <c r="O11353" s="99"/>
      <c r="P11353" s="99"/>
      <c r="Q11353" s="99"/>
      <c r="R11353" s="99"/>
      <c r="S11353" s="99"/>
      <c r="T11353" s="99"/>
      <c r="U11353" s="99"/>
      <c r="V11353" s="99"/>
      <c r="W11353" s="99"/>
      <c r="X11353" s="99"/>
      <c r="Y11353" s="99"/>
      <c r="Z11353" s="99"/>
      <c r="AF11353" s="326"/>
    </row>
    <row r="11354" spans="1:32" x14ac:dyDescent="0.25">
      <c r="A11354" s="44" t="s">
        <v>58</v>
      </c>
      <c r="B11354" s="44" t="s">
        <v>3298</v>
      </c>
      <c r="C11354" s="45">
        <v>23010402</v>
      </c>
      <c r="D11354" s="45" t="s">
        <v>12340</v>
      </c>
      <c r="E11354" s="45" t="s">
        <v>5640</v>
      </c>
      <c r="AF11354" s="326"/>
    </row>
    <row r="11355" spans="1:32" x14ac:dyDescent="0.25">
      <c r="A11355" s="44" t="s">
        <v>58</v>
      </c>
      <c r="B11355" s="44" t="s">
        <v>16967</v>
      </c>
      <c r="C11355" s="45">
        <v>25050402</v>
      </c>
      <c r="D11355" s="45" t="s">
        <v>12340</v>
      </c>
      <c r="E11355" s="45" t="s">
        <v>7651</v>
      </c>
      <c r="AF11355" s="326"/>
    </row>
    <row r="11356" spans="1:32" x14ac:dyDescent="0.25">
      <c r="A11356" s="44" t="s">
        <v>5638</v>
      </c>
      <c r="B11356" s="44" t="s">
        <v>5639</v>
      </c>
      <c r="C11356" s="45">
        <v>23010401</v>
      </c>
      <c r="D11356" s="45" t="s">
        <v>12340</v>
      </c>
      <c r="E11356" s="45" t="s">
        <v>5640</v>
      </c>
      <c r="AF11356" s="326"/>
    </row>
    <row r="11357" spans="1:32" x14ac:dyDescent="0.25">
      <c r="A11357" s="44" t="s">
        <v>12995</v>
      </c>
      <c r="B11357" s="44" t="s">
        <v>4532</v>
      </c>
      <c r="C11357" s="45">
        <v>241003</v>
      </c>
      <c r="D11357" s="45" t="s">
        <v>12340</v>
      </c>
      <c r="E11357" s="45" t="s">
        <v>5650</v>
      </c>
      <c r="AF11357" s="326"/>
    </row>
    <row r="11358" spans="1:32" x14ac:dyDescent="0.25">
      <c r="A11358" s="44" t="s">
        <v>802</v>
      </c>
      <c r="B11358" s="44" t="s">
        <v>3275</v>
      </c>
      <c r="C11358" s="45">
        <v>210101</v>
      </c>
      <c r="D11358" s="45" t="s">
        <v>12340</v>
      </c>
      <c r="E11358" s="45" t="s">
        <v>3276</v>
      </c>
      <c r="AF11358" s="326"/>
    </row>
    <row r="11359" spans="1:32" x14ac:dyDescent="0.25">
      <c r="A11359" s="44" t="s">
        <v>10484</v>
      </c>
      <c r="B11359" s="44" t="s">
        <v>20382</v>
      </c>
      <c r="C11359" s="45" t="s">
        <v>10497</v>
      </c>
      <c r="D11359" s="32" t="s">
        <v>12570</v>
      </c>
      <c r="E11359" s="46">
        <v>46538</v>
      </c>
      <c r="AF11359" s="326"/>
    </row>
    <row r="11360" spans="1:32" x14ac:dyDescent="0.3">
      <c r="A11360" s="372" t="s">
        <v>9392</v>
      </c>
      <c r="B11360" s="372" t="s">
        <v>1201</v>
      </c>
      <c r="C11360" s="125" t="s">
        <v>11031</v>
      </c>
      <c r="D11360" s="32" t="s">
        <v>20621</v>
      </c>
      <c r="E11360" s="125" t="s">
        <v>5452</v>
      </c>
      <c r="F11360" s="125" t="s">
        <v>1236</v>
      </c>
      <c r="G11360" s="125" t="s">
        <v>1236</v>
      </c>
      <c r="AF11360" s="326"/>
    </row>
    <row r="11361" spans="1:32" x14ac:dyDescent="0.25">
      <c r="A11361" s="91" t="s">
        <v>5641</v>
      </c>
      <c r="B11361" s="92" t="s">
        <v>10390</v>
      </c>
      <c r="C11361" s="56" t="s">
        <v>10135</v>
      </c>
      <c r="D11361" s="146" t="s">
        <v>10389</v>
      </c>
      <c r="E11361" s="107">
        <v>45838</v>
      </c>
      <c r="F11361" s="93"/>
      <c r="G11361" s="93"/>
      <c r="H11361" s="93"/>
      <c r="I11361" s="99"/>
      <c r="J11361" s="99"/>
      <c r="K11361" s="99"/>
      <c r="L11361" s="99"/>
      <c r="M11361" s="99"/>
      <c r="N11361" s="99"/>
      <c r="O11361" s="99"/>
      <c r="P11361" s="99"/>
      <c r="Q11361" s="99"/>
      <c r="R11361" s="99"/>
      <c r="S11361" s="99"/>
      <c r="T11361" s="99"/>
      <c r="U11361" s="99"/>
      <c r="V11361" s="99"/>
      <c r="W11361" s="99"/>
      <c r="X11361" s="99"/>
      <c r="Y11361" s="99"/>
      <c r="Z11361" s="99"/>
      <c r="AF11361" s="326"/>
    </row>
    <row r="11362" spans="1:32" x14ac:dyDescent="0.25">
      <c r="A11362" s="44" t="s">
        <v>5641</v>
      </c>
      <c r="B11362" s="44" t="s">
        <v>966</v>
      </c>
      <c r="C11362" s="45">
        <v>22010702</v>
      </c>
      <c r="D11362" s="45" t="s">
        <v>12340</v>
      </c>
      <c r="E11362" s="45" t="s">
        <v>5444</v>
      </c>
      <c r="AF11362" s="326"/>
    </row>
    <row r="11363" spans="1:32" x14ac:dyDescent="0.25">
      <c r="A11363" s="44" t="s">
        <v>5641</v>
      </c>
      <c r="B11363" s="44" t="s">
        <v>5443</v>
      </c>
      <c r="C11363" s="45">
        <v>22010701</v>
      </c>
      <c r="D11363" s="45" t="s">
        <v>12340</v>
      </c>
      <c r="E11363" s="45" t="s">
        <v>5444</v>
      </c>
      <c r="AF11363" s="326"/>
    </row>
    <row r="11364" spans="1:32" x14ac:dyDescent="0.25">
      <c r="A11364" s="44" t="s">
        <v>7016</v>
      </c>
      <c r="B11364" s="44" t="s">
        <v>3298</v>
      </c>
      <c r="C11364" s="45">
        <v>23010402</v>
      </c>
      <c r="D11364" s="45" t="s">
        <v>12340</v>
      </c>
      <c r="E11364" s="45" t="s">
        <v>5640</v>
      </c>
      <c r="AF11364" s="326"/>
    </row>
    <row r="11365" spans="1:32" x14ac:dyDescent="0.25">
      <c r="A11365" s="44" t="s">
        <v>7016</v>
      </c>
      <c r="B11365" s="44" t="s">
        <v>5639</v>
      </c>
      <c r="C11365" s="45">
        <v>23010401</v>
      </c>
      <c r="D11365" s="45" t="s">
        <v>12340</v>
      </c>
      <c r="E11365" s="45" t="s">
        <v>5640</v>
      </c>
      <c r="AF11365" s="326"/>
    </row>
    <row r="11366" spans="1:32" x14ac:dyDescent="0.25">
      <c r="A11366" s="44" t="s">
        <v>18597</v>
      </c>
      <c r="B11366" s="44" t="s">
        <v>10390</v>
      </c>
      <c r="C11366" s="45" t="s">
        <v>18598</v>
      </c>
      <c r="D11366" s="45" t="s">
        <v>10389</v>
      </c>
      <c r="E11366" s="46">
        <v>46568</v>
      </c>
      <c r="F11366" s="93"/>
      <c r="G11366" s="93"/>
      <c r="H11366" s="93"/>
      <c r="I11366" s="99"/>
      <c r="J11366" s="99"/>
      <c r="K11366" s="99"/>
      <c r="L11366" s="99"/>
      <c r="M11366" s="99"/>
      <c r="N11366" s="99"/>
      <c r="O11366" s="99"/>
      <c r="P11366" s="99"/>
      <c r="Q11366" s="99"/>
      <c r="R11366" s="99"/>
      <c r="S11366" s="99"/>
      <c r="T11366" s="99"/>
      <c r="U11366" s="99"/>
      <c r="V11366" s="99"/>
      <c r="W11366" s="99"/>
      <c r="X11366" s="99"/>
      <c r="Y11366" s="99"/>
      <c r="Z11366" s="99"/>
      <c r="AF11366" s="326"/>
    </row>
    <row r="11367" spans="1:32" x14ac:dyDescent="0.25">
      <c r="A11367" s="44" t="s">
        <v>7312</v>
      </c>
      <c r="B11367" s="44" t="s">
        <v>8191</v>
      </c>
      <c r="C11367" s="45" t="s">
        <v>8192</v>
      </c>
      <c r="D11367" s="45" t="s">
        <v>10697</v>
      </c>
      <c r="E11367" s="45" t="s">
        <v>5245</v>
      </c>
      <c r="F11367" s="93"/>
      <c r="G11367" s="93"/>
      <c r="H11367" s="93"/>
      <c r="I11367" s="99"/>
      <c r="J11367" s="99"/>
      <c r="K11367" s="99"/>
      <c r="L11367" s="99"/>
      <c r="M11367" s="99"/>
      <c r="N11367" s="99"/>
      <c r="O11367" s="99"/>
      <c r="P11367" s="99"/>
      <c r="Q11367" s="99"/>
      <c r="R11367" s="99"/>
      <c r="S11367" s="99"/>
      <c r="T11367" s="99"/>
      <c r="U11367" s="99"/>
      <c r="V11367" s="99"/>
      <c r="W11367" s="99"/>
      <c r="X11367" s="99"/>
      <c r="Y11367" s="99"/>
      <c r="Z11367" s="99"/>
      <c r="AA11367" s="380"/>
      <c r="AF11367" s="326"/>
    </row>
    <row r="11368" spans="1:32" x14ac:dyDescent="0.25">
      <c r="A11368" s="44" t="s">
        <v>19485</v>
      </c>
      <c r="B11368" s="44" t="s">
        <v>3160</v>
      </c>
      <c r="C11368" s="45">
        <v>230901</v>
      </c>
      <c r="D11368" s="45" t="s">
        <v>12340</v>
      </c>
      <c r="E11368" s="45" t="s">
        <v>8524</v>
      </c>
      <c r="AF11368" s="326"/>
    </row>
    <row r="11369" spans="1:32" x14ac:dyDescent="0.25">
      <c r="A11369" s="44" t="s">
        <v>19485</v>
      </c>
      <c r="B11369" s="44" t="s">
        <v>7650</v>
      </c>
      <c r="C11369" s="45">
        <v>230504</v>
      </c>
      <c r="D11369" s="45" t="s">
        <v>12340</v>
      </c>
      <c r="E11369" s="45" t="s">
        <v>7651</v>
      </c>
      <c r="AF11369" s="326"/>
    </row>
    <row r="11370" spans="1:32" x14ac:dyDescent="0.25">
      <c r="A11370" s="44" t="s">
        <v>12996</v>
      </c>
      <c r="B11370" s="44" t="s">
        <v>13571</v>
      </c>
      <c r="C11370" s="45">
        <v>241101</v>
      </c>
      <c r="D11370" s="45" t="s">
        <v>12340</v>
      </c>
      <c r="E11370" s="45" t="s">
        <v>5650</v>
      </c>
      <c r="AF11370" s="326"/>
    </row>
    <row r="11371" spans="1:32" x14ac:dyDescent="0.25">
      <c r="A11371" s="44" t="s">
        <v>10047</v>
      </c>
      <c r="B11371" s="44" t="s">
        <v>10018</v>
      </c>
      <c r="C11371" s="45">
        <v>240102</v>
      </c>
      <c r="D11371" s="45" t="s">
        <v>12340</v>
      </c>
      <c r="E11371" s="45" t="s">
        <v>5452</v>
      </c>
      <c r="AF11371" s="326"/>
    </row>
    <row r="11372" spans="1:32" x14ac:dyDescent="0.3">
      <c r="A11372" s="372" t="s">
        <v>4240</v>
      </c>
      <c r="B11372" s="372" t="s">
        <v>12349</v>
      </c>
      <c r="C11372" s="125" t="s">
        <v>12350</v>
      </c>
      <c r="D11372" s="32" t="s">
        <v>20621</v>
      </c>
      <c r="E11372" s="125" t="s">
        <v>5075</v>
      </c>
      <c r="F11372" s="125" t="s">
        <v>1236</v>
      </c>
      <c r="G11372" s="125" t="s">
        <v>1237</v>
      </c>
      <c r="AF11372" s="326"/>
    </row>
    <row r="11373" spans="1:32" x14ac:dyDescent="0.3">
      <c r="A11373" s="372" t="s">
        <v>17536</v>
      </c>
      <c r="B11373" s="372" t="s">
        <v>5065</v>
      </c>
      <c r="C11373" s="125" t="s">
        <v>17481</v>
      </c>
      <c r="D11373" s="32" t="s">
        <v>20621</v>
      </c>
      <c r="E11373" s="125" t="s">
        <v>5246</v>
      </c>
      <c r="F11373" s="125" t="s">
        <v>1236</v>
      </c>
      <c r="G11373" s="125" t="s">
        <v>1236</v>
      </c>
      <c r="AF11373" s="326"/>
    </row>
    <row r="11374" spans="1:32" x14ac:dyDescent="0.25">
      <c r="A11374" s="44" t="s">
        <v>273</v>
      </c>
      <c r="B11374" s="44" t="s">
        <v>5279</v>
      </c>
      <c r="C11374" s="45" t="s">
        <v>5304</v>
      </c>
      <c r="D11374" s="45" t="s">
        <v>12177</v>
      </c>
      <c r="E11374" s="45" t="s">
        <v>2628</v>
      </c>
      <c r="F11374" s="93"/>
      <c r="G11374" s="93"/>
      <c r="H11374" s="93"/>
      <c r="I11374" s="99"/>
      <c r="J11374" s="99"/>
      <c r="K11374" s="99"/>
      <c r="L11374" s="99"/>
      <c r="M11374" s="99"/>
      <c r="N11374" s="99"/>
      <c r="O11374" s="99"/>
      <c r="P11374" s="99"/>
      <c r="Q11374" s="99"/>
      <c r="R11374" s="99"/>
      <c r="S11374" s="99"/>
      <c r="T11374" s="99"/>
      <c r="U11374" s="99"/>
      <c r="V11374" s="99"/>
      <c r="W11374" s="99"/>
      <c r="X11374" s="99"/>
      <c r="Y11374" s="99"/>
      <c r="Z11374" s="99"/>
      <c r="AF11374" s="326"/>
    </row>
    <row r="11375" spans="1:32" x14ac:dyDescent="0.25">
      <c r="A11375" s="44" t="s">
        <v>273</v>
      </c>
      <c r="B11375" s="44" t="s">
        <v>152</v>
      </c>
      <c r="C11375" s="45" t="s">
        <v>7238</v>
      </c>
      <c r="D11375" s="45" t="s">
        <v>12177</v>
      </c>
      <c r="E11375" s="45" t="s">
        <v>5073</v>
      </c>
      <c r="F11375" s="93"/>
      <c r="G11375" s="93"/>
      <c r="H11375" s="93"/>
      <c r="I11375" s="99"/>
      <c r="J11375" s="99"/>
      <c r="K11375" s="99"/>
      <c r="L11375" s="99"/>
      <c r="M11375" s="99"/>
      <c r="N11375" s="99"/>
      <c r="O11375" s="99"/>
      <c r="P11375" s="99"/>
      <c r="Q11375" s="99"/>
      <c r="R11375" s="99"/>
      <c r="S11375" s="99"/>
      <c r="T11375" s="99"/>
      <c r="U11375" s="99"/>
      <c r="V11375" s="99"/>
      <c r="W11375" s="99"/>
      <c r="X11375" s="99"/>
      <c r="Y11375" s="99"/>
      <c r="Z11375" s="99"/>
      <c r="AF11375" s="326"/>
    </row>
    <row r="11376" spans="1:32" x14ac:dyDescent="0.25">
      <c r="A11376" s="44" t="s">
        <v>273</v>
      </c>
      <c r="B11376" s="44" t="s">
        <v>5279</v>
      </c>
      <c r="C11376" s="45" t="s">
        <v>5304</v>
      </c>
      <c r="D11376" s="93" t="s">
        <v>18817</v>
      </c>
      <c r="E11376" s="45" t="s">
        <v>2628</v>
      </c>
      <c r="F11376" s="379"/>
      <c r="G11376" s="379"/>
      <c r="H11376" s="379"/>
      <c r="I11376" s="380"/>
      <c r="J11376" s="380"/>
      <c r="K11376" s="380"/>
      <c r="L11376" s="380"/>
      <c r="M11376" s="380"/>
      <c r="N11376" s="380"/>
      <c r="O11376" s="380"/>
      <c r="P11376" s="380"/>
      <c r="Q11376" s="380"/>
      <c r="R11376" s="380"/>
      <c r="S11376" s="380"/>
      <c r="T11376" s="380"/>
      <c r="U11376" s="380"/>
      <c r="V11376" s="380"/>
      <c r="W11376" s="380"/>
      <c r="X11376" s="380"/>
      <c r="Y11376" s="380"/>
      <c r="Z11376" s="380"/>
      <c r="AA11376" s="380"/>
      <c r="AF11376" s="326"/>
    </row>
    <row r="11377" spans="1:32" x14ac:dyDescent="0.25">
      <c r="A11377" s="44" t="s">
        <v>273</v>
      </c>
      <c r="B11377" s="44" t="s">
        <v>5279</v>
      </c>
      <c r="C11377" s="45" t="s">
        <v>5304</v>
      </c>
      <c r="D11377" s="45" t="s">
        <v>10697</v>
      </c>
      <c r="E11377" s="45" t="s">
        <v>4354</v>
      </c>
      <c r="F11377" s="93"/>
      <c r="G11377" s="93"/>
      <c r="H11377" s="93"/>
      <c r="I11377" s="99"/>
      <c r="J11377" s="99"/>
      <c r="K11377" s="99"/>
      <c r="L11377" s="99"/>
      <c r="M11377" s="99"/>
      <c r="N11377" s="99"/>
      <c r="O11377" s="99"/>
      <c r="P11377" s="99"/>
      <c r="Q11377" s="99"/>
      <c r="R11377" s="99"/>
      <c r="S11377" s="99"/>
      <c r="T11377" s="99"/>
      <c r="U11377" s="99"/>
      <c r="V11377" s="99"/>
      <c r="W11377" s="99"/>
      <c r="X11377" s="99"/>
      <c r="Y11377" s="99"/>
      <c r="Z11377" s="99"/>
      <c r="AF11377" s="326"/>
    </row>
    <row r="11378" spans="1:32" x14ac:dyDescent="0.25">
      <c r="A11378" s="44" t="s">
        <v>273</v>
      </c>
      <c r="B11378" s="44" t="s">
        <v>152</v>
      </c>
      <c r="C11378" s="45" t="s">
        <v>7238</v>
      </c>
      <c r="D11378" s="45" t="s">
        <v>10697</v>
      </c>
      <c r="E11378" s="46">
        <v>46295</v>
      </c>
      <c r="F11378" s="93"/>
      <c r="G11378" s="93"/>
      <c r="H11378" s="93"/>
      <c r="I11378" s="99"/>
      <c r="J11378" s="99"/>
      <c r="K11378" s="99"/>
      <c r="L11378" s="99"/>
      <c r="M11378" s="99"/>
      <c r="N11378" s="99"/>
      <c r="O11378" s="99"/>
      <c r="P11378" s="99"/>
      <c r="Q11378" s="99"/>
      <c r="R11378" s="99"/>
      <c r="S11378" s="99"/>
      <c r="T11378" s="99"/>
      <c r="U11378" s="99"/>
      <c r="V11378" s="99"/>
      <c r="W11378" s="99"/>
      <c r="X11378" s="99"/>
      <c r="Y11378" s="99"/>
      <c r="Z11378" s="99"/>
      <c r="AF11378" s="326"/>
    </row>
    <row r="11379" spans="1:32" x14ac:dyDescent="0.25">
      <c r="A11379" s="44" t="s">
        <v>7574</v>
      </c>
      <c r="B11379" s="44" t="s">
        <v>3598</v>
      </c>
      <c r="C11379" s="45">
        <v>230301</v>
      </c>
      <c r="D11379" s="45" t="s">
        <v>12340</v>
      </c>
      <c r="E11379" s="45" t="s">
        <v>5580</v>
      </c>
      <c r="AF11379" s="326"/>
    </row>
    <row r="11380" spans="1:32" x14ac:dyDescent="0.3">
      <c r="A11380" s="99" t="s">
        <v>1769</v>
      </c>
      <c r="B11380" s="92" t="s">
        <v>1770</v>
      </c>
      <c r="C11380" s="93" t="s">
        <v>7849</v>
      </c>
      <c r="D11380" s="93" t="s">
        <v>1647</v>
      </c>
      <c r="E11380" s="94">
        <v>46203</v>
      </c>
      <c r="F11380" s="93"/>
      <c r="G11380" s="93"/>
      <c r="H11380" s="93" t="s">
        <v>1237</v>
      </c>
      <c r="I11380" s="99"/>
      <c r="J11380" s="99"/>
      <c r="K11380" s="99"/>
      <c r="L11380" s="99"/>
      <c r="M11380" s="99"/>
      <c r="N11380" s="99"/>
      <c r="O11380" s="99"/>
      <c r="P11380" s="99"/>
      <c r="Q11380" s="99"/>
      <c r="R11380" s="99"/>
      <c r="S11380" s="99"/>
      <c r="T11380" s="99"/>
      <c r="U11380" s="99"/>
      <c r="V11380" s="99"/>
      <c r="W11380" s="99"/>
      <c r="X11380" s="99"/>
      <c r="Y11380" s="99"/>
      <c r="Z11380" s="99"/>
      <c r="AA11380" s="380"/>
      <c r="AF11380" s="326"/>
    </row>
    <row r="11381" spans="1:32" x14ac:dyDescent="0.25">
      <c r="A11381" s="44" t="s">
        <v>11579</v>
      </c>
      <c r="B11381" s="44" t="s">
        <v>10020</v>
      </c>
      <c r="C11381" s="45">
        <v>24010401</v>
      </c>
      <c r="D11381" s="45" t="s">
        <v>12340</v>
      </c>
      <c r="E11381" s="45" t="s">
        <v>10021</v>
      </c>
      <c r="AF11381" s="326"/>
    </row>
    <row r="11382" spans="1:32" x14ac:dyDescent="0.25">
      <c r="A11382" s="44" t="s">
        <v>11579</v>
      </c>
      <c r="B11382" s="44" t="s">
        <v>3298</v>
      </c>
      <c r="C11382" s="45">
        <v>24010402</v>
      </c>
      <c r="D11382" s="45" t="s">
        <v>12340</v>
      </c>
      <c r="E11382" s="45" t="s">
        <v>10021</v>
      </c>
      <c r="AF11382" s="326"/>
    </row>
    <row r="11383" spans="1:32" x14ac:dyDescent="0.25">
      <c r="A11383" s="44" t="s">
        <v>803</v>
      </c>
      <c r="B11383" s="44" t="s">
        <v>7653</v>
      </c>
      <c r="C11383" s="45">
        <v>230302</v>
      </c>
      <c r="D11383" s="45" t="s">
        <v>12340</v>
      </c>
      <c r="E11383" s="45" t="s">
        <v>3276</v>
      </c>
      <c r="AF11383" s="326"/>
    </row>
    <row r="11384" spans="1:32" x14ac:dyDescent="0.25">
      <c r="A11384" s="44" t="s">
        <v>803</v>
      </c>
      <c r="B11384" s="44" t="s">
        <v>10031</v>
      </c>
      <c r="C11384" s="45">
        <v>240101</v>
      </c>
      <c r="D11384" s="45" t="s">
        <v>12340</v>
      </c>
      <c r="E11384" s="45" t="s">
        <v>10032</v>
      </c>
      <c r="AF11384" s="326"/>
    </row>
    <row r="11385" spans="1:32" x14ac:dyDescent="0.25">
      <c r="A11385" s="44" t="s">
        <v>803</v>
      </c>
      <c r="B11385" s="44" t="s">
        <v>16912</v>
      </c>
      <c r="C11385" s="45">
        <v>25050101</v>
      </c>
      <c r="D11385" s="45" t="s">
        <v>12340</v>
      </c>
      <c r="E11385" s="45" t="s">
        <v>7651</v>
      </c>
      <c r="AF11385" s="326"/>
    </row>
    <row r="11386" spans="1:32" x14ac:dyDescent="0.25">
      <c r="A11386" s="44" t="s">
        <v>803</v>
      </c>
      <c r="B11386" s="44" t="s">
        <v>967</v>
      </c>
      <c r="C11386" s="45">
        <v>250601</v>
      </c>
      <c r="D11386" s="45" t="s">
        <v>12340</v>
      </c>
      <c r="E11386" s="45" t="s">
        <v>16905</v>
      </c>
      <c r="AF11386" s="326"/>
    </row>
    <row r="11387" spans="1:32" x14ac:dyDescent="0.25">
      <c r="A11387" s="76" t="s">
        <v>17420</v>
      </c>
      <c r="B11387" s="44" t="s">
        <v>17385</v>
      </c>
      <c r="C11387" s="45">
        <v>44.26</v>
      </c>
      <c r="D11387" s="45" t="s">
        <v>13565</v>
      </c>
      <c r="E11387" s="46">
        <v>47787</v>
      </c>
      <c r="F11387" s="45"/>
      <c r="G11387" s="93"/>
      <c r="H11387" s="93"/>
      <c r="I11387" s="99"/>
      <c r="J11387" s="99"/>
      <c r="K11387" s="99"/>
      <c r="L11387" s="99"/>
      <c r="M11387" s="99"/>
      <c r="N11387" s="99"/>
      <c r="O11387" s="99"/>
      <c r="P11387" s="99"/>
      <c r="Q11387" s="99"/>
      <c r="R11387" s="99"/>
      <c r="S11387" s="99"/>
      <c r="T11387" s="99"/>
      <c r="U11387" s="99"/>
      <c r="V11387" s="99"/>
      <c r="W11387" s="99"/>
      <c r="X11387" s="99"/>
      <c r="Y11387" s="99"/>
      <c r="Z11387" s="99"/>
      <c r="AF11387" s="326"/>
    </row>
    <row r="11388" spans="1:32" x14ac:dyDescent="0.25">
      <c r="A11388" s="44" t="s">
        <v>1703</v>
      </c>
      <c r="B11388" s="44" t="s">
        <v>5639</v>
      </c>
      <c r="C11388" s="45">
        <v>23010401</v>
      </c>
      <c r="D11388" s="45" t="s">
        <v>12340</v>
      </c>
      <c r="E11388" s="45" t="s">
        <v>5640</v>
      </c>
      <c r="AF11388" s="326"/>
    </row>
    <row r="11389" spans="1:32" x14ac:dyDescent="0.25">
      <c r="A11389" s="44" t="s">
        <v>1703</v>
      </c>
      <c r="B11389" s="44" t="s">
        <v>210</v>
      </c>
      <c r="C11389" s="45">
        <v>241001</v>
      </c>
      <c r="D11389" s="45" t="s">
        <v>12340</v>
      </c>
      <c r="E11389" s="45" t="s">
        <v>5650</v>
      </c>
      <c r="AF11389" s="326"/>
    </row>
    <row r="11390" spans="1:32" x14ac:dyDescent="0.25">
      <c r="A11390" s="44" t="s">
        <v>1703</v>
      </c>
      <c r="B11390" s="44" t="s">
        <v>3298</v>
      </c>
      <c r="C11390" s="45">
        <v>23010402</v>
      </c>
      <c r="D11390" s="45" t="s">
        <v>12340</v>
      </c>
      <c r="E11390" s="45" t="s">
        <v>5640</v>
      </c>
      <c r="AF11390" s="326"/>
    </row>
    <row r="11391" spans="1:32" x14ac:dyDescent="0.3">
      <c r="A11391" s="271" t="s">
        <v>10849</v>
      </c>
      <c r="B11391" s="271" t="s">
        <v>1251</v>
      </c>
      <c r="C11391" s="59" t="s">
        <v>10924</v>
      </c>
      <c r="D11391" s="93" t="s">
        <v>1250</v>
      </c>
      <c r="E11391" s="94">
        <v>46228</v>
      </c>
      <c r="F11391" s="93"/>
      <c r="G11391" s="93"/>
      <c r="H11391" s="93"/>
      <c r="I11391" s="99"/>
      <c r="J11391" s="99"/>
      <c r="K11391" s="99"/>
      <c r="L11391" s="99"/>
      <c r="M11391" s="99"/>
      <c r="N11391" s="99"/>
      <c r="O11391" s="99"/>
      <c r="P11391" s="99"/>
      <c r="Q11391" s="99"/>
      <c r="R11391" s="99"/>
      <c r="S11391" s="99"/>
      <c r="T11391" s="99"/>
      <c r="U11391" s="99"/>
      <c r="V11391" s="99"/>
      <c r="W11391" s="99"/>
      <c r="X11391" s="99"/>
      <c r="Y11391" s="99"/>
      <c r="Z11391" s="99"/>
      <c r="AA11391" s="380"/>
      <c r="AF11391" s="326"/>
    </row>
    <row r="11392" spans="1:32" x14ac:dyDescent="0.25">
      <c r="A11392" s="44" t="s">
        <v>10275</v>
      </c>
      <c r="B11392" s="92" t="s">
        <v>10390</v>
      </c>
      <c r="C11392" s="56" t="s">
        <v>10129</v>
      </c>
      <c r="D11392" s="146" t="s">
        <v>10389</v>
      </c>
      <c r="E11392" s="107">
        <v>45838</v>
      </c>
      <c r="F11392" s="93"/>
      <c r="G11392" s="93"/>
      <c r="H11392" s="93"/>
      <c r="I11392" s="99"/>
      <c r="J11392" s="99"/>
      <c r="K11392" s="99"/>
      <c r="L11392" s="99"/>
      <c r="M11392" s="99"/>
      <c r="N11392" s="99"/>
      <c r="O11392" s="99"/>
      <c r="P11392" s="99"/>
      <c r="Q11392" s="99"/>
      <c r="R11392" s="99"/>
      <c r="S11392" s="99"/>
      <c r="T11392" s="99"/>
      <c r="U11392" s="99"/>
      <c r="V11392" s="99"/>
      <c r="W11392" s="99"/>
      <c r="X11392" s="99"/>
      <c r="Y11392" s="99"/>
      <c r="Z11392" s="99"/>
      <c r="AF11392" s="326"/>
    </row>
    <row r="11393" spans="1:32" x14ac:dyDescent="0.25">
      <c r="A11393" s="44" t="s">
        <v>10533</v>
      </c>
      <c r="B11393" s="44" t="s">
        <v>16223</v>
      </c>
      <c r="C11393" s="45" t="s">
        <v>10600</v>
      </c>
      <c r="D11393" s="93" t="s">
        <v>3876</v>
      </c>
      <c r="E11393" s="359">
        <f>DATE(2028,5,7)</f>
        <v>46880</v>
      </c>
      <c r="F11393" s="93"/>
      <c r="G11393" s="93"/>
      <c r="H11393" s="93"/>
      <c r="I11393" s="99"/>
      <c r="J11393" s="99"/>
      <c r="K11393" s="99"/>
      <c r="L11393" s="99"/>
      <c r="M11393" s="99"/>
      <c r="N11393" s="99"/>
      <c r="O11393" s="99"/>
      <c r="P11393" s="99"/>
      <c r="Q11393" s="99"/>
      <c r="R11393" s="99"/>
      <c r="S11393" s="99"/>
      <c r="T11393" s="99"/>
      <c r="U11393" s="99"/>
      <c r="V11393" s="99"/>
      <c r="W11393" s="99"/>
      <c r="X11393" s="99"/>
      <c r="Y11393" s="99"/>
      <c r="Z11393" s="99"/>
      <c r="AF11393" s="326"/>
    </row>
    <row r="11394" spans="1:32" x14ac:dyDescent="0.25">
      <c r="A11394" s="256" t="s">
        <v>5978</v>
      </c>
      <c r="B11394" s="256" t="s">
        <v>15247</v>
      </c>
      <c r="C11394" s="53" t="s">
        <v>15400</v>
      </c>
      <c r="D11394" s="93" t="s">
        <v>5891</v>
      </c>
      <c r="E11394" s="257">
        <v>47502</v>
      </c>
      <c r="F11394" s="93"/>
      <c r="G11394" s="93"/>
      <c r="H11394" s="93"/>
      <c r="I11394" s="99"/>
      <c r="J11394" s="99"/>
      <c r="K11394" s="99"/>
      <c r="L11394" s="99"/>
      <c r="M11394" s="99"/>
      <c r="N11394" s="99"/>
      <c r="O11394" s="99"/>
      <c r="P11394" s="99"/>
      <c r="Q11394" s="99"/>
      <c r="R11394" s="99"/>
      <c r="S11394" s="99"/>
      <c r="T11394" s="99"/>
      <c r="U11394" s="99"/>
      <c r="V11394" s="99"/>
      <c r="W11394" s="99"/>
      <c r="X11394" s="99"/>
      <c r="Y11394" s="99"/>
      <c r="Z11394" s="99"/>
      <c r="AF11394" s="326"/>
    </row>
    <row r="11395" spans="1:32" x14ac:dyDescent="0.25">
      <c r="A11395" s="256" t="s">
        <v>5978</v>
      </c>
      <c r="B11395" s="256" t="s">
        <v>15244</v>
      </c>
      <c r="C11395" s="53" t="s">
        <v>15401</v>
      </c>
      <c r="D11395" s="93" t="s">
        <v>5891</v>
      </c>
      <c r="E11395" s="257">
        <v>47520</v>
      </c>
      <c r="F11395" s="93"/>
      <c r="G11395" s="93"/>
      <c r="H11395" s="93"/>
      <c r="I11395" s="99"/>
      <c r="J11395" s="99"/>
      <c r="K11395" s="99"/>
      <c r="L11395" s="99"/>
      <c r="M11395" s="99"/>
      <c r="N11395" s="99"/>
      <c r="O11395" s="99"/>
      <c r="P11395" s="99"/>
      <c r="Q11395" s="99"/>
      <c r="R11395" s="99"/>
      <c r="S11395" s="99"/>
      <c r="T11395" s="99"/>
      <c r="U11395" s="99"/>
      <c r="V11395" s="99"/>
      <c r="W11395" s="99"/>
      <c r="X11395" s="99"/>
      <c r="Y11395" s="99"/>
      <c r="Z11395" s="99"/>
      <c r="AF11395" s="326"/>
    </row>
    <row r="11396" spans="1:32" x14ac:dyDescent="0.25">
      <c r="A11396" s="256" t="s">
        <v>5978</v>
      </c>
      <c r="B11396" s="256" t="s">
        <v>5901</v>
      </c>
      <c r="C11396" s="53" t="s">
        <v>5979</v>
      </c>
      <c r="D11396" s="93" t="s">
        <v>5891</v>
      </c>
      <c r="E11396" s="257">
        <v>46143</v>
      </c>
      <c r="F11396" s="93"/>
      <c r="G11396" s="93"/>
      <c r="H11396" s="93"/>
      <c r="I11396" s="99"/>
      <c r="J11396" s="99"/>
      <c r="K11396" s="99"/>
      <c r="L11396" s="99"/>
      <c r="M11396" s="99"/>
      <c r="N11396" s="99"/>
      <c r="O11396" s="99"/>
      <c r="P11396" s="99"/>
      <c r="Q11396" s="99"/>
      <c r="R11396" s="99"/>
      <c r="S11396" s="99"/>
      <c r="T11396" s="99"/>
      <c r="U11396" s="99"/>
      <c r="V11396" s="99"/>
      <c r="W11396" s="99"/>
      <c r="X11396" s="99"/>
      <c r="Y11396" s="99"/>
      <c r="Z11396" s="99"/>
      <c r="AA11396" s="380"/>
      <c r="AF11396" s="326"/>
    </row>
    <row r="11397" spans="1:32" x14ac:dyDescent="0.25">
      <c r="A11397" s="256" t="s">
        <v>5978</v>
      </c>
      <c r="B11397" s="256" t="s">
        <v>5907</v>
      </c>
      <c r="C11397" s="53" t="s">
        <v>5980</v>
      </c>
      <c r="D11397" s="93" t="s">
        <v>5891</v>
      </c>
      <c r="E11397" s="257">
        <v>46364</v>
      </c>
      <c r="F11397" s="93"/>
      <c r="G11397" s="93"/>
      <c r="H11397" s="93"/>
      <c r="I11397" s="99"/>
      <c r="J11397" s="99"/>
      <c r="K11397" s="99"/>
      <c r="L11397" s="99"/>
      <c r="M11397" s="99"/>
      <c r="N11397" s="99"/>
      <c r="O11397" s="99"/>
      <c r="P11397" s="99"/>
      <c r="Q11397" s="99"/>
      <c r="R11397" s="99"/>
      <c r="S11397" s="99"/>
      <c r="T11397" s="99"/>
      <c r="U11397" s="99"/>
      <c r="V11397" s="99"/>
      <c r="W11397" s="99"/>
      <c r="X11397" s="99"/>
      <c r="Y11397" s="99"/>
      <c r="Z11397" s="99"/>
      <c r="AA11397" s="380"/>
      <c r="AF11397" s="326"/>
    </row>
    <row r="11398" spans="1:32" x14ac:dyDescent="0.25">
      <c r="A11398" s="44" t="s">
        <v>19486</v>
      </c>
      <c r="B11398" s="44" t="s">
        <v>990</v>
      </c>
      <c r="C11398" s="45">
        <v>260102</v>
      </c>
      <c r="D11398" s="45" t="s">
        <v>12340</v>
      </c>
      <c r="E11398" s="45" t="s">
        <v>8976</v>
      </c>
      <c r="AF11398" s="326"/>
    </row>
    <row r="11399" spans="1:32" x14ac:dyDescent="0.25">
      <c r="A11399" s="44" t="s">
        <v>19486</v>
      </c>
      <c r="B11399" s="44" t="s">
        <v>5639</v>
      </c>
      <c r="C11399" s="45">
        <v>26010401</v>
      </c>
      <c r="D11399" s="45" t="s">
        <v>12340</v>
      </c>
      <c r="E11399" s="45" t="s">
        <v>18836</v>
      </c>
      <c r="AF11399" s="326"/>
    </row>
    <row r="11400" spans="1:32" x14ac:dyDescent="0.25">
      <c r="A11400" s="44" t="s">
        <v>7575</v>
      </c>
      <c r="B11400" s="44" t="s">
        <v>2433</v>
      </c>
      <c r="C11400" s="45">
        <v>230105</v>
      </c>
      <c r="D11400" s="45" t="s">
        <v>12340</v>
      </c>
      <c r="E11400" s="45" t="s">
        <v>5580</v>
      </c>
      <c r="AF11400" s="326"/>
    </row>
    <row r="11401" spans="1:32" x14ac:dyDescent="0.25">
      <c r="A11401" s="44" t="s">
        <v>3683</v>
      </c>
      <c r="B11401" s="44" t="s">
        <v>3598</v>
      </c>
      <c r="C11401" s="45">
        <v>210305</v>
      </c>
      <c r="D11401" s="45" t="s">
        <v>12340</v>
      </c>
      <c r="E11401" s="45" t="s">
        <v>3276</v>
      </c>
      <c r="AF11401" s="326"/>
    </row>
    <row r="11402" spans="1:32" x14ac:dyDescent="0.25">
      <c r="A11402" s="44" t="s">
        <v>3107</v>
      </c>
      <c r="B11402" s="44" t="s">
        <v>3275</v>
      </c>
      <c r="C11402" s="45">
        <v>210101</v>
      </c>
      <c r="D11402" s="45" t="s">
        <v>12340</v>
      </c>
      <c r="E11402" s="45" t="s">
        <v>3276</v>
      </c>
      <c r="AF11402" s="326"/>
    </row>
    <row r="11403" spans="1:32" x14ac:dyDescent="0.25">
      <c r="A11403" s="44" t="s">
        <v>19487</v>
      </c>
      <c r="B11403" s="44" t="s">
        <v>18840</v>
      </c>
      <c r="C11403" s="45">
        <v>260202</v>
      </c>
      <c r="D11403" s="45" t="s">
        <v>12340</v>
      </c>
      <c r="E11403" s="45" t="s">
        <v>10021</v>
      </c>
      <c r="AF11403" s="326"/>
    </row>
    <row r="11404" spans="1:32" x14ac:dyDescent="0.25">
      <c r="A11404" s="44" t="s">
        <v>14288</v>
      </c>
      <c r="B11404" s="44" t="s">
        <v>3298</v>
      </c>
      <c r="C11404" s="45">
        <v>26010402</v>
      </c>
      <c r="D11404" s="45" t="s">
        <v>12340</v>
      </c>
      <c r="E11404" s="45" t="s">
        <v>18836</v>
      </c>
      <c r="AF11404" s="326"/>
    </row>
    <row r="11405" spans="1:32" x14ac:dyDescent="0.25">
      <c r="A11405" s="44" t="s">
        <v>14288</v>
      </c>
      <c r="B11405" s="44" t="s">
        <v>5639</v>
      </c>
      <c r="C11405" s="45">
        <v>26010401</v>
      </c>
      <c r="D11405" s="45" t="s">
        <v>12340</v>
      </c>
      <c r="E11405" s="45" t="s">
        <v>18836</v>
      </c>
      <c r="AF11405" s="326"/>
    </row>
    <row r="11406" spans="1:32" x14ac:dyDescent="0.25">
      <c r="A11406" s="44" t="s">
        <v>8331</v>
      </c>
      <c r="B11406" s="44" t="s">
        <v>8380</v>
      </c>
      <c r="C11406" s="45">
        <v>230404</v>
      </c>
      <c r="D11406" s="45" t="s">
        <v>12340</v>
      </c>
      <c r="E11406" s="45" t="s">
        <v>7925</v>
      </c>
      <c r="AF11406" s="326"/>
    </row>
    <row r="11407" spans="1:32" x14ac:dyDescent="0.25">
      <c r="A11407" s="44" t="s">
        <v>8331</v>
      </c>
      <c r="B11407" s="44" t="s">
        <v>2433</v>
      </c>
      <c r="C11407" s="45">
        <v>220105</v>
      </c>
      <c r="D11407" s="45" t="s">
        <v>12340</v>
      </c>
      <c r="E11407" s="45" t="s">
        <v>2686</v>
      </c>
      <c r="AF11407" s="326"/>
    </row>
    <row r="11408" spans="1:32" x14ac:dyDescent="0.25">
      <c r="A11408" s="44" t="s">
        <v>19488</v>
      </c>
      <c r="B11408" s="44" t="s">
        <v>2433</v>
      </c>
      <c r="C11408" s="45">
        <v>230105</v>
      </c>
      <c r="D11408" s="45" t="s">
        <v>12340</v>
      </c>
      <c r="E11408" s="45" t="s">
        <v>5580</v>
      </c>
      <c r="AF11408" s="326"/>
    </row>
    <row r="11409" spans="1:32" x14ac:dyDescent="0.25">
      <c r="A11409" s="44" t="s">
        <v>19488</v>
      </c>
      <c r="B11409" s="44" t="s">
        <v>7653</v>
      </c>
      <c r="C11409" s="45">
        <v>230302</v>
      </c>
      <c r="D11409" s="45" t="s">
        <v>12340</v>
      </c>
      <c r="E11409" s="45" t="s">
        <v>3276</v>
      </c>
      <c r="AF11409" s="326"/>
    </row>
    <row r="11410" spans="1:32" x14ac:dyDescent="0.25">
      <c r="A11410" s="44" t="s">
        <v>11580</v>
      </c>
      <c r="B11410" s="44" t="s">
        <v>10031</v>
      </c>
      <c r="C11410" s="45">
        <v>240101</v>
      </c>
      <c r="D11410" s="45" t="s">
        <v>12340</v>
      </c>
      <c r="E11410" s="45" t="s">
        <v>10032</v>
      </c>
      <c r="AF11410" s="326"/>
    </row>
    <row r="11411" spans="1:32" x14ac:dyDescent="0.25">
      <c r="A11411" s="44" t="s">
        <v>14721</v>
      </c>
      <c r="B11411" s="44" t="s">
        <v>13110</v>
      </c>
      <c r="C11411" s="45">
        <v>12.25</v>
      </c>
      <c r="D11411" s="45" t="s">
        <v>13565</v>
      </c>
      <c r="E11411" s="46">
        <v>47664</v>
      </c>
      <c r="F11411" s="45"/>
      <c r="G11411" s="93"/>
      <c r="H11411" s="93"/>
      <c r="I11411" s="99"/>
      <c r="J11411" s="99"/>
      <c r="K11411" s="99"/>
      <c r="L11411" s="99"/>
      <c r="M11411" s="99"/>
      <c r="N11411" s="99"/>
      <c r="O11411" s="99"/>
      <c r="P11411" s="99"/>
      <c r="Q11411" s="99"/>
      <c r="R11411" s="99"/>
      <c r="S11411" s="99"/>
      <c r="T11411" s="99"/>
      <c r="U11411" s="99"/>
      <c r="V11411" s="99"/>
      <c r="W11411" s="99"/>
      <c r="X11411" s="99"/>
      <c r="Y11411" s="99"/>
      <c r="Z11411" s="99"/>
      <c r="AF11411" s="326"/>
    </row>
    <row r="11412" spans="1:32" x14ac:dyDescent="0.25">
      <c r="A11412" s="44" t="s">
        <v>8090</v>
      </c>
      <c r="B11412" s="44" t="s">
        <v>152</v>
      </c>
      <c r="C11412" s="45" t="s">
        <v>8091</v>
      </c>
      <c r="D11412" s="45" t="s">
        <v>12177</v>
      </c>
      <c r="E11412" s="45" t="s">
        <v>4375</v>
      </c>
      <c r="F11412" s="93"/>
      <c r="G11412" s="93"/>
      <c r="H11412" s="93"/>
      <c r="I11412" s="99"/>
      <c r="J11412" s="99"/>
      <c r="K11412" s="99"/>
      <c r="L11412" s="99"/>
      <c r="M11412" s="99"/>
      <c r="N11412" s="99"/>
      <c r="O11412" s="99"/>
      <c r="P11412" s="99"/>
      <c r="Q11412" s="99"/>
      <c r="R11412" s="99"/>
      <c r="S11412" s="99"/>
      <c r="T11412" s="99"/>
      <c r="U11412" s="99"/>
      <c r="V11412" s="99"/>
      <c r="W11412" s="99"/>
      <c r="X11412" s="99"/>
      <c r="Y11412" s="99"/>
      <c r="Z11412" s="99"/>
      <c r="AF11412" s="326"/>
    </row>
    <row r="11413" spans="1:32" x14ac:dyDescent="0.25">
      <c r="A11413" s="44" t="s">
        <v>8090</v>
      </c>
      <c r="B11413" s="44" t="s">
        <v>152</v>
      </c>
      <c r="C11413" s="45" t="s">
        <v>8091</v>
      </c>
      <c r="D11413" s="93" t="s">
        <v>18817</v>
      </c>
      <c r="E11413" s="45" t="s">
        <v>4375</v>
      </c>
      <c r="F11413" s="379"/>
      <c r="G11413" s="379"/>
      <c r="H11413" s="379"/>
      <c r="I11413" s="380"/>
      <c r="J11413" s="380"/>
      <c r="K11413" s="380"/>
      <c r="L11413" s="380"/>
      <c r="M11413" s="380"/>
      <c r="N11413" s="380"/>
      <c r="O11413" s="380"/>
      <c r="P11413" s="380"/>
      <c r="Q11413" s="380"/>
      <c r="R11413" s="380"/>
      <c r="S11413" s="380"/>
      <c r="T11413" s="380"/>
      <c r="U11413" s="380"/>
      <c r="V11413" s="380"/>
      <c r="W11413" s="380"/>
      <c r="X11413" s="380"/>
      <c r="Y11413" s="380"/>
      <c r="Z11413" s="380"/>
      <c r="AA11413" s="380"/>
      <c r="AF11413" s="326"/>
    </row>
    <row r="11414" spans="1:32" x14ac:dyDescent="0.25">
      <c r="A11414" s="44" t="s">
        <v>8090</v>
      </c>
      <c r="B11414" s="44" t="s">
        <v>152</v>
      </c>
      <c r="C11414" s="45" t="s">
        <v>8091</v>
      </c>
      <c r="D11414" s="45" t="s">
        <v>10697</v>
      </c>
      <c r="E11414" s="46">
        <v>46295</v>
      </c>
      <c r="F11414" s="93"/>
      <c r="G11414" s="93"/>
      <c r="H11414" s="93"/>
      <c r="I11414" s="99"/>
      <c r="J11414" s="99"/>
      <c r="K11414" s="99"/>
      <c r="L11414" s="99"/>
      <c r="M11414" s="99"/>
      <c r="N11414" s="99"/>
      <c r="O11414" s="99"/>
      <c r="P11414" s="99"/>
      <c r="Q11414" s="99"/>
      <c r="R11414" s="99"/>
      <c r="S11414" s="99"/>
      <c r="T11414" s="99"/>
      <c r="U11414" s="99"/>
      <c r="V11414" s="99"/>
      <c r="W11414" s="99"/>
      <c r="X11414" s="99"/>
      <c r="Y11414" s="99"/>
      <c r="Z11414" s="99"/>
      <c r="AF11414" s="326"/>
    </row>
    <row r="11415" spans="1:32" x14ac:dyDescent="0.25">
      <c r="A11415" s="44" t="s">
        <v>17168</v>
      </c>
      <c r="B11415" s="44" t="s">
        <v>967</v>
      </c>
      <c r="C11415" s="45">
        <v>250601</v>
      </c>
      <c r="D11415" s="45" t="s">
        <v>12340</v>
      </c>
      <c r="E11415" s="45" t="s">
        <v>16905</v>
      </c>
      <c r="AF11415" s="326"/>
    </row>
    <row r="11416" spans="1:32" x14ac:dyDescent="0.25">
      <c r="A11416" s="44" t="s">
        <v>13376</v>
      </c>
      <c r="B11416" s="44" t="s">
        <v>13108</v>
      </c>
      <c r="C11416" s="45">
        <v>7.25</v>
      </c>
      <c r="D11416" s="45" t="s">
        <v>13565</v>
      </c>
      <c r="E11416" s="46">
        <v>47422</v>
      </c>
      <c r="F11416" s="45"/>
      <c r="G11416" s="93"/>
      <c r="H11416" s="93"/>
      <c r="I11416" s="99"/>
      <c r="J11416" s="99"/>
      <c r="K11416" s="99"/>
      <c r="L11416" s="99"/>
      <c r="M11416" s="99"/>
      <c r="N11416" s="99"/>
      <c r="O11416" s="99"/>
      <c r="P11416" s="99"/>
      <c r="Q11416" s="99"/>
      <c r="R11416" s="99"/>
      <c r="S11416" s="99"/>
      <c r="T11416" s="99"/>
      <c r="U11416" s="99"/>
      <c r="V11416" s="99"/>
      <c r="W11416" s="99"/>
      <c r="X11416" s="99"/>
      <c r="Y11416" s="99"/>
      <c r="Z11416" s="99"/>
      <c r="AF11416" s="326"/>
    </row>
    <row r="11417" spans="1:32" x14ac:dyDescent="0.25">
      <c r="A11417" s="44" t="s">
        <v>13376</v>
      </c>
      <c r="B11417" s="44" t="s">
        <v>13162</v>
      </c>
      <c r="C11417" s="45">
        <v>29.24</v>
      </c>
      <c r="D11417" s="45" t="s">
        <v>13565</v>
      </c>
      <c r="E11417" s="46">
        <v>47299</v>
      </c>
      <c r="F11417" s="45"/>
      <c r="G11417" s="93"/>
      <c r="H11417" s="93"/>
      <c r="I11417" s="99"/>
      <c r="J11417" s="99"/>
      <c r="K11417" s="99"/>
      <c r="L11417" s="99"/>
      <c r="M11417" s="99"/>
      <c r="N11417" s="99"/>
      <c r="O11417" s="99"/>
      <c r="P11417" s="99"/>
      <c r="Q11417" s="99"/>
      <c r="R11417" s="99"/>
      <c r="S11417" s="99"/>
      <c r="T11417" s="99"/>
      <c r="U11417" s="99"/>
      <c r="V11417" s="99"/>
      <c r="W11417" s="99"/>
      <c r="X11417" s="99"/>
      <c r="Y11417" s="99"/>
      <c r="Z11417" s="99"/>
      <c r="AF11417" s="326"/>
    </row>
    <row r="11418" spans="1:32" x14ac:dyDescent="0.25">
      <c r="A11418" s="100" t="s">
        <v>3533</v>
      </c>
      <c r="B11418" s="92" t="s">
        <v>3574</v>
      </c>
      <c r="C11418" s="93" t="s">
        <v>3575</v>
      </c>
      <c r="D11418" s="93" t="s">
        <v>1250</v>
      </c>
      <c r="E11418" s="94">
        <v>46496</v>
      </c>
      <c r="F11418" s="93"/>
      <c r="G11418" s="93"/>
      <c r="H11418" s="93"/>
      <c r="I11418" s="99"/>
      <c r="J11418" s="99"/>
      <c r="K11418" s="99"/>
      <c r="L11418" s="99"/>
      <c r="M11418" s="99"/>
      <c r="N11418" s="99"/>
      <c r="O11418" s="99"/>
      <c r="P11418" s="99"/>
      <c r="Q11418" s="99"/>
      <c r="R11418" s="99"/>
      <c r="S11418" s="99"/>
      <c r="T11418" s="99"/>
      <c r="U11418" s="99"/>
      <c r="V11418" s="99"/>
      <c r="W11418" s="99"/>
      <c r="X11418" s="99"/>
      <c r="Y11418" s="99"/>
      <c r="Z11418" s="99"/>
      <c r="AF11418" s="326"/>
    </row>
    <row r="11419" spans="1:32" x14ac:dyDescent="0.25">
      <c r="A11419" s="44" t="s">
        <v>804</v>
      </c>
      <c r="B11419" s="44" t="s">
        <v>16947</v>
      </c>
      <c r="C11419" s="45">
        <v>250801</v>
      </c>
      <c r="D11419" s="45" t="s">
        <v>12340</v>
      </c>
      <c r="E11419" s="45" t="s">
        <v>8966</v>
      </c>
      <c r="AF11419" s="326"/>
    </row>
    <row r="11420" spans="1:32" x14ac:dyDescent="0.3">
      <c r="A11420" s="372" t="s">
        <v>1572</v>
      </c>
      <c r="B11420" s="372" t="s">
        <v>258</v>
      </c>
      <c r="C11420" s="125" t="s">
        <v>8401</v>
      </c>
      <c r="D11420" s="32" t="s">
        <v>20621</v>
      </c>
      <c r="E11420" s="125" t="s">
        <v>4471</v>
      </c>
      <c r="F11420" s="125" t="s">
        <v>1236</v>
      </c>
      <c r="G11420" s="125" t="s">
        <v>1237</v>
      </c>
      <c r="AF11420" s="326"/>
    </row>
    <row r="11421" spans="1:32" x14ac:dyDescent="0.25">
      <c r="A11421" s="44" t="s">
        <v>1572</v>
      </c>
      <c r="B11421" s="44" t="s">
        <v>15079</v>
      </c>
      <c r="C11421" s="45" t="s">
        <v>15082</v>
      </c>
      <c r="D11421" s="45" t="s">
        <v>12177</v>
      </c>
      <c r="E11421" s="45" t="s">
        <v>7228</v>
      </c>
      <c r="F11421" s="93"/>
      <c r="G11421" s="93"/>
      <c r="H11421" s="93"/>
      <c r="I11421" s="99"/>
      <c r="J11421" s="99"/>
      <c r="K11421" s="99"/>
      <c r="L11421" s="99"/>
      <c r="M11421" s="99"/>
      <c r="N11421" s="99"/>
      <c r="O11421" s="99"/>
      <c r="P11421" s="99"/>
      <c r="Q11421" s="99"/>
      <c r="R11421" s="99"/>
      <c r="S11421" s="99"/>
      <c r="T11421" s="99"/>
      <c r="U11421" s="99"/>
      <c r="V11421" s="99"/>
      <c r="W11421" s="99"/>
      <c r="X11421" s="99"/>
      <c r="Y11421" s="99"/>
      <c r="Z11421" s="99"/>
      <c r="AF11421" s="326"/>
    </row>
    <row r="11422" spans="1:32" x14ac:dyDescent="0.25">
      <c r="A11422" s="44" t="s">
        <v>1572</v>
      </c>
      <c r="B11422" s="44" t="s">
        <v>15079</v>
      </c>
      <c r="C11422" s="45" t="s">
        <v>15082</v>
      </c>
      <c r="D11422" s="93" t="s">
        <v>18817</v>
      </c>
      <c r="E11422" s="45" t="s">
        <v>7228</v>
      </c>
      <c r="F11422" s="379"/>
      <c r="G11422" s="379"/>
      <c r="H11422" s="379"/>
      <c r="I11422" s="380"/>
      <c r="J11422" s="380"/>
      <c r="K11422" s="380"/>
      <c r="L11422" s="380"/>
      <c r="M11422" s="380"/>
      <c r="N11422" s="380"/>
      <c r="O11422" s="380"/>
      <c r="P11422" s="380"/>
      <c r="Q11422" s="380"/>
      <c r="R11422" s="380"/>
      <c r="S11422" s="380"/>
      <c r="T11422" s="380"/>
      <c r="U11422" s="380"/>
      <c r="V11422" s="380"/>
      <c r="W11422" s="380"/>
      <c r="X11422" s="380"/>
      <c r="Y11422" s="380"/>
      <c r="Z11422" s="380"/>
      <c r="AA11422" s="380"/>
      <c r="AF11422" s="326"/>
    </row>
    <row r="11423" spans="1:32" x14ac:dyDescent="0.25">
      <c r="A11423" s="44" t="s">
        <v>1572</v>
      </c>
      <c r="B11423" s="44" t="s">
        <v>2306</v>
      </c>
      <c r="C11423" s="45" t="s">
        <v>15082</v>
      </c>
      <c r="D11423" s="45" t="s">
        <v>10697</v>
      </c>
      <c r="E11423" s="46">
        <v>47483</v>
      </c>
      <c r="F11423" s="93"/>
      <c r="G11423" s="93"/>
      <c r="H11423" s="93"/>
      <c r="I11423" s="99"/>
      <c r="J11423" s="99"/>
      <c r="K11423" s="99"/>
      <c r="L11423" s="99"/>
      <c r="M11423" s="99"/>
      <c r="N11423" s="99"/>
      <c r="O11423" s="99"/>
      <c r="P11423" s="99"/>
      <c r="Q11423" s="99"/>
      <c r="R11423" s="99"/>
      <c r="S11423" s="99"/>
      <c r="T11423" s="99"/>
      <c r="U11423" s="99"/>
      <c r="V11423" s="99"/>
      <c r="W11423" s="99"/>
      <c r="X11423" s="99"/>
      <c r="Y11423" s="99"/>
      <c r="Z11423" s="99"/>
      <c r="AF11423" s="326"/>
    </row>
    <row r="11424" spans="1:32" x14ac:dyDescent="0.3">
      <c r="A11424" s="99" t="s">
        <v>16514</v>
      </c>
      <c r="B11424" s="92" t="s">
        <v>16522</v>
      </c>
      <c r="C11424" s="93" t="s">
        <v>16523</v>
      </c>
      <c r="D11424" s="93" t="s">
        <v>11085</v>
      </c>
      <c r="E11424" s="94">
        <v>47361</v>
      </c>
      <c r="F11424" s="93"/>
      <c r="G11424" s="93"/>
      <c r="H11424" s="93"/>
      <c r="I11424" s="99"/>
      <c r="J11424" s="99"/>
      <c r="K11424" s="99"/>
      <c r="L11424" s="99"/>
      <c r="M11424" s="99"/>
      <c r="N11424" s="99"/>
      <c r="O11424" s="99"/>
      <c r="P11424" s="99"/>
      <c r="Q11424" s="99"/>
      <c r="R11424" s="99"/>
      <c r="S11424" s="99"/>
      <c r="T11424" s="99"/>
      <c r="U11424" s="99"/>
      <c r="V11424" s="99"/>
      <c r="W11424" s="99"/>
      <c r="X11424" s="99"/>
      <c r="Y11424" s="99"/>
      <c r="Z11424" s="99"/>
      <c r="AF11424" s="326"/>
    </row>
    <row r="11425" spans="1:32" x14ac:dyDescent="0.3">
      <c r="A11425" s="372" t="s">
        <v>9393</v>
      </c>
      <c r="B11425" s="372" t="s">
        <v>1201</v>
      </c>
      <c r="C11425" s="125" t="s">
        <v>11031</v>
      </c>
      <c r="D11425" s="32" t="s">
        <v>20621</v>
      </c>
      <c r="E11425" s="125" t="s">
        <v>5452</v>
      </c>
      <c r="F11425" s="125" t="s">
        <v>1237</v>
      </c>
      <c r="G11425" s="125" t="s">
        <v>1236</v>
      </c>
      <c r="AF11425" s="326"/>
    </row>
    <row r="11426" spans="1:32" x14ac:dyDescent="0.25">
      <c r="A11426" s="44" t="s">
        <v>14289</v>
      </c>
      <c r="B11426" s="44" t="s">
        <v>5639</v>
      </c>
      <c r="C11426" s="45">
        <v>25010401</v>
      </c>
      <c r="D11426" s="45" t="s">
        <v>12340</v>
      </c>
      <c r="E11426" s="45" t="s">
        <v>13581</v>
      </c>
      <c r="AF11426" s="326"/>
    </row>
    <row r="11427" spans="1:32" x14ac:dyDescent="0.25">
      <c r="A11427" s="44" t="s">
        <v>14289</v>
      </c>
      <c r="B11427" s="44" t="s">
        <v>3298</v>
      </c>
      <c r="C11427" s="45">
        <v>25010402</v>
      </c>
      <c r="D11427" s="45" t="s">
        <v>12340</v>
      </c>
      <c r="E11427" s="45" t="s">
        <v>13581</v>
      </c>
      <c r="AF11427" s="326"/>
    </row>
    <row r="11428" spans="1:32" x14ac:dyDescent="0.25">
      <c r="A11428" s="44" t="s">
        <v>14289</v>
      </c>
      <c r="B11428" s="44" t="s">
        <v>18828</v>
      </c>
      <c r="C11428" s="45">
        <v>25010501</v>
      </c>
      <c r="D11428" s="45" t="s">
        <v>12340</v>
      </c>
      <c r="E11428" s="45" t="s">
        <v>13567</v>
      </c>
      <c r="AF11428" s="326"/>
    </row>
    <row r="11429" spans="1:32" x14ac:dyDescent="0.25">
      <c r="A11429" s="44" t="s">
        <v>14289</v>
      </c>
      <c r="B11429" s="44" t="s">
        <v>5442</v>
      </c>
      <c r="C11429" s="45">
        <v>25010502</v>
      </c>
      <c r="D11429" s="45" t="s">
        <v>12340</v>
      </c>
      <c r="E11429" s="45" t="s">
        <v>13567</v>
      </c>
      <c r="AF11429" s="326"/>
    </row>
    <row r="11430" spans="1:32" x14ac:dyDescent="0.25">
      <c r="A11430" s="44" t="s">
        <v>805</v>
      </c>
      <c r="B11430" s="44" t="s">
        <v>2433</v>
      </c>
      <c r="C11430" s="45">
        <v>250106</v>
      </c>
      <c r="D11430" s="45" t="s">
        <v>12340</v>
      </c>
      <c r="E11430" s="45" t="s">
        <v>12896</v>
      </c>
      <c r="AF11430" s="326"/>
    </row>
    <row r="11431" spans="1:32" x14ac:dyDescent="0.3">
      <c r="A11431" s="372" t="s">
        <v>1113</v>
      </c>
      <c r="B11431" s="372" t="s">
        <v>1200</v>
      </c>
      <c r="C11431" s="125" t="s">
        <v>12346</v>
      </c>
      <c r="D11431" s="32" t="s">
        <v>20621</v>
      </c>
      <c r="E11431" s="125" t="s">
        <v>5075</v>
      </c>
      <c r="F11431" s="125" t="s">
        <v>1236</v>
      </c>
      <c r="G11431" s="125" t="s">
        <v>1237</v>
      </c>
      <c r="AF11431" s="326"/>
    </row>
    <row r="11432" spans="1:32" x14ac:dyDescent="0.3">
      <c r="A11432" s="372" t="s">
        <v>1113</v>
      </c>
      <c r="B11432" s="372" t="s">
        <v>13870</v>
      </c>
      <c r="C11432" s="125" t="s">
        <v>13871</v>
      </c>
      <c r="D11432" s="32" t="s">
        <v>20621</v>
      </c>
      <c r="E11432" s="125" t="s">
        <v>5650</v>
      </c>
      <c r="F11432" s="125" t="s">
        <v>1236</v>
      </c>
      <c r="G11432" s="125" t="s">
        <v>1237</v>
      </c>
      <c r="AF11432" s="326"/>
    </row>
    <row r="11433" spans="1:32" x14ac:dyDescent="0.25">
      <c r="A11433" s="44" t="s">
        <v>19489</v>
      </c>
      <c r="B11433" s="44" t="s">
        <v>16911</v>
      </c>
      <c r="C11433" s="45">
        <v>250902</v>
      </c>
      <c r="D11433" s="45" t="s">
        <v>12340</v>
      </c>
      <c r="E11433" s="45" t="s">
        <v>5246</v>
      </c>
      <c r="AF11433" s="326"/>
    </row>
    <row r="11434" spans="1:32" x14ac:dyDescent="0.3">
      <c r="A11434" s="372" t="s">
        <v>806</v>
      </c>
      <c r="B11434" s="372" t="s">
        <v>1204</v>
      </c>
      <c r="C11434" s="125" t="s">
        <v>14352</v>
      </c>
      <c r="D11434" s="32" t="s">
        <v>20621</v>
      </c>
      <c r="E11434" s="125" t="s">
        <v>13567</v>
      </c>
      <c r="F11434" s="125" t="s">
        <v>1236</v>
      </c>
      <c r="G11434" s="125" t="s">
        <v>1237</v>
      </c>
      <c r="AF11434" s="326"/>
    </row>
    <row r="11435" spans="1:32" x14ac:dyDescent="0.25">
      <c r="A11435" s="44" t="s">
        <v>806</v>
      </c>
      <c r="B11435" s="44" t="s">
        <v>5639</v>
      </c>
      <c r="C11435" s="45">
        <v>25010401</v>
      </c>
      <c r="D11435" s="45" t="s">
        <v>12340</v>
      </c>
      <c r="E11435" s="45" t="s">
        <v>13581</v>
      </c>
      <c r="AF11435" s="326"/>
    </row>
    <row r="11436" spans="1:32" x14ac:dyDescent="0.25">
      <c r="A11436" s="44" t="s">
        <v>806</v>
      </c>
      <c r="B11436" s="44" t="s">
        <v>3298</v>
      </c>
      <c r="C11436" s="45">
        <v>25010402</v>
      </c>
      <c r="D11436" s="45" t="s">
        <v>12340</v>
      </c>
      <c r="E11436" s="45" t="s">
        <v>13581</v>
      </c>
      <c r="AF11436" s="326"/>
    </row>
    <row r="11437" spans="1:32" x14ac:dyDescent="0.25">
      <c r="A11437" s="44" t="s">
        <v>806</v>
      </c>
      <c r="B11437" s="44" t="s">
        <v>3598</v>
      </c>
      <c r="C11437" s="45">
        <v>240301</v>
      </c>
      <c r="D11437" s="45" t="s">
        <v>12340</v>
      </c>
      <c r="E11437" s="45" t="s">
        <v>10032</v>
      </c>
      <c r="AF11437" s="326"/>
    </row>
    <row r="11438" spans="1:32" x14ac:dyDescent="0.25">
      <c r="A11438" s="44" t="s">
        <v>1114</v>
      </c>
      <c r="B11438" s="44" t="s">
        <v>13135</v>
      </c>
      <c r="C11438" s="45">
        <v>15.24</v>
      </c>
      <c r="D11438" s="45" t="s">
        <v>13565</v>
      </c>
      <c r="E11438" s="46">
        <v>47299</v>
      </c>
      <c r="F11438" s="45"/>
      <c r="G11438" s="93"/>
      <c r="H11438" s="93"/>
      <c r="I11438" s="99"/>
      <c r="J11438" s="99"/>
      <c r="K11438" s="99"/>
      <c r="L11438" s="99"/>
      <c r="M11438" s="99"/>
      <c r="N11438" s="99"/>
      <c r="O11438" s="99"/>
      <c r="P11438" s="99"/>
      <c r="Q11438" s="99"/>
      <c r="R11438" s="99"/>
      <c r="S11438" s="99"/>
      <c r="T11438" s="99"/>
      <c r="U11438" s="99"/>
      <c r="V11438" s="99"/>
      <c r="W11438" s="99"/>
      <c r="X11438" s="99"/>
      <c r="Y11438" s="99"/>
      <c r="Z11438" s="99"/>
      <c r="AF11438" s="326"/>
    </row>
    <row r="11439" spans="1:32" x14ac:dyDescent="0.25">
      <c r="A11439" s="44" t="s">
        <v>1114</v>
      </c>
      <c r="B11439" s="44" t="s">
        <v>13137</v>
      </c>
      <c r="C11439" s="45">
        <v>16.239999999999998</v>
      </c>
      <c r="D11439" s="45" t="s">
        <v>13565</v>
      </c>
      <c r="E11439" s="46">
        <v>47299</v>
      </c>
      <c r="F11439" s="45"/>
      <c r="G11439" s="93"/>
      <c r="H11439" s="93"/>
      <c r="I11439" s="99"/>
      <c r="J11439" s="99"/>
      <c r="K11439" s="99"/>
      <c r="L11439" s="99"/>
      <c r="M11439" s="99"/>
      <c r="N11439" s="99"/>
      <c r="O11439" s="99"/>
      <c r="P11439" s="99"/>
      <c r="Q11439" s="99"/>
      <c r="R11439" s="99"/>
      <c r="S11439" s="99"/>
      <c r="T11439" s="99"/>
      <c r="U11439" s="99"/>
      <c r="V11439" s="99"/>
      <c r="W11439" s="99"/>
      <c r="X11439" s="99"/>
      <c r="Y11439" s="99"/>
      <c r="Z11439" s="99"/>
      <c r="AF11439" s="326"/>
    </row>
    <row r="11440" spans="1:32" x14ac:dyDescent="0.25">
      <c r="A11440" s="44" t="s">
        <v>17169</v>
      </c>
      <c r="B11440" s="44" t="s">
        <v>16912</v>
      </c>
      <c r="C11440" s="45">
        <v>25050101</v>
      </c>
      <c r="D11440" s="45" t="s">
        <v>12340</v>
      </c>
      <c r="E11440" s="45" t="s">
        <v>7651</v>
      </c>
      <c r="AF11440" s="326"/>
    </row>
    <row r="11441" spans="1:32" x14ac:dyDescent="0.25">
      <c r="A11441" s="44" t="s">
        <v>11581</v>
      </c>
      <c r="B11441" s="44" t="s">
        <v>10020</v>
      </c>
      <c r="C11441" s="45">
        <v>24010401</v>
      </c>
      <c r="D11441" s="45" t="s">
        <v>12340</v>
      </c>
      <c r="E11441" s="45" t="s">
        <v>10021</v>
      </c>
      <c r="AF11441" s="326"/>
    </row>
    <row r="11442" spans="1:32" x14ac:dyDescent="0.25">
      <c r="A11442" s="44" t="s">
        <v>11581</v>
      </c>
      <c r="B11442" s="44" t="s">
        <v>3298</v>
      </c>
      <c r="C11442" s="45">
        <v>24010402</v>
      </c>
      <c r="D11442" s="45" t="s">
        <v>12340</v>
      </c>
      <c r="E11442" s="45" t="s">
        <v>10021</v>
      </c>
      <c r="AF11442" s="326"/>
    </row>
    <row r="11443" spans="1:32" x14ac:dyDescent="0.3">
      <c r="A11443" s="57" t="s">
        <v>1295</v>
      </c>
      <c r="B11443" s="57" t="s">
        <v>2254</v>
      </c>
      <c r="C11443" s="62">
        <v>24030</v>
      </c>
      <c r="D11443" s="93" t="s">
        <v>5007</v>
      </c>
      <c r="E11443" s="60">
        <v>46326</v>
      </c>
      <c r="F11443" s="379"/>
      <c r="G11443" s="379"/>
      <c r="H11443" s="379"/>
      <c r="I11443" s="380"/>
      <c r="J11443" s="380"/>
      <c r="K11443" s="380"/>
      <c r="L11443" s="380"/>
      <c r="M11443" s="380"/>
      <c r="N11443" s="380"/>
      <c r="O11443" s="380"/>
      <c r="P11443" s="380"/>
      <c r="Q11443" s="380"/>
      <c r="R11443" s="380"/>
      <c r="S11443" s="380"/>
      <c r="T11443" s="380"/>
      <c r="U11443" s="380"/>
      <c r="V11443" s="380"/>
      <c r="W11443" s="380"/>
      <c r="X11443" s="380"/>
      <c r="Y11443" s="380"/>
      <c r="Z11443" s="380"/>
      <c r="AA11443" s="380"/>
      <c r="AF11443" s="326"/>
    </row>
    <row r="11444" spans="1:32" x14ac:dyDescent="0.3">
      <c r="A11444" s="57" t="s">
        <v>1295</v>
      </c>
      <c r="B11444" s="92" t="s">
        <v>3862</v>
      </c>
      <c r="C11444" s="93" t="s">
        <v>3860</v>
      </c>
      <c r="D11444" s="93" t="s">
        <v>3861</v>
      </c>
      <c r="E11444" s="94">
        <v>46203</v>
      </c>
      <c r="F11444" s="93"/>
      <c r="G11444" s="93"/>
      <c r="H11444" s="93"/>
      <c r="I11444" s="99"/>
      <c r="J11444" s="99"/>
      <c r="K11444" s="99"/>
      <c r="L11444" s="99"/>
      <c r="M11444" s="99"/>
      <c r="N11444" s="99"/>
      <c r="O11444" s="99"/>
      <c r="P11444" s="99"/>
      <c r="Q11444" s="99"/>
      <c r="R11444" s="99"/>
      <c r="S11444" s="99"/>
      <c r="T11444" s="99"/>
      <c r="U11444" s="99"/>
      <c r="V11444" s="99"/>
      <c r="W11444" s="99"/>
      <c r="X11444" s="99"/>
      <c r="Y11444" s="99"/>
      <c r="Z11444" s="99"/>
      <c r="AA11444" s="380"/>
      <c r="AF11444" s="326"/>
    </row>
    <row r="11445" spans="1:32" x14ac:dyDescent="0.25">
      <c r="A11445" s="44" t="s">
        <v>1295</v>
      </c>
      <c r="B11445" s="44" t="s">
        <v>13127</v>
      </c>
      <c r="C11445" s="45">
        <v>13.24</v>
      </c>
      <c r="D11445" s="45" t="s">
        <v>13565</v>
      </c>
      <c r="E11445" s="46">
        <v>47299</v>
      </c>
      <c r="F11445" s="45" t="s">
        <v>1384</v>
      </c>
      <c r="G11445" s="93"/>
      <c r="H11445" s="93"/>
      <c r="I11445" s="99"/>
      <c r="J11445" s="99"/>
      <c r="K11445" s="99"/>
      <c r="L11445" s="99"/>
      <c r="M11445" s="99"/>
      <c r="N11445" s="99"/>
      <c r="O11445" s="99"/>
      <c r="P11445" s="99"/>
      <c r="Q11445" s="99"/>
      <c r="R11445" s="99"/>
      <c r="S11445" s="99"/>
      <c r="T11445" s="99"/>
      <c r="U11445" s="99"/>
      <c r="V11445" s="99"/>
      <c r="W11445" s="99"/>
      <c r="X11445" s="99"/>
      <c r="Y11445" s="99"/>
      <c r="Z11445" s="99"/>
      <c r="AF11445" s="326"/>
    </row>
    <row r="11446" spans="1:32" x14ac:dyDescent="0.25">
      <c r="A11446" s="44" t="s">
        <v>1295</v>
      </c>
      <c r="B11446" s="44" t="s">
        <v>5447</v>
      </c>
      <c r="C11446" s="45">
        <v>250802</v>
      </c>
      <c r="D11446" s="45" t="s">
        <v>12340</v>
      </c>
      <c r="E11446" s="45" t="s">
        <v>10682</v>
      </c>
      <c r="AF11446" s="326"/>
    </row>
    <row r="11447" spans="1:32" x14ac:dyDescent="0.25">
      <c r="A11447" s="267" t="s">
        <v>9333</v>
      </c>
      <c r="B11447" s="267" t="s">
        <v>9307</v>
      </c>
      <c r="C11447" s="268">
        <v>791202303002</v>
      </c>
      <c r="D11447" s="268" t="s">
        <v>6775</v>
      </c>
      <c r="E11447" s="269" t="s">
        <v>3276</v>
      </c>
      <c r="F11447" s="93"/>
      <c r="G11447" s="93"/>
      <c r="H11447" s="93"/>
      <c r="I11447" s="99"/>
      <c r="J11447" s="99"/>
      <c r="K11447" s="99"/>
      <c r="L11447" s="99"/>
      <c r="M11447" s="99"/>
      <c r="N11447" s="99"/>
      <c r="O11447" s="99"/>
      <c r="P11447" s="99"/>
      <c r="Q11447" s="99"/>
      <c r="R11447" s="99"/>
      <c r="S11447" s="99"/>
      <c r="T11447" s="99"/>
      <c r="U11447" s="99"/>
      <c r="V11447" s="99"/>
      <c r="W11447" s="99"/>
      <c r="X11447" s="99"/>
      <c r="Y11447" s="99"/>
      <c r="Z11447" s="99"/>
      <c r="AF11447" s="326"/>
    </row>
    <row r="11448" spans="1:32" x14ac:dyDescent="0.25">
      <c r="A11448" s="99" t="s">
        <v>2863</v>
      </c>
      <c r="B11448" s="111" t="s">
        <v>1216</v>
      </c>
      <c r="C11448" s="56" t="s">
        <v>2854</v>
      </c>
      <c r="D11448" s="146" t="s">
        <v>2279</v>
      </c>
      <c r="E11448" s="69">
        <v>45227</v>
      </c>
      <c r="F11448" s="93"/>
      <c r="G11448" s="93"/>
      <c r="H11448" s="93"/>
      <c r="I11448" s="99"/>
      <c r="J11448" s="99"/>
      <c r="K11448" s="99"/>
      <c r="L11448" s="99"/>
      <c r="M11448" s="99"/>
      <c r="N11448" s="99"/>
      <c r="O11448" s="99"/>
      <c r="P11448" s="99"/>
      <c r="Q11448" s="99"/>
      <c r="R11448" s="99"/>
      <c r="S11448" s="99"/>
      <c r="T11448" s="99"/>
      <c r="U11448" s="99"/>
      <c r="V11448" s="99"/>
      <c r="W11448" s="99"/>
      <c r="X11448" s="99"/>
      <c r="Y11448" s="99"/>
      <c r="Z11448" s="99"/>
      <c r="AF11448" s="326"/>
    </row>
    <row r="11449" spans="1:32" x14ac:dyDescent="0.25">
      <c r="A11449" s="44" t="s">
        <v>14290</v>
      </c>
      <c r="B11449" s="44" t="s">
        <v>5639</v>
      </c>
      <c r="C11449" s="45">
        <v>25010401</v>
      </c>
      <c r="D11449" s="45" t="s">
        <v>12340</v>
      </c>
      <c r="E11449" s="45" t="s">
        <v>13581</v>
      </c>
      <c r="AF11449" s="326"/>
    </row>
    <row r="11450" spans="1:32" x14ac:dyDescent="0.25">
      <c r="A11450" s="44" t="s">
        <v>14290</v>
      </c>
      <c r="B11450" s="44" t="s">
        <v>3298</v>
      </c>
      <c r="C11450" s="45">
        <v>25010402</v>
      </c>
      <c r="D11450" s="45" t="s">
        <v>12340</v>
      </c>
      <c r="E11450" s="45" t="s">
        <v>13581</v>
      </c>
      <c r="AF11450" s="326"/>
    </row>
    <row r="11451" spans="1:32" x14ac:dyDescent="0.25">
      <c r="A11451" s="44" t="s">
        <v>14290</v>
      </c>
      <c r="B11451" s="44" t="s">
        <v>2451</v>
      </c>
      <c r="C11451" s="45">
        <v>251004</v>
      </c>
      <c r="D11451" s="45" t="s">
        <v>12340</v>
      </c>
      <c r="E11451" s="45" t="s">
        <v>12119</v>
      </c>
      <c r="AF11451" s="326"/>
    </row>
    <row r="11452" spans="1:32" x14ac:dyDescent="0.3">
      <c r="A11452" s="372" t="s">
        <v>16624</v>
      </c>
      <c r="B11452" s="372" t="s">
        <v>5064</v>
      </c>
      <c r="C11452" s="125" t="s">
        <v>16873</v>
      </c>
      <c r="D11452" s="32" t="s">
        <v>20621</v>
      </c>
      <c r="E11452" s="125" t="s">
        <v>10638</v>
      </c>
      <c r="F11452" s="125" t="s">
        <v>1236</v>
      </c>
      <c r="G11452" s="125" t="s">
        <v>1237</v>
      </c>
      <c r="AF11452" s="326"/>
    </row>
    <row r="11453" spans="1:32" x14ac:dyDescent="0.25">
      <c r="A11453" s="44" t="s">
        <v>15698</v>
      </c>
      <c r="B11453" s="44" t="s">
        <v>2610</v>
      </c>
      <c r="C11453" s="45" t="s">
        <v>15699</v>
      </c>
      <c r="D11453" s="46" t="s">
        <v>13037</v>
      </c>
      <c r="E11453" s="46">
        <v>46162</v>
      </c>
      <c r="AF11453" s="326"/>
    </row>
    <row r="11454" spans="1:32" x14ac:dyDescent="0.25">
      <c r="A11454" s="44" t="s">
        <v>15698</v>
      </c>
      <c r="B11454" s="44" t="s">
        <v>17662</v>
      </c>
      <c r="C11454" s="45" t="s">
        <v>17728</v>
      </c>
      <c r="D11454" s="46" t="s">
        <v>13037</v>
      </c>
      <c r="E11454" s="46">
        <v>46344</v>
      </c>
      <c r="AF11454" s="326"/>
    </row>
    <row r="11455" spans="1:32" x14ac:dyDescent="0.3">
      <c r="A11455" s="372" t="s">
        <v>16625</v>
      </c>
      <c r="B11455" s="372" t="s">
        <v>1842</v>
      </c>
      <c r="C11455" s="125" t="s">
        <v>16723</v>
      </c>
      <c r="D11455" s="32" t="s">
        <v>20621</v>
      </c>
      <c r="E11455" s="125" t="s">
        <v>12895</v>
      </c>
      <c r="F11455" s="125" t="s">
        <v>1236</v>
      </c>
      <c r="G11455" s="125" t="s">
        <v>1237</v>
      </c>
      <c r="AF11455" s="326"/>
    </row>
    <row r="11456" spans="1:32" x14ac:dyDescent="0.25">
      <c r="A11456" s="44" t="s">
        <v>3108</v>
      </c>
      <c r="B11456" s="44" t="s">
        <v>3159</v>
      </c>
      <c r="C11456" s="45">
        <v>230903</v>
      </c>
      <c r="D11456" s="45" t="s">
        <v>12340</v>
      </c>
      <c r="E11456" s="45" t="s">
        <v>8524</v>
      </c>
      <c r="AF11456" s="326"/>
    </row>
    <row r="11457" spans="1:32" x14ac:dyDescent="0.3">
      <c r="A11457" s="385" t="s">
        <v>1296</v>
      </c>
      <c r="B11457" s="385" t="s">
        <v>1339</v>
      </c>
      <c r="C11457" s="387">
        <v>24027</v>
      </c>
      <c r="D11457" s="93" t="s">
        <v>5007</v>
      </c>
      <c r="E11457" s="388">
        <v>46507</v>
      </c>
      <c r="AF11457" s="326"/>
    </row>
    <row r="11458" spans="1:32" x14ac:dyDescent="0.25">
      <c r="A11458" s="44" t="s">
        <v>1296</v>
      </c>
      <c r="B11458" s="44" t="s">
        <v>13196</v>
      </c>
      <c r="C11458" s="45">
        <v>15.23</v>
      </c>
      <c r="D11458" s="45" t="s">
        <v>13565</v>
      </c>
      <c r="E11458" s="46">
        <v>46934</v>
      </c>
      <c r="F11458" s="45"/>
      <c r="G11458" s="93"/>
      <c r="H11458" s="93"/>
      <c r="I11458" s="99"/>
      <c r="J11458" s="99"/>
      <c r="K11458" s="99"/>
      <c r="L11458" s="99"/>
      <c r="M11458" s="99"/>
      <c r="N11458" s="99"/>
      <c r="O11458" s="99"/>
      <c r="P11458" s="99"/>
      <c r="Q11458" s="99"/>
      <c r="R11458" s="99"/>
      <c r="S11458" s="99"/>
      <c r="T11458" s="99"/>
      <c r="U11458" s="99"/>
      <c r="V11458" s="99"/>
      <c r="W11458" s="99"/>
      <c r="X11458" s="99"/>
      <c r="Y11458" s="99"/>
      <c r="Z11458" s="99"/>
      <c r="AF11458" s="326"/>
    </row>
    <row r="11459" spans="1:32" x14ac:dyDescent="0.25">
      <c r="A11459" s="44" t="s">
        <v>1296</v>
      </c>
      <c r="B11459" s="44" t="s">
        <v>13119</v>
      </c>
      <c r="C11459" s="45">
        <v>22.23</v>
      </c>
      <c r="D11459" s="45" t="s">
        <v>13565</v>
      </c>
      <c r="E11459" s="46">
        <v>46934</v>
      </c>
      <c r="F11459" s="45"/>
      <c r="G11459" s="93"/>
      <c r="H11459" s="93"/>
      <c r="I11459" s="99"/>
      <c r="J11459" s="99"/>
      <c r="K11459" s="99"/>
      <c r="L11459" s="99"/>
      <c r="M11459" s="99"/>
      <c r="N11459" s="99"/>
      <c r="O11459" s="99"/>
      <c r="P11459" s="99"/>
      <c r="Q11459" s="99"/>
      <c r="R11459" s="99"/>
      <c r="S11459" s="99"/>
      <c r="T11459" s="99"/>
      <c r="U11459" s="99"/>
      <c r="V11459" s="99"/>
      <c r="W11459" s="99"/>
      <c r="X11459" s="99"/>
      <c r="Y11459" s="99"/>
      <c r="Z11459" s="99"/>
      <c r="AF11459" s="326"/>
    </row>
    <row r="11460" spans="1:32" x14ac:dyDescent="0.25">
      <c r="A11460" s="44" t="s">
        <v>19490</v>
      </c>
      <c r="B11460" s="44" t="s">
        <v>5639</v>
      </c>
      <c r="C11460" s="45">
        <v>26010401</v>
      </c>
      <c r="D11460" s="45" t="s">
        <v>12340</v>
      </c>
      <c r="E11460" s="45" t="s">
        <v>18836</v>
      </c>
      <c r="AF11460" s="326"/>
    </row>
    <row r="11461" spans="1:32" x14ac:dyDescent="0.3">
      <c r="A11461" s="372" t="s">
        <v>16626</v>
      </c>
      <c r="B11461" s="372" t="s">
        <v>1223</v>
      </c>
      <c r="C11461" s="125" t="s">
        <v>16734</v>
      </c>
      <c r="D11461" s="32" t="s">
        <v>20621</v>
      </c>
      <c r="E11461" s="125" t="s">
        <v>10638</v>
      </c>
      <c r="F11461" s="125" t="s">
        <v>1236</v>
      </c>
      <c r="G11461" s="125" t="s">
        <v>1237</v>
      </c>
      <c r="AF11461" s="326"/>
    </row>
    <row r="11462" spans="1:32" x14ac:dyDescent="0.25">
      <c r="A11462" s="44" t="s">
        <v>19491</v>
      </c>
      <c r="B11462" s="44" t="s">
        <v>1733</v>
      </c>
      <c r="C11462" s="45">
        <v>250101</v>
      </c>
      <c r="D11462" s="45" t="s">
        <v>12340</v>
      </c>
      <c r="E11462" s="45" t="s">
        <v>13567</v>
      </c>
      <c r="AF11462" s="326"/>
    </row>
    <row r="11463" spans="1:32" x14ac:dyDescent="0.25">
      <c r="A11463" s="44" t="s">
        <v>19491</v>
      </c>
      <c r="B11463" s="44" t="s">
        <v>5639</v>
      </c>
      <c r="C11463" s="45">
        <v>25010401</v>
      </c>
      <c r="D11463" s="45" t="s">
        <v>12340</v>
      </c>
      <c r="E11463" s="45" t="s">
        <v>13581</v>
      </c>
      <c r="AF11463" s="326"/>
    </row>
    <row r="11464" spans="1:32" x14ac:dyDescent="0.25">
      <c r="A11464" s="44" t="s">
        <v>19492</v>
      </c>
      <c r="B11464" s="44" t="s">
        <v>2438</v>
      </c>
      <c r="C11464" s="45">
        <v>251001</v>
      </c>
      <c r="D11464" s="45" t="s">
        <v>12340</v>
      </c>
      <c r="E11464" s="45" t="s">
        <v>12119</v>
      </c>
      <c r="AF11464" s="326"/>
    </row>
    <row r="11465" spans="1:32" x14ac:dyDescent="0.25">
      <c r="A11465" s="44" t="s">
        <v>5642</v>
      </c>
      <c r="B11465" s="44" t="s">
        <v>4036</v>
      </c>
      <c r="C11465" s="45">
        <v>24060401</v>
      </c>
      <c r="D11465" s="45" t="s">
        <v>12340</v>
      </c>
      <c r="E11465" s="45" t="s">
        <v>5235</v>
      </c>
      <c r="AF11465" s="326"/>
    </row>
    <row r="11466" spans="1:32" x14ac:dyDescent="0.25">
      <c r="A11466" s="44" t="s">
        <v>5642</v>
      </c>
      <c r="B11466" s="44" t="s">
        <v>968</v>
      </c>
      <c r="C11466" s="45">
        <v>24060402</v>
      </c>
      <c r="D11466" s="45" t="s">
        <v>12340</v>
      </c>
      <c r="E11466" s="45" t="s">
        <v>5235</v>
      </c>
      <c r="AF11466" s="326"/>
    </row>
    <row r="11467" spans="1:32" x14ac:dyDescent="0.25">
      <c r="A11467" s="44" t="s">
        <v>5642</v>
      </c>
      <c r="B11467" s="44" t="s">
        <v>966</v>
      </c>
      <c r="C11467" s="45">
        <v>22010702</v>
      </c>
      <c r="D11467" s="45" t="s">
        <v>12340</v>
      </c>
      <c r="E11467" s="45" t="s">
        <v>5444</v>
      </c>
      <c r="AF11467" s="326"/>
    </row>
    <row r="11468" spans="1:32" x14ac:dyDescent="0.25">
      <c r="A11468" s="44" t="s">
        <v>5642</v>
      </c>
      <c r="B11468" s="44" t="s">
        <v>5443</v>
      </c>
      <c r="C11468" s="45">
        <v>22010701</v>
      </c>
      <c r="D11468" s="45" t="s">
        <v>12340</v>
      </c>
      <c r="E11468" s="45" t="s">
        <v>5444</v>
      </c>
      <c r="AF11468" s="326"/>
    </row>
    <row r="11469" spans="1:32" x14ac:dyDescent="0.25">
      <c r="A11469" s="44" t="s">
        <v>10469</v>
      </c>
      <c r="B11469" s="44" t="s">
        <v>20364</v>
      </c>
      <c r="C11469" s="45" t="s">
        <v>10105</v>
      </c>
      <c r="D11469" s="32" t="s">
        <v>12570</v>
      </c>
      <c r="E11469" s="46">
        <v>46507</v>
      </c>
      <c r="AF11469" s="326"/>
    </row>
    <row r="11470" spans="1:32" x14ac:dyDescent="0.25">
      <c r="A11470" s="44" t="s">
        <v>518</v>
      </c>
      <c r="B11470" s="44" t="s">
        <v>20364</v>
      </c>
      <c r="C11470" s="45" t="s">
        <v>7329</v>
      </c>
      <c r="D11470" s="32" t="s">
        <v>12570</v>
      </c>
      <c r="E11470" s="46">
        <v>46507</v>
      </c>
      <c r="AF11470" s="326"/>
    </row>
    <row r="11471" spans="1:32" x14ac:dyDescent="0.3">
      <c r="A11471" s="372" t="s">
        <v>2262</v>
      </c>
      <c r="B11471" s="372" t="s">
        <v>8720</v>
      </c>
      <c r="C11471" s="125" t="s">
        <v>8721</v>
      </c>
      <c r="D11471" s="32" t="s">
        <v>20621</v>
      </c>
      <c r="E11471" s="125" t="s">
        <v>8524</v>
      </c>
      <c r="F11471" s="125" t="s">
        <v>1236</v>
      </c>
      <c r="G11471" s="125" t="s">
        <v>1237</v>
      </c>
      <c r="AF11471" s="326"/>
    </row>
    <row r="11472" spans="1:32" x14ac:dyDescent="0.25">
      <c r="A11472" s="44" t="s">
        <v>10276</v>
      </c>
      <c r="B11472" s="92" t="s">
        <v>10390</v>
      </c>
      <c r="C11472" s="56" t="s">
        <v>10120</v>
      </c>
      <c r="D11472" s="146" t="s">
        <v>10389</v>
      </c>
      <c r="E11472" s="107">
        <v>45838</v>
      </c>
      <c r="F11472" s="93"/>
      <c r="G11472" s="93"/>
      <c r="H11472" s="93"/>
      <c r="I11472" s="99"/>
      <c r="J11472" s="99"/>
      <c r="K11472" s="99"/>
      <c r="L11472" s="99"/>
      <c r="M11472" s="99"/>
      <c r="N11472" s="99"/>
      <c r="O11472" s="99"/>
      <c r="P11472" s="99"/>
      <c r="Q11472" s="99"/>
      <c r="R11472" s="99"/>
      <c r="S11472" s="99"/>
      <c r="T11472" s="99"/>
      <c r="U11472" s="99"/>
      <c r="V11472" s="99"/>
      <c r="W11472" s="99"/>
      <c r="X11472" s="99"/>
      <c r="Y11472" s="99"/>
      <c r="Z11472" s="99"/>
      <c r="AF11472" s="326"/>
    </row>
    <row r="11473" spans="1:32" x14ac:dyDescent="0.25">
      <c r="A11473" s="44" t="s">
        <v>19493</v>
      </c>
      <c r="B11473" s="44" t="s">
        <v>3597</v>
      </c>
      <c r="C11473" s="45">
        <v>250503</v>
      </c>
      <c r="D11473" s="45" t="s">
        <v>12340</v>
      </c>
      <c r="E11473" s="45" t="s">
        <v>16904</v>
      </c>
      <c r="AF11473" s="326"/>
    </row>
    <row r="11474" spans="1:32" x14ac:dyDescent="0.3">
      <c r="A11474" s="372" t="s">
        <v>1115</v>
      </c>
      <c r="B11474" s="372" t="s">
        <v>7465</v>
      </c>
      <c r="C11474" s="125" t="s">
        <v>20614</v>
      </c>
      <c r="D11474" s="32" t="s">
        <v>20621</v>
      </c>
      <c r="E11474" s="125" t="s">
        <v>10032</v>
      </c>
      <c r="F11474" s="125" t="s">
        <v>1236</v>
      </c>
      <c r="G11474" s="125" t="s">
        <v>1237</v>
      </c>
      <c r="AF11474" s="326"/>
    </row>
    <row r="11475" spans="1:32" x14ac:dyDescent="0.25">
      <c r="A11475" s="44" t="s">
        <v>9086</v>
      </c>
      <c r="B11475" s="44" t="s">
        <v>5643</v>
      </c>
      <c r="C11475" s="45">
        <v>23110302</v>
      </c>
      <c r="D11475" s="45" t="s">
        <v>12340</v>
      </c>
      <c r="E11475" s="45" t="s">
        <v>9018</v>
      </c>
      <c r="AF11475" s="326"/>
    </row>
    <row r="11476" spans="1:32" x14ac:dyDescent="0.25">
      <c r="A11476" s="44" t="s">
        <v>9086</v>
      </c>
      <c r="B11476" s="44" t="s">
        <v>971</v>
      </c>
      <c r="C11476" s="45">
        <v>23110301</v>
      </c>
      <c r="D11476" s="45" t="s">
        <v>12340</v>
      </c>
      <c r="E11476" s="45" t="s">
        <v>9018</v>
      </c>
      <c r="AF11476" s="326"/>
    </row>
    <row r="11477" spans="1:32" x14ac:dyDescent="0.25">
      <c r="A11477" s="44" t="s">
        <v>8543</v>
      </c>
      <c r="B11477" s="44" t="s">
        <v>984</v>
      </c>
      <c r="C11477" s="45">
        <v>230806</v>
      </c>
      <c r="D11477" s="45" t="s">
        <v>12340</v>
      </c>
      <c r="E11477" s="45" t="s">
        <v>4380</v>
      </c>
      <c r="AF11477" s="326"/>
    </row>
    <row r="11478" spans="1:32" x14ac:dyDescent="0.25">
      <c r="A11478" s="44" t="s">
        <v>4520</v>
      </c>
      <c r="B11478" s="44" t="s">
        <v>4036</v>
      </c>
      <c r="C11478" s="45">
        <v>24060401</v>
      </c>
      <c r="D11478" s="45" t="s">
        <v>12340</v>
      </c>
      <c r="E11478" s="45" t="s">
        <v>5235</v>
      </c>
      <c r="AF11478" s="326"/>
    </row>
    <row r="11479" spans="1:32" x14ac:dyDescent="0.25">
      <c r="A11479" s="44" t="s">
        <v>4520</v>
      </c>
      <c r="B11479" s="44" t="s">
        <v>968</v>
      </c>
      <c r="C11479" s="45">
        <v>24060402</v>
      </c>
      <c r="D11479" s="45" t="s">
        <v>12340</v>
      </c>
      <c r="E11479" s="45" t="s">
        <v>5235</v>
      </c>
      <c r="AF11479" s="326"/>
    </row>
    <row r="11480" spans="1:32" x14ac:dyDescent="0.25">
      <c r="A11480" s="44" t="s">
        <v>17170</v>
      </c>
      <c r="B11480" s="44" t="s">
        <v>967</v>
      </c>
      <c r="C11480" s="45">
        <v>250601</v>
      </c>
      <c r="D11480" s="45" t="s">
        <v>12340</v>
      </c>
      <c r="E11480" s="45" t="s">
        <v>16905</v>
      </c>
      <c r="AF11480" s="326"/>
    </row>
    <row r="11481" spans="1:32" x14ac:dyDescent="0.25">
      <c r="A11481" s="44" t="s">
        <v>17170</v>
      </c>
      <c r="B11481" s="44" t="s">
        <v>5447</v>
      </c>
      <c r="C11481" s="45">
        <v>250802</v>
      </c>
      <c r="D11481" s="45" t="s">
        <v>12340</v>
      </c>
      <c r="E11481" s="45" t="s">
        <v>10682</v>
      </c>
      <c r="AF11481" s="326"/>
    </row>
    <row r="11482" spans="1:32" x14ac:dyDescent="0.25">
      <c r="A11482" s="44" t="s">
        <v>8861</v>
      </c>
      <c r="B11482" s="44" t="s">
        <v>20344</v>
      </c>
      <c r="C11482" s="45" t="s">
        <v>8813</v>
      </c>
      <c r="D11482" s="32" t="s">
        <v>12570</v>
      </c>
      <c r="E11482" s="46">
        <v>46387</v>
      </c>
      <c r="AF11482" s="326"/>
    </row>
    <row r="11483" spans="1:32" x14ac:dyDescent="0.25">
      <c r="A11483" s="44" t="s">
        <v>8861</v>
      </c>
      <c r="B11483" s="44" t="s">
        <v>20375</v>
      </c>
      <c r="C11483" s="45" t="s">
        <v>10093</v>
      </c>
      <c r="D11483" s="32" t="s">
        <v>12570</v>
      </c>
      <c r="E11483" s="46">
        <v>46507</v>
      </c>
      <c r="AF11483" s="326"/>
    </row>
    <row r="11484" spans="1:32" x14ac:dyDescent="0.25">
      <c r="A11484" s="44" t="s">
        <v>8861</v>
      </c>
      <c r="B11484" s="44" t="s">
        <v>5447</v>
      </c>
      <c r="C11484" s="45">
        <v>230807</v>
      </c>
      <c r="D11484" s="45" t="s">
        <v>12340</v>
      </c>
      <c r="E11484" s="45" t="s">
        <v>8966</v>
      </c>
      <c r="AF11484" s="326"/>
    </row>
    <row r="11485" spans="1:32" x14ac:dyDescent="0.3">
      <c r="A11485" s="372" t="s">
        <v>12029</v>
      </c>
      <c r="B11485" s="372" t="s">
        <v>1203</v>
      </c>
      <c r="C11485" s="125" t="s">
        <v>11926</v>
      </c>
      <c r="D11485" s="32" t="s">
        <v>20621</v>
      </c>
      <c r="E11485" s="125" t="s">
        <v>2686</v>
      </c>
      <c r="F11485" s="125" t="s">
        <v>1236</v>
      </c>
      <c r="G11485" s="125" t="s">
        <v>1237</v>
      </c>
      <c r="AF11485" s="326"/>
    </row>
    <row r="11486" spans="1:32" x14ac:dyDescent="0.3">
      <c r="A11486" s="372" t="s">
        <v>20526</v>
      </c>
      <c r="B11486" s="372" t="s">
        <v>1206</v>
      </c>
      <c r="C11486" s="125" t="s">
        <v>20612</v>
      </c>
      <c r="D11486" s="32" t="s">
        <v>20621</v>
      </c>
      <c r="E11486" s="125" t="s">
        <v>10032</v>
      </c>
      <c r="F11486" s="125" t="s">
        <v>1236</v>
      </c>
      <c r="G11486" s="125" t="s">
        <v>1237</v>
      </c>
      <c r="AF11486" s="326"/>
    </row>
    <row r="11487" spans="1:32" x14ac:dyDescent="0.25">
      <c r="A11487" s="44" t="s">
        <v>1939</v>
      </c>
      <c r="B11487" s="44" t="s">
        <v>7697</v>
      </c>
      <c r="C11487" s="45" t="s">
        <v>7713</v>
      </c>
      <c r="D11487" s="46" t="s">
        <v>13037</v>
      </c>
      <c r="E11487" s="46">
        <v>46214</v>
      </c>
      <c r="AF11487" s="326"/>
    </row>
    <row r="11488" spans="1:32" x14ac:dyDescent="0.25">
      <c r="A11488" s="44" t="s">
        <v>17885</v>
      </c>
      <c r="B11488" s="44" t="s">
        <v>20356</v>
      </c>
      <c r="C11488" s="45" t="s">
        <v>17874</v>
      </c>
      <c r="D11488" s="32" t="s">
        <v>12570</v>
      </c>
      <c r="E11488" s="46">
        <v>46477</v>
      </c>
      <c r="AF11488" s="326"/>
    </row>
    <row r="11489" spans="1:32" x14ac:dyDescent="0.3">
      <c r="A11489" s="99" t="s">
        <v>16743</v>
      </c>
      <c r="B11489" s="92" t="s">
        <v>4175</v>
      </c>
      <c r="C11489" s="93" t="s">
        <v>16735</v>
      </c>
      <c r="D11489" s="93" t="s">
        <v>1250</v>
      </c>
      <c r="E11489" s="94">
        <v>46316</v>
      </c>
      <c r="F11489" s="93"/>
      <c r="G11489" s="93"/>
      <c r="H11489" s="93" t="s">
        <v>1237</v>
      </c>
      <c r="I11489" s="99"/>
      <c r="J11489" s="99"/>
      <c r="K11489" s="99"/>
      <c r="L11489" s="99"/>
      <c r="M11489" s="99"/>
      <c r="N11489" s="99"/>
      <c r="O11489" s="99"/>
      <c r="P11489" s="99"/>
      <c r="Q11489" s="99"/>
      <c r="R11489" s="99"/>
      <c r="S11489" s="99"/>
      <c r="T11489" s="99"/>
      <c r="U11489" s="99"/>
      <c r="V11489" s="99"/>
      <c r="W11489" s="99"/>
      <c r="X11489" s="99"/>
      <c r="Y11489" s="99"/>
      <c r="Z11489" s="99"/>
      <c r="AA11489" s="380"/>
      <c r="AF11489" s="326"/>
    </row>
    <row r="11490" spans="1:32" x14ac:dyDescent="0.25">
      <c r="A11490" s="44" t="s">
        <v>8862</v>
      </c>
      <c r="B11490" s="44" t="s">
        <v>20344</v>
      </c>
      <c r="C11490" s="45" t="s">
        <v>8813</v>
      </c>
      <c r="D11490" s="32" t="s">
        <v>12570</v>
      </c>
      <c r="E11490" s="46">
        <v>46387</v>
      </c>
      <c r="AF11490" s="326"/>
    </row>
    <row r="11491" spans="1:32" x14ac:dyDescent="0.25">
      <c r="A11491" s="44" t="s">
        <v>11582</v>
      </c>
      <c r="B11491" s="44" t="s">
        <v>14635</v>
      </c>
      <c r="C11491" s="45">
        <v>28.25</v>
      </c>
      <c r="D11491" s="45" t="s">
        <v>13565</v>
      </c>
      <c r="E11491" s="46">
        <v>47664</v>
      </c>
      <c r="F11491" s="45"/>
      <c r="G11491" s="93"/>
      <c r="H11491" s="93"/>
      <c r="I11491" s="99"/>
      <c r="J11491" s="99"/>
      <c r="K11491" s="99"/>
      <c r="L11491" s="99"/>
      <c r="M11491" s="99"/>
      <c r="N11491" s="99"/>
      <c r="O11491" s="99"/>
      <c r="P11491" s="99"/>
      <c r="Q11491" s="99"/>
      <c r="R11491" s="99"/>
      <c r="S11491" s="99"/>
      <c r="T11491" s="99"/>
      <c r="U11491" s="99"/>
      <c r="V11491" s="99"/>
      <c r="W11491" s="99"/>
      <c r="X11491" s="99"/>
      <c r="Y11491" s="99"/>
      <c r="Z11491" s="99"/>
      <c r="AF11491" s="326"/>
    </row>
    <row r="11492" spans="1:32" x14ac:dyDescent="0.25">
      <c r="A11492" s="44" t="s">
        <v>11582</v>
      </c>
      <c r="B11492" s="44" t="s">
        <v>11296</v>
      </c>
      <c r="C11492" s="45">
        <v>240402</v>
      </c>
      <c r="D11492" s="45" t="s">
        <v>12340</v>
      </c>
      <c r="E11492" s="45" t="s">
        <v>5311</v>
      </c>
      <c r="AF11492" s="326"/>
    </row>
    <row r="11493" spans="1:32" x14ac:dyDescent="0.25">
      <c r="A11493" s="44" t="s">
        <v>14067</v>
      </c>
      <c r="B11493" s="44" t="s">
        <v>20398</v>
      </c>
      <c r="C11493" s="45" t="s">
        <v>17917</v>
      </c>
      <c r="D11493" s="32" t="s">
        <v>12570</v>
      </c>
      <c r="E11493" s="46">
        <v>46418</v>
      </c>
      <c r="AF11493" s="326"/>
    </row>
    <row r="11494" spans="1:32" x14ac:dyDescent="0.25">
      <c r="A11494" s="360" t="s">
        <v>14067</v>
      </c>
      <c r="B11494" s="92" t="s">
        <v>14075</v>
      </c>
      <c r="C11494" s="93" t="s">
        <v>14076</v>
      </c>
      <c r="D11494" s="93" t="s">
        <v>1250</v>
      </c>
      <c r="E11494" s="94">
        <v>47223</v>
      </c>
      <c r="F11494" s="93"/>
      <c r="G11494" s="93"/>
      <c r="H11494" s="93"/>
      <c r="I11494" s="99"/>
      <c r="J11494" s="99"/>
      <c r="K11494" s="99"/>
      <c r="L11494" s="99"/>
      <c r="M11494" s="99"/>
      <c r="N11494" s="99"/>
      <c r="O11494" s="99"/>
      <c r="P11494" s="99"/>
      <c r="Q11494" s="99"/>
      <c r="R11494" s="99"/>
      <c r="S11494" s="99"/>
      <c r="T11494" s="99"/>
      <c r="U11494" s="99"/>
      <c r="V11494" s="99"/>
      <c r="W11494" s="99"/>
      <c r="X11494" s="99"/>
      <c r="Y11494" s="99"/>
      <c r="Z11494" s="99"/>
      <c r="AF11494" s="326"/>
    </row>
    <row r="11495" spans="1:32" x14ac:dyDescent="0.25">
      <c r="A11495" s="44" t="s">
        <v>10277</v>
      </c>
      <c r="B11495" s="92" t="s">
        <v>10390</v>
      </c>
      <c r="C11495" s="371" t="s">
        <v>10122</v>
      </c>
      <c r="D11495" s="146" t="s">
        <v>10389</v>
      </c>
      <c r="E11495" s="107">
        <v>45838</v>
      </c>
      <c r="F11495" s="93"/>
      <c r="G11495" s="93"/>
      <c r="H11495" s="93"/>
      <c r="I11495" s="99"/>
      <c r="J11495" s="99"/>
      <c r="K11495" s="99"/>
      <c r="L11495" s="99"/>
      <c r="M11495" s="99"/>
      <c r="N11495" s="99"/>
      <c r="O11495" s="99"/>
      <c r="P11495" s="99"/>
      <c r="Q11495" s="99"/>
      <c r="R11495" s="99"/>
      <c r="S11495" s="99"/>
      <c r="T11495" s="99"/>
      <c r="U11495" s="99"/>
      <c r="V11495" s="99"/>
      <c r="W11495" s="99"/>
      <c r="X11495" s="99"/>
      <c r="Y11495" s="99"/>
      <c r="Z11495" s="99"/>
      <c r="AF11495" s="326"/>
    </row>
    <row r="11496" spans="1:32" x14ac:dyDescent="0.25">
      <c r="A11496" s="44" t="s">
        <v>7189</v>
      </c>
      <c r="B11496" s="44" t="s">
        <v>12943</v>
      </c>
      <c r="C11496" s="45" t="s">
        <v>12950</v>
      </c>
      <c r="D11496" s="45" t="s">
        <v>12177</v>
      </c>
      <c r="E11496" s="45" t="s">
        <v>5239</v>
      </c>
      <c r="F11496" s="93"/>
      <c r="G11496" s="93"/>
      <c r="H11496" s="93"/>
      <c r="I11496" s="99"/>
      <c r="J11496" s="99"/>
      <c r="K11496" s="99"/>
      <c r="L11496" s="99"/>
      <c r="M11496" s="99"/>
      <c r="N11496" s="99"/>
      <c r="O11496" s="99"/>
      <c r="P11496" s="99"/>
      <c r="Q11496" s="99"/>
      <c r="R11496" s="99"/>
      <c r="S11496" s="99"/>
      <c r="T11496" s="99"/>
      <c r="U11496" s="99"/>
      <c r="V11496" s="99"/>
      <c r="W11496" s="99"/>
      <c r="X11496" s="99"/>
      <c r="Y11496" s="99"/>
      <c r="Z11496" s="99"/>
      <c r="AF11496" s="326"/>
    </row>
    <row r="11497" spans="1:32" x14ac:dyDescent="0.25">
      <c r="A11497" s="44" t="s">
        <v>7189</v>
      </c>
      <c r="B11497" s="44" t="s">
        <v>12943</v>
      </c>
      <c r="C11497" s="45" t="s">
        <v>12950</v>
      </c>
      <c r="D11497" s="93" t="s">
        <v>18817</v>
      </c>
      <c r="E11497" s="45" t="s">
        <v>5239</v>
      </c>
      <c r="F11497" s="379"/>
      <c r="G11497" s="379"/>
      <c r="H11497" s="379"/>
      <c r="I11497" s="380"/>
      <c r="J11497" s="380"/>
      <c r="K11497" s="380"/>
      <c r="L11497" s="380"/>
      <c r="M11497" s="380"/>
      <c r="N11497" s="380"/>
      <c r="O11497" s="380"/>
      <c r="P11497" s="380"/>
      <c r="Q11497" s="380"/>
      <c r="R11497" s="380"/>
      <c r="S11497" s="380"/>
      <c r="T11497" s="380"/>
      <c r="U11497" s="380"/>
      <c r="V11497" s="380"/>
      <c r="W11497" s="380"/>
      <c r="X11497" s="380"/>
      <c r="Y11497" s="380"/>
      <c r="Z11497" s="380"/>
      <c r="AA11497" s="380"/>
      <c r="AF11497" s="326"/>
    </row>
    <row r="11498" spans="1:32" x14ac:dyDescent="0.25">
      <c r="A11498" s="44" t="s">
        <v>7189</v>
      </c>
      <c r="B11498" s="44" t="s">
        <v>4298</v>
      </c>
      <c r="C11498" s="45" t="s">
        <v>12950</v>
      </c>
      <c r="D11498" s="45" t="s">
        <v>10697</v>
      </c>
      <c r="E11498" s="46">
        <v>47422</v>
      </c>
      <c r="F11498" s="93"/>
      <c r="G11498" s="93"/>
      <c r="H11498" s="93"/>
      <c r="I11498" s="99"/>
      <c r="J11498" s="99"/>
      <c r="K11498" s="99"/>
      <c r="L11498" s="99"/>
      <c r="M11498" s="99"/>
      <c r="N11498" s="99"/>
      <c r="O11498" s="99"/>
      <c r="P11498" s="99"/>
      <c r="Q11498" s="99"/>
      <c r="R11498" s="99"/>
      <c r="S11498" s="99"/>
      <c r="T11498" s="99"/>
      <c r="U11498" s="99"/>
      <c r="V11498" s="99"/>
      <c r="W11498" s="99"/>
      <c r="X11498" s="99"/>
      <c r="Y11498" s="99"/>
      <c r="Z11498" s="99"/>
      <c r="AF11498" s="326"/>
    </row>
    <row r="11499" spans="1:32" x14ac:dyDescent="0.25">
      <c r="A11499" s="114" t="s">
        <v>2138</v>
      </c>
      <c r="B11499" s="114" t="s">
        <v>2076</v>
      </c>
      <c r="C11499" s="106" t="s">
        <v>2047</v>
      </c>
      <c r="D11499" s="93" t="s">
        <v>1443</v>
      </c>
      <c r="E11499" s="115">
        <v>47664</v>
      </c>
      <c r="F11499" s="93"/>
      <c r="G11499" s="93"/>
      <c r="H11499" s="93"/>
      <c r="I11499" s="99"/>
      <c r="J11499" s="99"/>
      <c r="K11499" s="99"/>
      <c r="L11499" s="99"/>
      <c r="M11499" s="99"/>
      <c r="N11499" s="99"/>
      <c r="O11499" s="99"/>
      <c r="P11499" s="99"/>
      <c r="Q11499" s="99"/>
      <c r="R11499" s="99"/>
      <c r="S11499" s="99"/>
      <c r="T11499" s="99"/>
      <c r="U11499" s="99"/>
      <c r="V11499" s="99"/>
      <c r="W11499" s="99"/>
      <c r="X11499" s="99"/>
      <c r="Y11499" s="99"/>
      <c r="Z11499" s="99"/>
      <c r="AF11499" s="326"/>
    </row>
    <row r="11500" spans="1:32" x14ac:dyDescent="0.25">
      <c r="A11500" s="44" t="s">
        <v>13377</v>
      </c>
      <c r="B11500" s="44" t="s">
        <v>13127</v>
      </c>
      <c r="C11500" s="45">
        <v>13.25</v>
      </c>
      <c r="D11500" s="45" t="s">
        <v>13565</v>
      </c>
      <c r="E11500" s="46">
        <v>47664</v>
      </c>
      <c r="F11500" s="45"/>
      <c r="G11500" s="93"/>
      <c r="H11500" s="93"/>
      <c r="I11500" s="99"/>
      <c r="J11500" s="99"/>
      <c r="K11500" s="99"/>
      <c r="L11500" s="99"/>
      <c r="M11500" s="99"/>
      <c r="N11500" s="99"/>
      <c r="O11500" s="99"/>
      <c r="P11500" s="99"/>
      <c r="Q11500" s="99"/>
      <c r="R11500" s="99"/>
      <c r="S11500" s="99"/>
      <c r="T11500" s="99"/>
      <c r="U11500" s="99"/>
      <c r="V11500" s="99"/>
      <c r="W11500" s="99"/>
      <c r="X11500" s="99"/>
      <c r="Y11500" s="99"/>
      <c r="Z11500" s="99"/>
      <c r="AF11500" s="326"/>
    </row>
    <row r="11501" spans="1:32" x14ac:dyDescent="0.25">
      <c r="A11501" s="44" t="s">
        <v>13377</v>
      </c>
      <c r="B11501" s="44" t="s">
        <v>2433</v>
      </c>
      <c r="C11501" s="45">
        <v>250106</v>
      </c>
      <c r="D11501" s="45" t="s">
        <v>12340</v>
      </c>
      <c r="E11501" s="45" t="s">
        <v>12896</v>
      </c>
      <c r="AF11501" s="326"/>
    </row>
    <row r="11502" spans="1:32" x14ac:dyDescent="0.25">
      <c r="A11502" s="44" t="s">
        <v>10089</v>
      </c>
      <c r="B11502" s="44" t="s">
        <v>20342</v>
      </c>
      <c r="C11502" s="45" t="s">
        <v>10493</v>
      </c>
      <c r="D11502" s="32" t="s">
        <v>12570</v>
      </c>
      <c r="E11502" s="46">
        <v>46387</v>
      </c>
      <c r="AF11502" s="326"/>
    </row>
    <row r="11503" spans="1:32" x14ac:dyDescent="0.25">
      <c r="A11503" s="44" t="s">
        <v>8678</v>
      </c>
      <c r="B11503" s="44" t="s">
        <v>20357</v>
      </c>
      <c r="C11503" s="45" t="s">
        <v>8814</v>
      </c>
      <c r="D11503" s="32" t="s">
        <v>12570</v>
      </c>
      <c r="E11503" s="46">
        <v>46477</v>
      </c>
      <c r="AF11503" s="326"/>
    </row>
    <row r="11504" spans="1:32" x14ac:dyDescent="0.25">
      <c r="A11504" s="44" t="s">
        <v>8678</v>
      </c>
      <c r="B11504" s="44" t="s">
        <v>20399</v>
      </c>
      <c r="C11504" s="45" t="s">
        <v>8672</v>
      </c>
      <c r="D11504" s="32" t="s">
        <v>12570</v>
      </c>
      <c r="E11504" s="46">
        <v>46295</v>
      </c>
      <c r="AF11504" s="326"/>
    </row>
    <row r="11505" spans="1:32" x14ac:dyDescent="0.25">
      <c r="A11505" s="44" t="s">
        <v>19494</v>
      </c>
      <c r="B11505" s="44" t="s">
        <v>3298</v>
      </c>
      <c r="C11505" s="45">
        <v>26010402</v>
      </c>
      <c r="D11505" s="45" t="s">
        <v>12340</v>
      </c>
      <c r="E11505" s="45" t="s">
        <v>18836</v>
      </c>
      <c r="AF11505" s="326"/>
    </row>
    <row r="11506" spans="1:32" x14ac:dyDescent="0.25">
      <c r="A11506" s="44" t="s">
        <v>19494</v>
      </c>
      <c r="B11506" s="44" t="s">
        <v>5639</v>
      </c>
      <c r="C11506" s="45">
        <v>26010401</v>
      </c>
      <c r="D11506" s="45" t="s">
        <v>12340</v>
      </c>
      <c r="E11506" s="45" t="s">
        <v>18836</v>
      </c>
      <c r="AF11506" s="326"/>
    </row>
    <row r="11507" spans="1:32" x14ac:dyDescent="0.25">
      <c r="A11507" s="44" t="s">
        <v>9435</v>
      </c>
      <c r="B11507" s="44" t="s">
        <v>17641</v>
      </c>
      <c r="C11507" s="45" t="s">
        <v>17729</v>
      </c>
      <c r="D11507" s="46" t="s">
        <v>13037</v>
      </c>
      <c r="E11507" s="46">
        <v>46309</v>
      </c>
      <c r="AF11507" s="326"/>
    </row>
    <row r="11508" spans="1:32" x14ac:dyDescent="0.25">
      <c r="A11508" s="44" t="s">
        <v>7017</v>
      </c>
      <c r="B11508" s="44" t="s">
        <v>5639</v>
      </c>
      <c r="C11508" s="45">
        <v>23010401</v>
      </c>
      <c r="D11508" s="45" t="s">
        <v>12340</v>
      </c>
      <c r="E11508" s="45" t="s">
        <v>5640</v>
      </c>
      <c r="AF11508" s="326"/>
    </row>
    <row r="11509" spans="1:32" x14ac:dyDescent="0.25">
      <c r="A11509" s="44" t="s">
        <v>7017</v>
      </c>
      <c r="B11509" s="44" t="s">
        <v>3169</v>
      </c>
      <c r="C11509" s="45">
        <v>230502</v>
      </c>
      <c r="D11509" s="45" t="s">
        <v>12340</v>
      </c>
      <c r="E11509" s="45" t="s">
        <v>8252</v>
      </c>
      <c r="AF11509" s="326"/>
    </row>
    <row r="11510" spans="1:32" x14ac:dyDescent="0.25">
      <c r="A11510" s="29" t="s">
        <v>20414</v>
      </c>
      <c r="B11510" s="267" t="s">
        <v>6747</v>
      </c>
      <c r="C11510" s="268">
        <v>791202303001</v>
      </c>
      <c r="D11510" s="268" t="s">
        <v>6775</v>
      </c>
      <c r="E11510" s="269">
        <v>47634</v>
      </c>
      <c r="AF11510" s="326"/>
    </row>
    <row r="11511" spans="1:32" x14ac:dyDescent="0.25">
      <c r="A11511" s="44" t="s">
        <v>17171</v>
      </c>
      <c r="B11511" s="44" t="s">
        <v>16913</v>
      </c>
      <c r="C11511" s="45">
        <v>25050102</v>
      </c>
      <c r="D11511" s="45" t="s">
        <v>12340</v>
      </c>
      <c r="E11511" s="45" t="s">
        <v>7651</v>
      </c>
      <c r="AF11511" s="326"/>
    </row>
    <row r="11512" spans="1:32" x14ac:dyDescent="0.25">
      <c r="A11512" s="44" t="s">
        <v>17171</v>
      </c>
      <c r="B11512" s="44" t="s">
        <v>16912</v>
      </c>
      <c r="C11512" s="45">
        <v>25050101</v>
      </c>
      <c r="D11512" s="45" t="s">
        <v>12340</v>
      </c>
      <c r="E11512" s="45" t="s">
        <v>7651</v>
      </c>
      <c r="AF11512" s="326"/>
    </row>
    <row r="11513" spans="1:32" x14ac:dyDescent="0.3">
      <c r="A11513" s="372" t="s">
        <v>16815</v>
      </c>
      <c r="B11513" s="372" t="s">
        <v>1211</v>
      </c>
      <c r="C11513" s="125" t="s">
        <v>16878</v>
      </c>
      <c r="D11513" s="32" t="s">
        <v>20621</v>
      </c>
      <c r="E11513" s="125" t="s">
        <v>10638</v>
      </c>
      <c r="F11513" s="125" t="s">
        <v>1236</v>
      </c>
      <c r="G11513" s="125" t="s">
        <v>1237</v>
      </c>
      <c r="AF11513" s="326"/>
    </row>
    <row r="11514" spans="1:32" x14ac:dyDescent="0.25">
      <c r="A11514" s="44" t="s">
        <v>4158</v>
      </c>
      <c r="B11514" s="44" t="s">
        <v>1339</v>
      </c>
      <c r="C11514" s="56" t="s">
        <v>4159</v>
      </c>
      <c r="D11514" s="146" t="s">
        <v>1779</v>
      </c>
      <c r="E11514" s="69">
        <v>45955</v>
      </c>
      <c r="F11514" s="93"/>
      <c r="G11514" s="93"/>
      <c r="H11514" s="93"/>
      <c r="I11514" s="99"/>
      <c r="J11514" s="99"/>
      <c r="K11514" s="99"/>
      <c r="L11514" s="99"/>
      <c r="M11514" s="99"/>
      <c r="N11514" s="99"/>
      <c r="O11514" s="99"/>
      <c r="P11514" s="99"/>
      <c r="Q11514" s="99"/>
      <c r="R11514" s="99"/>
      <c r="S11514" s="99"/>
      <c r="T11514" s="99"/>
      <c r="U11514" s="99"/>
      <c r="V11514" s="99"/>
      <c r="W11514" s="99"/>
      <c r="X11514" s="99"/>
      <c r="Y11514" s="99"/>
      <c r="Z11514" s="99"/>
      <c r="AF11514" s="326"/>
    </row>
    <row r="11515" spans="1:32" x14ac:dyDescent="0.25">
      <c r="A11515" s="44" t="s">
        <v>10278</v>
      </c>
      <c r="B11515" s="92" t="s">
        <v>10390</v>
      </c>
      <c r="C11515" s="56" t="s">
        <v>10120</v>
      </c>
      <c r="D11515" s="146" t="s">
        <v>10389</v>
      </c>
      <c r="E11515" s="107">
        <v>45838</v>
      </c>
      <c r="F11515" s="93"/>
      <c r="G11515" s="93"/>
      <c r="H11515" s="93"/>
      <c r="I11515" s="99"/>
      <c r="J11515" s="99"/>
      <c r="K11515" s="99"/>
      <c r="L11515" s="99"/>
      <c r="M11515" s="99"/>
      <c r="N11515" s="99"/>
      <c r="O11515" s="99"/>
      <c r="P11515" s="99"/>
      <c r="Q11515" s="99"/>
      <c r="R11515" s="99"/>
      <c r="S11515" s="99"/>
      <c r="T11515" s="99"/>
      <c r="U11515" s="99"/>
      <c r="V11515" s="99"/>
      <c r="W11515" s="99"/>
      <c r="X11515" s="99"/>
      <c r="Y11515" s="99"/>
      <c r="Z11515" s="99"/>
      <c r="AF11515" s="326"/>
    </row>
    <row r="11516" spans="1:32" x14ac:dyDescent="0.25">
      <c r="A11516" s="44" t="s">
        <v>14722</v>
      </c>
      <c r="B11516" s="44" t="s">
        <v>13118</v>
      </c>
      <c r="C11516" s="45">
        <v>21.25</v>
      </c>
      <c r="D11516" s="45" t="s">
        <v>13565</v>
      </c>
      <c r="E11516" s="46">
        <v>47664</v>
      </c>
      <c r="F11516" s="45"/>
      <c r="G11516" s="93"/>
      <c r="H11516" s="93"/>
      <c r="I11516" s="99"/>
      <c r="J11516" s="99"/>
      <c r="K11516" s="99"/>
      <c r="L11516" s="99"/>
      <c r="M11516" s="99"/>
      <c r="N11516" s="99"/>
      <c r="O11516" s="99"/>
      <c r="P11516" s="99"/>
      <c r="Q11516" s="99"/>
      <c r="R11516" s="99"/>
      <c r="S11516" s="99"/>
      <c r="T11516" s="99"/>
      <c r="U11516" s="99"/>
      <c r="V11516" s="99"/>
      <c r="W11516" s="99"/>
      <c r="X11516" s="99"/>
      <c r="Y11516" s="99"/>
      <c r="Z11516" s="99"/>
      <c r="AF11516" s="326"/>
    </row>
    <row r="11517" spans="1:32" x14ac:dyDescent="0.25">
      <c r="A11517" s="44" t="s">
        <v>14722</v>
      </c>
      <c r="B11517" s="44" t="s">
        <v>2433</v>
      </c>
      <c r="C11517" s="45">
        <v>250106</v>
      </c>
      <c r="D11517" s="45" t="s">
        <v>12340</v>
      </c>
      <c r="E11517" s="45" t="s">
        <v>12896</v>
      </c>
      <c r="AF11517" s="326"/>
    </row>
    <row r="11518" spans="1:32" x14ac:dyDescent="0.25">
      <c r="A11518" s="44" t="s">
        <v>4798</v>
      </c>
      <c r="B11518" s="44" t="s">
        <v>16160</v>
      </c>
      <c r="C11518" s="45" t="s">
        <v>14937</v>
      </c>
      <c r="D11518" s="93" t="s">
        <v>3876</v>
      </c>
      <c r="E11518" s="359">
        <f>DATE(2029,5,19)</f>
        <v>47257</v>
      </c>
      <c r="F11518" s="93"/>
      <c r="G11518" s="93"/>
      <c r="H11518" s="93"/>
      <c r="I11518" s="99"/>
      <c r="J11518" s="99"/>
      <c r="K11518" s="99"/>
      <c r="L11518" s="99"/>
      <c r="M11518" s="99"/>
      <c r="N11518" s="99"/>
      <c r="O11518" s="99"/>
      <c r="P11518" s="99"/>
      <c r="Q11518" s="99"/>
      <c r="R11518" s="99"/>
      <c r="S11518" s="99"/>
      <c r="T11518" s="99"/>
      <c r="U11518" s="99"/>
      <c r="V11518" s="99"/>
      <c r="W11518" s="99"/>
      <c r="X11518" s="99"/>
      <c r="Y11518" s="99"/>
      <c r="Z11518" s="99"/>
      <c r="AF11518" s="326"/>
    </row>
    <row r="11519" spans="1:32" x14ac:dyDescent="0.25">
      <c r="A11519" s="44" t="s">
        <v>4798</v>
      </c>
      <c r="B11519" s="44" t="s">
        <v>4605</v>
      </c>
      <c r="C11519" s="45" t="s">
        <v>4799</v>
      </c>
      <c r="D11519" s="45" t="s">
        <v>10697</v>
      </c>
      <c r="E11519" s="45" t="s">
        <v>5245</v>
      </c>
      <c r="F11519" s="93"/>
      <c r="G11519" s="93"/>
      <c r="H11519" s="93"/>
      <c r="I11519" s="99"/>
      <c r="J11519" s="99"/>
      <c r="K11519" s="99"/>
      <c r="L11519" s="99"/>
      <c r="M11519" s="99"/>
      <c r="N11519" s="99"/>
      <c r="O11519" s="99"/>
      <c r="P11519" s="99"/>
      <c r="Q11519" s="99"/>
      <c r="R11519" s="99"/>
      <c r="S11519" s="99"/>
      <c r="T11519" s="99"/>
      <c r="U11519" s="99"/>
      <c r="V11519" s="99"/>
      <c r="W11519" s="99"/>
      <c r="X11519" s="99"/>
      <c r="Y11519" s="99"/>
      <c r="Z11519" s="99"/>
      <c r="AA11519" s="380"/>
      <c r="AF11519" s="326"/>
    </row>
    <row r="11520" spans="1:32" x14ac:dyDescent="0.25">
      <c r="A11520" s="44" t="s">
        <v>3109</v>
      </c>
      <c r="B11520" s="44" t="s">
        <v>3160</v>
      </c>
      <c r="C11520" s="45">
        <v>230901</v>
      </c>
      <c r="D11520" s="45" t="s">
        <v>12340</v>
      </c>
      <c r="E11520" s="45" t="s">
        <v>8524</v>
      </c>
      <c r="AF11520" s="326"/>
    </row>
    <row r="11521" spans="1:32" x14ac:dyDescent="0.25">
      <c r="A11521" s="44" t="s">
        <v>10534</v>
      </c>
      <c r="B11521" s="44" t="s">
        <v>16224</v>
      </c>
      <c r="C11521" s="45" t="s">
        <v>10601</v>
      </c>
      <c r="D11521" s="93" t="s">
        <v>3876</v>
      </c>
      <c r="E11521" s="359">
        <f>DATE(2028,5,13)</f>
        <v>46886</v>
      </c>
      <c r="F11521" s="93"/>
      <c r="G11521" s="93"/>
      <c r="H11521" s="93"/>
      <c r="I11521" s="99"/>
      <c r="J11521" s="99"/>
      <c r="K11521" s="99"/>
      <c r="L11521" s="99"/>
      <c r="M11521" s="99"/>
      <c r="N11521" s="99"/>
      <c r="O11521" s="99"/>
      <c r="P11521" s="99"/>
      <c r="Q11521" s="99"/>
      <c r="R11521" s="99"/>
      <c r="S11521" s="99"/>
      <c r="T11521" s="99"/>
      <c r="U11521" s="99"/>
      <c r="V11521" s="99"/>
      <c r="W11521" s="99"/>
      <c r="X11521" s="99"/>
      <c r="Y11521" s="99"/>
      <c r="Z11521" s="99"/>
      <c r="AF11521" s="326"/>
    </row>
    <row r="11522" spans="1:32" x14ac:dyDescent="0.3">
      <c r="A11522" s="372" t="s">
        <v>9394</v>
      </c>
      <c r="B11522" s="372" t="s">
        <v>8693</v>
      </c>
      <c r="C11522" s="125" t="s">
        <v>8694</v>
      </c>
      <c r="D11522" s="32" t="s">
        <v>20621</v>
      </c>
      <c r="E11522" s="125" t="s">
        <v>8524</v>
      </c>
      <c r="F11522" s="125" t="s">
        <v>1237</v>
      </c>
      <c r="G11522" s="125" t="s">
        <v>1237</v>
      </c>
      <c r="AF11522" s="326"/>
    </row>
    <row r="11523" spans="1:32" x14ac:dyDescent="0.25">
      <c r="A11523" s="44" t="s">
        <v>19495</v>
      </c>
      <c r="B11523" s="44" t="s">
        <v>5447</v>
      </c>
      <c r="C11523" s="45">
        <v>250802</v>
      </c>
      <c r="D11523" s="45" t="s">
        <v>12340</v>
      </c>
      <c r="E11523" s="45" t="s">
        <v>10682</v>
      </c>
      <c r="AF11523" s="326"/>
    </row>
    <row r="11524" spans="1:32" x14ac:dyDescent="0.3">
      <c r="A11524" s="372" t="s">
        <v>2799</v>
      </c>
      <c r="B11524" s="372" t="s">
        <v>2787</v>
      </c>
      <c r="C11524" s="125" t="s">
        <v>8393</v>
      </c>
      <c r="D11524" s="32" t="s">
        <v>20621</v>
      </c>
      <c r="E11524" s="125" t="s">
        <v>4471</v>
      </c>
      <c r="F11524" s="125" t="s">
        <v>1236</v>
      </c>
      <c r="G11524" s="125" t="s">
        <v>1237</v>
      </c>
      <c r="AF11524" s="326"/>
    </row>
    <row r="11525" spans="1:32" x14ac:dyDescent="0.25">
      <c r="A11525" s="99" t="s">
        <v>2799</v>
      </c>
      <c r="B11525" s="111" t="s">
        <v>1216</v>
      </c>
      <c r="C11525" s="56" t="s">
        <v>2854</v>
      </c>
      <c r="D11525" s="146" t="s">
        <v>2279</v>
      </c>
      <c r="E11525" s="69">
        <v>45227</v>
      </c>
      <c r="F11525" s="93"/>
      <c r="G11525" s="93"/>
      <c r="H11525" s="93"/>
      <c r="I11525" s="99"/>
      <c r="J11525" s="99"/>
      <c r="K11525" s="99"/>
      <c r="L11525" s="99"/>
      <c r="M11525" s="99"/>
      <c r="N11525" s="99"/>
      <c r="O11525" s="99"/>
      <c r="P11525" s="99"/>
      <c r="Q11525" s="99"/>
      <c r="R11525" s="99"/>
      <c r="S11525" s="99"/>
      <c r="T11525" s="99"/>
      <c r="U11525" s="99"/>
      <c r="V11525" s="99"/>
      <c r="W11525" s="99"/>
      <c r="X11525" s="99"/>
      <c r="Y11525" s="99"/>
      <c r="Z11525" s="99"/>
      <c r="AF11525" s="326"/>
    </row>
    <row r="11526" spans="1:32" x14ac:dyDescent="0.25">
      <c r="A11526" s="44" t="s">
        <v>2799</v>
      </c>
      <c r="B11526" s="44" t="s">
        <v>13152</v>
      </c>
      <c r="C11526" s="45">
        <v>19.23</v>
      </c>
      <c r="D11526" s="45" t="s">
        <v>13565</v>
      </c>
      <c r="E11526" s="46">
        <v>46934</v>
      </c>
      <c r="F11526" s="45"/>
      <c r="G11526" s="93"/>
      <c r="H11526" s="93"/>
      <c r="I11526" s="99"/>
      <c r="J11526" s="99"/>
      <c r="K11526" s="99"/>
      <c r="L11526" s="99"/>
      <c r="M11526" s="99"/>
      <c r="N11526" s="99"/>
      <c r="O11526" s="99"/>
      <c r="P11526" s="99"/>
      <c r="Q11526" s="99"/>
      <c r="R11526" s="99"/>
      <c r="S11526" s="99"/>
      <c r="T11526" s="99"/>
      <c r="U11526" s="99"/>
      <c r="V11526" s="99"/>
      <c r="W11526" s="99"/>
      <c r="X11526" s="99"/>
      <c r="Y11526" s="99"/>
      <c r="Z11526" s="99"/>
      <c r="AF11526" s="326"/>
    </row>
    <row r="11527" spans="1:32" x14ac:dyDescent="0.25">
      <c r="A11527" s="44" t="s">
        <v>2799</v>
      </c>
      <c r="B11527" s="44" t="s">
        <v>11313</v>
      </c>
      <c r="C11527" s="45">
        <v>240302</v>
      </c>
      <c r="D11527" s="45" t="s">
        <v>12340</v>
      </c>
      <c r="E11527" s="45" t="s">
        <v>2686</v>
      </c>
      <c r="AF11527" s="326"/>
    </row>
    <row r="11528" spans="1:32" x14ac:dyDescent="0.3">
      <c r="A11528" s="372" t="s">
        <v>2800</v>
      </c>
      <c r="B11528" s="372" t="s">
        <v>1231</v>
      </c>
      <c r="C11528" s="125" t="s">
        <v>8396</v>
      </c>
      <c r="D11528" s="32" t="s">
        <v>20621</v>
      </c>
      <c r="E11528" s="125" t="s">
        <v>4471</v>
      </c>
      <c r="F11528" s="125" t="s">
        <v>1236</v>
      </c>
      <c r="G11528" s="125" t="s">
        <v>1237</v>
      </c>
      <c r="AF11528" s="326"/>
    </row>
    <row r="11529" spans="1:32" x14ac:dyDescent="0.25">
      <c r="A11529" s="44" t="s">
        <v>8008</v>
      </c>
      <c r="B11529" s="44" t="s">
        <v>238</v>
      </c>
      <c r="C11529" s="45" t="s">
        <v>8009</v>
      </c>
      <c r="D11529" s="45" t="s">
        <v>12177</v>
      </c>
      <c r="E11529" s="45" t="s">
        <v>5072</v>
      </c>
      <c r="F11529" s="93"/>
      <c r="G11529" s="93"/>
      <c r="H11529" s="93"/>
      <c r="I11529" s="99"/>
      <c r="J11529" s="99"/>
      <c r="K11529" s="99"/>
      <c r="L11529" s="99"/>
      <c r="M11529" s="99"/>
      <c r="N11529" s="99"/>
      <c r="O11529" s="99"/>
      <c r="P11529" s="99"/>
      <c r="Q11529" s="99"/>
      <c r="R11529" s="99"/>
      <c r="S11529" s="99"/>
      <c r="T11529" s="99"/>
      <c r="U11529" s="99"/>
      <c r="V11529" s="99"/>
      <c r="W11529" s="99"/>
      <c r="X11529" s="99"/>
      <c r="Y11529" s="99"/>
      <c r="Z11529" s="99"/>
      <c r="AF11529" s="326"/>
    </row>
    <row r="11530" spans="1:32" x14ac:dyDescent="0.25">
      <c r="A11530" s="44" t="s">
        <v>8008</v>
      </c>
      <c r="B11530" s="44" t="s">
        <v>238</v>
      </c>
      <c r="C11530" s="45" t="s">
        <v>8009</v>
      </c>
      <c r="D11530" s="45" t="s">
        <v>10697</v>
      </c>
      <c r="E11530" s="45" t="s">
        <v>5072</v>
      </c>
      <c r="F11530" s="93"/>
      <c r="G11530" s="93"/>
      <c r="H11530" s="93"/>
      <c r="I11530" s="99"/>
      <c r="J11530" s="99"/>
      <c r="K11530" s="99"/>
      <c r="L11530" s="99"/>
      <c r="M11530" s="99"/>
      <c r="N11530" s="99"/>
      <c r="O11530" s="99"/>
      <c r="P11530" s="99"/>
      <c r="Q11530" s="99"/>
      <c r="R11530" s="99"/>
      <c r="S11530" s="99"/>
      <c r="T11530" s="99"/>
      <c r="U11530" s="99"/>
      <c r="V11530" s="99"/>
      <c r="W11530" s="99"/>
      <c r="X11530" s="99"/>
      <c r="Y11530" s="99"/>
      <c r="Z11530" s="99"/>
      <c r="AF11530" s="326"/>
    </row>
    <row r="11531" spans="1:32" x14ac:dyDescent="0.25">
      <c r="A11531" s="44" t="s">
        <v>9629</v>
      </c>
      <c r="B11531" s="44" t="s">
        <v>16225</v>
      </c>
      <c r="C11531" s="45" t="s">
        <v>9917</v>
      </c>
      <c r="D11531" s="93" t="s">
        <v>3876</v>
      </c>
      <c r="E11531" s="359">
        <f>DATE(2026,9,30)</f>
        <v>46295</v>
      </c>
      <c r="F11531" s="93"/>
      <c r="G11531" s="93"/>
      <c r="H11531" s="93"/>
      <c r="I11531" s="99"/>
      <c r="J11531" s="99"/>
      <c r="K11531" s="99"/>
      <c r="L11531" s="99"/>
      <c r="M11531" s="99"/>
      <c r="N11531" s="99"/>
      <c r="O11531" s="99"/>
      <c r="P11531" s="99"/>
      <c r="Q11531" s="99"/>
      <c r="R11531" s="99"/>
      <c r="S11531" s="99"/>
      <c r="T11531" s="99"/>
      <c r="U11531" s="99"/>
      <c r="V11531" s="99"/>
      <c r="W11531" s="99"/>
      <c r="X11531" s="99"/>
      <c r="Y11531" s="99"/>
      <c r="Z11531" s="99"/>
      <c r="AA11531" s="380"/>
      <c r="AF11531" s="326"/>
    </row>
    <row r="11532" spans="1:32" x14ac:dyDescent="0.25">
      <c r="A11532" s="44" t="s">
        <v>7910</v>
      </c>
      <c r="B11532" s="44" t="s">
        <v>20344</v>
      </c>
      <c r="C11532" s="45" t="s">
        <v>8813</v>
      </c>
      <c r="D11532" s="32" t="s">
        <v>12570</v>
      </c>
      <c r="E11532" s="46">
        <v>46387</v>
      </c>
      <c r="AF11532" s="326"/>
    </row>
    <row r="11533" spans="1:32" x14ac:dyDescent="0.25">
      <c r="A11533" s="44" t="s">
        <v>7576</v>
      </c>
      <c r="B11533" s="44" t="s">
        <v>2433</v>
      </c>
      <c r="C11533" s="45">
        <v>230105</v>
      </c>
      <c r="D11533" s="45" t="s">
        <v>12340</v>
      </c>
      <c r="E11533" s="45" t="s">
        <v>5580</v>
      </c>
      <c r="AF11533" s="326"/>
    </row>
    <row r="11534" spans="1:32" x14ac:dyDescent="0.25">
      <c r="A11534" s="44" t="s">
        <v>2425</v>
      </c>
      <c r="B11534" s="44" t="s">
        <v>3298</v>
      </c>
      <c r="C11534" s="45">
        <v>23010402</v>
      </c>
      <c r="D11534" s="45" t="s">
        <v>12340</v>
      </c>
      <c r="E11534" s="45" t="s">
        <v>5640</v>
      </c>
      <c r="AF11534" s="326"/>
    </row>
    <row r="11535" spans="1:32" x14ac:dyDescent="0.25">
      <c r="A11535" s="44" t="s">
        <v>2425</v>
      </c>
      <c r="B11535" s="44" t="s">
        <v>5639</v>
      </c>
      <c r="C11535" s="45">
        <v>23010401</v>
      </c>
      <c r="D11535" s="45" t="s">
        <v>12340</v>
      </c>
      <c r="E11535" s="45" t="s">
        <v>5640</v>
      </c>
      <c r="AF11535" s="326"/>
    </row>
    <row r="11536" spans="1:32" x14ac:dyDescent="0.25">
      <c r="A11536" s="44" t="s">
        <v>12579</v>
      </c>
      <c r="B11536" s="44" t="s">
        <v>20331</v>
      </c>
      <c r="C11536" s="45" t="s">
        <v>12572</v>
      </c>
      <c r="D11536" s="32" t="s">
        <v>12570</v>
      </c>
      <c r="E11536" s="46">
        <v>46387</v>
      </c>
      <c r="AF11536" s="326"/>
    </row>
    <row r="11537" spans="1:32" x14ac:dyDescent="0.25">
      <c r="A11537" s="44" t="s">
        <v>3110</v>
      </c>
      <c r="B11537" s="44" t="s">
        <v>978</v>
      </c>
      <c r="C11537" s="45">
        <v>230703</v>
      </c>
      <c r="D11537" s="45" t="s">
        <v>12340</v>
      </c>
      <c r="E11537" s="45" t="s">
        <v>4375</v>
      </c>
      <c r="AF11537" s="326"/>
    </row>
    <row r="11538" spans="1:32" x14ac:dyDescent="0.25">
      <c r="A11538" s="44" t="s">
        <v>3110</v>
      </c>
      <c r="B11538" s="44" t="s">
        <v>967</v>
      </c>
      <c r="C11538" s="45">
        <v>230601</v>
      </c>
      <c r="D11538" s="45" t="s">
        <v>12340</v>
      </c>
      <c r="E11538" s="45" t="s">
        <v>8383</v>
      </c>
      <c r="AF11538" s="326"/>
    </row>
    <row r="11539" spans="1:32" x14ac:dyDescent="0.25">
      <c r="A11539" s="44" t="s">
        <v>14291</v>
      </c>
      <c r="B11539" s="44" t="s">
        <v>5639</v>
      </c>
      <c r="C11539" s="45">
        <v>25010401</v>
      </c>
      <c r="D11539" s="45" t="s">
        <v>12340</v>
      </c>
      <c r="E11539" s="45" t="s">
        <v>13581</v>
      </c>
      <c r="AF11539" s="326"/>
    </row>
    <row r="11540" spans="1:32" x14ac:dyDescent="0.25">
      <c r="A11540" s="91" t="s">
        <v>10279</v>
      </c>
      <c r="B11540" s="92" t="s">
        <v>10390</v>
      </c>
      <c r="C11540" s="56" t="s">
        <v>10135</v>
      </c>
      <c r="D11540" s="146" t="s">
        <v>10389</v>
      </c>
      <c r="E11540" s="107">
        <v>45838</v>
      </c>
      <c r="F11540" s="93"/>
      <c r="G11540" s="93"/>
      <c r="H11540" s="93"/>
      <c r="I11540" s="99"/>
      <c r="J11540" s="99"/>
      <c r="K11540" s="99"/>
      <c r="L11540" s="99"/>
      <c r="M11540" s="99"/>
      <c r="N11540" s="99"/>
      <c r="O11540" s="99"/>
      <c r="P11540" s="99"/>
      <c r="Q11540" s="99"/>
      <c r="R11540" s="99"/>
      <c r="S11540" s="99"/>
      <c r="T11540" s="99"/>
      <c r="U11540" s="99"/>
      <c r="V11540" s="99"/>
      <c r="W11540" s="99"/>
      <c r="X11540" s="99"/>
      <c r="Y11540" s="99"/>
      <c r="Z11540" s="99"/>
      <c r="AF11540" s="326"/>
    </row>
    <row r="11541" spans="1:32" x14ac:dyDescent="0.3">
      <c r="A11541" s="372" t="s">
        <v>12030</v>
      </c>
      <c r="B11541" s="372" t="s">
        <v>3577</v>
      </c>
      <c r="C11541" s="125" t="s">
        <v>11919</v>
      </c>
      <c r="D11541" s="32" t="s">
        <v>20621</v>
      </c>
      <c r="E11541" s="125" t="s">
        <v>2686</v>
      </c>
      <c r="F11541" s="125" t="s">
        <v>1236</v>
      </c>
      <c r="G11541" s="125" t="s">
        <v>1237</v>
      </c>
      <c r="AF11541" s="326"/>
    </row>
    <row r="11542" spans="1:32" x14ac:dyDescent="0.25">
      <c r="A11542" s="44" t="s">
        <v>11828</v>
      </c>
      <c r="B11542" s="44" t="s">
        <v>20338</v>
      </c>
      <c r="C11542" s="45" t="s">
        <v>8812</v>
      </c>
      <c r="D11542" s="32" t="s">
        <v>12570</v>
      </c>
      <c r="E11542" s="46">
        <v>46387</v>
      </c>
      <c r="AF11542" s="326"/>
    </row>
    <row r="11543" spans="1:32" x14ac:dyDescent="0.25">
      <c r="A11543" s="44" t="s">
        <v>19496</v>
      </c>
      <c r="B11543" s="44" t="s">
        <v>3298</v>
      </c>
      <c r="C11543" s="45">
        <v>26010402</v>
      </c>
      <c r="D11543" s="45" t="s">
        <v>12340</v>
      </c>
      <c r="E11543" s="45" t="s">
        <v>18836</v>
      </c>
      <c r="AF11543" s="326"/>
    </row>
    <row r="11544" spans="1:32" x14ac:dyDescent="0.25">
      <c r="A11544" s="44" t="s">
        <v>4521</v>
      </c>
      <c r="B11544" s="44" t="s">
        <v>968</v>
      </c>
      <c r="C11544" s="45">
        <v>24060402</v>
      </c>
      <c r="D11544" s="45" t="s">
        <v>12340</v>
      </c>
      <c r="E11544" s="45" t="s">
        <v>5235</v>
      </c>
      <c r="AF11544" s="326"/>
    </row>
    <row r="11545" spans="1:32" x14ac:dyDescent="0.25">
      <c r="A11545" s="44" t="s">
        <v>18679</v>
      </c>
      <c r="B11545" s="44" t="s">
        <v>18680</v>
      </c>
      <c r="C11545" s="45" t="s">
        <v>18776</v>
      </c>
      <c r="D11545" s="93" t="s">
        <v>18817</v>
      </c>
      <c r="E11545" s="45" t="s">
        <v>10638</v>
      </c>
      <c r="F11545" s="379"/>
      <c r="G11545" s="379"/>
      <c r="H11545" s="379"/>
      <c r="I11545" s="380"/>
      <c r="J11545" s="380"/>
      <c r="K11545" s="380"/>
      <c r="L11545" s="380"/>
      <c r="M11545" s="380"/>
      <c r="N11545" s="380"/>
      <c r="O11545" s="380"/>
      <c r="P11545" s="380"/>
      <c r="Q11545" s="380"/>
      <c r="R11545" s="380"/>
      <c r="S11545" s="380"/>
      <c r="T11545" s="380"/>
      <c r="U11545" s="380"/>
      <c r="V11545" s="380"/>
      <c r="W11545" s="380"/>
      <c r="X11545" s="380"/>
      <c r="Y11545" s="380"/>
      <c r="Z11545" s="380"/>
      <c r="AA11545" s="380"/>
      <c r="AF11545" s="326"/>
    </row>
    <row r="11546" spans="1:32" x14ac:dyDescent="0.25">
      <c r="A11546" s="44" t="s">
        <v>129</v>
      </c>
      <c r="B11546" s="44" t="s">
        <v>2433</v>
      </c>
      <c r="C11546" s="45">
        <v>230105</v>
      </c>
      <c r="D11546" s="45" t="s">
        <v>12340</v>
      </c>
      <c r="E11546" s="45" t="s">
        <v>5580</v>
      </c>
      <c r="AF11546" s="326"/>
    </row>
    <row r="11547" spans="1:32" x14ac:dyDescent="0.25">
      <c r="A11547" s="44" t="s">
        <v>129</v>
      </c>
      <c r="B11547" s="44" t="s">
        <v>3160</v>
      </c>
      <c r="C11547" s="45">
        <v>230901</v>
      </c>
      <c r="D11547" s="45" t="s">
        <v>12340</v>
      </c>
      <c r="E11547" s="45" t="s">
        <v>8524</v>
      </c>
      <c r="AF11547" s="326"/>
    </row>
    <row r="11548" spans="1:32" x14ac:dyDescent="0.25">
      <c r="A11548" s="44" t="s">
        <v>129</v>
      </c>
      <c r="B11548" s="44" t="s">
        <v>10020</v>
      </c>
      <c r="C11548" s="45">
        <v>24010401</v>
      </c>
      <c r="D11548" s="45" t="s">
        <v>12340</v>
      </c>
      <c r="E11548" s="45" t="s">
        <v>10021</v>
      </c>
      <c r="AF11548" s="326"/>
    </row>
    <row r="11549" spans="1:32" x14ac:dyDescent="0.25">
      <c r="A11549" s="44" t="s">
        <v>129</v>
      </c>
      <c r="B11549" s="44" t="s">
        <v>3298</v>
      </c>
      <c r="C11549" s="45">
        <v>24010402</v>
      </c>
      <c r="D11549" s="45" t="s">
        <v>12340</v>
      </c>
      <c r="E11549" s="45" t="s">
        <v>10021</v>
      </c>
      <c r="AF11549" s="326"/>
    </row>
    <row r="11550" spans="1:32" x14ac:dyDescent="0.25">
      <c r="A11550" s="44" t="s">
        <v>17730</v>
      </c>
      <c r="B11550" s="44" t="s">
        <v>7656</v>
      </c>
      <c r="C11550" s="45" t="s">
        <v>7665</v>
      </c>
      <c r="D11550" s="46" t="s">
        <v>13037</v>
      </c>
      <c r="E11550" s="46">
        <v>46158</v>
      </c>
      <c r="AF11550" s="326"/>
    </row>
    <row r="11551" spans="1:32" x14ac:dyDescent="0.25">
      <c r="A11551" s="44" t="s">
        <v>17730</v>
      </c>
      <c r="B11551" s="44" t="s">
        <v>159</v>
      </c>
      <c r="C11551" s="45" t="s">
        <v>10768</v>
      </c>
      <c r="D11551" s="46" t="s">
        <v>13037</v>
      </c>
      <c r="E11551" s="46">
        <v>46493</v>
      </c>
      <c r="AF11551" s="326"/>
    </row>
    <row r="11552" spans="1:32" x14ac:dyDescent="0.25">
      <c r="A11552" s="44" t="s">
        <v>17730</v>
      </c>
      <c r="B11552" s="44" t="s">
        <v>2610</v>
      </c>
      <c r="C11552" s="45" t="s">
        <v>15700</v>
      </c>
      <c r="D11552" s="46" t="s">
        <v>13037</v>
      </c>
      <c r="E11552" s="46">
        <v>46162</v>
      </c>
      <c r="AF11552" s="326"/>
    </row>
    <row r="11553" spans="1:32" x14ac:dyDescent="0.25">
      <c r="A11553" s="44" t="s">
        <v>19497</v>
      </c>
      <c r="B11553" s="44" t="s">
        <v>3298</v>
      </c>
      <c r="C11553" s="45">
        <v>26010402</v>
      </c>
      <c r="D11553" s="45" t="s">
        <v>12340</v>
      </c>
      <c r="E11553" s="45" t="s">
        <v>18836</v>
      </c>
      <c r="AF11553" s="326"/>
    </row>
    <row r="11554" spans="1:32" x14ac:dyDescent="0.25">
      <c r="A11554" s="44" t="s">
        <v>11583</v>
      </c>
      <c r="B11554" s="44" t="s">
        <v>986</v>
      </c>
      <c r="C11554" s="45">
        <v>240303</v>
      </c>
      <c r="D11554" s="45" t="s">
        <v>12340</v>
      </c>
      <c r="E11554" s="45" t="s">
        <v>2686</v>
      </c>
      <c r="AF11554" s="326"/>
    </row>
    <row r="11555" spans="1:32" x14ac:dyDescent="0.25">
      <c r="A11555" s="44" t="s">
        <v>18149</v>
      </c>
      <c r="B11555" s="44" t="s">
        <v>18150</v>
      </c>
      <c r="C11555" s="45" t="s">
        <v>18416</v>
      </c>
      <c r="D11555" s="93" t="s">
        <v>3876</v>
      </c>
      <c r="E11555" s="359">
        <f>DATE(2029,9,18)</f>
        <v>47379</v>
      </c>
      <c r="F11555" s="93"/>
      <c r="G11555" s="93"/>
      <c r="H11555" s="93"/>
      <c r="I11555" s="99"/>
      <c r="J11555" s="99"/>
      <c r="K11555" s="99"/>
      <c r="L11555" s="99"/>
      <c r="M11555" s="99"/>
      <c r="N11555" s="99"/>
      <c r="O11555" s="99"/>
      <c r="P11555" s="99"/>
      <c r="Q11555" s="99"/>
      <c r="R11555" s="99"/>
      <c r="S11555" s="99"/>
      <c r="T11555" s="99"/>
      <c r="U11555" s="99"/>
      <c r="V11555" s="99"/>
      <c r="W11555" s="99"/>
      <c r="X11555" s="99"/>
      <c r="Y11555" s="99"/>
      <c r="Z11555" s="99"/>
      <c r="AF11555" s="326"/>
    </row>
    <row r="11556" spans="1:32" x14ac:dyDescent="0.25">
      <c r="A11556" s="44" t="s">
        <v>18149</v>
      </c>
      <c r="B11556" s="44" t="s">
        <v>16917</v>
      </c>
      <c r="C11556" s="45">
        <v>25080302</v>
      </c>
      <c r="D11556" s="45" t="s">
        <v>12340</v>
      </c>
      <c r="E11556" s="45" t="s">
        <v>8966</v>
      </c>
      <c r="AF11556" s="326"/>
    </row>
    <row r="11557" spans="1:32" x14ac:dyDescent="0.25">
      <c r="A11557" s="44" t="s">
        <v>18149</v>
      </c>
      <c r="B11557" s="44" t="s">
        <v>16916</v>
      </c>
      <c r="C11557" s="45">
        <v>25080301</v>
      </c>
      <c r="D11557" s="45" t="s">
        <v>12340</v>
      </c>
      <c r="E11557" s="45" t="s">
        <v>8966</v>
      </c>
      <c r="AF11557" s="326"/>
    </row>
    <row r="11558" spans="1:32" x14ac:dyDescent="0.25">
      <c r="A11558" s="44" t="s">
        <v>18149</v>
      </c>
      <c r="B11558" s="44" t="s">
        <v>3275</v>
      </c>
      <c r="C11558" s="45">
        <v>210101</v>
      </c>
      <c r="D11558" s="45" t="s">
        <v>12340</v>
      </c>
      <c r="E11558" s="45" t="s">
        <v>3276</v>
      </c>
      <c r="AF11558" s="326"/>
    </row>
    <row r="11559" spans="1:32" x14ac:dyDescent="0.25">
      <c r="A11559" s="44" t="s">
        <v>9630</v>
      </c>
      <c r="B11559" s="44" t="s">
        <v>18151</v>
      </c>
      <c r="C11559" s="45" t="s">
        <v>18417</v>
      </c>
      <c r="D11559" s="93" t="s">
        <v>3876</v>
      </c>
      <c r="E11559" s="359">
        <f>DATE(2029,4,23)</f>
        <v>47231</v>
      </c>
      <c r="F11559" s="93"/>
      <c r="G11559" s="93"/>
      <c r="H11559" s="93"/>
      <c r="I11559" s="99"/>
      <c r="J11559" s="99"/>
      <c r="K11559" s="99"/>
      <c r="L11559" s="99"/>
      <c r="M11559" s="99"/>
      <c r="N11559" s="99"/>
      <c r="O11559" s="99"/>
      <c r="P11559" s="99"/>
      <c r="Q11559" s="99"/>
      <c r="R11559" s="99"/>
      <c r="S11559" s="99"/>
      <c r="T11559" s="99"/>
      <c r="U11559" s="99"/>
      <c r="V11559" s="99"/>
      <c r="W11559" s="99"/>
      <c r="X11559" s="99"/>
      <c r="Y11559" s="99"/>
      <c r="Z11559" s="99"/>
      <c r="AF11559" s="326"/>
    </row>
    <row r="11560" spans="1:32" x14ac:dyDescent="0.25">
      <c r="A11560" s="44" t="s">
        <v>14292</v>
      </c>
      <c r="B11560" s="44" t="s">
        <v>5639</v>
      </c>
      <c r="C11560" s="45">
        <v>25010401</v>
      </c>
      <c r="D11560" s="45" t="s">
        <v>12340</v>
      </c>
      <c r="E11560" s="45" t="s">
        <v>13581</v>
      </c>
      <c r="AF11560" s="326"/>
    </row>
    <row r="11561" spans="1:32" x14ac:dyDescent="0.25">
      <c r="A11561" s="44" t="s">
        <v>807</v>
      </c>
      <c r="B11561" s="44" t="s">
        <v>2433</v>
      </c>
      <c r="C11561" s="45">
        <v>230105</v>
      </c>
      <c r="D11561" s="45" t="s">
        <v>12340</v>
      </c>
      <c r="E11561" s="45" t="s">
        <v>5580</v>
      </c>
      <c r="AF11561" s="326"/>
    </row>
    <row r="11562" spans="1:32" x14ac:dyDescent="0.25">
      <c r="A11562" s="44" t="s">
        <v>807</v>
      </c>
      <c r="B11562" s="44" t="s">
        <v>11331</v>
      </c>
      <c r="C11562" s="45">
        <v>24050301</v>
      </c>
      <c r="D11562" s="45" t="s">
        <v>12340</v>
      </c>
      <c r="E11562" s="45" t="s">
        <v>5468</v>
      </c>
      <c r="AF11562" s="326"/>
    </row>
    <row r="11563" spans="1:32" x14ac:dyDescent="0.25">
      <c r="A11563" s="44" t="s">
        <v>807</v>
      </c>
      <c r="B11563" s="44" t="s">
        <v>10016</v>
      </c>
      <c r="C11563" s="45">
        <v>240103</v>
      </c>
      <c r="D11563" s="45" t="s">
        <v>12340</v>
      </c>
      <c r="E11563" s="45" t="s">
        <v>5452</v>
      </c>
      <c r="AF11563" s="326"/>
    </row>
    <row r="11564" spans="1:32" x14ac:dyDescent="0.25">
      <c r="A11564" s="44" t="s">
        <v>807</v>
      </c>
      <c r="B11564" s="44" t="s">
        <v>3160</v>
      </c>
      <c r="C11564" s="45">
        <v>230901</v>
      </c>
      <c r="D11564" s="45" t="s">
        <v>12340</v>
      </c>
      <c r="E11564" s="45" t="s">
        <v>8524</v>
      </c>
      <c r="AF11564" s="326"/>
    </row>
    <row r="11565" spans="1:32" x14ac:dyDescent="0.25">
      <c r="A11565" s="44" t="s">
        <v>807</v>
      </c>
      <c r="B11565" s="44" t="s">
        <v>7653</v>
      </c>
      <c r="C11565" s="45">
        <v>230302</v>
      </c>
      <c r="D11565" s="45" t="s">
        <v>12340</v>
      </c>
      <c r="E11565" s="45" t="s">
        <v>3276</v>
      </c>
      <c r="AF11565" s="326"/>
    </row>
    <row r="11566" spans="1:32" x14ac:dyDescent="0.25">
      <c r="A11566" s="44" t="s">
        <v>7577</v>
      </c>
      <c r="B11566" s="44" t="s">
        <v>2433</v>
      </c>
      <c r="C11566" s="45">
        <v>230105</v>
      </c>
      <c r="D11566" s="45" t="s">
        <v>12340</v>
      </c>
      <c r="E11566" s="45" t="s">
        <v>5580</v>
      </c>
      <c r="AF11566" s="326"/>
    </row>
    <row r="11567" spans="1:32" x14ac:dyDescent="0.25">
      <c r="A11567" s="44" t="s">
        <v>2504</v>
      </c>
      <c r="B11567" s="44" t="s">
        <v>5639</v>
      </c>
      <c r="C11567" s="45">
        <v>23010401</v>
      </c>
      <c r="D11567" s="45" t="s">
        <v>12340</v>
      </c>
      <c r="E11567" s="45" t="s">
        <v>5640</v>
      </c>
      <c r="AF11567" s="326"/>
    </row>
    <row r="11568" spans="1:32" x14ac:dyDescent="0.25">
      <c r="A11568" s="44" t="s">
        <v>2504</v>
      </c>
      <c r="B11568" s="44" t="s">
        <v>4036</v>
      </c>
      <c r="C11568" s="45">
        <v>24060401</v>
      </c>
      <c r="D11568" s="45" t="s">
        <v>12340</v>
      </c>
      <c r="E11568" s="45" t="s">
        <v>5235</v>
      </c>
      <c r="AF11568" s="326"/>
    </row>
    <row r="11569" spans="1:32" x14ac:dyDescent="0.25">
      <c r="A11569" s="44" t="s">
        <v>2504</v>
      </c>
      <c r="B11569" s="44" t="s">
        <v>3298</v>
      </c>
      <c r="C11569" s="45">
        <v>23010402</v>
      </c>
      <c r="D11569" s="45" t="s">
        <v>12340</v>
      </c>
      <c r="E11569" s="45" t="s">
        <v>5640</v>
      </c>
      <c r="AF11569" s="326"/>
    </row>
    <row r="11570" spans="1:32" x14ac:dyDescent="0.25">
      <c r="A11570" s="44" t="s">
        <v>2504</v>
      </c>
      <c r="B11570" s="44" t="s">
        <v>968</v>
      </c>
      <c r="C11570" s="45">
        <v>24060402</v>
      </c>
      <c r="D11570" s="45" t="s">
        <v>12340</v>
      </c>
      <c r="E11570" s="45" t="s">
        <v>5235</v>
      </c>
      <c r="AF11570" s="326"/>
    </row>
    <row r="11571" spans="1:32" x14ac:dyDescent="0.25">
      <c r="A11571" s="44" t="s">
        <v>5836</v>
      </c>
      <c r="B11571" s="44" t="s">
        <v>20368</v>
      </c>
      <c r="C11571" s="45" t="s">
        <v>5829</v>
      </c>
      <c r="D11571" s="32" t="s">
        <v>12570</v>
      </c>
      <c r="E11571" s="46">
        <v>46507</v>
      </c>
      <c r="AF11571" s="326"/>
    </row>
    <row r="11572" spans="1:32" x14ac:dyDescent="0.3">
      <c r="A11572" s="58" t="s">
        <v>1298</v>
      </c>
      <c r="B11572" s="58" t="s">
        <v>4104</v>
      </c>
      <c r="C11572" s="62">
        <v>23022</v>
      </c>
      <c r="D11572" s="93" t="s">
        <v>5007</v>
      </c>
      <c r="E11572" s="60">
        <v>46265</v>
      </c>
      <c r="F11572" s="379"/>
      <c r="G11572" s="379"/>
      <c r="H11572" s="379"/>
      <c r="I11572" s="380"/>
      <c r="J11572" s="380"/>
      <c r="K11572" s="380"/>
      <c r="L11572" s="380"/>
      <c r="M11572" s="380"/>
      <c r="N11572" s="380"/>
      <c r="O11572" s="380"/>
      <c r="P11572" s="380"/>
      <c r="Q11572" s="380"/>
      <c r="R11572" s="380"/>
      <c r="S11572" s="380"/>
      <c r="T11572" s="380"/>
      <c r="U11572" s="380"/>
      <c r="V11572" s="380"/>
      <c r="W11572" s="380"/>
      <c r="X11572" s="380"/>
      <c r="Y11572" s="380"/>
      <c r="Z11572" s="380"/>
      <c r="AA11572" s="380"/>
      <c r="AF11572" s="326"/>
    </row>
    <row r="11573" spans="1:32" x14ac:dyDescent="0.25">
      <c r="A11573" s="44" t="s">
        <v>1298</v>
      </c>
      <c r="B11573" s="44" t="s">
        <v>20398</v>
      </c>
      <c r="C11573" s="45" t="s">
        <v>14082</v>
      </c>
      <c r="D11573" s="32" t="s">
        <v>12570</v>
      </c>
      <c r="E11573" s="46">
        <v>46418</v>
      </c>
      <c r="AF11573" s="326"/>
    </row>
    <row r="11574" spans="1:32" x14ac:dyDescent="0.3">
      <c r="A11574" s="372" t="s">
        <v>12462</v>
      </c>
      <c r="B11574" s="372" t="s">
        <v>13870</v>
      </c>
      <c r="C11574" s="125" t="s">
        <v>13871</v>
      </c>
      <c r="D11574" s="32" t="s">
        <v>20621</v>
      </c>
      <c r="E11574" s="125" t="s">
        <v>5650</v>
      </c>
      <c r="F11574" s="125" t="s">
        <v>1237</v>
      </c>
      <c r="G11574" s="125" t="s">
        <v>1237</v>
      </c>
      <c r="AF11574" s="326"/>
    </row>
    <row r="11575" spans="1:32" x14ac:dyDescent="0.25">
      <c r="A11575" s="44" t="s">
        <v>13378</v>
      </c>
      <c r="B11575" s="44" t="s">
        <v>13196</v>
      </c>
      <c r="C11575" s="45">
        <v>15.23</v>
      </c>
      <c r="D11575" s="45" t="s">
        <v>13565</v>
      </c>
      <c r="E11575" s="46">
        <v>46934</v>
      </c>
      <c r="F11575" s="45" t="s">
        <v>1384</v>
      </c>
      <c r="G11575" s="93"/>
      <c r="H11575" s="93"/>
      <c r="I11575" s="99"/>
      <c r="J11575" s="99"/>
      <c r="K11575" s="99"/>
      <c r="L11575" s="99"/>
      <c r="M11575" s="99"/>
      <c r="N11575" s="99"/>
      <c r="O11575" s="99"/>
      <c r="P11575" s="99"/>
      <c r="Q11575" s="99"/>
      <c r="R11575" s="99"/>
      <c r="S11575" s="99"/>
      <c r="T11575" s="99"/>
      <c r="U11575" s="99"/>
      <c r="V11575" s="99"/>
      <c r="W11575" s="99"/>
      <c r="X11575" s="99"/>
      <c r="Y11575" s="99"/>
      <c r="Z11575" s="99"/>
      <c r="AF11575" s="326"/>
    </row>
    <row r="11576" spans="1:32" x14ac:dyDescent="0.25">
      <c r="A11576" s="44" t="s">
        <v>13378</v>
      </c>
      <c r="B11576" s="44" t="s">
        <v>14670</v>
      </c>
      <c r="C11576" s="45">
        <v>16.25</v>
      </c>
      <c r="D11576" s="45" t="s">
        <v>13565</v>
      </c>
      <c r="E11576" s="46">
        <v>47664</v>
      </c>
      <c r="F11576" s="45"/>
      <c r="G11576" s="93"/>
      <c r="H11576" s="93"/>
      <c r="I11576" s="99"/>
      <c r="J11576" s="99"/>
      <c r="K11576" s="99"/>
      <c r="L11576" s="99"/>
      <c r="M11576" s="99"/>
      <c r="N11576" s="99"/>
      <c r="O11576" s="99"/>
      <c r="P11576" s="99"/>
      <c r="Q11576" s="99"/>
      <c r="R11576" s="99"/>
      <c r="S11576" s="99"/>
      <c r="T11576" s="99"/>
      <c r="U11576" s="99"/>
      <c r="V11576" s="99"/>
      <c r="W11576" s="99"/>
      <c r="X11576" s="99"/>
      <c r="Y11576" s="99"/>
      <c r="Z11576" s="99"/>
      <c r="AF11576" s="326"/>
    </row>
    <row r="11577" spans="1:32" x14ac:dyDescent="0.25">
      <c r="A11577" s="44" t="s">
        <v>13378</v>
      </c>
      <c r="B11577" s="44" t="s">
        <v>13118</v>
      </c>
      <c r="C11577" s="45">
        <v>21.23</v>
      </c>
      <c r="D11577" s="45" t="s">
        <v>13565</v>
      </c>
      <c r="E11577" s="46">
        <v>46934</v>
      </c>
      <c r="F11577" s="45" t="s">
        <v>1384</v>
      </c>
      <c r="G11577" s="93"/>
      <c r="H11577" s="93"/>
      <c r="I11577" s="99"/>
      <c r="J11577" s="99"/>
      <c r="K11577" s="99"/>
      <c r="L11577" s="99"/>
      <c r="M11577" s="99"/>
      <c r="N11577" s="99"/>
      <c r="O11577" s="99"/>
      <c r="P11577" s="99"/>
      <c r="Q11577" s="99"/>
      <c r="R11577" s="99"/>
      <c r="S11577" s="99"/>
      <c r="T11577" s="99"/>
      <c r="U11577" s="99"/>
      <c r="V11577" s="99"/>
      <c r="W11577" s="99"/>
      <c r="X11577" s="99"/>
      <c r="Y11577" s="99"/>
      <c r="Z11577" s="99"/>
      <c r="AF11577" s="326"/>
    </row>
    <row r="11578" spans="1:32" x14ac:dyDescent="0.25">
      <c r="A11578" s="44" t="s">
        <v>13378</v>
      </c>
      <c r="B11578" s="44" t="s">
        <v>13119</v>
      </c>
      <c r="C11578" s="45">
        <v>22.23</v>
      </c>
      <c r="D11578" s="45" t="s">
        <v>13565</v>
      </c>
      <c r="E11578" s="46">
        <v>46934</v>
      </c>
      <c r="F11578" s="45" t="s">
        <v>1384</v>
      </c>
      <c r="G11578" s="93"/>
      <c r="H11578" s="93"/>
      <c r="I11578" s="99"/>
      <c r="J11578" s="99"/>
      <c r="K11578" s="99"/>
      <c r="L11578" s="99"/>
      <c r="M11578" s="99"/>
      <c r="N11578" s="99"/>
      <c r="O11578" s="99"/>
      <c r="P11578" s="99"/>
      <c r="Q11578" s="99"/>
      <c r="R11578" s="99"/>
      <c r="S11578" s="99"/>
      <c r="T11578" s="99"/>
      <c r="U11578" s="99"/>
      <c r="V11578" s="99"/>
      <c r="W11578" s="99"/>
      <c r="X11578" s="99"/>
      <c r="Y11578" s="99"/>
      <c r="Z11578" s="99"/>
      <c r="AF11578" s="326"/>
    </row>
    <row r="11579" spans="1:32" x14ac:dyDescent="0.25">
      <c r="A11579" s="44" t="s">
        <v>14723</v>
      </c>
      <c r="B11579" s="44" t="s">
        <v>14635</v>
      </c>
      <c r="C11579" s="45">
        <v>28.25</v>
      </c>
      <c r="D11579" s="45" t="s">
        <v>13565</v>
      </c>
      <c r="E11579" s="46">
        <v>47664</v>
      </c>
      <c r="F11579" s="45"/>
      <c r="G11579" s="93"/>
      <c r="H11579" s="93"/>
      <c r="I11579" s="99"/>
      <c r="J11579" s="99"/>
      <c r="K11579" s="99"/>
      <c r="L11579" s="99"/>
      <c r="M11579" s="99"/>
      <c r="N11579" s="99"/>
      <c r="O11579" s="99"/>
      <c r="P11579" s="99"/>
      <c r="Q11579" s="99"/>
      <c r="R11579" s="99"/>
      <c r="S11579" s="99"/>
      <c r="T11579" s="99"/>
      <c r="U11579" s="99"/>
      <c r="V11579" s="99"/>
      <c r="W11579" s="99"/>
      <c r="X11579" s="99"/>
      <c r="Y11579" s="99"/>
      <c r="Z11579" s="99"/>
      <c r="AF11579" s="326"/>
    </row>
    <row r="11580" spans="1:32" x14ac:dyDescent="0.3">
      <c r="A11580" s="372" t="s">
        <v>8750</v>
      </c>
      <c r="B11580" s="372" t="s">
        <v>8716</v>
      </c>
      <c r="C11580" s="125" t="s">
        <v>8717</v>
      </c>
      <c r="D11580" s="32" t="s">
        <v>20621</v>
      </c>
      <c r="E11580" s="125" t="s">
        <v>8524</v>
      </c>
      <c r="F11580" s="125" t="s">
        <v>1236</v>
      </c>
      <c r="G11580" s="125" t="s">
        <v>1237</v>
      </c>
      <c r="AF11580" s="326"/>
    </row>
    <row r="11581" spans="1:32" x14ac:dyDescent="0.3">
      <c r="A11581" s="372" t="s">
        <v>8750</v>
      </c>
      <c r="B11581" s="372" t="s">
        <v>8693</v>
      </c>
      <c r="C11581" s="125" t="s">
        <v>8694</v>
      </c>
      <c r="D11581" s="32" t="s">
        <v>20621</v>
      </c>
      <c r="E11581" s="125" t="s">
        <v>8524</v>
      </c>
      <c r="F11581" s="125" t="s">
        <v>1236</v>
      </c>
      <c r="G11581" s="125" t="s">
        <v>1237</v>
      </c>
      <c r="AF11581" s="326"/>
    </row>
    <row r="11582" spans="1:32" x14ac:dyDescent="0.3">
      <c r="A11582" s="372" t="s">
        <v>8750</v>
      </c>
      <c r="B11582" s="372" t="s">
        <v>1220</v>
      </c>
      <c r="C11582" s="125" t="s">
        <v>8706</v>
      </c>
      <c r="D11582" s="32" t="s">
        <v>20621</v>
      </c>
      <c r="E11582" s="125" t="s">
        <v>8524</v>
      </c>
      <c r="F11582" s="125" t="s">
        <v>1236</v>
      </c>
      <c r="G11582" s="125" t="s">
        <v>1237</v>
      </c>
      <c r="AF11582" s="326"/>
    </row>
    <row r="11583" spans="1:32" x14ac:dyDescent="0.3">
      <c r="A11583" s="271" t="s">
        <v>10850</v>
      </c>
      <c r="B11583" s="271" t="s">
        <v>1251</v>
      </c>
      <c r="C11583" s="59" t="s">
        <v>10924</v>
      </c>
      <c r="D11583" s="93" t="s">
        <v>1250</v>
      </c>
      <c r="E11583" s="94">
        <v>46228</v>
      </c>
      <c r="F11583" s="93"/>
      <c r="G11583" s="93"/>
      <c r="H11583" s="93"/>
      <c r="I11583" s="99"/>
      <c r="J11583" s="99"/>
      <c r="K11583" s="99"/>
      <c r="L11583" s="99"/>
      <c r="M11583" s="99"/>
      <c r="N11583" s="99"/>
      <c r="O11583" s="99"/>
      <c r="P11583" s="99"/>
      <c r="Q11583" s="99"/>
      <c r="R11583" s="99"/>
      <c r="S11583" s="99"/>
      <c r="T11583" s="99"/>
      <c r="U11583" s="99"/>
      <c r="V11583" s="99"/>
      <c r="W11583" s="99"/>
      <c r="X11583" s="99"/>
      <c r="Y11583" s="99"/>
      <c r="Z11583" s="99"/>
      <c r="AA11583" s="380"/>
      <c r="AF11583" s="326"/>
    </row>
    <row r="11584" spans="1:32" x14ac:dyDescent="0.25">
      <c r="A11584" s="44" t="s">
        <v>10850</v>
      </c>
      <c r="B11584" s="44" t="s">
        <v>210</v>
      </c>
      <c r="C11584" s="45">
        <v>241001</v>
      </c>
      <c r="D11584" s="45" t="s">
        <v>12340</v>
      </c>
      <c r="E11584" s="45" t="s">
        <v>5650</v>
      </c>
      <c r="AF11584" s="326"/>
    </row>
    <row r="11585" spans="1:32" x14ac:dyDescent="0.25">
      <c r="A11585" s="44" t="s">
        <v>10850</v>
      </c>
      <c r="B11585" s="44" t="s">
        <v>1733</v>
      </c>
      <c r="C11585" s="45">
        <v>250101</v>
      </c>
      <c r="D11585" s="45" t="s">
        <v>12340</v>
      </c>
      <c r="E11585" s="45" t="s">
        <v>13567</v>
      </c>
      <c r="AF11585" s="326"/>
    </row>
    <row r="11586" spans="1:32" x14ac:dyDescent="0.25">
      <c r="A11586" s="44" t="s">
        <v>10850</v>
      </c>
      <c r="B11586" s="44" t="s">
        <v>5639</v>
      </c>
      <c r="C11586" s="45">
        <v>26010401</v>
      </c>
      <c r="D11586" s="45" t="s">
        <v>12340</v>
      </c>
      <c r="E11586" s="45" t="s">
        <v>18836</v>
      </c>
      <c r="AF11586" s="326"/>
    </row>
    <row r="11587" spans="1:32" x14ac:dyDescent="0.25">
      <c r="A11587" s="44" t="s">
        <v>10850</v>
      </c>
      <c r="B11587" s="44" t="s">
        <v>3298</v>
      </c>
      <c r="C11587" s="45">
        <v>25010402</v>
      </c>
      <c r="D11587" s="45" t="s">
        <v>12340</v>
      </c>
      <c r="E11587" s="45" t="s">
        <v>13581</v>
      </c>
      <c r="AF11587" s="326"/>
    </row>
    <row r="11588" spans="1:32" x14ac:dyDescent="0.25">
      <c r="A11588" s="44" t="s">
        <v>10048</v>
      </c>
      <c r="B11588" s="44" t="s">
        <v>10020</v>
      </c>
      <c r="C11588" s="45">
        <v>24010401</v>
      </c>
      <c r="D11588" s="45" t="s">
        <v>12340</v>
      </c>
      <c r="E11588" s="45" t="s">
        <v>10021</v>
      </c>
      <c r="AF11588" s="326"/>
    </row>
    <row r="11589" spans="1:32" x14ac:dyDescent="0.25">
      <c r="A11589" s="44" t="s">
        <v>14724</v>
      </c>
      <c r="B11589" s="44" t="s">
        <v>13107</v>
      </c>
      <c r="C11589" s="45">
        <v>9.25</v>
      </c>
      <c r="D11589" s="45" t="s">
        <v>13565</v>
      </c>
      <c r="E11589" s="46">
        <v>47664</v>
      </c>
      <c r="F11589" s="45"/>
      <c r="G11589" s="93"/>
      <c r="H11589" s="93"/>
      <c r="I11589" s="99"/>
      <c r="J11589" s="99"/>
      <c r="K11589" s="99"/>
      <c r="L11589" s="99"/>
      <c r="M11589" s="99"/>
      <c r="N11589" s="99"/>
      <c r="O11589" s="99"/>
      <c r="P11589" s="99"/>
      <c r="Q11589" s="99"/>
      <c r="R11589" s="99"/>
      <c r="S11589" s="99"/>
      <c r="T11589" s="99"/>
      <c r="U11589" s="99"/>
      <c r="V11589" s="99"/>
      <c r="W11589" s="99"/>
      <c r="X11589" s="99"/>
      <c r="Y11589" s="99"/>
      <c r="Z11589" s="99"/>
      <c r="AF11589" s="326"/>
    </row>
    <row r="11590" spans="1:32" x14ac:dyDescent="0.25">
      <c r="A11590" s="44" t="s">
        <v>14724</v>
      </c>
      <c r="B11590" s="44" t="s">
        <v>13186</v>
      </c>
      <c r="C11590" s="45">
        <v>10.25</v>
      </c>
      <c r="D11590" s="45" t="s">
        <v>13565</v>
      </c>
      <c r="E11590" s="46">
        <v>47664</v>
      </c>
      <c r="F11590" s="45"/>
      <c r="G11590" s="93"/>
      <c r="H11590" s="93"/>
      <c r="I11590" s="99"/>
      <c r="J11590" s="99"/>
      <c r="K11590" s="99"/>
      <c r="L11590" s="99"/>
      <c r="M11590" s="99"/>
      <c r="N11590" s="99"/>
      <c r="O11590" s="99"/>
      <c r="P11590" s="99"/>
      <c r="Q11590" s="99"/>
      <c r="R11590" s="99"/>
      <c r="S11590" s="99"/>
      <c r="T11590" s="99"/>
      <c r="U11590" s="99"/>
      <c r="V11590" s="99"/>
      <c r="W11590" s="99"/>
      <c r="X11590" s="99"/>
      <c r="Y11590" s="99"/>
      <c r="Z11590" s="99"/>
      <c r="AF11590" s="326"/>
    </row>
    <row r="11591" spans="1:32" x14ac:dyDescent="0.25">
      <c r="A11591" s="44" t="s">
        <v>14724</v>
      </c>
      <c r="B11591" s="44" t="s">
        <v>13110</v>
      </c>
      <c r="C11591" s="45">
        <v>12.25</v>
      </c>
      <c r="D11591" s="45" t="s">
        <v>13565</v>
      </c>
      <c r="E11591" s="46">
        <v>47664</v>
      </c>
      <c r="F11591" s="45"/>
      <c r="G11591" s="93"/>
      <c r="H11591" s="93"/>
      <c r="I11591" s="99"/>
      <c r="J11591" s="99"/>
      <c r="K11591" s="99"/>
      <c r="L11591" s="99"/>
      <c r="M11591" s="99"/>
      <c r="N11591" s="99"/>
      <c r="O11591" s="99"/>
      <c r="P11591" s="99"/>
      <c r="Q11591" s="99"/>
      <c r="R11591" s="99"/>
      <c r="S11591" s="99"/>
      <c r="T11591" s="99"/>
      <c r="U11591" s="99"/>
      <c r="V11591" s="99"/>
      <c r="W11591" s="99"/>
      <c r="X11591" s="99"/>
      <c r="Y11591" s="99"/>
      <c r="Z11591" s="99"/>
      <c r="AF11591" s="326"/>
    </row>
    <row r="11592" spans="1:32" x14ac:dyDescent="0.25">
      <c r="A11592" s="44" t="s">
        <v>14724</v>
      </c>
      <c r="B11592" s="44" t="s">
        <v>13144</v>
      </c>
      <c r="C11592" s="45">
        <v>17.239999999999998</v>
      </c>
      <c r="D11592" s="45" t="s">
        <v>13565</v>
      </c>
      <c r="E11592" s="46">
        <v>47299</v>
      </c>
      <c r="F11592" s="45"/>
      <c r="G11592" s="93"/>
      <c r="H11592" s="93"/>
      <c r="I11592" s="99"/>
      <c r="J11592" s="99"/>
      <c r="K11592" s="99"/>
      <c r="L11592" s="99"/>
      <c r="M11592" s="99"/>
      <c r="N11592" s="99"/>
      <c r="O11592" s="99"/>
      <c r="P11592" s="99"/>
      <c r="Q11592" s="99"/>
      <c r="R11592" s="99"/>
      <c r="S11592" s="99"/>
      <c r="T11592" s="99"/>
      <c r="U11592" s="99"/>
      <c r="V11592" s="99"/>
      <c r="W11592" s="99"/>
      <c r="X11592" s="99"/>
      <c r="Y11592" s="99"/>
      <c r="Z11592" s="99"/>
      <c r="AF11592" s="326"/>
    </row>
    <row r="11593" spans="1:32" x14ac:dyDescent="0.25">
      <c r="A11593" s="44" t="s">
        <v>19498</v>
      </c>
      <c r="B11593" s="44" t="s">
        <v>10020</v>
      </c>
      <c r="C11593" s="45">
        <v>24010401</v>
      </c>
      <c r="D11593" s="45" t="s">
        <v>12340</v>
      </c>
      <c r="E11593" s="45" t="s">
        <v>10021</v>
      </c>
      <c r="AF11593" s="326"/>
    </row>
    <row r="11594" spans="1:32" x14ac:dyDescent="0.3">
      <c r="A11594" s="372" t="s">
        <v>16816</v>
      </c>
      <c r="B11594" s="372" t="s">
        <v>5064</v>
      </c>
      <c r="C11594" s="125" t="s">
        <v>16873</v>
      </c>
      <c r="D11594" s="32" t="s">
        <v>20621</v>
      </c>
      <c r="E11594" s="125" t="s">
        <v>10638</v>
      </c>
      <c r="F11594" s="125" t="s">
        <v>1236</v>
      </c>
      <c r="G11594" s="125" t="s">
        <v>1237</v>
      </c>
      <c r="AF11594" s="326"/>
    </row>
    <row r="11595" spans="1:32" x14ac:dyDescent="0.3">
      <c r="A11595" s="372" t="s">
        <v>137</v>
      </c>
      <c r="B11595" s="372" t="s">
        <v>1207</v>
      </c>
      <c r="C11595" s="125" t="s">
        <v>11906</v>
      </c>
      <c r="D11595" s="32" t="s">
        <v>20621</v>
      </c>
      <c r="E11595" s="125" t="s">
        <v>7992</v>
      </c>
      <c r="F11595" s="125" t="s">
        <v>1237</v>
      </c>
      <c r="G11595" s="125" t="s">
        <v>1237</v>
      </c>
      <c r="AF11595" s="326"/>
    </row>
    <row r="11596" spans="1:32" x14ac:dyDescent="0.25">
      <c r="A11596" s="44" t="s">
        <v>10280</v>
      </c>
      <c r="B11596" s="92" t="s">
        <v>10390</v>
      </c>
      <c r="C11596" s="56" t="s">
        <v>10132</v>
      </c>
      <c r="D11596" s="146" t="s">
        <v>10389</v>
      </c>
      <c r="E11596" s="107">
        <v>45838</v>
      </c>
      <c r="F11596" s="93"/>
      <c r="G11596" s="93"/>
      <c r="H11596" s="93"/>
      <c r="I11596" s="99"/>
      <c r="J11596" s="99"/>
      <c r="K11596" s="99"/>
      <c r="L11596" s="99"/>
      <c r="M11596" s="99"/>
      <c r="N11596" s="99"/>
      <c r="O11596" s="99"/>
      <c r="P11596" s="99"/>
      <c r="Q11596" s="99"/>
      <c r="R11596" s="99"/>
      <c r="S11596" s="99"/>
      <c r="T11596" s="99"/>
      <c r="U11596" s="99"/>
      <c r="V11596" s="99"/>
      <c r="W11596" s="99"/>
      <c r="X11596" s="99"/>
      <c r="Y11596" s="99"/>
      <c r="Z11596" s="99"/>
      <c r="AF11596" s="326"/>
    </row>
    <row r="11597" spans="1:32" x14ac:dyDescent="0.25">
      <c r="A11597" s="44" t="s">
        <v>10769</v>
      </c>
      <c r="B11597" s="44" t="s">
        <v>6798</v>
      </c>
      <c r="C11597" s="45" t="s">
        <v>10766</v>
      </c>
      <c r="D11597" s="46" t="s">
        <v>13037</v>
      </c>
      <c r="E11597" s="46">
        <v>46568</v>
      </c>
      <c r="AF11597" s="326"/>
    </row>
    <row r="11598" spans="1:32" x14ac:dyDescent="0.25">
      <c r="A11598" s="44" t="s">
        <v>15199</v>
      </c>
      <c r="B11598" s="44" t="s">
        <v>15200</v>
      </c>
      <c r="C11598" s="45" t="s">
        <v>15201</v>
      </c>
      <c r="D11598" s="45" t="s">
        <v>12177</v>
      </c>
      <c r="E11598" s="45" t="s">
        <v>5580</v>
      </c>
      <c r="F11598" s="93"/>
      <c r="G11598" s="93"/>
      <c r="H11598" s="93"/>
      <c r="I11598" s="99"/>
      <c r="J11598" s="99"/>
      <c r="K11598" s="99"/>
      <c r="L11598" s="99"/>
      <c r="M11598" s="99"/>
      <c r="N11598" s="99"/>
      <c r="O11598" s="99"/>
      <c r="P11598" s="99"/>
      <c r="Q11598" s="99"/>
      <c r="R11598" s="99"/>
      <c r="S11598" s="99"/>
      <c r="T11598" s="99"/>
      <c r="U11598" s="99"/>
      <c r="V11598" s="99"/>
      <c r="W11598" s="99"/>
      <c r="X11598" s="99"/>
      <c r="Y11598" s="99"/>
      <c r="Z11598" s="99"/>
      <c r="AF11598" s="326"/>
    </row>
    <row r="11599" spans="1:32" x14ac:dyDescent="0.25">
      <c r="A11599" s="44" t="s">
        <v>15199</v>
      </c>
      <c r="B11599" s="44" t="s">
        <v>15200</v>
      </c>
      <c r="C11599" s="45" t="s">
        <v>15201</v>
      </c>
      <c r="D11599" s="93" t="s">
        <v>18817</v>
      </c>
      <c r="E11599" s="45" t="s">
        <v>5580</v>
      </c>
      <c r="F11599" s="379"/>
      <c r="G11599" s="379"/>
      <c r="H11599" s="379"/>
      <c r="I11599" s="380"/>
      <c r="J11599" s="380"/>
      <c r="K11599" s="380"/>
      <c r="L11599" s="380"/>
      <c r="M11599" s="380"/>
      <c r="N11599" s="380"/>
      <c r="O11599" s="380"/>
      <c r="P11599" s="380"/>
      <c r="Q11599" s="380"/>
      <c r="R11599" s="380"/>
      <c r="S11599" s="380"/>
      <c r="T11599" s="380"/>
      <c r="U11599" s="380"/>
      <c r="V11599" s="380"/>
      <c r="W11599" s="380"/>
      <c r="X11599" s="380"/>
      <c r="Y11599" s="380"/>
      <c r="Z11599" s="380"/>
      <c r="AA11599" s="380"/>
      <c r="AF11599" s="326"/>
    </row>
    <row r="11600" spans="1:32" x14ac:dyDescent="0.25">
      <c r="A11600" s="44" t="s">
        <v>14612</v>
      </c>
      <c r="B11600" s="44" t="s">
        <v>20369</v>
      </c>
      <c r="C11600" s="45" t="s">
        <v>14609</v>
      </c>
      <c r="D11600" s="32" t="s">
        <v>12570</v>
      </c>
      <c r="E11600" s="46">
        <v>46538</v>
      </c>
      <c r="AF11600" s="326"/>
    </row>
    <row r="11601" spans="1:32" x14ac:dyDescent="0.3">
      <c r="A11601" s="372" t="s">
        <v>3011</v>
      </c>
      <c r="B11601" s="372" t="s">
        <v>8693</v>
      </c>
      <c r="C11601" s="125" t="s">
        <v>8694</v>
      </c>
      <c r="D11601" s="32" t="s">
        <v>20621</v>
      </c>
      <c r="E11601" s="125" t="s">
        <v>8524</v>
      </c>
      <c r="F11601" s="125" t="s">
        <v>1236</v>
      </c>
      <c r="G11601" s="125" t="s">
        <v>1237</v>
      </c>
      <c r="AF11601" s="326"/>
    </row>
    <row r="11602" spans="1:32" x14ac:dyDescent="0.3">
      <c r="A11602" s="372" t="s">
        <v>3011</v>
      </c>
      <c r="B11602" s="372" t="s">
        <v>8720</v>
      </c>
      <c r="C11602" s="125" t="s">
        <v>8721</v>
      </c>
      <c r="D11602" s="32" t="s">
        <v>20621</v>
      </c>
      <c r="E11602" s="125" t="s">
        <v>8524</v>
      </c>
      <c r="F11602" s="125" t="s">
        <v>1236</v>
      </c>
      <c r="G11602" s="125" t="s">
        <v>1237</v>
      </c>
      <c r="AF11602" s="326"/>
    </row>
    <row r="11603" spans="1:32" x14ac:dyDescent="0.25">
      <c r="A11603" s="44" t="s">
        <v>1966</v>
      </c>
      <c r="B11603" s="44" t="s">
        <v>1965</v>
      </c>
      <c r="C11603" s="45" t="s">
        <v>5156</v>
      </c>
      <c r="D11603" s="46" t="s">
        <v>13037</v>
      </c>
      <c r="E11603" s="46">
        <v>46234</v>
      </c>
      <c r="AF11603" s="326"/>
    </row>
    <row r="11604" spans="1:32" x14ac:dyDescent="0.25">
      <c r="A11604" s="44" t="s">
        <v>1966</v>
      </c>
      <c r="B11604" s="44" t="s">
        <v>1965</v>
      </c>
      <c r="C11604" s="45" t="s">
        <v>5156</v>
      </c>
      <c r="D11604" s="46" t="s">
        <v>13037</v>
      </c>
      <c r="E11604" s="46">
        <v>46234</v>
      </c>
      <c r="AF11604" s="326"/>
    </row>
    <row r="11605" spans="1:32" x14ac:dyDescent="0.25">
      <c r="A11605" s="44" t="s">
        <v>9631</v>
      </c>
      <c r="B11605" s="44" t="s">
        <v>15902</v>
      </c>
      <c r="C11605" s="45" t="s">
        <v>5399</v>
      </c>
      <c r="D11605" s="93" t="s">
        <v>3876</v>
      </c>
      <c r="E11605" s="359">
        <f>DATE(2026,12,20)</f>
        <v>46376</v>
      </c>
      <c r="F11605" s="93"/>
      <c r="G11605" s="93"/>
      <c r="H11605" s="93"/>
      <c r="I11605" s="99"/>
      <c r="J11605" s="99"/>
      <c r="K11605" s="99"/>
      <c r="L11605" s="99"/>
      <c r="M11605" s="99"/>
      <c r="N11605" s="99"/>
      <c r="O11605" s="99"/>
      <c r="P11605" s="99"/>
      <c r="Q11605" s="99"/>
      <c r="R11605" s="99"/>
      <c r="S11605" s="99"/>
      <c r="T11605" s="99"/>
      <c r="U11605" s="99"/>
      <c r="V11605" s="99"/>
      <c r="W11605" s="99"/>
      <c r="X11605" s="99"/>
      <c r="Y11605" s="99"/>
      <c r="Z11605" s="99"/>
      <c r="AA11605" s="380"/>
      <c r="AF11605" s="326"/>
    </row>
    <row r="11606" spans="1:32" x14ac:dyDescent="0.3">
      <c r="A11606" s="99" t="s">
        <v>6686</v>
      </c>
      <c r="B11606" s="99" t="s">
        <v>6685</v>
      </c>
      <c r="C11606" s="93" t="s">
        <v>6693</v>
      </c>
      <c r="D11606" s="93" t="s">
        <v>1250</v>
      </c>
      <c r="E11606" s="94">
        <v>46439</v>
      </c>
      <c r="F11606" s="93"/>
      <c r="G11606" s="93"/>
      <c r="H11606" s="93" t="s">
        <v>1857</v>
      </c>
      <c r="I11606" s="99"/>
      <c r="J11606" s="99"/>
      <c r="K11606" s="99"/>
      <c r="L11606" s="99"/>
      <c r="M11606" s="99"/>
      <c r="N11606" s="99"/>
      <c r="O11606" s="99"/>
      <c r="P11606" s="99"/>
      <c r="Q11606" s="99"/>
      <c r="R11606" s="99"/>
      <c r="S11606" s="99"/>
      <c r="T11606" s="99"/>
      <c r="U11606" s="99"/>
      <c r="V11606" s="99"/>
      <c r="W11606" s="99"/>
      <c r="X11606" s="99"/>
      <c r="Y11606" s="99"/>
      <c r="Z11606" s="99"/>
      <c r="AF11606" s="326"/>
    </row>
    <row r="11607" spans="1:32" x14ac:dyDescent="0.25">
      <c r="A11607" s="44" t="s">
        <v>10281</v>
      </c>
      <c r="B11607" s="92" t="s">
        <v>10390</v>
      </c>
      <c r="C11607" s="371" t="s">
        <v>10122</v>
      </c>
      <c r="D11607" s="146" t="s">
        <v>10389</v>
      </c>
      <c r="E11607" s="107">
        <v>45838</v>
      </c>
      <c r="F11607" s="93"/>
      <c r="G11607" s="93"/>
      <c r="H11607" s="93"/>
      <c r="I11607" s="99"/>
      <c r="J11607" s="99"/>
      <c r="K11607" s="99"/>
      <c r="L11607" s="99"/>
      <c r="M11607" s="99"/>
      <c r="N11607" s="99"/>
      <c r="O11607" s="99"/>
      <c r="P11607" s="99"/>
      <c r="Q11607" s="99"/>
      <c r="R11607" s="99"/>
      <c r="S11607" s="99"/>
      <c r="T11607" s="99"/>
      <c r="U11607" s="99"/>
      <c r="V11607" s="99"/>
      <c r="W11607" s="99"/>
      <c r="X11607" s="99"/>
      <c r="Y11607" s="99"/>
      <c r="Z11607" s="99"/>
      <c r="AF11607" s="326"/>
    </row>
    <row r="11608" spans="1:32" x14ac:dyDescent="0.25">
      <c r="A11608" s="44" t="s">
        <v>19499</v>
      </c>
      <c r="B11608" s="44" t="s">
        <v>5447</v>
      </c>
      <c r="C11608" s="45">
        <v>250802</v>
      </c>
      <c r="D11608" s="45" t="s">
        <v>12340</v>
      </c>
      <c r="E11608" s="45" t="s">
        <v>10682</v>
      </c>
      <c r="AF11608" s="326"/>
    </row>
    <row r="11609" spans="1:32" x14ac:dyDescent="0.25">
      <c r="A11609" s="44" t="s">
        <v>10049</v>
      </c>
      <c r="B11609" s="44" t="s">
        <v>10031</v>
      </c>
      <c r="C11609" s="45">
        <v>240101</v>
      </c>
      <c r="D11609" s="45" t="s">
        <v>12340</v>
      </c>
      <c r="E11609" s="45" t="s">
        <v>10032</v>
      </c>
      <c r="AF11609" s="326"/>
    </row>
    <row r="11610" spans="1:32" x14ac:dyDescent="0.25">
      <c r="A11610" s="44" t="s">
        <v>17421</v>
      </c>
      <c r="B11610" s="44" t="s">
        <v>14644</v>
      </c>
      <c r="C11610" s="45">
        <v>18.25</v>
      </c>
      <c r="D11610" s="45" t="s">
        <v>13565</v>
      </c>
      <c r="E11610" s="46">
        <v>47664</v>
      </c>
      <c r="F11610" s="45"/>
      <c r="G11610" s="93"/>
      <c r="H11610" s="93"/>
      <c r="I11610" s="99"/>
      <c r="J11610" s="99"/>
      <c r="K11610" s="99"/>
      <c r="L11610" s="99"/>
      <c r="M11610" s="99"/>
      <c r="N11610" s="99"/>
      <c r="O11610" s="99"/>
      <c r="P11610" s="99"/>
      <c r="Q11610" s="99"/>
      <c r="R11610" s="99"/>
      <c r="S11610" s="99"/>
      <c r="T11610" s="99"/>
      <c r="U11610" s="99"/>
      <c r="V11610" s="99"/>
      <c r="W11610" s="99"/>
      <c r="X11610" s="99"/>
      <c r="Y11610" s="99"/>
      <c r="Z11610" s="99"/>
      <c r="AF11610" s="326"/>
    </row>
    <row r="11611" spans="1:32" x14ac:dyDescent="0.3">
      <c r="A11611" s="372" t="s">
        <v>12463</v>
      </c>
      <c r="B11611" s="372" t="s">
        <v>16874</v>
      </c>
      <c r="C11611" s="125" t="s">
        <v>13872</v>
      </c>
      <c r="D11611" s="32" t="s">
        <v>20621</v>
      </c>
      <c r="E11611" s="125" t="s">
        <v>5650</v>
      </c>
      <c r="F11611" s="125" t="s">
        <v>1236</v>
      </c>
      <c r="G11611" s="125" t="s">
        <v>1237</v>
      </c>
      <c r="AF11611" s="326"/>
    </row>
    <row r="11612" spans="1:32" x14ac:dyDescent="0.3">
      <c r="A11612" s="57" t="s">
        <v>444</v>
      </c>
      <c r="B11612" s="92" t="s">
        <v>3862</v>
      </c>
      <c r="C11612" s="93" t="s">
        <v>3860</v>
      </c>
      <c r="D11612" s="93" t="s">
        <v>3861</v>
      </c>
      <c r="E11612" s="94">
        <v>46203</v>
      </c>
      <c r="F11612" s="93"/>
      <c r="G11612" s="93"/>
      <c r="H11612" s="93"/>
      <c r="I11612" s="99"/>
      <c r="J11612" s="99"/>
      <c r="K11612" s="99"/>
      <c r="L11612" s="99"/>
      <c r="M11612" s="99"/>
      <c r="N11612" s="99"/>
      <c r="O11612" s="99"/>
      <c r="P11612" s="99"/>
      <c r="Q11612" s="99"/>
      <c r="R11612" s="99"/>
      <c r="S11612" s="99"/>
      <c r="T11612" s="99"/>
      <c r="U11612" s="99"/>
      <c r="V11612" s="99"/>
      <c r="W11612" s="99"/>
      <c r="X11612" s="99"/>
      <c r="Y11612" s="99"/>
      <c r="Z11612" s="99"/>
      <c r="AA11612" s="380"/>
      <c r="AF11612" s="326"/>
    </row>
    <row r="11613" spans="1:32" x14ac:dyDescent="0.25">
      <c r="A11613" s="44" t="s">
        <v>444</v>
      </c>
      <c r="B11613" s="44" t="s">
        <v>13127</v>
      </c>
      <c r="C11613" s="45">
        <v>13.25</v>
      </c>
      <c r="D11613" s="45" t="s">
        <v>13565</v>
      </c>
      <c r="E11613" s="46">
        <v>47664</v>
      </c>
      <c r="F11613" s="45"/>
      <c r="G11613" s="93"/>
      <c r="H11613" s="93"/>
      <c r="I11613" s="99"/>
      <c r="J11613" s="99"/>
      <c r="K11613" s="99"/>
      <c r="L11613" s="99"/>
      <c r="M11613" s="99"/>
      <c r="N11613" s="99"/>
      <c r="O11613" s="99"/>
      <c r="P11613" s="99"/>
      <c r="Q11613" s="99"/>
      <c r="R11613" s="99"/>
      <c r="S11613" s="99"/>
      <c r="T11613" s="99"/>
      <c r="U11613" s="99"/>
      <c r="V11613" s="99"/>
      <c r="W11613" s="99"/>
      <c r="X11613" s="99"/>
      <c r="Y11613" s="99"/>
      <c r="Z11613" s="99"/>
      <c r="AF11613" s="326"/>
    </row>
    <row r="11614" spans="1:32" x14ac:dyDescent="0.25">
      <c r="A11614" s="44" t="s">
        <v>444</v>
      </c>
      <c r="B11614" s="44" t="s">
        <v>13169</v>
      </c>
      <c r="C11614" s="45">
        <v>19.25</v>
      </c>
      <c r="D11614" s="45" t="s">
        <v>13565</v>
      </c>
      <c r="E11614" s="46">
        <v>47664</v>
      </c>
      <c r="F11614" s="45"/>
      <c r="G11614" s="93"/>
      <c r="H11614" s="93"/>
      <c r="I11614" s="99"/>
      <c r="J11614" s="99"/>
      <c r="K11614" s="99"/>
      <c r="L11614" s="99"/>
      <c r="M11614" s="99"/>
      <c r="N11614" s="99"/>
      <c r="O11614" s="99"/>
      <c r="P11614" s="99"/>
      <c r="Q11614" s="99"/>
      <c r="R11614" s="99"/>
      <c r="S11614" s="99"/>
      <c r="T11614" s="99"/>
      <c r="U11614" s="99"/>
      <c r="V11614" s="99"/>
      <c r="W11614" s="99"/>
      <c r="X11614" s="99"/>
      <c r="Y11614" s="99"/>
      <c r="Z11614" s="99"/>
      <c r="AF11614" s="326"/>
    </row>
    <row r="11615" spans="1:32" x14ac:dyDescent="0.25">
      <c r="A11615" s="44" t="s">
        <v>444</v>
      </c>
      <c r="B11615" s="44" t="s">
        <v>14657</v>
      </c>
      <c r="C11615" s="45">
        <v>35.25</v>
      </c>
      <c r="D11615" s="45" t="s">
        <v>13565</v>
      </c>
      <c r="E11615" s="46">
        <v>47664</v>
      </c>
      <c r="F11615" s="45"/>
      <c r="G11615" s="93"/>
      <c r="H11615" s="93"/>
      <c r="I11615" s="99"/>
      <c r="J11615" s="99"/>
      <c r="K11615" s="99"/>
      <c r="L11615" s="99"/>
      <c r="M11615" s="99"/>
      <c r="N11615" s="99"/>
      <c r="O11615" s="99"/>
      <c r="P11615" s="99"/>
      <c r="Q11615" s="99"/>
      <c r="R11615" s="99"/>
      <c r="S11615" s="99"/>
      <c r="T11615" s="99"/>
      <c r="U11615" s="99"/>
      <c r="V11615" s="99"/>
      <c r="W11615" s="99"/>
      <c r="X11615" s="99"/>
      <c r="Y11615" s="99"/>
      <c r="Z11615" s="99"/>
      <c r="AF11615" s="326"/>
    </row>
    <row r="11616" spans="1:32" x14ac:dyDescent="0.25">
      <c r="A11616" s="44" t="s">
        <v>444</v>
      </c>
      <c r="B11616" s="44" t="s">
        <v>11313</v>
      </c>
      <c r="C11616" s="45">
        <v>240302</v>
      </c>
      <c r="D11616" s="45" t="s">
        <v>12340</v>
      </c>
      <c r="E11616" s="45" t="s">
        <v>2686</v>
      </c>
      <c r="AF11616" s="326"/>
    </row>
    <row r="11617" spans="1:32" x14ac:dyDescent="0.25">
      <c r="A11617" s="44" t="s">
        <v>444</v>
      </c>
      <c r="B11617" s="44" t="s">
        <v>5447</v>
      </c>
      <c r="C11617" s="45">
        <v>230807</v>
      </c>
      <c r="D11617" s="45" t="s">
        <v>12340</v>
      </c>
      <c r="E11617" s="45" t="s">
        <v>8966</v>
      </c>
      <c r="AF11617" s="326"/>
    </row>
    <row r="11618" spans="1:32" x14ac:dyDescent="0.25">
      <c r="A11618" s="44" t="s">
        <v>3183</v>
      </c>
      <c r="B11618" s="44" t="s">
        <v>16226</v>
      </c>
      <c r="C11618" s="45" t="s">
        <v>12821</v>
      </c>
      <c r="D11618" s="93" t="s">
        <v>3876</v>
      </c>
      <c r="E11618" s="359">
        <f>DATE(2028,7,9)</f>
        <v>46943</v>
      </c>
      <c r="F11618" s="93"/>
      <c r="G11618" s="93"/>
      <c r="H11618" s="93"/>
      <c r="I11618" s="99"/>
      <c r="J11618" s="99"/>
      <c r="K11618" s="99"/>
      <c r="L11618" s="99"/>
      <c r="M11618" s="99"/>
      <c r="N11618" s="99"/>
      <c r="O11618" s="99"/>
      <c r="P11618" s="99"/>
      <c r="Q11618" s="99"/>
      <c r="R11618" s="99"/>
      <c r="S11618" s="99"/>
      <c r="T11618" s="99"/>
      <c r="U11618" s="99"/>
      <c r="V11618" s="99"/>
      <c r="W11618" s="99"/>
      <c r="X11618" s="99"/>
      <c r="Y11618" s="99"/>
      <c r="Z11618" s="99"/>
      <c r="AF11618" s="326"/>
    </row>
    <row r="11619" spans="1:32" x14ac:dyDescent="0.25">
      <c r="A11619" s="44" t="s">
        <v>4800</v>
      </c>
      <c r="B11619" s="44" t="s">
        <v>12937</v>
      </c>
      <c r="C11619" s="45" t="s">
        <v>12938</v>
      </c>
      <c r="D11619" s="45" t="s">
        <v>12177</v>
      </c>
      <c r="E11619" s="45" t="s">
        <v>5075</v>
      </c>
      <c r="F11619" s="93"/>
      <c r="G11619" s="93"/>
      <c r="H11619" s="93"/>
      <c r="I11619" s="99"/>
      <c r="J11619" s="99"/>
      <c r="K11619" s="99"/>
      <c r="L11619" s="99"/>
      <c r="M11619" s="99"/>
      <c r="N11619" s="99"/>
      <c r="O11619" s="99"/>
      <c r="P11619" s="99"/>
      <c r="Q11619" s="99"/>
      <c r="R11619" s="99"/>
      <c r="S11619" s="99"/>
      <c r="T11619" s="99"/>
      <c r="U11619" s="99"/>
      <c r="V11619" s="99"/>
      <c r="W11619" s="99"/>
      <c r="X11619" s="99"/>
      <c r="Y11619" s="99"/>
      <c r="Z11619" s="99"/>
      <c r="AF11619" s="326"/>
    </row>
    <row r="11620" spans="1:32" x14ac:dyDescent="0.25">
      <c r="A11620" s="44" t="s">
        <v>4800</v>
      </c>
      <c r="B11620" s="44" t="s">
        <v>12937</v>
      </c>
      <c r="C11620" s="45" t="s">
        <v>12938</v>
      </c>
      <c r="D11620" s="93" t="s">
        <v>18817</v>
      </c>
      <c r="E11620" s="45" t="s">
        <v>5075</v>
      </c>
      <c r="F11620" s="379"/>
      <c r="G11620" s="379"/>
      <c r="H11620" s="379"/>
      <c r="I11620" s="380"/>
      <c r="J11620" s="380"/>
      <c r="K11620" s="380"/>
      <c r="L11620" s="380"/>
      <c r="M11620" s="380"/>
      <c r="N11620" s="380"/>
      <c r="O11620" s="380"/>
      <c r="P11620" s="380"/>
      <c r="Q11620" s="380"/>
      <c r="R11620" s="380"/>
      <c r="S11620" s="380"/>
      <c r="T11620" s="380"/>
      <c r="U11620" s="380"/>
      <c r="V11620" s="380"/>
      <c r="W11620" s="380"/>
      <c r="X11620" s="380"/>
      <c r="Y11620" s="380"/>
      <c r="Z11620" s="380"/>
      <c r="AA11620" s="380"/>
      <c r="AF11620" s="326"/>
    </row>
    <row r="11621" spans="1:32" x14ac:dyDescent="0.25">
      <c r="A11621" s="44" t="s">
        <v>19500</v>
      </c>
      <c r="B11621" s="44" t="s">
        <v>18828</v>
      </c>
      <c r="C11621" s="45">
        <v>25010501</v>
      </c>
      <c r="D11621" s="45" t="s">
        <v>12340</v>
      </c>
      <c r="E11621" s="45" t="s">
        <v>13567</v>
      </c>
      <c r="AF11621" s="326"/>
    </row>
    <row r="11622" spans="1:32" x14ac:dyDescent="0.25">
      <c r="A11622" s="44" t="s">
        <v>19500</v>
      </c>
      <c r="B11622" s="44" t="s">
        <v>5454</v>
      </c>
      <c r="C11622" s="45">
        <v>25010202</v>
      </c>
      <c r="D11622" s="45" t="s">
        <v>12340</v>
      </c>
      <c r="E11622" s="45" t="s">
        <v>13567</v>
      </c>
      <c r="AF11622" s="326"/>
    </row>
    <row r="11623" spans="1:32" x14ac:dyDescent="0.25">
      <c r="A11623" s="44" t="s">
        <v>19500</v>
      </c>
      <c r="B11623" s="44" t="s">
        <v>976</v>
      </c>
      <c r="C11623" s="45">
        <v>25010201</v>
      </c>
      <c r="D11623" s="45" t="s">
        <v>12340</v>
      </c>
      <c r="E11623" s="45" t="s">
        <v>13567</v>
      </c>
      <c r="AF11623" s="326"/>
    </row>
    <row r="11624" spans="1:32" x14ac:dyDescent="0.25">
      <c r="A11624" s="44" t="s">
        <v>19500</v>
      </c>
      <c r="B11624" s="44" t="s">
        <v>5442</v>
      </c>
      <c r="C11624" s="45">
        <v>25010502</v>
      </c>
      <c r="D11624" s="45" t="s">
        <v>12340</v>
      </c>
      <c r="E11624" s="45" t="s">
        <v>13567</v>
      </c>
      <c r="AF11624" s="326"/>
    </row>
    <row r="11625" spans="1:32" x14ac:dyDescent="0.25">
      <c r="A11625" s="44" t="s">
        <v>19500</v>
      </c>
      <c r="B11625" s="44" t="s">
        <v>5639</v>
      </c>
      <c r="C11625" s="45">
        <v>25010401</v>
      </c>
      <c r="D11625" s="45" t="s">
        <v>12340</v>
      </c>
      <c r="E11625" s="45" t="s">
        <v>13581</v>
      </c>
      <c r="AF11625" s="326"/>
    </row>
    <row r="11626" spans="1:32" x14ac:dyDescent="0.25">
      <c r="A11626" s="44" t="s">
        <v>19500</v>
      </c>
      <c r="B11626" s="44" t="s">
        <v>3298</v>
      </c>
      <c r="C11626" s="45">
        <v>25010402</v>
      </c>
      <c r="D11626" s="45" t="s">
        <v>12340</v>
      </c>
      <c r="E11626" s="45" t="s">
        <v>13581</v>
      </c>
      <c r="AF11626" s="326"/>
    </row>
    <row r="11627" spans="1:32" x14ac:dyDescent="0.3">
      <c r="A11627" s="372" t="s">
        <v>20527</v>
      </c>
      <c r="B11627" s="372" t="s">
        <v>1206</v>
      </c>
      <c r="C11627" s="125" t="s">
        <v>20612</v>
      </c>
      <c r="D11627" s="32" t="s">
        <v>20621</v>
      </c>
      <c r="E11627" s="125" t="s">
        <v>10032</v>
      </c>
      <c r="F11627" s="125" t="s">
        <v>1236</v>
      </c>
      <c r="G11627" s="125" t="s">
        <v>1237</v>
      </c>
      <c r="AF11627" s="326"/>
    </row>
    <row r="11628" spans="1:32" x14ac:dyDescent="0.3">
      <c r="A11628" s="372" t="s">
        <v>20528</v>
      </c>
      <c r="B11628" s="372" t="s">
        <v>1206</v>
      </c>
      <c r="C11628" s="125" t="s">
        <v>20612</v>
      </c>
      <c r="D11628" s="32" t="s">
        <v>20621</v>
      </c>
      <c r="E11628" s="125" t="s">
        <v>10032</v>
      </c>
      <c r="F11628" s="125" t="s">
        <v>1237</v>
      </c>
      <c r="G11628" s="125" t="s">
        <v>1237</v>
      </c>
      <c r="AF11628" s="326"/>
    </row>
    <row r="11629" spans="1:32" x14ac:dyDescent="0.3">
      <c r="A11629" s="57" t="s">
        <v>519</v>
      </c>
      <c r="B11629" s="92" t="s">
        <v>3862</v>
      </c>
      <c r="C11629" s="93" t="s">
        <v>3860</v>
      </c>
      <c r="D11629" s="93" t="s">
        <v>3861</v>
      </c>
      <c r="E11629" s="94">
        <v>46203</v>
      </c>
      <c r="F11629" s="93"/>
      <c r="G11629" s="93"/>
      <c r="H11629" s="93"/>
      <c r="I11629" s="99"/>
      <c r="J11629" s="99"/>
      <c r="K11629" s="99"/>
      <c r="L11629" s="99"/>
      <c r="M11629" s="99"/>
      <c r="N11629" s="99"/>
      <c r="O11629" s="99"/>
      <c r="P11629" s="99"/>
      <c r="Q11629" s="99"/>
      <c r="R11629" s="99"/>
      <c r="S11629" s="99"/>
      <c r="T11629" s="99"/>
      <c r="U11629" s="99"/>
      <c r="V11629" s="99"/>
      <c r="W11629" s="99"/>
      <c r="X11629" s="99"/>
      <c r="Y11629" s="99"/>
      <c r="Z11629" s="99"/>
      <c r="AA11629" s="380"/>
      <c r="AF11629" s="326"/>
    </row>
    <row r="11630" spans="1:32" x14ac:dyDescent="0.25">
      <c r="A11630" s="86" t="s">
        <v>519</v>
      </c>
      <c r="B11630" s="44" t="s">
        <v>17386</v>
      </c>
      <c r="C11630" s="45">
        <v>8.26</v>
      </c>
      <c r="D11630" s="45" t="s">
        <v>13565</v>
      </c>
      <c r="E11630" s="46">
        <v>47787</v>
      </c>
      <c r="F11630" s="45" t="s">
        <v>1384</v>
      </c>
      <c r="G11630" s="93"/>
      <c r="H11630" s="93"/>
      <c r="I11630" s="99"/>
      <c r="J11630" s="99"/>
      <c r="K11630" s="99"/>
      <c r="L11630" s="99"/>
      <c r="M11630" s="99"/>
      <c r="N11630" s="99"/>
      <c r="O11630" s="99"/>
      <c r="P11630" s="99"/>
      <c r="Q11630" s="99"/>
      <c r="R11630" s="99"/>
      <c r="S11630" s="99"/>
      <c r="T11630" s="99"/>
      <c r="U11630" s="99"/>
      <c r="V11630" s="99"/>
      <c r="W11630" s="99"/>
      <c r="X11630" s="99"/>
      <c r="Y11630" s="99"/>
      <c r="Z11630" s="99"/>
      <c r="AF11630" s="326"/>
    </row>
    <row r="11631" spans="1:32" x14ac:dyDescent="0.25">
      <c r="A11631" s="44" t="s">
        <v>519</v>
      </c>
      <c r="B11631" s="44" t="s">
        <v>13134</v>
      </c>
      <c r="C11631" s="45">
        <v>13.23</v>
      </c>
      <c r="D11631" s="45" t="s">
        <v>13565</v>
      </c>
      <c r="E11631" s="46">
        <v>46934</v>
      </c>
      <c r="F11631" s="45" t="s">
        <v>1384</v>
      </c>
      <c r="G11631" s="93"/>
      <c r="H11631" s="93"/>
      <c r="I11631" s="99"/>
      <c r="J11631" s="99"/>
      <c r="K11631" s="99"/>
      <c r="L11631" s="99"/>
      <c r="M11631" s="99"/>
      <c r="N11631" s="99"/>
      <c r="O11631" s="99"/>
      <c r="P11631" s="99"/>
      <c r="Q11631" s="99"/>
      <c r="R11631" s="99"/>
      <c r="S11631" s="99"/>
      <c r="T11631" s="99"/>
      <c r="U11631" s="99"/>
      <c r="V11631" s="99"/>
      <c r="W11631" s="99"/>
      <c r="X11631" s="99"/>
      <c r="Y11631" s="99"/>
      <c r="Z11631" s="99"/>
      <c r="AF11631" s="326"/>
    </row>
    <row r="11632" spans="1:32" x14ac:dyDescent="0.25">
      <c r="A11632" s="44" t="s">
        <v>519</v>
      </c>
      <c r="B11632" s="44" t="s">
        <v>13126</v>
      </c>
      <c r="C11632" s="45">
        <v>14.23</v>
      </c>
      <c r="D11632" s="45" t="s">
        <v>13565</v>
      </c>
      <c r="E11632" s="46">
        <v>46934</v>
      </c>
      <c r="F11632" s="45" t="s">
        <v>1384</v>
      </c>
      <c r="G11632" s="93"/>
      <c r="H11632" s="93"/>
      <c r="I11632" s="99"/>
      <c r="J11632" s="99"/>
      <c r="K11632" s="99"/>
      <c r="L11632" s="99"/>
      <c r="M11632" s="99"/>
      <c r="N11632" s="99"/>
      <c r="O11632" s="99"/>
      <c r="P11632" s="99"/>
      <c r="Q11632" s="99"/>
      <c r="R11632" s="99"/>
      <c r="S11632" s="99"/>
      <c r="T11632" s="99"/>
      <c r="U11632" s="99"/>
      <c r="V11632" s="99"/>
      <c r="W11632" s="99"/>
      <c r="X11632" s="99"/>
      <c r="Y11632" s="99"/>
      <c r="Z11632" s="99"/>
      <c r="AF11632" s="326"/>
    </row>
    <row r="11633" spans="1:32" x14ac:dyDescent="0.25">
      <c r="A11633" s="44" t="s">
        <v>519</v>
      </c>
      <c r="B11633" s="44" t="s">
        <v>5447</v>
      </c>
      <c r="C11633" s="45">
        <v>240804</v>
      </c>
      <c r="D11633" s="45" t="s">
        <v>12340</v>
      </c>
      <c r="E11633" s="45" t="s">
        <v>12234</v>
      </c>
      <c r="AF11633" s="326"/>
    </row>
    <row r="11634" spans="1:32" x14ac:dyDescent="0.25">
      <c r="A11634" s="44" t="s">
        <v>519</v>
      </c>
      <c r="B11634" s="44" t="s">
        <v>203</v>
      </c>
      <c r="C11634" s="45" t="s">
        <v>8207</v>
      </c>
      <c r="D11634" s="45" t="s">
        <v>10697</v>
      </c>
      <c r="E11634" s="45" t="s">
        <v>7121</v>
      </c>
      <c r="F11634" s="93"/>
      <c r="G11634" s="93"/>
      <c r="H11634" s="93"/>
      <c r="I11634" s="99"/>
      <c r="J11634" s="99"/>
      <c r="K11634" s="99"/>
      <c r="L11634" s="99"/>
      <c r="M11634" s="99"/>
      <c r="N11634" s="99"/>
      <c r="O11634" s="99"/>
      <c r="P11634" s="99"/>
      <c r="Q11634" s="99"/>
      <c r="R11634" s="99"/>
      <c r="S11634" s="99"/>
      <c r="T11634" s="99"/>
      <c r="U11634" s="99"/>
      <c r="V11634" s="99"/>
      <c r="W11634" s="99"/>
      <c r="X11634" s="99"/>
      <c r="Y11634" s="99"/>
      <c r="Z11634" s="99"/>
      <c r="AA11634" s="380"/>
      <c r="AF11634" s="326"/>
    </row>
    <row r="11635" spans="1:32" x14ac:dyDescent="0.25">
      <c r="A11635" s="44" t="s">
        <v>5799</v>
      </c>
      <c r="B11635" s="44" t="s">
        <v>20342</v>
      </c>
      <c r="C11635" s="45" t="s">
        <v>10493</v>
      </c>
      <c r="D11635" s="32" t="s">
        <v>12570</v>
      </c>
      <c r="E11635" s="46">
        <v>46387</v>
      </c>
      <c r="AF11635" s="326"/>
    </row>
    <row r="11636" spans="1:32" x14ac:dyDescent="0.3">
      <c r="A11636" s="372" t="s">
        <v>16817</v>
      </c>
      <c r="B11636" s="372" t="s">
        <v>16875</v>
      </c>
      <c r="C11636" s="125" t="s">
        <v>16876</v>
      </c>
      <c r="D11636" s="32" t="s">
        <v>20621</v>
      </c>
      <c r="E11636" s="125" t="s">
        <v>16883</v>
      </c>
      <c r="F11636" s="125" t="s">
        <v>1236</v>
      </c>
      <c r="G11636" s="125" t="s">
        <v>1237</v>
      </c>
      <c r="AF11636" s="326"/>
    </row>
    <row r="11637" spans="1:32" x14ac:dyDescent="0.3">
      <c r="A11637" s="372" t="s">
        <v>20149</v>
      </c>
      <c r="B11637" s="372" t="s">
        <v>12348</v>
      </c>
      <c r="C11637" s="125" t="s">
        <v>12188</v>
      </c>
      <c r="D11637" s="32" t="s">
        <v>20621</v>
      </c>
      <c r="E11637" s="125" t="s">
        <v>5239</v>
      </c>
      <c r="F11637" s="125" t="s">
        <v>1236</v>
      </c>
      <c r="G11637" s="125" t="s">
        <v>1237</v>
      </c>
      <c r="AF11637" s="326"/>
    </row>
    <row r="11638" spans="1:32" x14ac:dyDescent="0.3">
      <c r="A11638" s="372" t="s">
        <v>20149</v>
      </c>
      <c r="B11638" s="372" t="s">
        <v>16874</v>
      </c>
      <c r="C11638" s="125" t="s">
        <v>13872</v>
      </c>
      <c r="D11638" s="32" t="s">
        <v>20621</v>
      </c>
      <c r="E11638" s="125" t="s">
        <v>5650</v>
      </c>
      <c r="F11638" s="125" t="s">
        <v>1236</v>
      </c>
      <c r="G11638" s="125" t="s">
        <v>1237</v>
      </c>
      <c r="AF11638" s="326"/>
    </row>
    <row r="11639" spans="1:32" x14ac:dyDescent="0.3">
      <c r="A11639" s="372" t="s">
        <v>20149</v>
      </c>
      <c r="B11639" s="372" t="s">
        <v>2383</v>
      </c>
      <c r="C11639" s="125" t="s">
        <v>20257</v>
      </c>
      <c r="D11639" s="32" t="s">
        <v>20621</v>
      </c>
      <c r="E11639" s="125" t="s">
        <v>8976</v>
      </c>
      <c r="F11639" s="125" t="s">
        <v>1236</v>
      </c>
      <c r="G11639" s="125" t="s">
        <v>1237</v>
      </c>
      <c r="AF11639" s="326"/>
    </row>
    <row r="11640" spans="1:32" x14ac:dyDescent="0.25">
      <c r="A11640" s="44" t="s">
        <v>14938</v>
      </c>
      <c r="B11640" s="44" t="s">
        <v>16227</v>
      </c>
      <c r="C11640" s="45" t="s">
        <v>9859</v>
      </c>
      <c r="D11640" s="93" t="s">
        <v>3876</v>
      </c>
      <c r="E11640" s="359">
        <f>DATE(2028,2,28)</f>
        <v>46811</v>
      </c>
      <c r="F11640" s="93"/>
      <c r="G11640" s="93"/>
      <c r="H11640" s="93"/>
      <c r="I11640" s="99"/>
      <c r="J11640" s="99"/>
      <c r="K11640" s="99"/>
      <c r="L11640" s="99"/>
      <c r="M11640" s="99"/>
      <c r="N11640" s="99"/>
      <c r="O11640" s="99"/>
      <c r="P11640" s="99"/>
      <c r="Q11640" s="99"/>
      <c r="R11640" s="99"/>
      <c r="S11640" s="99"/>
      <c r="T11640" s="99"/>
      <c r="U11640" s="99"/>
      <c r="V11640" s="99"/>
      <c r="W11640" s="99"/>
      <c r="X11640" s="99"/>
      <c r="Y11640" s="99"/>
      <c r="Z11640" s="99"/>
      <c r="AF11640" s="326"/>
    </row>
    <row r="11641" spans="1:32" x14ac:dyDescent="0.25">
      <c r="A11641" s="44" t="s">
        <v>17172</v>
      </c>
      <c r="B11641" s="44" t="s">
        <v>5447</v>
      </c>
      <c r="C11641" s="45">
        <v>250802</v>
      </c>
      <c r="D11641" s="45" t="s">
        <v>12340</v>
      </c>
      <c r="E11641" s="45" t="s">
        <v>10682</v>
      </c>
      <c r="AF11641" s="326"/>
    </row>
    <row r="11642" spans="1:32" x14ac:dyDescent="0.25">
      <c r="A11642" s="44" t="s">
        <v>9087</v>
      </c>
      <c r="B11642" s="44" t="s">
        <v>9024</v>
      </c>
      <c r="C11642" s="45">
        <v>231001</v>
      </c>
      <c r="D11642" s="45" t="s">
        <v>12340</v>
      </c>
      <c r="E11642" s="45" t="s">
        <v>2628</v>
      </c>
      <c r="AF11642" s="326"/>
    </row>
    <row r="11643" spans="1:32" x14ac:dyDescent="0.3">
      <c r="A11643" s="372" t="s">
        <v>16627</v>
      </c>
      <c r="B11643" s="372" t="s">
        <v>1841</v>
      </c>
      <c r="C11643" s="125" t="s">
        <v>16531</v>
      </c>
      <c r="D11643" s="32" t="s">
        <v>20621</v>
      </c>
      <c r="E11643" s="125" t="s">
        <v>12895</v>
      </c>
      <c r="F11643" s="125" t="s">
        <v>1236</v>
      </c>
      <c r="G11643" s="125" t="s">
        <v>1237</v>
      </c>
      <c r="AF11643" s="326"/>
    </row>
    <row r="11644" spans="1:32" x14ac:dyDescent="0.25">
      <c r="A11644" s="44" t="s">
        <v>11584</v>
      </c>
      <c r="B11644" s="44" t="s">
        <v>967</v>
      </c>
      <c r="C11644" s="45">
        <v>240601</v>
      </c>
      <c r="D11644" s="45" t="s">
        <v>12340</v>
      </c>
      <c r="E11644" s="45" t="s">
        <v>10639</v>
      </c>
      <c r="AF11644" s="326"/>
    </row>
    <row r="11645" spans="1:32" x14ac:dyDescent="0.25">
      <c r="A11645" s="44" t="s">
        <v>13379</v>
      </c>
      <c r="B11645" s="44" t="s">
        <v>13126</v>
      </c>
      <c r="C11645" s="45">
        <v>14.25</v>
      </c>
      <c r="D11645" s="45" t="s">
        <v>13565</v>
      </c>
      <c r="E11645" s="46">
        <v>47664</v>
      </c>
      <c r="F11645" s="45"/>
      <c r="G11645" s="93"/>
      <c r="H11645" s="93"/>
      <c r="I11645" s="99"/>
      <c r="J11645" s="99"/>
      <c r="K11645" s="99"/>
      <c r="L11645" s="99"/>
      <c r="M11645" s="99"/>
      <c r="N11645" s="99"/>
      <c r="O11645" s="99"/>
      <c r="P11645" s="99"/>
      <c r="Q11645" s="99"/>
      <c r="R11645" s="99"/>
      <c r="S11645" s="99"/>
      <c r="T11645" s="99"/>
      <c r="U11645" s="99"/>
      <c r="V11645" s="99"/>
      <c r="W11645" s="99"/>
      <c r="X11645" s="99"/>
      <c r="Y11645" s="99"/>
      <c r="Z11645" s="99"/>
      <c r="AF11645" s="326"/>
    </row>
    <row r="11646" spans="1:32" x14ac:dyDescent="0.25">
      <c r="A11646" s="44" t="s">
        <v>13380</v>
      </c>
      <c r="B11646" s="44" t="s">
        <v>13127</v>
      </c>
      <c r="C11646" s="45">
        <v>13.24</v>
      </c>
      <c r="D11646" s="45" t="s">
        <v>13565</v>
      </c>
      <c r="E11646" s="46">
        <v>47299</v>
      </c>
      <c r="F11646" s="45"/>
      <c r="G11646" s="93"/>
      <c r="H11646" s="93"/>
      <c r="I11646" s="99"/>
      <c r="J11646" s="99"/>
      <c r="K11646" s="99"/>
      <c r="L11646" s="99"/>
      <c r="M11646" s="99"/>
      <c r="N11646" s="99"/>
      <c r="O11646" s="99"/>
      <c r="P11646" s="99"/>
      <c r="Q11646" s="99"/>
      <c r="R11646" s="99"/>
      <c r="S11646" s="99"/>
      <c r="T11646" s="99"/>
      <c r="U11646" s="99"/>
      <c r="V11646" s="99"/>
      <c r="W11646" s="99"/>
      <c r="X11646" s="99"/>
      <c r="Y11646" s="99"/>
      <c r="Z11646" s="99"/>
      <c r="AF11646" s="326"/>
    </row>
    <row r="11647" spans="1:32" x14ac:dyDescent="0.25">
      <c r="A11647" s="44" t="s">
        <v>13380</v>
      </c>
      <c r="B11647" s="44" t="s">
        <v>3156</v>
      </c>
      <c r="C11647" s="45">
        <v>230904</v>
      </c>
      <c r="D11647" s="45" t="s">
        <v>12340</v>
      </c>
      <c r="E11647" s="45" t="s">
        <v>8524</v>
      </c>
      <c r="AF11647" s="326"/>
    </row>
    <row r="11648" spans="1:32" x14ac:dyDescent="0.25">
      <c r="A11648" s="44" t="s">
        <v>13380</v>
      </c>
      <c r="B11648" s="44" t="s">
        <v>5447</v>
      </c>
      <c r="C11648" s="45">
        <v>230807</v>
      </c>
      <c r="D11648" s="45" t="s">
        <v>12340</v>
      </c>
      <c r="E11648" s="45" t="s">
        <v>8966</v>
      </c>
      <c r="AF11648" s="326"/>
    </row>
    <row r="11649" spans="1:32" x14ac:dyDescent="0.3">
      <c r="A11649" s="57" t="s">
        <v>808</v>
      </c>
      <c r="B11649" s="92" t="s">
        <v>3862</v>
      </c>
      <c r="C11649" s="93" t="s">
        <v>3860</v>
      </c>
      <c r="D11649" s="93" t="s">
        <v>3861</v>
      </c>
      <c r="E11649" s="94">
        <v>46203</v>
      </c>
      <c r="F11649" s="93"/>
      <c r="G11649" s="93"/>
      <c r="H11649" s="93"/>
      <c r="I11649" s="99"/>
      <c r="J11649" s="99"/>
      <c r="K11649" s="99"/>
      <c r="L11649" s="99"/>
      <c r="M11649" s="99"/>
      <c r="N11649" s="99"/>
      <c r="O11649" s="99"/>
      <c r="P11649" s="99"/>
      <c r="Q11649" s="99"/>
      <c r="R11649" s="99"/>
      <c r="S11649" s="99"/>
      <c r="T11649" s="99"/>
      <c r="U11649" s="99"/>
      <c r="V11649" s="99"/>
      <c r="W11649" s="99"/>
      <c r="X11649" s="99"/>
      <c r="Y11649" s="99"/>
      <c r="Z11649" s="99"/>
      <c r="AA11649" s="380"/>
      <c r="AF11649" s="326"/>
    </row>
    <row r="11650" spans="1:32" x14ac:dyDescent="0.25">
      <c r="A11650" s="44" t="s">
        <v>808</v>
      </c>
      <c r="B11650" s="44" t="s">
        <v>3156</v>
      </c>
      <c r="C11650" s="45">
        <v>230904</v>
      </c>
      <c r="D11650" s="45" t="s">
        <v>12340</v>
      </c>
      <c r="E11650" s="45" t="s">
        <v>8524</v>
      </c>
      <c r="AF11650" s="326"/>
    </row>
    <row r="11651" spans="1:32" x14ac:dyDescent="0.25">
      <c r="A11651" s="44" t="s">
        <v>808</v>
      </c>
      <c r="B11651" s="44" t="s">
        <v>5447</v>
      </c>
      <c r="C11651" s="45">
        <v>240804</v>
      </c>
      <c r="D11651" s="45" t="s">
        <v>12340</v>
      </c>
      <c r="E11651" s="45" t="s">
        <v>12234</v>
      </c>
      <c r="AF11651" s="326"/>
    </row>
    <row r="11652" spans="1:32" x14ac:dyDescent="0.25">
      <c r="A11652" s="44" t="s">
        <v>17173</v>
      </c>
      <c r="B11652" s="44" t="s">
        <v>5447</v>
      </c>
      <c r="C11652" s="45">
        <v>250802</v>
      </c>
      <c r="D11652" s="45" t="s">
        <v>12340</v>
      </c>
      <c r="E11652" s="45" t="s">
        <v>10682</v>
      </c>
      <c r="AF11652" s="326"/>
    </row>
    <row r="11653" spans="1:32" x14ac:dyDescent="0.3">
      <c r="A11653" s="372" t="s">
        <v>12464</v>
      </c>
      <c r="B11653" s="372" t="s">
        <v>12190</v>
      </c>
      <c r="C11653" s="125" t="s">
        <v>12191</v>
      </c>
      <c r="D11653" s="32" t="s">
        <v>20621</v>
      </c>
      <c r="E11653" s="125" t="s">
        <v>5239</v>
      </c>
      <c r="F11653" s="125" t="s">
        <v>1236</v>
      </c>
      <c r="G11653" s="125" t="s">
        <v>1237</v>
      </c>
      <c r="AF11653" s="326"/>
    </row>
    <row r="11654" spans="1:32" x14ac:dyDescent="0.25">
      <c r="A11654" s="86" t="s">
        <v>12464</v>
      </c>
      <c r="B11654" s="44" t="s">
        <v>17386</v>
      </c>
      <c r="C11654" s="45">
        <v>8.26</v>
      </c>
      <c r="D11654" s="45" t="s">
        <v>13565</v>
      </c>
      <c r="E11654" s="46">
        <v>47787</v>
      </c>
      <c r="F11654" s="45"/>
      <c r="G11654" s="93"/>
      <c r="H11654" s="93"/>
      <c r="I11654" s="99"/>
      <c r="J11654" s="99"/>
      <c r="K11654" s="99"/>
      <c r="L11654" s="99"/>
      <c r="M11654" s="99"/>
      <c r="N11654" s="99"/>
      <c r="O11654" s="99"/>
      <c r="P11654" s="99"/>
      <c r="Q11654" s="99"/>
      <c r="R11654" s="99"/>
      <c r="S11654" s="99"/>
      <c r="T11654" s="99"/>
      <c r="U11654" s="99"/>
      <c r="V11654" s="99"/>
      <c r="W11654" s="99"/>
      <c r="X11654" s="99"/>
      <c r="Y11654" s="99"/>
      <c r="Z11654" s="99"/>
      <c r="AF11654" s="326"/>
    </row>
    <row r="11655" spans="1:32" x14ac:dyDescent="0.25">
      <c r="A11655" s="256" t="s">
        <v>12464</v>
      </c>
      <c r="B11655" s="44" t="s">
        <v>13127</v>
      </c>
      <c r="C11655" s="45">
        <v>13.24</v>
      </c>
      <c r="D11655" s="45" t="s">
        <v>13565</v>
      </c>
      <c r="E11655" s="46">
        <v>47299</v>
      </c>
      <c r="F11655" s="45"/>
      <c r="G11655" s="93"/>
      <c r="H11655" s="93"/>
      <c r="I11655" s="99"/>
      <c r="J11655" s="99"/>
      <c r="K11655" s="99"/>
      <c r="L11655" s="99"/>
      <c r="M11655" s="99"/>
      <c r="N11655" s="99"/>
      <c r="O11655" s="99"/>
      <c r="P11655" s="99"/>
      <c r="Q11655" s="99"/>
      <c r="R11655" s="99"/>
      <c r="S11655" s="99"/>
      <c r="T11655" s="99"/>
      <c r="U11655" s="99"/>
      <c r="V11655" s="99"/>
      <c r="W11655" s="99"/>
      <c r="X11655" s="99"/>
      <c r="Y11655" s="99"/>
      <c r="Z11655" s="99"/>
      <c r="AF11655" s="326"/>
    </row>
    <row r="11656" spans="1:32" x14ac:dyDescent="0.25">
      <c r="A11656" s="44" t="s">
        <v>13381</v>
      </c>
      <c r="B11656" s="44" t="s">
        <v>13117</v>
      </c>
      <c r="C11656" s="45">
        <v>11.25</v>
      </c>
      <c r="D11656" s="45" t="s">
        <v>13565</v>
      </c>
      <c r="E11656" s="46">
        <v>47664</v>
      </c>
      <c r="F11656" s="45"/>
      <c r="G11656" s="93"/>
      <c r="H11656" s="93"/>
      <c r="I11656" s="99"/>
      <c r="J11656" s="99"/>
      <c r="K11656" s="99"/>
      <c r="L11656" s="99"/>
      <c r="M11656" s="99"/>
      <c r="N11656" s="99"/>
      <c r="O11656" s="99"/>
      <c r="P11656" s="99"/>
      <c r="Q11656" s="99"/>
      <c r="R11656" s="99"/>
      <c r="S11656" s="99"/>
      <c r="T11656" s="99"/>
      <c r="U11656" s="99"/>
      <c r="V11656" s="99"/>
      <c r="W11656" s="99"/>
      <c r="X11656" s="99"/>
      <c r="Y11656" s="99"/>
      <c r="Z11656" s="99"/>
      <c r="AF11656" s="326"/>
    </row>
    <row r="11657" spans="1:32" x14ac:dyDescent="0.25">
      <c r="A11657" s="44" t="s">
        <v>13381</v>
      </c>
      <c r="B11657" s="44" t="s">
        <v>13144</v>
      </c>
      <c r="C11657" s="45">
        <v>17.25</v>
      </c>
      <c r="D11657" s="45" t="s">
        <v>13565</v>
      </c>
      <c r="E11657" s="46">
        <v>47664</v>
      </c>
      <c r="F11657" s="45"/>
      <c r="G11657" s="93"/>
      <c r="H11657" s="93"/>
      <c r="I11657" s="99"/>
      <c r="J11657" s="99"/>
      <c r="K11657" s="99"/>
      <c r="L11657" s="99"/>
      <c r="M11657" s="99"/>
      <c r="N11657" s="99"/>
      <c r="O11657" s="99"/>
      <c r="P11657" s="99"/>
      <c r="Q11657" s="99"/>
      <c r="R11657" s="99"/>
      <c r="S11657" s="99"/>
      <c r="T11657" s="99"/>
      <c r="U11657" s="99"/>
      <c r="V11657" s="99"/>
      <c r="W11657" s="99"/>
      <c r="X11657" s="99"/>
      <c r="Y11657" s="99"/>
      <c r="Z11657" s="99"/>
      <c r="AF11657" s="326"/>
    </row>
    <row r="11658" spans="1:32" x14ac:dyDescent="0.25">
      <c r="A11658" s="44" t="s">
        <v>11585</v>
      </c>
      <c r="B11658" s="44" t="s">
        <v>16911</v>
      </c>
      <c r="C11658" s="45">
        <v>250902</v>
      </c>
      <c r="D11658" s="45" t="s">
        <v>12340</v>
      </c>
      <c r="E11658" s="45" t="s">
        <v>5246</v>
      </c>
      <c r="AF11658" s="326"/>
    </row>
    <row r="11659" spans="1:32" x14ac:dyDescent="0.25">
      <c r="A11659" s="44" t="s">
        <v>13382</v>
      </c>
      <c r="B11659" s="44" t="s">
        <v>13121</v>
      </c>
      <c r="C11659" s="45">
        <v>39.25</v>
      </c>
      <c r="D11659" s="45" t="s">
        <v>13565</v>
      </c>
      <c r="E11659" s="46">
        <v>47514</v>
      </c>
      <c r="F11659" s="45"/>
      <c r="G11659" s="93"/>
      <c r="H11659" s="93"/>
      <c r="I11659" s="99"/>
      <c r="J11659" s="99"/>
      <c r="K11659" s="99"/>
      <c r="L11659" s="99"/>
      <c r="M11659" s="99"/>
      <c r="N11659" s="99"/>
      <c r="O11659" s="99"/>
      <c r="P11659" s="99"/>
      <c r="Q11659" s="99"/>
      <c r="R11659" s="99"/>
      <c r="S11659" s="99"/>
      <c r="T11659" s="99"/>
      <c r="U11659" s="99"/>
      <c r="V11659" s="99"/>
      <c r="W11659" s="99"/>
      <c r="X11659" s="99"/>
      <c r="Y11659" s="99"/>
      <c r="Z11659" s="99"/>
      <c r="AF11659" s="326"/>
    </row>
    <row r="11660" spans="1:32" x14ac:dyDescent="0.3">
      <c r="A11660" s="372" t="s">
        <v>17537</v>
      </c>
      <c r="B11660" s="372" t="s">
        <v>5067</v>
      </c>
      <c r="C11660" s="125" t="s">
        <v>17482</v>
      </c>
      <c r="D11660" s="32" t="s">
        <v>20621</v>
      </c>
      <c r="E11660" s="125" t="s">
        <v>5246</v>
      </c>
      <c r="F11660" s="125" t="s">
        <v>1236</v>
      </c>
      <c r="G11660" s="125" t="s">
        <v>1237</v>
      </c>
      <c r="AF11660" s="326"/>
    </row>
    <row r="11661" spans="1:32" x14ac:dyDescent="0.25">
      <c r="A11661" s="44" t="s">
        <v>12580</v>
      </c>
      <c r="B11661" s="44" t="s">
        <v>20331</v>
      </c>
      <c r="C11661" s="45" t="s">
        <v>12572</v>
      </c>
      <c r="D11661" s="32" t="s">
        <v>12570</v>
      </c>
      <c r="E11661" s="46">
        <v>46387</v>
      </c>
      <c r="AF11661" s="326"/>
    </row>
    <row r="11662" spans="1:32" x14ac:dyDescent="0.25">
      <c r="A11662" s="44" t="s">
        <v>275</v>
      </c>
      <c r="B11662" s="44" t="s">
        <v>152</v>
      </c>
      <c r="C11662" s="45" t="s">
        <v>8092</v>
      </c>
      <c r="D11662" s="45" t="s">
        <v>12177</v>
      </c>
      <c r="E11662" s="45" t="s">
        <v>4375</v>
      </c>
      <c r="F11662" s="93"/>
      <c r="G11662" s="93"/>
      <c r="H11662" s="93"/>
      <c r="I11662" s="99"/>
      <c r="J11662" s="99"/>
      <c r="K11662" s="99"/>
      <c r="L11662" s="99"/>
      <c r="M11662" s="99"/>
      <c r="N11662" s="99"/>
      <c r="O11662" s="99"/>
      <c r="P11662" s="99"/>
      <c r="Q11662" s="99"/>
      <c r="R11662" s="99"/>
      <c r="S11662" s="99"/>
      <c r="T11662" s="99"/>
      <c r="U11662" s="99"/>
      <c r="V11662" s="99"/>
      <c r="W11662" s="99"/>
      <c r="X11662" s="99"/>
      <c r="Y11662" s="99"/>
      <c r="Z11662" s="99"/>
      <c r="AF11662" s="326"/>
    </row>
    <row r="11663" spans="1:32" x14ac:dyDescent="0.25">
      <c r="A11663" s="44" t="s">
        <v>275</v>
      </c>
      <c r="B11663" s="44" t="s">
        <v>152</v>
      </c>
      <c r="C11663" s="45" t="s">
        <v>8092</v>
      </c>
      <c r="D11663" s="93" t="s">
        <v>18817</v>
      </c>
      <c r="E11663" s="45" t="s">
        <v>4375</v>
      </c>
      <c r="F11663" s="379"/>
      <c r="G11663" s="379"/>
      <c r="H11663" s="379"/>
      <c r="I11663" s="380"/>
      <c r="J11663" s="380"/>
      <c r="K11663" s="380"/>
      <c r="L11663" s="380"/>
      <c r="M11663" s="380"/>
      <c r="N11663" s="380"/>
      <c r="O11663" s="380"/>
      <c r="P11663" s="380"/>
      <c r="Q11663" s="380"/>
      <c r="R11663" s="380"/>
      <c r="S11663" s="380"/>
      <c r="T11663" s="380"/>
      <c r="U11663" s="380"/>
      <c r="V11663" s="380"/>
      <c r="W11663" s="380"/>
      <c r="X11663" s="380"/>
      <c r="Y11663" s="380"/>
      <c r="Z11663" s="380"/>
      <c r="AA11663" s="380"/>
      <c r="AF11663" s="326"/>
    </row>
    <row r="11664" spans="1:32" x14ac:dyDescent="0.25">
      <c r="A11664" s="44" t="s">
        <v>275</v>
      </c>
      <c r="B11664" s="44" t="s">
        <v>152</v>
      </c>
      <c r="C11664" s="45" t="s">
        <v>8092</v>
      </c>
      <c r="D11664" s="45" t="s">
        <v>10697</v>
      </c>
      <c r="E11664" s="46">
        <v>46295</v>
      </c>
      <c r="F11664" s="93"/>
      <c r="G11664" s="93"/>
      <c r="H11664" s="93"/>
      <c r="I11664" s="99"/>
      <c r="J11664" s="99"/>
      <c r="K11664" s="99"/>
      <c r="L11664" s="99"/>
      <c r="M11664" s="99"/>
      <c r="N11664" s="99"/>
      <c r="O11664" s="99"/>
      <c r="P11664" s="99"/>
      <c r="Q11664" s="99"/>
      <c r="R11664" s="99"/>
      <c r="S11664" s="99"/>
      <c r="T11664" s="99"/>
      <c r="U11664" s="99"/>
      <c r="V11664" s="99"/>
      <c r="W11664" s="99"/>
      <c r="X11664" s="99"/>
      <c r="Y11664" s="99"/>
      <c r="Z11664" s="99"/>
      <c r="AF11664" s="326"/>
    </row>
    <row r="11665" spans="1:32" x14ac:dyDescent="0.25">
      <c r="A11665" s="44" t="s">
        <v>2505</v>
      </c>
      <c r="B11665" s="44" t="s">
        <v>5639</v>
      </c>
      <c r="C11665" s="45">
        <v>23010401</v>
      </c>
      <c r="D11665" s="45" t="s">
        <v>12340</v>
      </c>
      <c r="E11665" s="45" t="s">
        <v>5640</v>
      </c>
      <c r="AF11665" s="326"/>
    </row>
    <row r="11666" spans="1:32" x14ac:dyDescent="0.25">
      <c r="A11666" s="44" t="s">
        <v>2505</v>
      </c>
      <c r="B11666" s="44" t="s">
        <v>3298</v>
      </c>
      <c r="C11666" s="45">
        <v>23010402</v>
      </c>
      <c r="D11666" s="45" t="s">
        <v>12340</v>
      </c>
      <c r="E11666" s="45" t="s">
        <v>5640</v>
      </c>
      <c r="AF11666" s="326"/>
    </row>
    <row r="11667" spans="1:32" x14ac:dyDescent="0.25">
      <c r="A11667" s="44" t="s">
        <v>1704</v>
      </c>
      <c r="B11667" s="44" t="s">
        <v>967</v>
      </c>
      <c r="C11667" s="45">
        <v>230601</v>
      </c>
      <c r="D11667" s="45" t="s">
        <v>12340</v>
      </c>
      <c r="E11667" s="45" t="s">
        <v>8383</v>
      </c>
      <c r="AF11667" s="326"/>
    </row>
    <row r="11668" spans="1:32" x14ac:dyDescent="0.25">
      <c r="A11668" s="44" t="s">
        <v>10050</v>
      </c>
      <c r="B11668" s="44" t="s">
        <v>10018</v>
      </c>
      <c r="C11668" s="45">
        <v>240102</v>
      </c>
      <c r="D11668" s="45" t="s">
        <v>12340</v>
      </c>
      <c r="E11668" s="45" t="s">
        <v>5452</v>
      </c>
      <c r="AF11668" s="326"/>
    </row>
    <row r="11669" spans="1:32" x14ac:dyDescent="0.3">
      <c r="A11669" s="372" t="s">
        <v>13924</v>
      </c>
      <c r="B11669" s="372" t="s">
        <v>13870</v>
      </c>
      <c r="C11669" s="125" t="s">
        <v>13871</v>
      </c>
      <c r="D11669" s="32" t="s">
        <v>20621</v>
      </c>
      <c r="E11669" s="125" t="s">
        <v>5650</v>
      </c>
      <c r="F11669" s="125" t="s">
        <v>1236</v>
      </c>
      <c r="G11669" s="125" t="s">
        <v>1237</v>
      </c>
      <c r="AF11669" s="326"/>
    </row>
    <row r="11670" spans="1:32" x14ac:dyDescent="0.3">
      <c r="A11670" s="372" t="s">
        <v>13924</v>
      </c>
      <c r="B11670" s="372" t="s">
        <v>16874</v>
      </c>
      <c r="C11670" s="125" t="s">
        <v>13872</v>
      </c>
      <c r="D11670" s="32" t="s">
        <v>20621</v>
      </c>
      <c r="E11670" s="125" t="s">
        <v>5650</v>
      </c>
      <c r="F11670" s="125" t="s">
        <v>1236</v>
      </c>
      <c r="G11670" s="125" t="s">
        <v>1237</v>
      </c>
      <c r="AF11670" s="326"/>
    </row>
    <row r="11671" spans="1:32" x14ac:dyDescent="0.25">
      <c r="A11671" s="44" t="s">
        <v>2220</v>
      </c>
      <c r="B11671" s="44" t="s">
        <v>7653</v>
      </c>
      <c r="C11671" s="45">
        <v>230302</v>
      </c>
      <c r="D11671" s="45" t="s">
        <v>12340</v>
      </c>
      <c r="E11671" s="45" t="s">
        <v>3276</v>
      </c>
      <c r="AF11671" s="326"/>
    </row>
    <row r="11672" spans="1:32" x14ac:dyDescent="0.25">
      <c r="A11672" s="44" t="s">
        <v>2220</v>
      </c>
      <c r="B11672" s="44" t="s">
        <v>3275</v>
      </c>
      <c r="C11672" s="45">
        <v>210101</v>
      </c>
      <c r="D11672" s="45" t="s">
        <v>12340</v>
      </c>
      <c r="E11672" s="45" t="s">
        <v>3276</v>
      </c>
      <c r="AF11672" s="326"/>
    </row>
    <row r="11673" spans="1:32" x14ac:dyDescent="0.25">
      <c r="A11673" s="44" t="s">
        <v>14293</v>
      </c>
      <c r="B11673" s="44" t="s">
        <v>3298</v>
      </c>
      <c r="C11673" s="45">
        <v>25010402</v>
      </c>
      <c r="D11673" s="45" t="s">
        <v>12340</v>
      </c>
      <c r="E11673" s="45" t="s">
        <v>13581</v>
      </c>
      <c r="AF11673" s="326"/>
    </row>
    <row r="11674" spans="1:32" x14ac:dyDescent="0.25">
      <c r="A11674" s="44" t="s">
        <v>14293</v>
      </c>
      <c r="B11674" s="44" t="s">
        <v>5639</v>
      </c>
      <c r="C11674" s="45">
        <v>25010401</v>
      </c>
      <c r="D11674" s="45" t="s">
        <v>12340</v>
      </c>
      <c r="E11674" s="45" t="s">
        <v>13581</v>
      </c>
      <c r="AF11674" s="326"/>
    </row>
    <row r="11675" spans="1:32" x14ac:dyDescent="0.25">
      <c r="A11675" s="44" t="s">
        <v>6844</v>
      </c>
      <c r="B11675" s="44" t="s">
        <v>2758</v>
      </c>
      <c r="C11675" s="45" t="s">
        <v>6845</v>
      </c>
      <c r="D11675" s="46" t="s">
        <v>13037</v>
      </c>
      <c r="E11675" s="46">
        <v>46441</v>
      </c>
      <c r="AF11675" s="326"/>
    </row>
    <row r="11676" spans="1:32" x14ac:dyDescent="0.25">
      <c r="A11676" s="44" t="s">
        <v>7578</v>
      </c>
      <c r="B11676" s="44" t="s">
        <v>2433</v>
      </c>
      <c r="C11676" s="45">
        <v>230105</v>
      </c>
      <c r="D11676" s="45" t="s">
        <v>12340</v>
      </c>
      <c r="E11676" s="45" t="s">
        <v>5580</v>
      </c>
      <c r="AF11676" s="326"/>
    </row>
    <row r="11677" spans="1:32" x14ac:dyDescent="0.25">
      <c r="A11677" s="44" t="s">
        <v>12288</v>
      </c>
      <c r="B11677" s="44" t="s">
        <v>13118</v>
      </c>
      <c r="C11677" s="45">
        <v>21.23</v>
      </c>
      <c r="D11677" s="45" t="s">
        <v>13565</v>
      </c>
      <c r="E11677" s="46">
        <v>46934</v>
      </c>
      <c r="F11677" s="45"/>
      <c r="G11677" s="93"/>
      <c r="H11677" s="93"/>
      <c r="I11677" s="99"/>
      <c r="J11677" s="99"/>
      <c r="K11677" s="99"/>
      <c r="L11677" s="99"/>
      <c r="M11677" s="99"/>
      <c r="N11677" s="99"/>
      <c r="O11677" s="99"/>
      <c r="P11677" s="99"/>
      <c r="Q11677" s="99"/>
      <c r="R11677" s="99"/>
      <c r="S11677" s="99"/>
      <c r="T11677" s="99"/>
      <c r="U11677" s="99"/>
      <c r="V11677" s="99"/>
      <c r="W11677" s="99"/>
      <c r="X11677" s="99"/>
      <c r="Y11677" s="99"/>
      <c r="Z11677" s="99"/>
      <c r="AF11677" s="326"/>
    </row>
    <row r="11678" spans="1:32" x14ac:dyDescent="0.25">
      <c r="A11678" s="44" t="s">
        <v>12288</v>
      </c>
      <c r="B11678" s="44" t="s">
        <v>5447</v>
      </c>
      <c r="C11678" s="45">
        <v>240804</v>
      </c>
      <c r="D11678" s="45" t="s">
        <v>12340</v>
      </c>
      <c r="E11678" s="45" t="s">
        <v>12234</v>
      </c>
      <c r="AF11678" s="326"/>
    </row>
    <row r="11679" spans="1:32" x14ac:dyDescent="0.3">
      <c r="A11679" s="372" t="s">
        <v>2801</v>
      </c>
      <c r="B11679" s="372" t="s">
        <v>2787</v>
      </c>
      <c r="C11679" s="125" t="s">
        <v>8393</v>
      </c>
      <c r="D11679" s="32" t="s">
        <v>20621</v>
      </c>
      <c r="E11679" s="125" t="s">
        <v>4471</v>
      </c>
      <c r="F11679" s="125" t="s">
        <v>1236</v>
      </c>
      <c r="G11679" s="125" t="s">
        <v>1237</v>
      </c>
      <c r="AF11679" s="326"/>
    </row>
    <row r="11680" spans="1:32" x14ac:dyDescent="0.3">
      <c r="A11680" s="372" t="s">
        <v>12031</v>
      </c>
      <c r="B11680" s="372" t="s">
        <v>12354</v>
      </c>
      <c r="C11680" s="125" t="s">
        <v>12187</v>
      </c>
      <c r="D11680" s="32" t="s">
        <v>20621</v>
      </c>
      <c r="E11680" s="125" t="s">
        <v>5239</v>
      </c>
      <c r="F11680" s="125" t="s">
        <v>1236</v>
      </c>
      <c r="G11680" s="125" t="s">
        <v>1237</v>
      </c>
      <c r="AF11680" s="326"/>
    </row>
    <row r="11681" spans="1:32" x14ac:dyDescent="0.25">
      <c r="A11681" s="44" t="s">
        <v>809</v>
      </c>
      <c r="B11681" s="44" t="s">
        <v>2433</v>
      </c>
      <c r="C11681" s="45">
        <v>250106</v>
      </c>
      <c r="D11681" s="45" t="s">
        <v>12340</v>
      </c>
      <c r="E11681" s="45" t="s">
        <v>12896</v>
      </c>
      <c r="AF11681" s="326"/>
    </row>
    <row r="11682" spans="1:32" x14ac:dyDescent="0.25">
      <c r="A11682" s="44" t="s">
        <v>809</v>
      </c>
      <c r="B11682" s="44" t="s">
        <v>3156</v>
      </c>
      <c r="C11682" s="45">
        <v>230904</v>
      </c>
      <c r="D11682" s="45" t="s">
        <v>12340</v>
      </c>
      <c r="E11682" s="45" t="s">
        <v>8524</v>
      </c>
      <c r="AF11682" s="326"/>
    </row>
    <row r="11683" spans="1:32" x14ac:dyDescent="0.3">
      <c r="A11683" s="57" t="s">
        <v>3812</v>
      </c>
      <c r="B11683" s="92" t="s">
        <v>3862</v>
      </c>
      <c r="C11683" s="93" t="s">
        <v>3860</v>
      </c>
      <c r="D11683" s="93" t="s">
        <v>3861</v>
      </c>
      <c r="E11683" s="94">
        <v>46203</v>
      </c>
      <c r="F11683" s="93"/>
      <c r="G11683" s="93"/>
      <c r="H11683" s="93"/>
      <c r="I11683" s="99"/>
      <c r="J11683" s="99"/>
      <c r="K11683" s="99"/>
      <c r="L11683" s="99"/>
      <c r="M11683" s="99"/>
      <c r="N11683" s="99"/>
      <c r="O11683" s="99"/>
      <c r="P11683" s="99"/>
      <c r="Q11683" s="99"/>
      <c r="R11683" s="99"/>
      <c r="S11683" s="99"/>
      <c r="T11683" s="99"/>
      <c r="U11683" s="99"/>
      <c r="V11683" s="99"/>
      <c r="W11683" s="99"/>
      <c r="X11683" s="99"/>
      <c r="Y11683" s="99"/>
      <c r="Z11683" s="99"/>
      <c r="AA11683" s="380"/>
      <c r="AF11683" s="326"/>
    </row>
    <row r="11684" spans="1:32" x14ac:dyDescent="0.25">
      <c r="A11684" s="44" t="s">
        <v>3812</v>
      </c>
      <c r="B11684" s="44" t="s">
        <v>13127</v>
      </c>
      <c r="C11684" s="45">
        <v>13.25</v>
      </c>
      <c r="D11684" s="45" t="s">
        <v>13565</v>
      </c>
      <c r="E11684" s="46">
        <v>47664</v>
      </c>
      <c r="F11684" s="45" t="s">
        <v>1384</v>
      </c>
      <c r="G11684" s="93"/>
      <c r="H11684" s="93"/>
      <c r="I11684" s="99"/>
      <c r="J11684" s="99"/>
      <c r="K11684" s="99"/>
      <c r="L11684" s="99"/>
      <c r="M11684" s="99"/>
      <c r="N11684" s="99"/>
      <c r="O11684" s="99"/>
      <c r="P11684" s="99"/>
      <c r="Q11684" s="99"/>
      <c r="R11684" s="99"/>
      <c r="S11684" s="99"/>
      <c r="T11684" s="99"/>
      <c r="U11684" s="99"/>
      <c r="V11684" s="99"/>
      <c r="W11684" s="99"/>
      <c r="X11684" s="99"/>
      <c r="Y11684" s="99"/>
      <c r="Z11684" s="99"/>
      <c r="AF11684" s="326"/>
    </row>
    <row r="11685" spans="1:32" x14ac:dyDescent="0.25">
      <c r="A11685" s="44" t="s">
        <v>19501</v>
      </c>
      <c r="B11685" s="44" t="s">
        <v>3598</v>
      </c>
      <c r="C11685" s="45">
        <v>240301</v>
      </c>
      <c r="D11685" s="45" t="s">
        <v>12340</v>
      </c>
      <c r="E11685" s="45" t="s">
        <v>10032</v>
      </c>
      <c r="AF11685" s="326"/>
    </row>
    <row r="11686" spans="1:32" x14ac:dyDescent="0.25">
      <c r="A11686" s="44" t="s">
        <v>17174</v>
      </c>
      <c r="B11686" s="44" t="s">
        <v>13571</v>
      </c>
      <c r="C11686" s="45">
        <v>241101</v>
      </c>
      <c r="D11686" s="45" t="s">
        <v>12340</v>
      </c>
      <c r="E11686" s="45" t="s">
        <v>5650</v>
      </c>
      <c r="AF11686" s="326"/>
    </row>
    <row r="11687" spans="1:32" x14ac:dyDescent="0.25">
      <c r="A11687" s="44" t="s">
        <v>17174</v>
      </c>
      <c r="B11687" s="44" t="s">
        <v>2433</v>
      </c>
      <c r="C11687" s="45">
        <v>250106</v>
      </c>
      <c r="D11687" s="45" t="s">
        <v>12340</v>
      </c>
      <c r="E11687" s="45" t="s">
        <v>12896</v>
      </c>
      <c r="AF11687" s="326"/>
    </row>
    <row r="11688" spans="1:32" x14ac:dyDescent="0.3">
      <c r="A11688" s="372" t="s">
        <v>7381</v>
      </c>
      <c r="B11688" s="372" t="s">
        <v>1214</v>
      </c>
      <c r="C11688" s="125" t="s">
        <v>18610</v>
      </c>
      <c r="D11688" s="32" t="s">
        <v>20621</v>
      </c>
      <c r="E11688" s="125" t="s">
        <v>8976</v>
      </c>
      <c r="F11688" s="125" t="s">
        <v>1236</v>
      </c>
      <c r="G11688" s="125" t="s">
        <v>1237</v>
      </c>
      <c r="AF11688" s="326"/>
    </row>
    <row r="11689" spans="1:32" x14ac:dyDescent="0.3">
      <c r="A11689" s="372" t="s">
        <v>8332</v>
      </c>
      <c r="B11689" s="372" t="s">
        <v>1209</v>
      </c>
      <c r="C11689" s="125" t="s">
        <v>8691</v>
      </c>
      <c r="D11689" s="32" t="s">
        <v>20621</v>
      </c>
      <c r="E11689" s="125" t="s">
        <v>8524</v>
      </c>
      <c r="F11689" s="125" t="s">
        <v>1236</v>
      </c>
      <c r="G11689" s="125" t="s">
        <v>1237</v>
      </c>
      <c r="AF11689" s="326"/>
    </row>
    <row r="11690" spans="1:32" x14ac:dyDescent="0.3">
      <c r="A11690" s="372" t="s">
        <v>8332</v>
      </c>
      <c r="B11690" s="372" t="s">
        <v>12349</v>
      </c>
      <c r="C11690" s="125" t="s">
        <v>12350</v>
      </c>
      <c r="D11690" s="32" t="s">
        <v>20621</v>
      </c>
      <c r="E11690" s="125" t="s">
        <v>5075</v>
      </c>
      <c r="F11690" s="125" t="s">
        <v>1236</v>
      </c>
      <c r="G11690" s="125" t="s">
        <v>1237</v>
      </c>
      <c r="AF11690" s="326"/>
    </row>
    <row r="11691" spans="1:32" x14ac:dyDescent="0.25">
      <c r="A11691" s="44" t="s">
        <v>8332</v>
      </c>
      <c r="B11691" s="44" t="s">
        <v>8377</v>
      </c>
      <c r="C11691" s="45">
        <v>230505</v>
      </c>
      <c r="D11691" s="45" t="s">
        <v>12340</v>
      </c>
      <c r="E11691" s="45" t="s">
        <v>7651</v>
      </c>
      <c r="AF11691" s="326"/>
    </row>
    <row r="11692" spans="1:32" x14ac:dyDescent="0.25">
      <c r="A11692" s="44" t="s">
        <v>8332</v>
      </c>
      <c r="B11692" s="44" t="s">
        <v>8464</v>
      </c>
      <c r="C11692" s="45">
        <v>230701</v>
      </c>
      <c r="D11692" s="45" t="s">
        <v>12340</v>
      </c>
      <c r="E11692" s="45" t="s">
        <v>4375</v>
      </c>
      <c r="AF11692" s="326"/>
    </row>
    <row r="11693" spans="1:32" x14ac:dyDescent="0.25">
      <c r="A11693" s="44" t="s">
        <v>4318</v>
      </c>
      <c r="B11693" s="44" t="s">
        <v>1620</v>
      </c>
      <c r="C11693" s="45" t="s">
        <v>4319</v>
      </c>
      <c r="D11693" s="45" t="s">
        <v>12177</v>
      </c>
      <c r="E11693" s="45" t="s">
        <v>10638</v>
      </c>
      <c r="F11693" s="93"/>
      <c r="G11693" s="93"/>
      <c r="H11693" s="93"/>
      <c r="I11693" s="99"/>
      <c r="J11693" s="99"/>
      <c r="K11693" s="99"/>
      <c r="L11693" s="99"/>
      <c r="M11693" s="99"/>
      <c r="N11693" s="99"/>
      <c r="O11693" s="99"/>
      <c r="P11693" s="99"/>
      <c r="Q11693" s="99"/>
      <c r="R11693" s="99"/>
      <c r="S11693" s="99"/>
      <c r="T11693" s="99"/>
      <c r="U11693" s="99"/>
      <c r="V11693" s="99"/>
      <c r="W11693" s="99"/>
      <c r="X11693" s="99"/>
      <c r="Y11693" s="99"/>
      <c r="Z11693" s="99"/>
      <c r="AF11693" s="326"/>
    </row>
    <row r="11694" spans="1:32" x14ac:dyDescent="0.25">
      <c r="A11694" s="44" t="s">
        <v>4318</v>
      </c>
      <c r="B11694" s="44" t="s">
        <v>4315</v>
      </c>
      <c r="C11694" s="45" t="s">
        <v>4320</v>
      </c>
      <c r="D11694" s="45" t="s">
        <v>12177</v>
      </c>
      <c r="E11694" s="46">
        <v>46844</v>
      </c>
      <c r="F11694" s="93"/>
      <c r="G11694" s="93"/>
      <c r="H11694" s="93"/>
      <c r="I11694" s="99"/>
      <c r="J11694" s="99"/>
      <c r="K11694" s="99"/>
      <c r="L11694" s="99"/>
      <c r="M11694" s="99"/>
      <c r="N11694" s="99"/>
      <c r="O11694" s="99"/>
      <c r="P11694" s="99"/>
      <c r="Q11694" s="99"/>
      <c r="R11694" s="99"/>
      <c r="S11694" s="99"/>
      <c r="T11694" s="99"/>
      <c r="U11694" s="99"/>
      <c r="V11694" s="99"/>
      <c r="W11694" s="99"/>
      <c r="X11694" s="99"/>
      <c r="Y11694" s="99"/>
      <c r="Z11694" s="99"/>
      <c r="AF11694" s="326"/>
    </row>
    <row r="11695" spans="1:32" x14ac:dyDescent="0.25">
      <c r="A11695" s="44" t="s">
        <v>4318</v>
      </c>
      <c r="B11695" s="44" t="s">
        <v>1620</v>
      </c>
      <c r="C11695" s="45" t="s">
        <v>4319</v>
      </c>
      <c r="D11695" s="93" t="s">
        <v>18817</v>
      </c>
      <c r="E11695" s="45" t="s">
        <v>10638</v>
      </c>
      <c r="F11695" s="379"/>
      <c r="G11695" s="379"/>
      <c r="H11695" s="379"/>
      <c r="I11695" s="380"/>
      <c r="J11695" s="380"/>
      <c r="K11695" s="380"/>
      <c r="L11695" s="380"/>
      <c r="M11695" s="380"/>
      <c r="N11695" s="380"/>
      <c r="O11695" s="380"/>
      <c r="P11695" s="380"/>
      <c r="Q11695" s="380"/>
      <c r="R11695" s="380"/>
      <c r="S11695" s="380"/>
      <c r="T11695" s="380"/>
      <c r="U11695" s="380"/>
      <c r="V11695" s="380"/>
      <c r="W11695" s="380"/>
      <c r="X11695" s="380"/>
      <c r="Y11695" s="380"/>
      <c r="Z11695" s="380"/>
      <c r="AA11695" s="380"/>
      <c r="AF11695" s="326"/>
    </row>
    <row r="11696" spans="1:32" x14ac:dyDescent="0.25">
      <c r="A11696" s="44" t="s">
        <v>4318</v>
      </c>
      <c r="B11696" s="44" t="s">
        <v>4315</v>
      </c>
      <c r="C11696" s="45" t="s">
        <v>4320</v>
      </c>
      <c r="D11696" s="93" t="s">
        <v>18817</v>
      </c>
      <c r="E11696" s="45" t="s">
        <v>15062</v>
      </c>
      <c r="F11696" s="379"/>
      <c r="G11696" s="379"/>
      <c r="H11696" s="379"/>
      <c r="I11696" s="380"/>
      <c r="J11696" s="380"/>
      <c r="K11696" s="380"/>
      <c r="L11696" s="380"/>
      <c r="M11696" s="380"/>
      <c r="N11696" s="380"/>
      <c r="O11696" s="380"/>
      <c r="P11696" s="380"/>
      <c r="Q11696" s="380"/>
      <c r="R11696" s="380"/>
      <c r="S11696" s="380"/>
      <c r="T11696" s="380"/>
      <c r="U11696" s="380"/>
      <c r="V11696" s="380"/>
      <c r="W11696" s="380"/>
      <c r="X11696" s="380"/>
      <c r="Y11696" s="380"/>
      <c r="Z11696" s="380"/>
      <c r="AA11696" s="380"/>
      <c r="AF11696" s="326"/>
    </row>
    <row r="11697" spans="1:32" x14ac:dyDescent="0.25">
      <c r="A11697" s="44" t="s">
        <v>4318</v>
      </c>
      <c r="B11697" s="44" t="s">
        <v>1620</v>
      </c>
      <c r="C11697" s="45" t="s">
        <v>4319</v>
      </c>
      <c r="D11697" s="45" t="s">
        <v>10697</v>
      </c>
      <c r="E11697" s="45" t="s">
        <v>10638</v>
      </c>
      <c r="F11697" s="93"/>
      <c r="G11697" s="93"/>
      <c r="H11697" s="93"/>
      <c r="I11697" s="99"/>
      <c r="J11697" s="99"/>
      <c r="K11697" s="99"/>
      <c r="L11697" s="99"/>
      <c r="M11697" s="99"/>
      <c r="N11697" s="99"/>
      <c r="O11697" s="99"/>
      <c r="P11697" s="99"/>
      <c r="Q11697" s="99"/>
      <c r="R11697" s="99"/>
      <c r="S11697" s="99"/>
      <c r="T11697" s="99"/>
      <c r="U11697" s="99"/>
      <c r="V11697" s="99"/>
      <c r="W11697" s="99"/>
      <c r="X11697" s="99"/>
      <c r="Y11697" s="99"/>
      <c r="Z11697" s="99"/>
      <c r="AF11697" s="326"/>
    </row>
    <row r="11698" spans="1:32" x14ac:dyDescent="0.25">
      <c r="A11698" s="44" t="s">
        <v>4318</v>
      </c>
      <c r="B11698" s="44" t="s">
        <v>4315</v>
      </c>
      <c r="C11698" s="45" t="s">
        <v>4320</v>
      </c>
      <c r="D11698" s="45" t="s">
        <v>10697</v>
      </c>
      <c r="E11698" s="45" t="s">
        <v>4317</v>
      </c>
      <c r="F11698" s="93"/>
      <c r="G11698" s="93"/>
      <c r="H11698" s="93"/>
      <c r="I11698" s="99"/>
      <c r="J11698" s="99"/>
      <c r="K11698" s="99"/>
      <c r="L11698" s="99"/>
      <c r="M11698" s="99"/>
      <c r="N11698" s="99"/>
      <c r="O11698" s="99"/>
      <c r="P11698" s="99"/>
      <c r="Q11698" s="99"/>
      <c r="R11698" s="99"/>
      <c r="S11698" s="99"/>
      <c r="T11698" s="99"/>
      <c r="U11698" s="99"/>
      <c r="V11698" s="99"/>
      <c r="W11698" s="99"/>
      <c r="X11698" s="99"/>
      <c r="Y11698" s="99"/>
      <c r="Z11698" s="99"/>
      <c r="AF11698" s="326"/>
    </row>
    <row r="11699" spans="1:32" x14ac:dyDescent="0.25">
      <c r="A11699" s="44" t="s">
        <v>19502</v>
      </c>
      <c r="B11699" s="44" t="s">
        <v>973</v>
      </c>
      <c r="C11699" s="45">
        <v>260101</v>
      </c>
      <c r="D11699" s="45" t="s">
        <v>12340</v>
      </c>
      <c r="E11699" s="45" t="s">
        <v>8976</v>
      </c>
      <c r="AF11699" s="326"/>
    </row>
    <row r="11700" spans="1:32" x14ac:dyDescent="0.25">
      <c r="A11700" s="44" t="s">
        <v>19502</v>
      </c>
      <c r="B11700" s="44" t="s">
        <v>18840</v>
      </c>
      <c r="C11700" s="45">
        <v>260202</v>
      </c>
      <c r="D11700" s="45" t="s">
        <v>12340</v>
      </c>
      <c r="E11700" s="45" t="s">
        <v>10021</v>
      </c>
      <c r="AF11700" s="326"/>
    </row>
    <row r="11701" spans="1:32" x14ac:dyDescent="0.25">
      <c r="A11701" s="44" t="s">
        <v>8093</v>
      </c>
      <c r="B11701" s="44" t="s">
        <v>152</v>
      </c>
      <c r="C11701" s="45" t="s">
        <v>8094</v>
      </c>
      <c r="D11701" s="45" t="s">
        <v>12177</v>
      </c>
      <c r="E11701" s="45" t="s">
        <v>4375</v>
      </c>
      <c r="F11701" s="93"/>
      <c r="G11701" s="93"/>
      <c r="H11701" s="93"/>
      <c r="I11701" s="99"/>
      <c r="J11701" s="99"/>
      <c r="K11701" s="99"/>
      <c r="L11701" s="99"/>
      <c r="M11701" s="99"/>
      <c r="N11701" s="99"/>
      <c r="O11701" s="99"/>
      <c r="P11701" s="99"/>
      <c r="Q11701" s="99"/>
      <c r="R11701" s="99"/>
      <c r="S11701" s="99"/>
      <c r="T11701" s="99"/>
      <c r="U11701" s="99"/>
      <c r="V11701" s="99"/>
      <c r="W11701" s="99"/>
      <c r="X11701" s="99"/>
      <c r="Y11701" s="99"/>
      <c r="Z11701" s="99"/>
      <c r="AF11701" s="326"/>
    </row>
    <row r="11702" spans="1:32" x14ac:dyDescent="0.25">
      <c r="A11702" s="44" t="s">
        <v>8093</v>
      </c>
      <c r="B11702" s="44" t="s">
        <v>152</v>
      </c>
      <c r="C11702" s="45" t="s">
        <v>8094</v>
      </c>
      <c r="D11702" s="93" t="s">
        <v>18817</v>
      </c>
      <c r="E11702" s="45" t="s">
        <v>4375</v>
      </c>
      <c r="F11702" s="379"/>
      <c r="G11702" s="379"/>
      <c r="H11702" s="379"/>
      <c r="I11702" s="380"/>
      <c r="J11702" s="380"/>
      <c r="K11702" s="380"/>
      <c r="L11702" s="380"/>
      <c r="M11702" s="380"/>
      <c r="N11702" s="380"/>
      <c r="O11702" s="380"/>
      <c r="P11702" s="380"/>
      <c r="Q11702" s="380"/>
      <c r="R11702" s="380"/>
      <c r="S11702" s="380"/>
      <c r="T11702" s="380"/>
      <c r="U11702" s="380"/>
      <c r="V11702" s="380"/>
      <c r="W11702" s="380"/>
      <c r="X11702" s="380"/>
      <c r="Y11702" s="380"/>
      <c r="Z11702" s="380"/>
      <c r="AA11702" s="380"/>
      <c r="AF11702" s="326"/>
    </row>
    <row r="11703" spans="1:32" x14ac:dyDescent="0.25">
      <c r="A11703" s="44" t="s">
        <v>8093</v>
      </c>
      <c r="B11703" s="44" t="s">
        <v>152</v>
      </c>
      <c r="C11703" s="45" t="s">
        <v>8094</v>
      </c>
      <c r="D11703" s="45" t="s">
        <v>10697</v>
      </c>
      <c r="E11703" s="46">
        <v>46295</v>
      </c>
      <c r="F11703" s="93"/>
      <c r="G11703" s="93"/>
      <c r="H11703" s="93"/>
      <c r="I11703" s="99"/>
      <c r="J11703" s="99"/>
      <c r="K11703" s="99"/>
      <c r="L11703" s="99"/>
      <c r="M11703" s="99"/>
      <c r="N11703" s="99"/>
      <c r="O11703" s="99"/>
      <c r="P11703" s="99"/>
      <c r="Q11703" s="99"/>
      <c r="R11703" s="99"/>
      <c r="S11703" s="99"/>
      <c r="T11703" s="99"/>
      <c r="U11703" s="99"/>
      <c r="V11703" s="99"/>
      <c r="W11703" s="99"/>
      <c r="X11703" s="99"/>
      <c r="Y11703" s="99"/>
      <c r="Z11703" s="99"/>
      <c r="AF11703" s="326"/>
    </row>
    <row r="11704" spans="1:32" x14ac:dyDescent="0.25">
      <c r="A11704" s="44" t="s">
        <v>8863</v>
      </c>
      <c r="B11704" s="44" t="s">
        <v>20344</v>
      </c>
      <c r="C11704" s="45" t="s">
        <v>8813</v>
      </c>
      <c r="D11704" s="32" t="s">
        <v>12570</v>
      </c>
      <c r="E11704" s="46">
        <v>46387</v>
      </c>
      <c r="AF11704" s="326"/>
    </row>
    <row r="11705" spans="1:32" x14ac:dyDescent="0.25">
      <c r="A11705" s="44" t="s">
        <v>4523</v>
      </c>
      <c r="B11705" s="44" t="s">
        <v>3298</v>
      </c>
      <c r="C11705" s="45">
        <v>26010402</v>
      </c>
      <c r="D11705" s="45" t="s">
        <v>12340</v>
      </c>
      <c r="E11705" s="45" t="s">
        <v>18836</v>
      </c>
      <c r="AF11705" s="326"/>
    </row>
    <row r="11706" spans="1:32" x14ac:dyDescent="0.25">
      <c r="A11706" s="44" t="s">
        <v>4523</v>
      </c>
      <c r="B11706" s="44" t="s">
        <v>5639</v>
      </c>
      <c r="C11706" s="45">
        <v>26010401</v>
      </c>
      <c r="D11706" s="45" t="s">
        <v>12340</v>
      </c>
      <c r="E11706" s="45" t="s">
        <v>18836</v>
      </c>
      <c r="AF11706" s="326"/>
    </row>
    <row r="11707" spans="1:32" x14ac:dyDescent="0.25">
      <c r="A11707" s="44" t="s">
        <v>4523</v>
      </c>
      <c r="B11707" s="44" t="s">
        <v>4036</v>
      </c>
      <c r="C11707" s="45">
        <v>24060401</v>
      </c>
      <c r="D11707" s="45" t="s">
        <v>12340</v>
      </c>
      <c r="E11707" s="45" t="s">
        <v>5235</v>
      </c>
      <c r="AF11707" s="326"/>
    </row>
    <row r="11708" spans="1:32" x14ac:dyDescent="0.25">
      <c r="A11708" s="44" t="s">
        <v>7018</v>
      </c>
      <c r="B11708" s="44" t="s">
        <v>7119</v>
      </c>
      <c r="C11708" s="45">
        <v>26020102</v>
      </c>
      <c r="D11708" s="45" t="s">
        <v>12340</v>
      </c>
      <c r="E11708" s="45" t="s">
        <v>10021</v>
      </c>
      <c r="AF11708" s="326"/>
    </row>
    <row r="11709" spans="1:32" x14ac:dyDescent="0.25">
      <c r="A11709" s="44" t="s">
        <v>7018</v>
      </c>
      <c r="B11709" s="44" t="s">
        <v>18842</v>
      </c>
      <c r="C11709" s="45">
        <v>26020101</v>
      </c>
      <c r="D11709" s="45" t="s">
        <v>12340</v>
      </c>
      <c r="E11709" s="45" t="s">
        <v>10021</v>
      </c>
      <c r="AF11709" s="326"/>
    </row>
    <row r="11710" spans="1:32" x14ac:dyDescent="0.3">
      <c r="A11710" s="372" t="s">
        <v>20150</v>
      </c>
      <c r="B11710" s="372" t="s">
        <v>2383</v>
      </c>
      <c r="C11710" s="125" t="s">
        <v>20257</v>
      </c>
      <c r="D11710" s="32" t="s">
        <v>20621</v>
      </c>
      <c r="E11710" s="125" t="s">
        <v>8976</v>
      </c>
      <c r="F11710" s="125" t="s">
        <v>1237</v>
      </c>
      <c r="G11710" s="125" t="s">
        <v>1237</v>
      </c>
      <c r="AF11710" s="326"/>
    </row>
    <row r="11711" spans="1:32" x14ac:dyDescent="0.25">
      <c r="A11711" s="44" t="s">
        <v>11586</v>
      </c>
      <c r="B11711" s="44" t="s">
        <v>11295</v>
      </c>
      <c r="C11711" s="45">
        <v>240507</v>
      </c>
      <c r="D11711" s="45" t="s">
        <v>12340</v>
      </c>
      <c r="E11711" s="45" t="s">
        <v>5468</v>
      </c>
      <c r="AF11711" s="326"/>
    </row>
    <row r="11712" spans="1:32" x14ac:dyDescent="0.3">
      <c r="A11712" s="372" t="s">
        <v>12465</v>
      </c>
      <c r="B11712" s="372" t="s">
        <v>16874</v>
      </c>
      <c r="C11712" s="125" t="s">
        <v>13872</v>
      </c>
      <c r="D11712" s="32" t="s">
        <v>20621</v>
      </c>
      <c r="E11712" s="125" t="s">
        <v>5650</v>
      </c>
      <c r="F11712" s="125" t="s">
        <v>1236</v>
      </c>
      <c r="G11712" s="125" t="s">
        <v>1237</v>
      </c>
      <c r="AF11712" s="326"/>
    </row>
    <row r="11713" spans="1:32" x14ac:dyDescent="0.25">
      <c r="A11713" s="44" t="s">
        <v>810</v>
      </c>
      <c r="B11713" s="44" t="s">
        <v>2433</v>
      </c>
      <c r="C11713" s="45">
        <v>230105</v>
      </c>
      <c r="D11713" s="45" t="s">
        <v>12340</v>
      </c>
      <c r="E11713" s="45" t="s">
        <v>5580</v>
      </c>
      <c r="AF11713" s="326"/>
    </row>
    <row r="11714" spans="1:32" x14ac:dyDescent="0.25">
      <c r="A11714" s="44" t="s">
        <v>9632</v>
      </c>
      <c r="B11714" s="44" t="s">
        <v>16228</v>
      </c>
      <c r="C11714" s="45" t="s">
        <v>12822</v>
      </c>
      <c r="D11714" s="93" t="s">
        <v>3876</v>
      </c>
      <c r="E11714" s="359">
        <f>DATE(2028,12,3)</f>
        <v>47090</v>
      </c>
      <c r="F11714" s="93"/>
      <c r="G11714" s="93"/>
      <c r="H11714" s="93"/>
      <c r="I11714" s="99"/>
      <c r="J11714" s="99"/>
      <c r="K11714" s="99"/>
      <c r="L11714" s="99"/>
      <c r="M11714" s="99"/>
      <c r="N11714" s="99"/>
      <c r="O11714" s="99"/>
      <c r="P11714" s="99"/>
      <c r="Q11714" s="99"/>
      <c r="R11714" s="99"/>
      <c r="S11714" s="99"/>
      <c r="T11714" s="99"/>
      <c r="U11714" s="99"/>
      <c r="V11714" s="99"/>
      <c r="W11714" s="99"/>
      <c r="X11714" s="99"/>
      <c r="Y11714" s="99"/>
      <c r="Z11714" s="99"/>
      <c r="AF11714" s="326"/>
    </row>
    <row r="11715" spans="1:32" x14ac:dyDescent="0.25">
      <c r="A11715" s="44" t="s">
        <v>17175</v>
      </c>
      <c r="B11715" s="44" t="s">
        <v>11304</v>
      </c>
      <c r="C11715" s="45">
        <v>240403</v>
      </c>
      <c r="D11715" s="45" t="s">
        <v>12340</v>
      </c>
      <c r="E11715" s="45" t="s">
        <v>5311</v>
      </c>
      <c r="AF11715" s="326"/>
    </row>
    <row r="11716" spans="1:32" x14ac:dyDescent="0.25">
      <c r="A11716" s="44" t="s">
        <v>17175</v>
      </c>
      <c r="B11716" s="44" t="s">
        <v>2433</v>
      </c>
      <c r="C11716" s="45">
        <v>250106</v>
      </c>
      <c r="D11716" s="45" t="s">
        <v>12340</v>
      </c>
      <c r="E11716" s="45" t="s">
        <v>12896</v>
      </c>
      <c r="AF11716" s="326"/>
    </row>
    <row r="11717" spans="1:32" x14ac:dyDescent="0.3">
      <c r="A11717" s="372" t="s">
        <v>12032</v>
      </c>
      <c r="B11717" s="372" t="s">
        <v>12354</v>
      </c>
      <c r="C11717" s="125" t="s">
        <v>12187</v>
      </c>
      <c r="D11717" s="32" t="s">
        <v>20621</v>
      </c>
      <c r="E11717" s="125" t="s">
        <v>5239</v>
      </c>
      <c r="F11717" s="125" t="s">
        <v>1236</v>
      </c>
      <c r="G11717" s="125" t="s">
        <v>1237</v>
      </c>
      <c r="AF11717" s="326"/>
    </row>
    <row r="11718" spans="1:32" x14ac:dyDescent="0.25">
      <c r="A11718" s="44" t="s">
        <v>12032</v>
      </c>
      <c r="B11718" s="44" t="s">
        <v>5447</v>
      </c>
      <c r="C11718" s="45">
        <v>240804</v>
      </c>
      <c r="D11718" s="45" t="s">
        <v>12340</v>
      </c>
      <c r="E11718" s="45" t="s">
        <v>12234</v>
      </c>
      <c r="AF11718" s="326"/>
    </row>
    <row r="11719" spans="1:32" x14ac:dyDescent="0.25">
      <c r="A11719" s="44" t="s">
        <v>17812</v>
      </c>
      <c r="B11719" s="44" t="s">
        <v>20337</v>
      </c>
      <c r="C11719" s="45" t="s">
        <v>17804</v>
      </c>
      <c r="D11719" s="32" t="s">
        <v>12570</v>
      </c>
      <c r="E11719" s="46">
        <v>46387</v>
      </c>
      <c r="AF11719" s="326"/>
    </row>
    <row r="11720" spans="1:32" x14ac:dyDescent="0.25">
      <c r="A11720" s="44" t="s">
        <v>17813</v>
      </c>
      <c r="B11720" s="44" t="s">
        <v>20337</v>
      </c>
      <c r="C11720" s="45" t="s">
        <v>17804</v>
      </c>
      <c r="D11720" s="32" t="s">
        <v>12570</v>
      </c>
      <c r="E11720" s="46">
        <v>46387</v>
      </c>
      <c r="AF11720" s="326"/>
    </row>
    <row r="11721" spans="1:32" x14ac:dyDescent="0.25">
      <c r="A11721" s="44" t="s">
        <v>10771</v>
      </c>
      <c r="B11721" s="44" t="s">
        <v>1945</v>
      </c>
      <c r="C11721" s="45" t="s">
        <v>10772</v>
      </c>
      <c r="D11721" s="46" t="s">
        <v>13037</v>
      </c>
      <c r="E11721" s="46">
        <v>46445</v>
      </c>
      <c r="AF11721" s="326"/>
    </row>
    <row r="11722" spans="1:32" x14ac:dyDescent="0.25">
      <c r="A11722" s="44" t="s">
        <v>12924</v>
      </c>
      <c r="B11722" s="44" t="s">
        <v>12920</v>
      </c>
      <c r="C11722" s="45" t="s">
        <v>12925</v>
      </c>
      <c r="D11722" s="45" t="s">
        <v>12177</v>
      </c>
      <c r="E11722" s="45" t="s">
        <v>10639</v>
      </c>
      <c r="F11722" s="93"/>
      <c r="G11722" s="93"/>
      <c r="H11722" s="93"/>
      <c r="I11722" s="99"/>
      <c r="J11722" s="99"/>
      <c r="K11722" s="99"/>
      <c r="L11722" s="99"/>
      <c r="M11722" s="99"/>
      <c r="N11722" s="99"/>
      <c r="O11722" s="99"/>
      <c r="P11722" s="99"/>
      <c r="Q11722" s="99"/>
      <c r="R11722" s="99"/>
      <c r="S11722" s="99"/>
      <c r="T11722" s="99"/>
      <c r="U11722" s="99"/>
      <c r="V11722" s="99"/>
      <c r="W11722" s="99"/>
      <c r="X11722" s="99"/>
      <c r="Y11722" s="99"/>
      <c r="Z11722" s="99"/>
      <c r="AF11722" s="326"/>
    </row>
    <row r="11723" spans="1:32" x14ac:dyDescent="0.25">
      <c r="A11723" s="44" t="s">
        <v>12924</v>
      </c>
      <c r="B11723" s="44" t="s">
        <v>12920</v>
      </c>
      <c r="C11723" s="45" t="s">
        <v>12925</v>
      </c>
      <c r="D11723" s="93" t="s">
        <v>18817</v>
      </c>
      <c r="E11723" s="45" t="s">
        <v>10639</v>
      </c>
      <c r="F11723" s="379"/>
      <c r="G11723" s="379"/>
      <c r="H11723" s="379"/>
      <c r="I11723" s="380"/>
      <c r="J11723" s="380"/>
      <c r="K11723" s="380"/>
      <c r="L11723" s="380"/>
      <c r="M11723" s="380"/>
      <c r="N11723" s="380"/>
      <c r="O11723" s="380"/>
      <c r="P11723" s="380"/>
      <c r="Q11723" s="380"/>
      <c r="R11723" s="380"/>
      <c r="S11723" s="380"/>
      <c r="T11723" s="380"/>
      <c r="U11723" s="380"/>
      <c r="V11723" s="380"/>
      <c r="W11723" s="380"/>
      <c r="X11723" s="380"/>
      <c r="Y11723" s="380"/>
      <c r="Z11723" s="380"/>
      <c r="AA11723" s="380"/>
      <c r="AF11723" s="326"/>
    </row>
    <row r="11724" spans="1:32" x14ac:dyDescent="0.25">
      <c r="A11724" s="44" t="s">
        <v>12823</v>
      </c>
      <c r="B11724" s="44" t="s">
        <v>15923</v>
      </c>
      <c r="C11724" s="45" t="s">
        <v>12824</v>
      </c>
      <c r="D11724" s="93" t="s">
        <v>3876</v>
      </c>
      <c r="E11724" s="359">
        <f>DATE(2028,7,23)</f>
        <v>46957</v>
      </c>
      <c r="F11724" s="93"/>
      <c r="G11724" s="93"/>
      <c r="H11724" s="93"/>
      <c r="I11724" s="99"/>
      <c r="J11724" s="99"/>
      <c r="K11724" s="99"/>
      <c r="L11724" s="99"/>
      <c r="M11724" s="99"/>
      <c r="N11724" s="99"/>
      <c r="O11724" s="99"/>
      <c r="P11724" s="99"/>
      <c r="Q11724" s="99"/>
      <c r="R11724" s="99"/>
      <c r="S11724" s="99"/>
      <c r="T11724" s="99"/>
      <c r="U11724" s="99"/>
      <c r="V11724" s="99"/>
      <c r="W11724" s="99"/>
      <c r="X11724" s="99"/>
      <c r="Y11724" s="99"/>
      <c r="Z11724" s="99"/>
      <c r="AF11724" s="326"/>
    </row>
    <row r="11725" spans="1:32" x14ac:dyDescent="0.25">
      <c r="A11725" s="44" t="s">
        <v>9633</v>
      </c>
      <c r="B11725" s="44" t="s">
        <v>15931</v>
      </c>
      <c r="C11725" s="45" t="s">
        <v>7149</v>
      </c>
      <c r="D11725" s="93" t="s">
        <v>3876</v>
      </c>
      <c r="E11725" s="359">
        <f>DATE(2027,4,17)</f>
        <v>46494</v>
      </c>
      <c r="F11725" s="93"/>
      <c r="G11725" s="93"/>
      <c r="H11725" s="93"/>
      <c r="I11725" s="99"/>
      <c r="J11725" s="99"/>
      <c r="K11725" s="99"/>
      <c r="L11725" s="99"/>
      <c r="M11725" s="99"/>
      <c r="N11725" s="99"/>
      <c r="O11725" s="99"/>
      <c r="P11725" s="99"/>
      <c r="Q11725" s="99"/>
      <c r="R11725" s="99"/>
      <c r="S11725" s="99"/>
      <c r="T11725" s="99"/>
      <c r="U11725" s="99"/>
      <c r="V11725" s="99"/>
      <c r="W11725" s="99"/>
      <c r="X11725" s="99"/>
      <c r="Y11725" s="99"/>
      <c r="Z11725" s="99"/>
      <c r="AF11725" s="326"/>
    </row>
    <row r="11726" spans="1:32" x14ac:dyDescent="0.25">
      <c r="A11726" s="44" t="s">
        <v>5644</v>
      </c>
      <c r="B11726" s="44" t="s">
        <v>965</v>
      </c>
      <c r="C11726" s="45">
        <v>220303</v>
      </c>
      <c r="D11726" s="45" t="s">
        <v>12340</v>
      </c>
      <c r="E11726" s="45" t="s">
        <v>2686</v>
      </c>
      <c r="AF11726" s="326"/>
    </row>
    <row r="11727" spans="1:32" x14ac:dyDescent="0.25">
      <c r="A11727" s="44" t="s">
        <v>1417</v>
      </c>
      <c r="B11727" s="44" t="s">
        <v>2622</v>
      </c>
      <c r="C11727" s="45" t="s">
        <v>2652</v>
      </c>
      <c r="D11727" s="45" t="s">
        <v>12177</v>
      </c>
      <c r="E11727" s="45" t="s">
        <v>15065</v>
      </c>
      <c r="F11727" s="93"/>
      <c r="G11727" s="93"/>
      <c r="H11727" s="93"/>
      <c r="I11727" s="99"/>
      <c r="J11727" s="99"/>
      <c r="K11727" s="99"/>
      <c r="L11727" s="99"/>
      <c r="M11727" s="99"/>
      <c r="N11727" s="99"/>
      <c r="O11727" s="99"/>
      <c r="P11727" s="99"/>
      <c r="Q11727" s="99"/>
      <c r="R11727" s="99"/>
      <c r="S11727" s="99"/>
      <c r="T11727" s="99"/>
      <c r="U11727" s="99"/>
      <c r="V11727" s="99"/>
      <c r="W11727" s="99"/>
      <c r="X11727" s="99"/>
      <c r="Y11727" s="99"/>
      <c r="Z11727" s="99"/>
      <c r="AF11727" s="326"/>
    </row>
    <row r="11728" spans="1:32" x14ac:dyDescent="0.25">
      <c r="A11728" s="44" t="s">
        <v>1417</v>
      </c>
      <c r="B11728" s="44" t="s">
        <v>2622</v>
      </c>
      <c r="C11728" s="45" t="s">
        <v>2652</v>
      </c>
      <c r="D11728" s="93" t="s">
        <v>18817</v>
      </c>
      <c r="E11728" s="45" t="s">
        <v>15065</v>
      </c>
      <c r="F11728" s="379"/>
      <c r="G11728" s="379"/>
      <c r="H11728" s="379"/>
      <c r="I11728" s="380"/>
      <c r="J11728" s="380"/>
      <c r="K11728" s="380"/>
      <c r="L11728" s="380"/>
      <c r="M11728" s="380"/>
      <c r="N11728" s="380"/>
      <c r="O11728" s="380"/>
      <c r="P11728" s="380"/>
      <c r="Q11728" s="380"/>
      <c r="R11728" s="380"/>
      <c r="S11728" s="380"/>
      <c r="T11728" s="380"/>
      <c r="U11728" s="380"/>
      <c r="V11728" s="380"/>
      <c r="W11728" s="380"/>
      <c r="X11728" s="380"/>
      <c r="Y11728" s="380"/>
      <c r="Z11728" s="380"/>
      <c r="AA11728" s="380"/>
      <c r="AF11728" s="326"/>
    </row>
    <row r="11729" spans="1:32" x14ac:dyDescent="0.25">
      <c r="A11729" s="44" t="s">
        <v>1417</v>
      </c>
      <c r="B11729" s="44" t="s">
        <v>16229</v>
      </c>
      <c r="C11729" s="45" t="s">
        <v>9918</v>
      </c>
      <c r="D11729" s="93" t="s">
        <v>3876</v>
      </c>
      <c r="E11729" s="359">
        <f>DATE(2027,8,9)</f>
        <v>46608</v>
      </c>
      <c r="F11729" s="93"/>
      <c r="G11729" s="93"/>
      <c r="H11729" s="93"/>
      <c r="I11729" s="99"/>
      <c r="J11729" s="99"/>
      <c r="K11729" s="99"/>
      <c r="L11729" s="99"/>
      <c r="M11729" s="99"/>
      <c r="N11729" s="99"/>
      <c r="O11729" s="99"/>
      <c r="P11729" s="99"/>
      <c r="Q11729" s="99"/>
      <c r="R11729" s="99"/>
      <c r="S11729" s="99"/>
      <c r="T11729" s="99"/>
      <c r="U11729" s="99"/>
      <c r="V11729" s="99"/>
      <c r="W11729" s="99"/>
      <c r="X11729" s="99"/>
      <c r="Y11729" s="99"/>
      <c r="Z11729" s="99"/>
      <c r="AF11729" s="326"/>
    </row>
    <row r="11730" spans="1:32" x14ac:dyDescent="0.25">
      <c r="A11730" s="44" t="s">
        <v>1417</v>
      </c>
      <c r="B11730" s="44" t="s">
        <v>2622</v>
      </c>
      <c r="C11730" s="45" t="s">
        <v>2652</v>
      </c>
      <c r="D11730" s="45" t="s">
        <v>10697</v>
      </c>
      <c r="E11730" s="45" t="s">
        <v>2624</v>
      </c>
      <c r="F11730" s="93"/>
      <c r="G11730" s="93"/>
      <c r="H11730" s="93"/>
      <c r="I11730" s="99"/>
      <c r="J11730" s="99"/>
      <c r="K11730" s="99"/>
      <c r="L11730" s="99"/>
      <c r="M11730" s="99"/>
      <c r="N11730" s="99"/>
      <c r="O11730" s="99"/>
      <c r="P11730" s="99"/>
      <c r="Q11730" s="99"/>
      <c r="R11730" s="99"/>
      <c r="S11730" s="99"/>
      <c r="T11730" s="99"/>
      <c r="U11730" s="99"/>
      <c r="V11730" s="99"/>
      <c r="W11730" s="99"/>
      <c r="X11730" s="99"/>
      <c r="Y11730" s="99"/>
      <c r="Z11730" s="99"/>
      <c r="AA11730" s="380"/>
      <c r="AF11730" s="326"/>
    </row>
    <row r="11731" spans="1:32" x14ac:dyDescent="0.25">
      <c r="A11731" s="44" t="s">
        <v>1116</v>
      </c>
      <c r="B11731" s="44" t="s">
        <v>9019</v>
      </c>
      <c r="C11731" s="45">
        <v>23110102</v>
      </c>
      <c r="D11731" s="45" t="s">
        <v>12340</v>
      </c>
      <c r="E11731" s="45" t="s">
        <v>9018</v>
      </c>
      <c r="AF11731" s="326"/>
    </row>
    <row r="11732" spans="1:32" x14ac:dyDescent="0.25">
      <c r="A11732" s="44" t="s">
        <v>1116</v>
      </c>
      <c r="B11732" s="44" t="s">
        <v>18845</v>
      </c>
      <c r="C11732" s="45">
        <v>23110101</v>
      </c>
      <c r="D11732" s="45" t="s">
        <v>12340</v>
      </c>
      <c r="E11732" s="45" t="s">
        <v>9018</v>
      </c>
      <c r="AF11732" s="326"/>
    </row>
    <row r="11733" spans="1:32" x14ac:dyDescent="0.3">
      <c r="A11733" s="372" t="s">
        <v>12033</v>
      </c>
      <c r="B11733" s="372" t="s">
        <v>3577</v>
      </c>
      <c r="C11733" s="125" t="s">
        <v>11919</v>
      </c>
      <c r="D11733" s="32" t="s">
        <v>20621</v>
      </c>
      <c r="E11733" s="125" t="s">
        <v>2686</v>
      </c>
      <c r="F11733" s="125" t="s">
        <v>1236</v>
      </c>
      <c r="G11733" s="125" t="s">
        <v>1237</v>
      </c>
      <c r="AF11733" s="326"/>
    </row>
    <row r="11734" spans="1:32" x14ac:dyDescent="0.25">
      <c r="A11734" s="44" t="s">
        <v>4524</v>
      </c>
      <c r="B11734" s="44" t="s">
        <v>210</v>
      </c>
      <c r="C11734" s="45">
        <v>241001</v>
      </c>
      <c r="D11734" s="45" t="s">
        <v>12340</v>
      </c>
      <c r="E11734" s="45" t="s">
        <v>5650</v>
      </c>
      <c r="AF11734" s="326"/>
    </row>
    <row r="11735" spans="1:32" x14ac:dyDescent="0.25">
      <c r="A11735" s="44" t="s">
        <v>14939</v>
      </c>
      <c r="B11735" s="44" t="s">
        <v>16175</v>
      </c>
      <c r="C11735" s="45" t="s">
        <v>14940</v>
      </c>
      <c r="D11735" s="93" t="s">
        <v>3876</v>
      </c>
      <c r="E11735" s="359">
        <f>DATE(2028,10,24)</f>
        <v>47050</v>
      </c>
      <c r="F11735" s="93"/>
      <c r="G11735" s="93"/>
      <c r="H11735" s="93"/>
      <c r="I11735" s="99"/>
      <c r="J11735" s="99"/>
      <c r="K11735" s="99"/>
      <c r="L11735" s="99"/>
      <c r="M11735" s="99"/>
      <c r="N11735" s="99"/>
      <c r="O11735" s="99"/>
      <c r="P11735" s="99"/>
      <c r="Q11735" s="99"/>
      <c r="R11735" s="99"/>
      <c r="S11735" s="99"/>
      <c r="T11735" s="99"/>
      <c r="U11735" s="99"/>
      <c r="V11735" s="99"/>
      <c r="W11735" s="99"/>
      <c r="X11735" s="99"/>
      <c r="Y11735" s="99"/>
      <c r="Z11735" s="99"/>
      <c r="AF11735" s="326"/>
    </row>
    <row r="11736" spans="1:32" x14ac:dyDescent="0.25">
      <c r="A11736" s="44" t="s">
        <v>19503</v>
      </c>
      <c r="B11736" s="44" t="s">
        <v>980</v>
      </c>
      <c r="C11736" s="45">
        <v>260103</v>
      </c>
      <c r="D11736" s="45" t="s">
        <v>12340</v>
      </c>
      <c r="E11736" s="45" t="s">
        <v>8976</v>
      </c>
      <c r="AF11736" s="326"/>
    </row>
    <row r="11737" spans="1:32" x14ac:dyDescent="0.25">
      <c r="A11737" s="44" t="s">
        <v>7933</v>
      </c>
      <c r="B11737" s="44" t="s">
        <v>8144</v>
      </c>
      <c r="C11737" s="45">
        <v>159331</v>
      </c>
      <c r="D11737" s="45" t="s">
        <v>12177</v>
      </c>
      <c r="E11737" s="46">
        <v>47603</v>
      </c>
      <c r="F11737" s="93"/>
      <c r="G11737" s="93"/>
      <c r="H11737" s="93"/>
      <c r="I11737" s="99"/>
      <c r="J11737" s="99"/>
      <c r="K11737" s="99"/>
      <c r="L11737" s="99"/>
      <c r="M11737" s="99"/>
      <c r="N11737" s="99"/>
      <c r="O11737" s="99"/>
      <c r="P11737" s="99"/>
      <c r="Q11737" s="99"/>
      <c r="R11737" s="99"/>
      <c r="S11737" s="99"/>
      <c r="T11737" s="99"/>
      <c r="U11737" s="99"/>
      <c r="V11737" s="99"/>
      <c r="W11737" s="99"/>
      <c r="X11737" s="99"/>
      <c r="Y11737" s="99"/>
      <c r="Z11737" s="99"/>
      <c r="AF11737" s="326"/>
    </row>
    <row r="11738" spans="1:32" x14ac:dyDescent="0.25">
      <c r="A11738" s="44" t="s">
        <v>7933</v>
      </c>
      <c r="B11738" s="44" t="s">
        <v>15202</v>
      </c>
      <c r="C11738" s="45" t="s">
        <v>15203</v>
      </c>
      <c r="D11738" s="45" t="s">
        <v>12177</v>
      </c>
      <c r="E11738" s="45" t="s">
        <v>5640</v>
      </c>
      <c r="F11738" s="93"/>
      <c r="G11738" s="93"/>
      <c r="H11738" s="93"/>
      <c r="I11738" s="99"/>
      <c r="J11738" s="99"/>
      <c r="K11738" s="99"/>
      <c r="L11738" s="99"/>
      <c r="M11738" s="99"/>
      <c r="N11738" s="99"/>
      <c r="O11738" s="99"/>
      <c r="P11738" s="99"/>
      <c r="Q11738" s="99"/>
      <c r="R11738" s="99"/>
      <c r="S11738" s="99"/>
      <c r="T11738" s="99"/>
      <c r="U11738" s="99"/>
      <c r="V11738" s="99"/>
      <c r="W11738" s="99"/>
      <c r="X11738" s="99"/>
      <c r="Y11738" s="99"/>
      <c r="Z11738" s="99"/>
      <c r="AF11738" s="326"/>
    </row>
    <row r="11739" spans="1:32" x14ac:dyDescent="0.25">
      <c r="A11739" s="44" t="s">
        <v>7933</v>
      </c>
      <c r="B11739" s="44" t="s">
        <v>15202</v>
      </c>
      <c r="C11739" s="45" t="s">
        <v>15203</v>
      </c>
      <c r="D11739" s="93" t="s">
        <v>18817</v>
      </c>
      <c r="E11739" s="45" t="s">
        <v>5640</v>
      </c>
      <c r="F11739" s="379"/>
      <c r="G11739" s="379"/>
      <c r="H11739" s="379"/>
      <c r="I11739" s="380"/>
      <c r="J11739" s="380"/>
      <c r="K11739" s="380"/>
      <c r="L11739" s="380"/>
      <c r="M11739" s="380"/>
      <c r="N11739" s="380"/>
      <c r="O11739" s="380"/>
      <c r="P11739" s="380"/>
      <c r="Q11739" s="380"/>
      <c r="R11739" s="380"/>
      <c r="S11739" s="380"/>
      <c r="T11739" s="380"/>
      <c r="U11739" s="380"/>
      <c r="V11739" s="380"/>
      <c r="W11739" s="380"/>
      <c r="X11739" s="380"/>
      <c r="Y11739" s="380"/>
      <c r="Z11739" s="380"/>
      <c r="AA11739" s="380"/>
      <c r="AF11739" s="326"/>
    </row>
    <row r="11740" spans="1:32" x14ac:dyDescent="0.25">
      <c r="A11740" s="44" t="s">
        <v>7933</v>
      </c>
      <c r="B11740" s="44" t="s">
        <v>16230</v>
      </c>
      <c r="C11740" s="45" t="s">
        <v>7150</v>
      </c>
      <c r="D11740" s="93" t="s">
        <v>3876</v>
      </c>
      <c r="E11740" s="359">
        <f>DATE(2028,2,10)</f>
        <v>46793</v>
      </c>
      <c r="F11740" s="93"/>
      <c r="G11740" s="93"/>
      <c r="H11740" s="93"/>
      <c r="I11740" s="99"/>
      <c r="J11740" s="99"/>
      <c r="K11740" s="99"/>
      <c r="L11740" s="99"/>
      <c r="M11740" s="99"/>
      <c r="N11740" s="99"/>
      <c r="O11740" s="99"/>
      <c r="P11740" s="99"/>
      <c r="Q11740" s="99"/>
      <c r="R11740" s="99"/>
      <c r="S11740" s="99"/>
      <c r="T11740" s="99"/>
      <c r="U11740" s="99"/>
      <c r="V11740" s="99"/>
      <c r="W11740" s="99"/>
      <c r="X11740" s="99"/>
      <c r="Y11740" s="99"/>
      <c r="Z11740" s="99"/>
      <c r="AF11740" s="326"/>
    </row>
    <row r="11741" spans="1:32" x14ac:dyDescent="0.3">
      <c r="A11741" s="372" t="s">
        <v>16628</v>
      </c>
      <c r="B11741" s="372" t="s">
        <v>1662</v>
      </c>
      <c r="C11741" s="125" t="s">
        <v>16727</v>
      </c>
      <c r="D11741" s="32" t="s">
        <v>20621</v>
      </c>
      <c r="E11741" s="125" t="s">
        <v>12895</v>
      </c>
      <c r="F11741" s="125" t="s">
        <v>1236</v>
      </c>
      <c r="G11741" s="125" t="s">
        <v>1237</v>
      </c>
      <c r="AF11741" s="326"/>
    </row>
    <row r="11742" spans="1:32" x14ac:dyDescent="0.25">
      <c r="A11742" s="44" t="s">
        <v>19504</v>
      </c>
      <c r="B11742" s="44" t="s">
        <v>5460</v>
      </c>
      <c r="C11742" s="45">
        <v>251003</v>
      </c>
      <c r="D11742" s="45" t="s">
        <v>12340</v>
      </c>
      <c r="E11742" s="45" t="s">
        <v>12119</v>
      </c>
      <c r="AF11742" s="326"/>
    </row>
    <row r="11743" spans="1:32" x14ac:dyDescent="0.25">
      <c r="A11743" s="44" t="s">
        <v>17939</v>
      </c>
      <c r="B11743" s="44" t="s">
        <v>20398</v>
      </c>
      <c r="C11743" s="45" t="s">
        <v>17917</v>
      </c>
      <c r="D11743" s="32" t="s">
        <v>12570</v>
      </c>
      <c r="E11743" s="46">
        <v>46418</v>
      </c>
      <c r="AF11743" s="326"/>
    </row>
    <row r="11744" spans="1:32" x14ac:dyDescent="0.25">
      <c r="A11744" s="44" t="s">
        <v>11587</v>
      </c>
      <c r="B11744" s="44" t="s">
        <v>3598</v>
      </c>
      <c r="C11744" s="45">
        <v>240301</v>
      </c>
      <c r="D11744" s="45" t="s">
        <v>12340</v>
      </c>
      <c r="E11744" s="45" t="s">
        <v>10032</v>
      </c>
      <c r="AF11744" s="326"/>
    </row>
    <row r="11745" spans="1:32" x14ac:dyDescent="0.3">
      <c r="A11745" s="372" t="s">
        <v>16629</v>
      </c>
      <c r="B11745" s="372" t="s">
        <v>1660</v>
      </c>
      <c r="C11745" s="125" t="s">
        <v>14425</v>
      </c>
      <c r="D11745" s="32" t="s">
        <v>20621</v>
      </c>
      <c r="E11745" s="125" t="s">
        <v>12895</v>
      </c>
      <c r="F11745" s="125" t="s">
        <v>1237</v>
      </c>
      <c r="G11745" s="125" t="s">
        <v>1237</v>
      </c>
      <c r="AF11745" s="326"/>
    </row>
    <row r="11746" spans="1:32" x14ac:dyDescent="0.25">
      <c r="A11746" s="44" t="s">
        <v>5645</v>
      </c>
      <c r="B11746" s="44" t="s">
        <v>5447</v>
      </c>
      <c r="C11746" s="45">
        <v>220802</v>
      </c>
      <c r="D11746" s="45" t="s">
        <v>12340</v>
      </c>
      <c r="E11746" s="45" t="s">
        <v>5239</v>
      </c>
      <c r="AF11746" s="326"/>
    </row>
    <row r="11747" spans="1:32" x14ac:dyDescent="0.25">
      <c r="A11747" s="44" t="s">
        <v>9634</v>
      </c>
      <c r="B11747" s="44" t="s">
        <v>16157</v>
      </c>
      <c r="C11747" s="45" t="s">
        <v>16232</v>
      </c>
      <c r="D11747" s="93" t="s">
        <v>3876</v>
      </c>
      <c r="E11747" s="359">
        <f>DATE(2029,5,19)</f>
        <v>47257</v>
      </c>
      <c r="F11747" s="93"/>
      <c r="G11747" s="93"/>
      <c r="H11747" s="93"/>
      <c r="I11747" s="99"/>
      <c r="J11747" s="99"/>
      <c r="K11747" s="99"/>
      <c r="L11747" s="99"/>
      <c r="M11747" s="99"/>
      <c r="N11747" s="99"/>
      <c r="O11747" s="99"/>
      <c r="P11747" s="99"/>
      <c r="Q11747" s="99"/>
      <c r="R11747" s="99"/>
      <c r="S11747" s="99"/>
      <c r="T11747" s="99"/>
      <c r="U11747" s="99"/>
      <c r="V11747" s="99"/>
      <c r="W11747" s="99"/>
      <c r="X11747" s="99"/>
      <c r="Y11747" s="99"/>
      <c r="Z11747" s="99"/>
      <c r="AF11747" s="326"/>
    </row>
    <row r="11748" spans="1:32" x14ac:dyDescent="0.25">
      <c r="A11748" s="44" t="s">
        <v>19506</v>
      </c>
      <c r="B11748" s="44" t="s">
        <v>978</v>
      </c>
      <c r="C11748" s="45">
        <v>230703</v>
      </c>
      <c r="D11748" s="45" t="s">
        <v>12340</v>
      </c>
      <c r="E11748" s="45" t="s">
        <v>4375</v>
      </c>
      <c r="AF11748" s="326"/>
    </row>
    <row r="11749" spans="1:32" x14ac:dyDescent="0.25">
      <c r="A11749" s="44" t="s">
        <v>15701</v>
      </c>
      <c r="B11749" s="44" t="s">
        <v>4105</v>
      </c>
      <c r="C11749" s="45" t="s">
        <v>15702</v>
      </c>
      <c r="D11749" s="46" t="s">
        <v>13037</v>
      </c>
      <c r="E11749" s="46">
        <v>46218</v>
      </c>
      <c r="AF11749" s="326"/>
    </row>
    <row r="11750" spans="1:32" x14ac:dyDescent="0.25">
      <c r="A11750" s="44" t="s">
        <v>15701</v>
      </c>
      <c r="B11750" s="44" t="s">
        <v>4105</v>
      </c>
      <c r="C11750" s="45" t="s">
        <v>15702</v>
      </c>
      <c r="D11750" s="46" t="s">
        <v>13037</v>
      </c>
      <c r="E11750" s="46">
        <v>46218</v>
      </c>
      <c r="AF11750" s="326"/>
    </row>
    <row r="11751" spans="1:32" x14ac:dyDescent="0.3">
      <c r="A11751" s="372" t="s">
        <v>14379</v>
      </c>
      <c r="B11751" s="372" t="s">
        <v>1204</v>
      </c>
      <c r="C11751" s="125" t="s">
        <v>14352</v>
      </c>
      <c r="D11751" s="32" t="s">
        <v>20621</v>
      </c>
      <c r="E11751" s="125" t="s">
        <v>13567</v>
      </c>
      <c r="F11751" s="125" t="s">
        <v>1236</v>
      </c>
      <c r="G11751" s="125" t="s">
        <v>1237</v>
      </c>
      <c r="AF11751" s="326"/>
    </row>
    <row r="11752" spans="1:32" x14ac:dyDescent="0.25">
      <c r="A11752" s="44" t="s">
        <v>19507</v>
      </c>
      <c r="B11752" s="44" t="s">
        <v>5447</v>
      </c>
      <c r="C11752" s="45">
        <v>250802</v>
      </c>
      <c r="D11752" s="45" t="s">
        <v>12340</v>
      </c>
      <c r="E11752" s="45" t="s">
        <v>10682</v>
      </c>
      <c r="AF11752" s="326"/>
    </row>
    <row r="11753" spans="1:32" x14ac:dyDescent="0.25">
      <c r="A11753" s="44" t="s">
        <v>14543</v>
      </c>
      <c r="B11753" s="44" t="s">
        <v>20343</v>
      </c>
      <c r="C11753" s="45" t="s">
        <v>14521</v>
      </c>
      <c r="D11753" s="32" t="s">
        <v>12570</v>
      </c>
      <c r="E11753" s="46">
        <v>46387</v>
      </c>
      <c r="AF11753" s="326"/>
    </row>
    <row r="11754" spans="1:32" x14ac:dyDescent="0.3">
      <c r="A11754" s="372" t="s">
        <v>16630</v>
      </c>
      <c r="B11754" s="372" t="s">
        <v>1660</v>
      </c>
      <c r="C11754" s="125" t="s">
        <v>14425</v>
      </c>
      <c r="D11754" s="32" t="s">
        <v>20621</v>
      </c>
      <c r="E11754" s="125" t="s">
        <v>12895</v>
      </c>
      <c r="F11754" s="125" t="s">
        <v>1236</v>
      </c>
      <c r="G11754" s="125" t="s">
        <v>1237</v>
      </c>
      <c r="AF11754" s="326"/>
    </row>
    <row r="11755" spans="1:32" x14ac:dyDescent="0.25">
      <c r="A11755" s="44" t="s">
        <v>19508</v>
      </c>
      <c r="B11755" s="44" t="s">
        <v>16911</v>
      </c>
      <c r="C11755" s="45">
        <v>250902</v>
      </c>
      <c r="D11755" s="45" t="s">
        <v>12340</v>
      </c>
      <c r="E11755" s="45" t="s">
        <v>5246</v>
      </c>
      <c r="AF11755" s="326"/>
    </row>
    <row r="11756" spans="1:32" x14ac:dyDescent="0.25">
      <c r="A11756" s="44" t="s">
        <v>19508</v>
      </c>
      <c r="B11756" s="44" t="s">
        <v>990</v>
      </c>
      <c r="C11756" s="45">
        <v>260102</v>
      </c>
      <c r="D11756" s="45" t="s">
        <v>12340</v>
      </c>
      <c r="E11756" s="45" t="s">
        <v>8976</v>
      </c>
      <c r="AF11756" s="326"/>
    </row>
    <row r="11757" spans="1:32" x14ac:dyDescent="0.25">
      <c r="A11757" s="44" t="s">
        <v>19508</v>
      </c>
      <c r="B11757" s="44" t="s">
        <v>980</v>
      </c>
      <c r="C11757" s="45">
        <v>260103</v>
      </c>
      <c r="D11757" s="45" t="s">
        <v>12340</v>
      </c>
      <c r="E11757" s="45" t="s">
        <v>8976</v>
      </c>
      <c r="AF11757" s="326"/>
    </row>
    <row r="11758" spans="1:32" x14ac:dyDescent="0.25">
      <c r="A11758" s="44" t="s">
        <v>4525</v>
      </c>
      <c r="B11758" s="44" t="s">
        <v>967</v>
      </c>
      <c r="C11758" s="45">
        <v>250601</v>
      </c>
      <c r="D11758" s="45" t="s">
        <v>12340</v>
      </c>
      <c r="E11758" s="45" t="s">
        <v>16905</v>
      </c>
      <c r="AF11758" s="326"/>
    </row>
    <row r="11759" spans="1:32" x14ac:dyDescent="0.25">
      <c r="A11759" s="44" t="s">
        <v>11588</v>
      </c>
      <c r="B11759" s="44" t="s">
        <v>3598</v>
      </c>
      <c r="C11759" s="45">
        <v>240301</v>
      </c>
      <c r="D11759" s="45" t="s">
        <v>12340</v>
      </c>
      <c r="E11759" s="45" t="s">
        <v>10032</v>
      </c>
      <c r="AF11759" s="326"/>
    </row>
    <row r="11760" spans="1:32" x14ac:dyDescent="0.25">
      <c r="A11760" s="44" t="s">
        <v>11588</v>
      </c>
      <c r="B11760" s="44" t="s">
        <v>3597</v>
      </c>
      <c r="C11760" s="45">
        <v>250503</v>
      </c>
      <c r="D11760" s="45" t="s">
        <v>12340</v>
      </c>
      <c r="E11760" s="45" t="s">
        <v>16904</v>
      </c>
      <c r="AF11760" s="326"/>
    </row>
    <row r="11761" spans="1:32" x14ac:dyDescent="0.25">
      <c r="A11761" s="44" t="s">
        <v>13383</v>
      </c>
      <c r="B11761" s="44" t="s">
        <v>13118</v>
      </c>
      <c r="C11761" s="45">
        <v>21.24</v>
      </c>
      <c r="D11761" s="45" t="s">
        <v>13565</v>
      </c>
      <c r="E11761" s="46">
        <v>47299</v>
      </c>
      <c r="F11761" s="45"/>
      <c r="G11761" s="93"/>
      <c r="H11761" s="93"/>
      <c r="I11761" s="99"/>
      <c r="J11761" s="99"/>
      <c r="K11761" s="99"/>
      <c r="L11761" s="99"/>
      <c r="M11761" s="99"/>
      <c r="N11761" s="99"/>
      <c r="O11761" s="99"/>
      <c r="P11761" s="99"/>
      <c r="Q11761" s="99"/>
      <c r="R11761" s="99"/>
      <c r="S11761" s="99"/>
      <c r="T11761" s="99"/>
      <c r="U11761" s="99"/>
      <c r="V11761" s="99"/>
      <c r="W11761" s="99"/>
      <c r="X11761" s="99"/>
      <c r="Y11761" s="99"/>
      <c r="Z11761" s="99"/>
      <c r="AF11761" s="326"/>
    </row>
    <row r="11762" spans="1:32" x14ac:dyDescent="0.3">
      <c r="A11762" s="57" t="s">
        <v>3813</v>
      </c>
      <c r="B11762" s="92" t="s">
        <v>3862</v>
      </c>
      <c r="C11762" s="93" t="s">
        <v>3860</v>
      </c>
      <c r="D11762" s="93" t="s">
        <v>3861</v>
      </c>
      <c r="E11762" s="94">
        <v>46203</v>
      </c>
      <c r="F11762" s="93"/>
      <c r="G11762" s="93"/>
      <c r="H11762" s="93"/>
      <c r="I11762" s="99"/>
      <c r="J11762" s="99"/>
      <c r="K11762" s="99"/>
      <c r="L11762" s="99"/>
      <c r="M11762" s="99"/>
      <c r="N11762" s="99"/>
      <c r="O11762" s="99"/>
      <c r="P11762" s="99"/>
      <c r="Q11762" s="99"/>
      <c r="R11762" s="99"/>
      <c r="S11762" s="99"/>
      <c r="T11762" s="99"/>
      <c r="U11762" s="99"/>
      <c r="V11762" s="99"/>
      <c r="W11762" s="99"/>
      <c r="X11762" s="99"/>
      <c r="Y11762" s="99"/>
      <c r="Z11762" s="99"/>
      <c r="AA11762" s="380"/>
      <c r="AF11762" s="326"/>
    </row>
    <row r="11763" spans="1:32" x14ac:dyDescent="0.25">
      <c r="A11763" s="44" t="s">
        <v>19505</v>
      </c>
      <c r="B11763" s="44" t="s">
        <v>5460</v>
      </c>
      <c r="C11763" s="45">
        <v>251003</v>
      </c>
      <c r="D11763" s="45" t="s">
        <v>12340</v>
      </c>
      <c r="E11763" s="45" t="s">
        <v>12119</v>
      </c>
      <c r="AF11763" s="326"/>
    </row>
    <row r="11764" spans="1:32" x14ac:dyDescent="0.3">
      <c r="A11764" s="372" t="s">
        <v>12466</v>
      </c>
      <c r="B11764" s="372" t="s">
        <v>12354</v>
      </c>
      <c r="C11764" s="125" t="s">
        <v>12187</v>
      </c>
      <c r="D11764" s="32" t="s">
        <v>20621</v>
      </c>
      <c r="E11764" s="125" t="s">
        <v>5239</v>
      </c>
      <c r="F11764" s="125" t="s">
        <v>1236</v>
      </c>
      <c r="G11764" s="125" t="s">
        <v>1237</v>
      </c>
      <c r="AF11764" s="326"/>
    </row>
    <row r="11765" spans="1:32" x14ac:dyDescent="0.3">
      <c r="A11765" s="372" t="s">
        <v>12466</v>
      </c>
      <c r="B11765" s="372" t="s">
        <v>12190</v>
      </c>
      <c r="C11765" s="125" t="s">
        <v>12191</v>
      </c>
      <c r="D11765" s="32" t="s">
        <v>20621</v>
      </c>
      <c r="E11765" s="125" t="s">
        <v>5239</v>
      </c>
      <c r="F11765" s="125" t="s">
        <v>1236</v>
      </c>
      <c r="G11765" s="125" t="s">
        <v>1237</v>
      </c>
      <c r="AF11765" s="326"/>
    </row>
    <row r="11766" spans="1:32" x14ac:dyDescent="0.25">
      <c r="A11766" s="44" t="s">
        <v>4081</v>
      </c>
      <c r="B11766" s="44" t="s">
        <v>4082</v>
      </c>
      <c r="C11766" s="56" t="s">
        <v>4048</v>
      </c>
      <c r="D11766" s="146" t="s">
        <v>1735</v>
      </c>
      <c r="E11766" s="69">
        <v>45900</v>
      </c>
      <c r="F11766" s="45"/>
      <c r="G11766" s="45"/>
      <c r="H11766" s="93"/>
      <c r="I11766" s="99"/>
      <c r="J11766" s="99"/>
      <c r="K11766" s="99"/>
      <c r="L11766" s="99"/>
      <c r="M11766" s="99"/>
      <c r="N11766" s="99"/>
      <c r="O11766" s="256"/>
      <c r="P11766" s="99"/>
      <c r="Q11766" s="99"/>
      <c r="R11766" s="99"/>
      <c r="S11766" s="99"/>
      <c r="T11766" s="99"/>
      <c r="U11766" s="99"/>
      <c r="V11766" s="99"/>
      <c r="W11766" s="99"/>
      <c r="X11766" s="99"/>
      <c r="Y11766" s="99"/>
      <c r="Z11766" s="99"/>
      <c r="AF11766" s="326"/>
    </row>
    <row r="11767" spans="1:32" x14ac:dyDescent="0.3">
      <c r="A11767" s="57" t="s">
        <v>1821</v>
      </c>
      <c r="B11767" s="92" t="s">
        <v>3862</v>
      </c>
      <c r="C11767" s="93" t="s">
        <v>3860</v>
      </c>
      <c r="D11767" s="93" t="s">
        <v>3861</v>
      </c>
      <c r="E11767" s="94">
        <v>46203</v>
      </c>
      <c r="F11767" s="93"/>
      <c r="G11767" s="93"/>
      <c r="H11767" s="93"/>
      <c r="I11767" s="99"/>
      <c r="J11767" s="99"/>
      <c r="K11767" s="99"/>
      <c r="L11767" s="99"/>
      <c r="M11767" s="99"/>
      <c r="N11767" s="99"/>
      <c r="O11767" s="99"/>
      <c r="P11767" s="99"/>
      <c r="Q11767" s="99"/>
      <c r="R11767" s="99"/>
      <c r="S11767" s="99"/>
      <c r="T11767" s="99"/>
      <c r="U11767" s="99"/>
      <c r="V11767" s="99"/>
      <c r="W11767" s="99"/>
      <c r="X11767" s="99"/>
      <c r="Y11767" s="99"/>
      <c r="Z11767" s="99"/>
      <c r="AA11767" s="380"/>
      <c r="AF11767" s="326"/>
    </row>
    <row r="11768" spans="1:32" x14ac:dyDescent="0.25">
      <c r="A11768" s="44" t="s">
        <v>9436</v>
      </c>
      <c r="B11768" s="44" t="s">
        <v>154</v>
      </c>
      <c r="C11768" s="45" t="s">
        <v>9437</v>
      </c>
      <c r="D11768" s="46" t="s">
        <v>13037</v>
      </c>
      <c r="E11768" s="46">
        <v>46403</v>
      </c>
      <c r="AF11768" s="326"/>
    </row>
    <row r="11769" spans="1:32" x14ac:dyDescent="0.25">
      <c r="A11769" s="44" t="s">
        <v>520</v>
      </c>
      <c r="B11769" s="44" t="s">
        <v>20356</v>
      </c>
      <c r="C11769" s="45" t="s">
        <v>17874</v>
      </c>
      <c r="D11769" s="32" t="s">
        <v>12570</v>
      </c>
      <c r="E11769" s="46">
        <v>46477</v>
      </c>
      <c r="AF11769" s="326"/>
    </row>
    <row r="11770" spans="1:32" x14ac:dyDescent="0.25">
      <c r="A11770" s="102" t="s">
        <v>2978</v>
      </c>
      <c r="B11770" s="92" t="s">
        <v>14075</v>
      </c>
      <c r="C11770" s="93" t="s">
        <v>14076</v>
      </c>
      <c r="D11770" s="93" t="s">
        <v>1250</v>
      </c>
      <c r="E11770" s="94">
        <v>47223</v>
      </c>
      <c r="F11770" s="93"/>
      <c r="G11770" s="93"/>
      <c r="H11770" s="93"/>
      <c r="I11770" s="99"/>
      <c r="J11770" s="99"/>
      <c r="K11770" s="99"/>
      <c r="L11770" s="99"/>
      <c r="M11770" s="99"/>
      <c r="N11770" s="99"/>
      <c r="O11770" s="99"/>
      <c r="P11770" s="99"/>
      <c r="Q11770" s="99"/>
      <c r="R11770" s="99"/>
      <c r="S11770" s="99"/>
      <c r="T11770" s="99"/>
      <c r="U11770" s="99"/>
      <c r="V11770" s="99"/>
      <c r="W11770" s="99"/>
      <c r="X11770" s="99"/>
      <c r="Y11770" s="99"/>
      <c r="Z11770" s="99"/>
      <c r="AF11770" s="326"/>
    </row>
    <row r="11771" spans="1:32" x14ac:dyDescent="0.25">
      <c r="A11771" s="44" t="s">
        <v>17731</v>
      </c>
      <c r="B11771" s="44" t="s">
        <v>17732</v>
      </c>
      <c r="C11771" s="45" t="s">
        <v>17733</v>
      </c>
      <c r="D11771" s="46" t="s">
        <v>13037</v>
      </c>
      <c r="E11771" s="46">
        <v>46274</v>
      </c>
      <c r="AF11771" s="326"/>
    </row>
    <row r="11772" spans="1:32" x14ac:dyDescent="0.3">
      <c r="A11772" s="372" t="s">
        <v>16631</v>
      </c>
      <c r="B11772" s="372" t="s">
        <v>1842</v>
      </c>
      <c r="C11772" s="125" t="s">
        <v>16723</v>
      </c>
      <c r="D11772" s="32" t="s">
        <v>20621</v>
      </c>
      <c r="E11772" s="125" t="s">
        <v>12895</v>
      </c>
      <c r="F11772" s="125" t="s">
        <v>1236</v>
      </c>
      <c r="G11772" s="125" t="s">
        <v>1237</v>
      </c>
      <c r="AF11772" s="326"/>
    </row>
    <row r="11773" spans="1:32" x14ac:dyDescent="0.25">
      <c r="A11773" s="44" t="s">
        <v>19509</v>
      </c>
      <c r="B11773" s="44" t="s">
        <v>3298</v>
      </c>
      <c r="C11773" s="45">
        <v>26010402</v>
      </c>
      <c r="D11773" s="45" t="s">
        <v>12340</v>
      </c>
      <c r="E11773" s="45" t="s">
        <v>18836</v>
      </c>
      <c r="AF11773" s="326"/>
    </row>
    <row r="11774" spans="1:32" x14ac:dyDescent="0.25">
      <c r="A11774" s="44" t="s">
        <v>5182</v>
      </c>
      <c r="B11774" s="44" t="s">
        <v>5179</v>
      </c>
      <c r="C11774" s="45" t="s">
        <v>5183</v>
      </c>
      <c r="D11774" s="46" t="s">
        <v>13037</v>
      </c>
      <c r="E11774" s="46">
        <v>46250</v>
      </c>
      <c r="AF11774" s="326"/>
    </row>
    <row r="11775" spans="1:32" x14ac:dyDescent="0.25">
      <c r="A11775" s="44" t="s">
        <v>10051</v>
      </c>
      <c r="B11775" s="44" t="s">
        <v>10018</v>
      </c>
      <c r="C11775" s="45">
        <v>240102</v>
      </c>
      <c r="D11775" s="45" t="s">
        <v>12340</v>
      </c>
      <c r="E11775" s="45" t="s">
        <v>5452</v>
      </c>
      <c r="AF11775" s="326"/>
    </row>
    <row r="11776" spans="1:32" x14ac:dyDescent="0.25">
      <c r="A11776" s="44" t="s">
        <v>16233</v>
      </c>
      <c r="B11776" s="44" t="s">
        <v>16234</v>
      </c>
      <c r="C11776" s="45" t="s">
        <v>16235</v>
      </c>
      <c r="D11776" s="93" t="s">
        <v>3876</v>
      </c>
      <c r="E11776" s="359">
        <f>DATE(2029,7,7)</f>
        <v>47306</v>
      </c>
      <c r="F11776" s="93"/>
      <c r="G11776" s="93"/>
      <c r="H11776" s="93"/>
      <c r="I11776" s="99"/>
      <c r="J11776" s="99"/>
      <c r="K11776" s="99"/>
      <c r="L11776" s="99"/>
      <c r="M11776" s="99"/>
      <c r="N11776" s="99"/>
      <c r="O11776" s="99"/>
      <c r="P11776" s="99"/>
      <c r="Q11776" s="99"/>
      <c r="R11776" s="99"/>
      <c r="S11776" s="99"/>
      <c r="T11776" s="99"/>
      <c r="U11776" s="99"/>
      <c r="V11776" s="99"/>
      <c r="W11776" s="99"/>
      <c r="X11776" s="99"/>
      <c r="Y11776" s="99"/>
      <c r="Z11776" s="99"/>
      <c r="AF11776" s="326"/>
    </row>
    <row r="11777" spans="1:32" x14ac:dyDescent="0.3">
      <c r="A11777" s="372" t="s">
        <v>5038</v>
      </c>
      <c r="B11777" s="372" t="s">
        <v>5061</v>
      </c>
      <c r="C11777" s="125" t="s">
        <v>17483</v>
      </c>
      <c r="D11777" s="32" t="s">
        <v>20621</v>
      </c>
      <c r="E11777" s="125" t="s">
        <v>5246</v>
      </c>
      <c r="F11777" s="125" t="s">
        <v>1236</v>
      </c>
      <c r="G11777" s="125" t="s">
        <v>1237</v>
      </c>
      <c r="AF11777" s="326"/>
    </row>
    <row r="11778" spans="1:32" x14ac:dyDescent="0.25">
      <c r="A11778" s="44" t="s">
        <v>18152</v>
      </c>
      <c r="B11778" s="44" t="s">
        <v>18027</v>
      </c>
      <c r="C11778" s="45" t="s">
        <v>18418</v>
      </c>
      <c r="D11778" s="93" t="s">
        <v>3876</v>
      </c>
      <c r="E11778" s="359">
        <f>DATE(2029,7,17)</f>
        <v>47316</v>
      </c>
      <c r="F11778" s="93"/>
      <c r="G11778" s="93"/>
      <c r="H11778" s="93"/>
      <c r="I11778" s="99"/>
      <c r="J11778" s="99"/>
      <c r="K11778" s="99"/>
      <c r="L11778" s="99"/>
      <c r="M11778" s="99"/>
      <c r="N11778" s="99"/>
      <c r="O11778" s="99"/>
      <c r="P11778" s="99"/>
      <c r="Q11778" s="99"/>
      <c r="R11778" s="99"/>
      <c r="S11778" s="99"/>
      <c r="T11778" s="99"/>
      <c r="U11778" s="99"/>
      <c r="V11778" s="99"/>
      <c r="W11778" s="99"/>
      <c r="X11778" s="99"/>
      <c r="Y11778" s="99"/>
      <c r="Z11778" s="99"/>
      <c r="AF11778" s="326"/>
    </row>
    <row r="11779" spans="1:32" x14ac:dyDescent="0.25">
      <c r="A11779" s="44" t="s">
        <v>13384</v>
      </c>
      <c r="B11779" s="44" t="s">
        <v>13145</v>
      </c>
      <c r="C11779" s="45">
        <v>20.239999999999998</v>
      </c>
      <c r="D11779" s="45" t="s">
        <v>13565</v>
      </c>
      <c r="E11779" s="46">
        <v>47299</v>
      </c>
      <c r="F11779" s="45" t="s">
        <v>1384</v>
      </c>
      <c r="G11779" s="93"/>
      <c r="H11779" s="93"/>
      <c r="I11779" s="99"/>
      <c r="J11779" s="99"/>
      <c r="K11779" s="99"/>
      <c r="L11779" s="99"/>
      <c r="M11779" s="99"/>
      <c r="N11779" s="99"/>
      <c r="O11779" s="99"/>
      <c r="P11779" s="99"/>
      <c r="Q11779" s="99"/>
      <c r="R11779" s="99"/>
      <c r="S11779" s="99"/>
      <c r="T11779" s="99"/>
      <c r="U11779" s="99"/>
      <c r="V11779" s="99"/>
      <c r="W11779" s="99"/>
      <c r="X11779" s="99"/>
      <c r="Y11779" s="99"/>
      <c r="Z11779" s="99"/>
      <c r="AF11779" s="326"/>
    </row>
    <row r="11780" spans="1:32" x14ac:dyDescent="0.25">
      <c r="A11780" s="44" t="s">
        <v>62</v>
      </c>
      <c r="B11780" s="44" t="s">
        <v>10714</v>
      </c>
      <c r="C11780" s="45" t="s">
        <v>11228</v>
      </c>
      <c r="D11780" s="46" t="s">
        <v>13037</v>
      </c>
      <c r="E11780" s="46">
        <v>46231</v>
      </c>
      <c r="AF11780" s="326"/>
    </row>
    <row r="11781" spans="1:32" x14ac:dyDescent="0.25">
      <c r="A11781" s="44" t="s">
        <v>62</v>
      </c>
      <c r="B11781" s="44" t="s">
        <v>10714</v>
      </c>
      <c r="C11781" s="45" t="s">
        <v>11228</v>
      </c>
      <c r="D11781" s="46" t="s">
        <v>13037</v>
      </c>
      <c r="E11781" s="46">
        <v>46231</v>
      </c>
      <c r="AF11781" s="326"/>
    </row>
    <row r="11782" spans="1:32" x14ac:dyDescent="0.3">
      <c r="A11782" s="385" t="s">
        <v>1117</v>
      </c>
      <c r="B11782" s="385" t="s">
        <v>1339</v>
      </c>
      <c r="C11782" s="387">
        <v>24027</v>
      </c>
      <c r="D11782" s="93" t="s">
        <v>5007</v>
      </c>
      <c r="E11782" s="388">
        <v>46507</v>
      </c>
      <c r="AF11782" s="326"/>
    </row>
    <row r="11783" spans="1:32" x14ac:dyDescent="0.25">
      <c r="A11783" s="44" t="s">
        <v>10282</v>
      </c>
      <c r="B11783" s="92" t="s">
        <v>10390</v>
      </c>
      <c r="C11783" s="56" t="s">
        <v>10120</v>
      </c>
      <c r="D11783" s="146" t="s">
        <v>10389</v>
      </c>
      <c r="E11783" s="107">
        <v>45838</v>
      </c>
      <c r="F11783" s="93"/>
      <c r="G11783" s="93"/>
      <c r="H11783" s="93"/>
      <c r="I11783" s="99"/>
      <c r="J11783" s="99"/>
      <c r="K11783" s="99"/>
      <c r="L11783" s="99"/>
      <c r="M11783" s="99"/>
      <c r="N11783" s="99"/>
      <c r="O11783" s="256"/>
      <c r="P11783" s="99"/>
      <c r="Q11783" s="99"/>
      <c r="R11783" s="99"/>
      <c r="S11783" s="99"/>
      <c r="T11783" s="99"/>
      <c r="U11783" s="99"/>
      <c r="V11783" s="99"/>
      <c r="W11783" s="99"/>
      <c r="X11783" s="99"/>
      <c r="Y11783" s="99"/>
      <c r="Z11783" s="99"/>
      <c r="AF11783" s="326"/>
    </row>
    <row r="11784" spans="1:32" x14ac:dyDescent="0.25">
      <c r="A11784" s="44" t="s">
        <v>1117</v>
      </c>
      <c r="B11784" s="44" t="s">
        <v>13164</v>
      </c>
      <c r="C11784" s="45">
        <v>31.25</v>
      </c>
      <c r="D11784" s="45" t="s">
        <v>13565</v>
      </c>
      <c r="E11784" s="46">
        <v>47664</v>
      </c>
      <c r="F11784" s="45"/>
      <c r="G11784" s="93"/>
      <c r="H11784" s="93"/>
      <c r="I11784" s="99"/>
      <c r="J11784" s="99"/>
      <c r="K11784" s="99"/>
      <c r="L11784" s="99"/>
      <c r="M11784" s="99"/>
      <c r="N11784" s="99"/>
      <c r="O11784" s="99"/>
      <c r="P11784" s="99"/>
      <c r="Q11784" s="99"/>
      <c r="R11784" s="99"/>
      <c r="S11784" s="99"/>
      <c r="T11784" s="99"/>
      <c r="U11784" s="99"/>
      <c r="V11784" s="99"/>
      <c r="W11784" s="99"/>
      <c r="X11784" s="99"/>
      <c r="Y11784" s="99"/>
      <c r="Z11784" s="99"/>
      <c r="AF11784" s="326"/>
    </row>
    <row r="11785" spans="1:32" x14ac:dyDescent="0.25">
      <c r="A11785" s="44" t="s">
        <v>1117</v>
      </c>
      <c r="B11785" s="44" t="s">
        <v>13121</v>
      </c>
      <c r="C11785" s="45">
        <v>39.25</v>
      </c>
      <c r="D11785" s="45" t="s">
        <v>13565</v>
      </c>
      <c r="E11785" s="46">
        <v>47514</v>
      </c>
      <c r="F11785" s="45"/>
      <c r="G11785" s="93"/>
      <c r="H11785" s="93"/>
      <c r="I11785" s="99"/>
      <c r="J11785" s="99"/>
      <c r="K11785" s="99"/>
      <c r="L11785" s="99"/>
      <c r="M11785" s="99"/>
      <c r="N11785" s="99"/>
      <c r="O11785" s="99"/>
      <c r="P11785" s="99"/>
      <c r="Q11785" s="99"/>
      <c r="R11785" s="99"/>
      <c r="S11785" s="99"/>
      <c r="T11785" s="99"/>
      <c r="U11785" s="99"/>
      <c r="V11785" s="99"/>
      <c r="W11785" s="99"/>
      <c r="X11785" s="99"/>
      <c r="Y11785" s="99"/>
      <c r="Z11785" s="99"/>
      <c r="AF11785" s="326"/>
    </row>
    <row r="11786" spans="1:32" x14ac:dyDescent="0.3">
      <c r="A11786" s="99" t="s">
        <v>6687</v>
      </c>
      <c r="B11786" s="99" t="s">
        <v>6685</v>
      </c>
      <c r="C11786" s="93" t="s">
        <v>6693</v>
      </c>
      <c r="D11786" s="93" t="s">
        <v>1250</v>
      </c>
      <c r="E11786" s="94">
        <v>46439</v>
      </c>
      <c r="F11786" s="93"/>
      <c r="G11786" s="93"/>
      <c r="H11786" s="93" t="s">
        <v>1857</v>
      </c>
      <c r="I11786" s="99"/>
      <c r="J11786" s="99"/>
      <c r="K11786" s="99"/>
      <c r="L11786" s="99"/>
      <c r="M11786" s="99"/>
      <c r="N11786" s="99"/>
      <c r="O11786" s="99"/>
      <c r="P11786" s="99"/>
      <c r="Q11786" s="99"/>
      <c r="R11786" s="99"/>
      <c r="S11786" s="99"/>
      <c r="T11786" s="99"/>
      <c r="U11786" s="99"/>
      <c r="V11786" s="99"/>
      <c r="W11786" s="99"/>
      <c r="X11786" s="99"/>
      <c r="Y11786" s="99"/>
      <c r="Z11786" s="99"/>
      <c r="AF11786" s="326"/>
    </row>
    <row r="11787" spans="1:32" x14ac:dyDescent="0.25">
      <c r="A11787" s="44" t="s">
        <v>5837</v>
      </c>
      <c r="B11787" s="44" t="s">
        <v>20368</v>
      </c>
      <c r="C11787" s="45" t="s">
        <v>5829</v>
      </c>
      <c r="D11787" s="32" t="s">
        <v>12570</v>
      </c>
      <c r="E11787" s="46">
        <v>46507</v>
      </c>
      <c r="AF11787" s="326"/>
    </row>
    <row r="11788" spans="1:32" x14ac:dyDescent="0.25">
      <c r="A11788" s="44" t="s">
        <v>8544</v>
      </c>
      <c r="B11788" s="44" t="s">
        <v>3166</v>
      </c>
      <c r="C11788" s="45">
        <v>230902</v>
      </c>
      <c r="D11788" s="45" t="s">
        <v>12340</v>
      </c>
      <c r="E11788" s="45" t="s">
        <v>8524</v>
      </c>
      <c r="AF11788" s="326"/>
    </row>
    <row r="11789" spans="1:32" x14ac:dyDescent="0.25">
      <c r="A11789" s="44" t="s">
        <v>8544</v>
      </c>
      <c r="B11789" s="44" t="s">
        <v>210</v>
      </c>
      <c r="C11789" s="45">
        <v>241001</v>
      </c>
      <c r="D11789" s="45" t="s">
        <v>12340</v>
      </c>
      <c r="E11789" s="45" t="s">
        <v>5650</v>
      </c>
      <c r="AF11789" s="326"/>
    </row>
    <row r="11790" spans="1:32" x14ac:dyDescent="0.25">
      <c r="A11790" s="44" t="s">
        <v>19510</v>
      </c>
      <c r="B11790" s="44" t="s">
        <v>9032</v>
      </c>
      <c r="C11790" s="45">
        <v>23100201</v>
      </c>
      <c r="D11790" s="45" t="s">
        <v>12340</v>
      </c>
      <c r="E11790" s="45" t="s">
        <v>2628</v>
      </c>
      <c r="AF11790" s="326"/>
    </row>
    <row r="11791" spans="1:32" x14ac:dyDescent="0.25">
      <c r="A11791" s="44" t="s">
        <v>19510</v>
      </c>
      <c r="B11791" s="44" t="s">
        <v>18840</v>
      </c>
      <c r="C11791" s="45">
        <v>260202</v>
      </c>
      <c r="D11791" s="45" t="s">
        <v>12340</v>
      </c>
      <c r="E11791" s="45" t="s">
        <v>10021</v>
      </c>
      <c r="AF11791" s="326"/>
    </row>
    <row r="11792" spans="1:32" x14ac:dyDescent="0.25">
      <c r="A11792" s="44" t="s">
        <v>13385</v>
      </c>
      <c r="B11792" s="44" t="s">
        <v>13110</v>
      </c>
      <c r="C11792" s="45">
        <v>12.24</v>
      </c>
      <c r="D11792" s="45" t="s">
        <v>13565</v>
      </c>
      <c r="E11792" s="46">
        <v>47299</v>
      </c>
      <c r="F11792" s="45"/>
      <c r="G11792" s="93"/>
      <c r="H11792" s="93"/>
      <c r="I11792" s="99"/>
      <c r="J11792" s="99"/>
      <c r="K11792" s="99"/>
      <c r="L11792" s="99"/>
      <c r="M11792" s="99"/>
      <c r="N11792" s="99"/>
      <c r="O11792" s="99"/>
      <c r="P11792" s="99"/>
      <c r="Q11792" s="99"/>
      <c r="R11792" s="99"/>
      <c r="S11792" s="99"/>
      <c r="T11792" s="99"/>
      <c r="U11792" s="99"/>
      <c r="V11792" s="99"/>
      <c r="W11792" s="99"/>
      <c r="X11792" s="99"/>
      <c r="Y11792" s="99"/>
      <c r="Z11792" s="99"/>
      <c r="AF11792" s="326"/>
    </row>
    <row r="11793" spans="1:32" x14ac:dyDescent="0.25">
      <c r="A11793" s="44" t="s">
        <v>17734</v>
      </c>
      <c r="B11793" s="44" t="s">
        <v>10712</v>
      </c>
      <c r="C11793" s="45" t="s">
        <v>10713</v>
      </c>
      <c r="D11793" s="46" t="s">
        <v>13037</v>
      </c>
      <c r="E11793" s="46">
        <v>46445</v>
      </c>
      <c r="AF11793" s="326"/>
    </row>
    <row r="11794" spans="1:32" x14ac:dyDescent="0.25">
      <c r="A11794" s="44" t="s">
        <v>10283</v>
      </c>
      <c r="B11794" s="92" t="s">
        <v>10390</v>
      </c>
      <c r="C11794" s="371" t="s">
        <v>10122</v>
      </c>
      <c r="D11794" s="146" t="s">
        <v>10389</v>
      </c>
      <c r="E11794" s="107">
        <v>45838</v>
      </c>
      <c r="F11794" s="93"/>
      <c r="G11794" s="93"/>
      <c r="H11794" s="93"/>
      <c r="I11794" s="99"/>
      <c r="J11794" s="99"/>
      <c r="K11794" s="99"/>
      <c r="L11794" s="99"/>
      <c r="M11794" s="99"/>
      <c r="N11794" s="99"/>
      <c r="O11794" s="256"/>
      <c r="P11794" s="99"/>
      <c r="Q11794" s="99"/>
      <c r="R11794" s="99"/>
      <c r="S11794" s="99"/>
      <c r="T11794" s="99"/>
      <c r="U11794" s="99"/>
      <c r="V11794" s="99"/>
      <c r="W11794" s="99"/>
      <c r="X11794" s="99"/>
      <c r="Y11794" s="99"/>
      <c r="Z11794" s="99"/>
      <c r="AF11794" s="326"/>
    </row>
    <row r="11795" spans="1:32" x14ac:dyDescent="0.3">
      <c r="A11795" s="372" t="s">
        <v>16818</v>
      </c>
      <c r="B11795" s="372" t="s">
        <v>16875</v>
      </c>
      <c r="C11795" s="125" t="s">
        <v>16876</v>
      </c>
      <c r="D11795" s="32" t="s">
        <v>20621</v>
      </c>
      <c r="E11795" s="125" t="s">
        <v>16883</v>
      </c>
      <c r="F11795" s="125" t="s">
        <v>1237</v>
      </c>
      <c r="G11795" s="125" t="s">
        <v>1237</v>
      </c>
      <c r="AF11795" s="326"/>
    </row>
    <row r="11796" spans="1:32" x14ac:dyDescent="0.25">
      <c r="A11796" s="44" t="s">
        <v>12289</v>
      </c>
      <c r="B11796" s="44" t="s">
        <v>19161</v>
      </c>
      <c r="C11796" s="45">
        <v>240902</v>
      </c>
      <c r="D11796" s="45" t="s">
        <v>12340</v>
      </c>
      <c r="E11796" s="45" t="s">
        <v>5075</v>
      </c>
      <c r="AF11796" s="326"/>
    </row>
    <row r="11797" spans="1:32" x14ac:dyDescent="0.25">
      <c r="A11797" s="44" t="s">
        <v>811</v>
      </c>
      <c r="B11797" s="44" t="s">
        <v>210</v>
      </c>
      <c r="C11797" s="45">
        <v>241001</v>
      </c>
      <c r="D11797" s="45" t="s">
        <v>12340</v>
      </c>
      <c r="E11797" s="45" t="s">
        <v>5650</v>
      </c>
      <c r="AF11797" s="326"/>
    </row>
    <row r="11798" spans="1:32" x14ac:dyDescent="0.25">
      <c r="A11798" s="44" t="s">
        <v>811</v>
      </c>
      <c r="B11798" s="44" t="s">
        <v>3298</v>
      </c>
      <c r="C11798" s="45">
        <v>23010402</v>
      </c>
      <c r="D11798" s="45" t="s">
        <v>12340</v>
      </c>
      <c r="E11798" s="45" t="s">
        <v>5640</v>
      </c>
      <c r="AF11798" s="326"/>
    </row>
    <row r="11799" spans="1:32" x14ac:dyDescent="0.25">
      <c r="A11799" s="44" t="s">
        <v>811</v>
      </c>
      <c r="B11799" s="44" t="s">
        <v>16907</v>
      </c>
      <c r="C11799" s="45">
        <v>25050401</v>
      </c>
      <c r="D11799" s="45" t="s">
        <v>12340</v>
      </c>
      <c r="E11799" s="45" t="s">
        <v>7651</v>
      </c>
      <c r="AF11799" s="326"/>
    </row>
    <row r="11800" spans="1:32" x14ac:dyDescent="0.25">
      <c r="A11800" s="44" t="s">
        <v>811</v>
      </c>
      <c r="B11800" s="44" t="s">
        <v>969</v>
      </c>
      <c r="C11800" s="45">
        <v>23060202</v>
      </c>
      <c r="D11800" s="45" t="s">
        <v>12340</v>
      </c>
      <c r="E11800" s="45" t="s">
        <v>4471</v>
      </c>
      <c r="AF11800" s="326"/>
    </row>
    <row r="11801" spans="1:32" x14ac:dyDescent="0.3">
      <c r="A11801" s="372" t="s">
        <v>1118</v>
      </c>
      <c r="B11801" s="372" t="s">
        <v>1218</v>
      </c>
      <c r="C11801" s="125" t="s">
        <v>11922</v>
      </c>
      <c r="D11801" s="32" t="s">
        <v>20621</v>
      </c>
      <c r="E11801" s="125" t="s">
        <v>8976</v>
      </c>
      <c r="F11801" s="125" t="s">
        <v>1236</v>
      </c>
      <c r="G11801" s="125" t="s">
        <v>1237</v>
      </c>
      <c r="AF11801" s="326"/>
    </row>
    <row r="11802" spans="1:32" x14ac:dyDescent="0.25">
      <c r="A11802" s="44" t="s">
        <v>3111</v>
      </c>
      <c r="B11802" s="44" t="s">
        <v>210</v>
      </c>
      <c r="C11802" s="45">
        <v>241001</v>
      </c>
      <c r="D11802" s="45" t="s">
        <v>12340</v>
      </c>
      <c r="E11802" s="45" t="s">
        <v>5650</v>
      </c>
      <c r="AF11802" s="326"/>
    </row>
    <row r="11803" spans="1:32" x14ac:dyDescent="0.25">
      <c r="A11803" s="44" t="s">
        <v>7579</v>
      </c>
      <c r="B11803" s="44" t="s">
        <v>3598</v>
      </c>
      <c r="C11803" s="45">
        <v>230301</v>
      </c>
      <c r="D11803" s="45" t="s">
        <v>12340</v>
      </c>
      <c r="E11803" s="45" t="s">
        <v>5580</v>
      </c>
      <c r="AF11803" s="326"/>
    </row>
    <row r="11804" spans="1:32" x14ac:dyDescent="0.25">
      <c r="A11804" s="44" t="s">
        <v>19511</v>
      </c>
      <c r="B11804" s="44" t="s">
        <v>5639</v>
      </c>
      <c r="C11804" s="45">
        <v>26010401</v>
      </c>
      <c r="D11804" s="45" t="s">
        <v>12340</v>
      </c>
      <c r="E11804" s="45" t="s">
        <v>18836</v>
      </c>
      <c r="AF11804" s="326"/>
    </row>
    <row r="11805" spans="1:32" x14ac:dyDescent="0.25">
      <c r="A11805" s="44" t="s">
        <v>19511</v>
      </c>
      <c r="B11805" s="44" t="s">
        <v>3298</v>
      </c>
      <c r="C11805" s="45">
        <v>26010402</v>
      </c>
      <c r="D11805" s="45" t="s">
        <v>12340</v>
      </c>
      <c r="E11805" s="45" t="s">
        <v>18836</v>
      </c>
      <c r="AF11805" s="326"/>
    </row>
    <row r="11806" spans="1:32" x14ac:dyDescent="0.25">
      <c r="A11806" s="44" t="s">
        <v>4526</v>
      </c>
      <c r="B11806" s="44" t="s">
        <v>4470</v>
      </c>
      <c r="C11806" s="45">
        <v>210602</v>
      </c>
      <c r="D11806" s="45" t="s">
        <v>12340</v>
      </c>
      <c r="E11806" s="45" t="s">
        <v>4471</v>
      </c>
      <c r="AF11806" s="326"/>
    </row>
    <row r="11807" spans="1:32" x14ac:dyDescent="0.25">
      <c r="A11807" s="44" t="s">
        <v>17176</v>
      </c>
      <c r="B11807" s="44" t="s">
        <v>5447</v>
      </c>
      <c r="C11807" s="45">
        <v>250802</v>
      </c>
      <c r="D11807" s="45" t="s">
        <v>12340</v>
      </c>
      <c r="E11807" s="45" t="s">
        <v>10682</v>
      </c>
      <c r="AF11807" s="326"/>
    </row>
    <row r="11808" spans="1:32" x14ac:dyDescent="0.25">
      <c r="A11808" s="44" t="s">
        <v>17176</v>
      </c>
      <c r="B11808" s="44" t="s">
        <v>3598</v>
      </c>
      <c r="C11808" s="45">
        <v>240301</v>
      </c>
      <c r="D11808" s="45" t="s">
        <v>12340</v>
      </c>
      <c r="E11808" s="45" t="s">
        <v>10032</v>
      </c>
      <c r="AF11808" s="326"/>
    </row>
    <row r="11809" spans="1:32" x14ac:dyDescent="0.25">
      <c r="A11809" s="44" t="s">
        <v>17176</v>
      </c>
      <c r="B11809" s="44" t="s">
        <v>11296</v>
      </c>
      <c r="C11809" s="45">
        <v>240402</v>
      </c>
      <c r="D11809" s="45" t="s">
        <v>12340</v>
      </c>
      <c r="E11809" s="45" t="s">
        <v>5311</v>
      </c>
      <c r="AF11809" s="326"/>
    </row>
    <row r="11810" spans="1:32" x14ac:dyDescent="0.3">
      <c r="A11810" s="372" t="s">
        <v>13925</v>
      </c>
      <c r="B11810" s="372" t="s">
        <v>16724</v>
      </c>
      <c r="C11810" s="125" t="s">
        <v>14353</v>
      </c>
      <c r="D11810" s="32" t="s">
        <v>20621</v>
      </c>
      <c r="E11810" s="125" t="s">
        <v>13567</v>
      </c>
      <c r="F11810" s="125" t="s">
        <v>1236</v>
      </c>
      <c r="G11810" s="125" t="s">
        <v>1237</v>
      </c>
      <c r="AF11810" s="326"/>
    </row>
    <row r="11811" spans="1:32" x14ac:dyDescent="0.3">
      <c r="A11811" s="372" t="s">
        <v>20529</v>
      </c>
      <c r="B11811" s="372" t="s">
        <v>7467</v>
      </c>
      <c r="C11811" s="125" t="s">
        <v>20620</v>
      </c>
      <c r="D11811" s="32" t="s">
        <v>20621</v>
      </c>
      <c r="E11811" s="125" t="s">
        <v>10032</v>
      </c>
      <c r="F11811" s="125" t="s">
        <v>1236</v>
      </c>
      <c r="G11811" s="125" t="s">
        <v>1237</v>
      </c>
      <c r="AF11811" s="326"/>
    </row>
    <row r="11812" spans="1:32" x14ac:dyDescent="0.25">
      <c r="A11812" s="44" t="s">
        <v>5646</v>
      </c>
      <c r="B11812" s="44" t="s">
        <v>967</v>
      </c>
      <c r="C11812" s="45">
        <v>220601</v>
      </c>
      <c r="D11812" s="45" t="s">
        <v>12340</v>
      </c>
      <c r="E11812" s="45" t="s">
        <v>5235</v>
      </c>
      <c r="AF11812" s="326"/>
    </row>
    <row r="11813" spans="1:32" x14ac:dyDescent="0.25">
      <c r="A11813" s="256" t="s">
        <v>3348</v>
      </c>
      <c r="B11813" s="256" t="s">
        <v>9158</v>
      </c>
      <c r="C11813" s="53" t="s">
        <v>9270</v>
      </c>
      <c r="D11813" s="93" t="s">
        <v>5891</v>
      </c>
      <c r="E11813" s="257">
        <v>47059</v>
      </c>
      <c r="F11813" s="93"/>
      <c r="G11813" s="93"/>
      <c r="H11813" s="93"/>
      <c r="I11813" s="99"/>
      <c r="J11813" s="99"/>
      <c r="K11813" s="99"/>
      <c r="L11813" s="99"/>
      <c r="M11813" s="99"/>
      <c r="N11813" s="99"/>
      <c r="O11813" s="99"/>
      <c r="P11813" s="99"/>
      <c r="Q11813" s="99"/>
      <c r="R11813" s="99"/>
      <c r="S11813" s="99"/>
      <c r="T11813" s="99"/>
      <c r="U11813" s="99"/>
      <c r="V11813" s="99"/>
      <c r="W11813" s="99"/>
      <c r="X11813" s="99"/>
      <c r="Y11813" s="99"/>
      <c r="Z11813" s="99"/>
      <c r="AF11813" s="326"/>
    </row>
    <row r="11814" spans="1:32" x14ac:dyDescent="0.25">
      <c r="A11814" s="44" t="s">
        <v>3348</v>
      </c>
      <c r="B11814" s="44" t="s">
        <v>20344</v>
      </c>
      <c r="C11814" s="45" t="s">
        <v>8813</v>
      </c>
      <c r="D11814" s="32" t="s">
        <v>12570</v>
      </c>
      <c r="E11814" s="46">
        <v>46387</v>
      </c>
      <c r="AF11814" s="326"/>
    </row>
    <row r="11815" spans="1:32" x14ac:dyDescent="0.25">
      <c r="A11815" s="44" t="s">
        <v>3348</v>
      </c>
      <c r="B11815" s="92" t="s">
        <v>13084</v>
      </c>
      <c r="C11815" s="93" t="s">
        <v>13054</v>
      </c>
      <c r="D11815" s="93" t="s">
        <v>1250</v>
      </c>
      <c r="E11815" s="94">
        <v>47208</v>
      </c>
      <c r="F11815" s="93"/>
      <c r="G11815" s="93"/>
      <c r="H11815" s="93"/>
      <c r="I11815" s="99"/>
      <c r="J11815" s="99"/>
      <c r="K11815" s="99"/>
      <c r="L11815" s="99"/>
      <c r="M11815" s="99"/>
      <c r="N11815" s="99"/>
      <c r="O11815" s="99"/>
      <c r="P11815" s="99"/>
      <c r="Q11815" s="99"/>
      <c r="R11815" s="99"/>
      <c r="S11815" s="99"/>
      <c r="T11815" s="99"/>
      <c r="U11815" s="99"/>
      <c r="V11815" s="99"/>
      <c r="W11815" s="99"/>
      <c r="X11815" s="99"/>
      <c r="Y11815" s="99"/>
      <c r="Z11815" s="99"/>
      <c r="AF11815" s="326"/>
    </row>
    <row r="11816" spans="1:32" x14ac:dyDescent="0.25">
      <c r="A11816" s="44" t="s">
        <v>17177</v>
      </c>
      <c r="B11816" s="44" t="s">
        <v>2433</v>
      </c>
      <c r="C11816" s="45">
        <v>250106</v>
      </c>
      <c r="D11816" s="45" t="s">
        <v>12340</v>
      </c>
      <c r="E11816" s="45" t="s">
        <v>12896</v>
      </c>
      <c r="AF11816" s="326"/>
    </row>
    <row r="11817" spans="1:32" x14ac:dyDescent="0.25">
      <c r="A11817" s="44" t="s">
        <v>19512</v>
      </c>
      <c r="B11817" s="44" t="s">
        <v>8465</v>
      </c>
      <c r="C11817" s="45">
        <v>230804</v>
      </c>
      <c r="D11817" s="45" t="s">
        <v>12340</v>
      </c>
      <c r="E11817" s="45" t="s">
        <v>4380</v>
      </c>
      <c r="AF11817" s="326"/>
    </row>
    <row r="11818" spans="1:32" x14ac:dyDescent="0.3">
      <c r="A11818" s="372" t="s">
        <v>16819</v>
      </c>
      <c r="B11818" s="372" t="s">
        <v>5064</v>
      </c>
      <c r="C11818" s="125" t="s">
        <v>16873</v>
      </c>
      <c r="D11818" s="32" t="s">
        <v>20621</v>
      </c>
      <c r="E11818" s="125" t="s">
        <v>10638</v>
      </c>
      <c r="F11818" s="125" t="s">
        <v>1236</v>
      </c>
      <c r="G11818" s="125" t="s">
        <v>1237</v>
      </c>
      <c r="AF11818" s="326"/>
    </row>
    <row r="11819" spans="1:32" x14ac:dyDescent="0.25">
      <c r="A11819" s="258" t="s">
        <v>14077</v>
      </c>
      <c r="B11819" s="258" t="s">
        <v>14079</v>
      </c>
      <c r="C11819" s="259" t="s">
        <v>14078</v>
      </c>
      <c r="D11819" s="259" t="s">
        <v>1808</v>
      </c>
      <c r="E11819" s="260">
        <v>47749</v>
      </c>
      <c r="F11819" s="93"/>
      <c r="G11819" s="93"/>
      <c r="H11819" s="93"/>
      <c r="I11819" s="99"/>
      <c r="J11819" s="99"/>
      <c r="K11819" s="99"/>
      <c r="L11819" s="99"/>
      <c r="M11819" s="99"/>
      <c r="N11819" s="99"/>
      <c r="O11819" s="99"/>
      <c r="P11819" s="99"/>
      <c r="Q11819" s="99"/>
      <c r="R11819" s="99"/>
      <c r="S11819" s="99"/>
      <c r="T11819" s="99"/>
      <c r="U11819" s="99"/>
      <c r="V11819" s="99"/>
      <c r="W11819" s="99"/>
      <c r="X11819" s="99"/>
      <c r="Y11819" s="99"/>
      <c r="Z11819" s="99"/>
      <c r="AF11819" s="326"/>
    </row>
    <row r="11820" spans="1:32" x14ac:dyDescent="0.25">
      <c r="A11820" s="44" t="s">
        <v>19513</v>
      </c>
      <c r="B11820" s="44" t="s">
        <v>10031</v>
      </c>
      <c r="C11820" s="45">
        <v>260105</v>
      </c>
      <c r="D11820" s="45" t="s">
        <v>12340</v>
      </c>
      <c r="E11820" s="45" t="s">
        <v>19008</v>
      </c>
      <c r="AF11820" s="326"/>
    </row>
    <row r="11821" spans="1:32" x14ac:dyDescent="0.25">
      <c r="A11821" s="44" t="s">
        <v>19514</v>
      </c>
      <c r="B11821" s="44" t="s">
        <v>2433</v>
      </c>
      <c r="C11821" s="45">
        <v>220105</v>
      </c>
      <c r="D11821" s="45" t="s">
        <v>12340</v>
      </c>
      <c r="E11821" s="45" t="s">
        <v>2686</v>
      </c>
      <c r="AF11821" s="326"/>
    </row>
    <row r="11822" spans="1:32" x14ac:dyDescent="0.25">
      <c r="A11822" s="44" t="s">
        <v>8911</v>
      </c>
      <c r="B11822" s="44" t="s">
        <v>20397</v>
      </c>
      <c r="C11822" s="45" t="s">
        <v>8815</v>
      </c>
      <c r="D11822" s="32" t="s">
        <v>12570</v>
      </c>
      <c r="E11822" s="46">
        <v>46418</v>
      </c>
      <c r="AF11822" s="326"/>
    </row>
    <row r="11823" spans="1:32" x14ac:dyDescent="0.25">
      <c r="A11823" s="44" t="s">
        <v>10470</v>
      </c>
      <c r="B11823" s="44" t="s">
        <v>20364</v>
      </c>
      <c r="C11823" s="45" t="s">
        <v>10105</v>
      </c>
      <c r="D11823" s="32" t="s">
        <v>12570</v>
      </c>
      <c r="E11823" s="46">
        <v>46507</v>
      </c>
      <c r="AF11823" s="326"/>
    </row>
    <row r="11824" spans="1:32" x14ac:dyDescent="0.25">
      <c r="A11824" s="44" t="s">
        <v>3684</v>
      </c>
      <c r="B11824" s="131" t="s">
        <v>6179</v>
      </c>
      <c r="C11824" s="45" t="s">
        <v>8682</v>
      </c>
      <c r="D11824" s="45" t="s">
        <v>1250</v>
      </c>
      <c r="E11824" s="112">
        <v>46341</v>
      </c>
      <c r="F11824" s="93"/>
      <c r="G11824" s="93"/>
      <c r="H11824" s="93"/>
      <c r="I11824" s="99"/>
      <c r="J11824" s="99"/>
      <c r="K11824" s="99"/>
      <c r="L11824" s="99"/>
      <c r="M11824" s="99"/>
      <c r="N11824" s="99"/>
      <c r="O11824" s="256"/>
      <c r="P11824" s="99"/>
      <c r="Q11824" s="99"/>
      <c r="R11824" s="99"/>
      <c r="S11824" s="99"/>
      <c r="T11824" s="99"/>
      <c r="U11824" s="99"/>
      <c r="V11824" s="99"/>
      <c r="W11824" s="99"/>
      <c r="X11824" s="99"/>
      <c r="Y11824" s="99"/>
      <c r="Z11824" s="99"/>
      <c r="AA11824" s="380"/>
      <c r="AF11824" s="326"/>
    </row>
    <row r="11825" spans="1:32" x14ac:dyDescent="0.25">
      <c r="A11825" s="44" t="s">
        <v>3684</v>
      </c>
      <c r="B11825" s="44" t="s">
        <v>10031</v>
      </c>
      <c r="C11825" s="45">
        <v>240101</v>
      </c>
      <c r="D11825" s="45" t="s">
        <v>12340</v>
      </c>
      <c r="E11825" s="45" t="s">
        <v>10032</v>
      </c>
      <c r="AF11825" s="326"/>
    </row>
    <row r="11826" spans="1:32" x14ac:dyDescent="0.25">
      <c r="A11826" s="44" t="s">
        <v>3684</v>
      </c>
      <c r="B11826" s="44" t="s">
        <v>3160</v>
      </c>
      <c r="C11826" s="45">
        <v>230901</v>
      </c>
      <c r="D11826" s="45" t="s">
        <v>12340</v>
      </c>
      <c r="E11826" s="45" t="s">
        <v>8524</v>
      </c>
      <c r="AF11826" s="326"/>
    </row>
    <row r="11827" spans="1:32" x14ac:dyDescent="0.3">
      <c r="A11827" s="372" t="s">
        <v>12034</v>
      </c>
      <c r="B11827" s="372" t="s">
        <v>1208</v>
      </c>
      <c r="C11827" s="125" t="s">
        <v>11149</v>
      </c>
      <c r="D11827" s="32" t="s">
        <v>20621</v>
      </c>
      <c r="E11827" s="125" t="s">
        <v>2686</v>
      </c>
      <c r="F11827" s="125" t="s">
        <v>1236</v>
      </c>
      <c r="G11827" s="125" t="s">
        <v>1237</v>
      </c>
      <c r="AF11827" s="326"/>
    </row>
    <row r="11828" spans="1:32" x14ac:dyDescent="0.25">
      <c r="A11828" s="44" t="s">
        <v>12034</v>
      </c>
      <c r="B11828" s="44" t="s">
        <v>14635</v>
      </c>
      <c r="C11828" s="45">
        <v>28.25</v>
      </c>
      <c r="D11828" s="45" t="s">
        <v>13565</v>
      </c>
      <c r="E11828" s="46">
        <v>47664</v>
      </c>
      <c r="F11828" s="45"/>
      <c r="G11828" s="93"/>
      <c r="H11828" s="93"/>
      <c r="I11828" s="99"/>
      <c r="J11828" s="99"/>
      <c r="K11828" s="99"/>
      <c r="L11828" s="99"/>
      <c r="M11828" s="99"/>
      <c r="N11828" s="99"/>
      <c r="O11828" s="99"/>
      <c r="P11828" s="99"/>
      <c r="Q11828" s="99"/>
      <c r="R11828" s="99"/>
      <c r="S11828" s="99"/>
      <c r="T11828" s="99"/>
      <c r="U11828" s="99"/>
      <c r="V11828" s="99"/>
      <c r="W11828" s="99"/>
      <c r="X11828" s="99"/>
      <c r="Y11828" s="99"/>
      <c r="Z11828" s="99"/>
      <c r="AF11828" s="326"/>
    </row>
    <row r="11829" spans="1:32" x14ac:dyDescent="0.25">
      <c r="A11829" s="44" t="s">
        <v>20302</v>
      </c>
      <c r="B11829" s="44" t="s">
        <v>20365</v>
      </c>
      <c r="C11829" s="45" t="s">
        <v>20366</v>
      </c>
      <c r="D11829" s="32" t="s">
        <v>12570</v>
      </c>
      <c r="E11829" s="46">
        <v>46507</v>
      </c>
      <c r="AF11829" s="326"/>
    </row>
    <row r="11830" spans="1:32" x14ac:dyDescent="0.25">
      <c r="A11830" s="44" t="s">
        <v>11589</v>
      </c>
      <c r="B11830" s="44" t="s">
        <v>18895</v>
      </c>
      <c r="C11830" s="45">
        <v>24070201</v>
      </c>
      <c r="D11830" s="45" t="s">
        <v>12340</v>
      </c>
      <c r="E11830" s="45" t="s">
        <v>7992</v>
      </c>
      <c r="AF11830" s="326"/>
    </row>
    <row r="11831" spans="1:32" x14ac:dyDescent="0.25">
      <c r="A11831" s="44" t="s">
        <v>11589</v>
      </c>
      <c r="B11831" s="44" t="s">
        <v>18842</v>
      </c>
      <c r="C11831" s="45">
        <v>26020101</v>
      </c>
      <c r="D11831" s="45" t="s">
        <v>12340</v>
      </c>
      <c r="E11831" s="45" t="s">
        <v>10021</v>
      </c>
      <c r="AF11831" s="326"/>
    </row>
    <row r="11832" spans="1:32" x14ac:dyDescent="0.25">
      <c r="A11832" s="256" t="s">
        <v>15297</v>
      </c>
      <c r="B11832" s="256" t="s">
        <v>15242</v>
      </c>
      <c r="C11832" s="53" t="s">
        <v>15402</v>
      </c>
      <c r="D11832" s="93" t="s">
        <v>5891</v>
      </c>
      <c r="E11832" s="257">
        <v>47635</v>
      </c>
      <c r="F11832" s="93"/>
      <c r="G11832" s="93"/>
      <c r="H11832" s="93"/>
      <c r="I11832" s="99"/>
      <c r="J11832" s="99"/>
      <c r="K11832" s="99"/>
      <c r="L11832" s="99"/>
      <c r="M11832" s="99"/>
      <c r="N11832" s="99"/>
      <c r="O11832" s="99"/>
      <c r="P11832" s="99"/>
      <c r="Q11832" s="99"/>
      <c r="R11832" s="99"/>
      <c r="S11832" s="99"/>
      <c r="T11832" s="99"/>
      <c r="U11832" s="99"/>
      <c r="V11832" s="99"/>
      <c r="W11832" s="99"/>
      <c r="X11832" s="99"/>
      <c r="Y11832" s="99"/>
      <c r="Z11832" s="99"/>
      <c r="AF11832" s="326"/>
    </row>
    <row r="11833" spans="1:32" x14ac:dyDescent="0.25">
      <c r="A11833" s="44" t="s">
        <v>8545</v>
      </c>
      <c r="B11833" s="44" t="s">
        <v>3597</v>
      </c>
      <c r="C11833" s="45">
        <v>220605</v>
      </c>
      <c r="D11833" s="45" t="s">
        <v>12340</v>
      </c>
      <c r="E11833" s="45" t="s">
        <v>5468</v>
      </c>
      <c r="AF11833" s="326"/>
    </row>
    <row r="11834" spans="1:32" x14ac:dyDescent="0.25">
      <c r="A11834" s="44" t="s">
        <v>8545</v>
      </c>
      <c r="B11834" s="44" t="s">
        <v>8468</v>
      </c>
      <c r="C11834" s="45">
        <v>23080101</v>
      </c>
      <c r="D11834" s="45" t="s">
        <v>12340</v>
      </c>
      <c r="E11834" s="45" t="s">
        <v>4380</v>
      </c>
      <c r="AF11834" s="326"/>
    </row>
    <row r="11835" spans="1:32" x14ac:dyDescent="0.25">
      <c r="A11835" s="44" t="s">
        <v>8545</v>
      </c>
      <c r="B11835" s="44" t="s">
        <v>8500</v>
      </c>
      <c r="C11835" s="45">
        <v>23080102</v>
      </c>
      <c r="D11835" s="45" t="s">
        <v>12340</v>
      </c>
      <c r="E11835" s="45" t="s">
        <v>4380</v>
      </c>
      <c r="AF11835" s="326"/>
    </row>
    <row r="11836" spans="1:32" x14ac:dyDescent="0.3">
      <c r="A11836" s="372" t="s">
        <v>812</v>
      </c>
      <c r="B11836" s="372" t="s">
        <v>1220</v>
      </c>
      <c r="C11836" s="125" t="s">
        <v>8706</v>
      </c>
      <c r="D11836" s="32" t="s">
        <v>20621</v>
      </c>
      <c r="E11836" s="125" t="s">
        <v>8524</v>
      </c>
      <c r="F11836" s="125" t="s">
        <v>1236</v>
      </c>
      <c r="G11836" s="125" t="s">
        <v>1237</v>
      </c>
      <c r="AF11836" s="326"/>
    </row>
    <row r="11837" spans="1:32" x14ac:dyDescent="0.25">
      <c r="A11837" s="44" t="s">
        <v>812</v>
      </c>
      <c r="B11837" s="44" t="s">
        <v>7120</v>
      </c>
      <c r="C11837" s="45">
        <v>260204</v>
      </c>
      <c r="D11837" s="45" t="s">
        <v>12340</v>
      </c>
      <c r="E11837" s="45" t="s">
        <v>10021</v>
      </c>
      <c r="AF11837" s="326"/>
    </row>
    <row r="11838" spans="1:32" x14ac:dyDescent="0.25">
      <c r="A11838" s="44" t="s">
        <v>812</v>
      </c>
      <c r="B11838" s="44" t="s">
        <v>18852</v>
      </c>
      <c r="C11838" s="45">
        <v>260205</v>
      </c>
      <c r="D11838" s="45" t="s">
        <v>12340</v>
      </c>
      <c r="E11838" s="45" t="s">
        <v>10021</v>
      </c>
      <c r="AF11838" s="326"/>
    </row>
    <row r="11839" spans="1:32" x14ac:dyDescent="0.25">
      <c r="A11839" s="44" t="s">
        <v>524</v>
      </c>
      <c r="B11839" s="44" t="s">
        <v>20368</v>
      </c>
      <c r="C11839" s="45" t="s">
        <v>5829</v>
      </c>
      <c r="D11839" s="32" t="s">
        <v>12570</v>
      </c>
      <c r="E11839" s="46">
        <v>46507</v>
      </c>
      <c r="AF11839" s="326"/>
    </row>
    <row r="11840" spans="1:32" x14ac:dyDescent="0.3">
      <c r="A11840" s="372" t="s">
        <v>20530</v>
      </c>
      <c r="B11840" s="372" t="s">
        <v>7465</v>
      </c>
      <c r="C11840" s="125" t="s">
        <v>20614</v>
      </c>
      <c r="D11840" s="32" t="s">
        <v>20621</v>
      </c>
      <c r="E11840" s="125" t="s">
        <v>10032</v>
      </c>
      <c r="F11840" s="125" t="s">
        <v>1236</v>
      </c>
      <c r="G11840" s="125" t="s">
        <v>1237</v>
      </c>
      <c r="AF11840" s="326"/>
    </row>
    <row r="11841" spans="1:32" x14ac:dyDescent="0.3">
      <c r="A11841" s="372" t="s">
        <v>1573</v>
      </c>
      <c r="B11841" s="372" t="s">
        <v>1217</v>
      </c>
      <c r="C11841" s="125" t="s">
        <v>20617</v>
      </c>
      <c r="D11841" s="32" t="s">
        <v>20621</v>
      </c>
      <c r="E11841" s="125" t="s">
        <v>10032</v>
      </c>
      <c r="F11841" s="125" t="s">
        <v>1237</v>
      </c>
      <c r="G11841" s="125" t="s">
        <v>1237</v>
      </c>
      <c r="AF11841" s="326"/>
    </row>
    <row r="11842" spans="1:32" x14ac:dyDescent="0.25">
      <c r="A11842" s="44" t="s">
        <v>1573</v>
      </c>
      <c r="B11842" s="44" t="s">
        <v>4392</v>
      </c>
      <c r="C11842" s="45" t="s">
        <v>4440</v>
      </c>
      <c r="D11842" s="45" t="s">
        <v>12177</v>
      </c>
      <c r="E11842" s="45" t="s">
        <v>2628</v>
      </c>
      <c r="F11842" s="93"/>
      <c r="G11842" s="93"/>
      <c r="H11842" s="93"/>
      <c r="I11842" s="99"/>
      <c r="J11842" s="99"/>
      <c r="K11842" s="99"/>
      <c r="L11842" s="99"/>
      <c r="M11842" s="99"/>
      <c r="N11842" s="99"/>
      <c r="O11842" s="99"/>
      <c r="P11842" s="99"/>
      <c r="Q11842" s="99"/>
      <c r="R11842" s="99"/>
      <c r="S11842" s="99"/>
      <c r="T11842" s="99"/>
      <c r="U11842" s="99"/>
      <c r="V11842" s="99"/>
      <c r="W11842" s="99"/>
      <c r="X11842" s="99"/>
      <c r="Y11842" s="99"/>
      <c r="Z11842" s="99"/>
      <c r="AF11842" s="326"/>
    </row>
    <row r="11843" spans="1:32" x14ac:dyDescent="0.25">
      <c r="A11843" s="44" t="s">
        <v>1573</v>
      </c>
      <c r="B11843" s="44" t="s">
        <v>4392</v>
      </c>
      <c r="C11843" s="45" t="s">
        <v>4440</v>
      </c>
      <c r="D11843" s="93" t="s">
        <v>18817</v>
      </c>
      <c r="E11843" s="45" t="s">
        <v>2628</v>
      </c>
      <c r="F11843" s="379"/>
      <c r="G11843" s="379"/>
      <c r="H11843" s="379"/>
      <c r="I11843" s="380"/>
      <c r="J11843" s="380"/>
      <c r="K11843" s="380"/>
      <c r="L11843" s="380"/>
      <c r="M11843" s="380"/>
      <c r="N11843" s="380"/>
      <c r="O11843" s="380"/>
      <c r="P11843" s="380"/>
      <c r="Q11843" s="380"/>
      <c r="R11843" s="380"/>
      <c r="S11843" s="380"/>
      <c r="T11843" s="380"/>
      <c r="U11843" s="380"/>
      <c r="V11843" s="380"/>
      <c r="W11843" s="380"/>
      <c r="X11843" s="380"/>
      <c r="Y11843" s="380"/>
      <c r="Z11843" s="380"/>
      <c r="AA11843" s="380"/>
      <c r="AF11843" s="326"/>
    </row>
    <row r="11844" spans="1:32" x14ac:dyDescent="0.25">
      <c r="A11844" s="44" t="s">
        <v>2235</v>
      </c>
      <c r="B11844" s="44" t="s">
        <v>20343</v>
      </c>
      <c r="C11844" s="45" t="s">
        <v>14521</v>
      </c>
      <c r="D11844" s="32" t="s">
        <v>12570</v>
      </c>
      <c r="E11844" s="46">
        <v>46387</v>
      </c>
      <c r="AF11844" s="326"/>
    </row>
    <row r="11845" spans="1:32" x14ac:dyDescent="0.25">
      <c r="A11845" s="44" t="s">
        <v>17452</v>
      </c>
      <c r="B11845" s="44" t="s">
        <v>20344</v>
      </c>
      <c r="C11845" s="45" t="s">
        <v>8813</v>
      </c>
      <c r="D11845" s="32" t="s">
        <v>12570</v>
      </c>
      <c r="E11845" s="46">
        <v>46387</v>
      </c>
      <c r="AF11845" s="326"/>
    </row>
    <row r="11846" spans="1:32" x14ac:dyDescent="0.25">
      <c r="A11846" s="44" t="s">
        <v>13386</v>
      </c>
      <c r="B11846" s="44" t="s">
        <v>13134</v>
      </c>
      <c r="C11846" s="45">
        <v>13.23</v>
      </c>
      <c r="D11846" s="45" t="s">
        <v>13565</v>
      </c>
      <c r="E11846" s="46">
        <v>46934</v>
      </c>
      <c r="F11846" s="45" t="s">
        <v>1384</v>
      </c>
      <c r="G11846" s="93"/>
      <c r="H11846" s="93"/>
      <c r="I11846" s="99"/>
      <c r="J11846" s="99"/>
      <c r="K11846" s="99"/>
      <c r="L11846" s="99"/>
      <c r="M11846" s="99"/>
      <c r="N11846" s="99"/>
      <c r="O11846" s="99"/>
      <c r="P11846" s="99"/>
      <c r="Q11846" s="99"/>
      <c r="R11846" s="99"/>
      <c r="S11846" s="99"/>
      <c r="T11846" s="99"/>
      <c r="U11846" s="99"/>
      <c r="V11846" s="99"/>
      <c r="W11846" s="99"/>
      <c r="X11846" s="99"/>
      <c r="Y11846" s="99"/>
      <c r="Z11846" s="99"/>
      <c r="AF11846" s="326"/>
    </row>
    <row r="11847" spans="1:32" x14ac:dyDescent="0.3">
      <c r="A11847" s="57" t="s">
        <v>18557</v>
      </c>
      <c r="B11847" s="57" t="s">
        <v>2254</v>
      </c>
      <c r="C11847" s="62">
        <v>24030</v>
      </c>
      <c r="D11847" s="93" t="s">
        <v>5007</v>
      </c>
      <c r="E11847" s="60">
        <v>46326</v>
      </c>
      <c r="F11847" s="379"/>
      <c r="G11847" s="379"/>
      <c r="H11847" s="379"/>
      <c r="I11847" s="380"/>
      <c r="J11847" s="380"/>
      <c r="K11847" s="380"/>
      <c r="L11847" s="380"/>
      <c r="M11847" s="380"/>
      <c r="N11847" s="380"/>
      <c r="O11847" s="380"/>
      <c r="P11847" s="380"/>
      <c r="Q11847" s="380"/>
      <c r="R11847" s="380"/>
      <c r="S11847" s="380"/>
      <c r="T11847" s="380"/>
      <c r="U11847" s="380"/>
      <c r="V11847" s="380"/>
      <c r="W11847" s="380"/>
      <c r="X11847" s="380"/>
      <c r="Y11847" s="380"/>
      <c r="Z11847" s="380"/>
      <c r="AA11847" s="380"/>
      <c r="AF11847" s="326"/>
    </row>
    <row r="11848" spans="1:32" x14ac:dyDescent="0.25">
      <c r="A11848" s="44" t="s">
        <v>8864</v>
      </c>
      <c r="B11848" s="44" t="s">
        <v>20344</v>
      </c>
      <c r="C11848" s="45" t="s">
        <v>8813</v>
      </c>
      <c r="D11848" s="32" t="s">
        <v>12570</v>
      </c>
      <c r="E11848" s="46">
        <v>46387</v>
      </c>
      <c r="AF11848" s="326"/>
    </row>
    <row r="11849" spans="1:32" x14ac:dyDescent="0.25">
      <c r="A11849" s="44" t="s">
        <v>8546</v>
      </c>
      <c r="B11849" s="44" t="s">
        <v>5447</v>
      </c>
      <c r="C11849" s="45">
        <v>230807</v>
      </c>
      <c r="D11849" s="45" t="s">
        <v>12340</v>
      </c>
      <c r="E11849" s="45" t="s">
        <v>8966</v>
      </c>
      <c r="AF11849" s="326"/>
    </row>
    <row r="11850" spans="1:32" x14ac:dyDescent="0.25">
      <c r="A11850" s="44" t="s">
        <v>813</v>
      </c>
      <c r="B11850" s="44" t="s">
        <v>5447</v>
      </c>
      <c r="C11850" s="45">
        <v>240804</v>
      </c>
      <c r="D11850" s="45" t="s">
        <v>12340</v>
      </c>
      <c r="E11850" s="45" t="s">
        <v>12234</v>
      </c>
      <c r="AF11850" s="326"/>
    </row>
    <row r="11851" spans="1:32" x14ac:dyDescent="0.3">
      <c r="A11851" s="57" t="s">
        <v>2753</v>
      </c>
      <c r="B11851" s="92" t="s">
        <v>3862</v>
      </c>
      <c r="C11851" s="93" t="s">
        <v>3860</v>
      </c>
      <c r="D11851" s="93" t="s">
        <v>3861</v>
      </c>
      <c r="E11851" s="94">
        <v>46203</v>
      </c>
      <c r="F11851" s="93"/>
      <c r="G11851" s="93"/>
      <c r="H11851" s="93"/>
      <c r="I11851" s="99"/>
      <c r="J11851" s="99"/>
      <c r="K11851" s="99"/>
      <c r="L11851" s="99"/>
      <c r="M11851" s="99"/>
      <c r="N11851" s="99"/>
      <c r="O11851" s="99"/>
      <c r="P11851" s="99"/>
      <c r="Q11851" s="99"/>
      <c r="R11851" s="99"/>
      <c r="S11851" s="99"/>
      <c r="T11851" s="99"/>
      <c r="U11851" s="99"/>
      <c r="V11851" s="99"/>
      <c r="W11851" s="99"/>
      <c r="X11851" s="99"/>
      <c r="Y11851" s="99"/>
      <c r="Z11851" s="99"/>
      <c r="AA11851" s="380"/>
      <c r="AF11851" s="326"/>
    </row>
    <row r="11852" spans="1:32" x14ac:dyDescent="0.25">
      <c r="A11852" s="44" t="s">
        <v>10421</v>
      </c>
      <c r="B11852" s="44" t="s">
        <v>20342</v>
      </c>
      <c r="C11852" s="45" t="s">
        <v>10493</v>
      </c>
      <c r="D11852" s="32" t="s">
        <v>12570</v>
      </c>
      <c r="E11852" s="46">
        <v>46387</v>
      </c>
      <c r="AF11852" s="326"/>
    </row>
    <row r="11853" spans="1:32" x14ac:dyDescent="0.25">
      <c r="A11853" s="44" t="s">
        <v>10679</v>
      </c>
      <c r="B11853" s="44" t="s">
        <v>10680</v>
      </c>
      <c r="C11853" s="45" t="s">
        <v>10681</v>
      </c>
      <c r="D11853" s="45" t="s">
        <v>12177</v>
      </c>
      <c r="E11853" s="45" t="s">
        <v>10682</v>
      </c>
      <c r="F11853" s="93"/>
      <c r="G11853" s="93"/>
      <c r="H11853" s="93"/>
      <c r="I11853" s="99"/>
      <c r="J11853" s="99"/>
      <c r="K11853" s="99"/>
      <c r="L11853" s="99"/>
      <c r="M11853" s="99"/>
      <c r="N11853" s="99"/>
      <c r="O11853" s="99"/>
      <c r="P11853" s="99"/>
      <c r="Q11853" s="99"/>
      <c r="R11853" s="99"/>
      <c r="S11853" s="99"/>
      <c r="T11853" s="99"/>
      <c r="U11853" s="99"/>
      <c r="V11853" s="99"/>
      <c r="W11853" s="99"/>
      <c r="X11853" s="99"/>
      <c r="Y11853" s="99"/>
      <c r="Z11853" s="99"/>
      <c r="AF11853" s="326"/>
    </row>
    <row r="11854" spans="1:32" x14ac:dyDescent="0.25">
      <c r="A11854" s="44" t="s">
        <v>10679</v>
      </c>
      <c r="B11854" s="44" t="s">
        <v>10680</v>
      </c>
      <c r="C11854" s="45" t="s">
        <v>10681</v>
      </c>
      <c r="D11854" s="93" t="s">
        <v>18817</v>
      </c>
      <c r="E11854" s="45" t="s">
        <v>10682</v>
      </c>
      <c r="F11854" s="379"/>
      <c r="G11854" s="379"/>
      <c r="H11854" s="379"/>
      <c r="I11854" s="380"/>
      <c r="J11854" s="380"/>
      <c r="K11854" s="380"/>
      <c r="L11854" s="380"/>
      <c r="M11854" s="380"/>
      <c r="N11854" s="380"/>
      <c r="O11854" s="380"/>
      <c r="P11854" s="380"/>
      <c r="Q11854" s="380"/>
      <c r="R11854" s="380"/>
      <c r="S11854" s="380"/>
      <c r="T11854" s="380"/>
      <c r="U11854" s="380"/>
      <c r="V11854" s="380"/>
      <c r="W11854" s="380"/>
      <c r="X11854" s="380"/>
      <c r="Y11854" s="380"/>
      <c r="Z11854" s="380"/>
      <c r="AA11854" s="380"/>
      <c r="AF11854" s="326"/>
    </row>
    <row r="11855" spans="1:32" x14ac:dyDescent="0.25">
      <c r="A11855" s="44" t="s">
        <v>10679</v>
      </c>
      <c r="B11855" s="44" t="s">
        <v>10680</v>
      </c>
      <c r="C11855" s="45" t="s">
        <v>10681</v>
      </c>
      <c r="D11855" s="45" t="s">
        <v>10697</v>
      </c>
      <c r="E11855" s="45" t="s">
        <v>10682</v>
      </c>
      <c r="F11855" s="93"/>
      <c r="G11855" s="93"/>
      <c r="H11855" s="93"/>
      <c r="I11855" s="99"/>
      <c r="J11855" s="99"/>
      <c r="K11855" s="99"/>
      <c r="L11855" s="99"/>
      <c r="M11855" s="99"/>
      <c r="N11855" s="99"/>
      <c r="O11855" s="99"/>
      <c r="P11855" s="99"/>
      <c r="Q11855" s="99"/>
      <c r="R11855" s="99"/>
      <c r="S11855" s="99"/>
      <c r="T11855" s="99"/>
      <c r="U11855" s="99"/>
      <c r="V11855" s="99"/>
      <c r="W11855" s="99"/>
      <c r="X11855" s="99"/>
      <c r="Y11855" s="99"/>
      <c r="Z11855" s="99"/>
      <c r="AF11855" s="326"/>
    </row>
    <row r="11856" spans="1:32" x14ac:dyDescent="0.25">
      <c r="A11856" s="44" t="s">
        <v>12627</v>
      </c>
      <c r="B11856" s="44" t="s">
        <v>20343</v>
      </c>
      <c r="C11856" s="45" t="s">
        <v>12601</v>
      </c>
      <c r="D11856" s="32" t="s">
        <v>12570</v>
      </c>
      <c r="E11856" s="46">
        <v>46387</v>
      </c>
      <c r="AF11856" s="326"/>
    </row>
    <row r="11857" spans="1:32" x14ac:dyDescent="0.3">
      <c r="A11857" s="57" t="s">
        <v>3814</v>
      </c>
      <c r="B11857" s="92" t="s">
        <v>3862</v>
      </c>
      <c r="C11857" s="93" t="s">
        <v>3860</v>
      </c>
      <c r="D11857" s="93" t="s">
        <v>3861</v>
      </c>
      <c r="E11857" s="94">
        <v>46203</v>
      </c>
      <c r="F11857" s="93"/>
      <c r="G11857" s="93"/>
      <c r="H11857" s="93"/>
      <c r="I11857" s="99"/>
      <c r="J11857" s="99"/>
      <c r="K11857" s="99"/>
      <c r="L11857" s="99"/>
      <c r="M11857" s="99"/>
      <c r="N11857" s="99"/>
      <c r="O11857" s="99"/>
      <c r="P11857" s="99"/>
      <c r="Q11857" s="99"/>
      <c r="R11857" s="99"/>
      <c r="S11857" s="99"/>
      <c r="T11857" s="99"/>
      <c r="U11857" s="99"/>
      <c r="V11857" s="99"/>
      <c r="W11857" s="99"/>
      <c r="X11857" s="99"/>
      <c r="Y11857" s="99"/>
      <c r="Z11857" s="99"/>
      <c r="AA11857" s="380"/>
      <c r="AF11857" s="326"/>
    </row>
    <row r="11858" spans="1:32" x14ac:dyDescent="0.25">
      <c r="A11858" s="44" t="s">
        <v>3814</v>
      </c>
      <c r="B11858" s="44" t="s">
        <v>13127</v>
      </c>
      <c r="C11858" s="45">
        <v>13.24</v>
      </c>
      <c r="D11858" s="45" t="s">
        <v>13565</v>
      </c>
      <c r="E11858" s="46">
        <v>47299</v>
      </c>
      <c r="F11858" s="45"/>
      <c r="G11858" s="93"/>
      <c r="H11858" s="93"/>
      <c r="I11858" s="99"/>
      <c r="J11858" s="99"/>
      <c r="K11858" s="99"/>
      <c r="L11858" s="99"/>
      <c r="M11858" s="99"/>
      <c r="N11858" s="99"/>
      <c r="O11858" s="99"/>
      <c r="P11858" s="99"/>
      <c r="Q11858" s="99"/>
      <c r="R11858" s="99"/>
      <c r="S11858" s="99"/>
      <c r="T11858" s="99"/>
      <c r="U11858" s="99"/>
      <c r="V11858" s="99"/>
      <c r="W11858" s="99"/>
      <c r="X11858" s="99"/>
      <c r="Y11858" s="99"/>
      <c r="Z11858" s="99"/>
      <c r="AF11858" s="326"/>
    </row>
    <row r="11859" spans="1:32" x14ac:dyDescent="0.25">
      <c r="A11859" s="44" t="s">
        <v>2717</v>
      </c>
      <c r="B11859" s="44" t="s">
        <v>20342</v>
      </c>
      <c r="C11859" s="45" t="s">
        <v>10493</v>
      </c>
      <c r="D11859" s="32" t="s">
        <v>12570</v>
      </c>
      <c r="E11859" s="46">
        <v>46387</v>
      </c>
      <c r="AF11859" s="326"/>
    </row>
    <row r="11860" spans="1:32" x14ac:dyDescent="0.25">
      <c r="A11860" s="44" t="s">
        <v>19515</v>
      </c>
      <c r="B11860" s="44" t="s">
        <v>3597</v>
      </c>
      <c r="C11860" s="45">
        <v>250503</v>
      </c>
      <c r="D11860" s="45" t="s">
        <v>12340</v>
      </c>
      <c r="E11860" s="45" t="s">
        <v>16904</v>
      </c>
      <c r="AF11860" s="326"/>
    </row>
    <row r="11861" spans="1:32" x14ac:dyDescent="0.25">
      <c r="A11861" s="44" t="s">
        <v>3685</v>
      </c>
      <c r="B11861" s="44" t="s">
        <v>5639</v>
      </c>
      <c r="C11861" s="45">
        <v>26010401</v>
      </c>
      <c r="D11861" s="45" t="s">
        <v>12340</v>
      </c>
      <c r="E11861" s="45" t="s">
        <v>18836</v>
      </c>
      <c r="AF11861" s="326"/>
    </row>
    <row r="11862" spans="1:32" x14ac:dyDescent="0.25">
      <c r="A11862" s="44" t="s">
        <v>3685</v>
      </c>
      <c r="B11862" s="44" t="s">
        <v>3298</v>
      </c>
      <c r="C11862" s="45">
        <v>26010402</v>
      </c>
      <c r="D11862" s="45" t="s">
        <v>12340</v>
      </c>
      <c r="E11862" s="45" t="s">
        <v>18836</v>
      </c>
      <c r="AF11862" s="326"/>
    </row>
    <row r="11863" spans="1:32" x14ac:dyDescent="0.25">
      <c r="A11863" s="44" t="s">
        <v>20303</v>
      </c>
      <c r="B11863" s="44" t="s">
        <v>20365</v>
      </c>
      <c r="C11863" s="45" t="s">
        <v>20366</v>
      </c>
      <c r="D11863" s="32" t="s">
        <v>12570</v>
      </c>
      <c r="E11863" s="46">
        <v>46507</v>
      </c>
      <c r="AF11863" s="326"/>
    </row>
    <row r="11864" spans="1:32" x14ac:dyDescent="0.25">
      <c r="A11864" s="44" t="s">
        <v>4802</v>
      </c>
      <c r="B11864" s="44" t="s">
        <v>1899</v>
      </c>
      <c r="C11864" s="45" t="s">
        <v>10694</v>
      </c>
      <c r="D11864" s="45" t="s">
        <v>12177</v>
      </c>
      <c r="E11864" s="45" t="s">
        <v>2686</v>
      </c>
      <c r="F11864" s="93"/>
      <c r="G11864" s="93"/>
      <c r="H11864" s="93"/>
      <c r="I11864" s="99"/>
      <c r="J11864" s="99"/>
      <c r="K11864" s="99"/>
      <c r="L11864" s="99"/>
      <c r="M11864" s="99"/>
      <c r="N11864" s="99"/>
      <c r="O11864" s="99"/>
      <c r="P11864" s="99"/>
      <c r="Q11864" s="99"/>
      <c r="R11864" s="99"/>
      <c r="S11864" s="99"/>
      <c r="T11864" s="99"/>
      <c r="U11864" s="99"/>
      <c r="V11864" s="99"/>
      <c r="W11864" s="99"/>
      <c r="X11864" s="99"/>
      <c r="Y11864" s="99"/>
      <c r="Z11864" s="99"/>
      <c r="AF11864" s="326"/>
    </row>
    <row r="11865" spans="1:32" x14ac:dyDescent="0.25">
      <c r="A11865" s="44" t="s">
        <v>4802</v>
      </c>
      <c r="B11865" s="44" t="s">
        <v>1899</v>
      </c>
      <c r="C11865" s="45" t="s">
        <v>10694</v>
      </c>
      <c r="D11865" s="93" t="s">
        <v>18817</v>
      </c>
      <c r="E11865" s="45" t="s">
        <v>2686</v>
      </c>
      <c r="F11865" s="379"/>
      <c r="G11865" s="379"/>
      <c r="H11865" s="379"/>
      <c r="I11865" s="380"/>
      <c r="J11865" s="380"/>
      <c r="K11865" s="380"/>
      <c r="L11865" s="380"/>
      <c r="M11865" s="380"/>
      <c r="N11865" s="380"/>
      <c r="O11865" s="380"/>
      <c r="P11865" s="380"/>
      <c r="Q11865" s="380"/>
      <c r="R11865" s="380"/>
      <c r="S11865" s="380"/>
      <c r="T11865" s="380"/>
      <c r="U11865" s="380"/>
      <c r="V11865" s="380"/>
      <c r="W11865" s="380"/>
      <c r="X11865" s="380"/>
      <c r="Y11865" s="380"/>
      <c r="Z11865" s="380"/>
      <c r="AA11865" s="380"/>
      <c r="AF11865" s="326"/>
    </row>
    <row r="11866" spans="1:32" x14ac:dyDescent="0.25">
      <c r="A11866" s="44" t="s">
        <v>4802</v>
      </c>
      <c r="B11866" s="44" t="s">
        <v>1899</v>
      </c>
      <c r="C11866" s="45" t="s">
        <v>10694</v>
      </c>
      <c r="D11866" s="45" t="s">
        <v>10697</v>
      </c>
      <c r="E11866" s="45" t="s">
        <v>2686</v>
      </c>
      <c r="F11866" s="93"/>
      <c r="G11866" s="93"/>
      <c r="H11866" s="93"/>
      <c r="I11866" s="99"/>
      <c r="J11866" s="99"/>
      <c r="K11866" s="99"/>
      <c r="L11866" s="99"/>
      <c r="M11866" s="99"/>
      <c r="N11866" s="99"/>
      <c r="O11866" s="99"/>
      <c r="P11866" s="99"/>
      <c r="Q11866" s="99"/>
      <c r="R11866" s="99"/>
      <c r="S11866" s="99"/>
      <c r="T11866" s="99"/>
      <c r="U11866" s="99"/>
      <c r="V11866" s="99"/>
      <c r="W11866" s="99"/>
      <c r="X11866" s="99"/>
      <c r="Y11866" s="99"/>
      <c r="Z11866" s="99"/>
      <c r="AF11866" s="326"/>
    </row>
    <row r="11867" spans="1:32" x14ac:dyDescent="0.25">
      <c r="A11867" s="44" t="s">
        <v>14516</v>
      </c>
      <c r="B11867" s="44" t="s">
        <v>20333</v>
      </c>
      <c r="C11867" s="45" t="s">
        <v>14512</v>
      </c>
      <c r="D11867" s="32" t="s">
        <v>12570</v>
      </c>
      <c r="E11867" s="46">
        <v>46538</v>
      </c>
      <c r="AF11867" s="326"/>
    </row>
    <row r="11868" spans="1:32" x14ac:dyDescent="0.25">
      <c r="A11868" s="44" t="s">
        <v>14294</v>
      </c>
      <c r="B11868" s="44" t="s">
        <v>3298</v>
      </c>
      <c r="C11868" s="45">
        <v>25010402</v>
      </c>
      <c r="D11868" s="45" t="s">
        <v>12340</v>
      </c>
      <c r="E11868" s="45" t="s">
        <v>13581</v>
      </c>
      <c r="AF11868" s="326"/>
    </row>
    <row r="11869" spans="1:32" x14ac:dyDescent="0.25">
      <c r="A11869" s="44" t="s">
        <v>14294</v>
      </c>
      <c r="B11869" s="44" t="s">
        <v>5639</v>
      </c>
      <c r="C11869" s="45">
        <v>25010401</v>
      </c>
      <c r="D11869" s="45" t="s">
        <v>12340</v>
      </c>
      <c r="E11869" s="45" t="s">
        <v>13581</v>
      </c>
      <c r="AF11869" s="326"/>
    </row>
    <row r="11870" spans="1:32" x14ac:dyDescent="0.25">
      <c r="A11870" s="44" t="s">
        <v>9635</v>
      </c>
      <c r="B11870" s="44" t="s">
        <v>16236</v>
      </c>
      <c r="C11870" s="45" t="s">
        <v>9919</v>
      </c>
      <c r="D11870" s="93" t="s">
        <v>3876</v>
      </c>
      <c r="E11870" s="359">
        <f>DATE(2027,8,9)</f>
        <v>46608</v>
      </c>
      <c r="F11870" s="93"/>
      <c r="G11870" s="93"/>
      <c r="H11870" s="93"/>
      <c r="I11870" s="99"/>
      <c r="J11870" s="99"/>
      <c r="K11870" s="99"/>
      <c r="L11870" s="99"/>
      <c r="M11870" s="99"/>
      <c r="N11870" s="99"/>
      <c r="O11870" s="99"/>
      <c r="P11870" s="99"/>
      <c r="Q11870" s="99"/>
      <c r="R11870" s="99"/>
      <c r="S11870" s="99"/>
      <c r="T11870" s="99"/>
      <c r="U11870" s="99"/>
      <c r="V11870" s="99"/>
      <c r="W11870" s="99"/>
      <c r="X11870" s="99"/>
      <c r="Y11870" s="99"/>
      <c r="Z11870" s="99"/>
      <c r="AF11870" s="326"/>
    </row>
    <row r="11871" spans="1:32" x14ac:dyDescent="0.25">
      <c r="A11871" s="76" t="s">
        <v>13387</v>
      </c>
      <c r="B11871" s="44" t="s">
        <v>17386</v>
      </c>
      <c r="C11871" s="45">
        <v>8.26</v>
      </c>
      <c r="D11871" s="45" t="s">
        <v>13565</v>
      </c>
      <c r="E11871" s="46">
        <v>47787</v>
      </c>
      <c r="F11871" s="45"/>
      <c r="G11871" s="93"/>
      <c r="H11871" s="93"/>
      <c r="I11871" s="99"/>
      <c r="J11871" s="99"/>
      <c r="K11871" s="99"/>
      <c r="L11871" s="99"/>
      <c r="M11871" s="99"/>
      <c r="N11871" s="99"/>
      <c r="O11871" s="99"/>
      <c r="P11871" s="99"/>
      <c r="Q11871" s="99"/>
      <c r="R11871" s="99"/>
      <c r="S11871" s="99"/>
      <c r="T11871" s="99"/>
      <c r="U11871" s="99"/>
      <c r="V11871" s="99"/>
      <c r="W11871" s="99"/>
      <c r="X11871" s="99"/>
      <c r="Y11871" s="99"/>
      <c r="Z11871" s="99"/>
      <c r="AF11871" s="326"/>
    </row>
    <row r="11872" spans="1:32" x14ac:dyDescent="0.25">
      <c r="A11872" s="44" t="s">
        <v>13387</v>
      </c>
      <c r="B11872" s="44" t="s">
        <v>13127</v>
      </c>
      <c r="C11872" s="45">
        <v>13.24</v>
      </c>
      <c r="D11872" s="45" t="s">
        <v>13565</v>
      </c>
      <c r="E11872" s="46">
        <v>47299</v>
      </c>
      <c r="F11872" s="45"/>
      <c r="G11872" s="93"/>
      <c r="H11872" s="93"/>
      <c r="I11872" s="99"/>
      <c r="J11872" s="99"/>
      <c r="K11872" s="99"/>
      <c r="L11872" s="99"/>
      <c r="M11872" s="99"/>
      <c r="N11872" s="99"/>
      <c r="O11872" s="99"/>
      <c r="P11872" s="99"/>
      <c r="Q11872" s="99"/>
      <c r="R11872" s="99"/>
      <c r="S11872" s="99"/>
      <c r="T11872" s="99"/>
      <c r="U11872" s="99"/>
      <c r="V11872" s="99"/>
      <c r="W11872" s="99"/>
      <c r="X11872" s="99"/>
      <c r="Y11872" s="99"/>
      <c r="Z11872" s="99"/>
      <c r="AF11872" s="326"/>
    </row>
    <row r="11873" spans="1:32" x14ac:dyDescent="0.25">
      <c r="A11873" s="44" t="s">
        <v>13387</v>
      </c>
      <c r="B11873" s="44" t="s">
        <v>13118</v>
      </c>
      <c r="C11873" s="45">
        <v>21.23</v>
      </c>
      <c r="D11873" s="45" t="s">
        <v>13565</v>
      </c>
      <c r="E11873" s="46">
        <v>46934</v>
      </c>
      <c r="F11873" s="45"/>
      <c r="G11873" s="93"/>
      <c r="H11873" s="93"/>
      <c r="I11873" s="99"/>
      <c r="J11873" s="99"/>
      <c r="K11873" s="99"/>
      <c r="L11873" s="99"/>
      <c r="M11873" s="99"/>
      <c r="N11873" s="99"/>
      <c r="O11873" s="99"/>
      <c r="P11873" s="99"/>
      <c r="Q11873" s="99"/>
      <c r="R11873" s="99"/>
      <c r="S11873" s="99"/>
      <c r="T11873" s="99"/>
      <c r="U11873" s="99"/>
      <c r="V11873" s="99"/>
      <c r="W11873" s="99"/>
      <c r="X11873" s="99"/>
      <c r="Y11873" s="99"/>
      <c r="Z11873" s="99"/>
      <c r="AF11873" s="326"/>
    </row>
    <row r="11874" spans="1:32" x14ac:dyDescent="0.25">
      <c r="A11874" s="44" t="s">
        <v>17178</v>
      </c>
      <c r="B11874" s="44" t="s">
        <v>5639</v>
      </c>
      <c r="C11874" s="45">
        <v>25010401</v>
      </c>
      <c r="D11874" s="45" t="s">
        <v>12340</v>
      </c>
      <c r="E11874" s="45" t="s">
        <v>13581</v>
      </c>
      <c r="AF11874" s="326"/>
    </row>
    <row r="11875" spans="1:32" x14ac:dyDescent="0.25">
      <c r="A11875" s="44" t="s">
        <v>17178</v>
      </c>
      <c r="B11875" s="44" t="s">
        <v>3298</v>
      </c>
      <c r="C11875" s="45">
        <v>25010402</v>
      </c>
      <c r="D11875" s="45" t="s">
        <v>12340</v>
      </c>
      <c r="E11875" s="45" t="s">
        <v>13581</v>
      </c>
      <c r="AF11875" s="326"/>
    </row>
    <row r="11876" spans="1:32" x14ac:dyDescent="0.25">
      <c r="A11876" s="44" t="s">
        <v>12997</v>
      </c>
      <c r="B11876" s="44" t="s">
        <v>18988</v>
      </c>
      <c r="C11876" s="45">
        <v>240901</v>
      </c>
      <c r="D11876" s="45" t="s">
        <v>12340</v>
      </c>
      <c r="E11876" s="45" t="s">
        <v>5075</v>
      </c>
      <c r="AF11876" s="326"/>
    </row>
    <row r="11877" spans="1:32" x14ac:dyDescent="0.25">
      <c r="A11877" s="44" t="s">
        <v>19516</v>
      </c>
      <c r="B11877" s="44" t="s">
        <v>5639</v>
      </c>
      <c r="C11877" s="45">
        <v>26010401</v>
      </c>
      <c r="D11877" s="45" t="s">
        <v>12340</v>
      </c>
      <c r="E11877" s="45" t="s">
        <v>18836</v>
      </c>
      <c r="AF11877" s="326"/>
    </row>
    <row r="11878" spans="1:32" x14ac:dyDescent="0.25">
      <c r="A11878" s="44" t="s">
        <v>19517</v>
      </c>
      <c r="B11878" s="44" t="s">
        <v>970</v>
      </c>
      <c r="C11878" s="45">
        <v>231104</v>
      </c>
      <c r="D11878" s="45" t="s">
        <v>12340</v>
      </c>
      <c r="E11878" s="45" t="s">
        <v>9018</v>
      </c>
      <c r="AF11878" s="326"/>
    </row>
    <row r="11879" spans="1:32" x14ac:dyDescent="0.25">
      <c r="A11879" s="44" t="s">
        <v>19517</v>
      </c>
      <c r="B11879" s="44" t="s">
        <v>3598</v>
      </c>
      <c r="C11879" s="45">
        <v>210305</v>
      </c>
      <c r="D11879" s="45" t="s">
        <v>12340</v>
      </c>
      <c r="E11879" s="45" t="s">
        <v>3276</v>
      </c>
      <c r="AF11879" s="326"/>
    </row>
    <row r="11880" spans="1:32" x14ac:dyDescent="0.3">
      <c r="A11880" s="99" t="s">
        <v>16738</v>
      </c>
      <c r="B11880" s="92" t="s">
        <v>4175</v>
      </c>
      <c r="C11880" s="93" t="s">
        <v>16735</v>
      </c>
      <c r="D11880" s="93" t="s">
        <v>1250</v>
      </c>
      <c r="E11880" s="94">
        <v>46316</v>
      </c>
      <c r="F11880" s="93"/>
      <c r="G11880" s="93"/>
      <c r="H11880" s="93" t="s">
        <v>1237</v>
      </c>
      <c r="I11880" s="99"/>
      <c r="J11880" s="99"/>
      <c r="K11880" s="99"/>
      <c r="L11880" s="99"/>
      <c r="M11880" s="99"/>
      <c r="N11880" s="99"/>
      <c r="O11880" s="99"/>
      <c r="P11880" s="99"/>
      <c r="Q11880" s="99"/>
      <c r="R11880" s="99"/>
      <c r="S11880" s="99"/>
      <c r="T11880" s="99"/>
      <c r="U11880" s="99"/>
      <c r="V11880" s="99"/>
      <c r="W11880" s="99"/>
      <c r="X11880" s="99"/>
      <c r="Y11880" s="99"/>
      <c r="Z11880" s="99"/>
      <c r="AA11880" s="380"/>
      <c r="AF11880" s="326"/>
    </row>
    <row r="11881" spans="1:32" x14ac:dyDescent="0.3">
      <c r="A11881" s="372" t="s">
        <v>16820</v>
      </c>
      <c r="B11881" s="372" t="s">
        <v>5064</v>
      </c>
      <c r="C11881" s="125" t="s">
        <v>16873</v>
      </c>
      <c r="D11881" s="32" t="s">
        <v>20621</v>
      </c>
      <c r="E11881" s="125" t="s">
        <v>10638</v>
      </c>
      <c r="F11881" s="125" t="s">
        <v>1236</v>
      </c>
      <c r="G11881" s="125" t="s">
        <v>1237</v>
      </c>
      <c r="AF11881" s="326"/>
    </row>
    <row r="11882" spans="1:32" x14ac:dyDescent="0.25">
      <c r="A11882" s="44" t="s">
        <v>10284</v>
      </c>
      <c r="B11882" s="92" t="s">
        <v>10390</v>
      </c>
      <c r="C11882" s="56" t="s">
        <v>10120</v>
      </c>
      <c r="D11882" s="146" t="s">
        <v>10389</v>
      </c>
      <c r="E11882" s="107">
        <v>45838</v>
      </c>
      <c r="F11882" s="93"/>
      <c r="G11882" s="93"/>
      <c r="H11882" s="93"/>
      <c r="I11882" s="99"/>
      <c r="J11882" s="99"/>
      <c r="K11882" s="99"/>
      <c r="L11882" s="99"/>
      <c r="M11882" s="99"/>
      <c r="N11882" s="99"/>
      <c r="O11882" s="256"/>
      <c r="P11882" s="99"/>
      <c r="Q11882" s="99"/>
      <c r="R11882" s="99"/>
      <c r="S11882" s="99"/>
      <c r="T11882" s="99"/>
      <c r="U11882" s="99"/>
      <c r="V11882" s="99"/>
      <c r="W11882" s="99"/>
      <c r="X11882" s="99"/>
      <c r="Y11882" s="99"/>
      <c r="Z11882" s="99"/>
      <c r="AF11882" s="326"/>
    </row>
    <row r="11883" spans="1:32" x14ac:dyDescent="0.25">
      <c r="A11883" s="44" t="s">
        <v>14295</v>
      </c>
      <c r="B11883" s="44" t="s">
        <v>210</v>
      </c>
      <c r="C11883" s="45">
        <v>241001</v>
      </c>
      <c r="D11883" s="45" t="s">
        <v>12340</v>
      </c>
      <c r="E11883" s="45" t="s">
        <v>5650</v>
      </c>
      <c r="AF11883" s="326"/>
    </row>
    <row r="11884" spans="1:32" x14ac:dyDescent="0.25">
      <c r="A11884" s="44" t="s">
        <v>14295</v>
      </c>
      <c r="B11884" s="44" t="s">
        <v>5639</v>
      </c>
      <c r="C11884" s="45">
        <v>25010401</v>
      </c>
      <c r="D11884" s="45" t="s">
        <v>12340</v>
      </c>
      <c r="E11884" s="45" t="s">
        <v>13581</v>
      </c>
      <c r="AF11884" s="326"/>
    </row>
    <row r="11885" spans="1:32" ht="14.4" x14ac:dyDescent="0.3">
      <c r="A11885" s="385" t="s">
        <v>4945</v>
      </c>
      <c r="B11885" s="385" t="s">
        <v>4978</v>
      </c>
      <c r="C11885" s="387" t="s">
        <v>5002</v>
      </c>
      <c r="D11885" s="93" t="s">
        <v>5007</v>
      </c>
      <c r="E11885" s="389" t="s">
        <v>10500</v>
      </c>
      <c r="AF11885" s="326"/>
    </row>
    <row r="11886" spans="1:32" x14ac:dyDescent="0.25">
      <c r="A11886" s="44" t="s">
        <v>4945</v>
      </c>
      <c r="B11886" s="44" t="s">
        <v>980</v>
      </c>
      <c r="C11886" s="45">
        <v>260103</v>
      </c>
      <c r="D11886" s="45" t="s">
        <v>12340</v>
      </c>
      <c r="E11886" s="45" t="s">
        <v>8976</v>
      </c>
      <c r="AF11886" s="326"/>
    </row>
    <row r="11887" spans="1:32" x14ac:dyDescent="0.25">
      <c r="A11887" s="44" t="s">
        <v>4945</v>
      </c>
      <c r="B11887" s="44" t="s">
        <v>2433</v>
      </c>
      <c r="C11887" s="45">
        <v>230105</v>
      </c>
      <c r="D11887" s="45" t="s">
        <v>12340</v>
      </c>
      <c r="E11887" s="45" t="s">
        <v>5580</v>
      </c>
      <c r="AF11887" s="326"/>
    </row>
    <row r="11888" spans="1:32" x14ac:dyDescent="0.25">
      <c r="A11888" s="44" t="s">
        <v>4945</v>
      </c>
      <c r="B11888" s="44" t="s">
        <v>973</v>
      </c>
      <c r="C11888" s="45">
        <v>260101</v>
      </c>
      <c r="D11888" s="45" t="s">
        <v>12340</v>
      </c>
      <c r="E11888" s="45" t="s">
        <v>8976</v>
      </c>
      <c r="AF11888" s="326"/>
    </row>
    <row r="11889" spans="1:32" x14ac:dyDescent="0.25">
      <c r="A11889" s="44" t="s">
        <v>4945</v>
      </c>
      <c r="B11889" s="44" t="s">
        <v>5447</v>
      </c>
      <c r="C11889" s="45">
        <v>250802</v>
      </c>
      <c r="D11889" s="45" t="s">
        <v>12340</v>
      </c>
      <c r="E11889" s="45" t="s">
        <v>10682</v>
      </c>
      <c r="AF11889" s="326"/>
    </row>
    <row r="11890" spans="1:32" x14ac:dyDescent="0.25">
      <c r="A11890" s="44" t="s">
        <v>4945</v>
      </c>
      <c r="B11890" s="44" t="s">
        <v>11296</v>
      </c>
      <c r="C11890" s="45">
        <v>240402</v>
      </c>
      <c r="D11890" s="45" t="s">
        <v>12340</v>
      </c>
      <c r="E11890" s="45" t="s">
        <v>5311</v>
      </c>
      <c r="AF11890" s="326"/>
    </row>
    <row r="11891" spans="1:32" x14ac:dyDescent="0.3">
      <c r="A11891" s="57" t="s">
        <v>2979</v>
      </c>
      <c r="B11891" s="92" t="s">
        <v>3862</v>
      </c>
      <c r="C11891" s="93" t="s">
        <v>3860</v>
      </c>
      <c r="D11891" s="93" t="s">
        <v>3861</v>
      </c>
      <c r="E11891" s="94">
        <v>46203</v>
      </c>
      <c r="F11891" s="93"/>
      <c r="G11891" s="93"/>
      <c r="H11891" s="93"/>
      <c r="I11891" s="99"/>
      <c r="J11891" s="99"/>
      <c r="K11891" s="99"/>
      <c r="L11891" s="99"/>
      <c r="M11891" s="99"/>
      <c r="N11891" s="99"/>
      <c r="O11891" s="99"/>
      <c r="P11891" s="99"/>
      <c r="Q11891" s="99"/>
      <c r="R11891" s="99"/>
      <c r="S11891" s="99"/>
      <c r="T11891" s="99"/>
      <c r="U11891" s="99"/>
      <c r="V11891" s="99"/>
      <c r="W11891" s="99"/>
      <c r="X11891" s="99"/>
      <c r="Y11891" s="99"/>
      <c r="Z11891" s="99"/>
      <c r="AA11891" s="380"/>
      <c r="AF11891" s="326"/>
    </row>
    <row r="11892" spans="1:32" x14ac:dyDescent="0.25">
      <c r="A11892" s="44" t="s">
        <v>605</v>
      </c>
      <c r="B11892" s="44" t="s">
        <v>20394</v>
      </c>
      <c r="C11892" s="45" t="s">
        <v>17907</v>
      </c>
      <c r="D11892" s="32" t="s">
        <v>12570</v>
      </c>
      <c r="E11892" s="46">
        <v>46446</v>
      </c>
      <c r="AF11892" s="326"/>
    </row>
    <row r="11893" spans="1:32" x14ac:dyDescent="0.25">
      <c r="A11893" s="44" t="s">
        <v>13388</v>
      </c>
      <c r="B11893" s="44" t="s">
        <v>13145</v>
      </c>
      <c r="C11893" s="45">
        <v>20.239999999999998</v>
      </c>
      <c r="D11893" s="45" t="s">
        <v>13565</v>
      </c>
      <c r="E11893" s="46">
        <v>47299</v>
      </c>
      <c r="F11893" s="45"/>
      <c r="G11893" s="93"/>
      <c r="H11893" s="93"/>
      <c r="I11893" s="99"/>
      <c r="J11893" s="99"/>
      <c r="K11893" s="99"/>
      <c r="L11893" s="99"/>
      <c r="M11893" s="99"/>
      <c r="N11893" s="99"/>
      <c r="O11893" s="99"/>
      <c r="P11893" s="99"/>
      <c r="Q11893" s="99"/>
      <c r="R11893" s="99"/>
      <c r="S11893" s="99"/>
      <c r="T11893" s="99"/>
      <c r="U11893" s="99"/>
      <c r="V11893" s="99"/>
      <c r="W11893" s="99"/>
      <c r="X11893" s="99"/>
      <c r="Y11893" s="99"/>
      <c r="Z11893" s="99"/>
      <c r="AF11893" s="326"/>
    </row>
    <row r="11894" spans="1:32" x14ac:dyDescent="0.3">
      <c r="A11894" s="92" t="s">
        <v>14016</v>
      </c>
      <c r="B11894" s="92" t="s">
        <v>14010</v>
      </c>
      <c r="C11894" s="349" t="s">
        <v>5002</v>
      </c>
      <c r="D11894" s="349" t="s">
        <v>14041</v>
      </c>
      <c r="E11894" s="351">
        <v>46752</v>
      </c>
      <c r="F11894" s="93"/>
      <c r="G11894" s="93"/>
      <c r="H11894" s="93"/>
      <c r="I11894" s="99"/>
      <c r="J11894" s="99"/>
      <c r="K11894" s="99"/>
      <c r="L11894" s="99"/>
      <c r="M11894" s="99"/>
      <c r="N11894" s="99"/>
      <c r="O11894" s="99"/>
      <c r="P11894" s="99"/>
      <c r="Q11894" s="99"/>
      <c r="R11894" s="99"/>
      <c r="S11894" s="99"/>
      <c r="T11894" s="99"/>
      <c r="U11894" s="99"/>
      <c r="V11894" s="99"/>
      <c r="W11894" s="99"/>
      <c r="X11894" s="99"/>
      <c r="Y11894" s="99"/>
      <c r="Z11894" s="99"/>
      <c r="AF11894" s="326"/>
    </row>
    <row r="11895" spans="1:32" x14ac:dyDescent="0.25">
      <c r="A11895" s="44" t="s">
        <v>9636</v>
      </c>
      <c r="B11895" s="44" t="s">
        <v>18153</v>
      </c>
      <c r="C11895" s="45" t="s">
        <v>18419</v>
      </c>
      <c r="D11895" s="93" t="s">
        <v>3876</v>
      </c>
      <c r="E11895" s="359">
        <f>DATE(2029,12,8)</f>
        <v>47460</v>
      </c>
      <c r="F11895" s="93"/>
      <c r="G11895" s="93"/>
      <c r="H11895" s="93"/>
      <c r="I11895" s="99"/>
      <c r="J11895" s="99"/>
      <c r="K11895" s="99"/>
      <c r="L11895" s="99"/>
      <c r="M11895" s="99"/>
      <c r="N11895" s="99"/>
      <c r="O11895" s="99"/>
      <c r="P11895" s="99"/>
      <c r="Q11895" s="99"/>
      <c r="R11895" s="99"/>
      <c r="S11895" s="99"/>
      <c r="T11895" s="99"/>
      <c r="U11895" s="99"/>
      <c r="V11895" s="99"/>
      <c r="W11895" s="99"/>
      <c r="X11895" s="99"/>
      <c r="Y11895" s="99"/>
      <c r="Z11895" s="99"/>
      <c r="AF11895" s="326"/>
    </row>
    <row r="11896" spans="1:32" x14ac:dyDescent="0.25">
      <c r="A11896" s="44" t="s">
        <v>11590</v>
      </c>
      <c r="B11896" s="44" t="s">
        <v>11297</v>
      </c>
      <c r="C11896" s="45">
        <v>240501</v>
      </c>
      <c r="D11896" s="45" t="s">
        <v>12340</v>
      </c>
      <c r="E11896" s="45" t="s">
        <v>11298</v>
      </c>
      <c r="AF11896" s="326"/>
    </row>
    <row r="11897" spans="1:32" x14ac:dyDescent="0.25">
      <c r="A11897" s="44" t="s">
        <v>14941</v>
      </c>
      <c r="B11897" s="44" t="s">
        <v>16237</v>
      </c>
      <c r="C11897" s="45" t="s">
        <v>14942</v>
      </c>
      <c r="D11897" s="93" t="s">
        <v>3876</v>
      </c>
      <c r="E11897" s="359">
        <f>DATE(2029,4,4)</f>
        <v>47212</v>
      </c>
      <c r="F11897" s="93"/>
      <c r="G11897" s="93"/>
      <c r="H11897" s="93"/>
      <c r="I11897" s="99"/>
      <c r="J11897" s="99"/>
      <c r="K11897" s="99"/>
      <c r="L11897" s="99"/>
      <c r="M11897" s="99"/>
      <c r="N11897" s="99"/>
      <c r="O11897" s="99"/>
      <c r="P11897" s="99"/>
      <c r="Q11897" s="99"/>
      <c r="R11897" s="99"/>
      <c r="S11897" s="99"/>
      <c r="T11897" s="99"/>
      <c r="U11897" s="99"/>
      <c r="V11897" s="99"/>
      <c r="W11897" s="99"/>
      <c r="X11897" s="99"/>
      <c r="Y11897" s="99"/>
      <c r="Z11897" s="99"/>
      <c r="AF11897" s="326"/>
    </row>
    <row r="11898" spans="1:32" x14ac:dyDescent="0.3">
      <c r="A11898" s="372" t="s">
        <v>20151</v>
      </c>
      <c r="B11898" s="372" t="s">
        <v>1214</v>
      </c>
      <c r="C11898" s="125" t="s">
        <v>18610</v>
      </c>
      <c r="D11898" s="32" t="s">
        <v>20621</v>
      </c>
      <c r="E11898" s="125" t="s">
        <v>8976</v>
      </c>
      <c r="F11898" s="125" t="s">
        <v>1236</v>
      </c>
      <c r="G11898" s="125" t="s">
        <v>1237</v>
      </c>
      <c r="AF11898" s="326"/>
    </row>
    <row r="11899" spans="1:32" x14ac:dyDescent="0.25">
      <c r="A11899" s="267" t="s">
        <v>9334</v>
      </c>
      <c r="B11899" s="267" t="s">
        <v>9318</v>
      </c>
      <c r="C11899" s="268">
        <v>791202309002</v>
      </c>
      <c r="D11899" s="268" t="s">
        <v>6775</v>
      </c>
      <c r="E11899" s="269" t="s">
        <v>9345</v>
      </c>
      <c r="F11899" s="93"/>
      <c r="G11899" s="93"/>
      <c r="H11899" s="93"/>
      <c r="I11899" s="99"/>
      <c r="J11899" s="99"/>
      <c r="K11899" s="99"/>
      <c r="L11899" s="99"/>
      <c r="M11899" s="99"/>
      <c r="N11899" s="99"/>
      <c r="O11899" s="99"/>
      <c r="P11899" s="99"/>
      <c r="Q11899" s="99"/>
      <c r="R11899" s="99"/>
      <c r="S11899" s="99"/>
      <c r="T11899" s="99"/>
      <c r="U11899" s="99"/>
      <c r="V11899" s="99"/>
      <c r="W11899" s="99"/>
      <c r="X11899" s="99"/>
      <c r="Y11899" s="99"/>
      <c r="Z11899" s="99"/>
      <c r="AF11899" s="326"/>
    </row>
    <row r="11900" spans="1:32" x14ac:dyDescent="0.3">
      <c r="A11900" s="372" t="s">
        <v>16632</v>
      </c>
      <c r="B11900" s="372" t="s">
        <v>5064</v>
      </c>
      <c r="C11900" s="125" t="s">
        <v>16873</v>
      </c>
      <c r="D11900" s="32" t="s">
        <v>20621</v>
      </c>
      <c r="E11900" s="125" t="s">
        <v>10638</v>
      </c>
      <c r="F11900" s="125" t="s">
        <v>1236</v>
      </c>
      <c r="G11900" s="125" t="s">
        <v>1237</v>
      </c>
      <c r="AF11900" s="326"/>
    </row>
    <row r="11901" spans="1:32" x14ac:dyDescent="0.3">
      <c r="A11901" s="372" t="s">
        <v>12467</v>
      </c>
      <c r="B11901" s="372" t="s">
        <v>1207</v>
      </c>
      <c r="C11901" s="125" t="s">
        <v>11906</v>
      </c>
      <c r="D11901" s="32" t="s">
        <v>20621</v>
      </c>
      <c r="E11901" s="125" t="s">
        <v>7992</v>
      </c>
      <c r="F11901" s="125" t="s">
        <v>1236</v>
      </c>
      <c r="G11901" s="125" t="s">
        <v>1237</v>
      </c>
      <c r="AF11901" s="326"/>
    </row>
    <row r="11902" spans="1:32" x14ac:dyDescent="0.3">
      <c r="A11902" s="372" t="s">
        <v>12467</v>
      </c>
      <c r="B11902" s="372" t="s">
        <v>1210</v>
      </c>
      <c r="C11902" s="125" t="s">
        <v>12344</v>
      </c>
      <c r="D11902" s="32" t="s">
        <v>20621</v>
      </c>
      <c r="E11902" s="125" t="s">
        <v>5075</v>
      </c>
      <c r="F11902" s="125" t="s">
        <v>1236</v>
      </c>
      <c r="G11902" s="125" t="s">
        <v>1237</v>
      </c>
      <c r="AF11902" s="326"/>
    </row>
    <row r="11903" spans="1:32" x14ac:dyDescent="0.3">
      <c r="A11903" s="372" t="s">
        <v>14380</v>
      </c>
      <c r="B11903" s="372" t="s">
        <v>1204</v>
      </c>
      <c r="C11903" s="125" t="s">
        <v>14352</v>
      </c>
      <c r="D11903" s="32" t="s">
        <v>20621</v>
      </c>
      <c r="E11903" s="125" t="s">
        <v>13567</v>
      </c>
      <c r="F11903" s="125" t="s">
        <v>1236</v>
      </c>
      <c r="G11903" s="125" t="s">
        <v>1237</v>
      </c>
      <c r="AF11903" s="326"/>
    </row>
    <row r="11904" spans="1:32" x14ac:dyDescent="0.25">
      <c r="A11904" s="44" t="s">
        <v>14296</v>
      </c>
      <c r="B11904" s="44" t="s">
        <v>5639</v>
      </c>
      <c r="C11904" s="45">
        <v>25010401</v>
      </c>
      <c r="D11904" s="45" t="s">
        <v>12340</v>
      </c>
      <c r="E11904" s="45" t="s">
        <v>13581</v>
      </c>
      <c r="AF11904" s="326"/>
    </row>
    <row r="11905" spans="1:32" x14ac:dyDescent="0.25">
      <c r="A11905" s="44" t="s">
        <v>17940</v>
      </c>
      <c r="B11905" s="44" t="s">
        <v>20398</v>
      </c>
      <c r="C11905" s="45" t="s">
        <v>17917</v>
      </c>
      <c r="D11905" s="32" t="s">
        <v>12570</v>
      </c>
      <c r="E11905" s="46">
        <v>46418</v>
      </c>
      <c r="AF11905" s="326"/>
    </row>
    <row r="11906" spans="1:32" x14ac:dyDescent="0.3">
      <c r="A11906" s="372" t="s">
        <v>16633</v>
      </c>
      <c r="B11906" s="372" t="s">
        <v>16728</v>
      </c>
      <c r="C11906" s="125" t="s">
        <v>16729</v>
      </c>
      <c r="D11906" s="32" t="s">
        <v>20621</v>
      </c>
      <c r="E11906" s="125" t="s">
        <v>12895</v>
      </c>
      <c r="F11906" s="125" t="s">
        <v>1236</v>
      </c>
      <c r="G11906" s="125" t="s">
        <v>1237</v>
      </c>
      <c r="AF11906" s="326"/>
    </row>
    <row r="11907" spans="1:32" x14ac:dyDescent="0.25">
      <c r="A11907" s="44" t="s">
        <v>12825</v>
      </c>
      <c r="B11907" s="44" t="s">
        <v>15915</v>
      </c>
      <c r="C11907" s="45" t="s">
        <v>9920</v>
      </c>
      <c r="D11907" s="93" t="s">
        <v>3876</v>
      </c>
      <c r="E11907" s="359">
        <f>DATE(2026,8,15)</f>
        <v>46249</v>
      </c>
      <c r="F11907" s="93"/>
      <c r="G11907" s="93"/>
      <c r="H11907" s="93"/>
      <c r="I11907" s="99"/>
      <c r="J11907" s="99"/>
      <c r="K11907" s="99"/>
      <c r="L11907" s="99"/>
      <c r="M11907" s="99"/>
      <c r="N11907" s="99"/>
      <c r="O11907" s="99"/>
      <c r="P11907" s="99"/>
      <c r="Q11907" s="99"/>
      <c r="R11907" s="99"/>
      <c r="S11907" s="99"/>
      <c r="T11907" s="99"/>
      <c r="U11907" s="99"/>
      <c r="V11907" s="99"/>
      <c r="W11907" s="99"/>
      <c r="X11907" s="99"/>
      <c r="Y11907" s="99"/>
      <c r="Z11907" s="99"/>
      <c r="AA11907" s="380"/>
      <c r="AF11907" s="326"/>
    </row>
    <row r="11908" spans="1:32" x14ac:dyDescent="0.25">
      <c r="A11908" s="44" t="s">
        <v>13735</v>
      </c>
      <c r="B11908" s="44" t="s">
        <v>981</v>
      </c>
      <c r="C11908" s="45">
        <v>241202</v>
      </c>
      <c r="D11908" s="45" t="s">
        <v>12340</v>
      </c>
      <c r="E11908" s="45" t="s">
        <v>13570</v>
      </c>
      <c r="AF11908" s="326"/>
    </row>
    <row r="11909" spans="1:32" x14ac:dyDescent="0.25">
      <c r="A11909" s="44" t="s">
        <v>19518</v>
      </c>
      <c r="B11909" s="44" t="s">
        <v>13571</v>
      </c>
      <c r="C11909" s="45">
        <v>241101</v>
      </c>
      <c r="D11909" s="45" t="s">
        <v>12340</v>
      </c>
      <c r="E11909" s="45" t="s">
        <v>5650</v>
      </c>
      <c r="AF11909" s="326"/>
    </row>
    <row r="11910" spans="1:32" x14ac:dyDescent="0.25">
      <c r="A11910" s="135" t="s">
        <v>6183</v>
      </c>
      <c r="B11910" s="131" t="s">
        <v>6179</v>
      </c>
      <c r="C11910" s="96" t="s">
        <v>6180</v>
      </c>
      <c r="D11910" s="96" t="s">
        <v>1250</v>
      </c>
      <c r="E11910" s="112">
        <v>46341</v>
      </c>
      <c r="F11910" s="93"/>
      <c r="G11910" s="93"/>
      <c r="H11910" s="93"/>
      <c r="I11910" s="99"/>
      <c r="J11910" s="99"/>
      <c r="K11910" s="99"/>
      <c r="L11910" s="99"/>
      <c r="M11910" s="99"/>
      <c r="N11910" s="99"/>
      <c r="O11910" s="256"/>
      <c r="P11910" s="99"/>
      <c r="Q11910" s="99"/>
      <c r="R11910" s="99"/>
      <c r="S11910" s="99"/>
      <c r="T11910" s="99"/>
      <c r="U11910" s="99"/>
      <c r="V11910" s="99"/>
      <c r="W11910" s="99"/>
      <c r="X11910" s="99"/>
      <c r="Y11910" s="99"/>
      <c r="Z11910" s="99"/>
      <c r="AA11910" s="380"/>
      <c r="AF11910" s="326"/>
    </row>
    <row r="11911" spans="1:32" x14ac:dyDescent="0.25">
      <c r="A11911" s="44" t="s">
        <v>3112</v>
      </c>
      <c r="B11911" s="44" t="s">
        <v>3160</v>
      </c>
      <c r="C11911" s="45">
        <v>230901</v>
      </c>
      <c r="D11911" s="45" t="s">
        <v>12340</v>
      </c>
      <c r="E11911" s="45" t="s">
        <v>8524</v>
      </c>
      <c r="AF11911" s="326"/>
    </row>
    <row r="11912" spans="1:32" x14ac:dyDescent="0.25">
      <c r="A11912" s="44" t="s">
        <v>3112</v>
      </c>
      <c r="B11912" s="44" t="s">
        <v>2433</v>
      </c>
      <c r="C11912" s="45">
        <v>230105</v>
      </c>
      <c r="D11912" s="45" t="s">
        <v>12340</v>
      </c>
      <c r="E11912" s="45" t="s">
        <v>5580</v>
      </c>
      <c r="AF11912" s="326"/>
    </row>
    <row r="11913" spans="1:32" x14ac:dyDescent="0.25">
      <c r="A11913" s="44" t="s">
        <v>7019</v>
      </c>
      <c r="B11913" s="44" t="s">
        <v>5639</v>
      </c>
      <c r="C11913" s="45">
        <v>26010401</v>
      </c>
      <c r="D11913" s="45" t="s">
        <v>12340</v>
      </c>
      <c r="E11913" s="45" t="s">
        <v>18836</v>
      </c>
      <c r="AF11913" s="326"/>
    </row>
    <row r="11914" spans="1:32" x14ac:dyDescent="0.25">
      <c r="A11914" s="44" t="s">
        <v>7019</v>
      </c>
      <c r="B11914" s="44" t="s">
        <v>3298</v>
      </c>
      <c r="C11914" s="45">
        <v>26010402</v>
      </c>
      <c r="D11914" s="45" t="s">
        <v>12340</v>
      </c>
      <c r="E11914" s="45" t="s">
        <v>18836</v>
      </c>
      <c r="AF11914" s="326"/>
    </row>
    <row r="11915" spans="1:32" x14ac:dyDescent="0.3">
      <c r="A11915" s="372" t="s">
        <v>9395</v>
      </c>
      <c r="B11915" s="372" t="s">
        <v>1201</v>
      </c>
      <c r="C11915" s="125" t="s">
        <v>11031</v>
      </c>
      <c r="D11915" s="32" t="s">
        <v>20621</v>
      </c>
      <c r="E11915" s="125" t="s">
        <v>5452</v>
      </c>
      <c r="F11915" s="125" t="s">
        <v>1237</v>
      </c>
      <c r="G11915" s="125" t="s">
        <v>1236</v>
      </c>
      <c r="AF11915" s="326"/>
    </row>
    <row r="11916" spans="1:32" x14ac:dyDescent="0.25">
      <c r="A11916" s="44" t="s">
        <v>6846</v>
      </c>
      <c r="B11916" s="44" t="s">
        <v>6798</v>
      </c>
      <c r="C11916" s="45" t="s">
        <v>10764</v>
      </c>
      <c r="D11916" s="46" t="s">
        <v>13037</v>
      </c>
      <c r="E11916" s="46">
        <v>46568</v>
      </c>
      <c r="AF11916" s="326"/>
    </row>
    <row r="11917" spans="1:32" x14ac:dyDescent="0.25">
      <c r="A11917" s="44" t="s">
        <v>10052</v>
      </c>
      <c r="B11917" s="44" t="s">
        <v>2433</v>
      </c>
      <c r="C11917" s="45">
        <v>220105</v>
      </c>
      <c r="D11917" s="45" t="s">
        <v>12340</v>
      </c>
      <c r="E11917" s="45" t="s">
        <v>2686</v>
      </c>
      <c r="AF11917" s="326"/>
    </row>
    <row r="11918" spans="1:32" x14ac:dyDescent="0.3">
      <c r="A11918" s="372" t="s">
        <v>8010</v>
      </c>
      <c r="B11918" s="372" t="s">
        <v>1222</v>
      </c>
      <c r="C11918" s="125" t="s">
        <v>8704</v>
      </c>
      <c r="D11918" s="32" t="s">
        <v>20621</v>
      </c>
      <c r="E11918" s="125" t="s">
        <v>8524</v>
      </c>
      <c r="F11918" s="125" t="s">
        <v>1236</v>
      </c>
      <c r="G11918" s="125" t="s">
        <v>1237</v>
      </c>
      <c r="AF11918" s="326"/>
    </row>
    <row r="11919" spans="1:32" x14ac:dyDescent="0.25">
      <c r="A11919" s="44" t="s">
        <v>8010</v>
      </c>
      <c r="B11919" s="44" t="s">
        <v>205</v>
      </c>
      <c r="C11919" s="45" t="s">
        <v>7239</v>
      </c>
      <c r="D11919" s="45" t="s">
        <v>12177</v>
      </c>
      <c r="E11919" s="45" t="s">
        <v>8524</v>
      </c>
      <c r="F11919" s="93"/>
      <c r="G11919" s="93"/>
      <c r="H11919" s="93"/>
      <c r="I11919" s="99"/>
      <c r="J11919" s="99"/>
      <c r="K11919" s="99"/>
      <c r="L11919" s="99"/>
      <c r="M11919" s="99"/>
      <c r="N11919" s="99"/>
      <c r="O11919" s="99"/>
      <c r="P11919" s="99"/>
      <c r="Q11919" s="99"/>
      <c r="R11919" s="99"/>
      <c r="S11919" s="99"/>
      <c r="T11919" s="99"/>
      <c r="U11919" s="99"/>
      <c r="V11919" s="99"/>
      <c r="W11919" s="99"/>
      <c r="X11919" s="99"/>
      <c r="Y11919" s="99"/>
      <c r="Z11919" s="99"/>
      <c r="AF11919" s="326"/>
    </row>
    <row r="11920" spans="1:32" x14ac:dyDescent="0.25">
      <c r="A11920" s="44" t="s">
        <v>8010</v>
      </c>
      <c r="B11920" s="44" t="s">
        <v>205</v>
      </c>
      <c r="C11920" s="45" t="s">
        <v>7239</v>
      </c>
      <c r="D11920" s="93" t="s">
        <v>18817</v>
      </c>
      <c r="E11920" s="45" t="s">
        <v>8524</v>
      </c>
      <c r="F11920" s="379"/>
      <c r="G11920" s="379"/>
      <c r="H11920" s="379"/>
      <c r="I11920" s="380"/>
      <c r="J11920" s="380"/>
      <c r="K11920" s="380"/>
      <c r="L11920" s="380"/>
      <c r="M11920" s="380"/>
      <c r="N11920" s="380"/>
      <c r="O11920" s="380"/>
      <c r="P11920" s="380"/>
      <c r="Q11920" s="380"/>
      <c r="R11920" s="380"/>
      <c r="S11920" s="380"/>
      <c r="T11920" s="380"/>
      <c r="U11920" s="380"/>
      <c r="V11920" s="380"/>
      <c r="W11920" s="380"/>
      <c r="X11920" s="380"/>
      <c r="Y11920" s="380"/>
      <c r="Z11920" s="380"/>
      <c r="AA11920" s="380"/>
      <c r="AF11920" s="326"/>
    </row>
    <row r="11921" spans="1:32" x14ac:dyDescent="0.25">
      <c r="A11921" s="44" t="s">
        <v>8010</v>
      </c>
      <c r="B11921" s="44" t="s">
        <v>205</v>
      </c>
      <c r="C11921" s="45" t="s">
        <v>7239</v>
      </c>
      <c r="D11921" s="45" t="s">
        <v>10697</v>
      </c>
      <c r="E11921" s="45" t="s">
        <v>5072</v>
      </c>
      <c r="F11921" s="93"/>
      <c r="G11921" s="93"/>
      <c r="H11921" s="93"/>
      <c r="I11921" s="99"/>
      <c r="J11921" s="99"/>
      <c r="K11921" s="99"/>
      <c r="L11921" s="99"/>
      <c r="M11921" s="99"/>
      <c r="N11921" s="99"/>
      <c r="O11921" s="99"/>
      <c r="P11921" s="99"/>
      <c r="Q11921" s="99"/>
      <c r="R11921" s="99"/>
      <c r="S11921" s="99"/>
      <c r="T11921" s="99"/>
      <c r="U11921" s="99"/>
      <c r="V11921" s="99"/>
      <c r="W11921" s="99"/>
      <c r="X11921" s="99"/>
      <c r="Y11921" s="99"/>
      <c r="Z11921" s="99"/>
      <c r="AF11921" s="326"/>
    </row>
    <row r="11922" spans="1:32" x14ac:dyDescent="0.25">
      <c r="A11922" s="44" t="s">
        <v>19519</v>
      </c>
      <c r="B11922" s="44" t="s">
        <v>5639</v>
      </c>
      <c r="C11922" s="45">
        <v>25010401</v>
      </c>
      <c r="D11922" s="45" t="s">
        <v>12340</v>
      </c>
      <c r="E11922" s="45" t="s">
        <v>13581</v>
      </c>
      <c r="AF11922" s="326"/>
    </row>
    <row r="11923" spans="1:32" x14ac:dyDescent="0.25">
      <c r="A11923" s="44" t="s">
        <v>11591</v>
      </c>
      <c r="B11923" s="44" t="s">
        <v>16078</v>
      </c>
      <c r="C11923" s="45" t="s">
        <v>12826</v>
      </c>
      <c r="D11923" s="93" t="s">
        <v>3876</v>
      </c>
      <c r="E11923" s="359">
        <f>DATE(2028,9,25)</f>
        <v>47021</v>
      </c>
      <c r="F11923" s="93"/>
      <c r="G11923" s="93"/>
      <c r="H11923" s="93"/>
      <c r="I11923" s="99"/>
      <c r="J11923" s="99"/>
      <c r="K11923" s="99"/>
      <c r="L11923" s="99"/>
      <c r="M11923" s="99"/>
      <c r="N11923" s="99"/>
      <c r="O11923" s="99"/>
      <c r="P11923" s="99"/>
      <c r="Q11923" s="99"/>
      <c r="R11923" s="99"/>
      <c r="S11923" s="99"/>
      <c r="T11923" s="99"/>
      <c r="U11923" s="99"/>
      <c r="V11923" s="99"/>
      <c r="W11923" s="99"/>
      <c r="X11923" s="99"/>
      <c r="Y11923" s="99"/>
      <c r="Z11923" s="99"/>
      <c r="AF11923" s="326"/>
    </row>
    <row r="11924" spans="1:32" x14ac:dyDescent="0.25">
      <c r="A11924" s="44" t="s">
        <v>11591</v>
      </c>
      <c r="B11924" s="44" t="s">
        <v>5639</v>
      </c>
      <c r="C11924" s="45">
        <v>25010401</v>
      </c>
      <c r="D11924" s="45" t="s">
        <v>12340</v>
      </c>
      <c r="E11924" s="45" t="s">
        <v>13581</v>
      </c>
      <c r="AF11924" s="326"/>
    </row>
    <row r="11925" spans="1:32" x14ac:dyDescent="0.25">
      <c r="A11925" s="44" t="s">
        <v>11591</v>
      </c>
      <c r="B11925" s="44" t="s">
        <v>210</v>
      </c>
      <c r="C11925" s="45">
        <v>241001</v>
      </c>
      <c r="D11925" s="45" t="s">
        <v>12340</v>
      </c>
      <c r="E11925" s="45" t="s">
        <v>5650</v>
      </c>
      <c r="AF11925" s="326"/>
    </row>
    <row r="11926" spans="1:32" x14ac:dyDescent="0.25">
      <c r="A11926" s="44" t="s">
        <v>11591</v>
      </c>
      <c r="B11926" s="44" t="s">
        <v>18828</v>
      </c>
      <c r="C11926" s="45">
        <v>25010501</v>
      </c>
      <c r="D11926" s="45" t="s">
        <v>12340</v>
      </c>
      <c r="E11926" s="45" t="s">
        <v>13567</v>
      </c>
      <c r="AF11926" s="326"/>
    </row>
    <row r="11927" spans="1:32" x14ac:dyDescent="0.25">
      <c r="A11927" s="44" t="s">
        <v>11591</v>
      </c>
      <c r="B11927" s="44" t="s">
        <v>18865</v>
      </c>
      <c r="C11927" s="45">
        <v>25020101</v>
      </c>
      <c r="D11927" s="45" t="s">
        <v>12340</v>
      </c>
      <c r="E11927" s="45" t="s">
        <v>10021</v>
      </c>
      <c r="AF11927" s="326"/>
    </row>
    <row r="11928" spans="1:32" x14ac:dyDescent="0.25">
      <c r="A11928" s="44" t="s">
        <v>11591</v>
      </c>
      <c r="B11928" s="44" t="s">
        <v>11372</v>
      </c>
      <c r="C11928" s="45">
        <v>240704</v>
      </c>
      <c r="D11928" s="45" t="s">
        <v>12340</v>
      </c>
      <c r="E11928" s="45" t="s">
        <v>5452</v>
      </c>
      <c r="AF11928" s="326"/>
    </row>
    <row r="11929" spans="1:32" x14ac:dyDescent="0.3">
      <c r="A11929" s="99" t="s">
        <v>16515</v>
      </c>
      <c r="B11929" s="92" t="s">
        <v>16522</v>
      </c>
      <c r="C11929" s="93" t="s">
        <v>16523</v>
      </c>
      <c r="D11929" s="93" t="s">
        <v>11085</v>
      </c>
      <c r="E11929" s="94">
        <v>47361</v>
      </c>
      <c r="F11929" s="93"/>
      <c r="G11929" s="93"/>
      <c r="H11929" s="93"/>
      <c r="I11929" s="99"/>
      <c r="J11929" s="99"/>
      <c r="K11929" s="99"/>
      <c r="L11929" s="99"/>
      <c r="M11929" s="99"/>
      <c r="N11929" s="99"/>
      <c r="O11929" s="99"/>
      <c r="P11929" s="99"/>
      <c r="Q11929" s="99"/>
      <c r="R11929" s="99"/>
      <c r="S11929" s="99"/>
      <c r="T11929" s="99"/>
      <c r="U11929" s="99"/>
      <c r="V11929" s="99"/>
      <c r="W11929" s="99"/>
      <c r="X11929" s="99"/>
      <c r="Y11929" s="99"/>
      <c r="Z11929" s="99"/>
      <c r="AF11929" s="326"/>
    </row>
    <row r="11930" spans="1:32" x14ac:dyDescent="0.3">
      <c r="A11930" s="372" t="s">
        <v>4241</v>
      </c>
      <c r="B11930" s="372" t="s">
        <v>4223</v>
      </c>
      <c r="C11930" s="125" t="s">
        <v>12347</v>
      </c>
      <c r="D11930" s="32" t="s">
        <v>20621</v>
      </c>
      <c r="E11930" s="125" t="s">
        <v>5075</v>
      </c>
      <c r="F11930" s="125" t="s">
        <v>1236</v>
      </c>
      <c r="G11930" s="125" t="s">
        <v>1237</v>
      </c>
      <c r="AF11930" s="326"/>
    </row>
    <row r="11931" spans="1:32" x14ac:dyDescent="0.3">
      <c r="A11931" s="372" t="s">
        <v>12468</v>
      </c>
      <c r="B11931" s="372" t="s">
        <v>12351</v>
      </c>
      <c r="C11931" s="125" t="s">
        <v>12352</v>
      </c>
      <c r="D11931" s="32" t="s">
        <v>20621</v>
      </c>
      <c r="E11931" s="125" t="s">
        <v>5075</v>
      </c>
      <c r="F11931" s="125" t="s">
        <v>1236</v>
      </c>
      <c r="G11931" s="125" t="s">
        <v>1237</v>
      </c>
      <c r="AF11931" s="326"/>
    </row>
    <row r="11932" spans="1:32" x14ac:dyDescent="0.25">
      <c r="A11932" s="44" t="s">
        <v>17735</v>
      </c>
      <c r="B11932" s="44" t="s">
        <v>17611</v>
      </c>
      <c r="C11932" s="45" t="s">
        <v>17736</v>
      </c>
      <c r="D11932" s="46" t="s">
        <v>13037</v>
      </c>
      <c r="E11932" s="46">
        <v>46274</v>
      </c>
      <c r="AF11932" s="326"/>
    </row>
    <row r="11933" spans="1:32" x14ac:dyDescent="0.3">
      <c r="A11933" s="372" t="s">
        <v>16821</v>
      </c>
      <c r="B11933" s="372" t="s">
        <v>16875</v>
      </c>
      <c r="C11933" s="125" t="s">
        <v>16876</v>
      </c>
      <c r="D11933" s="32" t="s">
        <v>20621</v>
      </c>
      <c r="E11933" s="125" t="s">
        <v>16883</v>
      </c>
      <c r="F11933" s="125" t="s">
        <v>1236</v>
      </c>
      <c r="G11933" s="125" t="s">
        <v>1237</v>
      </c>
      <c r="AF11933" s="326"/>
    </row>
    <row r="11934" spans="1:32" x14ac:dyDescent="0.25">
      <c r="A11934" s="44" t="s">
        <v>19520</v>
      </c>
      <c r="B11934" s="44" t="s">
        <v>5639</v>
      </c>
      <c r="C11934" s="45">
        <v>25010401</v>
      </c>
      <c r="D11934" s="45" t="s">
        <v>12340</v>
      </c>
      <c r="E11934" s="45" t="s">
        <v>13581</v>
      </c>
      <c r="AF11934" s="326"/>
    </row>
    <row r="11935" spans="1:32" x14ac:dyDescent="0.25">
      <c r="A11935" s="44" t="s">
        <v>19520</v>
      </c>
      <c r="B11935" s="44" t="s">
        <v>3298</v>
      </c>
      <c r="C11935" s="45">
        <v>25010402</v>
      </c>
      <c r="D11935" s="45" t="s">
        <v>12340</v>
      </c>
      <c r="E11935" s="45" t="s">
        <v>13581</v>
      </c>
      <c r="AF11935" s="326"/>
    </row>
    <row r="11936" spans="1:32" x14ac:dyDescent="0.25">
      <c r="A11936" s="44" t="s">
        <v>3686</v>
      </c>
      <c r="B11936" s="44" t="s">
        <v>3598</v>
      </c>
      <c r="C11936" s="45">
        <v>210305</v>
      </c>
      <c r="D11936" s="45" t="s">
        <v>12340</v>
      </c>
      <c r="E11936" s="45" t="s">
        <v>3276</v>
      </c>
      <c r="AF11936" s="326"/>
    </row>
    <row r="11937" spans="1:32" x14ac:dyDescent="0.25">
      <c r="A11937" s="44" t="s">
        <v>4527</v>
      </c>
      <c r="B11937" s="44" t="s">
        <v>210</v>
      </c>
      <c r="C11937" s="45">
        <v>241001</v>
      </c>
      <c r="D11937" s="45" t="s">
        <v>12340</v>
      </c>
      <c r="E11937" s="45" t="s">
        <v>5650</v>
      </c>
      <c r="AF11937" s="326"/>
    </row>
    <row r="11938" spans="1:32" x14ac:dyDescent="0.25">
      <c r="A11938" s="92" t="s">
        <v>11123</v>
      </c>
      <c r="B11938" s="92" t="s">
        <v>11136</v>
      </c>
      <c r="C11938" s="93" t="s">
        <v>11137</v>
      </c>
      <c r="D11938" s="93" t="s">
        <v>1250</v>
      </c>
      <c r="E11938" s="94">
        <v>46281</v>
      </c>
      <c r="F11938" s="93"/>
      <c r="G11938" s="93"/>
      <c r="H11938" s="93"/>
      <c r="I11938" s="99"/>
      <c r="J11938" s="99"/>
      <c r="K11938" s="99"/>
      <c r="L11938" s="99"/>
      <c r="M11938" s="99"/>
      <c r="N11938" s="99"/>
      <c r="O11938" s="256"/>
      <c r="P11938" s="99"/>
      <c r="Q11938" s="99"/>
      <c r="R11938" s="99"/>
      <c r="S11938" s="99"/>
      <c r="T11938" s="99"/>
      <c r="U11938" s="99"/>
      <c r="V11938" s="99"/>
      <c r="W11938" s="99"/>
      <c r="X11938" s="99"/>
      <c r="Y11938" s="99"/>
      <c r="Z11938" s="99"/>
      <c r="AA11938" s="380"/>
      <c r="AF11938" s="326"/>
    </row>
    <row r="11939" spans="1:32" x14ac:dyDescent="0.3">
      <c r="A11939" s="57" t="s">
        <v>3450</v>
      </c>
      <c r="B11939" s="57" t="s">
        <v>2254</v>
      </c>
      <c r="C11939" s="62">
        <v>24030</v>
      </c>
      <c r="D11939" s="93" t="s">
        <v>5007</v>
      </c>
      <c r="E11939" s="60">
        <v>46326</v>
      </c>
      <c r="F11939" s="379"/>
      <c r="G11939" s="379"/>
      <c r="H11939" s="379"/>
      <c r="I11939" s="380"/>
      <c r="J11939" s="380"/>
      <c r="K11939" s="380"/>
      <c r="L11939" s="380"/>
      <c r="M11939" s="380"/>
      <c r="N11939" s="380"/>
      <c r="O11939" s="380"/>
      <c r="P11939" s="380"/>
      <c r="Q11939" s="380"/>
      <c r="R11939" s="380"/>
      <c r="S11939" s="380"/>
      <c r="T11939" s="380"/>
      <c r="U11939" s="380"/>
      <c r="V11939" s="380"/>
      <c r="W11939" s="380"/>
      <c r="X11939" s="380"/>
      <c r="Y11939" s="380"/>
      <c r="Z11939" s="380"/>
      <c r="AA11939" s="380"/>
      <c r="AF11939" s="326"/>
    </row>
    <row r="11940" spans="1:32" x14ac:dyDescent="0.3">
      <c r="A11940" s="57" t="s">
        <v>3450</v>
      </c>
      <c r="B11940" s="92" t="s">
        <v>3862</v>
      </c>
      <c r="C11940" s="93" t="s">
        <v>3860</v>
      </c>
      <c r="D11940" s="93" t="s">
        <v>3861</v>
      </c>
      <c r="E11940" s="94">
        <v>46203</v>
      </c>
      <c r="F11940" s="93"/>
      <c r="G11940" s="93"/>
      <c r="H11940" s="93"/>
      <c r="I11940" s="99"/>
      <c r="J11940" s="99"/>
      <c r="K11940" s="99"/>
      <c r="L11940" s="99"/>
      <c r="M11940" s="99"/>
      <c r="N11940" s="99"/>
      <c r="O11940" s="99"/>
      <c r="P11940" s="99"/>
      <c r="Q11940" s="99"/>
      <c r="R11940" s="99"/>
      <c r="S11940" s="99"/>
      <c r="T11940" s="99"/>
      <c r="U11940" s="99"/>
      <c r="V11940" s="99"/>
      <c r="W11940" s="99"/>
      <c r="X11940" s="99"/>
      <c r="Y11940" s="99"/>
      <c r="Z11940" s="99"/>
      <c r="AA11940" s="380"/>
      <c r="AF11940" s="326"/>
    </row>
    <row r="11941" spans="1:32" x14ac:dyDescent="0.25">
      <c r="A11941" s="44" t="s">
        <v>3450</v>
      </c>
      <c r="B11941" s="44" t="s">
        <v>5100</v>
      </c>
      <c r="C11941" s="45" t="s">
        <v>5111</v>
      </c>
      <c r="D11941" s="46" t="s">
        <v>13037</v>
      </c>
      <c r="E11941" s="46">
        <v>46250</v>
      </c>
      <c r="AF11941" s="326"/>
    </row>
    <row r="11942" spans="1:32" x14ac:dyDescent="0.25">
      <c r="A11942" s="44" t="s">
        <v>3450</v>
      </c>
      <c r="B11942" s="44" t="s">
        <v>5100</v>
      </c>
      <c r="C11942" s="45" t="s">
        <v>5111</v>
      </c>
      <c r="D11942" s="46" t="s">
        <v>13037</v>
      </c>
      <c r="E11942" s="46">
        <v>46250</v>
      </c>
      <c r="AF11942" s="326"/>
    </row>
    <row r="11943" spans="1:32" x14ac:dyDescent="0.25">
      <c r="A11943" s="44" t="s">
        <v>3450</v>
      </c>
      <c r="B11943" s="44" t="s">
        <v>5100</v>
      </c>
      <c r="C11943" s="45" t="s">
        <v>5111</v>
      </c>
      <c r="D11943" s="46" t="s">
        <v>13037</v>
      </c>
      <c r="E11943" s="46">
        <v>46250</v>
      </c>
      <c r="AF11943" s="326"/>
    </row>
    <row r="11944" spans="1:32" x14ac:dyDescent="0.25">
      <c r="A11944" s="102" t="s">
        <v>3450</v>
      </c>
      <c r="B11944" s="92" t="s">
        <v>14075</v>
      </c>
      <c r="C11944" s="93" t="s">
        <v>14076</v>
      </c>
      <c r="D11944" s="93" t="s">
        <v>1250</v>
      </c>
      <c r="E11944" s="94">
        <v>47223</v>
      </c>
      <c r="F11944" s="93"/>
      <c r="G11944" s="93"/>
      <c r="H11944" s="93"/>
      <c r="I11944" s="99"/>
      <c r="J11944" s="99"/>
      <c r="K11944" s="99"/>
      <c r="L11944" s="99"/>
      <c r="M11944" s="99"/>
      <c r="N11944" s="99"/>
      <c r="O11944" s="99"/>
      <c r="P11944" s="99"/>
      <c r="Q11944" s="99"/>
      <c r="R11944" s="99"/>
      <c r="S11944" s="99"/>
      <c r="T11944" s="99"/>
      <c r="U11944" s="99"/>
      <c r="V11944" s="99"/>
      <c r="W11944" s="99"/>
      <c r="X11944" s="99"/>
      <c r="Y11944" s="99"/>
      <c r="Z11944" s="99"/>
      <c r="AF11944" s="326"/>
    </row>
    <row r="11945" spans="1:32" x14ac:dyDescent="0.25">
      <c r="A11945" s="44" t="s">
        <v>3450</v>
      </c>
      <c r="B11945" s="44" t="s">
        <v>5447</v>
      </c>
      <c r="C11945" s="45">
        <v>240804</v>
      </c>
      <c r="D11945" s="45" t="s">
        <v>12340</v>
      </c>
      <c r="E11945" s="45" t="s">
        <v>12234</v>
      </c>
      <c r="AF11945" s="326"/>
    </row>
    <row r="11946" spans="1:32" x14ac:dyDescent="0.25">
      <c r="A11946" s="44" t="s">
        <v>3450</v>
      </c>
      <c r="B11946" s="44" t="s">
        <v>3275</v>
      </c>
      <c r="C11946" s="45">
        <v>210101</v>
      </c>
      <c r="D11946" s="45" t="s">
        <v>12340</v>
      </c>
      <c r="E11946" s="45" t="s">
        <v>3276</v>
      </c>
      <c r="AF11946" s="326"/>
    </row>
    <row r="11947" spans="1:32" x14ac:dyDescent="0.25">
      <c r="A11947" s="44" t="s">
        <v>2653</v>
      </c>
      <c r="B11947" s="44" t="s">
        <v>15211</v>
      </c>
      <c r="C11947" s="45" t="s">
        <v>15212</v>
      </c>
      <c r="D11947" s="45" t="s">
        <v>12177</v>
      </c>
      <c r="E11947" s="45" t="s">
        <v>15213</v>
      </c>
      <c r="F11947" s="93"/>
      <c r="G11947" s="93"/>
      <c r="H11947" s="93"/>
      <c r="I11947" s="99"/>
      <c r="J11947" s="99"/>
      <c r="K11947" s="99"/>
      <c r="L11947" s="99"/>
      <c r="M11947" s="99"/>
      <c r="N11947" s="99"/>
      <c r="O11947" s="99"/>
      <c r="P11947" s="99"/>
      <c r="Q11947" s="99"/>
      <c r="R11947" s="99"/>
      <c r="S11947" s="99"/>
      <c r="T11947" s="99"/>
      <c r="U11947" s="99"/>
      <c r="V11947" s="99"/>
      <c r="W11947" s="99"/>
      <c r="X11947" s="99"/>
      <c r="Y11947" s="99"/>
      <c r="Z11947" s="99"/>
      <c r="AF11947" s="326"/>
    </row>
    <row r="11948" spans="1:32" x14ac:dyDescent="0.25">
      <c r="A11948" s="44" t="s">
        <v>2653</v>
      </c>
      <c r="B11948" s="44" t="s">
        <v>15211</v>
      </c>
      <c r="C11948" s="45" t="s">
        <v>15212</v>
      </c>
      <c r="D11948" s="93" t="s">
        <v>18817</v>
      </c>
      <c r="E11948" s="45" t="s">
        <v>15213</v>
      </c>
      <c r="F11948" s="379"/>
      <c r="G11948" s="379"/>
      <c r="H11948" s="379"/>
      <c r="I11948" s="380"/>
      <c r="J11948" s="380"/>
      <c r="K11948" s="380"/>
      <c r="L11948" s="380"/>
      <c r="M11948" s="380"/>
      <c r="N11948" s="380"/>
      <c r="O11948" s="380"/>
      <c r="P11948" s="380"/>
      <c r="Q11948" s="380"/>
      <c r="R11948" s="380"/>
      <c r="S11948" s="380"/>
      <c r="T11948" s="380"/>
      <c r="U11948" s="380"/>
      <c r="V11948" s="380"/>
      <c r="W11948" s="380"/>
      <c r="X11948" s="380"/>
      <c r="Y11948" s="380"/>
      <c r="Z11948" s="380"/>
      <c r="AA11948" s="380"/>
      <c r="AF11948" s="326"/>
    </row>
    <row r="11949" spans="1:32" x14ac:dyDescent="0.25">
      <c r="A11949" s="44" t="s">
        <v>2653</v>
      </c>
      <c r="B11949" s="44" t="s">
        <v>279</v>
      </c>
      <c r="C11949" s="45" t="s">
        <v>2881</v>
      </c>
      <c r="D11949" s="45" t="s">
        <v>10697</v>
      </c>
      <c r="E11949" s="45" t="s">
        <v>5450</v>
      </c>
      <c r="F11949" s="93"/>
      <c r="G11949" s="93"/>
      <c r="H11949" s="93"/>
      <c r="I11949" s="99"/>
      <c r="J11949" s="99"/>
      <c r="K11949" s="99"/>
      <c r="L11949" s="99"/>
      <c r="M11949" s="99"/>
      <c r="N11949" s="256"/>
      <c r="O11949" s="99"/>
      <c r="P11949" s="99"/>
      <c r="Q11949" s="99"/>
      <c r="R11949" s="99"/>
      <c r="S11949" s="99"/>
      <c r="T11949" s="99"/>
      <c r="U11949" s="99"/>
      <c r="V11949" s="99"/>
      <c r="W11949" s="99"/>
      <c r="X11949" s="99"/>
      <c r="Y11949" s="99"/>
      <c r="Z11949" s="99"/>
      <c r="AF11949" s="326"/>
    </row>
    <row r="11950" spans="1:32" x14ac:dyDescent="0.25">
      <c r="A11950" s="44" t="s">
        <v>2653</v>
      </c>
      <c r="B11950" s="44" t="s">
        <v>2616</v>
      </c>
      <c r="C11950" s="45" t="s">
        <v>2654</v>
      </c>
      <c r="D11950" s="45" t="s">
        <v>10697</v>
      </c>
      <c r="E11950" s="45" t="s">
        <v>5245</v>
      </c>
      <c r="F11950" s="93"/>
      <c r="G11950" s="93"/>
      <c r="H11950" s="93"/>
      <c r="I11950" s="99"/>
      <c r="J11950" s="99"/>
      <c r="K11950" s="99"/>
      <c r="L11950" s="99"/>
      <c r="M11950" s="99"/>
      <c r="N11950" s="99"/>
      <c r="O11950" s="99"/>
      <c r="P11950" s="99"/>
      <c r="Q11950" s="99"/>
      <c r="R11950" s="99"/>
      <c r="S11950" s="99"/>
      <c r="T11950" s="99"/>
      <c r="U11950" s="99"/>
      <c r="V11950" s="99"/>
      <c r="W11950" s="99"/>
      <c r="X11950" s="99"/>
      <c r="Y11950" s="99"/>
      <c r="Z11950" s="99"/>
      <c r="AA11950" s="380"/>
      <c r="AF11950" s="326"/>
    </row>
    <row r="11951" spans="1:32" x14ac:dyDescent="0.25">
      <c r="A11951" s="44" t="s">
        <v>13389</v>
      </c>
      <c r="B11951" s="44" t="s">
        <v>13111</v>
      </c>
      <c r="C11951" s="45">
        <v>33.229999999999997</v>
      </c>
      <c r="D11951" s="45" t="s">
        <v>13565</v>
      </c>
      <c r="E11951" s="46">
        <v>46934</v>
      </c>
      <c r="F11951" s="45"/>
      <c r="G11951" s="93"/>
      <c r="H11951" s="93"/>
      <c r="I11951" s="99"/>
      <c r="J11951" s="99"/>
      <c r="K11951" s="99"/>
      <c r="L11951" s="99"/>
      <c r="M11951" s="99"/>
      <c r="N11951" s="99"/>
      <c r="O11951" s="99"/>
      <c r="P11951" s="99"/>
      <c r="Q11951" s="99"/>
      <c r="R11951" s="99"/>
      <c r="S11951" s="99"/>
      <c r="T11951" s="99"/>
      <c r="U11951" s="99"/>
      <c r="V11951" s="99"/>
      <c r="W11951" s="99"/>
      <c r="X11951" s="99"/>
      <c r="Y11951" s="99"/>
      <c r="Z11951" s="99"/>
      <c r="AF11951" s="326"/>
    </row>
    <row r="11952" spans="1:32" x14ac:dyDescent="0.25">
      <c r="A11952" s="44" t="s">
        <v>13990</v>
      </c>
      <c r="B11952" s="44" t="s">
        <v>10725</v>
      </c>
      <c r="C11952" s="45" t="s">
        <v>10774</v>
      </c>
      <c r="D11952" s="46" t="s">
        <v>13037</v>
      </c>
      <c r="E11952" s="46">
        <v>46156</v>
      </c>
      <c r="AF11952" s="326"/>
    </row>
    <row r="11953" spans="1:32" x14ac:dyDescent="0.25">
      <c r="A11953" s="44" t="s">
        <v>13990</v>
      </c>
      <c r="B11953" s="44" t="s">
        <v>10725</v>
      </c>
      <c r="C11953" s="45" t="s">
        <v>10774</v>
      </c>
      <c r="D11953" s="46" t="s">
        <v>13037</v>
      </c>
      <c r="E11953" s="46">
        <v>46156</v>
      </c>
      <c r="AF11953" s="326"/>
    </row>
    <row r="11954" spans="1:32" x14ac:dyDescent="0.25">
      <c r="A11954" s="44" t="s">
        <v>14569</v>
      </c>
      <c r="B11954" s="44" t="s">
        <v>20361</v>
      </c>
      <c r="C11954" s="45" t="s">
        <v>14565</v>
      </c>
      <c r="D11954" s="32" t="s">
        <v>12570</v>
      </c>
      <c r="E11954" s="46">
        <v>46568</v>
      </c>
      <c r="AF11954" s="326"/>
    </row>
    <row r="11955" spans="1:32" x14ac:dyDescent="0.25">
      <c r="A11955" s="44" t="s">
        <v>17886</v>
      </c>
      <c r="B11955" s="44" t="s">
        <v>20356</v>
      </c>
      <c r="C11955" s="45" t="s">
        <v>17874</v>
      </c>
      <c r="D11955" s="32" t="s">
        <v>12570</v>
      </c>
      <c r="E11955" s="46">
        <v>46477</v>
      </c>
      <c r="AF11955" s="326"/>
    </row>
    <row r="11956" spans="1:32" x14ac:dyDescent="0.3">
      <c r="A11956" s="372" t="s">
        <v>16634</v>
      </c>
      <c r="B11956" s="372" t="s">
        <v>5064</v>
      </c>
      <c r="C11956" s="125" t="s">
        <v>16873</v>
      </c>
      <c r="D11956" s="32" t="s">
        <v>20621</v>
      </c>
      <c r="E11956" s="125" t="s">
        <v>10638</v>
      </c>
      <c r="F11956" s="125" t="s">
        <v>1237</v>
      </c>
      <c r="G11956" s="125" t="s">
        <v>1237</v>
      </c>
      <c r="AF11956" s="326"/>
    </row>
    <row r="11957" spans="1:32" x14ac:dyDescent="0.25">
      <c r="A11957" s="76" t="s">
        <v>5039</v>
      </c>
      <c r="B11957" s="44" t="s">
        <v>17416</v>
      </c>
      <c r="C11957" s="45">
        <v>2.2599999999999998</v>
      </c>
      <c r="D11957" s="45" t="s">
        <v>13565</v>
      </c>
      <c r="E11957" s="46">
        <v>47787</v>
      </c>
      <c r="F11957" s="45" t="s">
        <v>1384</v>
      </c>
      <c r="G11957" s="93"/>
      <c r="H11957" s="93"/>
      <c r="I11957" s="99"/>
      <c r="J11957" s="99"/>
      <c r="K11957" s="99"/>
      <c r="L11957" s="99"/>
      <c r="M11957" s="99"/>
      <c r="N11957" s="99"/>
      <c r="O11957" s="99"/>
      <c r="P11957" s="99"/>
      <c r="Q11957" s="99"/>
      <c r="R11957" s="99"/>
      <c r="S11957" s="99"/>
      <c r="T11957" s="99"/>
      <c r="U11957" s="99"/>
      <c r="V11957" s="99"/>
      <c r="W11957" s="99"/>
      <c r="X11957" s="99"/>
      <c r="Y11957" s="99"/>
      <c r="Z11957" s="99"/>
      <c r="AF11957" s="326"/>
    </row>
    <row r="11958" spans="1:32" x14ac:dyDescent="0.25">
      <c r="A11958" s="76" t="s">
        <v>5039</v>
      </c>
      <c r="B11958" s="44" t="s">
        <v>13311</v>
      </c>
      <c r="C11958" s="45">
        <v>5.26</v>
      </c>
      <c r="D11958" s="45" t="s">
        <v>13565</v>
      </c>
      <c r="E11958" s="46">
        <v>47787</v>
      </c>
      <c r="F11958" s="45" t="s">
        <v>1384</v>
      </c>
      <c r="G11958" s="93"/>
      <c r="H11958" s="93"/>
      <c r="I11958" s="99"/>
      <c r="J11958" s="99"/>
      <c r="K11958" s="99"/>
      <c r="L11958" s="99"/>
      <c r="M11958" s="99"/>
      <c r="N11958" s="99"/>
      <c r="O11958" s="99"/>
      <c r="P11958" s="99"/>
      <c r="Q11958" s="99"/>
      <c r="R11958" s="99"/>
      <c r="S11958" s="99"/>
      <c r="T11958" s="99"/>
      <c r="U11958" s="99"/>
      <c r="V11958" s="99"/>
      <c r="W11958" s="99"/>
      <c r="X11958" s="99"/>
      <c r="Y11958" s="99"/>
      <c r="Z11958" s="99"/>
      <c r="AF11958" s="326"/>
    </row>
    <row r="11959" spans="1:32" x14ac:dyDescent="0.25">
      <c r="A11959" s="44" t="s">
        <v>5039</v>
      </c>
      <c r="B11959" s="44" t="s">
        <v>13107</v>
      </c>
      <c r="C11959" s="45">
        <v>9.24</v>
      </c>
      <c r="D11959" s="45" t="s">
        <v>13565</v>
      </c>
      <c r="E11959" s="46">
        <v>47299</v>
      </c>
      <c r="F11959" s="45" t="s">
        <v>1384</v>
      </c>
      <c r="G11959" s="93"/>
      <c r="H11959" s="93"/>
      <c r="I11959" s="99"/>
      <c r="J11959" s="99"/>
      <c r="K11959" s="99"/>
      <c r="L11959" s="99"/>
      <c r="M11959" s="99"/>
      <c r="N11959" s="99"/>
      <c r="O11959" s="99"/>
      <c r="P11959" s="99"/>
      <c r="Q11959" s="99"/>
      <c r="R11959" s="99"/>
      <c r="S11959" s="99"/>
      <c r="T11959" s="99"/>
      <c r="U11959" s="99"/>
      <c r="V11959" s="99"/>
      <c r="W11959" s="99"/>
      <c r="X11959" s="99"/>
      <c r="Y11959" s="99"/>
      <c r="Z11959" s="99"/>
      <c r="AF11959" s="326"/>
    </row>
    <row r="11960" spans="1:32" x14ac:dyDescent="0.3">
      <c r="A11960" s="372" t="s">
        <v>12035</v>
      </c>
      <c r="B11960" s="372" t="s">
        <v>1203</v>
      </c>
      <c r="C11960" s="125" t="s">
        <v>11926</v>
      </c>
      <c r="D11960" s="32" t="s">
        <v>20621</v>
      </c>
      <c r="E11960" s="125" t="s">
        <v>2686</v>
      </c>
      <c r="F11960" s="125" t="s">
        <v>1236</v>
      </c>
      <c r="G11960" s="125" t="s">
        <v>1237</v>
      </c>
      <c r="AF11960" s="326"/>
    </row>
    <row r="11961" spans="1:32" x14ac:dyDescent="0.25">
      <c r="A11961" s="44" t="s">
        <v>8193</v>
      </c>
      <c r="B11961" s="44" t="s">
        <v>4805</v>
      </c>
      <c r="C11961" s="45" t="s">
        <v>4806</v>
      </c>
      <c r="D11961" s="45" t="s">
        <v>12177</v>
      </c>
      <c r="E11961" s="45" t="s">
        <v>2628</v>
      </c>
      <c r="F11961" s="93"/>
      <c r="G11961" s="93"/>
      <c r="H11961" s="93"/>
      <c r="I11961" s="99"/>
      <c r="J11961" s="99"/>
      <c r="K11961" s="99"/>
      <c r="L11961" s="99"/>
      <c r="M11961" s="99"/>
      <c r="N11961" s="99"/>
      <c r="O11961" s="99"/>
      <c r="P11961" s="99"/>
      <c r="Q11961" s="99"/>
      <c r="R11961" s="99"/>
      <c r="S11961" s="99"/>
      <c r="T11961" s="99"/>
      <c r="U11961" s="99"/>
      <c r="V11961" s="99"/>
      <c r="W11961" s="99"/>
      <c r="X11961" s="99"/>
      <c r="Y11961" s="99"/>
      <c r="Z11961" s="99"/>
      <c r="AF11961" s="326"/>
    </row>
    <row r="11962" spans="1:32" x14ac:dyDescent="0.25">
      <c r="A11962" s="44" t="s">
        <v>8193</v>
      </c>
      <c r="B11962" s="44" t="s">
        <v>4805</v>
      </c>
      <c r="C11962" s="45" t="s">
        <v>4806</v>
      </c>
      <c r="D11962" s="93" t="s">
        <v>18817</v>
      </c>
      <c r="E11962" s="45" t="s">
        <v>2628</v>
      </c>
      <c r="F11962" s="379"/>
      <c r="G11962" s="379"/>
      <c r="H11962" s="379"/>
      <c r="I11962" s="380"/>
      <c r="J11962" s="380"/>
      <c r="K11962" s="380"/>
      <c r="L11962" s="380"/>
      <c r="M11962" s="380"/>
      <c r="N11962" s="380"/>
      <c r="O11962" s="380"/>
      <c r="P11962" s="380"/>
      <c r="Q11962" s="380"/>
      <c r="R11962" s="380"/>
      <c r="S11962" s="380"/>
      <c r="T11962" s="380"/>
      <c r="U11962" s="380"/>
      <c r="V11962" s="380"/>
      <c r="W11962" s="380"/>
      <c r="X11962" s="380"/>
      <c r="Y11962" s="380"/>
      <c r="Z11962" s="380"/>
      <c r="AA11962" s="380"/>
      <c r="AF11962" s="326"/>
    </row>
    <row r="11963" spans="1:32" x14ac:dyDescent="0.25">
      <c r="A11963" s="44" t="s">
        <v>9637</v>
      </c>
      <c r="B11963" s="44" t="s">
        <v>16240</v>
      </c>
      <c r="C11963" s="45" t="s">
        <v>18420</v>
      </c>
      <c r="D11963" s="93" t="s">
        <v>3876</v>
      </c>
      <c r="E11963" s="359">
        <f>DATE(2030,1,5)</f>
        <v>47488</v>
      </c>
      <c r="F11963" s="93"/>
      <c r="G11963" s="93"/>
      <c r="H11963" s="93"/>
      <c r="I11963" s="99"/>
      <c r="J11963" s="99"/>
      <c r="K11963" s="99"/>
      <c r="L11963" s="99"/>
      <c r="M11963" s="99"/>
      <c r="N11963" s="99"/>
      <c r="O11963" s="99"/>
      <c r="P11963" s="99"/>
      <c r="Q11963" s="99"/>
      <c r="R11963" s="99"/>
      <c r="S11963" s="99"/>
      <c r="T11963" s="99"/>
      <c r="U11963" s="99"/>
      <c r="V11963" s="99"/>
      <c r="W11963" s="99"/>
      <c r="X11963" s="99"/>
      <c r="Y11963" s="99"/>
      <c r="Z11963" s="99"/>
      <c r="AF11963" s="326"/>
    </row>
    <row r="11964" spans="1:32" x14ac:dyDescent="0.25">
      <c r="A11964" s="44" t="s">
        <v>9637</v>
      </c>
      <c r="B11964" s="44" t="s">
        <v>16239</v>
      </c>
      <c r="C11964" s="45" t="s">
        <v>9921</v>
      </c>
      <c r="D11964" s="93" t="s">
        <v>3876</v>
      </c>
      <c r="E11964" s="359">
        <f>DATE(2027,6,30)</f>
        <v>46568</v>
      </c>
      <c r="F11964" s="93"/>
      <c r="G11964" s="93"/>
      <c r="H11964" s="93"/>
      <c r="I11964" s="99"/>
      <c r="J11964" s="99"/>
      <c r="K11964" s="99"/>
      <c r="L11964" s="99"/>
      <c r="M11964" s="99"/>
      <c r="N11964" s="99"/>
      <c r="O11964" s="99"/>
      <c r="P11964" s="99"/>
      <c r="Q11964" s="99"/>
      <c r="R11964" s="99"/>
      <c r="S11964" s="99"/>
      <c r="T11964" s="99"/>
      <c r="U11964" s="99"/>
      <c r="V11964" s="99"/>
      <c r="W11964" s="99"/>
      <c r="X11964" s="99"/>
      <c r="Y11964" s="99"/>
      <c r="Z11964" s="99"/>
      <c r="AF11964" s="326"/>
    </row>
    <row r="11965" spans="1:32" x14ac:dyDescent="0.25">
      <c r="A11965" s="44" t="s">
        <v>9637</v>
      </c>
      <c r="B11965" s="44" t="s">
        <v>16240</v>
      </c>
      <c r="C11965" s="45" t="s">
        <v>5400</v>
      </c>
      <c r="D11965" s="93" t="s">
        <v>3876</v>
      </c>
      <c r="E11965" s="359">
        <f>DATE(2027,4,30)</f>
        <v>46507</v>
      </c>
      <c r="F11965" s="93"/>
      <c r="G11965" s="93"/>
      <c r="H11965" s="93"/>
      <c r="I11965" s="99"/>
      <c r="J11965" s="99"/>
      <c r="K11965" s="99"/>
      <c r="L11965" s="99"/>
      <c r="M11965" s="99"/>
      <c r="N11965" s="99"/>
      <c r="O11965" s="99"/>
      <c r="P11965" s="99"/>
      <c r="Q11965" s="99"/>
      <c r="R11965" s="99"/>
      <c r="S11965" s="99"/>
      <c r="T11965" s="99"/>
      <c r="U11965" s="99"/>
      <c r="V11965" s="99"/>
      <c r="W11965" s="99"/>
      <c r="X11965" s="99"/>
      <c r="Y11965" s="99"/>
      <c r="Z11965" s="99"/>
      <c r="AF11965" s="326"/>
    </row>
    <row r="11966" spans="1:32" x14ac:dyDescent="0.3">
      <c r="A11966" s="372" t="s">
        <v>20531</v>
      </c>
      <c r="B11966" s="372" t="s">
        <v>1215</v>
      </c>
      <c r="C11966" s="125" t="s">
        <v>20616</v>
      </c>
      <c r="D11966" s="32" t="s">
        <v>20621</v>
      </c>
      <c r="E11966" s="125" t="s">
        <v>10032</v>
      </c>
      <c r="F11966" s="125" t="s">
        <v>1236</v>
      </c>
      <c r="G11966" s="125" t="s">
        <v>1237</v>
      </c>
      <c r="AF11966" s="326"/>
    </row>
    <row r="11967" spans="1:32" x14ac:dyDescent="0.25">
      <c r="A11967" s="44" t="s">
        <v>814</v>
      </c>
      <c r="B11967" s="44" t="s">
        <v>970</v>
      </c>
      <c r="C11967" s="45">
        <v>231104</v>
      </c>
      <c r="D11967" s="45" t="s">
        <v>12340</v>
      </c>
      <c r="E11967" s="45" t="s">
        <v>9018</v>
      </c>
      <c r="AF11967" s="326"/>
    </row>
    <row r="11968" spans="1:32" x14ac:dyDescent="0.25">
      <c r="A11968" s="44" t="s">
        <v>814</v>
      </c>
      <c r="B11968" s="44" t="s">
        <v>3598</v>
      </c>
      <c r="C11968" s="45">
        <v>240301</v>
      </c>
      <c r="D11968" s="45" t="s">
        <v>12340</v>
      </c>
      <c r="E11968" s="45" t="s">
        <v>10032</v>
      </c>
      <c r="AF11968" s="326"/>
    </row>
    <row r="11969" spans="1:32" x14ac:dyDescent="0.25">
      <c r="A11969" s="44" t="s">
        <v>814</v>
      </c>
      <c r="B11969" s="44" t="s">
        <v>11296</v>
      </c>
      <c r="C11969" s="45">
        <v>240402</v>
      </c>
      <c r="D11969" s="45" t="s">
        <v>12340</v>
      </c>
      <c r="E11969" s="45" t="s">
        <v>5311</v>
      </c>
      <c r="AF11969" s="326"/>
    </row>
    <row r="11970" spans="1:32" x14ac:dyDescent="0.25">
      <c r="A11970" s="44" t="s">
        <v>814</v>
      </c>
      <c r="B11970" s="44" t="s">
        <v>980</v>
      </c>
      <c r="C11970" s="45">
        <v>260103</v>
      </c>
      <c r="D11970" s="45" t="s">
        <v>12340</v>
      </c>
      <c r="E11970" s="45" t="s">
        <v>8976</v>
      </c>
      <c r="AF11970" s="326"/>
    </row>
    <row r="11971" spans="1:32" x14ac:dyDescent="0.25">
      <c r="A11971" s="44" t="s">
        <v>13391</v>
      </c>
      <c r="B11971" s="44" t="s">
        <v>13196</v>
      </c>
      <c r="C11971" s="45">
        <v>15.23</v>
      </c>
      <c r="D11971" s="45" t="s">
        <v>13565</v>
      </c>
      <c r="E11971" s="46">
        <v>46934</v>
      </c>
      <c r="F11971" s="45" t="s">
        <v>1384</v>
      </c>
      <c r="G11971" s="93"/>
      <c r="H11971" s="93"/>
      <c r="I11971" s="99"/>
      <c r="J11971" s="99"/>
      <c r="K11971" s="99"/>
      <c r="L11971" s="99"/>
      <c r="M11971" s="99"/>
      <c r="N11971" s="99"/>
      <c r="O11971" s="99"/>
      <c r="P11971" s="99"/>
      <c r="Q11971" s="99"/>
      <c r="R11971" s="99"/>
      <c r="S11971" s="99"/>
      <c r="T11971" s="99"/>
      <c r="U11971" s="99"/>
      <c r="V11971" s="99"/>
      <c r="W11971" s="99"/>
      <c r="X11971" s="99"/>
      <c r="Y11971" s="99"/>
      <c r="Z11971" s="99"/>
      <c r="AF11971" s="326"/>
    </row>
    <row r="11972" spans="1:32" x14ac:dyDescent="0.25">
      <c r="A11972" s="44" t="s">
        <v>13391</v>
      </c>
      <c r="B11972" s="44" t="s">
        <v>13197</v>
      </c>
      <c r="C11972" s="45">
        <v>16.23</v>
      </c>
      <c r="D11972" s="45" t="s">
        <v>13565</v>
      </c>
      <c r="E11972" s="46">
        <v>46934</v>
      </c>
      <c r="F11972" s="45" t="s">
        <v>1384</v>
      </c>
      <c r="G11972" s="93"/>
      <c r="H11972" s="93"/>
      <c r="I11972" s="99"/>
      <c r="J11972" s="99"/>
      <c r="K11972" s="99"/>
      <c r="L11972" s="99"/>
      <c r="M11972" s="99"/>
      <c r="N11972" s="99"/>
      <c r="O11972" s="99"/>
      <c r="P11972" s="99"/>
      <c r="Q11972" s="99"/>
      <c r="R11972" s="99"/>
      <c r="S11972" s="99"/>
      <c r="T11972" s="99"/>
      <c r="U11972" s="99"/>
      <c r="V11972" s="99"/>
      <c r="W11972" s="99"/>
      <c r="X11972" s="99"/>
      <c r="Y11972" s="99"/>
      <c r="Z11972" s="99"/>
      <c r="AF11972" s="326"/>
    </row>
    <row r="11973" spans="1:32" x14ac:dyDescent="0.25">
      <c r="A11973" s="44" t="s">
        <v>13391</v>
      </c>
      <c r="B11973" s="44" t="s">
        <v>13372</v>
      </c>
      <c r="C11973" s="45">
        <v>25.23</v>
      </c>
      <c r="D11973" s="45" t="s">
        <v>13565</v>
      </c>
      <c r="E11973" s="46">
        <v>46934</v>
      </c>
      <c r="F11973" s="45" t="s">
        <v>1384</v>
      </c>
      <c r="G11973" s="93"/>
      <c r="H11973" s="93"/>
      <c r="I11973" s="99"/>
      <c r="J11973" s="99"/>
      <c r="K11973" s="99"/>
      <c r="L11973" s="99"/>
      <c r="M11973" s="99"/>
      <c r="N11973" s="99"/>
      <c r="O11973" s="99"/>
      <c r="P11973" s="99"/>
      <c r="Q11973" s="99"/>
      <c r="R11973" s="99"/>
      <c r="S11973" s="99"/>
      <c r="T11973" s="99"/>
      <c r="U11973" s="99"/>
      <c r="V11973" s="99"/>
      <c r="W11973" s="99"/>
      <c r="X11973" s="99"/>
      <c r="Y11973" s="99"/>
      <c r="Z11973" s="99"/>
      <c r="AF11973" s="326"/>
    </row>
    <row r="11974" spans="1:32" x14ac:dyDescent="0.25">
      <c r="A11974" s="76" t="s">
        <v>815</v>
      </c>
      <c r="B11974" s="76" t="s">
        <v>979</v>
      </c>
      <c r="C11974" s="97" t="s">
        <v>6287</v>
      </c>
      <c r="D11974" s="97" t="s">
        <v>1250</v>
      </c>
      <c r="E11974" s="64">
        <v>46467</v>
      </c>
      <c r="F11974" s="93"/>
      <c r="G11974" s="93"/>
      <c r="H11974" s="93"/>
      <c r="I11974" s="99"/>
      <c r="J11974" s="99"/>
      <c r="K11974" s="99"/>
      <c r="L11974" s="99"/>
      <c r="M11974" s="99"/>
      <c r="N11974" s="256"/>
      <c r="O11974" s="256"/>
      <c r="P11974" s="99"/>
      <c r="Q11974" s="99"/>
      <c r="R11974" s="99"/>
      <c r="S11974" s="99"/>
      <c r="T11974" s="99"/>
      <c r="U11974" s="99"/>
      <c r="V11974" s="99"/>
      <c r="W11974" s="99"/>
      <c r="X11974" s="99"/>
      <c r="Y11974" s="99"/>
      <c r="Z11974" s="99"/>
      <c r="AF11974" s="326"/>
    </row>
    <row r="11975" spans="1:32" x14ac:dyDescent="0.25">
      <c r="A11975" s="44" t="s">
        <v>8139</v>
      </c>
      <c r="B11975" s="44" t="s">
        <v>281</v>
      </c>
      <c r="C11975" s="45" t="s">
        <v>7240</v>
      </c>
      <c r="D11975" s="45" t="s">
        <v>12177</v>
      </c>
      <c r="E11975" s="45" t="s">
        <v>12899</v>
      </c>
      <c r="F11975" s="93"/>
      <c r="G11975" s="93"/>
      <c r="H11975" s="93"/>
      <c r="I11975" s="99"/>
      <c r="J11975" s="99"/>
      <c r="K11975" s="99"/>
      <c r="L11975" s="99"/>
      <c r="M11975" s="99"/>
      <c r="N11975" s="99"/>
      <c r="O11975" s="99"/>
      <c r="P11975" s="99"/>
      <c r="Q11975" s="99"/>
      <c r="R11975" s="99"/>
      <c r="S11975" s="99"/>
      <c r="T11975" s="99"/>
      <c r="U11975" s="99"/>
      <c r="V11975" s="99"/>
      <c r="W11975" s="99"/>
      <c r="X11975" s="99"/>
      <c r="Y11975" s="99"/>
      <c r="Z11975" s="99"/>
      <c r="AF11975" s="326"/>
    </row>
    <row r="11976" spans="1:32" x14ac:dyDescent="0.25">
      <c r="A11976" s="44" t="s">
        <v>8139</v>
      </c>
      <c r="B11976" s="44" t="s">
        <v>4618</v>
      </c>
      <c r="C11976" s="45" t="s">
        <v>4807</v>
      </c>
      <c r="D11976" s="45" t="s">
        <v>12177</v>
      </c>
      <c r="E11976" s="45" t="s">
        <v>7925</v>
      </c>
      <c r="F11976" s="93"/>
      <c r="G11976" s="93"/>
      <c r="H11976" s="93"/>
      <c r="I11976" s="99"/>
      <c r="J11976" s="99"/>
      <c r="K11976" s="99"/>
      <c r="L11976" s="99"/>
      <c r="M11976" s="99"/>
      <c r="N11976" s="99"/>
      <c r="O11976" s="99"/>
      <c r="P11976" s="99"/>
      <c r="Q11976" s="99"/>
      <c r="R11976" s="99"/>
      <c r="S11976" s="99"/>
      <c r="T11976" s="99"/>
      <c r="U11976" s="99"/>
      <c r="V11976" s="99"/>
      <c r="W11976" s="99"/>
      <c r="X11976" s="99"/>
      <c r="Y11976" s="99"/>
      <c r="Z11976" s="99"/>
      <c r="AF11976" s="326"/>
    </row>
    <row r="11977" spans="1:32" x14ac:dyDescent="0.25">
      <c r="A11977" s="44" t="s">
        <v>8139</v>
      </c>
      <c r="B11977" s="44" t="s">
        <v>281</v>
      </c>
      <c r="C11977" s="45" t="s">
        <v>7240</v>
      </c>
      <c r="D11977" s="93" t="s">
        <v>18817</v>
      </c>
      <c r="E11977" s="45" t="s">
        <v>12899</v>
      </c>
      <c r="F11977" s="379"/>
      <c r="G11977" s="379"/>
      <c r="H11977" s="379"/>
      <c r="I11977" s="380"/>
      <c r="J11977" s="380"/>
      <c r="K11977" s="380"/>
      <c r="L11977" s="380"/>
      <c r="M11977" s="380"/>
      <c r="N11977" s="380"/>
      <c r="O11977" s="380"/>
      <c r="P11977" s="380"/>
      <c r="Q11977" s="380"/>
      <c r="R11977" s="380"/>
      <c r="S11977" s="380"/>
      <c r="T11977" s="380"/>
      <c r="U11977" s="380"/>
      <c r="V11977" s="380"/>
      <c r="W11977" s="380"/>
      <c r="X11977" s="380"/>
      <c r="Y11977" s="380"/>
      <c r="Z11977" s="380"/>
      <c r="AA11977" s="380"/>
      <c r="AF11977" s="326"/>
    </row>
    <row r="11978" spans="1:32" x14ac:dyDescent="0.25">
      <c r="A11978" s="44" t="s">
        <v>8139</v>
      </c>
      <c r="B11978" s="44" t="s">
        <v>4618</v>
      </c>
      <c r="C11978" s="45" t="s">
        <v>4807</v>
      </c>
      <c r="D11978" s="93" t="s">
        <v>18817</v>
      </c>
      <c r="E11978" s="45" t="s">
        <v>7925</v>
      </c>
      <c r="F11978" s="379"/>
      <c r="G11978" s="379"/>
      <c r="H11978" s="379"/>
      <c r="I11978" s="380"/>
      <c r="J11978" s="380"/>
      <c r="K11978" s="380"/>
      <c r="L11978" s="380"/>
      <c r="M11978" s="380"/>
      <c r="N11978" s="380"/>
      <c r="O11978" s="380"/>
      <c r="P11978" s="380"/>
      <c r="Q11978" s="380"/>
      <c r="R11978" s="380"/>
      <c r="S11978" s="380"/>
      <c r="T11978" s="380"/>
      <c r="U11978" s="380"/>
      <c r="V11978" s="380"/>
      <c r="W11978" s="380"/>
      <c r="X11978" s="380"/>
      <c r="Y11978" s="380"/>
      <c r="Z11978" s="380"/>
      <c r="AA11978" s="380"/>
      <c r="AF11978" s="326"/>
    </row>
    <row r="11979" spans="1:32" x14ac:dyDescent="0.25">
      <c r="A11979" s="44" t="s">
        <v>8139</v>
      </c>
      <c r="B11979" s="44" t="s">
        <v>4618</v>
      </c>
      <c r="C11979" s="45" t="s">
        <v>18767</v>
      </c>
      <c r="D11979" s="93" t="s">
        <v>18817</v>
      </c>
      <c r="E11979" s="45" t="s">
        <v>10638</v>
      </c>
      <c r="F11979" s="379"/>
      <c r="G11979" s="379"/>
      <c r="H11979" s="379"/>
      <c r="I11979" s="380"/>
      <c r="J11979" s="380"/>
      <c r="K11979" s="380"/>
      <c r="L11979" s="380"/>
      <c r="M11979" s="380"/>
      <c r="N11979" s="380"/>
      <c r="O11979" s="380"/>
      <c r="P11979" s="380"/>
      <c r="Q11979" s="380"/>
      <c r="R11979" s="380"/>
      <c r="S11979" s="380"/>
      <c r="T11979" s="380"/>
      <c r="U11979" s="380"/>
      <c r="V11979" s="380"/>
      <c r="W11979" s="380"/>
      <c r="X11979" s="380"/>
      <c r="Y11979" s="380"/>
      <c r="Z11979" s="380"/>
      <c r="AA11979" s="380"/>
      <c r="AF11979" s="326"/>
    </row>
    <row r="11980" spans="1:32" x14ac:dyDescent="0.25">
      <c r="A11980" s="44" t="s">
        <v>8139</v>
      </c>
      <c r="B11980" s="44" t="s">
        <v>281</v>
      </c>
      <c r="C11980" s="45" t="s">
        <v>7240</v>
      </c>
      <c r="D11980" s="45" t="s">
        <v>10697</v>
      </c>
      <c r="E11980" s="45" t="s">
        <v>5072</v>
      </c>
      <c r="F11980" s="93"/>
      <c r="G11980" s="93"/>
      <c r="H11980" s="93"/>
      <c r="I11980" s="99"/>
      <c r="J11980" s="99"/>
      <c r="K11980" s="99"/>
      <c r="L11980" s="99"/>
      <c r="M11980" s="99"/>
      <c r="N11980" s="256"/>
      <c r="O11980" s="256"/>
      <c r="P11980" s="99"/>
      <c r="Q11980" s="99"/>
      <c r="R11980" s="99"/>
      <c r="S11980" s="99"/>
      <c r="T11980" s="99"/>
      <c r="U11980" s="99"/>
      <c r="V11980" s="99"/>
      <c r="W11980" s="99"/>
      <c r="X11980" s="99"/>
      <c r="Y11980" s="99"/>
      <c r="Z11980" s="99"/>
      <c r="AF11980" s="326"/>
    </row>
    <row r="11981" spans="1:32" x14ac:dyDescent="0.25">
      <c r="A11981" s="44" t="s">
        <v>1574</v>
      </c>
      <c r="B11981" s="44" t="s">
        <v>5236</v>
      </c>
      <c r="C11981" s="45" t="s">
        <v>2300</v>
      </c>
      <c r="D11981" s="45" t="s">
        <v>12177</v>
      </c>
      <c r="E11981" s="45" t="s">
        <v>2655</v>
      </c>
      <c r="F11981" s="93"/>
      <c r="G11981" s="93"/>
      <c r="H11981" s="93"/>
      <c r="I11981" s="99"/>
      <c r="J11981" s="99"/>
      <c r="K11981" s="99"/>
      <c r="L11981" s="99"/>
      <c r="M11981" s="99"/>
      <c r="N11981" s="99"/>
      <c r="O11981" s="99"/>
      <c r="P11981" s="99"/>
      <c r="Q11981" s="99"/>
      <c r="R11981" s="99"/>
      <c r="S11981" s="99"/>
      <c r="T11981" s="99"/>
      <c r="U11981" s="99"/>
      <c r="V11981" s="99"/>
      <c r="W11981" s="99"/>
      <c r="X11981" s="99"/>
      <c r="Y11981" s="99"/>
      <c r="Z11981" s="99"/>
      <c r="AF11981" s="326"/>
    </row>
    <row r="11982" spans="1:32" x14ac:dyDescent="0.25">
      <c r="A11982" s="44" t="s">
        <v>1574</v>
      </c>
      <c r="B11982" s="44" t="s">
        <v>5236</v>
      </c>
      <c r="C11982" s="45" t="s">
        <v>2300</v>
      </c>
      <c r="D11982" s="93" t="s">
        <v>18817</v>
      </c>
      <c r="E11982" s="45" t="s">
        <v>2655</v>
      </c>
      <c r="F11982" s="379"/>
      <c r="G11982" s="379"/>
      <c r="H11982" s="379"/>
      <c r="I11982" s="380"/>
      <c r="J11982" s="380"/>
      <c r="K11982" s="380"/>
      <c r="L11982" s="380"/>
      <c r="M11982" s="380"/>
      <c r="N11982" s="380"/>
      <c r="O11982" s="380"/>
      <c r="P11982" s="380"/>
      <c r="Q11982" s="380"/>
      <c r="R11982" s="380"/>
      <c r="S11982" s="380"/>
      <c r="T11982" s="380"/>
      <c r="U11982" s="380"/>
      <c r="V11982" s="380"/>
      <c r="W11982" s="380"/>
      <c r="X11982" s="380"/>
      <c r="Y11982" s="380"/>
      <c r="Z11982" s="380"/>
      <c r="AA11982" s="380"/>
      <c r="AF11982" s="326"/>
    </row>
    <row r="11983" spans="1:32" x14ac:dyDescent="0.25">
      <c r="A11983" s="44" t="s">
        <v>1574</v>
      </c>
      <c r="B11983" s="44" t="s">
        <v>16241</v>
      </c>
      <c r="C11983" s="45" t="s">
        <v>14943</v>
      </c>
      <c r="D11983" s="93" t="s">
        <v>3876</v>
      </c>
      <c r="E11983" s="359">
        <f>DATE(2029,1,3)</f>
        <v>47121</v>
      </c>
      <c r="F11983" s="93"/>
      <c r="G11983" s="93"/>
      <c r="H11983" s="93"/>
      <c r="I11983" s="99"/>
      <c r="J11983" s="99"/>
      <c r="K11983" s="99"/>
      <c r="L11983" s="99"/>
      <c r="M11983" s="99"/>
      <c r="N11983" s="99"/>
      <c r="O11983" s="99"/>
      <c r="P11983" s="99"/>
      <c r="Q11983" s="99"/>
      <c r="R11983" s="99"/>
      <c r="S11983" s="99"/>
      <c r="T11983" s="99"/>
      <c r="U11983" s="99"/>
      <c r="V11983" s="99"/>
      <c r="W11983" s="99"/>
      <c r="X11983" s="99"/>
      <c r="Y11983" s="99"/>
      <c r="Z11983" s="99"/>
      <c r="AF11983" s="326"/>
    </row>
    <row r="11984" spans="1:32" x14ac:dyDescent="0.25">
      <c r="A11984" s="44" t="s">
        <v>1574</v>
      </c>
      <c r="B11984" s="44" t="s">
        <v>5236</v>
      </c>
      <c r="C11984" s="45" t="s">
        <v>2300</v>
      </c>
      <c r="D11984" s="45" t="s">
        <v>10697</v>
      </c>
      <c r="E11984" s="45" t="s">
        <v>2655</v>
      </c>
      <c r="F11984" s="93"/>
      <c r="G11984" s="93"/>
      <c r="H11984" s="93"/>
      <c r="I11984" s="99"/>
      <c r="J11984" s="99"/>
      <c r="K11984" s="99"/>
      <c r="L11984" s="99"/>
      <c r="M11984" s="99"/>
      <c r="N11984" s="256"/>
      <c r="O11984" s="256"/>
      <c r="P11984" s="99"/>
      <c r="Q11984" s="99"/>
      <c r="R11984" s="99"/>
      <c r="S11984" s="99"/>
      <c r="T11984" s="99"/>
      <c r="U11984" s="99"/>
      <c r="V11984" s="99"/>
      <c r="W11984" s="99"/>
      <c r="X11984" s="99"/>
      <c r="Y11984" s="99"/>
      <c r="Z11984" s="99"/>
      <c r="AF11984" s="326"/>
    </row>
    <row r="11985" spans="1:32" x14ac:dyDescent="0.25">
      <c r="A11985" s="44" t="s">
        <v>19521</v>
      </c>
      <c r="B11985" s="44" t="s">
        <v>5639</v>
      </c>
      <c r="C11985" s="45">
        <v>26010401</v>
      </c>
      <c r="D11985" s="45" t="s">
        <v>12340</v>
      </c>
      <c r="E11985" s="45" t="s">
        <v>18836</v>
      </c>
      <c r="AF11985" s="326"/>
    </row>
    <row r="11986" spans="1:32" x14ac:dyDescent="0.25">
      <c r="A11986" s="44" t="s">
        <v>19521</v>
      </c>
      <c r="B11986" s="44" t="s">
        <v>3298</v>
      </c>
      <c r="C11986" s="45">
        <v>26010402</v>
      </c>
      <c r="D11986" s="45" t="s">
        <v>12340</v>
      </c>
      <c r="E11986" s="45" t="s">
        <v>18836</v>
      </c>
      <c r="AF11986" s="326"/>
    </row>
    <row r="11987" spans="1:32" x14ac:dyDescent="0.25">
      <c r="A11987" s="44" t="s">
        <v>3113</v>
      </c>
      <c r="B11987" s="44" t="s">
        <v>11308</v>
      </c>
      <c r="C11987" s="45">
        <v>24020101</v>
      </c>
      <c r="D11987" s="45" t="s">
        <v>12340</v>
      </c>
      <c r="E11987" s="45" t="s">
        <v>10021</v>
      </c>
      <c r="AF11987" s="326"/>
    </row>
    <row r="11988" spans="1:32" x14ac:dyDescent="0.25">
      <c r="A11988" s="44" t="s">
        <v>3113</v>
      </c>
      <c r="B11988" s="44" t="s">
        <v>2451</v>
      </c>
      <c r="C11988" s="45">
        <v>251004</v>
      </c>
      <c r="D11988" s="45" t="s">
        <v>12340</v>
      </c>
      <c r="E11988" s="45" t="s">
        <v>12119</v>
      </c>
      <c r="AF11988" s="326"/>
    </row>
    <row r="11989" spans="1:32" x14ac:dyDescent="0.25">
      <c r="A11989" s="44" t="s">
        <v>3113</v>
      </c>
      <c r="B11989" s="44" t="s">
        <v>16917</v>
      </c>
      <c r="C11989" s="45">
        <v>25080302</v>
      </c>
      <c r="D11989" s="45" t="s">
        <v>12340</v>
      </c>
      <c r="E11989" s="45" t="s">
        <v>8966</v>
      </c>
      <c r="AF11989" s="326"/>
    </row>
    <row r="11990" spans="1:32" x14ac:dyDescent="0.25">
      <c r="A11990" s="44" t="s">
        <v>3113</v>
      </c>
      <c r="B11990" s="44" t="s">
        <v>16916</v>
      </c>
      <c r="C11990" s="45">
        <v>25080301</v>
      </c>
      <c r="D11990" s="45" t="s">
        <v>12340</v>
      </c>
      <c r="E11990" s="45" t="s">
        <v>8966</v>
      </c>
      <c r="AF11990" s="326"/>
    </row>
    <row r="11991" spans="1:32" x14ac:dyDescent="0.25">
      <c r="A11991" s="44" t="s">
        <v>3113</v>
      </c>
      <c r="B11991" s="44" t="s">
        <v>5442</v>
      </c>
      <c r="C11991" s="45">
        <v>25010502</v>
      </c>
      <c r="D11991" s="45" t="s">
        <v>12340</v>
      </c>
      <c r="E11991" s="45" t="s">
        <v>13567</v>
      </c>
      <c r="AF11991" s="326"/>
    </row>
    <row r="11992" spans="1:32" x14ac:dyDescent="0.25">
      <c r="A11992" s="44" t="s">
        <v>3113</v>
      </c>
      <c r="B11992" s="44" t="s">
        <v>974</v>
      </c>
      <c r="C11992" s="45">
        <v>220104</v>
      </c>
      <c r="D11992" s="45" t="s">
        <v>12340</v>
      </c>
      <c r="E11992" s="45" t="s">
        <v>5452</v>
      </c>
      <c r="AF11992" s="326"/>
    </row>
    <row r="11993" spans="1:32" x14ac:dyDescent="0.25">
      <c r="A11993" s="44" t="s">
        <v>3113</v>
      </c>
      <c r="B11993" s="44" t="s">
        <v>2433</v>
      </c>
      <c r="C11993" s="45">
        <v>220105</v>
      </c>
      <c r="D11993" s="45" t="s">
        <v>12340</v>
      </c>
      <c r="E11993" s="45" t="s">
        <v>2686</v>
      </c>
      <c r="AF11993" s="326"/>
    </row>
    <row r="11994" spans="1:32" x14ac:dyDescent="0.25">
      <c r="A11994" s="44" t="s">
        <v>3113</v>
      </c>
      <c r="B11994" s="44" t="s">
        <v>967</v>
      </c>
      <c r="C11994" s="45">
        <v>230601</v>
      </c>
      <c r="D11994" s="45" t="s">
        <v>12340</v>
      </c>
      <c r="E11994" s="45" t="s">
        <v>8383</v>
      </c>
      <c r="AF11994" s="326"/>
    </row>
    <row r="11995" spans="1:32" x14ac:dyDescent="0.25">
      <c r="A11995" s="44" t="s">
        <v>3113</v>
      </c>
      <c r="B11995" s="44" t="s">
        <v>18828</v>
      </c>
      <c r="C11995" s="45">
        <v>25010501</v>
      </c>
      <c r="D11995" s="45" t="s">
        <v>12340</v>
      </c>
      <c r="E11995" s="45" t="s">
        <v>13567</v>
      </c>
      <c r="AF11995" s="326"/>
    </row>
    <row r="11996" spans="1:32" x14ac:dyDescent="0.25">
      <c r="A11996" s="44" t="s">
        <v>3113</v>
      </c>
      <c r="B11996" s="44" t="s">
        <v>9032</v>
      </c>
      <c r="C11996" s="45">
        <v>23100201</v>
      </c>
      <c r="D11996" s="45" t="s">
        <v>12340</v>
      </c>
      <c r="E11996" s="45" t="s">
        <v>2628</v>
      </c>
      <c r="AF11996" s="326"/>
    </row>
    <row r="11997" spans="1:32" x14ac:dyDescent="0.25">
      <c r="A11997" s="44" t="s">
        <v>3113</v>
      </c>
      <c r="B11997" s="44" t="s">
        <v>3168</v>
      </c>
      <c r="C11997" s="45">
        <v>23100202</v>
      </c>
      <c r="D11997" s="45" t="s">
        <v>12340</v>
      </c>
      <c r="E11997" s="45" t="s">
        <v>2628</v>
      </c>
      <c r="AF11997" s="326"/>
    </row>
    <row r="11998" spans="1:32" x14ac:dyDescent="0.25">
      <c r="A11998" s="44" t="s">
        <v>3113</v>
      </c>
      <c r="B11998" s="44" t="s">
        <v>11309</v>
      </c>
      <c r="C11998" s="45">
        <v>24020102</v>
      </c>
      <c r="D11998" s="45" t="s">
        <v>12340</v>
      </c>
      <c r="E11998" s="45" t="s">
        <v>5444</v>
      </c>
      <c r="AF11998" s="326"/>
    </row>
    <row r="11999" spans="1:32" x14ac:dyDescent="0.25">
      <c r="A11999" s="44" t="s">
        <v>19522</v>
      </c>
      <c r="B11999" s="44" t="s">
        <v>11372</v>
      </c>
      <c r="C11999" s="45">
        <v>240704</v>
      </c>
      <c r="D11999" s="45" t="s">
        <v>12340</v>
      </c>
      <c r="E11999" s="45" t="s">
        <v>5452</v>
      </c>
      <c r="AF11999" s="326"/>
    </row>
    <row r="12000" spans="1:32" x14ac:dyDescent="0.25">
      <c r="A12000" s="44" t="s">
        <v>19522</v>
      </c>
      <c r="B12000" s="44" t="s">
        <v>2451</v>
      </c>
      <c r="C12000" s="45">
        <v>251004</v>
      </c>
      <c r="D12000" s="45" t="s">
        <v>12340</v>
      </c>
      <c r="E12000" s="45" t="s">
        <v>12119</v>
      </c>
      <c r="AF12000" s="326"/>
    </row>
    <row r="12001" spans="1:32" x14ac:dyDescent="0.25">
      <c r="A12001" s="44" t="s">
        <v>19523</v>
      </c>
      <c r="B12001" s="44" t="s">
        <v>7120</v>
      </c>
      <c r="C12001" s="45">
        <v>260204</v>
      </c>
      <c r="D12001" s="45" t="s">
        <v>12340</v>
      </c>
      <c r="E12001" s="45" t="s">
        <v>10021</v>
      </c>
      <c r="AF12001" s="326"/>
    </row>
    <row r="12002" spans="1:32" ht="14.4" x14ac:dyDescent="0.3">
      <c r="A12002" s="385" t="s">
        <v>1299</v>
      </c>
      <c r="B12002" s="385" t="s">
        <v>1341</v>
      </c>
      <c r="C12002" s="387" t="s">
        <v>5003</v>
      </c>
      <c r="D12002" s="93" t="s">
        <v>5007</v>
      </c>
      <c r="E12002" s="389" t="s">
        <v>10500</v>
      </c>
      <c r="AF12002" s="326"/>
    </row>
    <row r="12003" spans="1:32" ht="14.4" x14ac:dyDescent="0.3">
      <c r="A12003" s="385" t="s">
        <v>1299</v>
      </c>
      <c r="B12003" s="385" t="s">
        <v>1364</v>
      </c>
      <c r="C12003" s="387" t="s">
        <v>5004</v>
      </c>
      <c r="D12003" s="93" t="s">
        <v>5007</v>
      </c>
      <c r="E12003" s="389" t="s">
        <v>10500</v>
      </c>
      <c r="AF12003" s="326"/>
    </row>
    <row r="12004" spans="1:32" x14ac:dyDescent="0.3">
      <c r="A12004" s="92" t="s">
        <v>1299</v>
      </c>
      <c r="B12004" s="92" t="s">
        <v>1341</v>
      </c>
      <c r="C12004" s="349" t="s">
        <v>5003</v>
      </c>
      <c r="D12004" s="349" t="s">
        <v>14041</v>
      </c>
      <c r="E12004" s="351">
        <v>47118</v>
      </c>
      <c r="F12004" s="93"/>
      <c r="G12004" s="93"/>
      <c r="H12004" s="93"/>
      <c r="I12004" s="99"/>
      <c r="J12004" s="99"/>
      <c r="K12004" s="99"/>
      <c r="L12004" s="99"/>
      <c r="M12004" s="99"/>
      <c r="N12004" s="99"/>
      <c r="O12004" s="99"/>
      <c r="P12004" s="99"/>
      <c r="Q12004" s="99"/>
      <c r="R12004" s="99"/>
      <c r="S12004" s="99"/>
      <c r="T12004" s="99"/>
      <c r="U12004" s="99"/>
      <c r="V12004" s="99"/>
      <c r="W12004" s="99"/>
      <c r="X12004" s="99"/>
      <c r="Y12004" s="99"/>
      <c r="Z12004" s="99"/>
      <c r="AF12004" s="326"/>
    </row>
    <row r="12005" spans="1:32" x14ac:dyDescent="0.3">
      <c r="A12005" s="92" t="s">
        <v>1299</v>
      </c>
      <c r="B12005" s="92" t="s">
        <v>1364</v>
      </c>
      <c r="C12005" s="349" t="s">
        <v>5004</v>
      </c>
      <c r="D12005" s="349" t="s">
        <v>14041</v>
      </c>
      <c r="E12005" s="351">
        <v>47118</v>
      </c>
      <c r="F12005" s="93"/>
      <c r="G12005" s="93"/>
      <c r="H12005" s="93"/>
      <c r="I12005" s="99"/>
      <c r="J12005" s="99"/>
      <c r="K12005" s="99"/>
      <c r="L12005" s="99"/>
      <c r="M12005" s="99"/>
      <c r="N12005" s="99"/>
      <c r="O12005" s="99"/>
      <c r="P12005" s="99"/>
      <c r="Q12005" s="99"/>
      <c r="R12005" s="99"/>
      <c r="S12005" s="99"/>
      <c r="T12005" s="99"/>
      <c r="U12005" s="99"/>
      <c r="V12005" s="99"/>
      <c r="W12005" s="99"/>
      <c r="X12005" s="99"/>
      <c r="Y12005" s="99"/>
      <c r="Z12005" s="99"/>
      <c r="AF12005" s="326"/>
    </row>
    <row r="12006" spans="1:32" x14ac:dyDescent="0.25">
      <c r="A12006" s="256" t="s">
        <v>15298</v>
      </c>
      <c r="B12006" s="256" t="s">
        <v>15242</v>
      </c>
      <c r="C12006" s="53" t="s">
        <v>15403</v>
      </c>
      <c r="D12006" s="93" t="s">
        <v>5891</v>
      </c>
      <c r="E12006" s="257">
        <v>47635</v>
      </c>
      <c r="F12006" s="93"/>
      <c r="G12006" s="93"/>
      <c r="H12006" s="93"/>
      <c r="I12006" s="99"/>
      <c r="J12006" s="99"/>
      <c r="K12006" s="99"/>
      <c r="L12006" s="99"/>
      <c r="M12006" s="99"/>
      <c r="N12006" s="99"/>
      <c r="O12006" s="99"/>
      <c r="P12006" s="99"/>
      <c r="Q12006" s="99"/>
      <c r="R12006" s="99"/>
      <c r="S12006" s="99"/>
      <c r="T12006" s="99"/>
      <c r="U12006" s="99"/>
      <c r="V12006" s="99"/>
      <c r="W12006" s="99"/>
      <c r="X12006" s="99"/>
      <c r="Y12006" s="99"/>
      <c r="Z12006" s="99"/>
      <c r="AF12006" s="326"/>
    </row>
    <row r="12007" spans="1:32" x14ac:dyDescent="0.25">
      <c r="A12007" s="44" t="s">
        <v>15298</v>
      </c>
      <c r="B12007" s="44" t="s">
        <v>980</v>
      </c>
      <c r="C12007" s="45">
        <v>260103</v>
      </c>
      <c r="D12007" s="45" t="s">
        <v>12340</v>
      </c>
      <c r="E12007" s="45" t="s">
        <v>8976</v>
      </c>
      <c r="AF12007" s="326"/>
    </row>
    <row r="12008" spans="1:32" x14ac:dyDescent="0.25">
      <c r="A12008" s="44" t="s">
        <v>15298</v>
      </c>
      <c r="B12008" s="44" t="s">
        <v>18842</v>
      </c>
      <c r="C12008" s="45">
        <v>26020101</v>
      </c>
      <c r="D12008" s="45" t="s">
        <v>12340</v>
      </c>
      <c r="E12008" s="45" t="s">
        <v>10021</v>
      </c>
      <c r="AF12008" s="326"/>
    </row>
    <row r="12009" spans="1:32" x14ac:dyDescent="0.25">
      <c r="A12009" s="44" t="s">
        <v>10775</v>
      </c>
      <c r="B12009" s="44" t="s">
        <v>10712</v>
      </c>
      <c r="C12009" s="45" t="s">
        <v>10776</v>
      </c>
      <c r="D12009" s="46" t="s">
        <v>13037</v>
      </c>
      <c r="E12009" s="46">
        <v>46445</v>
      </c>
      <c r="AF12009" s="326"/>
    </row>
    <row r="12010" spans="1:32" x14ac:dyDescent="0.25">
      <c r="A12010" s="44" t="s">
        <v>10775</v>
      </c>
      <c r="B12010" s="44" t="s">
        <v>10712</v>
      </c>
      <c r="C12010" s="45" t="s">
        <v>10776</v>
      </c>
      <c r="D12010" s="46" t="s">
        <v>13037</v>
      </c>
      <c r="E12010" s="46">
        <v>46445</v>
      </c>
      <c r="AF12010" s="326"/>
    </row>
    <row r="12011" spans="1:32" x14ac:dyDescent="0.25">
      <c r="A12011" s="44" t="s">
        <v>10775</v>
      </c>
      <c r="B12011" s="44" t="s">
        <v>10712</v>
      </c>
      <c r="C12011" s="45" t="s">
        <v>10776</v>
      </c>
      <c r="D12011" s="46" t="s">
        <v>13037</v>
      </c>
      <c r="E12011" s="46">
        <v>46445</v>
      </c>
      <c r="AF12011" s="326"/>
    </row>
    <row r="12012" spans="1:32" x14ac:dyDescent="0.25">
      <c r="A12012" s="44" t="s">
        <v>14297</v>
      </c>
      <c r="B12012" s="44" t="s">
        <v>5639</v>
      </c>
      <c r="C12012" s="45">
        <v>25010401</v>
      </c>
      <c r="D12012" s="45" t="s">
        <v>12340</v>
      </c>
      <c r="E12012" s="45" t="s">
        <v>13581</v>
      </c>
      <c r="AF12012" s="326"/>
    </row>
    <row r="12013" spans="1:32" x14ac:dyDescent="0.25">
      <c r="A12013" s="44" t="s">
        <v>10285</v>
      </c>
      <c r="B12013" s="92" t="s">
        <v>10390</v>
      </c>
      <c r="C12013" s="56" t="s">
        <v>10132</v>
      </c>
      <c r="D12013" s="146" t="s">
        <v>10389</v>
      </c>
      <c r="E12013" s="107">
        <v>45838</v>
      </c>
      <c r="F12013" s="93"/>
      <c r="G12013" s="93"/>
      <c r="H12013" s="93"/>
      <c r="I12013" s="99"/>
      <c r="J12013" s="99"/>
      <c r="K12013" s="99"/>
      <c r="L12013" s="99"/>
      <c r="M12013" s="99"/>
      <c r="N12013" s="256"/>
      <c r="O12013" s="256"/>
      <c r="P12013" s="99"/>
      <c r="Q12013" s="99"/>
      <c r="R12013" s="99"/>
      <c r="S12013" s="99"/>
      <c r="T12013" s="99"/>
      <c r="U12013" s="99"/>
      <c r="V12013" s="99"/>
      <c r="W12013" s="99"/>
      <c r="X12013" s="99"/>
      <c r="Y12013" s="99"/>
      <c r="Z12013" s="99"/>
      <c r="AF12013" s="326"/>
    </row>
    <row r="12014" spans="1:32" x14ac:dyDescent="0.25">
      <c r="A12014" s="44" t="s">
        <v>14298</v>
      </c>
      <c r="B12014" s="44" t="s">
        <v>5442</v>
      </c>
      <c r="C12014" s="45">
        <v>25010502</v>
      </c>
      <c r="D12014" s="45" t="s">
        <v>12340</v>
      </c>
      <c r="E12014" s="45" t="s">
        <v>13567</v>
      </c>
      <c r="AF12014" s="326"/>
    </row>
    <row r="12015" spans="1:32" x14ac:dyDescent="0.25">
      <c r="A12015" s="44" t="s">
        <v>14298</v>
      </c>
      <c r="B12015" s="44" t="s">
        <v>3298</v>
      </c>
      <c r="C12015" s="45">
        <v>25010402</v>
      </c>
      <c r="D12015" s="45" t="s">
        <v>12340</v>
      </c>
      <c r="E12015" s="45" t="s">
        <v>13581</v>
      </c>
      <c r="AF12015" s="326"/>
    </row>
    <row r="12016" spans="1:32" x14ac:dyDescent="0.25">
      <c r="A12016" s="44" t="s">
        <v>14298</v>
      </c>
      <c r="B12016" s="44" t="s">
        <v>18828</v>
      </c>
      <c r="C12016" s="45">
        <v>25010501</v>
      </c>
      <c r="D12016" s="45" t="s">
        <v>12340</v>
      </c>
      <c r="E12016" s="45" t="s">
        <v>13567</v>
      </c>
      <c r="AF12016" s="326"/>
    </row>
    <row r="12017" spans="1:32" x14ac:dyDescent="0.25">
      <c r="A12017" s="44" t="s">
        <v>14298</v>
      </c>
      <c r="B12017" s="44" t="s">
        <v>5639</v>
      </c>
      <c r="C12017" s="45">
        <v>25010401</v>
      </c>
      <c r="D12017" s="45" t="s">
        <v>12340</v>
      </c>
      <c r="E12017" s="45" t="s">
        <v>13581</v>
      </c>
      <c r="AF12017" s="326"/>
    </row>
    <row r="12018" spans="1:32" x14ac:dyDescent="0.3">
      <c r="A12018" s="372" t="s">
        <v>8751</v>
      </c>
      <c r="B12018" s="372" t="s">
        <v>1209</v>
      </c>
      <c r="C12018" s="125" t="s">
        <v>8691</v>
      </c>
      <c r="D12018" s="32" t="s">
        <v>20621</v>
      </c>
      <c r="E12018" s="125" t="s">
        <v>8524</v>
      </c>
      <c r="F12018" s="125" t="s">
        <v>1236</v>
      </c>
      <c r="G12018" s="125" t="s">
        <v>1237</v>
      </c>
      <c r="AF12018" s="326"/>
    </row>
    <row r="12019" spans="1:32" x14ac:dyDescent="0.25">
      <c r="A12019" s="44" t="s">
        <v>9638</v>
      </c>
      <c r="B12019" s="44" t="s">
        <v>16242</v>
      </c>
      <c r="C12019" s="45" t="s">
        <v>9922</v>
      </c>
      <c r="D12019" s="93" t="s">
        <v>3876</v>
      </c>
      <c r="E12019" s="359">
        <f>DATE(2027,12,28)</f>
        <v>46749</v>
      </c>
      <c r="F12019" s="93"/>
      <c r="G12019" s="93"/>
      <c r="H12019" s="93"/>
      <c r="I12019" s="99"/>
      <c r="J12019" s="99"/>
      <c r="K12019" s="99"/>
      <c r="L12019" s="99"/>
      <c r="M12019" s="99"/>
      <c r="N12019" s="99"/>
      <c r="O12019" s="99"/>
      <c r="P12019" s="99"/>
      <c r="Q12019" s="99"/>
      <c r="R12019" s="99"/>
      <c r="S12019" s="99"/>
      <c r="T12019" s="99"/>
      <c r="U12019" s="99"/>
      <c r="V12019" s="99"/>
      <c r="W12019" s="99"/>
      <c r="X12019" s="99"/>
      <c r="Y12019" s="99"/>
      <c r="Z12019" s="99"/>
      <c r="AF12019" s="326"/>
    </row>
    <row r="12020" spans="1:32" x14ac:dyDescent="0.25">
      <c r="A12020" s="256" t="s">
        <v>5981</v>
      </c>
      <c r="B12020" s="256" t="s">
        <v>9158</v>
      </c>
      <c r="C12020" s="53" t="s">
        <v>9271</v>
      </c>
      <c r="D12020" s="93" t="s">
        <v>5891</v>
      </c>
      <c r="E12020" s="257">
        <v>47059</v>
      </c>
      <c r="F12020" s="93"/>
      <c r="G12020" s="93"/>
      <c r="H12020" s="93"/>
      <c r="I12020" s="99"/>
      <c r="J12020" s="99"/>
      <c r="K12020" s="99"/>
      <c r="L12020" s="99"/>
      <c r="M12020" s="99"/>
      <c r="N12020" s="99"/>
      <c r="O12020" s="99"/>
      <c r="P12020" s="99"/>
      <c r="Q12020" s="99"/>
      <c r="R12020" s="99"/>
      <c r="S12020" s="99"/>
      <c r="T12020" s="99"/>
      <c r="U12020" s="99"/>
      <c r="V12020" s="99"/>
      <c r="W12020" s="99"/>
      <c r="X12020" s="99"/>
      <c r="Y12020" s="99"/>
      <c r="Z12020" s="99"/>
      <c r="AF12020" s="326"/>
    </row>
    <row r="12021" spans="1:32" x14ac:dyDescent="0.25">
      <c r="A12021" s="44" t="s">
        <v>5981</v>
      </c>
      <c r="B12021" s="44" t="s">
        <v>20342</v>
      </c>
      <c r="C12021" s="45" t="s">
        <v>10493</v>
      </c>
      <c r="D12021" s="32" t="s">
        <v>12570</v>
      </c>
      <c r="E12021" s="46">
        <v>46387</v>
      </c>
      <c r="AF12021" s="326"/>
    </row>
    <row r="12022" spans="1:32" x14ac:dyDescent="0.25">
      <c r="A12022" s="44" t="s">
        <v>14299</v>
      </c>
      <c r="B12022" s="44" t="s">
        <v>3298</v>
      </c>
      <c r="C12022" s="45">
        <v>25010402</v>
      </c>
      <c r="D12022" s="45" t="s">
        <v>12340</v>
      </c>
      <c r="E12022" s="45" t="s">
        <v>13581</v>
      </c>
      <c r="AF12022" s="326"/>
    </row>
    <row r="12023" spans="1:32" x14ac:dyDescent="0.25">
      <c r="A12023" s="44" t="s">
        <v>7580</v>
      </c>
      <c r="B12023" s="44" t="s">
        <v>7117</v>
      </c>
      <c r="C12023" s="45">
        <v>260203</v>
      </c>
      <c r="D12023" s="45" t="s">
        <v>12340</v>
      </c>
      <c r="E12023" s="45" t="s">
        <v>10021</v>
      </c>
      <c r="AF12023" s="326"/>
    </row>
    <row r="12024" spans="1:32" x14ac:dyDescent="0.25">
      <c r="A12024" s="44" t="s">
        <v>7580</v>
      </c>
      <c r="B12024" s="44" t="s">
        <v>5639</v>
      </c>
      <c r="C12024" s="45">
        <v>23010401</v>
      </c>
      <c r="D12024" s="45" t="s">
        <v>12340</v>
      </c>
      <c r="E12024" s="45" t="s">
        <v>5640</v>
      </c>
      <c r="AF12024" s="326"/>
    </row>
    <row r="12025" spans="1:32" x14ac:dyDescent="0.25">
      <c r="A12025" s="44" t="s">
        <v>17179</v>
      </c>
      <c r="B12025" s="44" t="s">
        <v>2433</v>
      </c>
      <c r="C12025" s="45">
        <v>250106</v>
      </c>
      <c r="D12025" s="45" t="s">
        <v>12340</v>
      </c>
      <c r="E12025" s="45" t="s">
        <v>12896</v>
      </c>
      <c r="AF12025" s="326"/>
    </row>
    <row r="12026" spans="1:32" x14ac:dyDescent="0.25">
      <c r="A12026" s="44" t="s">
        <v>19524</v>
      </c>
      <c r="B12026" s="44" t="s">
        <v>5639</v>
      </c>
      <c r="C12026" s="45">
        <v>26010401</v>
      </c>
      <c r="D12026" s="45" t="s">
        <v>12340</v>
      </c>
      <c r="E12026" s="45" t="s">
        <v>18836</v>
      </c>
      <c r="AF12026" s="326"/>
    </row>
    <row r="12027" spans="1:32" x14ac:dyDescent="0.25">
      <c r="A12027" s="44" t="s">
        <v>14544</v>
      </c>
      <c r="B12027" s="44" t="s">
        <v>20343</v>
      </c>
      <c r="C12027" s="45" t="s">
        <v>14521</v>
      </c>
      <c r="D12027" s="32" t="s">
        <v>12570</v>
      </c>
      <c r="E12027" s="46">
        <v>46387</v>
      </c>
      <c r="AF12027" s="326"/>
    </row>
    <row r="12028" spans="1:32" x14ac:dyDescent="0.25">
      <c r="A12028" s="44" t="s">
        <v>11592</v>
      </c>
      <c r="B12028" s="44" t="s">
        <v>10031</v>
      </c>
      <c r="C12028" s="45">
        <v>240101</v>
      </c>
      <c r="D12028" s="45" t="s">
        <v>12340</v>
      </c>
      <c r="E12028" s="45" t="s">
        <v>10032</v>
      </c>
      <c r="AF12028" s="326"/>
    </row>
    <row r="12029" spans="1:32" x14ac:dyDescent="0.25">
      <c r="A12029" s="44" t="s">
        <v>11593</v>
      </c>
      <c r="B12029" s="44" t="s">
        <v>10020</v>
      </c>
      <c r="C12029" s="45">
        <v>24010401</v>
      </c>
      <c r="D12029" s="45" t="s">
        <v>12340</v>
      </c>
      <c r="E12029" s="45" t="s">
        <v>10021</v>
      </c>
      <c r="AF12029" s="326"/>
    </row>
    <row r="12030" spans="1:32" x14ac:dyDescent="0.25">
      <c r="A12030" s="44" t="s">
        <v>7276</v>
      </c>
      <c r="B12030" s="44" t="s">
        <v>7274</v>
      </c>
      <c r="C12030" s="45" t="s">
        <v>7278</v>
      </c>
      <c r="D12030" s="45" t="s">
        <v>12177</v>
      </c>
      <c r="E12030" s="45" t="s">
        <v>5073</v>
      </c>
      <c r="F12030" s="93"/>
      <c r="G12030" s="93"/>
      <c r="H12030" s="93"/>
      <c r="I12030" s="99"/>
      <c r="J12030" s="99"/>
      <c r="K12030" s="99"/>
      <c r="L12030" s="99"/>
      <c r="M12030" s="99"/>
      <c r="N12030" s="99"/>
      <c r="O12030" s="99"/>
      <c r="P12030" s="99"/>
      <c r="Q12030" s="99"/>
      <c r="R12030" s="99"/>
      <c r="S12030" s="99"/>
      <c r="T12030" s="99"/>
      <c r="U12030" s="99"/>
      <c r="V12030" s="99"/>
      <c r="W12030" s="99"/>
      <c r="X12030" s="99"/>
      <c r="Y12030" s="99"/>
      <c r="Z12030" s="99"/>
      <c r="AF12030" s="326"/>
    </row>
    <row r="12031" spans="1:32" x14ac:dyDescent="0.25">
      <c r="A12031" s="44" t="s">
        <v>7276</v>
      </c>
      <c r="B12031" s="44" t="s">
        <v>7274</v>
      </c>
      <c r="C12031" s="45" t="s">
        <v>7278</v>
      </c>
      <c r="D12031" s="45" t="s">
        <v>10697</v>
      </c>
      <c r="E12031" s="45" t="s">
        <v>5073</v>
      </c>
      <c r="F12031" s="93"/>
      <c r="G12031" s="93"/>
      <c r="H12031" s="93"/>
      <c r="I12031" s="99"/>
      <c r="J12031" s="99"/>
      <c r="K12031" s="99"/>
      <c r="L12031" s="99"/>
      <c r="M12031" s="99"/>
      <c r="N12031" s="256"/>
      <c r="O12031" s="256"/>
      <c r="P12031" s="99"/>
      <c r="Q12031" s="99"/>
      <c r="R12031" s="99"/>
      <c r="S12031" s="99"/>
      <c r="T12031" s="99"/>
      <c r="U12031" s="99"/>
      <c r="V12031" s="99"/>
      <c r="W12031" s="99"/>
      <c r="X12031" s="99"/>
      <c r="Y12031" s="99"/>
      <c r="Z12031" s="99"/>
      <c r="AF12031" s="326"/>
    </row>
    <row r="12032" spans="1:32" x14ac:dyDescent="0.25">
      <c r="A12032" s="44" t="s">
        <v>13392</v>
      </c>
      <c r="B12032" s="44" t="s">
        <v>13111</v>
      </c>
      <c r="C12032" s="45">
        <v>33.229999999999997</v>
      </c>
      <c r="D12032" s="45" t="s">
        <v>13565</v>
      </c>
      <c r="E12032" s="46">
        <v>46934</v>
      </c>
      <c r="F12032" s="45"/>
      <c r="G12032" s="93"/>
      <c r="H12032" s="93"/>
      <c r="I12032" s="99"/>
      <c r="J12032" s="99"/>
      <c r="K12032" s="99"/>
      <c r="L12032" s="99"/>
      <c r="M12032" s="99"/>
      <c r="N12032" s="99"/>
      <c r="O12032" s="99"/>
      <c r="P12032" s="99"/>
      <c r="Q12032" s="99"/>
      <c r="R12032" s="99"/>
      <c r="S12032" s="99"/>
      <c r="T12032" s="99"/>
      <c r="U12032" s="99"/>
      <c r="V12032" s="99"/>
      <c r="W12032" s="99"/>
      <c r="X12032" s="99"/>
      <c r="Y12032" s="99"/>
      <c r="Z12032" s="99"/>
      <c r="AF12032" s="326"/>
    </row>
    <row r="12033" spans="1:32" x14ac:dyDescent="0.25">
      <c r="A12033" s="44" t="s">
        <v>11594</v>
      </c>
      <c r="B12033" s="44" t="s">
        <v>967</v>
      </c>
      <c r="C12033" s="45">
        <v>240601</v>
      </c>
      <c r="D12033" s="45" t="s">
        <v>12340</v>
      </c>
      <c r="E12033" s="45" t="s">
        <v>10639</v>
      </c>
      <c r="AF12033" s="326"/>
    </row>
    <row r="12034" spans="1:32" x14ac:dyDescent="0.25">
      <c r="A12034" s="44" t="s">
        <v>11594</v>
      </c>
      <c r="B12034" s="44" t="s">
        <v>11304</v>
      </c>
      <c r="C12034" s="45">
        <v>240403</v>
      </c>
      <c r="D12034" s="45" t="s">
        <v>12340</v>
      </c>
      <c r="E12034" s="45" t="s">
        <v>5311</v>
      </c>
      <c r="AF12034" s="326"/>
    </row>
    <row r="12035" spans="1:32" x14ac:dyDescent="0.25">
      <c r="A12035" s="44" t="s">
        <v>8451</v>
      </c>
      <c r="B12035" s="92" t="s">
        <v>3574</v>
      </c>
      <c r="C12035" s="93" t="s">
        <v>8458</v>
      </c>
      <c r="D12035" s="93" t="s">
        <v>1250</v>
      </c>
      <c r="E12035" s="94">
        <v>46496</v>
      </c>
      <c r="F12035" s="93"/>
      <c r="G12035" s="93"/>
      <c r="H12035" s="93"/>
      <c r="I12035" s="99"/>
      <c r="J12035" s="99"/>
      <c r="K12035" s="99"/>
      <c r="L12035" s="99"/>
      <c r="M12035" s="99"/>
      <c r="N12035" s="256"/>
      <c r="O12035" s="256"/>
      <c r="P12035" s="99"/>
      <c r="Q12035" s="99"/>
      <c r="R12035" s="99"/>
      <c r="S12035" s="99"/>
      <c r="T12035" s="99"/>
      <c r="U12035" s="99"/>
      <c r="V12035" s="99"/>
      <c r="W12035" s="99"/>
      <c r="X12035" s="99"/>
      <c r="Y12035" s="99"/>
      <c r="Z12035" s="99"/>
      <c r="AF12035" s="326"/>
    </row>
    <row r="12036" spans="1:32" x14ac:dyDescent="0.3">
      <c r="A12036" s="372" t="s">
        <v>5040</v>
      </c>
      <c r="B12036" s="372" t="s">
        <v>5062</v>
      </c>
      <c r="C12036" s="125" t="s">
        <v>14080</v>
      </c>
      <c r="D12036" s="32" t="s">
        <v>20621</v>
      </c>
      <c r="E12036" s="125" t="s">
        <v>13567</v>
      </c>
      <c r="F12036" s="125" t="s">
        <v>1236</v>
      </c>
      <c r="G12036" s="125" t="s">
        <v>1237</v>
      </c>
      <c r="AF12036" s="326"/>
    </row>
    <row r="12037" spans="1:32" x14ac:dyDescent="0.25">
      <c r="A12037" s="44" t="s">
        <v>13736</v>
      </c>
      <c r="B12037" s="44" t="s">
        <v>2451</v>
      </c>
      <c r="C12037" s="45">
        <v>251004</v>
      </c>
      <c r="D12037" s="45" t="s">
        <v>12340</v>
      </c>
      <c r="E12037" s="45" t="s">
        <v>12119</v>
      </c>
      <c r="AF12037" s="326"/>
    </row>
    <row r="12038" spans="1:32" x14ac:dyDescent="0.25">
      <c r="A12038" s="44" t="s">
        <v>13736</v>
      </c>
      <c r="B12038" s="44" t="s">
        <v>3298</v>
      </c>
      <c r="C12038" s="45">
        <v>25010402</v>
      </c>
      <c r="D12038" s="45" t="s">
        <v>12340</v>
      </c>
      <c r="E12038" s="45" t="s">
        <v>13581</v>
      </c>
      <c r="AF12038" s="326"/>
    </row>
    <row r="12039" spans="1:32" x14ac:dyDescent="0.25">
      <c r="A12039" s="44" t="s">
        <v>13736</v>
      </c>
      <c r="B12039" s="44" t="s">
        <v>5639</v>
      </c>
      <c r="C12039" s="45">
        <v>25010401</v>
      </c>
      <c r="D12039" s="45" t="s">
        <v>12340</v>
      </c>
      <c r="E12039" s="45" t="s">
        <v>13581</v>
      </c>
      <c r="AF12039" s="326"/>
    </row>
    <row r="12040" spans="1:32" x14ac:dyDescent="0.25">
      <c r="A12040" s="44" t="s">
        <v>13736</v>
      </c>
      <c r="B12040" s="44" t="s">
        <v>3164</v>
      </c>
      <c r="C12040" s="45">
        <v>25020102</v>
      </c>
      <c r="D12040" s="45" t="s">
        <v>12340</v>
      </c>
      <c r="E12040" s="45" t="s">
        <v>10021</v>
      </c>
      <c r="AF12040" s="326"/>
    </row>
    <row r="12041" spans="1:32" x14ac:dyDescent="0.25">
      <c r="A12041" s="44" t="s">
        <v>13736</v>
      </c>
      <c r="B12041" s="44" t="s">
        <v>18828</v>
      </c>
      <c r="C12041" s="45">
        <v>25010501</v>
      </c>
      <c r="D12041" s="45" t="s">
        <v>12340</v>
      </c>
      <c r="E12041" s="45" t="s">
        <v>13567</v>
      </c>
      <c r="AF12041" s="326"/>
    </row>
    <row r="12042" spans="1:32" x14ac:dyDescent="0.25">
      <c r="A12042" s="44" t="s">
        <v>13736</v>
      </c>
      <c r="B12042" s="44" t="s">
        <v>5442</v>
      </c>
      <c r="C12042" s="45">
        <v>25010502</v>
      </c>
      <c r="D12042" s="45" t="s">
        <v>12340</v>
      </c>
      <c r="E12042" s="45" t="s">
        <v>13567</v>
      </c>
      <c r="AF12042" s="326"/>
    </row>
    <row r="12043" spans="1:32" x14ac:dyDescent="0.25">
      <c r="A12043" s="44" t="s">
        <v>4528</v>
      </c>
      <c r="B12043" s="44" t="s">
        <v>210</v>
      </c>
      <c r="C12043" s="45">
        <v>241001</v>
      </c>
      <c r="D12043" s="45" t="s">
        <v>12340</v>
      </c>
      <c r="E12043" s="45" t="s">
        <v>5650</v>
      </c>
      <c r="AF12043" s="326"/>
    </row>
    <row r="12044" spans="1:32" x14ac:dyDescent="0.25">
      <c r="A12044" s="44" t="s">
        <v>13737</v>
      </c>
      <c r="B12044" s="44" t="s">
        <v>18828</v>
      </c>
      <c r="C12044" s="45">
        <v>25010501</v>
      </c>
      <c r="D12044" s="45" t="s">
        <v>12340</v>
      </c>
      <c r="E12044" s="45" t="s">
        <v>13567</v>
      </c>
      <c r="AF12044" s="326"/>
    </row>
    <row r="12045" spans="1:32" x14ac:dyDescent="0.25">
      <c r="A12045" s="44" t="s">
        <v>10053</v>
      </c>
      <c r="B12045" s="44" t="s">
        <v>10020</v>
      </c>
      <c r="C12045" s="45">
        <v>24010401</v>
      </c>
      <c r="D12045" s="45" t="s">
        <v>12340</v>
      </c>
      <c r="E12045" s="45" t="s">
        <v>10021</v>
      </c>
      <c r="AF12045" s="326"/>
    </row>
    <row r="12046" spans="1:32" x14ac:dyDescent="0.25">
      <c r="A12046" s="44" t="s">
        <v>10053</v>
      </c>
      <c r="B12046" s="44" t="s">
        <v>3298</v>
      </c>
      <c r="C12046" s="45">
        <v>24010402</v>
      </c>
      <c r="D12046" s="45" t="s">
        <v>12340</v>
      </c>
      <c r="E12046" s="45" t="s">
        <v>10021</v>
      </c>
      <c r="AF12046" s="326"/>
    </row>
    <row r="12047" spans="1:32" x14ac:dyDescent="0.25">
      <c r="A12047" s="44" t="s">
        <v>10053</v>
      </c>
      <c r="B12047" s="44" t="s">
        <v>10031</v>
      </c>
      <c r="C12047" s="45">
        <v>240101</v>
      </c>
      <c r="D12047" s="45" t="s">
        <v>12340</v>
      </c>
      <c r="E12047" s="45" t="s">
        <v>10032</v>
      </c>
      <c r="AF12047" s="326"/>
    </row>
    <row r="12048" spans="1:32" x14ac:dyDescent="0.25">
      <c r="A12048" s="44" t="s">
        <v>7714</v>
      </c>
      <c r="B12048" s="44" t="s">
        <v>164</v>
      </c>
      <c r="C12048" s="45" t="s">
        <v>7715</v>
      </c>
      <c r="D12048" s="46" t="s">
        <v>13037</v>
      </c>
      <c r="E12048" s="46">
        <v>46214</v>
      </c>
      <c r="AF12048" s="326"/>
    </row>
    <row r="12049" spans="1:32" x14ac:dyDescent="0.25">
      <c r="A12049" s="44" t="s">
        <v>11595</v>
      </c>
      <c r="B12049" s="44" t="s">
        <v>3298</v>
      </c>
      <c r="C12049" s="45">
        <v>24010402</v>
      </c>
      <c r="D12049" s="45" t="s">
        <v>12340</v>
      </c>
      <c r="E12049" s="45" t="s">
        <v>10021</v>
      </c>
      <c r="AF12049" s="326"/>
    </row>
    <row r="12050" spans="1:32" x14ac:dyDescent="0.25">
      <c r="A12050" s="44" t="s">
        <v>11595</v>
      </c>
      <c r="B12050" s="44" t="s">
        <v>10020</v>
      </c>
      <c r="C12050" s="45">
        <v>24010401</v>
      </c>
      <c r="D12050" s="45" t="s">
        <v>12340</v>
      </c>
      <c r="E12050" s="45" t="s">
        <v>10021</v>
      </c>
      <c r="AF12050" s="326"/>
    </row>
    <row r="12051" spans="1:32" x14ac:dyDescent="0.3">
      <c r="A12051" s="372" t="s">
        <v>12469</v>
      </c>
      <c r="B12051" s="372" t="s">
        <v>12351</v>
      </c>
      <c r="C12051" s="125" t="s">
        <v>12352</v>
      </c>
      <c r="D12051" s="32" t="s">
        <v>20621</v>
      </c>
      <c r="E12051" s="125" t="s">
        <v>5075</v>
      </c>
      <c r="F12051" s="125" t="s">
        <v>1236</v>
      </c>
      <c r="G12051" s="125" t="s">
        <v>1237</v>
      </c>
      <c r="AF12051" s="326"/>
    </row>
    <row r="12052" spans="1:32" x14ac:dyDescent="0.25">
      <c r="A12052" s="44" t="s">
        <v>7020</v>
      </c>
      <c r="B12052" s="44" t="s">
        <v>5639</v>
      </c>
      <c r="C12052" s="45">
        <v>23010401</v>
      </c>
      <c r="D12052" s="45" t="s">
        <v>12340</v>
      </c>
      <c r="E12052" s="45" t="s">
        <v>5640</v>
      </c>
      <c r="AF12052" s="326"/>
    </row>
    <row r="12053" spans="1:32" x14ac:dyDescent="0.25">
      <c r="A12053" s="44" t="s">
        <v>19525</v>
      </c>
      <c r="B12053" s="44" t="s">
        <v>5447</v>
      </c>
      <c r="C12053" s="45">
        <v>250802</v>
      </c>
      <c r="D12053" s="45" t="s">
        <v>12340</v>
      </c>
      <c r="E12053" s="45" t="s">
        <v>10682</v>
      </c>
      <c r="AF12053" s="326"/>
    </row>
    <row r="12054" spans="1:32" x14ac:dyDescent="0.25">
      <c r="A12054" s="44" t="s">
        <v>3687</v>
      </c>
      <c r="B12054" s="44" t="s">
        <v>8464</v>
      </c>
      <c r="C12054" s="45">
        <v>230701</v>
      </c>
      <c r="D12054" s="45" t="s">
        <v>12340</v>
      </c>
      <c r="E12054" s="45" t="s">
        <v>4375</v>
      </c>
      <c r="AF12054" s="326"/>
    </row>
    <row r="12055" spans="1:32" x14ac:dyDescent="0.25">
      <c r="A12055" s="44" t="s">
        <v>3687</v>
      </c>
      <c r="B12055" s="44" t="s">
        <v>8373</v>
      </c>
      <c r="C12055" s="45">
        <v>230603</v>
      </c>
      <c r="D12055" s="45" t="s">
        <v>12340</v>
      </c>
      <c r="E12055" s="45" t="s">
        <v>4471</v>
      </c>
      <c r="AF12055" s="326"/>
    </row>
    <row r="12056" spans="1:32" x14ac:dyDescent="0.25">
      <c r="A12056" s="100" t="s">
        <v>3454</v>
      </c>
      <c r="B12056" s="92" t="s">
        <v>3574</v>
      </c>
      <c r="C12056" s="93" t="s">
        <v>3575</v>
      </c>
      <c r="D12056" s="93" t="s">
        <v>1250</v>
      </c>
      <c r="E12056" s="94">
        <v>46496</v>
      </c>
      <c r="F12056" s="93"/>
      <c r="G12056" s="93"/>
      <c r="H12056" s="93"/>
      <c r="I12056" s="99"/>
      <c r="J12056" s="99"/>
      <c r="K12056" s="99"/>
      <c r="L12056" s="99"/>
      <c r="M12056" s="99"/>
      <c r="N12056" s="256"/>
      <c r="O12056" s="256"/>
      <c r="P12056" s="99"/>
      <c r="Q12056" s="99"/>
      <c r="R12056" s="99"/>
      <c r="S12056" s="99"/>
      <c r="T12056" s="99"/>
      <c r="U12056" s="99"/>
      <c r="V12056" s="99"/>
      <c r="W12056" s="99"/>
      <c r="X12056" s="99"/>
      <c r="Y12056" s="99"/>
      <c r="Z12056" s="99"/>
      <c r="AF12056" s="326"/>
    </row>
    <row r="12057" spans="1:32" x14ac:dyDescent="0.25">
      <c r="A12057" s="102" t="s">
        <v>3454</v>
      </c>
      <c r="B12057" s="92" t="s">
        <v>14075</v>
      </c>
      <c r="C12057" s="93" t="s">
        <v>14076</v>
      </c>
      <c r="D12057" s="93" t="s">
        <v>1250</v>
      </c>
      <c r="E12057" s="94">
        <v>47223</v>
      </c>
      <c r="F12057" s="93"/>
      <c r="G12057" s="93"/>
      <c r="H12057" s="93"/>
      <c r="I12057" s="99"/>
      <c r="J12057" s="99"/>
      <c r="K12057" s="99"/>
      <c r="L12057" s="99"/>
      <c r="M12057" s="99"/>
      <c r="N12057" s="99"/>
      <c r="O12057" s="99"/>
      <c r="P12057" s="99"/>
      <c r="Q12057" s="99"/>
      <c r="R12057" s="99"/>
      <c r="S12057" s="99"/>
      <c r="T12057" s="99"/>
      <c r="U12057" s="99"/>
      <c r="V12057" s="99"/>
      <c r="W12057" s="99"/>
      <c r="X12057" s="99"/>
      <c r="Y12057" s="99"/>
      <c r="Z12057" s="99"/>
      <c r="AF12057" s="326"/>
    </row>
    <row r="12058" spans="1:32" x14ac:dyDescent="0.25">
      <c r="A12058" s="44" t="s">
        <v>13393</v>
      </c>
      <c r="B12058" s="44" t="s">
        <v>13107</v>
      </c>
      <c r="C12058" s="45">
        <v>9.25</v>
      </c>
      <c r="D12058" s="45" t="s">
        <v>13565</v>
      </c>
      <c r="E12058" s="46">
        <v>47664</v>
      </c>
      <c r="F12058" s="45"/>
      <c r="G12058" s="93"/>
      <c r="H12058" s="93"/>
      <c r="I12058" s="99"/>
      <c r="J12058" s="99"/>
      <c r="K12058" s="99"/>
      <c r="L12058" s="99"/>
      <c r="M12058" s="99"/>
      <c r="N12058" s="99"/>
      <c r="O12058" s="99"/>
      <c r="P12058" s="99"/>
      <c r="Q12058" s="99"/>
      <c r="R12058" s="99"/>
      <c r="S12058" s="99"/>
      <c r="T12058" s="99"/>
      <c r="U12058" s="99"/>
      <c r="V12058" s="99"/>
      <c r="W12058" s="99"/>
      <c r="X12058" s="99"/>
      <c r="Y12058" s="99"/>
      <c r="Z12058" s="99"/>
      <c r="AF12058" s="326"/>
    </row>
    <row r="12059" spans="1:32" x14ac:dyDescent="0.25">
      <c r="A12059" s="44" t="s">
        <v>13393</v>
      </c>
      <c r="B12059" s="44" t="s">
        <v>14644</v>
      </c>
      <c r="C12059" s="45">
        <v>18.25</v>
      </c>
      <c r="D12059" s="45" t="s">
        <v>13565</v>
      </c>
      <c r="E12059" s="46">
        <v>47664</v>
      </c>
      <c r="F12059" s="45"/>
      <c r="G12059" s="93"/>
      <c r="H12059" s="93"/>
      <c r="I12059" s="99"/>
      <c r="J12059" s="99"/>
      <c r="K12059" s="99"/>
      <c r="L12059" s="99"/>
      <c r="M12059" s="99"/>
      <c r="N12059" s="99"/>
      <c r="O12059" s="99"/>
      <c r="P12059" s="99"/>
      <c r="Q12059" s="99"/>
      <c r="R12059" s="99"/>
      <c r="S12059" s="99"/>
      <c r="T12059" s="99"/>
      <c r="U12059" s="99"/>
      <c r="V12059" s="99"/>
      <c r="W12059" s="99"/>
      <c r="X12059" s="99"/>
      <c r="Y12059" s="99"/>
      <c r="Z12059" s="99"/>
      <c r="AF12059" s="326"/>
    </row>
    <row r="12060" spans="1:32" x14ac:dyDescent="0.25">
      <c r="A12060" s="44" t="s">
        <v>2397</v>
      </c>
      <c r="B12060" s="44" t="s">
        <v>7117</v>
      </c>
      <c r="C12060" s="45">
        <v>260203</v>
      </c>
      <c r="D12060" s="45" t="s">
        <v>12340</v>
      </c>
      <c r="E12060" s="45" t="s">
        <v>10021</v>
      </c>
      <c r="AF12060" s="326"/>
    </row>
    <row r="12061" spans="1:32" x14ac:dyDescent="0.25">
      <c r="A12061" s="44" t="s">
        <v>2397</v>
      </c>
      <c r="B12061" s="44" t="s">
        <v>972</v>
      </c>
      <c r="C12061" s="45">
        <v>240803</v>
      </c>
      <c r="D12061" s="45" t="s">
        <v>12340</v>
      </c>
      <c r="E12061" s="45" t="s">
        <v>5239</v>
      </c>
      <c r="AF12061" s="326"/>
    </row>
    <row r="12062" spans="1:32" x14ac:dyDescent="0.25">
      <c r="A12062" s="44" t="s">
        <v>2397</v>
      </c>
      <c r="B12062" s="44" t="s">
        <v>8465</v>
      </c>
      <c r="C12062" s="45">
        <v>230804</v>
      </c>
      <c r="D12062" s="45" t="s">
        <v>12340</v>
      </c>
      <c r="E12062" s="45" t="s">
        <v>4380</v>
      </c>
      <c r="AF12062" s="326"/>
    </row>
    <row r="12063" spans="1:32" x14ac:dyDescent="0.25">
      <c r="A12063" s="44" t="s">
        <v>9639</v>
      </c>
      <c r="B12063" s="44" t="s">
        <v>16077</v>
      </c>
      <c r="C12063" s="45" t="s">
        <v>9923</v>
      </c>
      <c r="D12063" s="93" t="s">
        <v>3876</v>
      </c>
      <c r="E12063" s="359">
        <f>DATE(2028,2,5)</f>
        <v>46788</v>
      </c>
      <c r="F12063" s="93"/>
      <c r="G12063" s="93"/>
      <c r="H12063" s="93"/>
      <c r="I12063" s="99"/>
      <c r="J12063" s="99"/>
      <c r="K12063" s="99"/>
      <c r="L12063" s="99"/>
      <c r="M12063" s="99"/>
      <c r="N12063" s="99"/>
      <c r="O12063" s="99"/>
      <c r="P12063" s="99"/>
      <c r="Q12063" s="99"/>
      <c r="R12063" s="99"/>
      <c r="S12063" s="99"/>
      <c r="T12063" s="99"/>
      <c r="U12063" s="99"/>
      <c r="V12063" s="99"/>
      <c r="W12063" s="99"/>
      <c r="X12063" s="99"/>
      <c r="Y12063" s="99"/>
      <c r="Z12063" s="99"/>
      <c r="AF12063" s="326"/>
    </row>
    <row r="12064" spans="1:32" x14ac:dyDescent="0.25">
      <c r="A12064" s="256" t="s">
        <v>15299</v>
      </c>
      <c r="B12064" s="256" t="s">
        <v>15283</v>
      </c>
      <c r="C12064" s="53" t="s">
        <v>15404</v>
      </c>
      <c r="D12064" s="93" t="s">
        <v>5891</v>
      </c>
      <c r="E12064" s="257">
        <v>47224</v>
      </c>
      <c r="F12064" s="93"/>
      <c r="G12064" s="93"/>
      <c r="H12064" s="93"/>
      <c r="I12064" s="99"/>
      <c r="J12064" s="99"/>
      <c r="K12064" s="99"/>
      <c r="L12064" s="99"/>
      <c r="M12064" s="99"/>
      <c r="N12064" s="99"/>
      <c r="O12064" s="99"/>
      <c r="P12064" s="99"/>
      <c r="Q12064" s="99"/>
      <c r="R12064" s="99"/>
      <c r="S12064" s="99"/>
      <c r="T12064" s="99"/>
      <c r="U12064" s="99"/>
      <c r="V12064" s="99"/>
      <c r="W12064" s="99"/>
      <c r="X12064" s="99"/>
      <c r="Y12064" s="99"/>
      <c r="Z12064" s="99"/>
      <c r="AF12064" s="326"/>
    </row>
    <row r="12065" spans="1:32" x14ac:dyDescent="0.25">
      <c r="A12065" s="102" t="s">
        <v>3457</v>
      </c>
      <c r="B12065" s="92" t="s">
        <v>14075</v>
      </c>
      <c r="C12065" s="93" t="s">
        <v>14076</v>
      </c>
      <c r="D12065" s="93" t="s">
        <v>1250</v>
      </c>
      <c r="E12065" s="94">
        <v>47223</v>
      </c>
      <c r="F12065" s="93"/>
      <c r="G12065" s="93"/>
      <c r="H12065" s="93"/>
      <c r="I12065" s="99"/>
      <c r="J12065" s="99"/>
      <c r="K12065" s="99"/>
      <c r="L12065" s="99"/>
      <c r="M12065" s="99"/>
      <c r="N12065" s="99"/>
      <c r="O12065" s="99"/>
      <c r="P12065" s="99"/>
      <c r="Q12065" s="99"/>
      <c r="R12065" s="99"/>
      <c r="S12065" s="99"/>
      <c r="T12065" s="99"/>
      <c r="U12065" s="99"/>
      <c r="V12065" s="99"/>
      <c r="W12065" s="99"/>
      <c r="X12065" s="99"/>
      <c r="Y12065" s="99"/>
      <c r="Z12065" s="99"/>
      <c r="AF12065" s="326"/>
    </row>
    <row r="12066" spans="1:32" x14ac:dyDescent="0.25">
      <c r="A12066" s="44" t="s">
        <v>8095</v>
      </c>
      <c r="B12066" s="44" t="s">
        <v>152</v>
      </c>
      <c r="C12066" s="45" t="s">
        <v>8096</v>
      </c>
      <c r="D12066" s="45" t="s">
        <v>12177</v>
      </c>
      <c r="E12066" s="45" t="s">
        <v>4375</v>
      </c>
      <c r="F12066" s="93"/>
      <c r="G12066" s="93"/>
      <c r="H12066" s="93"/>
      <c r="I12066" s="99"/>
      <c r="J12066" s="99"/>
      <c r="K12066" s="99"/>
      <c r="L12066" s="99"/>
      <c r="M12066" s="99"/>
      <c r="N12066" s="99"/>
      <c r="O12066" s="99"/>
      <c r="P12066" s="99"/>
      <c r="Q12066" s="99"/>
      <c r="R12066" s="99"/>
      <c r="S12066" s="99"/>
      <c r="T12066" s="99"/>
      <c r="U12066" s="99"/>
      <c r="V12066" s="99"/>
      <c r="W12066" s="99"/>
      <c r="X12066" s="99"/>
      <c r="Y12066" s="99"/>
      <c r="Z12066" s="99"/>
      <c r="AF12066" s="326"/>
    </row>
    <row r="12067" spans="1:32" x14ac:dyDescent="0.25">
      <c r="A12067" s="44" t="s">
        <v>8095</v>
      </c>
      <c r="B12067" s="44" t="s">
        <v>152</v>
      </c>
      <c r="C12067" s="45" t="s">
        <v>8096</v>
      </c>
      <c r="D12067" s="93" t="s">
        <v>18817</v>
      </c>
      <c r="E12067" s="45" t="s">
        <v>4375</v>
      </c>
      <c r="F12067" s="379"/>
      <c r="G12067" s="379"/>
      <c r="H12067" s="379"/>
      <c r="I12067" s="380"/>
      <c r="J12067" s="380"/>
      <c r="K12067" s="380"/>
      <c r="L12067" s="380"/>
      <c r="M12067" s="380"/>
      <c r="N12067" s="380"/>
      <c r="O12067" s="380"/>
      <c r="P12067" s="380"/>
      <c r="Q12067" s="380"/>
      <c r="R12067" s="380"/>
      <c r="S12067" s="380"/>
      <c r="T12067" s="380"/>
      <c r="U12067" s="380"/>
      <c r="V12067" s="380"/>
      <c r="W12067" s="380"/>
      <c r="X12067" s="380"/>
      <c r="Y12067" s="380"/>
      <c r="Z12067" s="380"/>
      <c r="AA12067" s="380"/>
      <c r="AF12067" s="326"/>
    </row>
    <row r="12068" spans="1:32" x14ac:dyDescent="0.25">
      <c r="A12068" s="44" t="s">
        <v>8095</v>
      </c>
      <c r="B12068" s="44" t="s">
        <v>152</v>
      </c>
      <c r="C12068" s="45" t="s">
        <v>8096</v>
      </c>
      <c r="D12068" s="45" t="s">
        <v>10697</v>
      </c>
      <c r="E12068" s="46">
        <v>46295</v>
      </c>
      <c r="F12068" s="93"/>
      <c r="G12068" s="93"/>
      <c r="H12068" s="93"/>
      <c r="I12068" s="99"/>
      <c r="J12068" s="99"/>
      <c r="K12068" s="99"/>
      <c r="L12068" s="99"/>
      <c r="M12068" s="99"/>
      <c r="N12068" s="256"/>
      <c r="O12068" s="256"/>
      <c r="P12068" s="99"/>
      <c r="Q12068" s="99"/>
      <c r="R12068" s="99"/>
      <c r="S12068" s="99"/>
      <c r="T12068" s="99"/>
      <c r="U12068" s="99"/>
      <c r="V12068" s="99"/>
      <c r="W12068" s="99"/>
      <c r="X12068" s="99"/>
      <c r="Y12068" s="99"/>
      <c r="Z12068" s="99"/>
      <c r="AF12068" s="326"/>
    </row>
    <row r="12069" spans="1:32" x14ac:dyDescent="0.25">
      <c r="A12069" s="44" t="s">
        <v>3114</v>
      </c>
      <c r="B12069" s="44" t="s">
        <v>8465</v>
      </c>
      <c r="C12069" s="45">
        <v>230804</v>
      </c>
      <c r="D12069" s="45" t="s">
        <v>12340</v>
      </c>
      <c r="E12069" s="45" t="s">
        <v>4380</v>
      </c>
      <c r="AF12069" s="326"/>
    </row>
    <row r="12070" spans="1:32" x14ac:dyDescent="0.25">
      <c r="A12070" s="44" t="s">
        <v>3114</v>
      </c>
      <c r="B12070" s="44" t="s">
        <v>8464</v>
      </c>
      <c r="C12070" s="45">
        <v>230701</v>
      </c>
      <c r="D12070" s="45" t="s">
        <v>12340</v>
      </c>
      <c r="E12070" s="45" t="s">
        <v>4375</v>
      </c>
      <c r="AF12070" s="326"/>
    </row>
    <row r="12071" spans="1:32" x14ac:dyDescent="0.25">
      <c r="A12071" s="44" t="s">
        <v>19526</v>
      </c>
      <c r="B12071" s="44" t="s">
        <v>977</v>
      </c>
      <c r="C12071" s="45">
        <v>230805</v>
      </c>
      <c r="D12071" s="45" t="s">
        <v>12340</v>
      </c>
      <c r="E12071" s="45" t="s">
        <v>4380</v>
      </c>
      <c r="AF12071" s="326"/>
    </row>
    <row r="12072" spans="1:32" x14ac:dyDescent="0.25">
      <c r="A12072" s="44" t="s">
        <v>19526</v>
      </c>
      <c r="B12072" s="44" t="s">
        <v>8465</v>
      </c>
      <c r="C12072" s="45">
        <v>230804</v>
      </c>
      <c r="D12072" s="45" t="s">
        <v>12340</v>
      </c>
      <c r="E12072" s="45" t="s">
        <v>4380</v>
      </c>
      <c r="AF12072" s="326"/>
    </row>
    <row r="12073" spans="1:32" x14ac:dyDescent="0.3">
      <c r="A12073" s="57" t="s">
        <v>282</v>
      </c>
      <c r="B12073" s="57" t="s">
        <v>2254</v>
      </c>
      <c r="C12073" s="62">
        <v>24030</v>
      </c>
      <c r="D12073" s="93" t="s">
        <v>5007</v>
      </c>
      <c r="E12073" s="60">
        <v>46326</v>
      </c>
      <c r="F12073" s="379"/>
      <c r="G12073" s="379"/>
      <c r="H12073" s="379"/>
      <c r="I12073" s="380"/>
      <c r="J12073" s="380"/>
      <c r="K12073" s="380"/>
      <c r="L12073" s="380"/>
      <c r="M12073" s="380"/>
      <c r="N12073" s="380"/>
      <c r="O12073" s="380"/>
      <c r="P12073" s="380"/>
      <c r="Q12073" s="380"/>
      <c r="R12073" s="380"/>
      <c r="S12073" s="380"/>
      <c r="T12073" s="380"/>
      <c r="U12073" s="380"/>
      <c r="V12073" s="380"/>
      <c r="W12073" s="380"/>
      <c r="X12073" s="380"/>
      <c r="Y12073" s="380"/>
      <c r="Z12073" s="380"/>
      <c r="AA12073" s="380"/>
      <c r="AF12073" s="326"/>
    </row>
    <row r="12074" spans="1:32" x14ac:dyDescent="0.2">
      <c r="A12074" s="386" t="s">
        <v>282</v>
      </c>
      <c r="B12074" s="385" t="s">
        <v>1339</v>
      </c>
      <c r="C12074" s="387" t="s">
        <v>18636</v>
      </c>
      <c r="D12074" s="93" t="s">
        <v>5007</v>
      </c>
      <c r="E12074" s="388">
        <v>46507</v>
      </c>
      <c r="AF12074" s="326"/>
    </row>
    <row r="12075" spans="1:32" x14ac:dyDescent="0.25">
      <c r="A12075" s="44" t="s">
        <v>13394</v>
      </c>
      <c r="B12075" s="44" t="s">
        <v>13107</v>
      </c>
      <c r="C12075" s="45">
        <v>9.24</v>
      </c>
      <c r="D12075" s="45" t="s">
        <v>13565</v>
      </c>
      <c r="E12075" s="46">
        <v>47299</v>
      </c>
      <c r="F12075" s="45" t="s">
        <v>1384</v>
      </c>
      <c r="G12075" s="93"/>
      <c r="H12075" s="93"/>
      <c r="I12075" s="99"/>
      <c r="J12075" s="99"/>
      <c r="K12075" s="99"/>
      <c r="L12075" s="99"/>
      <c r="M12075" s="99"/>
      <c r="N12075" s="99"/>
      <c r="O12075" s="99"/>
      <c r="P12075" s="99"/>
      <c r="Q12075" s="99"/>
      <c r="R12075" s="99"/>
      <c r="S12075" s="99"/>
      <c r="T12075" s="99"/>
      <c r="U12075" s="99"/>
      <c r="V12075" s="99"/>
      <c r="W12075" s="99"/>
      <c r="X12075" s="99"/>
      <c r="Y12075" s="99"/>
      <c r="Z12075" s="99"/>
      <c r="AF12075" s="326"/>
    </row>
    <row r="12076" spans="1:32" x14ac:dyDescent="0.25">
      <c r="A12076" s="44" t="s">
        <v>13394</v>
      </c>
      <c r="B12076" s="44" t="s">
        <v>13127</v>
      </c>
      <c r="C12076" s="45">
        <v>13.24</v>
      </c>
      <c r="D12076" s="45" t="s">
        <v>13565</v>
      </c>
      <c r="E12076" s="46">
        <v>47299</v>
      </c>
      <c r="F12076" s="45" t="s">
        <v>1384</v>
      </c>
      <c r="G12076" s="93"/>
      <c r="H12076" s="93"/>
      <c r="I12076" s="99"/>
      <c r="J12076" s="99"/>
      <c r="K12076" s="99"/>
      <c r="L12076" s="99"/>
      <c r="M12076" s="99"/>
      <c r="N12076" s="99"/>
      <c r="O12076" s="99"/>
      <c r="P12076" s="99"/>
      <c r="Q12076" s="99"/>
      <c r="R12076" s="99"/>
      <c r="S12076" s="99"/>
      <c r="T12076" s="99"/>
      <c r="U12076" s="99"/>
      <c r="V12076" s="99"/>
      <c r="W12076" s="99"/>
      <c r="X12076" s="99"/>
      <c r="Y12076" s="99"/>
      <c r="Z12076" s="99"/>
      <c r="AF12076" s="326"/>
    </row>
    <row r="12077" spans="1:32" x14ac:dyDescent="0.25">
      <c r="A12077" s="44" t="s">
        <v>13394</v>
      </c>
      <c r="B12077" s="44" t="s">
        <v>13144</v>
      </c>
      <c r="C12077" s="45">
        <v>17.239999999999998</v>
      </c>
      <c r="D12077" s="45" t="s">
        <v>13565</v>
      </c>
      <c r="E12077" s="46">
        <v>47299</v>
      </c>
      <c r="F12077" s="45" t="s">
        <v>1384</v>
      </c>
      <c r="G12077" s="93"/>
      <c r="H12077" s="93"/>
      <c r="I12077" s="99"/>
      <c r="J12077" s="99"/>
      <c r="K12077" s="99"/>
      <c r="L12077" s="99"/>
      <c r="M12077" s="99"/>
      <c r="N12077" s="99"/>
      <c r="O12077" s="99"/>
      <c r="P12077" s="99"/>
      <c r="Q12077" s="99"/>
      <c r="R12077" s="99"/>
      <c r="S12077" s="99"/>
      <c r="T12077" s="99"/>
      <c r="U12077" s="99"/>
      <c r="V12077" s="99"/>
      <c r="W12077" s="99"/>
      <c r="X12077" s="99"/>
      <c r="Y12077" s="99"/>
      <c r="Z12077" s="99"/>
      <c r="AF12077" s="326"/>
    </row>
    <row r="12078" spans="1:32" x14ac:dyDescent="0.25">
      <c r="A12078" s="44" t="s">
        <v>13394</v>
      </c>
      <c r="B12078" s="44" t="s">
        <v>13154</v>
      </c>
      <c r="C12078" s="45">
        <v>18.239999999999998</v>
      </c>
      <c r="D12078" s="45" t="s">
        <v>13565</v>
      </c>
      <c r="E12078" s="46">
        <v>47299</v>
      </c>
      <c r="F12078" s="45" t="s">
        <v>1384</v>
      </c>
      <c r="G12078" s="93"/>
      <c r="H12078" s="93"/>
      <c r="I12078" s="99"/>
      <c r="J12078" s="99"/>
      <c r="K12078" s="99"/>
      <c r="L12078" s="99"/>
      <c r="M12078" s="99"/>
      <c r="N12078" s="99"/>
      <c r="O12078" s="99"/>
      <c r="P12078" s="99"/>
      <c r="Q12078" s="99"/>
      <c r="R12078" s="99"/>
      <c r="S12078" s="99"/>
      <c r="T12078" s="99"/>
      <c r="U12078" s="99"/>
      <c r="V12078" s="99"/>
      <c r="W12078" s="99"/>
      <c r="X12078" s="99"/>
      <c r="Y12078" s="99"/>
      <c r="Z12078" s="99"/>
      <c r="AF12078" s="326"/>
    </row>
    <row r="12079" spans="1:32" x14ac:dyDescent="0.25">
      <c r="A12079" s="44" t="s">
        <v>13394</v>
      </c>
      <c r="B12079" s="44" t="s">
        <v>13145</v>
      </c>
      <c r="C12079" s="45">
        <v>20.239999999999998</v>
      </c>
      <c r="D12079" s="45" t="s">
        <v>13565</v>
      </c>
      <c r="E12079" s="46">
        <v>47299</v>
      </c>
      <c r="F12079" s="45" t="s">
        <v>1384</v>
      </c>
      <c r="G12079" s="93"/>
      <c r="H12079" s="93"/>
      <c r="I12079" s="99"/>
      <c r="J12079" s="99"/>
      <c r="K12079" s="99"/>
      <c r="L12079" s="99"/>
      <c r="M12079" s="99"/>
      <c r="N12079" s="99"/>
      <c r="O12079" s="99"/>
      <c r="P12079" s="99"/>
      <c r="Q12079" s="99"/>
      <c r="R12079" s="99"/>
      <c r="S12079" s="99"/>
      <c r="T12079" s="99"/>
      <c r="U12079" s="99"/>
      <c r="V12079" s="99"/>
      <c r="W12079" s="99"/>
      <c r="X12079" s="99"/>
      <c r="Y12079" s="99"/>
      <c r="Z12079" s="99"/>
      <c r="AF12079" s="326"/>
    </row>
    <row r="12080" spans="1:32" x14ac:dyDescent="0.25">
      <c r="A12080" s="44" t="s">
        <v>13394</v>
      </c>
      <c r="B12080" s="44" t="s">
        <v>13113</v>
      </c>
      <c r="C12080" s="45">
        <v>28.24</v>
      </c>
      <c r="D12080" s="45" t="s">
        <v>13565</v>
      </c>
      <c r="E12080" s="46">
        <v>47299</v>
      </c>
      <c r="F12080" s="45" t="s">
        <v>1384</v>
      </c>
      <c r="G12080" s="93"/>
      <c r="H12080" s="93"/>
      <c r="I12080" s="99"/>
      <c r="J12080" s="99"/>
      <c r="K12080" s="99"/>
      <c r="L12080" s="99"/>
      <c r="M12080" s="99"/>
      <c r="N12080" s="99"/>
      <c r="O12080" s="99"/>
      <c r="P12080" s="99"/>
      <c r="Q12080" s="99"/>
      <c r="R12080" s="99"/>
      <c r="S12080" s="99"/>
      <c r="T12080" s="99"/>
      <c r="U12080" s="99"/>
      <c r="V12080" s="99"/>
      <c r="W12080" s="99"/>
      <c r="X12080" s="99"/>
      <c r="Y12080" s="99"/>
      <c r="Z12080" s="99"/>
      <c r="AF12080" s="326"/>
    </row>
    <row r="12081" spans="1:32" x14ac:dyDescent="0.3">
      <c r="A12081" s="372" t="s">
        <v>816</v>
      </c>
      <c r="B12081" s="372" t="s">
        <v>5066</v>
      </c>
      <c r="C12081" s="125" t="s">
        <v>14355</v>
      </c>
      <c r="D12081" s="32" t="s">
        <v>20621</v>
      </c>
      <c r="E12081" s="125" t="s">
        <v>13567</v>
      </c>
      <c r="F12081" s="125" t="s">
        <v>1236</v>
      </c>
      <c r="G12081" s="125" t="s">
        <v>1237</v>
      </c>
      <c r="AF12081" s="326"/>
    </row>
    <row r="12082" spans="1:32" x14ac:dyDescent="0.25">
      <c r="A12082" s="44" t="s">
        <v>816</v>
      </c>
      <c r="B12082" s="44" t="s">
        <v>8465</v>
      </c>
      <c r="C12082" s="45">
        <v>230804</v>
      </c>
      <c r="D12082" s="45" t="s">
        <v>12340</v>
      </c>
      <c r="E12082" s="45" t="s">
        <v>4380</v>
      </c>
      <c r="AF12082" s="326"/>
    </row>
    <row r="12083" spans="1:32" ht="14.4" x14ac:dyDescent="0.3">
      <c r="A12083" s="385" t="s">
        <v>2370</v>
      </c>
      <c r="B12083" s="385" t="s">
        <v>4978</v>
      </c>
      <c r="C12083" s="387" t="s">
        <v>5002</v>
      </c>
      <c r="D12083" s="93" t="s">
        <v>5007</v>
      </c>
      <c r="E12083" s="389" t="s">
        <v>10500</v>
      </c>
      <c r="AF12083" s="326"/>
    </row>
    <row r="12084" spans="1:32" x14ac:dyDescent="0.25">
      <c r="A12084" s="44" t="s">
        <v>2370</v>
      </c>
      <c r="B12084" s="44" t="s">
        <v>14644</v>
      </c>
      <c r="C12084" s="45">
        <v>18.25</v>
      </c>
      <c r="D12084" s="45" t="s">
        <v>13565</v>
      </c>
      <c r="E12084" s="46">
        <v>47664</v>
      </c>
      <c r="F12084" s="45"/>
      <c r="G12084" s="93"/>
      <c r="H12084" s="93"/>
      <c r="I12084" s="99"/>
      <c r="J12084" s="99"/>
      <c r="K12084" s="99"/>
      <c r="L12084" s="99"/>
      <c r="M12084" s="99"/>
      <c r="N12084" s="99"/>
      <c r="O12084" s="99"/>
      <c r="P12084" s="99"/>
      <c r="Q12084" s="99"/>
      <c r="R12084" s="99"/>
      <c r="S12084" s="99"/>
      <c r="T12084" s="99"/>
      <c r="U12084" s="99"/>
      <c r="V12084" s="99"/>
      <c r="W12084" s="99"/>
      <c r="X12084" s="99"/>
      <c r="Y12084" s="99"/>
      <c r="Z12084" s="99"/>
      <c r="AF12084" s="326"/>
    </row>
    <row r="12085" spans="1:32" x14ac:dyDescent="0.25">
      <c r="A12085" s="44" t="s">
        <v>2370</v>
      </c>
      <c r="B12085" s="44" t="s">
        <v>13145</v>
      </c>
      <c r="C12085" s="45">
        <v>20.25</v>
      </c>
      <c r="D12085" s="45" t="s">
        <v>13565</v>
      </c>
      <c r="E12085" s="46">
        <v>47664</v>
      </c>
      <c r="F12085" s="45"/>
      <c r="G12085" s="93"/>
      <c r="H12085" s="93"/>
      <c r="I12085" s="99"/>
      <c r="J12085" s="99"/>
      <c r="K12085" s="99"/>
      <c r="L12085" s="99"/>
      <c r="M12085" s="99"/>
      <c r="N12085" s="99"/>
      <c r="O12085" s="99"/>
      <c r="P12085" s="99"/>
      <c r="Q12085" s="99"/>
      <c r="R12085" s="99"/>
      <c r="S12085" s="99"/>
      <c r="T12085" s="99"/>
      <c r="U12085" s="99"/>
      <c r="V12085" s="99"/>
      <c r="W12085" s="99"/>
      <c r="X12085" s="99"/>
      <c r="Y12085" s="99"/>
      <c r="Z12085" s="99"/>
      <c r="AF12085" s="326"/>
    </row>
    <row r="12086" spans="1:32" x14ac:dyDescent="0.25">
      <c r="A12086" s="100" t="s">
        <v>2370</v>
      </c>
      <c r="B12086" s="92" t="s">
        <v>3574</v>
      </c>
      <c r="C12086" s="93" t="s">
        <v>3575</v>
      </c>
      <c r="D12086" s="93" t="s">
        <v>1250</v>
      </c>
      <c r="E12086" s="94">
        <v>46496</v>
      </c>
      <c r="F12086" s="93"/>
      <c r="G12086" s="93"/>
      <c r="H12086" s="93"/>
      <c r="I12086" s="99"/>
      <c r="J12086" s="99"/>
      <c r="K12086" s="99"/>
      <c r="L12086" s="99"/>
      <c r="M12086" s="99"/>
      <c r="N12086" s="256"/>
      <c r="O12086" s="256"/>
      <c r="P12086" s="99"/>
      <c r="Q12086" s="99"/>
      <c r="R12086" s="99"/>
      <c r="S12086" s="99"/>
      <c r="T12086" s="99"/>
      <c r="U12086" s="99"/>
      <c r="V12086" s="99"/>
      <c r="W12086" s="99"/>
      <c r="X12086" s="99"/>
      <c r="Y12086" s="99"/>
      <c r="Z12086" s="99"/>
      <c r="AF12086" s="326"/>
    </row>
    <row r="12087" spans="1:32" x14ac:dyDescent="0.25">
      <c r="A12087" s="102" t="s">
        <v>2370</v>
      </c>
      <c r="B12087" s="92" t="s">
        <v>12227</v>
      </c>
      <c r="C12087" s="93" t="s">
        <v>12228</v>
      </c>
      <c r="D12087" s="93" t="s">
        <v>1250</v>
      </c>
      <c r="E12087" s="94">
        <v>46317</v>
      </c>
      <c r="F12087" s="93"/>
      <c r="G12087" s="93"/>
      <c r="H12087" s="93"/>
      <c r="I12087" s="99"/>
      <c r="J12087" s="99"/>
      <c r="K12087" s="99"/>
      <c r="L12087" s="99"/>
      <c r="M12087" s="99"/>
      <c r="N12087" s="256"/>
      <c r="O12087" s="256"/>
      <c r="P12087" s="99"/>
      <c r="Q12087" s="99"/>
      <c r="R12087" s="99"/>
      <c r="S12087" s="99"/>
      <c r="T12087" s="99"/>
      <c r="U12087" s="99"/>
      <c r="V12087" s="99"/>
      <c r="W12087" s="99"/>
      <c r="X12087" s="99"/>
      <c r="Y12087" s="99"/>
      <c r="Z12087" s="99"/>
      <c r="AA12087" s="380"/>
      <c r="AF12087" s="326"/>
    </row>
    <row r="12088" spans="1:32" x14ac:dyDescent="0.25">
      <c r="A12088" s="44" t="s">
        <v>14613</v>
      </c>
      <c r="B12088" s="44" t="s">
        <v>20369</v>
      </c>
      <c r="C12088" s="45" t="s">
        <v>14609</v>
      </c>
      <c r="D12088" s="32" t="s">
        <v>12570</v>
      </c>
      <c r="E12088" s="46">
        <v>46538</v>
      </c>
      <c r="AF12088" s="326"/>
    </row>
    <row r="12089" spans="1:32" x14ac:dyDescent="0.3">
      <c r="A12089" s="92" t="s">
        <v>14017</v>
      </c>
      <c r="B12089" s="92" t="s">
        <v>14010</v>
      </c>
      <c r="C12089" s="349" t="s">
        <v>5002</v>
      </c>
      <c r="D12089" s="349" t="s">
        <v>14041</v>
      </c>
      <c r="E12089" s="351">
        <v>46752</v>
      </c>
      <c r="F12089" s="93"/>
      <c r="G12089" s="93"/>
      <c r="H12089" s="93"/>
      <c r="I12089" s="99"/>
      <c r="J12089" s="99"/>
      <c r="K12089" s="99"/>
      <c r="L12089" s="99"/>
      <c r="M12089" s="99"/>
      <c r="N12089" s="99"/>
      <c r="O12089" s="99"/>
      <c r="P12089" s="99"/>
      <c r="Q12089" s="99"/>
      <c r="R12089" s="99"/>
      <c r="S12089" s="99"/>
      <c r="T12089" s="99"/>
      <c r="U12089" s="99"/>
      <c r="V12089" s="99"/>
      <c r="W12089" s="99"/>
      <c r="X12089" s="99"/>
      <c r="Y12089" s="99"/>
      <c r="Z12089" s="99"/>
      <c r="AF12089" s="326"/>
    </row>
    <row r="12090" spans="1:32" x14ac:dyDescent="0.25">
      <c r="A12090" s="44" t="s">
        <v>547</v>
      </c>
      <c r="B12090" s="44" t="s">
        <v>20358</v>
      </c>
      <c r="C12090" s="45" t="s">
        <v>4140</v>
      </c>
      <c r="D12090" s="32" t="s">
        <v>12570</v>
      </c>
      <c r="E12090" s="46">
        <v>46295</v>
      </c>
      <c r="AF12090" s="326"/>
    </row>
    <row r="12091" spans="1:32" x14ac:dyDescent="0.25">
      <c r="A12091" s="44" t="s">
        <v>9640</v>
      </c>
      <c r="B12091" s="44" t="s">
        <v>1233</v>
      </c>
      <c r="C12091" s="45" t="s">
        <v>9924</v>
      </c>
      <c r="D12091" s="93" t="s">
        <v>3876</v>
      </c>
      <c r="E12091" s="359">
        <f>DATE(2028,2,28)</f>
        <v>46811</v>
      </c>
      <c r="F12091" s="93"/>
      <c r="G12091" s="93"/>
      <c r="H12091" s="93"/>
      <c r="I12091" s="99"/>
      <c r="J12091" s="99"/>
      <c r="K12091" s="99"/>
      <c r="L12091" s="99"/>
      <c r="M12091" s="99"/>
      <c r="N12091" s="99"/>
      <c r="O12091" s="99"/>
      <c r="P12091" s="99"/>
      <c r="Q12091" s="99"/>
      <c r="R12091" s="99"/>
      <c r="S12091" s="99"/>
      <c r="T12091" s="99"/>
      <c r="U12091" s="99"/>
      <c r="V12091" s="99"/>
      <c r="W12091" s="99"/>
      <c r="X12091" s="99"/>
      <c r="Y12091" s="99"/>
      <c r="Z12091" s="99"/>
      <c r="AF12091" s="326"/>
    </row>
    <row r="12092" spans="1:32" x14ac:dyDescent="0.25">
      <c r="A12092" s="44" t="s">
        <v>14588</v>
      </c>
      <c r="B12092" s="44" t="s">
        <v>20365</v>
      </c>
      <c r="C12092" s="45" t="s">
        <v>14574</v>
      </c>
      <c r="D12092" s="32" t="s">
        <v>12570</v>
      </c>
      <c r="E12092" s="46">
        <v>46507</v>
      </c>
      <c r="AF12092" s="326"/>
    </row>
    <row r="12093" spans="1:32" x14ac:dyDescent="0.25">
      <c r="A12093" s="44" t="s">
        <v>7184</v>
      </c>
      <c r="B12093" s="44" t="s">
        <v>4306</v>
      </c>
      <c r="C12093" s="45" t="s">
        <v>4310</v>
      </c>
      <c r="D12093" s="45" t="s">
        <v>12177</v>
      </c>
      <c r="E12093" s="45" t="s">
        <v>4311</v>
      </c>
      <c r="F12093" s="93"/>
      <c r="G12093" s="93"/>
      <c r="H12093" s="93"/>
      <c r="I12093" s="99"/>
      <c r="J12093" s="99"/>
      <c r="K12093" s="99"/>
      <c r="L12093" s="99"/>
      <c r="M12093" s="99"/>
      <c r="N12093" s="99"/>
      <c r="O12093" s="99"/>
      <c r="P12093" s="99"/>
      <c r="Q12093" s="99"/>
      <c r="R12093" s="99"/>
      <c r="S12093" s="99"/>
      <c r="T12093" s="99"/>
      <c r="U12093" s="99"/>
      <c r="V12093" s="99"/>
      <c r="W12093" s="99"/>
      <c r="X12093" s="99"/>
      <c r="Y12093" s="99"/>
      <c r="Z12093" s="99"/>
      <c r="AF12093" s="326"/>
    </row>
    <row r="12094" spans="1:32" x14ac:dyDescent="0.25">
      <c r="A12094" s="44" t="s">
        <v>7184</v>
      </c>
      <c r="B12094" s="44" t="s">
        <v>4306</v>
      </c>
      <c r="C12094" s="45" t="s">
        <v>4310</v>
      </c>
      <c r="D12094" s="93" t="s">
        <v>18817</v>
      </c>
      <c r="E12094" s="45" t="s">
        <v>12119</v>
      </c>
      <c r="F12094" s="379"/>
      <c r="G12094" s="379"/>
      <c r="H12094" s="379"/>
      <c r="I12094" s="380"/>
      <c r="J12094" s="380"/>
      <c r="K12094" s="380"/>
      <c r="L12094" s="380"/>
      <c r="M12094" s="380"/>
      <c r="N12094" s="380"/>
      <c r="O12094" s="380"/>
      <c r="P12094" s="380"/>
      <c r="Q12094" s="380"/>
      <c r="R12094" s="380"/>
      <c r="S12094" s="380"/>
      <c r="T12094" s="380"/>
      <c r="U12094" s="380"/>
      <c r="V12094" s="380"/>
      <c r="W12094" s="380"/>
      <c r="X12094" s="380"/>
      <c r="Y12094" s="380"/>
      <c r="Z12094" s="380"/>
      <c r="AA12094" s="380"/>
      <c r="AF12094" s="326"/>
    </row>
    <row r="12095" spans="1:32" x14ac:dyDescent="0.25">
      <c r="A12095" s="44" t="s">
        <v>7184</v>
      </c>
      <c r="B12095" s="44" t="s">
        <v>18154</v>
      </c>
      <c r="C12095" s="45" t="s">
        <v>18421</v>
      </c>
      <c r="D12095" s="93" t="s">
        <v>3876</v>
      </c>
      <c r="E12095" s="359">
        <f>DATE(2030,1,5)</f>
        <v>47488</v>
      </c>
      <c r="F12095" s="93"/>
      <c r="G12095" s="93"/>
      <c r="H12095" s="93"/>
      <c r="I12095" s="99"/>
      <c r="J12095" s="99"/>
      <c r="K12095" s="99"/>
      <c r="L12095" s="99"/>
      <c r="M12095" s="99"/>
      <c r="N12095" s="99"/>
      <c r="O12095" s="99"/>
      <c r="P12095" s="99"/>
      <c r="Q12095" s="99"/>
      <c r="R12095" s="99"/>
      <c r="S12095" s="99"/>
      <c r="T12095" s="99"/>
      <c r="U12095" s="99"/>
      <c r="V12095" s="99"/>
      <c r="W12095" s="99"/>
      <c r="X12095" s="99"/>
      <c r="Y12095" s="99"/>
      <c r="Z12095" s="99"/>
      <c r="AF12095" s="326"/>
    </row>
    <row r="12096" spans="1:32" x14ac:dyDescent="0.25">
      <c r="A12096" s="44" t="s">
        <v>7184</v>
      </c>
      <c r="B12096" s="44" t="s">
        <v>4306</v>
      </c>
      <c r="C12096" s="45" t="s">
        <v>4310</v>
      </c>
      <c r="D12096" s="45" t="s">
        <v>10697</v>
      </c>
      <c r="E12096" s="45" t="s">
        <v>4311</v>
      </c>
      <c r="F12096" s="93"/>
      <c r="G12096" s="93"/>
      <c r="H12096" s="93"/>
      <c r="I12096" s="99"/>
      <c r="J12096" s="99"/>
      <c r="K12096" s="99"/>
      <c r="L12096" s="99"/>
      <c r="M12096" s="99"/>
      <c r="N12096" s="256"/>
      <c r="O12096" s="256"/>
      <c r="P12096" s="99"/>
      <c r="Q12096" s="99"/>
      <c r="R12096" s="99"/>
      <c r="S12096" s="99"/>
      <c r="T12096" s="99"/>
      <c r="U12096" s="99"/>
      <c r="V12096" s="99"/>
      <c r="W12096" s="99"/>
      <c r="X12096" s="99"/>
      <c r="Y12096" s="99"/>
      <c r="Z12096" s="99"/>
      <c r="AF12096" s="326"/>
    </row>
    <row r="12097" spans="1:32" x14ac:dyDescent="0.25">
      <c r="A12097" s="114" t="s">
        <v>2080</v>
      </c>
      <c r="B12097" s="114" t="s">
        <v>2081</v>
      </c>
      <c r="C12097" s="106" t="s">
        <v>18583</v>
      </c>
      <c r="D12097" s="93" t="s">
        <v>1443</v>
      </c>
      <c r="E12097" s="115">
        <v>47361</v>
      </c>
      <c r="F12097" s="93"/>
      <c r="G12097" s="93"/>
      <c r="H12097" s="93"/>
      <c r="I12097" s="99"/>
      <c r="J12097" s="99"/>
      <c r="K12097" s="99"/>
      <c r="L12097" s="99"/>
      <c r="M12097" s="99"/>
      <c r="N12097" s="256"/>
      <c r="O12097" s="256"/>
      <c r="P12097" s="99"/>
      <c r="Q12097" s="99"/>
      <c r="R12097" s="99"/>
      <c r="S12097" s="99"/>
      <c r="T12097" s="99"/>
      <c r="U12097" s="99"/>
      <c r="V12097" s="99"/>
      <c r="W12097" s="99"/>
      <c r="X12097" s="99"/>
      <c r="Y12097" s="99"/>
      <c r="Z12097" s="99"/>
      <c r="AF12097" s="326"/>
    </row>
    <row r="12098" spans="1:32" x14ac:dyDescent="0.25">
      <c r="A12098" s="44" t="s">
        <v>8547</v>
      </c>
      <c r="B12098" s="44" t="s">
        <v>8465</v>
      </c>
      <c r="C12098" s="45">
        <v>230804</v>
      </c>
      <c r="D12098" s="45" t="s">
        <v>12340</v>
      </c>
      <c r="E12098" s="45" t="s">
        <v>4380</v>
      </c>
      <c r="AF12098" s="326"/>
    </row>
    <row r="12099" spans="1:32" x14ac:dyDescent="0.25">
      <c r="A12099" s="44" t="s">
        <v>13395</v>
      </c>
      <c r="B12099" s="44" t="s">
        <v>13146</v>
      </c>
      <c r="C12099" s="45">
        <v>18.23</v>
      </c>
      <c r="D12099" s="45" t="s">
        <v>13565</v>
      </c>
      <c r="E12099" s="46">
        <v>46934</v>
      </c>
      <c r="F12099" s="45" t="s">
        <v>1384</v>
      </c>
      <c r="G12099" s="93"/>
      <c r="H12099" s="93"/>
      <c r="I12099" s="99"/>
      <c r="J12099" s="99"/>
      <c r="K12099" s="99"/>
      <c r="L12099" s="99"/>
      <c r="M12099" s="99"/>
      <c r="N12099" s="99"/>
      <c r="O12099" s="99"/>
      <c r="P12099" s="99"/>
      <c r="Q12099" s="99"/>
      <c r="R12099" s="99"/>
      <c r="S12099" s="99"/>
      <c r="T12099" s="99"/>
      <c r="U12099" s="99"/>
      <c r="V12099" s="99"/>
      <c r="W12099" s="99"/>
      <c r="X12099" s="99"/>
      <c r="Y12099" s="99"/>
      <c r="Z12099" s="99"/>
      <c r="AF12099" s="326"/>
    </row>
    <row r="12100" spans="1:32" x14ac:dyDescent="0.25">
      <c r="A12100" s="44" t="s">
        <v>3115</v>
      </c>
      <c r="B12100" s="44" t="s">
        <v>3275</v>
      </c>
      <c r="C12100" s="45">
        <v>210101</v>
      </c>
      <c r="D12100" s="45" t="s">
        <v>12340</v>
      </c>
      <c r="E12100" s="45" t="s">
        <v>3276</v>
      </c>
      <c r="AF12100" s="326"/>
    </row>
    <row r="12101" spans="1:32" x14ac:dyDescent="0.25">
      <c r="A12101" s="44" t="s">
        <v>11596</v>
      </c>
      <c r="B12101" s="44" t="s">
        <v>3275</v>
      </c>
      <c r="C12101" s="45">
        <v>210101</v>
      </c>
      <c r="D12101" s="45" t="s">
        <v>12340</v>
      </c>
      <c r="E12101" s="45" t="s">
        <v>3276</v>
      </c>
      <c r="AF12101" s="326"/>
    </row>
    <row r="12102" spans="1:32" x14ac:dyDescent="0.25">
      <c r="A12102" s="44" t="s">
        <v>11596</v>
      </c>
      <c r="B12102" s="44" t="s">
        <v>11299</v>
      </c>
      <c r="C12102" s="45">
        <v>24020301</v>
      </c>
      <c r="D12102" s="45" t="s">
        <v>12340</v>
      </c>
      <c r="E12102" s="45" t="s">
        <v>5444</v>
      </c>
      <c r="AF12102" s="326"/>
    </row>
    <row r="12103" spans="1:32" x14ac:dyDescent="0.3">
      <c r="A12103" s="372" t="s">
        <v>16822</v>
      </c>
      <c r="B12103" s="372" t="s">
        <v>5063</v>
      </c>
      <c r="C12103" s="125" t="s">
        <v>16877</v>
      </c>
      <c r="D12103" s="32" t="s">
        <v>20621</v>
      </c>
      <c r="E12103" s="125" t="s">
        <v>10638</v>
      </c>
      <c r="F12103" s="125" t="s">
        <v>1236</v>
      </c>
      <c r="G12103" s="125" t="s">
        <v>1237</v>
      </c>
      <c r="AF12103" s="326"/>
    </row>
    <row r="12104" spans="1:32" x14ac:dyDescent="0.25">
      <c r="A12104" s="99" t="s">
        <v>3214</v>
      </c>
      <c r="B12104" s="92" t="s">
        <v>3195</v>
      </c>
      <c r="C12104" s="93" t="s">
        <v>9157</v>
      </c>
      <c r="D12104" s="93" t="s">
        <v>1647</v>
      </c>
      <c r="E12104" s="94">
        <v>46752</v>
      </c>
      <c r="F12104" s="93"/>
      <c r="G12104" s="93"/>
      <c r="H12104" s="93"/>
      <c r="I12104" s="99"/>
      <c r="J12104" s="99"/>
      <c r="K12104" s="99"/>
      <c r="L12104" s="99"/>
      <c r="M12104" s="99"/>
      <c r="N12104" s="256"/>
      <c r="O12104" s="256"/>
      <c r="P12104" s="99"/>
      <c r="Q12104" s="99"/>
      <c r="R12104" s="99"/>
      <c r="S12104" s="99"/>
      <c r="T12104" s="99"/>
      <c r="U12104" s="99"/>
      <c r="V12104" s="99"/>
      <c r="W12104" s="99"/>
      <c r="X12104" s="99"/>
      <c r="Y12104" s="99"/>
      <c r="Z12104" s="99"/>
      <c r="AF12104" s="326"/>
    </row>
    <row r="12105" spans="1:32" x14ac:dyDescent="0.25">
      <c r="A12105" s="44" t="s">
        <v>3214</v>
      </c>
      <c r="B12105" s="44" t="s">
        <v>8377</v>
      </c>
      <c r="C12105" s="45">
        <v>230505</v>
      </c>
      <c r="D12105" s="45" t="s">
        <v>12340</v>
      </c>
      <c r="E12105" s="45" t="s">
        <v>7651</v>
      </c>
      <c r="AF12105" s="326"/>
    </row>
    <row r="12106" spans="1:32" x14ac:dyDescent="0.25">
      <c r="A12106" s="76" t="s">
        <v>17422</v>
      </c>
      <c r="B12106" s="44" t="s">
        <v>17386</v>
      </c>
      <c r="C12106" s="45">
        <v>8.26</v>
      </c>
      <c r="D12106" s="45" t="s">
        <v>13565</v>
      </c>
      <c r="E12106" s="46">
        <v>47787</v>
      </c>
      <c r="F12106" s="45" t="s">
        <v>1384</v>
      </c>
      <c r="G12106" s="93"/>
      <c r="H12106" s="93"/>
      <c r="I12106" s="99"/>
      <c r="J12106" s="99"/>
      <c r="K12106" s="99"/>
      <c r="L12106" s="99"/>
      <c r="M12106" s="99"/>
      <c r="N12106" s="99"/>
      <c r="O12106" s="99"/>
      <c r="P12106" s="99"/>
      <c r="Q12106" s="99"/>
      <c r="R12106" s="99"/>
      <c r="S12106" s="99"/>
      <c r="T12106" s="99"/>
      <c r="U12106" s="99"/>
      <c r="V12106" s="99"/>
      <c r="W12106" s="99"/>
      <c r="X12106" s="99"/>
      <c r="Y12106" s="99"/>
      <c r="Z12106" s="99"/>
      <c r="AF12106" s="326"/>
    </row>
    <row r="12107" spans="1:32" x14ac:dyDescent="0.25">
      <c r="A12107" s="76" t="s">
        <v>17422</v>
      </c>
      <c r="B12107" s="44" t="s">
        <v>17385</v>
      </c>
      <c r="C12107" s="45">
        <v>44.26</v>
      </c>
      <c r="D12107" s="45" t="s">
        <v>13565</v>
      </c>
      <c r="E12107" s="46">
        <v>47787</v>
      </c>
      <c r="F12107" s="45" t="s">
        <v>1384</v>
      </c>
      <c r="G12107" s="93"/>
      <c r="H12107" s="93"/>
      <c r="I12107" s="99"/>
      <c r="J12107" s="99"/>
      <c r="K12107" s="99"/>
      <c r="L12107" s="99"/>
      <c r="M12107" s="99"/>
      <c r="N12107" s="99"/>
      <c r="O12107" s="99"/>
      <c r="P12107" s="99"/>
      <c r="Q12107" s="99"/>
      <c r="R12107" s="99"/>
      <c r="S12107" s="99"/>
      <c r="T12107" s="99"/>
      <c r="U12107" s="99"/>
      <c r="V12107" s="99"/>
      <c r="W12107" s="99"/>
      <c r="X12107" s="99"/>
      <c r="Y12107" s="99"/>
      <c r="Z12107" s="99"/>
      <c r="AF12107" s="326"/>
    </row>
    <row r="12108" spans="1:32" x14ac:dyDescent="0.25">
      <c r="A12108" s="44" t="s">
        <v>17422</v>
      </c>
      <c r="B12108" s="44" t="s">
        <v>20343</v>
      </c>
      <c r="C12108" s="45" t="s">
        <v>17817</v>
      </c>
      <c r="D12108" s="32" t="s">
        <v>12570</v>
      </c>
      <c r="E12108" s="46">
        <v>46387</v>
      </c>
      <c r="AF12108" s="326"/>
    </row>
    <row r="12109" spans="1:32" x14ac:dyDescent="0.25">
      <c r="A12109" s="44" t="s">
        <v>19527</v>
      </c>
      <c r="B12109" s="44" t="s">
        <v>4036</v>
      </c>
      <c r="C12109" s="45">
        <v>24060401</v>
      </c>
      <c r="D12109" s="45" t="s">
        <v>12340</v>
      </c>
      <c r="E12109" s="45" t="s">
        <v>5235</v>
      </c>
      <c r="AF12109" s="326"/>
    </row>
    <row r="12110" spans="1:32" x14ac:dyDescent="0.25">
      <c r="A12110" s="44" t="s">
        <v>19527</v>
      </c>
      <c r="B12110" s="44" t="s">
        <v>968</v>
      </c>
      <c r="C12110" s="45">
        <v>24060402</v>
      </c>
      <c r="D12110" s="45" t="s">
        <v>12340</v>
      </c>
      <c r="E12110" s="45" t="s">
        <v>5235</v>
      </c>
      <c r="AF12110" s="326"/>
    </row>
    <row r="12111" spans="1:32" x14ac:dyDescent="0.25">
      <c r="A12111" s="44" t="s">
        <v>19527</v>
      </c>
      <c r="B12111" s="44" t="s">
        <v>3298</v>
      </c>
      <c r="C12111" s="45">
        <v>24010402</v>
      </c>
      <c r="D12111" s="45" t="s">
        <v>12340</v>
      </c>
      <c r="E12111" s="45" t="s">
        <v>10021</v>
      </c>
      <c r="AF12111" s="326"/>
    </row>
    <row r="12112" spans="1:32" x14ac:dyDescent="0.25">
      <c r="A12112" s="44" t="s">
        <v>19527</v>
      </c>
      <c r="B12112" s="44" t="s">
        <v>10020</v>
      </c>
      <c r="C12112" s="45">
        <v>24010401</v>
      </c>
      <c r="D12112" s="45" t="s">
        <v>12340</v>
      </c>
      <c r="E12112" s="45" t="s">
        <v>10021</v>
      </c>
      <c r="AF12112" s="326"/>
    </row>
    <row r="12113" spans="1:32" x14ac:dyDescent="0.25">
      <c r="A12113" s="44" t="s">
        <v>19527</v>
      </c>
      <c r="B12113" s="44" t="s">
        <v>10018</v>
      </c>
      <c r="C12113" s="45">
        <v>240102</v>
      </c>
      <c r="D12113" s="45" t="s">
        <v>12340</v>
      </c>
      <c r="E12113" s="45" t="s">
        <v>5452</v>
      </c>
      <c r="AF12113" s="326"/>
    </row>
    <row r="12114" spans="1:32" x14ac:dyDescent="0.3">
      <c r="A12114" s="372" t="s">
        <v>1119</v>
      </c>
      <c r="B12114" s="372" t="s">
        <v>2787</v>
      </c>
      <c r="C12114" s="125" t="s">
        <v>8393</v>
      </c>
      <c r="D12114" s="32" t="s">
        <v>20621</v>
      </c>
      <c r="E12114" s="125" t="s">
        <v>4471</v>
      </c>
      <c r="F12114" s="125" t="s">
        <v>1236</v>
      </c>
      <c r="G12114" s="125" t="s">
        <v>1237</v>
      </c>
      <c r="AF12114" s="326"/>
    </row>
    <row r="12115" spans="1:32" x14ac:dyDescent="0.25">
      <c r="A12115" s="99" t="s">
        <v>2864</v>
      </c>
      <c r="B12115" s="111" t="s">
        <v>1216</v>
      </c>
      <c r="C12115" s="56" t="s">
        <v>2854</v>
      </c>
      <c r="D12115" s="146" t="s">
        <v>2279</v>
      </c>
      <c r="E12115" s="69">
        <v>45227</v>
      </c>
      <c r="F12115" s="93"/>
      <c r="G12115" s="93"/>
      <c r="H12115" s="93"/>
      <c r="I12115" s="99"/>
      <c r="J12115" s="99"/>
      <c r="K12115" s="99"/>
      <c r="L12115" s="99"/>
      <c r="M12115" s="99"/>
      <c r="N12115" s="256"/>
      <c r="O12115" s="256"/>
      <c r="P12115" s="99"/>
      <c r="Q12115" s="99"/>
      <c r="R12115" s="99"/>
      <c r="S12115" s="99"/>
      <c r="T12115" s="99"/>
      <c r="U12115" s="99"/>
      <c r="V12115" s="99"/>
      <c r="W12115" s="99"/>
      <c r="X12115" s="99"/>
      <c r="Y12115" s="99"/>
      <c r="Z12115" s="99"/>
      <c r="AF12115" s="326"/>
    </row>
    <row r="12116" spans="1:32" x14ac:dyDescent="0.25">
      <c r="A12116" s="44" t="s">
        <v>19528</v>
      </c>
      <c r="B12116" s="44" t="s">
        <v>5639</v>
      </c>
      <c r="C12116" s="45">
        <v>26010401</v>
      </c>
      <c r="D12116" s="45" t="s">
        <v>12340</v>
      </c>
      <c r="E12116" s="45" t="s">
        <v>18836</v>
      </c>
      <c r="AF12116" s="326"/>
    </row>
    <row r="12117" spans="1:32" x14ac:dyDescent="0.25">
      <c r="A12117" s="44" t="s">
        <v>19528</v>
      </c>
      <c r="B12117" s="44" t="s">
        <v>3298</v>
      </c>
      <c r="C12117" s="45">
        <v>26010402</v>
      </c>
      <c r="D12117" s="45" t="s">
        <v>12340</v>
      </c>
      <c r="E12117" s="45" t="s">
        <v>18836</v>
      </c>
      <c r="AF12117" s="326"/>
    </row>
    <row r="12118" spans="1:32" x14ac:dyDescent="0.25">
      <c r="A12118" s="44" t="s">
        <v>19529</v>
      </c>
      <c r="B12118" s="44" t="s">
        <v>7120</v>
      </c>
      <c r="C12118" s="45">
        <v>260204</v>
      </c>
      <c r="D12118" s="45" t="s">
        <v>12340</v>
      </c>
      <c r="E12118" s="45" t="s">
        <v>10021</v>
      </c>
      <c r="AF12118" s="326"/>
    </row>
    <row r="12119" spans="1:32" x14ac:dyDescent="0.25">
      <c r="A12119" s="44" t="s">
        <v>19530</v>
      </c>
      <c r="B12119" s="44" t="s">
        <v>7120</v>
      </c>
      <c r="C12119" s="45">
        <v>260204</v>
      </c>
      <c r="D12119" s="45" t="s">
        <v>12340</v>
      </c>
      <c r="E12119" s="45" t="s">
        <v>10021</v>
      </c>
      <c r="AF12119" s="326"/>
    </row>
    <row r="12120" spans="1:32" x14ac:dyDescent="0.25">
      <c r="A12120" s="44" t="s">
        <v>19531</v>
      </c>
      <c r="B12120" s="44" t="s">
        <v>7120</v>
      </c>
      <c r="C12120" s="45">
        <v>260204</v>
      </c>
      <c r="D12120" s="45" t="s">
        <v>12340</v>
      </c>
      <c r="E12120" s="45" t="s">
        <v>10021</v>
      </c>
      <c r="AF12120" s="326"/>
    </row>
    <row r="12121" spans="1:32" x14ac:dyDescent="0.3">
      <c r="A12121" s="372" t="s">
        <v>20532</v>
      </c>
      <c r="B12121" s="372" t="s">
        <v>1206</v>
      </c>
      <c r="C12121" s="125" t="s">
        <v>20612</v>
      </c>
      <c r="D12121" s="32" t="s">
        <v>20621</v>
      </c>
      <c r="E12121" s="125" t="s">
        <v>10032</v>
      </c>
      <c r="F12121" s="125" t="s">
        <v>1236</v>
      </c>
      <c r="G12121" s="125" t="s">
        <v>1237</v>
      </c>
      <c r="AF12121" s="326"/>
    </row>
    <row r="12122" spans="1:32" x14ac:dyDescent="0.25">
      <c r="A12122" s="44" t="s">
        <v>19532</v>
      </c>
      <c r="B12122" s="44" t="s">
        <v>5447</v>
      </c>
      <c r="C12122" s="45">
        <v>220802</v>
      </c>
      <c r="D12122" s="45" t="s">
        <v>12340</v>
      </c>
      <c r="E12122" s="45" t="s">
        <v>5239</v>
      </c>
      <c r="AF12122" s="326"/>
    </row>
    <row r="12123" spans="1:32" x14ac:dyDescent="0.25">
      <c r="A12123" s="44" t="s">
        <v>14944</v>
      </c>
      <c r="B12123" s="44" t="s">
        <v>16244</v>
      </c>
      <c r="C12123" s="45" t="s">
        <v>10590</v>
      </c>
      <c r="D12123" s="93" t="s">
        <v>3876</v>
      </c>
      <c r="E12123" s="359">
        <f>DATE(2028,2,27)</f>
        <v>46810</v>
      </c>
      <c r="F12123" s="93"/>
      <c r="G12123" s="93"/>
      <c r="H12123" s="93"/>
      <c r="I12123" s="99"/>
      <c r="J12123" s="99"/>
      <c r="K12123" s="99"/>
      <c r="L12123" s="99"/>
      <c r="M12123" s="99"/>
      <c r="N12123" s="99"/>
      <c r="O12123" s="99"/>
      <c r="P12123" s="99"/>
      <c r="Q12123" s="99"/>
      <c r="R12123" s="99"/>
      <c r="S12123" s="99"/>
      <c r="T12123" s="99"/>
      <c r="U12123" s="99"/>
      <c r="V12123" s="99"/>
      <c r="W12123" s="99"/>
      <c r="X12123" s="99"/>
      <c r="Y12123" s="99"/>
      <c r="Z12123" s="99"/>
      <c r="AF12123" s="326"/>
    </row>
    <row r="12124" spans="1:32" x14ac:dyDescent="0.25">
      <c r="A12124" s="44" t="s">
        <v>14944</v>
      </c>
      <c r="B12124" s="44" t="s">
        <v>10031</v>
      </c>
      <c r="C12124" s="45">
        <v>240101</v>
      </c>
      <c r="D12124" s="45" t="s">
        <v>12340</v>
      </c>
      <c r="E12124" s="45" t="s">
        <v>10032</v>
      </c>
      <c r="AF12124" s="326"/>
    </row>
    <row r="12125" spans="1:32" x14ac:dyDescent="0.25">
      <c r="A12125" s="44" t="s">
        <v>14944</v>
      </c>
      <c r="B12125" s="44" t="s">
        <v>7653</v>
      </c>
      <c r="C12125" s="45">
        <v>230302</v>
      </c>
      <c r="D12125" s="45" t="s">
        <v>12340</v>
      </c>
      <c r="E12125" s="45" t="s">
        <v>3276</v>
      </c>
      <c r="AF12125" s="326"/>
    </row>
    <row r="12126" spans="1:32" x14ac:dyDescent="0.25">
      <c r="A12126" s="44" t="s">
        <v>17180</v>
      </c>
      <c r="B12126" s="44" t="s">
        <v>3597</v>
      </c>
      <c r="C12126" s="45">
        <v>250503</v>
      </c>
      <c r="D12126" s="45" t="s">
        <v>12340</v>
      </c>
      <c r="E12126" s="45" t="s">
        <v>16904</v>
      </c>
      <c r="AF12126" s="326"/>
    </row>
    <row r="12127" spans="1:32" x14ac:dyDescent="0.25">
      <c r="A12127" s="57" t="s">
        <v>1403</v>
      </c>
      <c r="B12127" s="92" t="s">
        <v>3862</v>
      </c>
      <c r="C12127" s="93" t="s">
        <v>3860</v>
      </c>
      <c r="D12127" s="93" t="s">
        <v>3861</v>
      </c>
      <c r="E12127" s="94">
        <v>46203</v>
      </c>
      <c r="F12127" s="93"/>
      <c r="G12127" s="93"/>
      <c r="H12127" s="93"/>
      <c r="I12127" s="99"/>
      <c r="J12127" s="99"/>
      <c r="K12127" s="99"/>
      <c r="L12127" s="99"/>
      <c r="M12127" s="99"/>
      <c r="N12127" s="256"/>
      <c r="O12127" s="256"/>
      <c r="P12127" s="99"/>
      <c r="Q12127" s="99"/>
      <c r="R12127" s="99"/>
      <c r="S12127" s="99"/>
      <c r="T12127" s="99"/>
      <c r="U12127" s="99"/>
      <c r="V12127" s="99"/>
      <c r="W12127" s="99"/>
      <c r="X12127" s="99"/>
      <c r="Y12127" s="99"/>
      <c r="Z12127" s="99"/>
      <c r="AA12127" s="380"/>
      <c r="AF12127" s="326"/>
    </row>
    <row r="12128" spans="1:32" x14ac:dyDescent="0.25">
      <c r="A12128" s="44" t="s">
        <v>7341</v>
      </c>
      <c r="B12128" s="44" t="s">
        <v>20364</v>
      </c>
      <c r="C12128" s="45" t="s">
        <v>7329</v>
      </c>
      <c r="D12128" s="32" t="s">
        <v>12570</v>
      </c>
      <c r="E12128" s="46">
        <v>46507</v>
      </c>
      <c r="AF12128" s="326"/>
    </row>
    <row r="12129" spans="1:32" x14ac:dyDescent="0.25">
      <c r="A12129" s="44" t="s">
        <v>14945</v>
      </c>
      <c r="B12129" s="44" t="s">
        <v>16245</v>
      </c>
      <c r="C12129" s="45" t="s">
        <v>14946</v>
      </c>
      <c r="D12129" s="93" t="s">
        <v>3876</v>
      </c>
      <c r="E12129" s="359">
        <f>DATE(2027,4,18)</f>
        <v>46495</v>
      </c>
      <c r="F12129" s="93"/>
      <c r="G12129" s="93"/>
      <c r="H12129" s="93"/>
      <c r="I12129" s="99"/>
      <c r="J12129" s="99"/>
      <c r="K12129" s="99"/>
      <c r="L12129" s="99"/>
      <c r="M12129" s="99"/>
      <c r="N12129" s="99"/>
      <c r="O12129" s="99"/>
      <c r="P12129" s="99"/>
      <c r="Q12129" s="99"/>
      <c r="R12129" s="99"/>
      <c r="S12129" s="99"/>
      <c r="T12129" s="99"/>
      <c r="U12129" s="99"/>
      <c r="V12129" s="99"/>
      <c r="W12129" s="99"/>
      <c r="X12129" s="99"/>
      <c r="Y12129" s="99"/>
      <c r="Z12129" s="99"/>
      <c r="AF12129" s="326"/>
    </row>
    <row r="12130" spans="1:32" x14ac:dyDescent="0.25">
      <c r="A12130" s="44" t="s">
        <v>11835</v>
      </c>
      <c r="B12130" s="44" t="s">
        <v>20347</v>
      </c>
      <c r="C12130" s="45" t="s">
        <v>11832</v>
      </c>
      <c r="D12130" s="32" t="s">
        <v>12570</v>
      </c>
      <c r="E12130" s="46">
        <v>46295</v>
      </c>
      <c r="AF12130" s="326"/>
    </row>
    <row r="12131" spans="1:32" x14ac:dyDescent="0.25">
      <c r="A12131" s="44" t="s">
        <v>8225</v>
      </c>
      <c r="B12131" s="44" t="s">
        <v>4874</v>
      </c>
      <c r="C12131" s="45" t="s">
        <v>8226</v>
      </c>
      <c r="D12131" s="93" t="s">
        <v>18817</v>
      </c>
      <c r="E12131" s="45" t="s">
        <v>5444</v>
      </c>
      <c r="F12131" s="379"/>
      <c r="G12131" s="379"/>
      <c r="H12131" s="379"/>
      <c r="I12131" s="380"/>
      <c r="J12131" s="380"/>
      <c r="K12131" s="380"/>
      <c r="L12131" s="380"/>
      <c r="M12131" s="380"/>
      <c r="N12131" s="380"/>
      <c r="O12131" s="380"/>
      <c r="P12131" s="380"/>
      <c r="Q12131" s="380"/>
      <c r="R12131" s="380"/>
      <c r="S12131" s="380"/>
      <c r="T12131" s="380"/>
      <c r="U12131" s="380"/>
      <c r="V12131" s="380"/>
      <c r="W12131" s="380"/>
      <c r="X12131" s="380"/>
      <c r="Y12131" s="380"/>
      <c r="Z12131" s="380"/>
      <c r="AA12131" s="380"/>
      <c r="AF12131" s="326"/>
    </row>
    <row r="12132" spans="1:32" x14ac:dyDescent="0.25">
      <c r="A12132" s="44" t="s">
        <v>8225</v>
      </c>
      <c r="B12132" s="44" t="s">
        <v>4874</v>
      </c>
      <c r="C12132" s="45" t="s">
        <v>8226</v>
      </c>
      <c r="D12132" s="45" t="s">
        <v>10697</v>
      </c>
      <c r="E12132" s="45" t="s">
        <v>7121</v>
      </c>
      <c r="F12132" s="93"/>
      <c r="G12132" s="93"/>
      <c r="H12132" s="93"/>
      <c r="I12132" s="99"/>
      <c r="J12132" s="99"/>
      <c r="K12132" s="99"/>
      <c r="L12132" s="99"/>
      <c r="M12132" s="99"/>
      <c r="N12132" s="256"/>
      <c r="O12132" s="256"/>
      <c r="P12132" s="99"/>
      <c r="Q12132" s="99"/>
      <c r="R12132" s="99"/>
      <c r="S12132" s="99"/>
      <c r="T12132" s="99"/>
      <c r="U12132" s="99"/>
      <c r="V12132" s="99"/>
      <c r="W12132" s="99"/>
      <c r="X12132" s="99"/>
      <c r="Y12132" s="99"/>
      <c r="Z12132" s="99"/>
      <c r="AA12132" s="380"/>
      <c r="AF12132" s="326"/>
    </row>
    <row r="12133" spans="1:32" x14ac:dyDescent="0.25">
      <c r="A12133" s="44" t="s">
        <v>17468</v>
      </c>
      <c r="B12133" s="44" t="s">
        <v>20388</v>
      </c>
      <c r="C12133" s="45" t="s">
        <v>17463</v>
      </c>
      <c r="D12133" s="32" t="s">
        <v>12570</v>
      </c>
      <c r="E12133" s="46">
        <v>46265</v>
      </c>
      <c r="AF12133" s="326"/>
    </row>
    <row r="12134" spans="1:32" x14ac:dyDescent="0.25">
      <c r="A12134" s="44" t="s">
        <v>7581</v>
      </c>
      <c r="B12134" s="44" t="s">
        <v>2433</v>
      </c>
      <c r="C12134" s="45">
        <v>230105</v>
      </c>
      <c r="D12134" s="45" t="s">
        <v>12340</v>
      </c>
      <c r="E12134" s="45" t="s">
        <v>5580</v>
      </c>
      <c r="AF12134" s="326"/>
    </row>
    <row r="12135" spans="1:32" x14ac:dyDescent="0.25">
      <c r="A12135" s="44" t="s">
        <v>19533</v>
      </c>
      <c r="B12135" s="44" t="s">
        <v>3598</v>
      </c>
      <c r="C12135" s="45">
        <v>230301</v>
      </c>
      <c r="D12135" s="45" t="s">
        <v>12340</v>
      </c>
      <c r="E12135" s="45" t="s">
        <v>5580</v>
      </c>
      <c r="AF12135" s="326"/>
    </row>
    <row r="12136" spans="1:32" x14ac:dyDescent="0.25">
      <c r="A12136" s="44" t="s">
        <v>18667</v>
      </c>
      <c r="B12136" s="44" t="s">
        <v>4378</v>
      </c>
      <c r="C12136" s="45" t="s">
        <v>18750</v>
      </c>
      <c r="D12136" s="93" t="s">
        <v>18817</v>
      </c>
      <c r="E12136" s="45" t="s">
        <v>5253</v>
      </c>
      <c r="F12136" s="379"/>
      <c r="G12136" s="379"/>
      <c r="H12136" s="379"/>
      <c r="I12136" s="380"/>
      <c r="J12136" s="380"/>
      <c r="K12136" s="380"/>
      <c r="L12136" s="380"/>
      <c r="M12136" s="380"/>
      <c r="N12136" s="380"/>
      <c r="O12136" s="380"/>
      <c r="P12136" s="380"/>
      <c r="Q12136" s="380"/>
      <c r="R12136" s="380"/>
      <c r="S12136" s="380"/>
      <c r="T12136" s="380"/>
      <c r="U12136" s="380"/>
      <c r="V12136" s="380"/>
      <c r="W12136" s="380"/>
      <c r="X12136" s="380"/>
      <c r="Y12136" s="380"/>
      <c r="Z12136" s="380"/>
      <c r="AA12136" s="380"/>
      <c r="AF12136" s="326"/>
    </row>
    <row r="12137" spans="1:32" x14ac:dyDescent="0.25">
      <c r="A12137" s="44" t="s">
        <v>2506</v>
      </c>
      <c r="B12137" s="44" t="s">
        <v>3275</v>
      </c>
      <c r="C12137" s="45">
        <v>210101</v>
      </c>
      <c r="D12137" s="45" t="s">
        <v>12340</v>
      </c>
      <c r="E12137" s="45" t="s">
        <v>3276</v>
      </c>
      <c r="AF12137" s="326"/>
    </row>
    <row r="12138" spans="1:32" x14ac:dyDescent="0.25">
      <c r="A12138" s="44" t="s">
        <v>17181</v>
      </c>
      <c r="B12138" s="44" t="s">
        <v>4036</v>
      </c>
      <c r="C12138" s="45">
        <v>24060401</v>
      </c>
      <c r="D12138" s="45" t="s">
        <v>12340</v>
      </c>
      <c r="E12138" s="45" t="s">
        <v>5235</v>
      </c>
      <c r="AF12138" s="326"/>
    </row>
    <row r="12139" spans="1:32" x14ac:dyDescent="0.25">
      <c r="A12139" s="44" t="s">
        <v>17181</v>
      </c>
      <c r="B12139" s="44" t="s">
        <v>3298</v>
      </c>
      <c r="C12139" s="45">
        <v>23010402</v>
      </c>
      <c r="D12139" s="45" t="s">
        <v>12340</v>
      </c>
      <c r="E12139" s="45" t="s">
        <v>5640</v>
      </c>
      <c r="AF12139" s="326"/>
    </row>
    <row r="12140" spans="1:32" x14ac:dyDescent="0.25">
      <c r="A12140" s="44" t="s">
        <v>17181</v>
      </c>
      <c r="B12140" s="44" t="s">
        <v>5639</v>
      </c>
      <c r="C12140" s="45">
        <v>23010401</v>
      </c>
      <c r="D12140" s="45" t="s">
        <v>12340</v>
      </c>
      <c r="E12140" s="45" t="s">
        <v>5640</v>
      </c>
      <c r="AF12140" s="326"/>
    </row>
    <row r="12141" spans="1:32" x14ac:dyDescent="0.25">
      <c r="A12141" s="44" t="s">
        <v>17181</v>
      </c>
      <c r="B12141" s="44" t="s">
        <v>16907</v>
      </c>
      <c r="C12141" s="45">
        <v>25050401</v>
      </c>
      <c r="D12141" s="45" t="s">
        <v>12340</v>
      </c>
      <c r="E12141" s="45" t="s">
        <v>7651</v>
      </c>
      <c r="AF12141" s="326"/>
    </row>
    <row r="12142" spans="1:32" x14ac:dyDescent="0.25">
      <c r="A12142" s="44" t="s">
        <v>17181</v>
      </c>
      <c r="B12142" s="44" t="s">
        <v>968</v>
      </c>
      <c r="C12142" s="45">
        <v>24060402</v>
      </c>
      <c r="D12142" s="45" t="s">
        <v>12340</v>
      </c>
      <c r="E12142" s="45" t="s">
        <v>5235</v>
      </c>
      <c r="AF12142" s="326"/>
    </row>
    <row r="12143" spans="1:32" x14ac:dyDescent="0.25">
      <c r="A12143" s="256" t="s">
        <v>15300</v>
      </c>
      <c r="B12143" s="256" t="s">
        <v>15283</v>
      </c>
      <c r="C12143" s="53" t="s">
        <v>15405</v>
      </c>
      <c r="D12143" s="93" t="s">
        <v>5891</v>
      </c>
      <c r="E12143" s="257">
        <v>47224</v>
      </c>
      <c r="F12143" s="93"/>
      <c r="G12143" s="93"/>
      <c r="H12143" s="93"/>
      <c r="I12143" s="99"/>
      <c r="J12143" s="99"/>
      <c r="K12143" s="99"/>
      <c r="L12143" s="99"/>
      <c r="M12143" s="99"/>
      <c r="N12143" s="99"/>
      <c r="O12143" s="99"/>
      <c r="P12143" s="99"/>
      <c r="Q12143" s="99"/>
      <c r="R12143" s="99"/>
      <c r="S12143" s="99"/>
      <c r="T12143" s="99"/>
      <c r="U12143" s="99"/>
      <c r="V12143" s="99"/>
      <c r="W12143" s="99"/>
      <c r="X12143" s="99"/>
      <c r="Y12143" s="99"/>
      <c r="Z12143" s="99"/>
      <c r="AF12143" s="326"/>
    </row>
    <row r="12144" spans="1:32" x14ac:dyDescent="0.25">
      <c r="A12144" s="44" t="s">
        <v>14725</v>
      </c>
      <c r="B12144" s="44" t="s">
        <v>13118</v>
      </c>
      <c r="C12144" s="45">
        <v>21.25</v>
      </c>
      <c r="D12144" s="45" t="s">
        <v>13565</v>
      </c>
      <c r="E12144" s="46">
        <v>47664</v>
      </c>
      <c r="F12144" s="45" t="s">
        <v>1384</v>
      </c>
      <c r="G12144" s="93"/>
      <c r="H12144" s="93"/>
      <c r="I12144" s="99"/>
      <c r="J12144" s="99"/>
      <c r="K12144" s="99"/>
      <c r="L12144" s="99"/>
      <c r="M12144" s="99"/>
      <c r="N12144" s="99"/>
      <c r="O12144" s="99"/>
      <c r="P12144" s="99"/>
      <c r="Q12144" s="99"/>
      <c r="R12144" s="99"/>
      <c r="S12144" s="99"/>
      <c r="T12144" s="99"/>
      <c r="U12144" s="99"/>
      <c r="V12144" s="99"/>
      <c r="W12144" s="99"/>
      <c r="X12144" s="99"/>
      <c r="Y12144" s="99"/>
      <c r="Z12144" s="99"/>
      <c r="AF12144" s="326"/>
    </row>
    <row r="12145" spans="1:32" x14ac:dyDescent="0.25">
      <c r="A12145" s="44" t="s">
        <v>14725</v>
      </c>
      <c r="B12145" s="44" t="s">
        <v>13111</v>
      </c>
      <c r="C12145" s="45">
        <v>33.25</v>
      </c>
      <c r="D12145" s="45" t="s">
        <v>13565</v>
      </c>
      <c r="E12145" s="46">
        <v>47664</v>
      </c>
      <c r="F12145" s="45" t="s">
        <v>1384</v>
      </c>
      <c r="G12145" s="93"/>
      <c r="H12145" s="93"/>
      <c r="I12145" s="99"/>
      <c r="J12145" s="99"/>
      <c r="K12145" s="99"/>
      <c r="L12145" s="99"/>
      <c r="M12145" s="99"/>
      <c r="N12145" s="99"/>
      <c r="O12145" s="99"/>
      <c r="P12145" s="99"/>
      <c r="Q12145" s="99"/>
      <c r="R12145" s="99"/>
      <c r="S12145" s="99"/>
      <c r="T12145" s="99"/>
      <c r="U12145" s="99"/>
      <c r="V12145" s="99"/>
      <c r="W12145" s="99"/>
      <c r="X12145" s="99"/>
      <c r="Y12145" s="99"/>
      <c r="Z12145" s="99"/>
      <c r="AF12145" s="326"/>
    </row>
    <row r="12146" spans="1:32" x14ac:dyDescent="0.25">
      <c r="A12146" s="86" t="s">
        <v>14725</v>
      </c>
      <c r="B12146" s="44" t="s">
        <v>17385</v>
      </c>
      <c r="C12146" s="45">
        <v>44.26</v>
      </c>
      <c r="D12146" s="45" t="s">
        <v>13565</v>
      </c>
      <c r="E12146" s="46">
        <v>47787</v>
      </c>
      <c r="F12146" s="45" t="s">
        <v>1384</v>
      </c>
      <c r="G12146" s="93"/>
      <c r="H12146" s="93"/>
      <c r="I12146" s="99"/>
      <c r="J12146" s="99"/>
      <c r="K12146" s="99"/>
      <c r="L12146" s="99"/>
      <c r="M12146" s="99"/>
      <c r="N12146" s="99"/>
      <c r="O12146" s="99"/>
      <c r="P12146" s="99"/>
      <c r="Q12146" s="99"/>
      <c r="R12146" s="99"/>
      <c r="S12146" s="99"/>
      <c r="T12146" s="99"/>
      <c r="U12146" s="99"/>
      <c r="V12146" s="99"/>
      <c r="W12146" s="99"/>
      <c r="X12146" s="99"/>
      <c r="Y12146" s="99"/>
      <c r="Z12146" s="99"/>
      <c r="AF12146" s="326"/>
    </row>
    <row r="12147" spans="1:32" x14ac:dyDescent="0.3">
      <c r="A12147" s="372" t="s">
        <v>20152</v>
      </c>
      <c r="B12147" s="372" t="s">
        <v>1214</v>
      </c>
      <c r="C12147" s="125" t="s">
        <v>18610</v>
      </c>
      <c r="D12147" s="32" t="s">
        <v>20621</v>
      </c>
      <c r="E12147" s="125" t="s">
        <v>8976</v>
      </c>
      <c r="F12147" s="125" t="s">
        <v>1236</v>
      </c>
      <c r="G12147" s="125" t="s">
        <v>1237</v>
      </c>
      <c r="AF12147" s="326"/>
    </row>
    <row r="12148" spans="1:32" x14ac:dyDescent="0.25">
      <c r="A12148" s="44" t="s">
        <v>20281</v>
      </c>
      <c r="B12148" s="44" t="s">
        <v>20353</v>
      </c>
      <c r="C12148" s="45" t="s">
        <v>20354</v>
      </c>
      <c r="D12148" s="32" t="s">
        <v>12570</v>
      </c>
      <c r="E12148" s="46">
        <v>46507</v>
      </c>
      <c r="AF12148" s="326"/>
    </row>
    <row r="12149" spans="1:32" x14ac:dyDescent="0.25">
      <c r="A12149" s="76" t="s">
        <v>17423</v>
      </c>
      <c r="B12149" s="44" t="s">
        <v>17385</v>
      </c>
      <c r="C12149" s="45">
        <v>44.26</v>
      </c>
      <c r="D12149" s="45" t="s">
        <v>13565</v>
      </c>
      <c r="E12149" s="46">
        <v>47787</v>
      </c>
      <c r="F12149" s="45"/>
      <c r="G12149" s="93"/>
      <c r="H12149" s="93"/>
      <c r="I12149" s="99"/>
      <c r="J12149" s="99"/>
      <c r="K12149" s="99"/>
      <c r="L12149" s="99"/>
      <c r="M12149" s="99"/>
      <c r="N12149" s="99"/>
      <c r="O12149" s="99"/>
      <c r="P12149" s="99"/>
      <c r="Q12149" s="99"/>
      <c r="R12149" s="99"/>
      <c r="S12149" s="99"/>
      <c r="T12149" s="99"/>
      <c r="U12149" s="99"/>
      <c r="V12149" s="99"/>
      <c r="W12149" s="99"/>
      <c r="X12149" s="99"/>
      <c r="Y12149" s="99"/>
      <c r="Z12149" s="99"/>
      <c r="AF12149" s="326"/>
    </row>
    <row r="12150" spans="1:32" x14ac:dyDescent="0.25">
      <c r="A12150" s="44" t="s">
        <v>3116</v>
      </c>
      <c r="B12150" s="44" t="s">
        <v>3164</v>
      </c>
      <c r="C12150" s="45">
        <v>25020102</v>
      </c>
      <c r="D12150" s="45" t="s">
        <v>12340</v>
      </c>
      <c r="E12150" s="45" t="s">
        <v>10021</v>
      </c>
      <c r="AF12150" s="326"/>
    </row>
    <row r="12151" spans="1:32" x14ac:dyDescent="0.25">
      <c r="A12151" s="44" t="s">
        <v>3116</v>
      </c>
      <c r="B12151" s="44" t="s">
        <v>18865</v>
      </c>
      <c r="C12151" s="45">
        <v>25020101</v>
      </c>
      <c r="D12151" s="45" t="s">
        <v>12340</v>
      </c>
      <c r="E12151" s="45" t="s">
        <v>10021</v>
      </c>
      <c r="AF12151" s="326"/>
    </row>
    <row r="12152" spans="1:32" x14ac:dyDescent="0.25">
      <c r="A12152" s="44" t="s">
        <v>3116</v>
      </c>
      <c r="B12152" s="44" t="s">
        <v>210</v>
      </c>
      <c r="C12152" s="45">
        <v>241001</v>
      </c>
      <c r="D12152" s="45" t="s">
        <v>12340</v>
      </c>
      <c r="E12152" s="45" t="s">
        <v>5650</v>
      </c>
      <c r="AF12152" s="326"/>
    </row>
    <row r="12153" spans="1:32" x14ac:dyDescent="0.25">
      <c r="A12153" s="44" t="s">
        <v>3116</v>
      </c>
      <c r="B12153" s="44" t="s">
        <v>3168</v>
      </c>
      <c r="C12153" s="45">
        <v>23100202</v>
      </c>
      <c r="D12153" s="45" t="s">
        <v>12340</v>
      </c>
      <c r="E12153" s="45" t="s">
        <v>2628</v>
      </c>
      <c r="AF12153" s="326"/>
    </row>
    <row r="12154" spans="1:32" x14ac:dyDescent="0.25">
      <c r="A12154" s="44" t="s">
        <v>3116</v>
      </c>
      <c r="B12154" s="44" t="s">
        <v>9032</v>
      </c>
      <c r="C12154" s="45">
        <v>23100201</v>
      </c>
      <c r="D12154" s="45" t="s">
        <v>12340</v>
      </c>
      <c r="E12154" s="45" t="s">
        <v>2628</v>
      </c>
      <c r="AF12154" s="326"/>
    </row>
    <row r="12155" spans="1:32" x14ac:dyDescent="0.25">
      <c r="A12155" s="44" t="s">
        <v>3116</v>
      </c>
      <c r="B12155" s="44" t="s">
        <v>967</v>
      </c>
      <c r="C12155" s="45">
        <v>230601</v>
      </c>
      <c r="D12155" s="45" t="s">
        <v>12340</v>
      </c>
      <c r="E12155" s="45" t="s">
        <v>8383</v>
      </c>
      <c r="AF12155" s="326"/>
    </row>
    <row r="12156" spans="1:32" x14ac:dyDescent="0.25">
      <c r="A12156" s="44" t="s">
        <v>3116</v>
      </c>
      <c r="B12156" s="44" t="s">
        <v>974</v>
      </c>
      <c r="C12156" s="45">
        <v>220104</v>
      </c>
      <c r="D12156" s="45" t="s">
        <v>12340</v>
      </c>
      <c r="E12156" s="45" t="s">
        <v>5452</v>
      </c>
      <c r="AF12156" s="326"/>
    </row>
    <row r="12157" spans="1:32" x14ac:dyDescent="0.3">
      <c r="A12157" s="372" t="s">
        <v>15703</v>
      </c>
      <c r="B12157" s="372" t="s">
        <v>16875</v>
      </c>
      <c r="C12157" s="125" t="s">
        <v>16876</v>
      </c>
      <c r="D12157" s="32" t="s">
        <v>20621</v>
      </c>
      <c r="E12157" s="125" t="s">
        <v>16883</v>
      </c>
      <c r="F12157" s="125" t="s">
        <v>1236</v>
      </c>
      <c r="G12157" s="125" t="s">
        <v>1237</v>
      </c>
      <c r="AF12157" s="326"/>
    </row>
    <row r="12158" spans="1:32" x14ac:dyDescent="0.25">
      <c r="A12158" s="44" t="s">
        <v>15703</v>
      </c>
      <c r="B12158" s="44" t="s">
        <v>154</v>
      </c>
      <c r="C12158" s="45" t="s">
        <v>15704</v>
      </c>
      <c r="D12158" s="46" t="s">
        <v>13037</v>
      </c>
      <c r="E12158" s="46">
        <v>46218</v>
      </c>
      <c r="AF12158" s="326"/>
    </row>
    <row r="12159" spans="1:32" x14ac:dyDescent="0.25">
      <c r="A12159" s="44" t="s">
        <v>10635</v>
      </c>
      <c r="B12159" s="44" t="s">
        <v>12956</v>
      </c>
      <c r="C12159" s="45" t="s">
        <v>15056</v>
      </c>
      <c r="D12159" s="45" t="s">
        <v>12177</v>
      </c>
      <c r="E12159" s="45" t="s">
        <v>7228</v>
      </c>
      <c r="F12159" s="93"/>
      <c r="G12159" s="93"/>
      <c r="H12159" s="93"/>
      <c r="I12159" s="99"/>
      <c r="J12159" s="99"/>
      <c r="K12159" s="99"/>
      <c r="L12159" s="99"/>
      <c r="M12159" s="99"/>
      <c r="N12159" s="99"/>
      <c r="O12159" s="99"/>
      <c r="P12159" s="99"/>
      <c r="Q12159" s="99"/>
      <c r="R12159" s="99"/>
      <c r="S12159" s="99"/>
      <c r="T12159" s="99"/>
      <c r="U12159" s="99"/>
      <c r="V12159" s="99"/>
      <c r="W12159" s="99"/>
      <c r="X12159" s="99"/>
      <c r="Y12159" s="99"/>
      <c r="Z12159" s="99"/>
      <c r="AF12159" s="326"/>
    </row>
    <row r="12160" spans="1:32" x14ac:dyDescent="0.25">
      <c r="A12160" s="44" t="s">
        <v>10635</v>
      </c>
      <c r="B12160" s="44" t="s">
        <v>12956</v>
      </c>
      <c r="C12160" s="45" t="s">
        <v>15056</v>
      </c>
      <c r="D12160" s="93" t="s">
        <v>18817</v>
      </c>
      <c r="E12160" s="45" t="s">
        <v>7228</v>
      </c>
      <c r="F12160" s="379"/>
      <c r="G12160" s="379"/>
      <c r="H12160" s="379"/>
      <c r="I12160" s="380"/>
      <c r="J12160" s="380"/>
      <c r="K12160" s="380"/>
      <c r="L12160" s="380"/>
      <c r="M12160" s="380"/>
      <c r="N12160" s="380"/>
      <c r="O12160" s="380"/>
      <c r="P12160" s="380"/>
      <c r="Q12160" s="380"/>
      <c r="R12160" s="380"/>
      <c r="S12160" s="380"/>
      <c r="T12160" s="380"/>
      <c r="U12160" s="380"/>
      <c r="V12160" s="380"/>
      <c r="W12160" s="380"/>
      <c r="X12160" s="380"/>
      <c r="Y12160" s="380"/>
      <c r="Z12160" s="380"/>
      <c r="AA12160" s="380"/>
      <c r="AF12160" s="326"/>
    </row>
    <row r="12161" spans="1:32" x14ac:dyDescent="0.25">
      <c r="A12161" s="44" t="s">
        <v>10635</v>
      </c>
      <c r="B12161" s="44" t="s">
        <v>2617</v>
      </c>
      <c r="C12161" s="45" t="s">
        <v>15056</v>
      </c>
      <c r="D12161" s="45" t="s">
        <v>10697</v>
      </c>
      <c r="E12161" s="46">
        <v>47483</v>
      </c>
      <c r="F12161" s="93"/>
      <c r="G12161" s="93"/>
      <c r="H12161" s="93"/>
      <c r="I12161" s="99"/>
      <c r="J12161" s="99"/>
      <c r="K12161" s="99"/>
      <c r="L12161" s="99"/>
      <c r="M12161" s="99"/>
      <c r="N12161" s="256"/>
      <c r="O12161" s="256"/>
      <c r="P12161" s="99"/>
      <c r="Q12161" s="99"/>
      <c r="R12161" s="99"/>
      <c r="S12161" s="99"/>
      <c r="T12161" s="99"/>
      <c r="U12161" s="99"/>
      <c r="V12161" s="99"/>
      <c r="W12161" s="99"/>
      <c r="X12161" s="99"/>
      <c r="Y12161" s="99"/>
      <c r="Z12161" s="99"/>
      <c r="AF12161" s="326"/>
    </row>
    <row r="12162" spans="1:32" x14ac:dyDescent="0.25">
      <c r="A12162" s="256" t="s">
        <v>9199</v>
      </c>
      <c r="B12162" s="67" t="s">
        <v>5906</v>
      </c>
      <c r="C12162" s="77" t="s">
        <v>9272</v>
      </c>
      <c r="D12162" s="93" t="s">
        <v>5891</v>
      </c>
      <c r="E12162" s="55">
        <v>46935</v>
      </c>
      <c r="F12162" s="93"/>
      <c r="G12162" s="93"/>
      <c r="H12162" s="93"/>
      <c r="I12162" s="99"/>
      <c r="J12162" s="99"/>
      <c r="K12162" s="99"/>
      <c r="L12162" s="99"/>
      <c r="M12162" s="99"/>
      <c r="N12162" s="99"/>
      <c r="O12162" s="99"/>
      <c r="P12162" s="99"/>
      <c r="Q12162" s="99"/>
      <c r="R12162" s="99"/>
      <c r="S12162" s="99"/>
      <c r="T12162" s="99"/>
      <c r="U12162" s="99"/>
      <c r="V12162" s="99"/>
      <c r="W12162" s="99"/>
      <c r="X12162" s="99"/>
      <c r="Y12162" s="99"/>
      <c r="Z12162" s="99"/>
      <c r="AF12162" s="326"/>
    </row>
    <row r="12163" spans="1:32" x14ac:dyDescent="0.3">
      <c r="A12163" s="372" t="s">
        <v>9199</v>
      </c>
      <c r="B12163" s="372" t="s">
        <v>1204</v>
      </c>
      <c r="C12163" s="125" t="s">
        <v>14352</v>
      </c>
      <c r="D12163" s="32" t="s">
        <v>20621</v>
      </c>
      <c r="E12163" s="125" t="s">
        <v>13567</v>
      </c>
      <c r="F12163" s="125" t="s">
        <v>1236</v>
      </c>
      <c r="G12163" s="125" t="s">
        <v>1237</v>
      </c>
      <c r="AF12163" s="326"/>
    </row>
    <row r="12164" spans="1:32" x14ac:dyDescent="0.25">
      <c r="A12164" s="44" t="s">
        <v>9199</v>
      </c>
      <c r="B12164" s="44" t="s">
        <v>20353</v>
      </c>
      <c r="C12164" s="45" t="s">
        <v>20354</v>
      </c>
      <c r="D12164" s="32" t="s">
        <v>12570</v>
      </c>
      <c r="E12164" s="46">
        <v>46507</v>
      </c>
      <c r="AF12164" s="326"/>
    </row>
    <row r="12165" spans="1:32" x14ac:dyDescent="0.25">
      <c r="A12165" s="44" t="s">
        <v>7582</v>
      </c>
      <c r="B12165" s="44" t="s">
        <v>3598</v>
      </c>
      <c r="C12165" s="45">
        <v>230301</v>
      </c>
      <c r="D12165" s="45" t="s">
        <v>12340</v>
      </c>
      <c r="E12165" s="45" t="s">
        <v>5580</v>
      </c>
      <c r="AF12165" s="326"/>
    </row>
    <row r="12166" spans="1:32" x14ac:dyDescent="0.25">
      <c r="A12166" s="44" t="s">
        <v>14726</v>
      </c>
      <c r="B12166" s="44" t="s">
        <v>13135</v>
      </c>
      <c r="C12166" s="45">
        <v>15.25</v>
      </c>
      <c r="D12166" s="45" t="s">
        <v>13565</v>
      </c>
      <c r="E12166" s="46">
        <v>47664</v>
      </c>
      <c r="F12166" s="45"/>
      <c r="G12166" s="93"/>
      <c r="H12166" s="93"/>
      <c r="I12166" s="99"/>
      <c r="J12166" s="99"/>
      <c r="K12166" s="99"/>
      <c r="L12166" s="99"/>
      <c r="M12166" s="99"/>
      <c r="N12166" s="99"/>
      <c r="O12166" s="99"/>
      <c r="P12166" s="99"/>
      <c r="Q12166" s="99"/>
      <c r="R12166" s="99"/>
      <c r="S12166" s="99"/>
      <c r="T12166" s="99"/>
      <c r="U12166" s="99"/>
      <c r="V12166" s="99"/>
      <c r="W12166" s="99"/>
      <c r="X12166" s="99"/>
      <c r="Y12166" s="99"/>
      <c r="Z12166" s="99"/>
      <c r="AF12166" s="326"/>
    </row>
    <row r="12167" spans="1:32" x14ac:dyDescent="0.25">
      <c r="A12167" s="44" t="s">
        <v>17182</v>
      </c>
      <c r="B12167" s="44" t="s">
        <v>16907</v>
      </c>
      <c r="C12167" s="45">
        <v>25050401</v>
      </c>
      <c r="D12167" s="45" t="s">
        <v>12340</v>
      </c>
      <c r="E12167" s="45" t="s">
        <v>7651</v>
      </c>
      <c r="AF12167" s="326"/>
    </row>
    <row r="12168" spans="1:32" x14ac:dyDescent="0.25">
      <c r="A12168" s="44" t="s">
        <v>11093</v>
      </c>
      <c r="B12168" s="44" t="s">
        <v>2254</v>
      </c>
      <c r="C12168" s="56" t="s">
        <v>11092</v>
      </c>
      <c r="D12168" s="56" t="s">
        <v>11085</v>
      </c>
      <c r="E12168" s="69">
        <v>45889</v>
      </c>
      <c r="F12168" s="45"/>
      <c r="G12168" s="45"/>
      <c r="H12168" s="93"/>
      <c r="I12168" s="99"/>
      <c r="J12168" s="99"/>
      <c r="K12168" s="99"/>
      <c r="L12168" s="99"/>
      <c r="M12168" s="99"/>
      <c r="N12168" s="256"/>
      <c r="O12168" s="256"/>
      <c r="P12168" s="99"/>
      <c r="Q12168" s="99"/>
      <c r="R12168" s="99"/>
      <c r="S12168" s="99"/>
      <c r="T12168" s="99"/>
      <c r="U12168" s="99"/>
      <c r="V12168" s="99"/>
      <c r="W12168" s="99"/>
      <c r="X12168" s="99"/>
      <c r="Y12168" s="99"/>
      <c r="Z12168" s="99"/>
      <c r="AF12168" s="326"/>
    </row>
    <row r="12169" spans="1:32" x14ac:dyDescent="0.25">
      <c r="A12169" s="44" t="s">
        <v>12827</v>
      </c>
      <c r="B12169" s="44" t="s">
        <v>16000</v>
      </c>
      <c r="C12169" s="45" t="s">
        <v>12828</v>
      </c>
      <c r="D12169" s="93" t="s">
        <v>3876</v>
      </c>
      <c r="E12169" s="359">
        <f>DATE(2027,7,19)</f>
        <v>46587</v>
      </c>
      <c r="F12169" s="93"/>
      <c r="G12169" s="93"/>
      <c r="H12169" s="93"/>
      <c r="I12169" s="99"/>
      <c r="J12169" s="99"/>
      <c r="K12169" s="99"/>
      <c r="L12169" s="99"/>
      <c r="M12169" s="99"/>
      <c r="N12169" s="99"/>
      <c r="O12169" s="99"/>
      <c r="P12169" s="99"/>
      <c r="Q12169" s="99"/>
      <c r="R12169" s="99"/>
      <c r="S12169" s="99"/>
      <c r="T12169" s="99"/>
      <c r="U12169" s="99"/>
      <c r="V12169" s="99"/>
      <c r="W12169" s="99"/>
      <c r="X12169" s="99"/>
      <c r="Y12169" s="99"/>
      <c r="Z12169" s="99"/>
      <c r="AF12169" s="326"/>
    </row>
    <row r="12170" spans="1:32" x14ac:dyDescent="0.3">
      <c r="A12170" s="372" t="s">
        <v>16635</v>
      </c>
      <c r="B12170" s="372" t="s">
        <v>1661</v>
      </c>
      <c r="C12170" s="125" t="s">
        <v>16726</v>
      </c>
      <c r="D12170" s="32" t="s">
        <v>20621</v>
      </c>
      <c r="E12170" s="125" t="s">
        <v>5580</v>
      </c>
      <c r="F12170" s="125" t="s">
        <v>1236</v>
      </c>
      <c r="G12170" s="125" t="s">
        <v>1236</v>
      </c>
      <c r="AF12170" s="326"/>
    </row>
    <row r="12171" spans="1:32" x14ac:dyDescent="0.25">
      <c r="A12171" s="44" t="s">
        <v>13396</v>
      </c>
      <c r="B12171" s="44" t="s">
        <v>13124</v>
      </c>
      <c r="C12171" s="45">
        <v>4.25</v>
      </c>
      <c r="D12171" s="45" t="s">
        <v>13565</v>
      </c>
      <c r="E12171" s="46">
        <v>47422</v>
      </c>
      <c r="F12171" s="45"/>
      <c r="G12171" s="93"/>
      <c r="H12171" s="93"/>
      <c r="I12171" s="99"/>
      <c r="J12171" s="99"/>
      <c r="K12171" s="99"/>
      <c r="L12171" s="99"/>
      <c r="M12171" s="99"/>
      <c r="N12171" s="99"/>
      <c r="O12171" s="99"/>
      <c r="P12171" s="99"/>
      <c r="Q12171" s="99"/>
      <c r="R12171" s="99"/>
      <c r="S12171" s="99"/>
      <c r="T12171" s="99"/>
      <c r="U12171" s="99"/>
      <c r="V12171" s="99"/>
      <c r="W12171" s="99"/>
      <c r="X12171" s="99"/>
      <c r="Y12171" s="99"/>
      <c r="Z12171" s="99"/>
      <c r="AF12171" s="326"/>
    </row>
    <row r="12172" spans="1:32" x14ac:dyDescent="0.25">
      <c r="A12172" s="91" t="s">
        <v>10286</v>
      </c>
      <c r="B12172" s="92" t="s">
        <v>10390</v>
      </c>
      <c r="C12172" s="56" t="s">
        <v>10135</v>
      </c>
      <c r="D12172" s="146" t="s">
        <v>10389</v>
      </c>
      <c r="E12172" s="107">
        <v>45838</v>
      </c>
      <c r="F12172" s="93"/>
      <c r="G12172" s="93"/>
      <c r="H12172" s="93"/>
      <c r="I12172" s="99"/>
      <c r="J12172" s="99"/>
      <c r="K12172" s="99"/>
      <c r="L12172" s="99"/>
      <c r="M12172" s="99"/>
      <c r="N12172" s="256"/>
      <c r="O12172" s="256"/>
      <c r="P12172" s="99"/>
      <c r="Q12172" s="99"/>
      <c r="R12172" s="99"/>
      <c r="S12172" s="99"/>
      <c r="T12172" s="99"/>
      <c r="U12172" s="99"/>
      <c r="V12172" s="99"/>
      <c r="W12172" s="99"/>
      <c r="X12172" s="99"/>
      <c r="Y12172" s="99"/>
      <c r="Z12172" s="99"/>
      <c r="AF12172" s="326"/>
    </row>
    <row r="12173" spans="1:32" x14ac:dyDescent="0.25">
      <c r="A12173" s="44" t="s">
        <v>14300</v>
      </c>
      <c r="B12173" s="44" t="s">
        <v>5639</v>
      </c>
      <c r="C12173" s="45">
        <v>25010401</v>
      </c>
      <c r="D12173" s="45" t="s">
        <v>12340</v>
      </c>
      <c r="E12173" s="45" t="s">
        <v>13581</v>
      </c>
      <c r="AF12173" s="326"/>
    </row>
    <row r="12174" spans="1:32" x14ac:dyDescent="0.25">
      <c r="A12174" s="44" t="s">
        <v>14300</v>
      </c>
      <c r="B12174" s="44" t="s">
        <v>3298</v>
      </c>
      <c r="C12174" s="45">
        <v>25010402</v>
      </c>
      <c r="D12174" s="45" t="s">
        <v>12340</v>
      </c>
      <c r="E12174" s="45" t="s">
        <v>13581</v>
      </c>
      <c r="AF12174" s="326"/>
    </row>
    <row r="12175" spans="1:32" x14ac:dyDescent="0.25">
      <c r="A12175" s="44" t="s">
        <v>14301</v>
      </c>
      <c r="B12175" s="44" t="s">
        <v>3298</v>
      </c>
      <c r="C12175" s="45">
        <v>25010402</v>
      </c>
      <c r="D12175" s="45" t="s">
        <v>12340</v>
      </c>
      <c r="E12175" s="45" t="s">
        <v>13581</v>
      </c>
      <c r="AF12175" s="326"/>
    </row>
    <row r="12176" spans="1:32" x14ac:dyDescent="0.25">
      <c r="A12176" s="44" t="s">
        <v>14301</v>
      </c>
      <c r="B12176" s="44" t="s">
        <v>5639</v>
      </c>
      <c r="C12176" s="45">
        <v>25010401</v>
      </c>
      <c r="D12176" s="45" t="s">
        <v>12340</v>
      </c>
      <c r="E12176" s="45" t="s">
        <v>13581</v>
      </c>
      <c r="AF12176" s="326"/>
    </row>
    <row r="12177" spans="1:32" x14ac:dyDescent="0.25">
      <c r="A12177" s="44" t="s">
        <v>14302</v>
      </c>
      <c r="B12177" s="44" t="s">
        <v>5639</v>
      </c>
      <c r="C12177" s="45">
        <v>25010401</v>
      </c>
      <c r="D12177" s="45" t="s">
        <v>12340</v>
      </c>
      <c r="E12177" s="45" t="s">
        <v>13581</v>
      </c>
      <c r="AF12177" s="326"/>
    </row>
    <row r="12178" spans="1:32" x14ac:dyDescent="0.25">
      <c r="A12178" s="44" t="s">
        <v>14302</v>
      </c>
      <c r="B12178" s="44" t="s">
        <v>3298</v>
      </c>
      <c r="C12178" s="45">
        <v>25010402</v>
      </c>
      <c r="D12178" s="45" t="s">
        <v>12340</v>
      </c>
      <c r="E12178" s="45" t="s">
        <v>13581</v>
      </c>
      <c r="AF12178" s="326"/>
    </row>
    <row r="12179" spans="1:32" x14ac:dyDescent="0.25">
      <c r="A12179" s="44" t="s">
        <v>14303</v>
      </c>
      <c r="B12179" s="44" t="s">
        <v>3298</v>
      </c>
      <c r="C12179" s="45">
        <v>25010402</v>
      </c>
      <c r="D12179" s="45" t="s">
        <v>12340</v>
      </c>
      <c r="E12179" s="45" t="s">
        <v>13581</v>
      </c>
      <c r="AF12179" s="326"/>
    </row>
    <row r="12180" spans="1:32" x14ac:dyDescent="0.25">
      <c r="A12180" s="44" t="s">
        <v>14303</v>
      </c>
      <c r="B12180" s="44" t="s">
        <v>5639</v>
      </c>
      <c r="C12180" s="45">
        <v>25010401</v>
      </c>
      <c r="D12180" s="45" t="s">
        <v>12340</v>
      </c>
      <c r="E12180" s="45" t="s">
        <v>13581</v>
      </c>
      <c r="AF12180" s="326"/>
    </row>
    <row r="12181" spans="1:32" x14ac:dyDescent="0.3">
      <c r="A12181" s="372" t="s">
        <v>1120</v>
      </c>
      <c r="B12181" s="372" t="s">
        <v>4231</v>
      </c>
      <c r="C12181" s="125" t="s">
        <v>11929</v>
      </c>
      <c r="D12181" s="32" t="s">
        <v>20621</v>
      </c>
      <c r="E12181" s="125" t="s">
        <v>7992</v>
      </c>
      <c r="F12181" s="125" t="s">
        <v>1236</v>
      </c>
      <c r="G12181" s="125" t="s">
        <v>1237</v>
      </c>
      <c r="AF12181" s="326"/>
    </row>
    <row r="12182" spans="1:32" x14ac:dyDescent="0.3">
      <c r="A12182" s="372" t="s">
        <v>1120</v>
      </c>
      <c r="B12182" s="372" t="s">
        <v>1214</v>
      </c>
      <c r="C12182" s="125" t="s">
        <v>18610</v>
      </c>
      <c r="D12182" s="32" t="s">
        <v>20621</v>
      </c>
      <c r="E12182" s="125" t="s">
        <v>8976</v>
      </c>
      <c r="F12182" s="125" t="s">
        <v>1236</v>
      </c>
      <c r="G12182" s="125" t="s">
        <v>1237</v>
      </c>
      <c r="AF12182" s="326"/>
    </row>
    <row r="12183" spans="1:32" x14ac:dyDescent="0.25">
      <c r="A12183" s="256" t="s">
        <v>9200</v>
      </c>
      <c r="B12183" s="256" t="s">
        <v>5901</v>
      </c>
      <c r="C12183" s="53" t="s">
        <v>9273</v>
      </c>
      <c r="D12183" s="93" t="s">
        <v>5891</v>
      </c>
      <c r="E12183" s="257">
        <v>46143</v>
      </c>
      <c r="F12183" s="93"/>
      <c r="G12183" s="93"/>
      <c r="H12183" s="93"/>
      <c r="I12183" s="99"/>
      <c r="J12183" s="99"/>
      <c r="K12183" s="99"/>
      <c r="L12183" s="99"/>
      <c r="M12183" s="99"/>
      <c r="N12183" s="99"/>
      <c r="O12183" s="99"/>
      <c r="P12183" s="99"/>
      <c r="Q12183" s="99"/>
      <c r="R12183" s="99"/>
      <c r="S12183" s="99"/>
      <c r="T12183" s="99"/>
      <c r="U12183" s="99"/>
      <c r="V12183" s="99"/>
      <c r="W12183" s="99"/>
      <c r="X12183" s="99"/>
      <c r="Y12183" s="99"/>
      <c r="Z12183" s="99"/>
      <c r="AA12183" s="380"/>
      <c r="AF12183" s="326"/>
    </row>
    <row r="12184" spans="1:32" x14ac:dyDescent="0.25">
      <c r="A12184" s="44" t="s">
        <v>12290</v>
      </c>
      <c r="B12184" s="44" t="s">
        <v>992</v>
      </c>
      <c r="C12184" s="45">
        <v>240802</v>
      </c>
      <c r="D12184" s="45" t="s">
        <v>12340</v>
      </c>
      <c r="E12184" s="45" t="s">
        <v>5239</v>
      </c>
      <c r="AF12184" s="326"/>
    </row>
    <row r="12185" spans="1:32" x14ac:dyDescent="0.3">
      <c r="A12185" s="372" t="s">
        <v>20533</v>
      </c>
      <c r="B12185" s="372" t="s">
        <v>7465</v>
      </c>
      <c r="C12185" s="125" t="s">
        <v>20614</v>
      </c>
      <c r="D12185" s="32" t="s">
        <v>20621</v>
      </c>
      <c r="E12185" s="125" t="s">
        <v>10032</v>
      </c>
      <c r="F12185" s="125" t="s">
        <v>1237</v>
      </c>
      <c r="G12185" s="125" t="s">
        <v>1237</v>
      </c>
      <c r="AF12185" s="326"/>
    </row>
    <row r="12186" spans="1:32" x14ac:dyDescent="0.25">
      <c r="A12186" s="258" t="s">
        <v>13046</v>
      </c>
      <c r="B12186" s="331" t="s">
        <v>13048</v>
      </c>
      <c r="C12186" s="259" t="s">
        <v>13047</v>
      </c>
      <c r="D12186" s="259" t="s">
        <v>1901</v>
      </c>
      <c r="E12186" s="330">
        <v>46158</v>
      </c>
      <c r="F12186" s="93"/>
      <c r="G12186" s="93"/>
      <c r="H12186" s="93"/>
      <c r="I12186" s="99"/>
      <c r="J12186" s="99"/>
      <c r="K12186" s="99"/>
      <c r="L12186" s="99"/>
      <c r="M12186" s="99"/>
      <c r="N12186" s="256"/>
      <c r="O12186" s="256"/>
      <c r="P12186" s="99"/>
      <c r="Q12186" s="99"/>
      <c r="R12186" s="99"/>
      <c r="S12186" s="99"/>
      <c r="T12186" s="99"/>
      <c r="U12186" s="99"/>
      <c r="V12186" s="99"/>
      <c r="W12186" s="99"/>
      <c r="X12186" s="99"/>
      <c r="Y12186" s="99"/>
      <c r="Z12186" s="99"/>
      <c r="AA12186" s="380"/>
      <c r="AF12186" s="326"/>
    </row>
    <row r="12187" spans="1:32" x14ac:dyDescent="0.25">
      <c r="A12187" s="44" t="s">
        <v>5849</v>
      </c>
      <c r="B12187" s="44" t="s">
        <v>20387</v>
      </c>
      <c r="C12187" s="45" t="s">
        <v>5847</v>
      </c>
      <c r="D12187" s="32" t="s">
        <v>12570</v>
      </c>
      <c r="E12187" s="46">
        <v>46265</v>
      </c>
      <c r="AF12187" s="326"/>
    </row>
    <row r="12188" spans="1:32" x14ac:dyDescent="0.25">
      <c r="A12188" s="135" t="s">
        <v>6712</v>
      </c>
      <c r="B12188" s="135" t="s">
        <v>6709</v>
      </c>
      <c r="C12188" s="97" t="s">
        <v>6714</v>
      </c>
      <c r="D12188" s="93" t="s">
        <v>1250</v>
      </c>
      <c r="E12188" s="94">
        <v>46447</v>
      </c>
      <c r="F12188" s="93"/>
      <c r="G12188" s="93"/>
      <c r="H12188" s="93"/>
      <c r="I12188" s="99"/>
      <c r="J12188" s="99"/>
      <c r="K12188" s="99"/>
      <c r="L12188" s="99"/>
      <c r="M12188" s="99"/>
      <c r="N12188" s="256"/>
      <c r="O12188" s="256"/>
      <c r="P12188" s="99"/>
      <c r="Q12188" s="99"/>
      <c r="R12188" s="99"/>
      <c r="S12188" s="99"/>
      <c r="T12188" s="99"/>
      <c r="U12188" s="99"/>
      <c r="V12188" s="99"/>
      <c r="W12188" s="99"/>
      <c r="X12188" s="99"/>
      <c r="Y12188" s="99"/>
      <c r="Z12188" s="99"/>
      <c r="AF12188" s="326"/>
    </row>
    <row r="12189" spans="1:32" x14ac:dyDescent="0.25">
      <c r="A12189" s="44" t="s">
        <v>10777</v>
      </c>
      <c r="B12189" s="44" t="s">
        <v>10712</v>
      </c>
      <c r="C12189" s="45" t="s">
        <v>10778</v>
      </c>
      <c r="D12189" s="46" t="s">
        <v>13037</v>
      </c>
      <c r="E12189" s="46">
        <v>46445</v>
      </c>
      <c r="AF12189" s="326"/>
    </row>
    <row r="12190" spans="1:32" x14ac:dyDescent="0.25">
      <c r="A12190" s="140" t="s">
        <v>1643</v>
      </c>
      <c r="B12190" s="141" t="s">
        <v>1644</v>
      </c>
      <c r="C12190" s="146" t="s">
        <v>3863</v>
      </c>
      <c r="D12190" s="146" t="s">
        <v>3861</v>
      </c>
      <c r="E12190" s="107">
        <v>45417</v>
      </c>
      <c r="F12190" s="93"/>
      <c r="G12190" s="93"/>
      <c r="H12190" s="93"/>
      <c r="I12190" s="99"/>
      <c r="J12190" s="99"/>
      <c r="K12190" s="99"/>
      <c r="L12190" s="99"/>
      <c r="M12190" s="99"/>
      <c r="N12190" s="256"/>
      <c r="O12190" s="256"/>
      <c r="P12190" s="99"/>
      <c r="Q12190" s="99"/>
      <c r="R12190" s="99"/>
      <c r="S12190" s="99"/>
      <c r="T12190" s="99"/>
      <c r="U12190" s="99"/>
      <c r="V12190" s="99"/>
      <c r="W12190" s="99"/>
      <c r="X12190" s="99"/>
      <c r="Y12190" s="99"/>
      <c r="Z12190" s="99"/>
      <c r="AF12190" s="326"/>
    </row>
    <row r="12191" spans="1:32" x14ac:dyDescent="0.3">
      <c r="A12191" s="372" t="s">
        <v>8417</v>
      </c>
      <c r="B12191" s="372" t="s">
        <v>2787</v>
      </c>
      <c r="C12191" s="125" t="s">
        <v>8393</v>
      </c>
      <c r="D12191" s="32" t="s">
        <v>20621</v>
      </c>
      <c r="E12191" s="125" t="s">
        <v>4471</v>
      </c>
      <c r="F12191" s="125" t="s">
        <v>1236</v>
      </c>
      <c r="G12191" s="125" t="s">
        <v>1237</v>
      </c>
      <c r="AF12191" s="326"/>
    </row>
    <row r="12192" spans="1:32" x14ac:dyDescent="0.25">
      <c r="A12192" s="44" t="s">
        <v>19534</v>
      </c>
      <c r="B12192" s="44" t="s">
        <v>8377</v>
      </c>
      <c r="C12192" s="45">
        <v>230505</v>
      </c>
      <c r="D12192" s="45" t="s">
        <v>12340</v>
      </c>
      <c r="E12192" s="45" t="s">
        <v>7651</v>
      </c>
      <c r="AF12192" s="326"/>
    </row>
    <row r="12193" spans="1:32" x14ac:dyDescent="0.25">
      <c r="A12193" s="44" t="s">
        <v>19534</v>
      </c>
      <c r="B12193" s="44" t="s">
        <v>10031</v>
      </c>
      <c r="C12193" s="45">
        <v>240101</v>
      </c>
      <c r="D12193" s="45" t="s">
        <v>12340</v>
      </c>
      <c r="E12193" s="45" t="s">
        <v>10032</v>
      </c>
      <c r="AF12193" s="326"/>
    </row>
    <row r="12194" spans="1:32" x14ac:dyDescent="0.25">
      <c r="A12194" s="44" t="s">
        <v>11229</v>
      </c>
      <c r="B12194" s="44" t="s">
        <v>11168</v>
      </c>
      <c r="C12194" s="45" t="s">
        <v>11230</v>
      </c>
      <c r="D12194" s="46" t="s">
        <v>13037</v>
      </c>
      <c r="E12194" s="46">
        <v>46231</v>
      </c>
      <c r="AF12194" s="326"/>
    </row>
    <row r="12195" spans="1:32" x14ac:dyDescent="0.3">
      <c r="A12195" s="372" t="s">
        <v>20153</v>
      </c>
      <c r="B12195" s="372" t="s">
        <v>5064</v>
      </c>
      <c r="C12195" s="125" t="s">
        <v>16873</v>
      </c>
      <c r="D12195" s="32" t="s">
        <v>20621</v>
      </c>
      <c r="E12195" s="125" t="s">
        <v>10638</v>
      </c>
      <c r="F12195" s="125" t="s">
        <v>1236</v>
      </c>
      <c r="G12195" s="125" t="s">
        <v>1237</v>
      </c>
      <c r="AF12195" s="326"/>
    </row>
    <row r="12196" spans="1:32" x14ac:dyDescent="0.3">
      <c r="A12196" s="372" t="s">
        <v>20153</v>
      </c>
      <c r="B12196" s="372" t="s">
        <v>7359</v>
      </c>
      <c r="C12196" s="125" t="s">
        <v>20262</v>
      </c>
      <c r="D12196" s="32" t="s">
        <v>20621</v>
      </c>
      <c r="E12196" s="125" t="s">
        <v>8976</v>
      </c>
      <c r="F12196" s="125" t="s">
        <v>1236</v>
      </c>
      <c r="G12196" s="125" t="s">
        <v>1237</v>
      </c>
      <c r="AF12196" s="326"/>
    </row>
    <row r="12197" spans="1:32" x14ac:dyDescent="0.3">
      <c r="A12197" s="385" t="s">
        <v>14183</v>
      </c>
      <c r="B12197" s="385" t="s">
        <v>1339</v>
      </c>
      <c r="C12197" s="387">
        <v>24027</v>
      </c>
      <c r="D12197" s="93" t="s">
        <v>5007</v>
      </c>
      <c r="E12197" s="388">
        <v>46507</v>
      </c>
      <c r="AF12197" s="326"/>
    </row>
    <row r="12198" spans="1:32" x14ac:dyDescent="0.25">
      <c r="A12198" s="44" t="s">
        <v>5647</v>
      </c>
      <c r="B12198" s="44" t="s">
        <v>210</v>
      </c>
      <c r="C12198" s="45">
        <v>241001</v>
      </c>
      <c r="D12198" s="45" t="s">
        <v>12340</v>
      </c>
      <c r="E12198" s="45" t="s">
        <v>5650</v>
      </c>
      <c r="AF12198" s="326"/>
    </row>
    <row r="12199" spans="1:32" x14ac:dyDescent="0.25">
      <c r="A12199" s="44" t="s">
        <v>9641</v>
      </c>
      <c r="B12199" s="44" t="s">
        <v>15915</v>
      </c>
      <c r="C12199" s="45" t="s">
        <v>9925</v>
      </c>
      <c r="D12199" s="93" t="s">
        <v>3876</v>
      </c>
      <c r="E12199" s="359">
        <f>DATE(2026,8,15)</f>
        <v>46249</v>
      </c>
      <c r="F12199" s="93"/>
      <c r="G12199" s="93"/>
      <c r="H12199" s="93"/>
      <c r="I12199" s="99"/>
      <c r="J12199" s="99"/>
      <c r="K12199" s="99"/>
      <c r="L12199" s="99"/>
      <c r="M12199" s="99"/>
      <c r="N12199" s="99"/>
      <c r="O12199" s="99"/>
      <c r="P12199" s="99"/>
      <c r="Q12199" s="99"/>
      <c r="R12199" s="99"/>
      <c r="S12199" s="99"/>
      <c r="T12199" s="99"/>
      <c r="U12199" s="99"/>
      <c r="V12199" s="99"/>
      <c r="W12199" s="99"/>
      <c r="X12199" s="99"/>
      <c r="Y12199" s="99"/>
      <c r="Z12199" s="99"/>
      <c r="AA12199" s="380"/>
      <c r="AF12199" s="326"/>
    </row>
    <row r="12200" spans="1:32" x14ac:dyDescent="0.25">
      <c r="A12200" s="44" t="s">
        <v>4529</v>
      </c>
      <c r="B12200" s="44" t="s">
        <v>4036</v>
      </c>
      <c r="C12200" s="45">
        <v>24060401</v>
      </c>
      <c r="D12200" s="45" t="s">
        <v>12340</v>
      </c>
      <c r="E12200" s="45" t="s">
        <v>5235</v>
      </c>
      <c r="AF12200" s="326"/>
    </row>
    <row r="12201" spans="1:32" x14ac:dyDescent="0.25">
      <c r="A12201" s="100" t="s">
        <v>3561</v>
      </c>
      <c r="B12201" s="92" t="s">
        <v>3574</v>
      </c>
      <c r="C12201" s="93" t="s">
        <v>3575</v>
      </c>
      <c r="D12201" s="93" t="s">
        <v>1250</v>
      </c>
      <c r="E12201" s="94">
        <v>46496</v>
      </c>
      <c r="F12201" s="93"/>
      <c r="G12201" s="93"/>
      <c r="H12201" s="93"/>
      <c r="I12201" s="99"/>
      <c r="J12201" s="99"/>
      <c r="K12201" s="99"/>
      <c r="L12201" s="99"/>
      <c r="M12201" s="99"/>
      <c r="N12201" s="256"/>
      <c r="O12201" s="256"/>
      <c r="P12201" s="99"/>
      <c r="Q12201" s="99"/>
      <c r="R12201" s="99"/>
      <c r="S12201" s="99"/>
      <c r="T12201" s="99"/>
      <c r="U12201" s="99"/>
      <c r="V12201" s="99"/>
      <c r="W12201" s="99"/>
      <c r="X12201" s="99"/>
      <c r="Y12201" s="99"/>
      <c r="Z12201" s="99"/>
      <c r="AF12201" s="326"/>
    </row>
    <row r="12202" spans="1:32" x14ac:dyDescent="0.3">
      <c r="A12202" s="372" t="s">
        <v>13926</v>
      </c>
      <c r="B12202" s="372" t="s">
        <v>16724</v>
      </c>
      <c r="C12202" s="125" t="s">
        <v>14353</v>
      </c>
      <c r="D12202" s="32" t="s">
        <v>20621</v>
      </c>
      <c r="E12202" s="125" t="s">
        <v>13567</v>
      </c>
      <c r="F12202" s="125" t="s">
        <v>1236</v>
      </c>
      <c r="G12202" s="125" t="s">
        <v>1237</v>
      </c>
      <c r="AF12202" s="326"/>
    </row>
    <row r="12203" spans="1:32" x14ac:dyDescent="0.25">
      <c r="A12203" s="44" t="s">
        <v>11842</v>
      </c>
      <c r="B12203" s="44" t="s">
        <v>20392</v>
      </c>
      <c r="C12203" s="45" t="s">
        <v>11841</v>
      </c>
      <c r="D12203" s="32" t="s">
        <v>12570</v>
      </c>
      <c r="E12203" s="46">
        <v>46265</v>
      </c>
      <c r="AF12203" s="326"/>
    </row>
    <row r="12204" spans="1:32" x14ac:dyDescent="0.3">
      <c r="A12204" s="99" t="s">
        <v>16516</v>
      </c>
      <c r="B12204" s="92" t="s">
        <v>16522</v>
      </c>
      <c r="C12204" s="93" t="s">
        <v>16523</v>
      </c>
      <c r="D12204" s="93" t="s">
        <v>11085</v>
      </c>
      <c r="E12204" s="94">
        <v>47361</v>
      </c>
      <c r="F12204" s="93"/>
      <c r="G12204" s="93"/>
      <c r="H12204" s="93"/>
      <c r="I12204" s="99"/>
      <c r="J12204" s="99"/>
      <c r="K12204" s="99"/>
      <c r="L12204" s="99"/>
      <c r="M12204" s="99"/>
      <c r="N12204" s="99"/>
      <c r="O12204" s="99"/>
      <c r="P12204" s="99"/>
      <c r="Q12204" s="99"/>
      <c r="R12204" s="99"/>
      <c r="S12204" s="99"/>
      <c r="T12204" s="99"/>
      <c r="U12204" s="99"/>
      <c r="V12204" s="99"/>
      <c r="W12204" s="99"/>
      <c r="X12204" s="99"/>
      <c r="Y12204" s="99"/>
      <c r="Z12204" s="99"/>
      <c r="AF12204" s="326"/>
    </row>
    <row r="12205" spans="1:32" x14ac:dyDescent="0.25">
      <c r="A12205" s="44" t="s">
        <v>17183</v>
      </c>
      <c r="B12205" s="44" t="s">
        <v>3298</v>
      </c>
      <c r="C12205" s="45">
        <v>23010402</v>
      </c>
      <c r="D12205" s="45" t="s">
        <v>12340</v>
      </c>
      <c r="E12205" s="45" t="s">
        <v>5640</v>
      </c>
      <c r="AF12205" s="326"/>
    </row>
    <row r="12206" spans="1:32" x14ac:dyDescent="0.25">
      <c r="A12206" s="44" t="s">
        <v>17183</v>
      </c>
      <c r="B12206" s="44" t="s">
        <v>1733</v>
      </c>
      <c r="C12206" s="45">
        <v>250101</v>
      </c>
      <c r="D12206" s="45" t="s">
        <v>12340</v>
      </c>
      <c r="E12206" s="45" t="s">
        <v>13567</v>
      </c>
      <c r="AF12206" s="326"/>
    </row>
    <row r="12207" spans="1:32" x14ac:dyDescent="0.25">
      <c r="A12207" s="44" t="s">
        <v>17183</v>
      </c>
      <c r="B12207" s="44" t="s">
        <v>5639</v>
      </c>
      <c r="C12207" s="45">
        <v>25010401</v>
      </c>
      <c r="D12207" s="45" t="s">
        <v>12340</v>
      </c>
      <c r="E12207" s="45" t="s">
        <v>13581</v>
      </c>
      <c r="AF12207" s="326"/>
    </row>
    <row r="12208" spans="1:32" x14ac:dyDescent="0.25">
      <c r="A12208" s="44" t="s">
        <v>17183</v>
      </c>
      <c r="B12208" s="44" t="s">
        <v>5470</v>
      </c>
      <c r="C12208" s="45">
        <v>250604</v>
      </c>
      <c r="D12208" s="45" t="s">
        <v>12340</v>
      </c>
      <c r="E12208" s="45" t="s">
        <v>8383</v>
      </c>
      <c r="AF12208" s="326"/>
    </row>
    <row r="12209" spans="1:32" x14ac:dyDescent="0.25">
      <c r="A12209" s="44" t="s">
        <v>17183</v>
      </c>
      <c r="B12209" s="44" t="s">
        <v>18840</v>
      </c>
      <c r="C12209" s="45">
        <v>260202</v>
      </c>
      <c r="D12209" s="45" t="s">
        <v>12340</v>
      </c>
      <c r="E12209" s="45" t="s">
        <v>10021</v>
      </c>
      <c r="AF12209" s="326"/>
    </row>
    <row r="12210" spans="1:32" x14ac:dyDescent="0.25">
      <c r="A12210" s="44" t="s">
        <v>12904</v>
      </c>
      <c r="B12210" s="44" t="s">
        <v>12161</v>
      </c>
      <c r="C12210" s="45" t="s">
        <v>12166</v>
      </c>
      <c r="D12210" s="45" t="s">
        <v>12177</v>
      </c>
      <c r="E12210" s="45" t="s">
        <v>11298</v>
      </c>
      <c r="F12210" s="93"/>
      <c r="G12210" s="93"/>
      <c r="H12210" s="93"/>
      <c r="I12210" s="99"/>
      <c r="J12210" s="99"/>
      <c r="K12210" s="99"/>
      <c r="L12210" s="99"/>
      <c r="M12210" s="99"/>
      <c r="N12210" s="99"/>
      <c r="O12210" s="99"/>
      <c r="P12210" s="99"/>
      <c r="Q12210" s="99"/>
      <c r="R12210" s="99"/>
      <c r="S12210" s="99"/>
      <c r="T12210" s="99"/>
      <c r="U12210" s="99"/>
      <c r="V12210" s="99"/>
      <c r="W12210" s="99"/>
      <c r="X12210" s="99"/>
      <c r="Y12210" s="99"/>
      <c r="Z12210" s="99"/>
      <c r="AF12210" s="326"/>
    </row>
    <row r="12211" spans="1:32" x14ac:dyDescent="0.25">
      <c r="A12211" s="44" t="s">
        <v>12904</v>
      </c>
      <c r="B12211" s="44" t="s">
        <v>12161</v>
      </c>
      <c r="C12211" s="45" t="s">
        <v>12166</v>
      </c>
      <c r="D12211" s="93" t="s">
        <v>18817</v>
      </c>
      <c r="E12211" s="45" t="s">
        <v>11298</v>
      </c>
      <c r="F12211" s="379"/>
      <c r="G12211" s="379"/>
      <c r="H12211" s="379"/>
      <c r="I12211" s="380"/>
      <c r="J12211" s="380"/>
      <c r="K12211" s="380"/>
      <c r="L12211" s="380"/>
      <c r="M12211" s="380"/>
      <c r="N12211" s="380"/>
      <c r="O12211" s="380"/>
      <c r="P12211" s="380"/>
      <c r="Q12211" s="380"/>
      <c r="R12211" s="380"/>
      <c r="S12211" s="380"/>
      <c r="T12211" s="380"/>
      <c r="U12211" s="380"/>
      <c r="V12211" s="380"/>
      <c r="W12211" s="380"/>
      <c r="X12211" s="380"/>
      <c r="Y12211" s="380"/>
      <c r="Z12211" s="380"/>
      <c r="AA12211" s="380"/>
      <c r="AF12211" s="326"/>
    </row>
    <row r="12212" spans="1:32" x14ac:dyDescent="0.25">
      <c r="A12212" s="44" t="s">
        <v>19535</v>
      </c>
      <c r="B12212" s="44" t="s">
        <v>2433</v>
      </c>
      <c r="C12212" s="45">
        <v>230105</v>
      </c>
      <c r="D12212" s="45" t="s">
        <v>12340</v>
      </c>
      <c r="E12212" s="45" t="s">
        <v>5580</v>
      </c>
      <c r="AF12212" s="326"/>
    </row>
    <row r="12213" spans="1:32" x14ac:dyDescent="0.25">
      <c r="A12213" s="44" t="s">
        <v>19535</v>
      </c>
      <c r="B12213" s="44" t="s">
        <v>5447</v>
      </c>
      <c r="C12213" s="45">
        <v>220802</v>
      </c>
      <c r="D12213" s="45" t="s">
        <v>12340</v>
      </c>
      <c r="E12213" s="45" t="s">
        <v>5239</v>
      </c>
      <c r="AF12213" s="326"/>
    </row>
    <row r="12214" spans="1:32" x14ac:dyDescent="0.25">
      <c r="A12214" s="44" t="s">
        <v>19535</v>
      </c>
      <c r="B12214" s="44" t="s">
        <v>967</v>
      </c>
      <c r="C12214" s="45">
        <v>220601</v>
      </c>
      <c r="D12214" s="45" t="s">
        <v>12340</v>
      </c>
      <c r="E12214" s="45" t="s">
        <v>5235</v>
      </c>
      <c r="AF12214" s="326"/>
    </row>
    <row r="12215" spans="1:32" x14ac:dyDescent="0.25">
      <c r="A12215" s="44" t="s">
        <v>18155</v>
      </c>
      <c r="B12215" s="44" t="s">
        <v>16246</v>
      </c>
      <c r="C12215" s="45" t="s">
        <v>12829</v>
      </c>
      <c r="D12215" s="93" t="s">
        <v>3876</v>
      </c>
      <c r="E12215" s="359">
        <f>DATE(2028,10,25)</f>
        <v>47051</v>
      </c>
      <c r="F12215" s="93"/>
      <c r="G12215" s="93"/>
      <c r="H12215" s="93"/>
      <c r="I12215" s="99"/>
      <c r="J12215" s="99"/>
      <c r="K12215" s="99"/>
      <c r="L12215" s="99"/>
      <c r="M12215" s="99"/>
      <c r="N12215" s="99"/>
      <c r="O12215" s="99"/>
      <c r="P12215" s="99"/>
      <c r="Q12215" s="99"/>
      <c r="R12215" s="99"/>
      <c r="S12215" s="99"/>
      <c r="T12215" s="99"/>
      <c r="U12215" s="99"/>
      <c r="V12215" s="99"/>
      <c r="W12215" s="99"/>
      <c r="X12215" s="99"/>
      <c r="Y12215" s="99"/>
      <c r="Z12215" s="99"/>
      <c r="AF12215" s="326"/>
    </row>
    <row r="12216" spans="1:32" x14ac:dyDescent="0.25">
      <c r="A12216" s="44" t="s">
        <v>10090</v>
      </c>
      <c r="B12216" s="44" t="s">
        <v>20375</v>
      </c>
      <c r="C12216" s="45" t="s">
        <v>10093</v>
      </c>
      <c r="D12216" s="32" t="s">
        <v>12570</v>
      </c>
      <c r="E12216" s="46">
        <v>46507</v>
      </c>
      <c r="AF12216" s="326"/>
    </row>
    <row r="12217" spans="1:32" x14ac:dyDescent="0.3">
      <c r="A12217" s="372" t="s">
        <v>1121</v>
      </c>
      <c r="B12217" s="372" t="s">
        <v>8716</v>
      </c>
      <c r="C12217" s="125" t="s">
        <v>8717</v>
      </c>
      <c r="D12217" s="32" t="s">
        <v>20621</v>
      </c>
      <c r="E12217" s="125" t="s">
        <v>8524</v>
      </c>
      <c r="F12217" s="125" t="s">
        <v>1236</v>
      </c>
      <c r="G12217" s="125" t="s">
        <v>1237</v>
      </c>
      <c r="AF12217" s="326"/>
    </row>
    <row r="12218" spans="1:32" x14ac:dyDescent="0.25">
      <c r="A12218" s="44" t="s">
        <v>1121</v>
      </c>
      <c r="B12218" s="92" t="s">
        <v>10390</v>
      </c>
      <c r="C12218" s="56" t="s">
        <v>10120</v>
      </c>
      <c r="D12218" s="146" t="s">
        <v>10389</v>
      </c>
      <c r="E12218" s="107">
        <v>45838</v>
      </c>
      <c r="F12218" s="93"/>
      <c r="G12218" s="93"/>
      <c r="H12218" s="93"/>
      <c r="I12218" s="99"/>
      <c r="J12218" s="99"/>
      <c r="K12218" s="99"/>
      <c r="L12218" s="99"/>
      <c r="M12218" s="99"/>
      <c r="N12218" s="256"/>
      <c r="O12218" s="256"/>
      <c r="P12218" s="99"/>
      <c r="Q12218" s="99"/>
      <c r="R12218" s="99"/>
      <c r="S12218" s="99"/>
      <c r="T12218" s="99"/>
      <c r="U12218" s="99"/>
      <c r="V12218" s="99"/>
      <c r="W12218" s="99"/>
      <c r="X12218" s="99"/>
      <c r="Y12218" s="99"/>
      <c r="Z12218" s="99"/>
      <c r="AF12218" s="326"/>
    </row>
    <row r="12219" spans="1:32" x14ac:dyDescent="0.25">
      <c r="A12219" s="44" t="s">
        <v>10779</v>
      </c>
      <c r="B12219" s="44" t="s">
        <v>6798</v>
      </c>
      <c r="C12219" s="45" t="s">
        <v>10770</v>
      </c>
      <c r="D12219" s="46" t="s">
        <v>13037</v>
      </c>
      <c r="E12219" s="46">
        <v>46568</v>
      </c>
      <c r="AF12219" s="326"/>
    </row>
    <row r="12220" spans="1:32" x14ac:dyDescent="0.25">
      <c r="A12220" s="44" t="s">
        <v>7021</v>
      </c>
      <c r="B12220" s="44" t="s">
        <v>2433</v>
      </c>
      <c r="C12220" s="45">
        <v>230105</v>
      </c>
      <c r="D12220" s="45" t="s">
        <v>12340</v>
      </c>
      <c r="E12220" s="45" t="s">
        <v>5580</v>
      </c>
      <c r="AF12220" s="326"/>
    </row>
    <row r="12221" spans="1:32" x14ac:dyDescent="0.25">
      <c r="A12221" s="44" t="s">
        <v>10287</v>
      </c>
      <c r="B12221" s="92" t="s">
        <v>10390</v>
      </c>
      <c r="C12221" s="56" t="s">
        <v>10120</v>
      </c>
      <c r="D12221" s="146" t="s">
        <v>10389</v>
      </c>
      <c r="E12221" s="107">
        <v>45838</v>
      </c>
      <c r="F12221" s="93"/>
      <c r="G12221" s="93"/>
      <c r="H12221" s="93"/>
      <c r="I12221" s="99"/>
      <c r="J12221" s="99"/>
      <c r="K12221" s="99"/>
      <c r="L12221" s="99"/>
      <c r="M12221" s="99"/>
      <c r="N12221" s="256"/>
      <c r="O12221" s="256"/>
      <c r="P12221" s="99"/>
      <c r="Q12221" s="99"/>
      <c r="R12221" s="99"/>
      <c r="S12221" s="99"/>
      <c r="T12221" s="99"/>
      <c r="U12221" s="99"/>
      <c r="V12221" s="99"/>
      <c r="W12221" s="99"/>
      <c r="X12221" s="99"/>
      <c r="Y12221" s="99"/>
      <c r="Z12221" s="99"/>
      <c r="AF12221" s="326"/>
    </row>
    <row r="12222" spans="1:32" x14ac:dyDescent="0.25">
      <c r="A12222" s="44" t="s">
        <v>13738</v>
      </c>
      <c r="B12222" s="44" t="s">
        <v>5639</v>
      </c>
      <c r="C12222" s="45">
        <v>25010401</v>
      </c>
      <c r="D12222" s="45" t="s">
        <v>12340</v>
      </c>
      <c r="E12222" s="45" t="s">
        <v>13581</v>
      </c>
      <c r="AF12222" s="326"/>
    </row>
    <row r="12223" spans="1:32" x14ac:dyDescent="0.25">
      <c r="A12223" s="44" t="s">
        <v>13738</v>
      </c>
      <c r="B12223" s="44" t="s">
        <v>3298</v>
      </c>
      <c r="C12223" s="45">
        <v>25010402</v>
      </c>
      <c r="D12223" s="45" t="s">
        <v>12340</v>
      </c>
      <c r="E12223" s="45" t="s">
        <v>13581</v>
      </c>
      <c r="AF12223" s="326"/>
    </row>
    <row r="12224" spans="1:32" x14ac:dyDescent="0.25">
      <c r="A12224" s="44" t="s">
        <v>13738</v>
      </c>
      <c r="B12224" s="44" t="s">
        <v>1733</v>
      </c>
      <c r="C12224" s="45">
        <v>250101</v>
      </c>
      <c r="D12224" s="45" t="s">
        <v>12340</v>
      </c>
      <c r="E12224" s="45" t="s">
        <v>13567</v>
      </c>
      <c r="AF12224" s="326"/>
    </row>
    <row r="12225" spans="1:32" x14ac:dyDescent="0.25">
      <c r="A12225" s="44" t="s">
        <v>2656</v>
      </c>
      <c r="B12225" s="44" t="s">
        <v>2657</v>
      </c>
      <c r="C12225" s="45" t="s">
        <v>2658</v>
      </c>
      <c r="D12225" s="45" t="s">
        <v>12177</v>
      </c>
      <c r="E12225" s="45" t="s">
        <v>5452</v>
      </c>
      <c r="F12225" s="93"/>
      <c r="G12225" s="93"/>
      <c r="H12225" s="93"/>
      <c r="I12225" s="99"/>
      <c r="J12225" s="99"/>
      <c r="K12225" s="99"/>
      <c r="L12225" s="99"/>
      <c r="M12225" s="99"/>
      <c r="N12225" s="99"/>
      <c r="O12225" s="99"/>
      <c r="P12225" s="99"/>
      <c r="Q12225" s="99"/>
      <c r="R12225" s="99"/>
      <c r="S12225" s="99"/>
      <c r="T12225" s="99"/>
      <c r="U12225" s="99"/>
      <c r="V12225" s="99"/>
      <c r="W12225" s="99"/>
      <c r="X12225" s="99"/>
      <c r="Y12225" s="99"/>
      <c r="Z12225" s="99"/>
      <c r="AF12225" s="326"/>
    </row>
    <row r="12226" spans="1:32" x14ac:dyDescent="0.25">
      <c r="A12226" s="44" t="s">
        <v>2656</v>
      </c>
      <c r="B12226" s="44" t="s">
        <v>8984</v>
      </c>
      <c r="C12226" s="45" t="s">
        <v>8985</v>
      </c>
      <c r="D12226" s="45" t="s">
        <v>12177</v>
      </c>
      <c r="E12226" s="45" t="s">
        <v>2628</v>
      </c>
      <c r="F12226" s="93"/>
      <c r="G12226" s="93"/>
      <c r="H12226" s="93"/>
      <c r="I12226" s="99"/>
      <c r="J12226" s="99"/>
      <c r="K12226" s="99"/>
      <c r="L12226" s="99"/>
      <c r="M12226" s="99"/>
      <c r="N12226" s="99"/>
      <c r="O12226" s="99"/>
      <c r="P12226" s="99"/>
      <c r="Q12226" s="99"/>
      <c r="R12226" s="99"/>
      <c r="S12226" s="99"/>
      <c r="T12226" s="99"/>
      <c r="U12226" s="99"/>
      <c r="V12226" s="99"/>
      <c r="W12226" s="99"/>
      <c r="X12226" s="99"/>
      <c r="Y12226" s="99"/>
      <c r="Z12226" s="99"/>
      <c r="AF12226" s="326"/>
    </row>
    <row r="12227" spans="1:32" x14ac:dyDescent="0.25">
      <c r="A12227" s="44" t="s">
        <v>2656</v>
      </c>
      <c r="B12227" s="44" t="s">
        <v>2657</v>
      </c>
      <c r="C12227" s="45" t="s">
        <v>2658</v>
      </c>
      <c r="D12227" s="93" t="s">
        <v>18817</v>
      </c>
      <c r="E12227" s="45" t="s">
        <v>5452</v>
      </c>
      <c r="F12227" s="379"/>
      <c r="G12227" s="379"/>
      <c r="H12227" s="379"/>
      <c r="I12227" s="380"/>
      <c r="J12227" s="380"/>
      <c r="K12227" s="380"/>
      <c r="L12227" s="380"/>
      <c r="M12227" s="380"/>
      <c r="N12227" s="380"/>
      <c r="O12227" s="380"/>
      <c r="P12227" s="380"/>
      <c r="Q12227" s="380"/>
      <c r="R12227" s="380"/>
      <c r="S12227" s="380"/>
      <c r="T12227" s="380"/>
      <c r="U12227" s="380"/>
      <c r="V12227" s="380"/>
      <c r="W12227" s="380"/>
      <c r="X12227" s="380"/>
      <c r="Y12227" s="380"/>
      <c r="Z12227" s="380"/>
      <c r="AA12227" s="380"/>
      <c r="AF12227" s="326"/>
    </row>
    <row r="12228" spans="1:32" x14ac:dyDescent="0.25">
      <c r="A12228" s="44" t="s">
        <v>2656</v>
      </c>
      <c r="B12228" s="44" t="s">
        <v>8984</v>
      </c>
      <c r="C12228" s="45" t="s">
        <v>8985</v>
      </c>
      <c r="D12228" s="93" t="s">
        <v>18817</v>
      </c>
      <c r="E12228" s="45" t="s">
        <v>2628</v>
      </c>
      <c r="F12228" s="379"/>
      <c r="G12228" s="379"/>
      <c r="H12228" s="379"/>
      <c r="I12228" s="380"/>
      <c r="J12228" s="380"/>
      <c r="K12228" s="380"/>
      <c r="L12228" s="380"/>
      <c r="M12228" s="380"/>
      <c r="N12228" s="380"/>
      <c r="O12228" s="380"/>
      <c r="P12228" s="380"/>
      <c r="Q12228" s="380"/>
      <c r="R12228" s="380"/>
      <c r="S12228" s="380"/>
      <c r="T12228" s="380"/>
      <c r="U12228" s="380"/>
      <c r="V12228" s="380"/>
      <c r="W12228" s="380"/>
      <c r="X12228" s="380"/>
      <c r="Y12228" s="380"/>
      <c r="Z12228" s="380"/>
      <c r="AA12228" s="380"/>
      <c r="AF12228" s="326"/>
    </row>
    <row r="12229" spans="1:32" x14ac:dyDescent="0.25">
      <c r="A12229" s="44" t="s">
        <v>2656</v>
      </c>
      <c r="B12229" s="44" t="s">
        <v>2657</v>
      </c>
      <c r="C12229" s="45" t="s">
        <v>15218</v>
      </c>
      <c r="D12229" s="45" t="s">
        <v>10697</v>
      </c>
      <c r="E12229" s="46">
        <v>46477</v>
      </c>
      <c r="F12229" s="93"/>
      <c r="G12229" s="93"/>
      <c r="H12229" s="93"/>
      <c r="I12229" s="99"/>
      <c r="J12229" s="99"/>
      <c r="K12229" s="99"/>
      <c r="L12229" s="99"/>
      <c r="M12229" s="99"/>
      <c r="N12229" s="256"/>
      <c r="O12229" s="256"/>
      <c r="P12229" s="99"/>
      <c r="Q12229" s="99"/>
      <c r="R12229" s="99"/>
      <c r="S12229" s="99"/>
      <c r="T12229" s="99"/>
      <c r="U12229" s="99"/>
      <c r="V12229" s="99"/>
      <c r="W12229" s="99"/>
      <c r="X12229" s="99"/>
      <c r="Y12229" s="99"/>
      <c r="Z12229" s="99"/>
      <c r="AF12229" s="326"/>
    </row>
    <row r="12230" spans="1:32" x14ac:dyDescent="0.25">
      <c r="A12230" s="44" t="s">
        <v>2656</v>
      </c>
      <c r="B12230" s="44" t="s">
        <v>8984</v>
      </c>
      <c r="C12230" s="45" t="s">
        <v>8985</v>
      </c>
      <c r="D12230" s="45" t="s">
        <v>10697</v>
      </c>
      <c r="E12230" s="45" t="s">
        <v>2628</v>
      </c>
      <c r="F12230" s="93"/>
      <c r="G12230" s="93"/>
      <c r="H12230" s="93"/>
      <c r="I12230" s="99"/>
      <c r="J12230" s="99"/>
      <c r="K12230" s="99"/>
      <c r="L12230" s="99"/>
      <c r="M12230" s="99"/>
      <c r="N12230" s="256"/>
      <c r="O12230" s="256"/>
      <c r="P12230" s="99"/>
      <c r="Q12230" s="99"/>
      <c r="R12230" s="99"/>
      <c r="S12230" s="99"/>
      <c r="T12230" s="99"/>
      <c r="U12230" s="99"/>
      <c r="V12230" s="99"/>
      <c r="W12230" s="99"/>
      <c r="X12230" s="99"/>
      <c r="Y12230" s="99"/>
      <c r="Z12230" s="99"/>
      <c r="AF12230" s="326"/>
    </row>
    <row r="12231" spans="1:32" x14ac:dyDescent="0.3">
      <c r="A12231" s="372" t="s">
        <v>16636</v>
      </c>
      <c r="B12231" s="372" t="s">
        <v>1660</v>
      </c>
      <c r="C12231" s="125" t="s">
        <v>14425</v>
      </c>
      <c r="D12231" s="32" t="s">
        <v>20621</v>
      </c>
      <c r="E12231" s="125" t="s">
        <v>12895</v>
      </c>
      <c r="F12231" s="125" t="s">
        <v>1237</v>
      </c>
      <c r="G12231" s="125" t="s">
        <v>1237</v>
      </c>
      <c r="AF12231" s="326"/>
    </row>
    <row r="12232" spans="1:32" x14ac:dyDescent="0.25">
      <c r="A12232" s="44" t="s">
        <v>9642</v>
      </c>
      <c r="B12232" s="44" t="s">
        <v>16247</v>
      </c>
      <c r="C12232" s="45" t="s">
        <v>18422</v>
      </c>
      <c r="D12232" s="93" t="s">
        <v>3876</v>
      </c>
      <c r="E12232" s="359">
        <f>DATE(2029,9,10)</f>
        <v>47371</v>
      </c>
      <c r="F12232" s="93"/>
      <c r="G12232" s="93"/>
      <c r="H12232" s="93"/>
      <c r="I12232" s="99"/>
      <c r="J12232" s="99"/>
      <c r="K12232" s="99"/>
      <c r="L12232" s="99"/>
      <c r="M12232" s="99"/>
      <c r="N12232" s="99"/>
      <c r="O12232" s="99"/>
      <c r="P12232" s="99"/>
      <c r="Q12232" s="99"/>
      <c r="R12232" s="99"/>
      <c r="S12232" s="99"/>
      <c r="T12232" s="99"/>
      <c r="U12232" s="99"/>
      <c r="V12232" s="99"/>
      <c r="W12232" s="99"/>
      <c r="X12232" s="99"/>
      <c r="Y12232" s="99"/>
      <c r="Z12232" s="99"/>
      <c r="AF12232" s="326"/>
    </row>
    <row r="12233" spans="1:32" x14ac:dyDescent="0.25">
      <c r="A12233" s="44" t="s">
        <v>17737</v>
      </c>
      <c r="B12233" s="44" t="s">
        <v>1954</v>
      </c>
      <c r="C12233" s="45" t="s">
        <v>5124</v>
      </c>
      <c r="D12233" s="46" t="s">
        <v>13037</v>
      </c>
      <c r="E12233" s="46">
        <v>46313</v>
      </c>
      <c r="AF12233" s="326"/>
    </row>
    <row r="12234" spans="1:32" x14ac:dyDescent="0.3">
      <c r="A12234" s="372" t="s">
        <v>2331</v>
      </c>
      <c r="B12234" s="372" t="s">
        <v>1219</v>
      </c>
      <c r="C12234" s="125" t="s">
        <v>9359</v>
      </c>
      <c r="D12234" s="32" t="s">
        <v>20621</v>
      </c>
      <c r="E12234" s="125" t="s">
        <v>9349</v>
      </c>
      <c r="F12234" s="125" t="s">
        <v>1236</v>
      </c>
      <c r="G12234" s="125" t="s">
        <v>1237</v>
      </c>
      <c r="AF12234" s="326"/>
    </row>
    <row r="12235" spans="1:32" x14ac:dyDescent="0.25">
      <c r="A12235" s="44" t="s">
        <v>2331</v>
      </c>
      <c r="B12235" s="44" t="s">
        <v>2332</v>
      </c>
      <c r="C12235" s="45" t="s">
        <v>2333</v>
      </c>
      <c r="D12235" s="45" t="s">
        <v>12177</v>
      </c>
      <c r="E12235" s="45" t="s">
        <v>5072</v>
      </c>
      <c r="F12235" s="93"/>
      <c r="G12235" s="93"/>
      <c r="H12235" s="93"/>
      <c r="I12235" s="99"/>
      <c r="J12235" s="99"/>
      <c r="K12235" s="99"/>
      <c r="L12235" s="99"/>
      <c r="M12235" s="99"/>
      <c r="N12235" s="99"/>
      <c r="O12235" s="99"/>
      <c r="P12235" s="99"/>
      <c r="Q12235" s="99"/>
      <c r="R12235" s="99"/>
      <c r="S12235" s="99"/>
      <c r="T12235" s="99"/>
      <c r="U12235" s="99"/>
      <c r="V12235" s="99"/>
      <c r="W12235" s="99"/>
      <c r="X12235" s="99"/>
      <c r="Y12235" s="99"/>
      <c r="Z12235" s="99"/>
      <c r="AF12235" s="326"/>
    </row>
    <row r="12236" spans="1:32" x14ac:dyDescent="0.25">
      <c r="A12236" s="44" t="s">
        <v>2331</v>
      </c>
      <c r="B12236" s="44" t="s">
        <v>2332</v>
      </c>
      <c r="C12236" s="45" t="s">
        <v>2333</v>
      </c>
      <c r="D12236" s="93" t="s">
        <v>18817</v>
      </c>
      <c r="E12236" s="45" t="s">
        <v>8524</v>
      </c>
      <c r="F12236" s="379"/>
      <c r="G12236" s="379"/>
      <c r="H12236" s="379"/>
      <c r="I12236" s="380"/>
      <c r="J12236" s="380"/>
      <c r="K12236" s="380"/>
      <c r="L12236" s="380"/>
      <c r="M12236" s="380"/>
      <c r="N12236" s="380"/>
      <c r="O12236" s="380"/>
      <c r="P12236" s="380"/>
      <c r="Q12236" s="380"/>
      <c r="R12236" s="380"/>
      <c r="S12236" s="380"/>
      <c r="T12236" s="380"/>
      <c r="U12236" s="380"/>
      <c r="V12236" s="380"/>
      <c r="W12236" s="380"/>
      <c r="X12236" s="380"/>
      <c r="Y12236" s="380"/>
      <c r="Z12236" s="380"/>
      <c r="AA12236" s="380"/>
      <c r="AF12236" s="326"/>
    </row>
    <row r="12237" spans="1:32" x14ac:dyDescent="0.25">
      <c r="A12237" s="44" t="s">
        <v>817</v>
      </c>
      <c r="B12237" s="44" t="s">
        <v>18909</v>
      </c>
      <c r="C12237" s="45">
        <v>24120301</v>
      </c>
      <c r="D12237" s="45" t="s">
        <v>12340</v>
      </c>
      <c r="E12237" s="45" t="s">
        <v>13570</v>
      </c>
      <c r="AF12237" s="326"/>
    </row>
    <row r="12238" spans="1:32" x14ac:dyDescent="0.25">
      <c r="A12238" s="44" t="s">
        <v>817</v>
      </c>
      <c r="B12238" s="44" t="s">
        <v>18874</v>
      </c>
      <c r="C12238" s="45">
        <v>24060301</v>
      </c>
      <c r="D12238" s="45" t="s">
        <v>12340</v>
      </c>
      <c r="E12238" s="45" t="s">
        <v>5235</v>
      </c>
      <c r="AF12238" s="326"/>
    </row>
    <row r="12239" spans="1:32" x14ac:dyDescent="0.25">
      <c r="A12239" s="44" t="s">
        <v>817</v>
      </c>
      <c r="B12239" s="44" t="s">
        <v>1733</v>
      </c>
      <c r="C12239" s="45">
        <v>250101</v>
      </c>
      <c r="D12239" s="45" t="s">
        <v>12340</v>
      </c>
      <c r="E12239" s="45" t="s">
        <v>13567</v>
      </c>
      <c r="AF12239" s="326"/>
    </row>
    <row r="12240" spans="1:32" x14ac:dyDescent="0.25">
      <c r="A12240" s="44" t="s">
        <v>817</v>
      </c>
      <c r="B12240" s="44" t="s">
        <v>3597</v>
      </c>
      <c r="C12240" s="45">
        <v>250503</v>
      </c>
      <c r="D12240" s="45" t="s">
        <v>12340</v>
      </c>
      <c r="E12240" s="45" t="s">
        <v>16904</v>
      </c>
      <c r="AF12240" s="326"/>
    </row>
    <row r="12241" spans="1:32" x14ac:dyDescent="0.25">
      <c r="A12241" s="44" t="s">
        <v>72</v>
      </c>
      <c r="B12241" s="44" t="s">
        <v>7656</v>
      </c>
      <c r="C12241" s="45" t="s">
        <v>7666</v>
      </c>
      <c r="D12241" s="46" t="s">
        <v>13037</v>
      </c>
      <c r="E12241" s="46">
        <v>46158</v>
      </c>
      <c r="AF12241" s="326"/>
    </row>
    <row r="12242" spans="1:32" x14ac:dyDescent="0.25">
      <c r="A12242" s="44" t="s">
        <v>72</v>
      </c>
      <c r="B12242" s="44" t="s">
        <v>7656</v>
      </c>
      <c r="C12242" s="45" t="s">
        <v>7666</v>
      </c>
      <c r="D12242" s="46" t="s">
        <v>13037</v>
      </c>
      <c r="E12242" s="46">
        <v>46158</v>
      </c>
      <c r="AF12242" s="326"/>
    </row>
    <row r="12243" spans="1:32" x14ac:dyDescent="0.25">
      <c r="A12243" s="44" t="s">
        <v>3272</v>
      </c>
      <c r="B12243" s="44" t="s">
        <v>966</v>
      </c>
      <c r="C12243" s="45">
        <v>22010702</v>
      </c>
      <c r="D12243" s="45" t="s">
        <v>12340</v>
      </c>
      <c r="E12243" s="45" t="s">
        <v>5444</v>
      </c>
      <c r="AF12243" s="326"/>
    </row>
    <row r="12244" spans="1:32" x14ac:dyDescent="0.25">
      <c r="A12244" s="44" t="s">
        <v>3272</v>
      </c>
      <c r="B12244" s="44" t="s">
        <v>5443</v>
      </c>
      <c r="C12244" s="45">
        <v>22010701</v>
      </c>
      <c r="D12244" s="45" t="s">
        <v>12340</v>
      </c>
      <c r="E12244" s="45" t="s">
        <v>5444</v>
      </c>
      <c r="AF12244" s="326"/>
    </row>
    <row r="12245" spans="1:32" x14ac:dyDescent="0.25">
      <c r="A12245" s="135" t="s">
        <v>1122</v>
      </c>
      <c r="B12245" s="92" t="s">
        <v>4067</v>
      </c>
      <c r="C12245" s="93" t="s">
        <v>4068</v>
      </c>
      <c r="D12245" s="93" t="s">
        <v>1250</v>
      </c>
      <c r="E12245" s="94">
        <v>46651</v>
      </c>
      <c r="F12245" s="93"/>
      <c r="G12245" s="93"/>
      <c r="H12245" s="93" t="s">
        <v>1237</v>
      </c>
      <c r="I12245" s="99"/>
      <c r="J12245" s="99"/>
      <c r="K12245" s="99"/>
      <c r="L12245" s="99"/>
      <c r="M12245" s="99"/>
      <c r="N12245" s="256"/>
      <c r="O12245" s="99"/>
      <c r="P12245" s="99"/>
      <c r="Q12245" s="99"/>
      <c r="R12245" s="99"/>
      <c r="S12245" s="99"/>
      <c r="T12245" s="99"/>
      <c r="U12245" s="99"/>
      <c r="V12245" s="99"/>
      <c r="W12245" s="99"/>
      <c r="X12245" s="99"/>
      <c r="Y12245" s="99"/>
      <c r="Z12245" s="99"/>
      <c r="AF12245" s="326"/>
    </row>
    <row r="12246" spans="1:32" x14ac:dyDescent="0.25">
      <c r="A12246" s="44" t="s">
        <v>818</v>
      </c>
      <c r="B12246" s="44" t="s">
        <v>2433</v>
      </c>
      <c r="C12246" s="45">
        <v>230105</v>
      </c>
      <c r="D12246" s="45" t="s">
        <v>12340</v>
      </c>
      <c r="E12246" s="45" t="s">
        <v>5580</v>
      </c>
      <c r="AF12246" s="326"/>
    </row>
    <row r="12247" spans="1:32" ht="14.4" x14ac:dyDescent="0.3">
      <c r="A12247" s="385" t="s">
        <v>1300</v>
      </c>
      <c r="B12247" s="385" t="s">
        <v>1368</v>
      </c>
      <c r="C12247" s="387" t="s">
        <v>1377</v>
      </c>
      <c r="D12247" s="93" t="s">
        <v>5007</v>
      </c>
      <c r="E12247" s="389" t="s">
        <v>10500</v>
      </c>
      <c r="AF12247" s="326"/>
    </row>
    <row r="12248" spans="1:32" x14ac:dyDescent="0.25">
      <c r="A12248" s="131" t="s">
        <v>11124</v>
      </c>
      <c r="B12248" s="92" t="s">
        <v>11136</v>
      </c>
      <c r="C12248" s="93" t="s">
        <v>11137</v>
      </c>
      <c r="D12248" s="93" t="s">
        <v>1250</v>
      </c>
      <c r="E12248" s="94">
        <v>46281</v>
      </c>
      <c r="F12248" s="93"/>
      <c r="G12248" s="93"/>
      <c r="H12248" s="93"/>
      <c r="I12248" s="99"/>
      <c r="J12248" s="99"/>
      <c r="K12248" s="99"/>
      <c r="L12248" s="99"/>
      <c r="M12248" s="99"/>
      <c r="N12248" s="256"/>
      <c r="O12248" s="99"/>
      <c r="P12248" s="99"/>
      <c r="Q12248" s="99"/>
      <c r="R12248" s="99"/>
      <c r="S12248" s="99"/>
      <c r="T12248" s="99"/>
      <c r="U12248" s="99"/>
      <c r="V12248" s="99"/>
      <c r="W12248" s="99"/>
      <c r="X12248" s="99"/>
      <c r="Y12248" s="99"/>
      <c r="Z12248" s="99"/>
      <c r="AA12248" s="380"/>
      <c r="AF12248" s="326"/>
    </row>
    <row r="12249" spans="1:32" x14ac:dyDescent="0.3">
      <c r="A12249" s="92" t="s">
        <v>1300</v>
      </c>
      <c r="B12249" s="92" t="s">
        <v>14003</v>
      </c>
      <c r="C12249" s="376" t="s">
        <v>1377</v>
      </c>
      <c r="D12249" s="376" t="s">
        <v>14041</v>
      </c>
      <c r="E12249" s="377">
        <v>46022</v>
      </c>
      <c r="F12249" s="93"/>
      <c r="G12249" s="93"/>
      <c r="H12249" s="93"/>
      <c r="I12249" s="99"/>
      <c r="J12249" s="99"/>
      <c r="K12249" s="99"/>
      <c r="L12249" s="99"/>
      <c r="M12249" s="99"/>
      <c r="N12249" s="99"/>
      <c r="O12249" s="99"/>
      <c r="P12249" s="99"/>
      <c r="Q12249" s="99"/>
      <c r="R12249" s="99"/>
      <c r="S12249" s="99"/>
      <c r="T12249" s="99"/>
      <c r="U12249" s="99"/>
      <c r="V12249" s="99"/>
      <c r="W12249" s="99"/>
      <c r="X12249" s="99"/>
      <c r="Y12249" s="99"/>
      <c r="Z12249" s="99"/>
      <c r="AF12249" s="326"/>
    </row>
    <row r="12250" spans="1:32" x14ac:dyDescent="0.25">
      <c r="A12250" s="44" t="s">
        <v>819</v>
      </c>
      <c r="B12250" s="44" t="s">
        <v>2433</v>
      </c>
      <c r="C12250" s="45">
        <v>220105</v>
      </c>
      <c r="D12250" s="45" t="s">
        <v>12340</v>
      </c>
      <c r="E12250" s="45" t="s">
        <v>2686</v>
      </c>
      <c r="AF12250" s="326"/>
    </row>
    <row r="12251" spans="1:32" x14ac:dyDescent="0.25">
      <c r="A12251" s="44" t="s">
        <v>5648</v>
      </c>
      <c r="B12251" s="44" t="s">
        <v>3597</v>
      </c>
      <c r="C12251" s="45">
        <v>220605</v>
      </c>
      <c r="D12251" s="45" t="s">
        <v>12340</v>
      </c>
      <c r="E12251" s="45" t="s">
        <v>5468</v>
      </c>
      <c r="AF12251" s="326"/>
    </row>
    <row r="12252" spans="1:32" x14ac:dyDescent="0.25">
      <c r="A12252" s="44" t="s">
        <v>9088</v>
      </c>
      <c r="B12252" s="44" t="s">
        <v>3159</v>
      </c>
      <c r="C12252" s="45">
        <v>230903</v>
      </c>
      <c r="D12252" s="45" t="s">
        <v>12340</v>
      </c>
      <c r="E12252" s="45" t="s">
        <v>8524</v>
      </c>
      <c r="AF12252" s="326"/>
    </row>
    <row r="12253" spans="1:32" x14ac:dyDescent="0.25">
      <c r="A12253" s="44" t="s">
        <v>19536</v>
      </c>
      <c r="B12253" s="44" t="s">
        <v>10020</v>
      </c>
      <c r="C12253" s="45">
        <v>24010401</v>
      </c>
      <c r="D12253" s="45" t="s">
        <v>12340</v>
      </c>
      <c r="E12253" s="45" t="s">
        <v>10021</v>
      </c>
      <c r="AF12253" s="326"/>
    </row>
    <row r="12254" spans="1:32" x14ac:dyDescent="0.25">
      <c r="A12254" s="44" t="s">
        <v>19536</v>
      </c>
      <c r="B12254" s="44" t="s">
        <v>11297</v>
      </c>
      <c r="C12254" s="45">
        <v>240501</v>
      </c>
      <c r="D12254" s="45" t="s">
        <v>12340</v>
      </c>
      <c r="E12254" s="45" t="s">
        <v>11298</v>
      </c>
      <c r="AF12254" s="326"/>
    </row>
    <row r="12255" spans="1:32" x14ac:dyDescent="0.25">
      <c r="A12255" s="44" t="s">
        <v>19536</v>
      </c>
      <c r="B12255" s="44" t="s">
        <v>3298</v>
      </c>
      <c r="C12255" s="45">
        <v>24010402</v>
      </c>
      <c r="D12255" s="45" t="s">
        <v>12340</v>
      </c>
      <c r="E12255" s="45" t="s">
        <v>10021</v>
      </c>
      <c r="AF12255" s="326"/>
    </row>
    <row r="12256" spans="1:32" x14ac:dyDescent="0.25">
      <c r="A12256" s="44" t="s">
        <v>820</v>
      </c>
      <c r="B12256" s="44" t="s">
        <v>968</v>
      </c>
      <c r="C12256" s="45">
        <v>24060402</v>
      </c>
      <c r="D12256" s="45" t="s">
        <v>12340</v>
      </c>
      <c r="E12256" s="45" t="s">
        <v>5235</v>
      </c>
      <c r="AF12256" s="326"/>
    </row>
    <row r="12257" spans="1:32" x14ac:dyDescent="0.25">
      <c r="A12257" s="44" t="s">
        <v>820</v>
      </c>
      <c r="B12257" s="44" t="s">
        <v>4036</v>
      </c>
      <c r="C12257" s="45">
        <v>24060401</v>
      </c>
      <c r="D12257" s="45" t="s">
        <v>12340</v>
      </c>
      <c r="E12257" s="45" t="s">
        <v>5235</v>
      </c>
      <c r="AF12257" s="326"/>
    </row>
    <row r="12258" spans="1:32" x14ac:dyDescent="0.25">
      <c r="A12258" s="44" t="s">
        <v>8823</v>
      </c>
      <c r="B12258" s="44" t="s">
        <v>20338</v>
      </c>
      <c r="C12258" s="45" t="s">
        <v>8812</v>
      </c>
      <c r="D12258" s="32" t="s">
        <v>12570</v>
      </c>
      <c r="E12258" s="46">
        <v>46387</v>
      </c>
      <c r="AF12258" s="326"/>
    </row>
    <row r="12259" spans="1:32" x14ac:dyDescent="0.25">
      <c r="A12259" s="44" t="s">
        <v>7022</v>
      </c>
      <c r="B12259" s="44" t="s">
        <v>5639</v>
      </c>
      <c r="C12259" s="45">
        <v>25010401</v>
      </c>
      <c r="D12259" s="45" t="s">
        <v>12340</v>
      </c>
      <c r="E12259" s="45" t="s">
        <v>13581</v>
      </c>
      <c r="AF12259" s="326"/>
    </row>
    <row r="12260" spans="1:32" x14ac:dyDescent="0.25">
      <c r="A12260" s="44" t="s">
        <v>7022</v>
      </c>
      <c r="B12260" s="44" t="s">
        <v>210</v>
      </c>
      <c r="C12260" s="45">
        <v>241001</v>
      </c>
      <c r="D12260" s="45" t="s">
        <v>12340</v>
      </c>
      <c r="E12260" s="45" t="s">
        <v>5650</v>
      </c>
      <c r="AF12260" s="326"/>
    </row>
    <row r="12261" spans="1:32" x14ac:dyDescent="0.25">
      <c r="A12261" s="44" t="s">
        <v>7022</v>
      </c>
      <c r="B12261" s="44" t="s">
        <v>968</v>
      </c>
      <c r="C12261" s="45">
        <v>24060402</v>
      </c>
      <c r="D12261" s="45" t="s">
        <v>12340</v>
      </c>
      <c r="E12261" s="45" t="s">
        <v>5235</v>
      </c>
      <c r="AF12261" s="326"/>
    </row>
    <row r="12262" spans="1:32" x14ac:dyDescent="0.25">
      <c r="A12262" s="44" t="s">
        <v>7022</v>
      </c>
      <c r="B12262" s="44" t="s">
        <v>16911</v>
      </c>
      <c r="C12262" s="45">
        <v>250902</v>
      </c>
      <c r="D12262" s="45" t="s">
        <v>12340</v>
      </c>
      <c r="E12262" s="45" t="s">
        <v>5246</v>
      </c>
      <c r="AF12262" s="326"/>
    </row>
    <row r="12263" spans="1:32" x14ac:dyDescent="0.25">
      <c r="A12263" s="44" t="s">
        <v>7022</v>
      </c>
      <c r="B12263" s="44" t="s">
        <v>3298</v>
      </c>
      <c r="C12263" s="45">
        <v>26010402</v>
      </c>
      <c r="D12263" s="45" t="s">
        <v>12340</v>
      </c>
      <c r="E12263" s="45" t="s">
        <v>18836</v>
      </c>
      <c r="AF12263" s="326"/>
    </row>
    <row r="12264" spans="1:32" x14ac:dyDescent="0.25">
      <c r="A12264" s="44" t="s">
        <v>7022</v>
      </c>
      <c r="B12264" s="44" t="s">
        <v>4036</v>
      </c>
      <c r="C12264" s="45">
        <v>24060401</v>
      </c>
      <c r="D12264" s="45" t="s">
        <v>12340</v>
      </c>
      <c r="E12264" s="45" t="s">
        <v>5235</v>
      </c>
      <c r="AF12264" s="326"/>
    </row>
    <row r="12265" spans="1:32" x14ac:dyDescent="0.25">
      <c r="A12265" s="44" t="s">
        <v>7022</v>
      </c>
      <c r="B12265" s="44" t="s">
        <v>11310</v>
      </c>
      <c r="C12265" s="45">
        <v>24060302</v>
      </c>
      <c r="D12265" s="45" t="s">
        <v>12340</v>
      </c>
      <c r="E12265" s="45" t="s">
        <v>5235</v>
      </c>
      <c r="AF12265" s="326"/>
    </row>
    <row r="12266" spans="1:32" x14ac:dyDescent="0.25">
      <c r="A12266" s="44" t="s">
        <v>7022</v>
      </c>
      <c r="B12266" s="44" t="s">
        <v>18874</v>
      </c>
      <c r="C12266" s="45">
        <v>24060301</v>
      </c>
      <c r="D12266" s="45" t="s">
        <v>12340</v>
      </c>
      <c r="E12266" s="45" t="s">
        <v>5235</v>
      </c>
      <c r="AF12266" s="326"/>
    </row>
    <row r="12267" spans="1:32" x14ac:dyDescent="0.3">
      <c r="A12267" s="372" t="s">
        <v>16823</v>
      </c>
      <c r="B12267" s="372" t="s">
        <v>16875</v>
      </c>
      <c r="C12267" s="125" t="s">
        <v>16876</v>
      </c>
      <c r="D12267" s="32" t="s">
        <v>20621</v>
      </c>
      <c r="E12267" s="125" t="s">
        <v>16883</v>
      </c>
      <c r="F12267" s="125" t="s">
        <v>1236</v>
      </c>
      <c r="G12267" s="125" t="s">
        <v>1237</v>
      </c>
      <c r="AF12267" s="326"/>
    </row>
    <row r="12268" spans="1:32" x14ac:dyDescent="0.25">
      <c r="A12268" s="44" t="s">
        <v>2507</v>
      </c>
      <c r="B12268" s="44" t="s">
        <v>965</v>
      </c>
      <c r="C12268" s="45">
        <v>220303</v>
      </c>
      <c r="D12268" s="45" t="s">
        <v>12340</v>
      </c>
      <c r="E12268" s="45" t="s">
        <v>2686</v>
      </c>
      <c r="AF12268" s="326"/>
    </row>
    <row r="12269" spans="1:32" x14ac:dyDescent="0.25">
      <c r="A12269" s="44" t="s">
        <v>7023</v>
      </c>
      <c r="B12269" s="44" t="s">
        <v>3298</v>
      </c>
      <c r="C12269" s="45">
        <v>23010402</v>
      </c>
      <c r="D12269" s="45" t="s">
        <v>12340</v>
      </c>
      <c r="E12269" s="45" t="s">
        <v>5640</v>
      </c>
      <c r="AF12269" s="326"/>
    </row>
    <row r="12270" spans="1:32" x14ac:dyDescent="0.25">
      <c r="A12270" s="44" t="s">
        <v>23</v>
      </c>
      <c r="B12270" s="44" t="s">
        <v>154</v>
      </c>
      <c r="C12270" s="45" t="s">
        <v>6847</v>
      </c>
      <c r="D12270" s="46" t="s">
        <v>13037</v>
      </c>
      <c r="E12270" s="46">
        <v>46441</v>
      </c>
      <c r="AF12270" s="326"/>
    </row>
    <row r="12271" spans="1:32" x14ac:dyDescent="0.25">
      <c r="A12271" s="44" t="s">
        <v>23</v>
      </c>
      <c r="B12271" s="44" t="s">
        <v>154</v>
      </c>
      <c r="C12271" s="45" t="s">
        <v>6847</v>
      </c>
      <c r="D12271" s="46" t="s">
        <v>13037</v>
      </c>
      <c r="E12271" s="46">
        <v>46441</v>
      </c>
      <c r="AF12271" s="326"/>
    </row>
    <row r="12272" spans="1:32" x14ac:dyDescent="0.25">
      <c r="A12272" s="44" t="s">
        <v>23</v>
      </c>
      <c r="B12272" s="44" t="s">
        <v>154</v>
      </c>
      <c r="C12272" s="45" t="s">
        <v>6847</v>
      </c>
      <c r="D12272" s="46" t="s">
        <v>13037</v>
      </c>
      <c r="E12272" s="46">
        <v>46441</v>
      </c>
      <c r="AF12272" s="326"/>
    </row>
    <row r="12273" spans="1:32" x14ac:dyDescent="0.25">
      <c r="A12273" s="44" t="s">
        <v>13739</v>
      </c>
      <c r="B12273" s="44" t="s">
        <v>966</v>
      </c>
      <c r="C12273" s="45">
        <v>22010702</v>
      </c>
      <c r="D12273" s="45" t="s">
        <v>12340</v>
      </c>
      <c r="E12273" s="45" t="s">
        <v>5444</v>
      </c>
      <c r="AF12273" s="326"/>
    </row>
    <row r="12274" spans="1:32" x14ac:dyDescent="0.25">
      <c r="A12274" s="44" t="s">
        <v>13739</v>
      </c>
      <c r="B12274" s="44" t="s">
        <v>18828</v>
      </c>
      <c r="C12274" s="45">
        <v>25010501</v>
      </c>
      <c r="D12274" s="45" t="s">
        <v>12340</v>
      </c>
      <c r="E12274" s="45" t="s">
        <v>13567</v>
      </c>
      <c r="AF12274" s="326"/>
    </row>
    <row r="12275" spans="1:32" x14ac:dyDescent="0.25">
      <c r="A12275" s="44" t="s">
        <v>13739</v>
      </c>
      <c r="B12275" s="44" t="s">
        <v>5443</v>
      </c>
      <c r="C12275" s="45">
        <v>22010701</v>
      </c>
      <c r="D12275" s="45" t="s">
        <v>12340</v>
      </c>
      <c r="E12275" s="45" t="s">
        <v>5444</v>
      </c>
      <c r="AF12275" s="326"/>
    </row>
    <row r="12276" spans="1:32" x14ac:dyDescent="0.25">
      <c r="A12276" s="44" t="s">
        <v>13739</v>
      </c>
      <c r="B12276" s="44" t="s">
        <v>5442</v>
      </c>
      <c r="C12276" s="45">
        <v>25010502</v>
      </c>
      <c r="D12276" s="45" t="s">
        <v>12340</v>
      </c>
      <c r="E12276" s="45" t="s">
        <v>13567</v>
      </c>
      <c r="AF12276" s="326"/>
    </row>
    <row r="12277" spans="1:32" x14ac:dyDescent="0.25">
      <c r="A12277" s="44" t="s">
        <v>13739</v>
      </c>
      <c r="B12277" s="44" t="s">
        <v>210</v>
      </c>
      <c r="C12277" s="45">
        <v>241001</v>
      </c>
      <c r="D12277" s="45" t="s">
        <v>12340</v>
      </c>
      <c r="E12277" s="45" t="s">
        <v>5650</v>
      </c>
      <c r="AF12277" s="326"/>
    </row>
    <row r="12278" spans="1:32" x14ac:dyDescent="0.25">
      <c r="A12278" s="44" t="s">
        <v>18156</v>
      </c>
      <c r="B12278" s="44" t="s">
        <v>18157</v>
      </c>
      <c r="C12278" s="45" t="s">
        <v>18423</v>
      </c>
      <c r="D12278" s="93" t="s">
        <v>3876</v>
      </c>
      <c r="E12278" s="359">
        <f>DATE(2029,7,17)</f>
        <v>47316</v>
      </c>
      <c r="F12278" s="93"/>
      <c r="G12278" s="93"/>
      <c r="H12278" s="93"/>
      <c r="I12278" s="99"/>
      <c r="J12278" s="99"/>
      <c r="K12278" s="99"/>
      <c r="L12278" s="99"/>
      <c r="M12278" s="99"/>
      <c r="N12278" s="99"/>
      <c r="O12278" s="99"/>
      <c r="P12278" s="99"/>
      <c r="Q12278" s="99"/>
      <c r="R12278" s="99"/>
      <c r="S12278" s="99"/>
      <c r="T12278" s="99"/>
      <c r="U12278" s="99"/>
      <c r="V12278" s="99"/>
      <c r="W12278" s="99"/>
      <c r="X12278" s="99"/>
      <c r="Y12278" s="99"/>
      <c r="Z12278" s="99"/>
      <c r="AF12278" s="326"/>
    </row>
    <row r="12279" spans="1:32" x14ac:dyDescent="0.25">
      <c r="A12279" s="44" t="s">
        <v>19537</v>
      </c>
      <c r="B12279" s="44" t="s">
        <v>2438</v>
      </c>
      <c r="C12279" s="45">
        <v>251001</v>
      </c>
      <c r="D12279" s="45" t="s">
        <v>12340</v>
      </c>
      <c r="E12279" s="45" t="s">
        <v>12119</v>
      </c>
      <c r="AF12279" s="326"/>
    </row>
    <row r="12280" spans="1:32" x14ac:dyDescent="0.25">
      <c r="A12280" s="44" t="s">
        <v>11597</v>
      </c>
      <c r="B12280" s="44" t="s">
        <v>10031</v>
      </c>
      <c r="C12280" s="45">
        <v>240101</v>
      </c>
      <c r="D12280" s="45" t="s">
        <v>12340</v>
      </c>
      <c r="E12280" s="45" t="s">
        <v>10032</v>
      </c>
      <c r="AF12280" s="326"/>
    </row>
    <row r="12281" spans="1:32" ht="14.4" x14ac:dyDescent="0.3">
      <c r="A12281" s="385" t="s">
        <v>2243</v>
      </c>
      <c r="B12281" s="385" t="s">
        <v>210</v>
      </c>
      <c r="C12281" s="387" t="s">
        <v>4998</v>
      </c>
      <c r="D12281" s="93" t="s">
        <v>5007</v>
      </c>
      <c r="E12281" s="389" t="s">
        <v>10500</v>
      </c>
      <c r="AF12281" s="326"/>
    </row>
    <row r="12282" spans="1:32" x14ac:dyDescent="0.3">
      <c r="A12282" s="92" t="s">
        <v>2243</v>
      </c>
      <c r="B12282" s="92" t="s">
        <v>210</v>
      </c>
      <c r="C12282" s="349" t="s">
        <v>4998</v>
      </c>
      <c r="D12282" s="349" t="s">
        <v>14041</v>
      </c>
      <c r="E12282" s="351">
        <v>47118</v>
      </c>
      <c r="F12282" s="93"/>
      <c r="G12282" s="93"/>
      <c r="H12282" s="93"/>
      <c r="I12282" s="99"/>
      <c r="J12282" s="99"/>
      <c r="K12282" s="99"/>
      <c r="L12282" s="99"/>
      <c r="M12282" s="99"/>
      <c r="N12282" s="99"/>
      <c r="O12282" s="99"/>
      <c r="P12282" s="99"/>
      <c r="Q12282" s="99"/>
      <c r="R12282" s="99"/>
      <c r="S12282" s="99"/>
      <c r="T12282" s="99"/>
      <c r="U12282" s="99"/>
      <c r="V12282" s="99"/>
      <c r="W12282" s="99"/>
      <c r="X12282" s="99"/>
      <c r="Y12282" s="99"/>
      <c r="Z12282" s="99"/>
      <c r="AF12282" s="326"/>
    </row>
    <row r="12283" spans="1:32" x14ac:dyDescent="0.25">
      <c r="A12283" s="44" t="s">
        <v>11598</v>
      </c>
      <c r="B12283" s="44" t="s">
        <v>5639</v>
      </c>
      <c r="C12283" s="45">
        <v>26010401</v>
      </c>
      <c r="D12283" s="45" t="s">
        <v>12340</v>
      </c>
      <c r="E12283" s="45" t="s">
        <v>18836</v>
      </c>
      <c r="AF12283" s="326"/>
    </row>
    <row r="12284" spans="1:32" x14ac:dyDescent="0.25">
      <c r="A12284" s="44" t="s">
        <v>11598</v>
      </c>
      <c r="B12284" s="44" t="s">
        <v>3298</v>
      </c>
      <c r="C12284" s="45">
        <v>26010402</v>
      </c>
      <c r="D12284" s="45" t="s">
        <v>12340</v>
      </c>
      <c r="E12284" s="45" t="s">
        <v>18836</v>
      </c>
      <c r="AF12284" s="326"/>
    </row>
    <row r="12285" spans="1:32" x14ac:dyDescent="0.25">
      <c r="A12285" s="44" t="s">
        <v>5651</v>
      </c>
      <c r="B12285" s="44" t="s">
        <v>3160</v>
      </c>
      <c r="C12285" s="45">
        <v>230901</v>
      </c>
      <c r="D12285" s="45" t="s">
        <v>12340</v>
      </c>
      <c r="E12285" s="45" t="s">
        <v>8524</v>
      </c>
      <c r="AF12285" s="326"/>
    </row>
    <row r="12286" spans="1:32" x14ac:dyDescent="0.25">
      <c r="A12286" s="44" t="s">
        <v>5651</v>
      </c>
      <c r="B12286" s="44" t="s">
        <v>2433</v>
      </c>
      <c r="C12286" s="45">
        <v>220105</v>
      </c>
      <c r="D12286" s="45" t="s">
        <v>12340</v>
      </c>
      <c r="E12286" s="45" t="s">
        <v>2686</v>
      </c>
      <c r="AF12286" s="326"/>
    </row>
    <row r="12287" spans="1:32" x14ac:dyDescent="0.25">
      <c r="A12287" s="44" t="s">
        <v>9089</v>
      </c>
      <c r="B12287" s="44" t="s">
        <v>970</v>
      </c>
      <c r="C12287" s="45">
        <v>231104</v>
      </c>
      <c r="D12287" s="45" t="s">
        <v>12340</v>
      </c>
      <c r="E12287" s="45" t="s">
        <v>9018</v>
      </c>
      <c r="AF12287" s="326"/>
    </row>
    <row r="12288" spans="1:32" x14ac:dyDescent="0.25">
      <c r="A12288" s="44" t="s">
        <v>9089</v>
      </c>
      <c r="B12288" s="44" t="s">
        <v>3159</v>
      </c>
      <c r="C12288" s="45">
        <v>230903</v>
      </c>
      <c r="D12288" s="45" t="s">
        <v>12340</v>
      </c>
      <c r="E12288" s="45" t="s">
        <v>8524</v>
      </c>
      <c r="AF12288" s="326"/>
    </row>
    <row r="12289" spans="1:32" x14ac:dyDescent="0.25">
      <c r="A12289" s="44" t="s">
        <v>18594</v>
      </c>
      <c r="B12289" s="44" t="s">
        <v>2883</v>
      </c>
      <c r="C12289" s="45" t="s">
        <v>18595</v>
      </c>
      <c r="D12289" s="45" t="s">
        <v>10389</v>
      </c>
      <c r="E12289" s="46">
        <v>46173</v>
      </c>
      <c r="F12289" s="93"/>
      <c r="G12289" s="93"/>
      <c r="H12289" s="93"/>
      <c r="I12289" s="99"/>
      <c r="J12289" s="99"/>
      <c r="K12289" s="99"/>
      <c r="L12289" s="99"/>
      <c r="M12289" s="99"/>
      <c r="N12289" s="99"/>
      <c r="O12289" s="99"/>
      <c r="P12289" s="99"/>
      <c r="Q12289" s="99"/>
      <c r="R12289" s="99"/>
      <c r="S12289" s="99"/>
      <c r="T12289" s="99"/>
      <c r="U12289" s="99"/>
      <c r="V12289" s="99"/>
      <c r="W12289" s="99"/>
      <c r="X12289" s="99"/>
      <c r="Y12289" s="99"/>
      <c r="Z12289" s="99"/>
      <c r="AA12289" s="380"/>
      <c r="AF12289" s="326"/>
    </row>
    <row r="12290" spans="1:32" x14ac:dyDescent="0.25">
      <c r="A12290" s="44" t="s">
        <v>18594</v>
      </c>
      <c r="B12290" s="44"/>
      <c r="C12290" s="45" t="s">
        <v>18596</v>
      </c>
      <c r="D12290" s="45" t="s">
        <v>1816</v>
      </c>
      <c r="E12290" s="46">
        <v>46538</v>
      </c>
      <c r="F12290" s="93"/>
      <c r="G12290" s="93"/>
      <c r="H12290" s="93"/>
      <c r="I12290" s="99"/>
      <c r="J12290" s="99"/>
      <c r="K12290" s="99"/>
      <c r="L12290" s="99"/>
      <c r="M12290" s="99"/>
      <c r="N12290" s="99"/>
      <c r="O12290" s="99"/>
      <c r="P12290" s="99"/>
      <c r="Q12290" s="99"/>
      <c r="R12290" s="99"/>
      <c r="S12290" s="99"/>
      <c r="T12290" s="99"/>
      <c r="U12290" s="99"/>
      <c r="V12290" s="99"/>
      <c r="W12290" s="99"/>
      <c r="X12290" s="99"/>
      <c r="Y12290" s="99"/>
      <c r="Z12290" s="99"/>
      <c r="AF12290" s="326"/>
    </row>
    <row r="12291" spans="1:32" x14ac:dyDescent="0.3">
      <c r="A12291" s="372" t="s">
        <v>8752</v>
      </c>
      <c r="B12291" s="372" t="s">
        <v>1220</v>
      </c>
      <c r="C12291" s="125" t="s">
        <v>8706</v>
      </c>
      <c r="D12291" s="32" t="s">
        <v>20621</v>
      </c>
      <c r="E12291" s="125" t="s">
        <v>8524</v>
      </c>
      <c r="F12291" s="125" t="s">
        <v>1236</v>
      </c>
      <c r="G12291" s="125" t="s">
        <v>1237</v>
      </c>
      <c r="AF12291" s="326"/>
    </row>
    <row r="12292" spans="1:32" x14ac:dyDescent="0.25">
      <c r="A12292" s="44" t="s">
        <v>3688</v>
      </c>
      <c r="B12292" s="44" t="s">
        <v>3298</v>
      </c>
      <c r="C12292" s="45">
        <v>26010402</v>
      </c>
      <c r="D12292" s="45" t="s">
        <v>12340</v>
      </c>
      <c r="E12292" s="45" t="s">
        <v>18836</v>
      </c>
      <c r="AF12292" s="326"/>
    </row>
    <row r="12293" spans="1:32" x14ac:dyDescent="0.25">
      <c r="A12293" s="44" t="s">
        <v>5652</v>
      </c>
      <c r="B12293" s="44" t="s">
        <v>18842</v>
      </c>
      <c r="C12293" s="45">
        <v>26020101</v>
      </c>
      <c r="D12293" s="45" t="s">
        <v>12340</v>
      </c>
      <c r="E12293" s="45" t="s">
        <v>10021</v>
      </c>
      <c r="AF12293" s="326"/>
    </row>
    <row r="12294" spans="1:32" x14ac:dyDescent="0.25">
      <c r="A12294" s="44" t="s">
        <v>5652</v>
      </c>
      <c r="B12294" s="44" t="s">
        <v>7117</v>
      </c>
      <c r="C12294" s="45">
        <v>260203</v>
      </c>
      <c r="D12294" s="45" t="s">
        <v>12340</v>
      </c>
      <c r="E12294" s="45" t="s">
        <v>10021</v>
      </c>
      <c r="AF12294" s="326"/>
    </row>
    <row r="12295" spans="1:32" x14ac:dyDescent="0.25">
      <c r="A12295" s="44" t="s">
        <v>5652</v>
      </c>
      <c r="B12295" s="44" t="s">
        <v>2267</v>
      </c>
      <c r="C12295" s="45">
        <v>25090101</v>
      </c>
      <c r="D12295" s="45" t="s">
        <v>12340</v>
      </c>
      <c r="E12295" s="45" t="s">
        <v>5246</v>
      </c>
      <c r="AF12295" s="326"/>
    </row>
    <row r="12296" spans="1:32" x14ac:dyDescent="0.25">
      <c r="A12296" s="44" t="s">
        <v>5652</v>
      </c>
      <c r="B12296" s="44" t="s">
        <v>3298</v>
      </c>
      <c r="C12296" s="45">
        <v>23010402</v>
      </c>
      <c r="D12296" s="45" t="s">
        <v>12340</v>
      </c>
      <c r="E12296" s="45" t="s">
        <v>5640</v>
      </c>
      <c r="AF12296" s="326"/>
    </row>
    <row r="12297" spans="1:32" x14ac:dyDescent="0.25">
      <c r="A12297" s="44" t="s">
        <v>5652</v>
      </c>
      <c r="B12297" s="44" t="s">
        <v>5639</v>
      </c>
      <c r="C12297" s="45">
        <v>23010401</v>
      </c>
      <c r="D12297" s="45" t="s">
        <v>12340</v>
      </c>
      <c r="E12297" s="45" t="s">
        <v>5640</v>
      </c>
      <c r="AF12297" s="326"/>
    </row>
    <row r="12298" spans="1:32" x14ac:dyDescent="0.25">
      <c r="A12298" s="44" t="s">
        <v>9643</v>
      </c>
      <c r="B12298" s="44" t="s">
        <v>18158</v>
      </c>
      <c r="C12298" s="45" t="s">
        <v>18424</v>
      </c>
      <c r="D12298" s="93" t="s">
        <v>3876</v>
      </c>
      <c r="E12298" s="359">
        <f>DATE(2029,12,8)</f>
        <v>47460</v>
      </c>
      <c r="F12298" s="93"/>
      <c r="G12298" s="93"/>
      <c r="H12298" s="93"/>
      <c r="I12298" s="99"/>
      <c r="J12298" s="99"/>
      <c r="K12298" s="99"/>
      <c r="L12298" s="99"/>
      <c r="M12298" s="99"/>
      <c r="N12298" s="99"/>
      <c r="O12298" s="99"/>
      <c r="P12298" s="99"/>
      <c r="Q12298" s="99"/>
      <c r="R12298" s="99"/>
      <c r="S12298" s="99"/>
      <c r="T12298" s="99"/>
      <c r="U12298" s="99"/>
      <c r="V12298" s="99"/>
      <c r="W12298" s="99"/>
      <c r="X12298" s="99"/>
      <c r="Y12298" s="99"/>
      <c r="Z12298" s="99"/>
      <c r="AF12298" s="326"/>
    </row>
    <row r="12299" spans="1:32" x14ac:dyDescent="0.25">
      <c r="A12299" s="44" t="s">
        <v>19538</v>
      </c>
      <c r="B12299" s="44" t="s">
        <v>3298</v>
      </c>
      <c r="C12299" s="45">
        <v>24010402</v>
      </c>
      <c r="D12299" s="45" t="s">
        <v>12340</v>
      </c>
      <c r="E12299" s="45" t="s">
        <v>10021</v>
      </c>
      <c r="AF12299" s="326"/>
    </row>
    <row r="12300" spans="1:32" x14ac:dyDescent="0.25">
      <c r="A12300" s="44" t="s">
        <v>19538</v>
      </c>
      <c r="B12300" s="44" t="s">
        <v>10020</v>
      </c>
      <c r="C12300" s="45">
        <v>24010401</v>
      </c>
      <c r="D12300" s="45" t="s">
        <v>12340</v>
      </c>
      <c r="E12300" s="45" t="s">
        <v>10021</v>
      </c>
      <c r="AF12300" s="326"/>
    </row>
    <row r="12301" spans="1:32" x14ac:dyDescent="0.25">
      <c r="A12301" s="44" t="s">
        <v>19538</v>
      </c>
      <c r="B12301" s="44" t="s">
        <v>5639</v>
      </c>
      <c r="C12301" s="45">
        <v>26010401</v>
      </c>
      <c r="D12301" s="45" t="s">
        <v>12340</v>
      </c>
      <c r="E12301" s="45" t="s">
        <v>18836</v>
      </c>
      <c r="AF12301" s="326"/>
    </row>
    <row r="12302" spans="1:32" x14ac:dyDescent="0.25">
      <c r="A12302" s="44" t="s">
        <v>19538</v>
      </c>
      <c r="B12302" s="44" t="s">
        <v>3298</v>
      </c>
      <c r="C12302" s="45">
        <v>26010402</v>
      </c>
      <c r="D12302" s="45" t="s">
        <v>12340</v>
      </c>
      <c r="E12302" s="45" t="s">
        <v>18836</v>
      </c>
      <c r="AF12302" s="326"/>
    </row>
    <row r="12303" spans="1:32" x14ac:dyDescent="0.25">
      <c r="A12303" s="44" t="s">
        <v>283</v>
      </c>
      <c r="B12303" s="44" t="s">
        <v>15058</v>
      </c>
      <c r="C12303" s="45" t="s">
        <v>15059</v>
      </c>
      <c r="D12303" s="45" t="s">
        <v>12177</v>
      </c>
      <c r="E12303" s="45" t="s">
        <v>7228</v>
      </c>
      <c r="F12303" s="93"/>
      <c r="G12303" s="93"/>
      <c r="H12303" s="93"/>
      <c r="I12303" s="99"/>
      <c r="J12303" s="99"/>
      <c r="K12303" s="99"/>
      <c r="L12303" s="99"/>
      <c r="M12303" s="99"/>
      <c r="N12303" s="99"/>
      <c r="O12303" s="99"/>
      <c r="P12303" s="99"/>
      <c r="Q12303" s="99"/>
      <c r="R12303" s="99"/>
      <c r="S12303" s="99"/>
      <c r="T12303" s="99"/>
      <c r="U12303" s="99"/>
      <c r="V12303" s="99"/>
      <c r="W12303" s="99"/>
      <c r="X12303" s="99"/>
      <c r="Y12303" s="99"/>
      <c r="Z12303" s="99"/>
      <c r="AF12303" s="326"/>
    </row>
    <row r="12304" spans="1:32" x14ac:dyDescent="0.25">
      <c r="A12304" s="44" t="s">
        <v>283</v>
      </c>
      <c r="B12304" s="44" t="s">
        <v>4322</v>
      </c>
      <c r="C12304" s="45" t="s">
        <v>4810</v>
      </c>
      <c r="D12304" s="45" t="s">
        <v>12177</v>
      </c>
      <c r="E12304" s="45" t="s">
        <v>5471</v>
      </c>
      <c r="F12304" s="93"/>
      <c r="G12304" s="93"/>
      <c r="H12304" s="93"/>
      <c r="I12304" s="99"/>
      <c r="J12304" s="99"/>
      <c r="K12304" s="99"/>
      <c r="L12304" s="99"/>
      <c r="M12304" s="99"/>
      <c r="N12304" s="99"/>
      <c r="O12304" s="99"/>
      <c r="P12304" s="99"/>
      <c r="Q12304" s="99"/>
      <c r="R12304" s="99"/>
      <c r="S12304" s="99"/>
      <c r="T12304" s="99"/>
      <c r="U12304" s="99"/>
      <c r="V12304" s="99"/>
      <c r="W12304" s="99"/>
      <c r="X12304" s="99"/>
      <c r="Y12304" s="99"/>
      <c r="Z12304" s="99"/>
      <c r="AF12304" s="326"/>
    </row>
    <row r="12305" spans="1:32" x14ac:dyDescent="0.25">
      <c r="A12305" s="44" t="s">
        <v>283</v>
      </c>
      <c r="B12305" s="44" t="s">
        <v>15058</v>
      </c>
      <c r="C12305" s="45" t="s">
        <v>15059</v>
      </c>
      <c r="D12305" s="93" t="s">
        <v>18817</v>
      </c>
      <c r="E12305" s="45" t="s">
        <v>7228</v>
      </c>
      <c r="F12305" s="379"/>
      <c r="G12305" s="379"/>
      <c r="H12305" s="379"/>
      <c r="I12305" s="380"/>
      <c r="J12305" s="380"/>
      <c r="K12305" s="380"/>
      <c r="L12305" s="380"/>
      <c r="M12305" s="380"/>
      <c r="N12305" s="380"/>
      <c r="O12305" s="380"/>
      <c r="P12305" s="380"/>
      <c r="Q12305" s="380"/>
      <c r="R12305" s="380"/>
      <c r="S12305" s="380"/>
      <c r="T12305" s="380"/>
      <c r="U12305" s="380"/>
      <c r="V12305" s="380"/>
      <c r="W12305" s="380"/>
      <c r="X12305" s="380"/>
      <c r="Y12305" s="380"/>
      <c r="Z12305" s="380"/>
      <c r="AA12305" s="380"/>
      <c r="AF12305" s="326"/>
    </row>
    <row r="12306" spans="1:32" x14ac:dyDescent="0.25">
      <c r="A12306" s="44" t="s">
        <v>283</v>
      </c>
      <c r="B12306" s="44" t="s">
        <v>4322</v>
      </c>
      <c r="C12306" s="45" t="s">
        <v>4810</v>
      </c>
      <c r="D12306" s="45" t="s">
        <v>10697</v>
      </c>
      <c r="E12306" s="45" t="s">
        <v>5471</v>
      </c>
      <c r="F12306" s="93"/>
      <c r="G12306" s="93"/>
      <c r="H12306" s="93"/>
      <c r="I12306" s="99"/>
      <c r="J12306" s="99"/>
      <c r="K12306" s="99"/>
      <c r="L12306" s="99"/>
      <c r="M12306" s="99"/>
      <c r="N12306" s="256"/>
      <c r="O12306" s="256"/>
      <c r="P12306" s="99"/>
      <c r="Q12306" s="99"/>
      <c r="R12306" s="99"/>
      <c r="S12306" s="99"/>
      <c r="T12306" s="99"/>
      <c r="U12306" s="99"/>
      <c r="V12306" s="99"/>
      <c r="W12306" s="99"/>
      <c r="X12306" s="99"/>
      <c r="Y12306" s="99"/>
      <c r="Z12306" s="99"/>
      <c r="AF12306" s="326"/>
    </row>
    <row r="12307" spans="1:32" x14ac:dyDescent="0.25">
      <c r="A12307" s="44" t="s">
        <v>7024</v>
      </c>
      <c r="B12307" s="44" t="s">
        <v>3298</v>
      </c>
      <c r="C12307" s="45">
        <v>23010402</v>
      </c>
      <c r="D12307" s="45" t="s">
        <v>12340</v>
      </c>
      <c r="E12307" s="45" t="s">
        <v>5640</v>
      </c>
      <c r="AF12307" s="326"/>
    </row>
    <row r="12308" spans="1:32" x14ac:dyDescent="0.25">
      <c r="A12308" s="44" t="s">
        <v>7024</v>
      </c>
      <c r="B12308" s="44" t="s">
        <v>5639</v>
      </c>
      <c r="C12308" s="45">
        <v>23010401</v>
      </c>
      <c r="D12308" s="45" t="s">
        <v>12340</v>
      </c>
      <c r="E12308" s="45" t="s">
        <v>5640</v>
      </c>
      <c r="AF12308" s="326"/>
    </row>
    <row r="12309" spans="1:32" x14ac:dyDescent="0.25">
      <c r="A12309" s="256" t="s">
        <v>15301</v>
      </c>
      <c r="B12309" s="256" t="s">
        <v>5910</v>
      </c>
      <c r="C12309" s="53" t="s">
        <v>5973</v>
      </c>
      <c r="D12309" s="93" t="s">
        <v>5891</v>
      </c>
      <c r="E12309" s="257">
        <v>46488</v>
      </c>
      <c r="F12309" s="93"/>
      <c r="G12309" s="93"/>
      <c r="H12309" s="93"/>
      <c r="I12309" s="99"/>
      <c r="J12309" s="99"/>
      <c r="K12309" s="99"/>
      <c r="L12309" s="99"/>
      <c r="M12309" s="99"/>
      <c r="N12309" s="99"/>
      <c r="O12309" s="99"/>
      <c r="P12309" s="99"/>
      <c r="Q12309" s="99"/>
      <c r="R12309" s="99"/>
      <c r="S12309" s="99"/>
      <c r="T12309" s="99"/>
      <c r="U12309" s="99"/>
      <c r="V12309" s="99"/>
      <c r="W12309" s="99"/>
      <c r="X12309" s="99"/>
      <c r="Y12309" s="99"/>
      <c r="Z12309" s="99"/>
      <c r="AF12309" s="326"/>
    </row>
    <row r="12310" spans="1:32" x14ac:dyDescent="0.25">
      <c r="A12310" s="44" t="s">
        <v>19539</v>
      </c>
      <c r="B12310" s="44" t="s">
        <v>11313</v>
      </c>
      <c r="C12310" s="45">
        <v>240302</v>
      </c>
      <c r="D12310" s="45" t="s">
        <v>12340</v>
      </c>
      <c r="E12310" s="45" t="s">
        <v>2686</v>
      </c>
      <c r="AF12310" s="326"/>
    </row>
    <row r="12311" spans="1:32" x14ac:dyDescent="0.25">
      <c r="A12311" s="44" t="s">
        <v>19539</v>
      </c>
      <c r="B12311" s="44" t="s">
        <v>5447</v>
      </c>
      <c r="C12311" s="45">
        <v>240804</v>
      </c>
      <c r="D12311" s="45" t="s">
        <v>12340</v>
      </c>
      <c r="E12311" s="45" t="s">
        <v>12234</v>
      </c>
      <c r="AF12311" s="326"/>
    </row>
    <row r="12312" spans="1:32" x14ac:dyDescent="0.25">
      <c r="A12312" s="99" t="s">
        <v>2867</v>
      </c>
      <c r="B12312" s="111" t="s">
        <v>1216</v>
      </c>
      <c r="C12312" s="56" t="s">
        <v>2854</v>
      </c>
      <c r="D12312" s="146" t="s">
        <v>2279</v>
      </c>
      <c r="E12312" s="69">
        <v>45227</v>
      </c>
      <c r="F12312" s="93"/>
      <c r="G12312" s="93"/>
      <c r="H12312" s="93"/>
      <c r="I12312" s="99"/>
      <c r="J12312" s="99"/>
      <c r="K12312" s="99"/>
      <c r="L12312" s="99"/>
      <c r="M12312" s="99"/>
      <c r="N12312" s="256"/>
      <c r="O12312" s="256"/>
      <c r="P12312" s="99"/>
      <c r="Q12312" s="99"/>
      <c r="R12312" s="99"/>
      <c r="S12312" s="99"/>
      <c r="T12312" s="99"/>
      <c r="U12312" s="99"/>
      <c r="V12312" s="99"/>
      <c r="W12312" s="99"/>
      <c r="X12312" s="99"/>
      <c r="Y12312" s="99"/>
      <c r="Z12312" s="99"/>
      <c r="AF12312" s="326"/>
    </row>
    <row r="12313" spans="1:32" x14ac:dyDescent="0.25">
      <c r="A12313" s="44" t="s">
        <v>13740</v>
      </c>
      <c r="B12313" s="44" t="s">
        <v>3298</v>
      </c>
      <c r="C12313" s="45">
        <v>25010402</v>
      </c>
      <c r="D12313" s="45" t="s">
        <v>12340</v>
      </c>
      <c r="E12313" s="45" t="s">
        <v>13581</v>
      </c>
      <c r="AF12313" s="326"/>
    </row>
    <row r="12314" spans="1:32" x14ac:dyDescent="0.25">
      <c r="A12314" s="44" t="s">
        <v>13740</v>
      </c>
      <c r="B12314" s="44" t="s">
        <v>5639</v>
      </c>
      <c r="C12314" s="45">
        <v>25010401</v>
      </c>
      <c r="D12314" s="45" t="s">
        <v>12340</v>
      </c>
      <c r="E12314" s="45" t="s">
        <v>13581</v>
      </c>
      <c r="AF12314" s="326"/>
    </row>
    <row r="12315" spans="1:32" x14ac:dyDescent="0.25">
      <c r="A12315" s="44" t="s">
        <v>19540</v>
      </c>
      <c r="B12315" s="44" t="s">
        <v>3598</v>
      </c>
      <c r="C12315" s="45">
        <v>230301</v>
      </c>
      <c r="D12315" s="45" t="s">
        <v>12340</v>
      </c>
      <c r="E12315" s="45" t="s">
        <v>5580</v>
      </c>
      <c r="AF12315" s="326"/>
    </row>
    <row r="12316" spans="1:32" x14ac:dyDescent="0.25">
      <c r="A12316" s="44" t="s">
        <v>19541</v>
      </c>
      <c r="B12316" s="44" t="s">
        <v>5447</v>
      </c>
      <c r="C12316" s="45">
        <v>250802</v>
      </c>
      <c r="D12316" s="45" t="s">
        <v>12340</v>
      </c>
      <c r="E12316" s="45" t="s">
        <v>10682</v>
      </c>
      <c r="AF12316" s="326"/>
    </row>
    <row r="12317" spans="1:32" x14ac:dyDescent="0.25">
      <c r="A12317" s="44" t="s">
        <v>7025</v>
      </c>
      <c r="B12317" s="44" t="s">
        <v>7117</v>
      </c>
      <c r="C12317" s="45">
        <v>260203</v>
      </c>
      <c r="D12317" s="45" t="s">
        <v>12340</v>
      </c>
      <c r="E12317" s="45" t="s">
        <v>10021</v>
      </c>
      <c r="AF12317" s="326"/>
    </row>
    <row r="12318" spans="1:32" x14ac:dyDescent="0.25">
      <c r="A12318" s="44" t="s">
        <v>8205</v>
      </c>
      <c r="B12318" s="44" t="s">
        <v>203</v>
      </c>
      <c r="C12318" s="45" t="s">
        <v>8206</v>
      </c>
      <c r="D12318" s="45" t="s">
        <v>10697</v>
      </c>
      <c r="E12318" s="45" t="s">
        <v>7121</v>
      </c>
      <c r="F12318" s="93"/>
      <c r="G12318" s="93"/>
      <c r="H12318" s="93"/>
      <c r="I12318" s="99"/>
      <c r="J12318" s="99"/>
      <c r="K12318" s="99"/>
      <c r="L12318" s="99"/>
      <c r="M12318" s="99"/>
      <c r="N12318" s="256"/>
      <c r="O12318" s="256"/>
      <c r="P12318" s="99"/>
      <c r="Q12318" s="99"/>
      <c r="R12318" s="99"/>
      <c r="S12318" s="99"/>
      <c r="T12318" s="99"/>
      <c r="U12318" s="99"/>
      <c r="V12318" s="99"/>
      <c r="W12318" s="99"/>
      <c r="X12318" s="99"/>
      <c r="Y12318" s="99"/>
      <c r="Z12318" s="99"/>
      <c r="AA12318" s="380"/>
      <c r="AF12318" s="326"/>
    </row>
    <row r="12319" spans="1:32" x14ac:dyDescent="0.25">
      <c r="A12319" s="44" t="s">
        <v>19542</v>
      </c>
      <c r="B12319" s="44" t="s">
        <v>5639</v>
      </c>
      <c r="C12319" s="45">
        <v>23010401</v>
      </c>
      <c r="D12319" s="45" t="s">
        <v>12340</v>
      </c>
      <c r="E12319" s="45" t="s">
        <v>5640</v>
      </c>
      <c r="AF12319" s="326"/>
    </row>
    <row r="12320" spans="1:32" x14ac:dyDescent="0.25">
      <c r="A12320" s="44" t="s">
        <v>19542</v>
      </c>
      <c r="B12320" s="44" t="s">
        <v>3298</v>
      </c>
      <c r="C12320" s="45">
        <v>23010402</v>
      </c>
      <c r="D12320" s="45" t="s">
        <v>12340</v>
      </c>
      <c r="E12320" s="45" t="s">
        <v>5640</v>
      </c>
      <c r="AF12320" s="326"/>
    </row>
    <row r="12321" spans="1:32" x14ac:dyDescent="0.25">
      <c r="A12321" s="44" t="s">
        <v>19542</v>
      </c>
      <c r="B12321" s="44" t="s">
        <v>18842</v>
      </c>
      <c r="C12321" s="45">
        <v>26020101</v>
      </c>
      <c r="D12321" s="45" t="s">
        <v>12340</v>
      </c>
      <c r="E12321" s="45" t="s">
        <v>10021</v>
      </c>
      <c r="AF12321" s="326"/>
    </row>
    <row r="12322" spans="1:32" x14ac:dyDescent="0.25">
      <c r="A12322" s="44" t="s">
        <v>19542</v>
      </c>
      <c r="B12322" s="44" t="s">
        <v>7119</v>
      </c>
      <c r="C12322" s="45">
        <v>26020102</v>
      </c>
      <c r="D12322" s="45" t="s">
        <v>12340</v>
      </c>
      <c r="E12322" s="45" t="s">
        <v>10021</v>
      </c>
      <c r="AF12322" s="326"/>
    </row>
    <row r="12323" spans="1:32" x14ac:dyDescent="0.25">
      <c r="A12323" s="44" t="s">
        <v>285</v>
      </c>
      <c r="B12323" s="44" t="s">
        <v>152</v>
      </c>
      <c r="C12323" s="45" t="s">
        <v>8097</v>
      </c>
      <c r="D12323" s="45" t="s">
        <v>12177</v>
      </c>
      <c r="E12323" s="45" t="s">
        <v>4375</v>
      </c>
      <c r="F12323" s="93"/>
      <c r="G12323" s="93"/>
      <c r="H12323" s="93"/>
      <c r="I12323" s="99"/>
      <c r="J12323" s="99"/>
      <c r="K12323" s="99"/>
      <c r="L12323" s="99"/>
      <c r="M12323" s="99"/>
      <c r="N12323" s="99"/>
      <c r="O12323" s="99"/>
      <c r="P12323" s="99"/>
      <c r="Q12323" s="99"/>
      <c r="R12323" s="99"/>
      <c r="S12323" s="99"/>
      <c r="T12323" s="99"/>
      <c r="U12323" s="99"/>
      <c r="V12323" s="99"/>
      <c r="W12323" s="99"/>
      <c r="X12323" s="99"/>
      <c r="Y12323" s="99"/>
      <c r="Z12323" s="99"/>
      <c r="AF12323" s="326"/>
    </row>
    <row r="12324" spans="1:32" x14ac:dyDescent="0.25">
      <c r="A12324" s="44" t="s">
        <v>285</v>
      </c>
      <c r="B12324" s="44" t="s">
        <v>152</v>
      </c>
      <c r="C12324" s="45" t="s">
        <v>8097</v>
      </c>
      <c r="D12324" s="93" t="s">
        <v>18817</v>
      </c>
      <c r="E12324" s="45" t="s">
        <v>4375</v>
      </c>
      <c r="F12324" s="379"/>
      <c r="G12324" s="379"/>
      <c r="H12324" s="379"/>
      <c r="I12324" s="380"/>
      <c r="J12324" s="380"/>
      <c r="K12324" s="380"/>
      <c r="L12324" s="380"/>
      <c r="M12324" s="380"/>
      <c r="N12324" s="380"/>
      <c r="O12324" s="380"/>
      <c r="P12324" s="380"/>
      <c r="Q12324" s="380"/>
      <c r="R12324" s="380"/>
      <c r="S12324" s="380"/>
      <c r="T12324" s="380"/>
      <c r="U12324" s="380"/>
      <c r="V12324" s="380"/>
      <c r="W12324" s="380"/>
      <c r="X12324" s="380"/>
      <c r="Y12324" s="380"/>
      <c r="Z12324" s="380"/>
      <c r="AA12324" s="380"/>
      <c r="AF12324" s="326"/>
    </row>
    <row r="12325" spans="1:32" x14ac:dyDescent="0.25">
      <c r="A12325" s="44" t="s">
        <v>285</v>
      </c>
      <c r="B12325" s="44" t="s">
        <v>152</v>
      </c>
      <c r="C12325" s="45" t="s">
        <v>8097</v>
      </c>
      <c r="D12325" s="45" t="s">
        <v>10697</v>
      </c>
      <c r="E12325" s="46">
        <v>46295</v>
      </c>
      <c r="F12325" s="93"/>
      <c r="G12325" s="93"/>
      <c r="H12325" s="93"/>
      <c r="I12325" s="99"/>
      <c r="J12325" s="99"/>
      <c r="K12325" s="99"/>
      <c r="L12325" s="99"/>
      <c r="M12325" s="99"/>
      <c r="N12325" s="256"/>
      <c r="O12325" s="256"/>
      <c r="P12325" s="99"/>
      <c r="Q12325" s="99"/>
      <c r="R12325" s="99"/>
      <c r="S12325" s="99"/>
      <c r="T12325" s="99"/>
      <c r="U12325" s="99"/>
      <c r="V12325" s="99"/>
      <c r="W12325" s="99"/>
      <c r="X12325" s="99"/>
      <c r="Y12325" s="99"/>
      <c r="Z12325" s="99"/>
      <c r="AF12325" s="326"/>
    </row>
    <row r="12326" spans="1:32" x14ac:dyDescent="0.25">
      <c r="A12326" s="44" t="s">
        <v>2508</v>
      </c>
      <c r="B12326" s="44" t="s">
        <v>3598</v>
      </c>
      <c r="C12326" s="45">
        <v>230301</v>
      </c>
      <c r="D12326" s="45" t="s">
        <v>12340</v>
      </c>
      <c r="E12326" s="45" t="s">
        <v>5580</v>
      </c>
      <c r="AF12326" s="326"/>
    </row>
    <row r="12327" spans="1:32" x14ac:dyDescent="0.25">
      <c r="A12327" s="44" t="s">
        <v>7026</v>
      </c>
      <c r="B12327" s="44" t="s">
        <v>13240</v>
      </c>
      <c r="C12327" s="45">
        <v>34.229999999999997</v>
      </c>
      <c r="D12327" s="45" t="s">
        <v>13565</v>
      </c>
      <c r="E12327" s="46">
        <v>46934</v>
      </c>
      <c r="F12327" s="45"/>
      <c r="G12327" s="93"/>
      <c r="H12327" s="93"/>
      <c r="I12327" s="99"/>
      <c r="J12327" s="99"/>
      <c r="K12327" s="99"/>
      <c r="L12327" s="99"/>
      <c r="M12327" s="99"/>
      <c r="N12327" s="99"/>
      <c r="O12327" s="99"/>
      <c r="P12327" s="99"/>
      <c r="Q12327" s="99"/>
      <c r="R12327" s="99"/>
      <c r="S12327" s="99"/>
      <c r="T12327" s="99"/>
      <c r="U12327" s="99"/>
      <c r="V12327" s="99"/>
      <c r="W12327" s="99"/>
      <c r="X12327" s="99"/>
      <c r="Y12327" s="99"/>
      <c r="Z12327" s="99"/>
      <c r="AF12327" s="326"/>
    </row>
    <row r="12328" spans="1:32" x14ac:dyDescent="0.25">
      <c r="A12328" s="44" t="s">
        <v>13397</v>
      </c>
      <c r="B12328" s="44" t="s">
        <v>13134</v>
      </c>
      <c r="C12328" s="45">
        <v>13.23</v>
      </c>
      <c r="D12328" s="45" t="s">
        <v>13565</v>
      </c>
      <c r="E12328" s="46">
        <v>46934</v>
      </c>
      <c r="F12328" s="45"/>
      <c r="G12328" s="93"/>
      <c r="H12328" s="93"/>
      <c r="I12328" s="99"/>
      <c r="J12328" s="99"/>
      <c r="K12328" s="99"/>
      <c r="L12328" s="99"/>
      <c r="M12328" s="99"/>
      <c r="N12328" s="99"/>
      <c r="O12328" s="99"/>
      <c r="P12328" s="99"/>
      <c r="Q12328" s="99"/>
      <c r="R12328" s="99"/>
      <c r="S12328" s="99"/>
      <c r="T12328" s="99"/>
      <c r="U12328" s="99"/>
      <c r="V12328" s="99"/>
      <c r="W12328" s="99"/>
      <c r="X12328" s="99"/>
      <c r="Y12328" s="99"/>
      <c r="Z12328" s="99"/>
      <c r="AF12328" s="326"/>
    </row>
    <row r="12329" spans="1:32" x14ac:dyDescent="0.25">
      <c r="A12329" s="44" t="s">
        <v>13397</v>
      </c>
      <c r="B12329" s="44" t="s">
        <v>14657</v>
      </c>
      <c r="C12329" s="45">
        <v>35.25</v>
      </c>
      <c r="D12329" s="45" t="s">
        <v>13565</v>
      </c>
      <c r="E12329" s="46">
        <v>47664</v>
      </c>
      <c r="F12329" s="45"/>
      <c r="G12329" s="93"/>
      <c r="H12329" s="93"/>
      <c r="I12329" s="99"/>
      <c r="J12329" s="99"/>
      <c r="K12329" s="99"/>
      <c r="L12329" s="99"/>
      <c r="M12329" s="99"/>
      <c r="N12329" s="99"/>
      <c r="O12329" s="99"/>
      <c r="P12329" s="99"/>
      <c r="Q12329" s="99"/>
      <c r="R12329" s="99"/>
      <c r="S12329" s="99"/>
      <c r="T12329" s="99"/>
      <c r="U12329" s="99"/>
      <c r="V12329" s="99"/>
      <c r="W12329" s="99"/>
      <c r="X12329" s="99"/>
      <c r="Y12329" s="99"/>
      <c r="Z12329" s="99"/>
      <c r="AF12329" s="326"/>
    </row>
    <row r="12330" spans="1:32" x14ac:dyDescent="0.25">
      <c r="A12330" s="44" t="s">
        <v>429</v>
      </c>
      <c r="B12330" s="44" t="s">
        <v>20338</v>
      </c>
      <c r="C12330" s="45" t="s">
        <v>8812</v>
      </c>
      <c r="D12330" s="32" t="s">
        <v>12570</v>
      </c>
      <c r="E12330" s="46">
        <v>46387</v>
      </c>
      <c r="AF12330" s="326"/>
    </row>
    <row r="12331" spans="1:32" x14ac:dyDescent="0.25">
      <c r="A12331" s="44" t="s">
        <v>5856</v>
      </c>
      <c r="B12331" s="44" t="s">
        <v>20393</v>
      </c>
      <c r="C12331" s="45" t="s">
        <v>5854</v>
      </c>
      <c r="D12331" s="32" t="s">
        <v>12570</v>
      </c>
      <c r="E12331" s="46">
        <v>46446</v>
      </c>
      <c r="AF12331" s="326"/>
    </row>
    <row r="12332" spans="1:32" x14ac:dyDescent="0.25">
      <c r="A12332" s="44" t="s">
        <v>17184</v>
      </c>
      <c r="B12332" s="44" t="s">
        <v>16911</v>
      </c>
      <c r="C12332" s="45">
        <v>250902</v>
      </c>
      <c r="D12332" s="45" t="s">
        <v>12340</v>
      </c>
      <c r="E12332" s="45" t="s">
        <v>5246</v>
      </c>
      <c r="AF12332" s="326"/>
    </row>
    <row r="12333" spans="1:32" x14ac:dyDescent="0.25">
      <c r="A12333" s="44" t="s">
        <v>17184</v>
      </c>
      <c r="B12333" s="44" t="s">
        <v>2438</v>
      </c>
      <c r="C12333" s="45">
        <v>251001</v>
      </c>
      <c r="D12333" s="45" t="s">
        <v>12340</v>
      </c>
      <c r="E12333" s="45" t="s">
        <v>12119</v>
      </c>
      <c r="AF12333" s="326"/>
    </row>
    <row r="12334" spans="1:32" x14ac:dyDescent="0.25">
      <c r="A12334" s="368" t="s">
        <v>15302</v>
      </c>
      <c r="B12334" s="256" t="s">
        <v>15281</v>
      </c>
      <c r="C12334" s="53" t="s">
        <v>15406</v>
      </c>
      <c r="D12334" s="93" t="s">
        <v>5891</v>
      </c>
      <c r="E12334" s="257">
        <v>47252</v>
      </c>
      <c r="F12334" s="93"/>
      <c r="G12334" s="93"/>
      <c r="H12334" s="93"/>
      <c r="I12334" s="99"/>
      <c r="J12334" s="99"/>
      <c r="K12334" s="99"/>
      <c r="L12334" s="99"/>
      <c r="M12334" s="99"/>
      <c r="N12334" s="99"/>
      <c r="O12334" s="99"/>
      <c r="P12334" s="99"/>
      <c r="Q12334" s="99"/>
      <c r="R12334" s="99"/>
      <c r="S12334" s="99"/>
      <c r="T12334" s="99"/>
      <c r="U12334" s="99"/>
      <c r="V12334" s="99"/>
      <c r="W12334" s="99"/>
      <c r="X12334" s="99"/>
      <c r="Y12334" s="99"/>
      <c r="Z12334" s="99"/>
      <c r="AF12334" s="326"/>
    </row>
    <row r="12335" spans="1:32" x14ac:dyDescent="0.25">
      <c r="A12335" s="44" t="s">
        <v>19543</v>
      </c>
      <c r="B12335" s="44" t="s">
        <v>965</v>
      </c>
      <c r="C12335" s="45">
        <v>220303</v>
      </c>
      <c r="D12335" s="45" t="s">
        <v>12340</v>
      </c>
      <c r="E12335" s="45" t="s">
        <v>2686</v>
      </c>
      <c r="AF12335" s="326"/>
    </row>
    <row r="12336" spans="1:32" x14ac:dyDescent="0.25">
      <c r="A12336" s="44" t="s">
        <v>4530</v>
      </c>
      <c r="B12336" s="44" t="s">
        <v>210</v>
      </c>
      <c r="C12336" s="45">
        <v>241001</v>
      </c>
      <c r="D12336" s="45" t="s">
        <v>12340</v>
      </c>
      <c r="E12336" s="45" t="s">
        <v>5650</v>
      </c>
      <c r="AF12336" s="326"/>
    </row>
    <row r="12337" spans="1:32" x14ac:dyDescent="0.25">
      <c r="A12337" s="44" t="s">
        <v>20304</v>
      </c>
      <c r="B12337" s="44" t="s">
        <v>20365</v>
      </c>
      <c r="C12337" s="45" t="s">
        <v>20366</v>
      </c>
      <c r="D12337" s="32" t="s">
        <v>12570</v>
      </c>
      <c r="E12337" s="46">
        <v>46507</v>
      </c>
      <c r="AF12337" s="326"/>
    </row>
    <row r="12338" spans="1:32" x14ac:dyDescent="0.3">
      <c r="A12338" s="372" t="s">
        <v>20534</v>
      </c>
      <c r="B12338" s="372" t="s">
        <v>1217</v>
      </c>
      <c r="C12338" s="125" t="s">
        <v>20617</v>
      </c>
      <c r="D12338" s="32" t="s">
        <v>20621</v>
      </c>
      <c r="E12338" s="125" t="s">
        <v>10032</v>
      </c>
      <c r="F12338" s="125" t="s">
        <v>1237</v>
      </c>
      <c r="G12338" s="125" t="s">
        <v>1237</v>
      </c>
      <c r="AF12338" s="326"/>
    </row>
    <row r="12339" spans="1:32" x14ac:dyDescent="0.25">
      <c r="A12339" s="44" t="s">
        <v>7583</v>
      </c>
      <c r="B12339" s="44" t="s">
        <v>5460</v>
      </c>
      <c r="C12339" s="45">
        <v>251003</v>
      </c>
      <c r="D12339" s="45" t="s">
        <v>12340</v>
      </c>
      <c r="E12339" s="45" t="s">
        <v>12119</v>
      </c>
      <c r="AF12339" s="326"/>
    </row>
    <row r="12340" spans="1:32" x14ac:dyDescent="0.25">
      <c r="A12340" s="44" t="s">
        <v>7583</v>
      </c>
      <c r="B12340" s="44" t="s">
        <v>11299</v>
      </c>
      <c r="C12340" s="45">
        <v>24020301</v>
      </c>
      <c r="D12340" s="45" t="s">
        <v>12340</v>
      </c>
      <c r="E12340" s="45" t="s">
        <v>5444</v>
      </c>
      <c r="AF12340" s="326"/>
    </row>
    <row r="12341" spans="1:32" x14ac:dyDescent="0.25">
      <c r="A12341" s="44" t="s">
        <v>7583</v>
      </c>
      <c r="B12341" s="44" t="s">
        <v>3299</v>
      </c>
      <c r="C12341" s="45">
        <v>24020302</v>
      </c>
      <c r="D12341" s="45" t="s">
        <v>12340</v>
      </c>
      <c r="E12341" s="45" t="s">
        <v>5444</v>
      </c>
      <c r="AF12341" s="326"/>
    </row>
    <row r="12342" spans="1:32" x14ac:dyDescent="0.25">
      <c r="A12342" s="44" t="s">
        <v>7583</v>
      </c>
      <c r="B12342" s="44" t="s">
        <v>5639</v>
      </c>
      <c r="C12342" s="45">
        <v>23010401</v>
      </c>
      <c r="D12342" s="45" t="s">
        <v>12340</v>
      </c>
      <c r="E12342" s="45" t="s">
        <v>5640</v>
      </c>
      <c r="AF12342" s="326"/>
    </row>
    <row r="12343" spans="1:32" x14ac:dyDescent="0.25">
      <c r="A12343" s="44" t="s">
        <v>7583</v>
      </c>
      <c r="B12343" s="44" t="s">
        <v>2433</v>
      </c>
      <c r="C12343" s="45">
        <v>230105</v>
      </c>
      <c r="D12343" s="45" t="s">
        <v>12340</v>
      </c>
      <c r="E12343" s="45" t="s">
        <v>5580</v>
      </c>
      <c r="AF12343" s="326"/>
    </row>
    <row r="12344" spans="1:32" x14ac:dyDescent="0.25">
      <c r="A12344" s="44" t="s">
        <v>7583</v>
      </c>
      <c r="B12344" s="44" t="s">
        <v>967</v>
      </c>
      <c r="C12344" s="45">
        <v>220601</v>
      </c>
      <c r="D12344" s="45" t="s">
        <v>12340</v>
      </c>
      <c r="E12344" s="45" t="s">
        <v>5235</v>
      </c>
      <c r="AF12344" s="326"/>
    </row>
    <row r="12345" spans="1:32" x14ac:dyDescent="0.25">
      <c r="A12345" s="44" t="s">
        <v>7583</v>
      </c>
      <c r="B12345" s="44" t="s">
        <v>3298</v>
      </c>
      <c r="C12345" s="45">
        <v>23010402</v>
      </c>
      <c r="D12345" s="45" t="s">
        <v>12340</v>
      </c>
      <c r="E12345" s="45" t="s">
        <v>5640</v>
      </c>
      <c r="AF12345" s="326"/>
    </row>
    <row r="12346" spans="1:32" x14ac:dyDescent="0.25">
      <c r="A12346" s="44" t="s">
        <v>17941</v>
      </c>
      <c r="B12346" s="44" t="s">
        <v>20398</v>
      </c>
      <c r="C12346" s="45" t="s">
        <v>17917</v>
      </c>
      <c r="D12346" s="32" t="s">
        <v>12570</v>
      </c>
      <c r="E12346" s="46">
        <v>46418</v>
      </c>
      <c r="AF12346" s="326"/>
    </row>
    <row r="12347" spans="1:32" x14ac:dyDescent="0.25">
      <c r="A12347" s="44" t="s">
        <v>2509</v>
      </c>
      <c r="B12347" s="44" t="s">
        <v>3298</v>
      </c>
      <c r="C12347" s="45">
        <v>23010402</v>
      </c>
      <c r="D12347" s="45" t="s">
        <v>12340</v>
      </c>
      <c r="E12347" s="45" t="s">
        <v>5640</v>
      </c>
      <c r="AF12347" s="326"/>
    </row>
    <row r="12348" spans="1:32" x14ac:dyDescent="0.25">
      <c r="A12348" s="44" t="s">
        <v>15705</v>
      </c>
      <c r="B12348" s="44" t="s">
        <v>154</v>
      </c>
      <c r="C12348" s="45" t="s">
        <v>15706</v>
      </c>
      <c r="D12348" s="46" t="s">
        <v>13037</v>
      </c>
      <c r="E12348" s="46">
        <v>46218</v>
      </c>
      <c r="AF12348" s="326"/>
    </row>
    <row r="12349" spans="1:32" x14ac:dyDescent="0.25">
      <c r="A12349" s="44" t="s">
        <v>15705</v>
      </c>
      <c r="B12349" s="44" t="s">
        <v>154</v>
      </c>
      <c r="C12349" s="45" t="s">
        <v>15706</v>
      </c>
      <c r="D12349" s="46" t="s">
        <v>13037</v>
      </c>
      <c r="E12349" s="46">
        <v>46218</v>
      </c>
      <c r="AF12349" s="326"/>
    </row>
    <row r="12350" spans="1:32" x14ac:dyDescent="0.3">
      <c r="A12350" s="372" t="s">
        <v>9396</v>
      </c>
      <c r="B12350" s="372" t="s">
        <v>1218</v>
      </c>
      <c r="C12350" s="125" t="s">
        <v>11922</v>
      </c>
      <c r="D12350" s="32" t="s">
        <v>20621</v>
      </c>
      <c r="E12350" s="125" t="s">
        <v>8976</v>
      </c>
      <c r="F12350" s="125" t="s">
        <v>1237</v>
      </c>
      <c r="G12350" s="125" t="s">
        <v>1237</v>
      </c>
      <c r="AF12350" s="326"/>
    </row>
    <row r="12351" spans="1:32" x14ac:dyDescent="0.25">
      <c r="A12351" s="44" t="s">
        <v>11599</v>
      </c>
      <c r="B12351" s="44" t="s">
        <v>10018</v>
      </c>
      <c r="C12351" s="45">
        <v>240102</v>
      </c>
      <c r="D12351" s="45" t="s">
        <v>12340</v>
      </c>
      <c r="E12351" s="45" t="s">
        <v>5452</v>
      </c>
      <c r="AF12351" s="326"/>
    </row>
    <row r="12352" spans="1:32" x14ac:dyDescent="0.3">
      <c r="A12352" s="372" t="s">
        <v>20154</v>
      </c>
      <c r="B12352" s="372" t="s">
        <v>7364</v>
      </c>
      <c r="C12352" s="125" t="s">
        <v>20260</v>
      </c>
      <c r="D12352" s="32" t="s">
        <v>20621</v>
      </c>
      <c r="E12352" s="125" t="s">
        <v>8976</v>
      </c>
      <c r="F12352" s="125" t="s">
        <v>1236</v>
      </c>
      <c r="G12352" s="125" t="s">
        <v>1237</v>
      </c>
      <c r="AF12352" s="326"/>
    </row>
    <row r="12353" spans="1:32" x14ac:dyDescent="0.25">
      <c r="A12353" s="44" t="s">
        <v>7938</v>
      </c>
      <c r="B12353" s="44" t="s">
        <v>7939</v>
      </c>
      <c r="C12353" s="45" t="s">
        <v>2642</v>
      </c>
      <c r="D12353" s="45" t="s">
        <v>12177</v>
      </c>
      <c r="E12353" s="45" t="s">
        <v>4354</v>
      </c>
      <c r="F12353" s="93"/>
      <c r="G12353" s="93"/>
      <c r="H12353" s="93"/>
      <c r="I12353" s="99"/>
      <c r="J12353" s="99"/>
      <c r="K12353" s="99"/>
      <c r="L12353" s="99"/>
      <c r="M12353" s="99"/>
      <c r="N12353" s="99"/>
      <c r="O12353" s="99"/>
      <c r="P12353" s="99"/>
      <c r="Q12353" s="99"/>
      <c r="R12353" s="99"/>
      <c r="S12353" s="99"/>
      <c r="T12353" s="99"/>
      <c r="U12353" s="99"/>
      <c r="V12353" s="99"/>
      <c r="W12353" s="99"/>
      <c r="X12353" s="99"/>
      <c r="Y12353" s="99"/>
      <c r="Z12353" s="99"/>
      <c r="AF12353" s="326"/>
    </row>
    <row r="12354" spans="1:32" x14ac:dyDescent="0.25">
      <c r="A12354" s="44" t="s">
        <v>7938</v>
      </c>
      <c r="B12354" s="44" t="s">
        <v>2643</v>
      </c>
      <c r="C12354" s="45" t="s">
        <v>2644</v>
      </c>
      <c r="D12354" s="45" t="s">
        <v>12177</v>
      </c>
      <c r="E12354" s="45" t="s">
        <v>5444</v>
      </c>
      <c r="F12354" s="93"/>
      <c r="G12354" s="93"/>
      <c r="H12354" s="93"/>
      <c r="I12354" s="99"/>
      <c r="J12354" s="99"/>
      <c r="K12354" s="99"/>
      <c r="L12354" s="99"/>
      <c r="M12354" s="99"/>
      <c r="N12354" s="99"/>
      <c r="O12354" s="99"/>
      <c r="P12354" s="99"/>
      <c r="Q12354" s="99"/>
      <c r="R12354" s="99"/>
      <c r="S12354" s="99"/>
      <c r="T12354" s="99"/>
      <c r="U12354" s="99"/>
      <c r="V12354" s="99"/>
      <c r="W12354" s="99"/>
      <c r="X12354" s="99"/>
      <c r="Y12354" s="99"/>
      <c r="Z12354" s="99"/>
      <c r="AF12354" s="326"/>
    </row>
    <row r="12355" spans="1:32" x14ac:dyDescent="0.25">
      <c r="A12355" s="44" t="s">
        <v>7938</v>
      </c>
      <c r="B12355" s="44" t="s">
        <v>7939</v>
      </c>
      <c r="C12355" s="45" t="s">
        <v>2642</v>
      </c>
      <c r="D12355" s="93" t="s">
        <v>18817</v>
      </c>
      <c r="E12355" s="45" t="s">
        <v>2628</v>
      </c>
      <c r="F12355" s="379"/>
      <c r="G12355" s="379"/>
      <c r="H12355" s="379"/>
      <c r="I12355" s="380"/>
      <c r="J12355" s="380"/>
      <c r="K12355" s="380"/>
      <c r="L12355" s="380"/>
      <c r="M12355" s="380"/>
      <c r="N12355" s="380"/>
      <c r="O12355" s="380"/>
      <c r="P12355" s="380"/>
      <c r="Q12355" s="380"/>
      <c r="R12355" s="380"/>
      <c r="S12355" s="380"/>
      <c r="T12355" s="380"/>
      <c r="U12355" s="380"/>
      <c r="V12355" s="380"/>
      <c r="W12355" s="380"/>
      <c r="X12355" s="380"/>
      <c r="Y12355" s="380"/>
      <c r="Z12355" s="380"/>
      <c r="AA12355" s="380"/>
      <c r="AF12355" s="326"/>
    </row>
    <row r="12356" spans="1:32" x14ac:dyDescent="0.25">
      <c r="A12356" s="44" t="s">
        <v>7938</v>
      </c>
      <c r="B12356" s="44" t="s">
        <v>2643</v>
      </c>
      <c r="C12356" s="45" t="s">
        <v>2644</v>
      </c>
      <c r="D12356" s="93" t="s">
        <v>18817</v>
      </c>
      <c r="E12356" s="45" t="s">
        <v>5444</v>
      </c>
      <c r="F12356" s="379"/>
      <c r="G12356" s="379"/>
      <c r="H12356" s="379"/>
      <c r="I12356" s="380"/>
      <c r="J12356" s="380"/>
      <c r="K12356" s="380"/>
      <c r="L12356" s="380"/>
      <c r="M12356" s="380"/>
      <c r="N12356" s="380"/>
      <c r="O12356" s="380"/>
      <c r="P12356" s="380"/>
      <c r="Q12356" s="380"/>
      <c r="R12356" s="380"/>
      <c r="S12356" s="380"/>
      <c r="T12356" s="380"/>
      <c r="U12356" s="380"/>
      <c r="V12356" s="380"/>
      <c r="W12356" s="380"/>
      <c r="X12356" s="380"/>
      <c r="Y12356" s="380"/>
      <c r="Z12356" s="380"/>
      <c r="AA12356" s="380"/>
      <c r="AF12356" s="326"/>
    </row>
    <row r="12357" spans="1:32" x14ac:dyDescent="0.25">
      <c r="A12357" s="44" t="s">
        <v>7938</v>
      </c>
      <c r="B12357" s="44" t="s">
        <v>2643</v>
      </c>
      <c r="C12357" s="45" t="s">
        <v>2644</v>
      </c>
      <c r="D12357" s="45" t="s">
        <v>10697</v>
      </c>
      <c r="E12357" s="45" t="s">
        <v>5444</v>
      </c>
      <c r="F12357" s="93"/>
      <c r="G12357" s="93"/>
      <c r="H12357" s="93"/>
      <c r="I12357" s="99"/>
      <c r="J12357" s="99"/>
      <c r="K12357" s="99"/>
      <c r="L12357" s="99"/>
      <c r="M12357" s="99"/>
      <c r="N12357" s="256"/>
      <c r="O12357" s="256"/>
      <c r="P12357" s="99"/>
      <c r="Q12357" s="99"/>
      <c r="R12357" s="99"/>
      <c r="S12357" s="99"/>
      <c r="T12357" s="99"/>
      <c r="U12357" s="99"/>
      <c r="V12357" s="99"/>
      <c r="W12357" s="99"/>
      <c r="X12357" s="99"/>
      <c r="Y12357" s="99"/>
      <c r="Z12357" s="99"/>
      <c r="AF12357" s="326"/>
    </row>
    <row r="12358" spans="1:32" x14ac:dyDescent="0.25">
      <c r="A12358" s="91" t="s">
        <v>10288</v>
      </c>
      <c r="B12358" s="92" t="s">
        <v>10390</v>
      </c>
      <c r="C12358" s="56" t="s">
        <v>10135</v>
      </c>
      <c r="D12358" s="146" t="s">
        <v>10389</v>
      </c>
      <c r="E12358" s="107">
        <v>45838</v>
      </c>
      <c r="F12358" s="93"/>
      <c r="G12358" s="93"/>
      <c r="H12358" s="93"/>
      <c r="I12358" s="99"/>
      <c r="J12358" s="99"/>
      <c r="K12358" s="99"/>
      <c r="L12358" s="99"/>
      <c r="M12358" s="99"/>
      <c r="N12358" s="256"/>
      <c r="O12358" s="99"/>
      <c r="P12358" s="99"/>
      <c r="Q12358" s="99"/>
      <c r="R12358" s="99"/>
      <c r="S12358" s="99"/>
      <c r="T12358" s="99"/>
      <c r="U12358" s="99"/>
      <c r="V12358" s="99"/>
      <c r="W12358" s="99"/>
      <c r="X12358" s="99"/>
      <c r="Y12358" s="99"/>
      <c r="Z12358" s="99"/>
      <c r="AF12358" s="326"/>
    </row>
    <row r="12359" spans="1:32" x14ac:dyDescent="0.25">
      <c r="A12359" s="44" t="s">
        <v>2659</v>
      </c>
      <c r="B12359" s="44" t="s">
        <v>2622</v>
      </c>
      <c r="C12359" s="45" t="s">
        <v>2660</v>
      </c>
      <c r="D12359" s="45" t="s">
        <v>12177</v>
      </c>
      <c r="E12359" s="45" t="s">
        <v>15065</v>
      </c>
      <c r="F12359" s="93"/>
      <c r="G12359" s="93"/>
      <c r="H12359" s="93"/>
      <c r="I12359" s="99"/>
      <c r="J12359" s="99"/>
      <c r="K12359" s="99"/>
      <c r="L12359" s="99"/>
      <c r="M12359" s="99"/>
      <c r="N12359" s="99"/>
      <c r="O12359" s="99"/>
      <c r="P12359" s="99"/>
      <c r="Q12359" s="99"/>
      <c r="R12359" s="99"/>
      <c r="S12359" s="99"/>
      <c r="T12359" s="99"/>
      <c r="U12359" s="99"/>
      <c r="V12359" s="99"/>
      <c r="W12359" s="99"/>
      <c r="X12359" s="99"/>
      <c r="Y12359" s="99"/>
      <c r="Z12359" s="99"/>
      <c r="AF12359" s="326"/>
    </row>
    <row r="12360" spans="1:32" x14ac:dyDescent="0.25">
      <c r="A12360" s="44" t="s">
        <v>2659</v>
      </c>
      <c r="B12360" s="44" t="s">
        <v>2622</v>
      </c>
      <c r="C12360" s="45" t="s">
        <v>2660</v>
      </c>
      <c r="D12360" s="93" t="s">
        <v>18817</v>
      </c>
      <c r="E12360" s="45" t="s">
        <v>15065</v>
      </c>
      <c r="F12360" s="379"/>
      <c r="G12360" s="379"/>
      <c r="H12360" s="379"/>
      <c r="I12360" s="380"/>
      <c r="J12360" s="380"/>
      <c r="K12360" s="380"/>
      <c r="L12360" s="380"/>
      <c r="M12360" s="380"/>
      <c r="N12360" s="380"/>
      <c r="O12360" s="380"/>
      <c r="P12360" s="380"/>
      <c r="Q12360" s="380"/>
      <c r="R12360" s="380"/>
      <c r="S12360" s="380"/>
      <c r="T12360" s="380"/>
      <c r="U12360" s="380"/>
      <c r="V12360" s="380"/>
      <c r="W12360" s="380"/>
      <c r="X12360" s="380"/>
      <c r="Y12360" s="380"/>
      <c r="Z12360" s="380"/>
      <c r="AA12360" s="380"/>
      <c r="AF12360" s="326"/>
    </row>
    <row r="12361" spans="1:32" x14ac:dyDescent="0.25">
      <c r="A12361" s="44" t="s">
        <v>2659</v>
      </c>
      <c r="B12361" s="44" t="s">
        <v>1365</v>
      </c>
      <c r="C12361" s="45" t="s">
        <v>9926</v>
      </c>
      <c r="D12361" s="93" t="s">
        <v>3876</v>
      </c>
      <c r="E12361" s="359">
        <f>DATE(2027,8,9)</f>
        <v>46608</v>
      </c>
      <c r="F12361" s="93"/>
      <c r="G12361" s="93"/>
      <c r="H12361" s="93"/>
      <c r="I12361" s="99"/>
      <c r="J12361" s="99"/>
      <c r="K12361" s="99"/>
      <c r="L12361" s="99"/>
      <c r="M12361" s="99"/>
      <c r="N12361" s="99"/>
      <c r="O12361" s="99"/>
      <c r="P12361" s="99"/>
      <c r="Q12361" s="99"/>
      <c r="R12361" s="99"/>
      <c r="S12361" s="99"/>
      <c r="T12361" s="99"/>
      <c r="U12361" s="99"/>
      <c r="V12361" s="99"/>
      <c r="W12361" s="99"/>
      <c r="X12361" s="99"/>
      <c r="Y12361" s="99"/>
      <c r="Z12361" s="99"/>
      <c r="AF12361" s="326"/>
    </row>
    <row r="12362" spans="1:32" x14ac:dyDescent="0.25">
      <c r="A12362" s="44" t="s">
        <v>2659</v>
      </c>
      <c r="B12362" s="44" t="s">
        <v>2622</v>
      </c>
      <c r="C12362" s="45" t="s">
        <v>2660</v>
      </c>
      <c r="D12362" s="45" t="s">
        <v>10697</v>
      </c>
      <c r="E12362" s="45" t="s">
        <v>2624</v>
      </c>
      <c r="F12362" s="93"/>
      <c r="G12362" s="93"/>
      <c r="H12362" s="93"/>
      <c r="I12362" s="99"/>
      <c r="J12362" s="99"/>
      <c r="K12362" s="99"/>
      <c r="L12362" s="99"/>
      <c r="M12362" s="99"/>
      <c r="N12362" s="256"/>
      <c r="O12362" s="256"/>
      <c r="P12362" s="99"/>
      <c r="Q12362" s="99"/>
      <c r="R12362" s="99"/>
      <c r="S12362" s="99"/>
      <c r="T12362" s="99"/>
      <c r="U12362" s="99"/>
      <c r="V12362" s="99"/>
      <c r="W12362" s="99"/>
      <c r="X12362" s="99"/>
      <c r="Y12362" s="99"/>
      <c r="Z12362" s="99"/>
      <c r="AA12362" s="380"/>
      <c r="AF12362" s="326"/>
    </row>
    <row r="12363" spans="1:32" x14ac:dyDescent="0.3">
      <c r="A12363" s="372" t="s">
        <v>12036</v>
      </c>
      <c r="B12363" s="372" t="s">
        <v>3577</v>
      </c>
      <c r="C12363" s="125" t="s">
        <v>11919</v>
      </c>
      <c r="D12363" s="32" t="s">
        <v>20621</v>
      </c>
      <c r="E12363" s="125" t="s">
        <v>2686</v>
      </c>
      <c r="F12363" s="125" t="s">
        <v>1236</v>
      </c>
      <c r="G12363" s="125" t="s">
        <v>1237</v>
      </c>
      <c r="AF12363" s="326"/>
    </row>
    <row r="12364" spans="1:32" x14ac:dyDescent="0.25">
      <c r="A12364" s="44" t="s">
        <v>13741</v>
      </c>
      <c r="B12364" s="44" t="s">
        <v>981</v>
      </c>
      <c r="C12364" s="45">
        <v>241202</v>
      </c>
      <c r="D12364" s="45" t="s">
        <v>12340</v>
      </c>
      <c r="E12364" s="45" t="s">
        <v>13570</v>
      </c>
      <c r="AF12364" s="326"/>
    </row>
    <row r="12365" spans="1:32" x14ac:dyDescent="0.25">
      <c r="A12365" s="44" t="s">
        <v>12998</v>
      </c>
      <c r="B12365" s="44" t="s">
        <v>210</v>
      </c>
      <c r="C12365" s="45">
        <v>241001</v>
      </c>
      <c r="D12365" s="45" t="s">
        <v>12340</v>
      </c>
      <c r="E12365" s="45" t="s">
        <v>5650</v>
      </c>
      <c r="AF12365" s="326"/>
    </row>
    <row r="12366" spans="1:32" x14ac:dyDescent="0.25">
      <c r="A12366" s="44" t="s">
        <v>17887</v>
      </c>
      <c r="B12366" s="44" t="s">
        <v>20356</v>
      </c>
      <c r="C12366" s="45" t="s">
        <v>17874</v>
      </c>
      <c r="D12366" s="32" t="s">
        <v>12570</v>
      </c>
      <c r="E12366" s="46">
        <v>46477</v>
      </c>
      <c r="AF12366" s="326"/>
    </row>
    <row r="12367" spans="1:32" x14ac:dyDescent="0.25">
      <c r="A12367" s="44" t="s">
        <v>11028</v>
      </c>
      <c r="B12367" s="44" t="s">
        <v>2301</v>
      </c>
      <c r="C12367" s="45" t="s">
        <v>11029</v>
      </c>
      <c r="D12367" s="45" t="s">
        <v>11030</v>
      </c>
      <c r="E12367" s="46">
        <v>46670</v>
      </c>
      <c r="F12367" s="93"/>
      <c r="G12367" s="93"/>
      <c r="H12367" s="93"/>
      <c r="I12367" s="99"/>
      <c r="J12367" s="99"/>
      <c r="K12367" s="99"/>
      <c r="L12367" s="99"/>
      <c r="M12367" s="99"/>
      <c r="N12367" s="256"/>
      <c r="O12367" s="256"/>
      <c r="P12367" s="99"/>
      <c r="Q12367" s="99"/>
      <c r="R12367" s="99"/>
      <c r="S12367" s="99"/>
      <c r="T12367" s="99"/>
      <c r="U12367" s="99"/>
      <c r="V12367" s="99"/>
      <c r="W12367" s="99"/>
      <c r="X12367" s="99"/>
      <c r="Y12367" s="99"/>
      <c r="Z12367" s="99"/>
      <c r="AF12367" s="326"/>
    </row>
    <row r="12368" spans="1:32" x14ac:dyDescent="0.25">
      <c r="A12368" s="44" t="s">
        <v>7027</v>
      </c>
      <c r="B12368" s="44" t="s">
        <v>2433</v>
      </c>
      <c r="C12368" s="45">
        <v>230105</v>
      </c>
      <c r="D12368" s="45" t="s">
        <v>12340</v>
      </c>
      <c r="E12368" s="45" t="s">
        <v>5580</v>
      </c>
      <c r="AF12368" s="326"/>
    </row>
    <row r="12369" spans="1:32" x14ac:dyDescent="0.3">
      <c r="A12369" s="372" t="s">
        <v>12037</v>
      </c>
      <c r="B12369" s="372" t="s">
        <v>12354</v>
      </c>
      <c r="C12369" s="125" t="s">
        <v>12187</v>
      </c>
      <c r="D12369" s="32" t="s">
        <v>20621</v>
      </c>
      <c r="E12369" s="125" t="s">
        <v>5239</v>
      </c>
      <c r="F12369" s="125" t="s">
        <v>1236</v>
      </c>
      <c r="G12369" s="125" t="s">
        <v>1237</v>
      </c>
      <c r="AF12369" s="326"/>
    </row>
    <row r="12370" spans="1:32" x14ac:dyDescent="0.25">
      <c r="A12370" s="44" t="s">
        <v>2876</v>
      </c>
      <c r="B12370" s="44" t="s">
        <v>13111</v>
      </c>
      <c r="C12370" s="45">
        <v>33.24</v>
      </c>
      <c r="D12370" s="45" t="s">
        <v>13565</v>
      </c>
      <c r="E12370" s="46">
        <v>47299</v>
      </c>
      <c r="F12370" s="45" t="s">
        <v>1384</v>
      </c>
      <c r="G12370" s="93"/>
      <c r="H12370" s="93"/>
      <c r="I12370" s="99"/>
      <c r="J12370" s="99"/>
      <c r="K12370" s="99"/>
      <c r="L12370" s="99"/>
      <c r="M12370" s="99"/>
      <c r="N12370" s="99"/>
      <c r="O12370" s="99"/>
      <c r="P12370" s="99"/>
      <c r="Q12370" s="99"/>
      <c r="R12370" s="99"/>
      <c r="S12370" s="99"/>
      <c r="T12370" s="99"/>
      <c r="U12370" s="99"/>
      <c r="V12370" s="99"/>
      <c r="W12370" s="99"/>
      <c r="X12370" s="99"/>
      <c r="Y12370" s="99"/>
      <c r="Z12370" s="99"/>
      <c r="AF12370" s="326"/>
    </row>
    <row r="12371" spans="1:32" x14ac:dyDescent="0.25">
      <c r="A12371" s="44" t="s">
        <v>2876</v>
      </c>
      <c r="B12371" s="44" t="s">
        <v>20344</v>
      </c>
      <c r="C12371" s="45" t="s">
        <v>8813</v>
      </c>
      <c r="D12371" s="32" t="s">
        <v>12570</v>
      </c>
      <c r="E12371" s="46">
        <v>46387</v>
      </c>
      <c r="AF12371" s="326"/>
    </row>
    <row r="12372" spans="1:32" x14ac:dyDescent="0.25">
      <c r="A12372" s="131" t="s">
        <v>2876</v>
      </c>
      <c r="B12372" s="92" t="s">
        <v>11136</v>
      </c>
      <c r="C12372" s="93" t="s">
        <v>11137</v>
      </c>
      <c r="D12372" s="93" t="s">
        <v>1250</v>
      </c>
      <c r="E12372" s="94">
        <v>46281</v>
      </c>
      <c r="F12372" s="93"/>
      <c r="G12372" s="93"/>
      <c r="H12372" s="93"/>
      <c r="I12372" s="99"/>
      <c r="J12372" s="99"/>
      <c r="K12372" s="99"/>
      <c r="L12372" s="99"/>
      <c r="M12372" s="99"/>
      <c r="N12372" s="256"/>
      <c r="O12372" s="99"/>
      <c r="P12372" s="99"/>
      <c r="Q12372" s="99"/>
      <c r="R12372" s="99"/>
      <c r="S12372" s="99"/>
      <c r="T12372" s="99"/>
      <c r="U12372" s="99"/>
      <c r="V12372" s="99"/>
      <c r="W12372" s="99"/>
      <c r="X12372" s="99"/>
      <c r="Y12372" s="99"/>
      <c r="Z12372" s="99"/>
      <c r="AA12372" s="380"/>
      <c r="AF12372" s="326"/>
    </row>
    <row r="12373" spans="1:32" x14ac:dyDescent="0.25">
      <c r="A12373" s="44" t="s">
        <v>9090</v>
      </c>
      <c r="B12373" s="44" t="s">
        <v>11296</v>
      </c>
      <c r="C12373" s="45">
        <v>240402</v>
      </c>
      <c r="D12373" s="45" t="s">
        <v>12340</v>
      </c>
      <c r="E12373" s="45" t="s">
        <v>5311</v>
      </c>
      <c r="AF12373" s="326"/>
    </row>
    <row r="12374" spans="1:32" x14ac:dyDescent="0.25">
      <c r="A12374" s="44" t="s">
        <v>9090</v>
      </c>
      <c r="B12374" s="44" t="s">
        <v>3275</v>
      </c>
      <c r="C12374" s="45">
        <v>210101</v>
      </c>
      <c r="D12374" s="45" t="s">
        <v>12340</v>
      </c>
      <c r="E12374" s="45" t="s">
        <v>3276</v>
      </c>
      <c r="AF12374" s="326"/>
    </row>
    <row r="12375" spans="1:32" x14ac:dyDescent="0.25">
      <c r="A12375" s="44" t="s">
        <v>9090</v>
      </c>
      <c r="B12375" s="44" t="s">
        <v>3156</v>
      </c>
      <c r="C12375" s="45">
        <v>230904</v>
      </c>
      <c r="D12375" s="45" t="s">
        <v>12340</v>
      </c>
      <c r="E12375" s="45" t="s">
        <v>8524</v>
      </c>
      <c r="AF12375" s="326"/>
    </row>
    <row r="12376" spans="1:32" x14ac:dyDescent="0.25">
      <c r="A12376" s="44" t="s">
        <v>12628</v>
      </c>
      <c r="B12376" s="44" t="s">
        <v>20343</v>
      </c>
      <c r="C12376" s="45" t="s">
        <v>12601</v>
      </c>
      <c r="D12376" s="32" t="s">
        <v>12570</v>
      </c>
      <c r="E12376" s="46">
        <v>46387</v>
      </c>
      <c r="AF12376" s="326"/>
    </row>
    <row r="12377" spans="1:32" x14ac:dyDescent="0.25">
      <c r="A12377" s="57" t="s">
        <v>3815</v>
      </c>
      <c r="B12377" s="92" t="s">
        <v>3862</v>
      </c>
      <c r="C12377" s="93" t="s">
        <v>3860</v>
      </c>
      <c r="D12377" s="93" t="s">
        <v>3861</v>
      </c>
      <c r="E12377" s="94">
        <v>46203</v>
      </c>
      <c r="F12377" s="93"/>
      <c r="G12377" s="93"/>
      <c r="H12377" s="93"/>
      <c r="I12377" s="99"/>
      <c r="J12377" s="99"/>
      <c r="K12377" s="99"/>
      <c r="L12377" s="99"/>
      <c r="M12377" s="99"/>
      <c r="N12377" s="256"/>
      <c r="O12377" s="256"/>
      <c r="P12377" s="99"/>
      <c r="Q12377" s="99"/>
      <c r="R12377" s="99"/>
      <c r="S12377" s="99"/>
      <c r="T12377" s="99"/>
      <c r="U12377" s="99"/>
      <c r="V12377" s="99"/>
      <c r="W12377" s="99"/>
      <c r="X12377" s="99"/>
      <c r="Y12377" s="99"/>
      <c r="Z12377" s="99"/>
      <c r="AA12377" s="380"/>
      <c r="AF12377" s="326"/>
    </row>
    <row r="12378" spans="1:32" x14ac:dyDescent="0.25">
      <c r="A12378" s="44" t="s">
        <v>8333</v>
      </c>
      <c r="B12378" s="44" t="s">
        <v>7650</v>
      </c>
      <c r="C12378" s="45">
        <v>230504</v>
      </c>
      <c r="D12378" s="45" t="s">
        <v>12340</v>
      </c>
      <c r="E12378" s="45" t="s">
        <v>7651</v>
      </c>
      <c r="AF12378" s="326"/>
    </row>
    <row r="12379" spans="1:32" x14ac:dyDescent="0.3">
      <c r="A12379" s="372" t="s">
        <v>821</v>
      </c>
      <c r="B12379" s="372" t="s">
        <v>12354</v>
      </c>
      <c r="C12379" s="125" t="s">
        <v>12187</v>
      </c>
      <c r="D12379" s="32" t="s">
        <v>20621</v>
      </c>
      <c r="E12379" s="125" t="s">
        <v>5239</v>
      </c>
      <c r="F12379" s="125" t="s">
        <v>1236</v>
      </c>
      <c r="G12379" s="125" t="s">
        <v>1237</v>
      </c>
      <c r="AF12379" s="326"/>
    </row>
    <row r="12380" spans="1:32" x14ac:dyDescent="0.25">
      <c r="A12380" s="44" t="s">
        <v>821</v>
      </c>
      <c r="B12380" s="44" t="s">
        <v>5447</v>
      </c>
      <c r="C12380" s="45">
        <v>230807</v>
      </c>
      <c r="D12380" s="45" t="s">
        <v>12340</v>
      </c>
      <c r="E12380" s="45" t="s">
        <v>8966</v>
      </c>
      <c r="AF12380" s="326"/>
    </row>
    <row r="12381" spans="1:32" x14ac:dyDescent="0.25">
      <c r="A12381" s="44" t="s">
        <v>14304</v>
      </c>
      <c r="B12381" s="44" t="s">
        <v>1733</v>
      </c>
      <c r="C12381" s="45">
        <v>250101</v>
      </c>
      <c r="D12381" s="45" t="s">
        <v>12340</v>
      </c>
      <c r="E12381" s="45" t="s">
        <v>13567</v>
      </c>
      <c r="AF12381" s="326"/>
    </row>
    <row r="12382" spans="1:32" x14ac:dyDescent="0.25">
      <c r="A12382" s="44" t="s">
        <v>14589</v>
      </c>
      <c r="B12382" s="44" t="s">
        <v>20365</v>
      </c>
      <c r="C12382" s="45" t="s">
        <v>14574</v>
      </c>
      <c r="D12382" s="32" t="s">
        <v>12570</v>
      </c>
      <c r="E12382" s="46">
        <v>46507</v>
      </c>
      <c r="AF12382" s="326"/>
    </row>
    <row r="12383" spans="1:32" x14ac:dyDescent="0.25">
      <c r="A12383" s="44" t="s">
        <v>11600</v>
      </c>
      <c r="B12383" s="44" t="s">
        <v>10031</v>
      </c>
      <c r="C12383" s="45">
        <v>240101</v>
      </c>
      <c r="D12383" s="45" t="s">
        <v>12340</v>
      </c>
      <c r="E12383" s="45" t="s">
        <v>10032</v>
      </c>
      <c r="AF12383" s="326"/>
    </row>
    <row r="12384" spans="1:32" x14ac:dyDescent="0.3">
      <c r="A12384" s="372" t="s">
        <v>20155</v>
      </c>
      <c r="B12384" s="372" t="s">
        <v>2383</v>
      </c>
      <c r="C12384" s="125" t="s">
        <v>20257</v>
      </c>
      <c r="D12384" s="32" t="s">
        <v>20621</v>
      </c>
      <c r="E12384" s="125" t="s">
        <v>8976</v>
      </c>
      <c r="F12384" s="125" t="s">
        <v>1236</v>
      </c>
      <c r="G12384" s="125" t="s">
        <v>1237</v>
      </c>
      <c r="AF12384" s="326"/>
    </row>
    <row r="12385" spans="1:32" x14ac:dyDescent="0.25">
      <c r="A12385" s="44" t="s">
        <v>18159</v>
      </c>
      <c r="B12385" s="44" t="s">
        <v>16083</v>
      </c>
      <c r="C12385" s="45" t="s">
        <v>18425</v>
      </c>
      <c r="D12385" s="93" t="s">
        <v>3876</v>
      </c>
      <c r="E12385" s="359">
        <f>DATE(2030,3,4)</f>
        <v>47546</v>
      </c>
      <c r="F12385" s="93"/>
      <c r="G12385" s="93"/>
      <c r="H12385" s="93"/>
      <c r="I12385" s="99"/>
      <c r="J12385" s="99"/>
      <c r="K12385" s="99"/>
      <c r="L12385" s="99"/>
      <c r="M12385" s="99"/>
      <c r="N12385" s="99"/>
      <c r="O12385" s="99"/>
      <c r="P12385" s="99"/>
      <c r="Q12385" s="99"/>
      <c r="R12385" s="99"/>
      <c r="S12385" s="99"/>
      <c r="T12385" s="99"/>
      <c r="U12385" s="99"/>
      <c r="V12385" s="99"/>
      <c r="W12385" s="99"/>
      <c r="X12385" s="99"/>
      <c r="Y12385" s="99"/>
      <c r="Z12385" s="99"/>
      <c r="AF12385" s="326"/>
    </row>
    <row r="12386" spans="1:32" x14ac:dyDescent="0.25">
      <c r="A12386" s="44" t="s">
        <v>5041</v>
      </c>
      <c r="B12386" s="44" t="s">
        <v>974</v>
      </c>
      <c r="C12386" s="45">
        <v>220104</v>
      </c>
      <c r="D12386" s="45" t="s">
        <v>12340</v>
      </c>
      <c r="E12386" s="45" t="s">
        <v>5452</v>
      </c>
      <c r="AF12386" s="326"/>
    </row>
    <row r="12387" spans="1:32" x14ac:dyDescent="0.25">
      <c r="A12387" s="44" t="s">
        <v>11601</v>
      </c>
      <c r="B12387" s="44" t="s">
        <v>11304</v>
      </c>
      <c r="C12387" s="45">
        <v>240403</v>
      </c>
      <c r="D12387" s="45" t="s">
        <v>12340</v>
      </c>
      <c r="E12387" s="45" t="s">
        <v>5311</v>
      </c>
      <c r="AF12387" s="326"/>
    </row>
    <row r="12388" spans="1:32" x14ac:dyDescent="0.25">
      <c r="A12388" s="44" t="s">
        <v>11601</v>
      </c>
      <c r="B12388" s="44" t="s">
        <v>10031</v>
      </c>
      <c r="C12388" s="45">
        <v>240101</v>
      </c>
      <c r="D12388" s="45" t="s">
        <v>12340</v>
      </c>
      <c r="E12388" s="45" t="s">
        <v>10032</v>
      </c>
      <c r="AF12388" s="326"/>
    </row>
    <row r="12389" spans="1:32" x14ac:dyDescent="0.25">
      <c r="A12389" s="44" t="s">
        <v>11601</v>
      </c>
      <c r="B12389" s="44" t="s">
        <v>7650</v>
      </c>
      <c r="C12389" s="45">
        <v>230504</v>
      </c>
      <c r="D12389" s="45" t="s">
        <v>12340</v>
      </c>
      <c r="E12389" s="45" t="s">
        <v>7651</v>
      </c>
      <c r="AF12389" s="326"/>
    </row>
    <row r="12390" spans="1:32" x14ac:dyDescent="0.3">
      <c r="A12390" s="372" t="s">
        <v>5042</v>
      </c>
      <c r="B12390" s="372" t="s">
        <v>1660</v>
      </c>
      <c r="C12390" s="125" t="s">
        <v>14425</v>
      </c>
      <c r="D12390" s="32" t="s">
        <v>20621</v>
      </c>
      <c r="E12390" s="125" t="s">
        <v>12895</v>
      </c>
      <c r="F12390" s="125" t="s">
        <v>1237</v>
      </c>
      <c r="G12390" s="125" t="s">
        <v>1237</v>
      </c>
      <c r="AF12390" s="326"/>
    </row>
    <row r="12391" spans="1:32" x14ac:dyDescent="0.25">
      <c r="A12391" s="44" t="s">
        <v>5653</v>
      </c>
      <c r="B12391" s="44" t="s">
        <v>2433</v>
      </c>
      <c r="C12391" s="45">
        <v>220105</v>
      </c>
      <c r="D12391" s="45" t="s">
        <v>12340</v>
      </c>
      <c r="E12391" s="45" t="s">
        <v>2686</v>
      </c>
      <c r="AF12391" s="326"/>
    </row>
    <row r="12392" spans="1:32" x14ac:dyDescent="0.25">
      <c r="A12392" s="44" t="s">
        <v>16248</v>
      </c>
      <c r="B12392" s="44" t="s">
        <v>16034</v>
      </c>
      <c r="C12392" s="45" t="s">
        <v>16249</v>
      </c>
      <c r="D12392" s="93" t="s">
        <v>3876</v>
      </c>
      <c r="E12392" s="359">
        <f>DATE(2029,7,17)</f>
        <v>47316</v>
      </c>
      <c r="F12392" s="93"/>
      <c r="G12392" s="93"/>
      <c r="H12392" s="93"/>
      <c r="I12392" s="99"/>
      <c r="J12392" s="99"/>
      <c r="K12392" s="99"/>
      <c r="L12392" s="99"/>
      <c r="M12392" s="99"/>
      <c r="N12392" s="99"/>
      <c r="O12392" s="99"/>
      <c r="P12392" s="99"/>
      <c r="Q12392" s="99"/>
      <c r="R12392" s="99"/>
      <c r="S12392" s="99"/>
      <c r="T12392" s="99"/>
      <c r="U12392" s="99"/>
      <c r="V12392" s="99"/>
      <c r="W12392" s="99"/>
      <c r="X12392" s="99"/>
      <c r="Y12392" s="99"/>
      <c r="Z12392" s="99"/>
      <c r="AF12392" s="326"/>
    </row>
    <row r="12393" spans="1:32" x14ac:dyDescent="0.3">
      <c r="A12393" s="372" t="s">
        <v>20535</v>
      </c>
      <c r="B12393" s="372" t="s">
        <v>1221</v>
      </c>
      <c r="C12393" s="125" t="s">
        <v>20613</v>
      </c>
      <c r="D12393" s="32" t="s">
        <v>20621</v>
      </c>
      <c r="E12393" s="125" t="s">
        <v>10032</v>
      </c>
      <c r="F12393" s="125" t="s">
        <v>1236</v>
      </c>
      <c r="G12393" s="125" t="s">
        <v>1237</v>
      </c>
      <c r="AF12393" s="326"/>
    </row>
    <row r="12394" spans="1:32" x14ac:dyDescent="0.25">
      <c r="A12394" s="44" t="s">
        <v>19544</v>
      </c>
      <c r="B12394" s="44" t="s">
        <v>10020</v>
      </c>
      <c r="C12394" s="45">
        <v>24010401</v>
      </c>
      <c r="D12394" s="45" t="s">
        <v>12340</v>
      </c>
      <c r="E12394" s="45" t="s">
        <v>10021</v>
      </c>
      <c r="AF12394" s="326"/>
    </row>
    <row r="12395" spans="1:32" x14ac:dyDescent="0.25">
      <c r="A12395" s="44" t="s">
        <v>19544</v>
      </c>
      <c r="B12395" s="44" t="s">
        <v>3298</v>
      </c>
      <c r="C12395" s="45">
        <v>24010402</v>
      </c>
      <c r="D12395" s="45" t="s">
        <v>12340</v>
      </c>
      <c r="E12395" s="45" t="s">
        <v>10021</v>
      </c>
      <c r="AF12395" s="326"/>
    </row>
    <row r="12396" spans="1:32" x14ac:dyDescent="0.25">
      <c r="A12396" s="44" t="s">
        <v>11602</v>
      </c>
      <c r="B12396" s="44" t="s">
        <v>11297</v>
      </c>
      <c r="C12396" s="45">
        <v>240501</v>
      </c>
      <c r="D12396" s="45" t="s">
        <v>12340</v>
      </c>
      <c r="E12396" s="45" t="s">
        <v>11298</v>
      </c>
      <c r="AF12396" s="326"/>
    </row>
    <row r="12397" spans="1:32" x14ac:dyDescent="0.25">
      <c r="A12397" s="44" t="s">
        <v>19545</v>
      </c>
      <c r="B12397" s="44" t="s">
        <v>5639</v>
      </c>
      <c r="C12397" s="45">
        <v>25010401</v>
      </c>
      <c r="D12397" s="45" t="s">
        <v>12340</v>
      </c>
      <c r="E12397" s="45" t="s">
        <v>13581</v>
      </c>
      <c r="AF12397" s="326"/>
    </row>
    <row r="12398" spans="1:32" x14ac:dyDescent="0.25">
      <c r="A12398" s="44" t="s">
        <v>9644</v>
      </c>
      <c r="B12398" s="44" t="s">
        <v>16250</v>
      </c>
      <c r="C12398" s="45" t="s">
        <v>18426</v>
      </c>
      <c r="D12398" s="93" t="s">
        <v>3876</v>
      </c>
      <c r="E12398" s="359">
        <f>DATE(2029,12,17)</f>
        <v>47469</v>
      </c>
      <c r="F12398" s="93"/>
      <c r="G12398" s="93"/>
      <c r="H12398" s="93"/>
      <c r="I12398" s="99"/>
      <c r="J12398" s="99"/>
      <c r="K12398" s="99"/>
      <c r="L12398" s="99"/>
      <c r="M12398" s="99"/>
      <c r="N12398" s="99"/>
      <c r="O12398" s="99"/>
      <c r="P12398" s="99"/>
      <c r="Q12398" s="99"/>
      <c r="R12398" s="99"/>
      <c r="S12398" s="99"/>
      <c r="T12398" s="99"/>
      <c r="U12398" s="99"/>
      <c r="V12398" s="99"/>
      <c r="W12398" s="99"/>
      <c r="X12398" s="99"/>
      <c r="Y12398" s="99"/>
      <c r="Z12398" s="99"/>
      <c r="AF12398" s="326"/>
    </row>
    <row r="12399" spans="1:32" x14ac:dyDescent="0.25">
      <c r="A12399" s="44" t="s">
        <v>19546</v>
      </c>
      <c r="B12399" s="44" t="s">
        <v>7117</v>
      </c>
      <c r="C12399" s="45">
        <v>260203</v>
      </c>
      <c r="D12399" s="45" t="s">
        <v>12340</v>
      </c>
      <c r="E12399" s="45" t="s">
        <v>10021</v>
      </c>
      <c r="AF12399" s="326"/>
    </row>
    <row r="12400" spans="1:32" x14ac:dyDescent="0.25">
      <c r="A12400" s="44" t="s">
        <v>2194</v>
      </c>
      <c r="B12400" s="44" t="s">
        <v>20362</v>
      </c>
      <c r="C12400" s="45" t="s">
        <v>10495</v>
      </c>
      <c r="D12400" s="32" t="s">
        <v>12570</v>
      </c>
      <c r="E12400" s="46">
        <v>46568</v>
      </c>
      <c r="AF12400" s="326"/>
    </row>
    <row r="12401" spans="1:32" x14ac:dyDescent="0.3">
      <c r="A12401" s="372" t="s">
        <v>20536</v>
      </c>
      <c r="B12401" s="372" t="s">
        <v>7465</v>
      </c>
      <c r="C12401" s="125" t="s">
        <v>20614</v>
      </c>
      <c r="D12401" s="32" t="s">
        <v>20621</v>
      </c>
      <c r="E12401" s="125" t="s">
        <v>10032</v>
      </c>
      <c r="F12401" s="125" t="s">
        <v>1236</v>
      </c>
      <c r="G12401" s="125" t="s">
        <v>1237</v>
      </c>
      <c r="AF12401" s="326"/>
    </row>
    <row r="12402" spans="1:32" x14ac:dyDescent="0.25">
      <c r="A12402" s="44" t="s">
        <v>7028</v>
      </c>
      <c r="B12402" s="44" t="s">
        <v>8500</v>
      </c>
      <c r="C12402" s="45">
        <v>23080102</v>
      </c>
      <c r="D12402" s="45" t="s">
        <v>12340</v>
      </c>
      <c r="E12402" s="45" t="s">
        <v>4380</v>
      </c>
      <c r="AF12402" s="326"/>
    </row>
    <row r="12403" spans="1:32" x14ac:dyDescent="0.25">
      <c r="A12403" s="44" t="s">
        <v>7028</v>
      </c>
      <c r="B12403" s="44" t="s">
        <v>8468</v>
      </c>
      <c r="C12403" s="45">
        <v>23080101</v>
      </c>
      <c r="D12403" s="45" t="s">
        <v>12340</v>
      </c>
      <c r="E12403" s="45" t="s">
        <v>4380</v>
      </c>
      <c r="AF12403" s="326"/>
    </row>
    <row r="12404" spans="1:32" x14ac:dyDescent="0.25">
      <c r="A12404" s="44" t="s">
        <v>7028</v>
      </c>
      <c r="B12404" s="44" t="s">
        <v>977</v>
      </c>
      <c r="C12404" s="45">
        <v>230805</v>
      </c>
      <c r="D12404" s="45" t="s">
        <v>12340</v>
      </c>
      <c r="E12404" s="45" t="s">
        <v>4380</v>
      </c>
      <c r="AF12404" s="326"/>
    </row>
    <row r="12405" spans="1:32" x14ac:dyDescent="0.25">
      <c r="A12405" s="44" t="s">
        <v>7028</v>
      </c>
      <c r="B12405" s="44" t="s">
        <v>3598</v>
      </c>
      <c r="C12405" s="45">
        <v>230301</v>
      </c>
      <c r="D12405" s="45" t="s">
        <v>12340</v>
      </c>
      <c r="E12405" s="45" t="s">
        <v>5580</v>
      </c>
      <c r="AF12405" s="326"/>
    </row>
    <row r="12406" spans="1:32" x14ac:dyDescent="0.25">
      <c r="A12406" s="44" t="s">
        <v>7028</v>
      </c>
      <c r="B12406" s="44" t="s">
        <v>966</v>
      </c>
      <c r="C12406" s="45">
        <v>22010702</v>
      </c>
      <c r="D12406" s="45" t="s">
        <v>12340</v>
      </c>
      <c r="E12406" s="45" t="s">
        <v>5444</v>
      </c>
      <c r="AF12406" s="326"/>
    </row>
    <row r="12407" spans="1:32" x14ac:dyDescent="0.25">
      <c r="A12407" s="44" t="s">
        <v>7028</v>
      </c>
      <c r="B12407" s="44" t="s">
        <v>5443</v>
      </c>
      <c r="C12407" s="45">
        <v>22010701</v>
      </c>
      <c r="D12407" s="45" t="s">
        <v>12340</v>
      </c>
      <c r="E12407" s="45" t="s">
        <v>5444</v>
      </c>
      <c r="AF12407" s="326"/>
    </row>
    <row r="12408" spans="1:32" x14ac:dyDescent="0.3">
      <c r="A12408" s="372" t="s">
        <v>20537</v>
      </c>
      <c r="B12408" s="372" t="s">
        <v>7465</v>
      </c>
      <c r="C12408" s="125" t="s">
        <v>20614</v>
      </c>
      <c r="D12408" s="32" t="s">
        <v>20621</v>
      </c>
      <c r="E12408" s="125" t="s">
        <v>10032</v>
      </c>
      <c r="F12408" s="125" t="s">
        <v>1237</v>
      </c>
      <c r="G12408" s="125" t="s">
        <v>1237</v>
      </c>
      <c r="AF12408" s="326"/>
    </row>
    <row r="12409" spans="1:32" x14ac:dyDescent="0.25">
      <c r="A12409" s="44" t="s">
        <v>17185</v>
      </c>
      <c r="B12409" s="44" t="s">
        <v>2433</v>
      </c>
      <c r="C12409" s="45">
        <v>250106</v>
      </c>
      <c r="D12409" s="45" t="s">
        <v>12340</v>
      </c>
      <c r="E12409" s="45" t="s">
        <v>12896</v>
      </c>
      <c r="AF12409" s="326"/>
    </row>
    <row r="12410" spans="1:32" x14ac:dyDescent="0.25">
      <c r="A12410" s="44" t="s">
        <v>1123</v>
      </c>
      <c r="B12410" s="44" t="s">
        <v>7120</v>
      </c>
      <c r="C12410" s="45">
        <v>260204</v>
      </c>
      <c r="D12410" s="45" t="s">
        <v>12340</v>
      </c>
      <c r="E12410" s="45" t="s">
        <v>10021</v>
      </c>
      <c r="AF12410" s="326"/>
    </row>
    <row r="12411" spans="1:32" x14ac:dyDescent="0.25">
      <c r="A12411" s="44" t="s">
        <v>17456</v>
      </c>
      <c r="B12411" s="44" t="s">
        <v>20363</v>
      </c>
      <c r="C12411" s="45" t="s">
        <v>16502</v>
      </c>
      <c r="D12411" s="32" t="s">
        <v>12570</v>
      </c>
      <c r="E12411" s="46">
        <v>46599</v>
      </c>
      <c r="AF12411" s="326"/>
    </row>
    <row r="12412" spans="1:32" x14ac:dyDescent="0.25">
      <c r="A12412" s="44" t="s">
        <v>1124</v>
      </c>
      <c r="B12412" s="92" t="s">
        <v>10390</v>
      </c>
      <c r="C12412" s="56" t="s">
        <v>10129</v>
      </c>
      <c r="D12412" s="146" t="s">
        <v>10389</v>
      </c>
      <c r="E12412" s="107">
        <v>45838</v>
      </c>
      <c r="F12412" s="93"/>
      <c r="G12412" s="93"/>
      <c r="H12412" s="93"/>
      <c r="I12412" s="99"/>
      <c r="J12412" s="99"/>
      <c r="K12412" s="99"/>
      <c r="L12412" s="99"/>
      <c r="M12412" s="99"/>
      <c r="N12412" s="256"/>
      <c r="O12412" s="99"/>
      <c r="P12412" s="99"/>
      <c r="Q12412" s="99"/>
      <c r="R12412" s="99"/>
      <c r="S12412" s="99"/>
      <c r="T12412" s="99"/>
      <c r="U12412" s="99"/>
      <c r="V12412" s="99"/>
      <c r="W12412" s="99"/>
      <c r="X12412" s="99"/>
      <c r="Y12412" s="99"/>
      <c r="Z12412" s="99"/>
      <c r="AF12412" s="326"/>
    </row>
    <row r="12413" spans="1:32" x14ac:dyDescent="0.25">
      <c r="A12413" s="44" t="s">
        <v>1124</v>
      </c>
      <c r="B12413" s="44" t="s">
        <v>1951</v>
      </c>
      <c r="C12413" s="45" t="s">
        <v>11231</v>
      </c>
      <c r="D12413" s="46" t="s">
        <v>13037</v>
      </c>
      <c r="E12413" s="46">
        <v>46234</v>
      </c>
      <c r="AF12413" s="326"/>
    </row>
    <row r="12414" spans="1:32" x14ac:dyDescent="0.25">
      <c r="A12414" s="44" t="s">
        <v>1124</v>
      </c>
      <c r="B12414" s="44" t="s">
        <v>8374</v>
      </c>
      <c r="C12414" s="45">
        <v>230401</v>
      </c>
      <c r="D12414" s="45" t="s">
        <v>12340</v>
      </c>
      <c r="E12414" s="45" t="s">
        <v>7925</v>
      </c>
      <c r="AF12414" s="326"/>
    </row>
    <row r="12415" spans="1:32" x14ac:dyDescent="0.25">
      <c r="A12415" s="44" t="s">
        <v>20274</v>
      </c>
      <c r="B12415" s="44" t="s">
        <v>20350</v>
      </c>
      <c r="C12415" s="45" t="s">
        <v>20351</v>
      </c>
      <c r="D12415" s="32" t="s">
        <v>12570</v>
      </c>
      <c r="E12415" s="46">
        <v>46507</v>
      </c>
      <c r="AF12415" s="326"/>
    </row>
    <row r="12416" spans="1:32" x14ac:dyDescent="0.25">
      <c r="A12416" s="44" t="s">
        <v>5150</v>
      </c>
      <c r="B12416" s="44" t="s">
        <v>154</v>
      </c>
      <c r="C12416" s="45" t="s">
        <v>9438</v>
      </c>
      <c r="D12416" s="46" t="s">
        <v>13037</v>
      </c>
      <c r="E12416" s="46">
        <v>46403</v>
      </c>
      <c r="AF12416" s="326"/>
    </row>
    <row r="12417" spans="1:32" x14ac:dyDescent="0.25">
      <c r="A12417" s="44" t="s">
        <v>5150</v>
      </c>
      <c r="B12417" s="44" t="s">
        <v>154</v>
      </c>
      <c r="C12417" s="45" t="s">
        <v>9438</v>
      </c>
      <c r="D12417" s="46" t="s">
        <v>13037</v>
      </c>
      <c r="E12417" s="46">
        <v>46403</v>
      </c>
      <c r="AF12417" s="326"/>
    </row>
    <row r="12418" spans="1:32" x14ac:dyDescent="0.25">
      <c r="A12418" s="44" t="s">
        <v>822</v>
      </c>
      <c r="B12418" s="44" t="s">
        <v>970</v>
      </c>
      <c r="C12418" s="45">
        <v>231104</v>
      </c>
      <c r="D12418" s="45" t="s">
        <v>12340</v>
      </c>
      <c r="E12418" s="45" t="s">
        <v>9018</v>
      </c>
      <c r="AF12418" s="326"/>
    </row>
    <row r="12419" spans="1:32" x14ac:dyDescent="0.25">
      <c r="A12419" s="258" t="s">
        <v>8459</v>
      </c>
      <c r="B12419" s="258" t="s">
        <v>8460</v>
      </c>
      <c r="C12419" s="259" t="s">
        <v>8461</v>
      </c>
      <c r="D12419" s="93" t="s">
        <v>1813</v>
      </c>
      <c r="E12419" s="260">
        <v>46752</v>
      </c>
      <c r="F12419" s="93"/>
      <c r="G12419" s="93" t="s">
        <v>1384</v>
      </c>
      <c r="H12419" s="93" t="s">
        <v>1384</v>
      </c>
      <c r="I12419" s="99"/>
      <c r="J12419" s="99"/>
      <c r="K12419" s="99"/>
      <c r="L12419" s="99"/>
      <c r="M12419" s="99"/>
      <c r="N12419" s="256"/>
      <c r="O12419" s="256"/>
      <c r="P12419" s="99"/>
      <c r="Q12419" s="99"/>
      <c r="R12419" s="99"/>
      <c r="S12419" s="99"/>
      <c r="T12419" s="99"/>
      <c r="U12419" s="99"/>
      <c r="V12419" s="99"/>
      <c r="W12419" s="99"/>
      <c r="X12419" s="99"/>
      <c r="Y12419" s="99"/>
      <c r="Z12419" s="99"/>
      <c r="AF12419" s="326"/>
    </row>
    <row r="12420" spans="1:32" x14ac:dyDescent="0.25">
      <c r="A12420" s="44" t="s">
        <v>9645</v>
      </c>
      <c r="B12420" s="44" t="s">
        <v>16251</v>
      </c>
      <c r="C12420" s="45" t="s">
        <v>9927</v>
      </c>
      <c r="D12420" s="93" t="s">
        <v>3876</v>
      </c>
      <c r="E12420" s="359">
        <f>DATE(2027,3,8)</f>
        <v>46454</v>
      </c>
      <c r="F12420" s="93"/>
      <c r="G12420" s="93"/>
      <c r="H12420" s="93"/>
      <c r="I12420" s="99"/>
      <c r="J12420" s="99"/>
      <c r="K12420" s="99"/>
      <c r="L12420" s="99"/>
      <c r="M12420" s="99"/>
      <c r="N12420" s="99"/>
      <c r="O12420" s="99"/>
      <c r="P12420" s="99"/>
      <c r="Q12420" s="99"/>
      <c r="R12420" s="99"/>
      <c r="S12420" s="99"/>
      <c r="T12420" s="99"/>
      <c r="U12420" s="99"/>
      <c r="V12420" s="99"/>
      <c r="W12420" s="99"/>
      <c r="X12420" s="99"/>
      <c r="Y12420" s="99"/>
      <c r="Z12420" s="99"/>
      <c r="AF12420" s="326"/>
    </row>
    <row r="12421" spans="1:32" x14ac:dyDescent="0.25">
      <c r="A12421" s="44" t="s">
        <v>11603</v>
      </c>
      <c r="B12421" s="44" t="s">
        <v>986</v>
      </c>
      <c r="C12421" s="45">
        <v>240303</v>
      </c>
      <c r="D12421" s="45" t="s">
        <v>12340</v>
      </c>
      <c r="E12421" s="45" t="s">
        <v>2686</v>
      </c>
      <c r="AF12421" s="326"/>
    </row>
    <row r="12422" spans="1:32" x14ac:dyDescent="0.25">
      <c r="A12422" s="44" t="s">
        <v>12581</v>
      </c>
      <c r="B12422" s="44" t="s">
        <v>20331</v>
      </c>
      <c r="C12422" s="45" t="s">
        <v>12572</v>
      </c>
      <c r="D12422" s="32" t="s">
        <v>12570</v>
      </c>
      <c r="E12422" s="46">
        <v>46387</v>
      </c>
      <c r="AF12422" s="326"/>
    </row>
    <row r="12423" spans="1:32" x14ac:dyDescent="0.25">
      <c r="A12423" s="44" t="s">
        <v>8334</v>
      </c>
      <c r="B12423" s="44" t="s">
        <v>5447</v>
      </c>
      <c r="C12423" s="45">
        <v>230807</v>
      </c>
      <c r="D12423" s="45" t="s">
        <v>12340</v>
      </c>
      <c r="E12423" s="45" t="s">
        <v>8966</v>
      </c>
      <c r="AF12423" s="326"/>
    </row>
    <row r="12424" spans="1:32" x14ac:dyDescent="0.25">
      <c r="A12424" s="44" t="s">
        <v>8334</v>
      </c>
      <c r="B12424" s="44" t="s">
        <v>7650</v>
      </c>
      <c r="C12424" s="45">
        <v>230504</v>
      </c>
      <c r="D12424" s="45" t="s">
        <v>12340</v>
      </c>
      <c r="E12424" s="45" t="s">
        <v>7651</v>
      </c>
      <c r="AF12424" s="326"/>
    </row>
    <row r="12425" spans="1:32" x14ac:dyDescent="0.25">
      <c r="A12425" s="44" t="s">
        <v>8334</v>
      </c>
      <c r="B12425" s="44" t="s">
        <v>8471</v>
      </c>
      <c r="C12425" s="45">
        <v>230702</v>
      </c>
      <c r="D12425" s="45" t="s">
        <v>12340</v>
      </c>
      <c r="E12425" s="45" t="s">
        <v>4375</v>
      </c>
      <c r="AF12425" s="326"/>
    </row>
    <row r="12426" spans="1:32" x14ac:dyDescent="0.25">
      <c r="A12426" s="44" t="s">
        <v>9646</v>
      </c>
      <c r="B12426" s="44" t="s">
        <v>15923</v>
      </c>
      <c r="C12426" s="45" t="s">
        <v>12830</v>
      </c>
      <c r="D12426" s="93" t="s">
        <v>3876</v>
      </c>
      <c r="E12426" s="359">
        <f>DATE(2028,7,23)</f>
        <v>46957</v>
      </c>
      <c r="F12426" s="93"/>
      <c r="G12426" s="93"/>
      <c r="H12426" s="93"/>
      <c r="I12426" s="99"/>
      <c r="J12426" s="99"/>
      <c r="K12426" s="99"/>
      <c r="L12426" s="99"/>
      <c r="M12426" s="99"/>
      <c r="N12426" s="99"/>
      <c r="O12426" s="99"/>
      <c r="P12426" s="99"/>
      <c r="Q12426" s="99"/>
      <c r="R12426" s="99"/>
      <c r="S12426" s="99"/>
      <c r="T12426" s="99"/>
      <c r="U12426" s="99"/>
      <c r="V12426" s="99"/>
      <c r="W12426" s="99"/>
      <c r="X12426" s="99"/>
      <c r="Y12426" s="99"/>
      <c r="Z12426" s="99"/>
      <c r="AF12426" s="326"/>
    </row>
    <row r="12427" spans="1:32" x14ac:dyDescent="0.25">
      <c r="A12427" s="44" t="s">
        <v>7584</v>
      </c>
      <c r="B12427" s="44" t="s">
        <v>3598</v>
      </c>
      <c r="C12427" s="45">
        <v>230301</v>
      </c>
      <c r="D12427" s="45" t="s">
        <v>12340</v>
      </c>
      <c r="E12427" s="45" t="s">
        <v>5580</v>
      </c>
      <c r="AF12427" s="326"/>
    </row>
    <row r="12428" spans="1:32" x14ac:dyDescent="0.25">
      <c r="A12428" s="120" t="s">
        <v>2140</v>
      </c>
      <c r="B12428" s="114" t="s">
        <v>2025</v>
      </c>
      <c r="C12428" s="106" t="s">
        <v>2085</v>
      </c>
      <c r="D12428" s="93" t="s">
        <v>1443</v>
      </c>
      <c r="E12428" s="115">
        <v>46752</v>
      </c>
      <c r="F12428" s="93"/>
      <c r="G12428" s="93"/>
      <c r="H12428" s="93"/>
      <c r="I12428" s="99"/>
      <c r="J12428" s="99"/>
      <c r="K12428" s="99"/>
      <c r="L12428" s="99"/>
      <c r="M12428" s="99"/>
      <c r="N12428" s="256"/>
      <c r="O12428" s="256"/>
      <c r="P12428" s="99"/>
      <c r="Q12428" s="99"/>
      <c r="R12428" s="99"/>
      <c r="S12428" s="99"/>
      <c r="T12428" s="99"/>
      <c r="U12428" s="99"/>
      <c r="V12428" s="99"/>
      <c r="W12428" s="99"/>
      <c r="X12428" s="99"/>
      <c r="Y12428" s="99"/>
      <c r="Z12428" s="99"/>
      <c r="AF12428" s="326"/>
    </row>
    <row r="12429" spans="1:32" x14ac:dyDescent="0.3">
      <c r="A12429" s="372" t="s">
        <v>17476</v>
      </c>
      <c r="B12429" s="372" t="s">
        <v>5059</v>
      </c>
      <c r="C12429" s="125" t="s">
        <v>17475</v>
      </c>
      <c r="D12429" s="32" t="s">
        <v>20621</v>
      </c>
      <c r="E12429" s="125" t="s">
        <v>5246</v>
      </c>
      <c r="F12429" s="125" t="s">
        <v>1236</v>
      </c>
      <c r="G12429" s="125" t="s">
        <v>1237</v>
      </c>
      <c r="AF12429" s="326"/>
    </row>
    <row r="12430" spans="1:32" x14ac:dyDescent="0.3">
      <c r="A12430" s="372" t="s">
        <v>12038</v>
      </c>
      <c r="B12430" s="372" t="s">
        <v>1203</v>
      </c>
      <c r="C12430" s="125" t="s">
        <v>11926</v>
      </c>
      <c r="D12430" s="32" t="s">
        <v>20621</v>
      </c>
      <c r="E12430" s="125" t="s">
        <v>2686</v>
      </c>
      <c r="F12430" s="125" t="s">
        <v>1236</v>
      </c>
      <c r="G12430" s="125" t="s">
        <v>1237</v>
      </c>
      <c r="AF12430" s="326"/>
    </row>
    <row r="12431" spans="1:32" x14ac:dyDescent="0.25">
      <c r="A12431" s="44" t="s">
        <v>13398</v>
      </c>
      <c r="B12431" s="44" t="s">
        <v>13116</v>
      </c>
      <c r="C12431" s="45">
        <v>3.25</v>
      </c>
      <c r="D12431" s="45" t="s">
        <v>13565</v>
      </c>
      <c r="E12431" s="46">
        <v>47422</v>
      </c>
      <c r="F12431" s="45"/>
      <c r="G12431" s="93"/>
      <c r="H12431" s="93"/>
      <c r="I12431" s="99"/>
      <c r="J12431" s="99"/>
      <c r="K12431" s="99"/>
      <c r="L12431" s="99"/>
      <c r="M12431" s="99"/>
      <c r="N12431" s="99"/>
      <c r="O12431" s="99"/>
      <c r="P12431" s="99"/>
      <c r="Q12431" s="99"/>
      <c r="R12431" s="99"/>
      <c r="S12431" s="99"/>
      <c r="T12431" s="99"/>
      <c r="U12431" s="99"/>
      <c r="V12431" s="99"/>
      <c r="W12431" s="99"/>
      <c r="X12431" s="99"/>
      <c r="Y12431" s="99"/>
      <c r="Z12431" s="99"/>
      <c r="AF12431" s="326"/>
    </row>
    <row r="12432" spans="1:32" x14ac:dyDescent="0.25">
      <c r="A12432" s="44" t="s">
        <v>19547</v>
      </c>
      <c r="B12432" s="44" t="s">
        <v>2433</v>
      </c>
      <c r="C12432" s="45">
        <v>250106</v>
      </c>
      <c r="D12432" s="45" t="s">
        <v>12340</v>
      </c>
      <c r="E12432" s="45" t="s">
        <v>12896</v>
      </c>
      <c r="AF12432" s="326"/>
    </row>
    <row r="12433" spans="1:32" x14ac:dyDescent="0.3">
      <c r="A12433" s="372" t="s">
        <v>8753</v>
      </c>
      <c r="B12433" s="372" t="s">
        <v>1209</v>
      </c>
      <c r="C12433" s="125" t="s">
        <v>8691</v>
      </c>
      <c r="D12433" s="32" t="s">
        <v>20621</v>
      </c>
      <c r="E12433" s="125" t="s">
        <v>8524</v>
      </c>
      <c r="F12433" s="125" t="s">
        <v>1236</v>
      </c>
      <c r="G12433" s="125" t="s">
        <v>1237</v>
      </c>
      <c r="AF12433" s="326"/>
    </row>
    <row r="12434" spans="1:32" x14ac:dyDescent="0.25">
      <c r="A12434" s="44" t="s">
        <v>10289</v>
      </c>
      <c r="B12434" s="92" t="s">
        <v>10390</v>
      </c>
      <c r="C12434" s="56" t="s">
        <v>10124</v>
      </c>
      <c r="D12434" s="146" t="s">
        <v>10389</v>
      </c>
      <c r="E12434" s="107">
        <v>45838</v>
      </c>
      <c r="F12434" s="93"/>
      <c r="G12434" s="93"/>
      <c r="H12434" s="93"/>
      <c r="I12434" s="99"/>
      <c r="J12434" s="99"/>
      <c r="K12434" s="99"/>
      <c r="L12434" s="99"/>
      <c r="M12434" s="99"/>
      <c r="N12434" s="256"/>
      <c r="O12434" s="99"/>
      <c r="P12434" s="99"/>
      <c r="Q12434" s="99"/>
      <c r="R12434" s="99"/>
      <c r="S12434" s="99"/>
      <c r="T12434" s="99"/>
      <c r="U12434" s="99"/>
      <c r="V12434" s="99"/>
      <c r="W12434" s="99"/>
      <c r="X12434" s="99"/>
      <c r="Y12434" s="99"/>
      <c r="Z12434" s="99"/>
      <c r="AF12434" s="326"/>
    </row>
    <row r="12435" spans="1:32" x14ac:dyDescent="0.25">
      <c r="A12435" s="44" t="s">
        <v>13742</v>
      </c>
      <c r="B12435" s="44" t="s">
        <v>18909</v>
      </c>
      <c r="C12435" s="45">
        <v>24120301</v>
      </c>
      <c r="D12435" s="45" t="s">
        <v>12340</v>
      </c>
      <c r="E12435" s="45" t="s">
        <v>13570</v>
      </c>
      <c r="AF12435" s="326"/>
    </row>
    <row r="12436" spans="1:32" x14ac:dyDescent="0.25">
      <c r="A12436" s="44" t="s">
        <v>13742</v>
      </c>
      <c r="B12436" s="44" t="s">
        <v>18865</v>
      </c>
      <c r="C12436" s="45">
        <v>25020101</v>
      </c>
      <c r="D12436" s="45" t="s">
        <v>12340</v>
      </c>
      <c r="E12436" s="45" t="s">
        <v>10021</v>
      </c>
      <c r="AF12436" s="326"/>
    </row>
    <row r="12437" spans="1:32" x14ac:dyDescent="0.25">
      <c r="A12437" s="44" t="s">
        <v>13742</v>
      </c>
      <c r="B12437" s="44" t="s">
        <v>11310</v>
      </c>
      <c r="C12437" s="45">
        <v>24060302</v>
      </c>
      <c r="D12437" s="45" t="s">
        <v>12340</v>
      </c>
      <c r="E12437" s="45" t="s">
        <v>5235</v>
      </c>
      <c r="AF12437" s="326"/>
    </row>
    <row r="12438" spans="1:32" x14ac:dyDescent="0.25">
      <c r="A12438" s="44" t="s">
        <v>13742</v>
      </c>
      <c r="B12438" s="44" t="s">
        <v>18874</v>
      </c>
      <c r="C12438" s="45">
        <v>24060301</v>
      </c>
      <c r="D12438" s="45" t="s">
        <v>12340</v>
      </c>
      <c r="E12438" s="45" t="s">
        <v>5235</v>
      </c>
      <c r="AF12438" s="326"/>
    </row>
    <row r="12439" spans="1:32" x14ac:dyDescent="0.25">
      <c r="A12439" s="44" t="s">
        <v>13742</v>
      </c>
      <c r="B12439" s="44" t="s">
        <v>3164</v>
      </c>
      <c r="C12439" s="45">
        <v>25020102</v>
      </c>
      <c r="D12439" s="45" t="s">
        <v>12340</v>
      </c>
      <c r="E12439" s="45" t="s">
        <v>10021</v>
      </c>
      <c r="AF12439" s="326"/>
    </row>
    <row r="12440" spans="1:32" x14ac:dyDescent="0.3">
      <c r="A12440" s="372" t="s">
        <v>1125</v>
      </c>
      <c r="B12440" s="372" t="s">
        <v>1209</v>
      </c>
      <c r="C12440" s="125" t="s">
        <v>8691</v>
      </c>
      <c r="D12440" s="32" t="s">
        <v>20621</v>
      </c>
      <c r="E12440" s="125" t="s">
        <v>8524</v>
      </c>
      <c r="F12440" s="125" t="s">
        <v>1236</v>
      </c>
      <c r="G12440" s="125" t="s">
        <v>1237</v>
      </c>
      <c r="AF12440" s="326"/>
    </row>
    <row r="12441" spans="1:32" x14ac:dyDescent="0.25">
      <c r="A12441" s="44" t="s">
        <v>1125</v>
      </c>
      <c r="B12441" s="44" t="s">
        <v>1956</v>
      </c>
      <c r="C12441" s="45" t="s">
        <v>5130</v>
      </c>
      <c r="D12441" s="46" t="s">
        <v>13037</v>
      </c>
      <c r="E12441" s="46">
        <v>46285</v>
      </c>
      <c r="AF12441" s="326"/>
    </row>
    <row r="12442" spans="1:32" x14ac:dyDescent="0.25">
      <c r="A12442" s="44" t="s">
        <v>19548</v>
      </c>
      <c r="B12442" s="44" t="s">
        <v>5639</v>
      </c>
      <c r="C12442" s="45">
        <v>26010401</v>
      </c>
      <c r="D12442" s="45" t="s">
        <v>12340</v>
      </c>
      <c r="E12442" s="45" t="s">
        <v>18836</v>
      </c>
      <c r="AF12442" s="326"/>
    </row>
    <row r="12443" spans="1:32" x14ac:dyDescent="0.25">
      <c r="A12443" s="44" t="s">
        <v>12291</v>
      </c>
      <c r="B12443" s="44" t="s">
        <v>5639</v>
      </c>
      <c r="C12443" s="45">
        <v>25010401</v>
      </c>
      <c r="D12443" s="45" t="s">
        <v>12340</v>
      </c>
      <c r="E12443" s="45" t="s">
        <v>13581</v>
      </c>
      <c r="AF12443" s="326"/>
    </row>
    <row r="12444" spans="1:32" x14ac:dyDescent="0.25">
      <c r="A12444" s="44" t="s">
        <v>12291</v>
      </c>
      <c r="B12444" s="44" t="s">
        <v>19161</v>
      </c>
      <c r="C12444" s="45">
        <v>240902</v>
      </c>
      <c r="D12444" s="45" t="s">
        <v>12340</v>
      </c>
      <c r="E12444" s="45" t="s">
        <v>5075</v>
      </c>
      <c r="AF12444" s="326"/>
    </row>
    <row r="12445" spans="1:32" x14ac:dyDescent="0.25">
      <c r="A12445" s="44" t="s">
        <v>286</v>
      </c>
      <c r="B12445" s="44" t="s">
        <v>3275</v>
      </c>
      <c r="C12445" s="45" t="s">
        <v>8012</v>
      </c>
      <c r="D12445" s="45" t="s">
        <v>12177</v>
      </c>
      <c r="E12445" s="45" t="s">
        <v>8524</v>
      </c>
      <c r="F12445" s="93"/>
      <c r="G12445" s="93"/>
      <c r="H12445" s="93"/>
      <c r="I12445" s="99"/>
      <c r="J12445" s="99"/>
      <c r="K12445" s="99"/>
      <c r="L12445" s="99"/>
      <c r="M12445" s="99"/>
      <c r="N12445" s="99"/>
      <c r="O12445" s="99"/>
      <c r="P12445" s="99"/>
      <c r="Q12445" s="99"/>
      <c r="R12445" s="99"/>
      <c r="S12445" s="99"/>
      <c r="T12445" s="99"/>
      <c r="U12445" s="99"/>
      <c r="V12445" s="99"/>
      <c r="W12445" s="99"/>
      <c r="X12445" s="99"/>
      <c r="Y12445" s="99"/>
      <c r="Z12445" s="99"/>
      <c r="AF12445" s="326"/>
    </row>
    <row r="12446" spans="1:32" x14ac:dyDescent="0.25">
      <c r="A12446" s="44" t="s">
        <v>286</v>
      </c>
      <c r="B12446" s="44" t="s">
        <v>3275</v>
      </c>
      <c r="C12446" s="45" t="s">
        <v>8012</v>
      </c>
      <c r="D12446" s="93" t="s">
        <v>18817</v>
      </c>
      <c r="E12446" s="45" t="s">
        <v>8524</v>
      </c>
      <c r="F12446" s="379"/>
      <c r="G12446" s="379"/>
      <c r="H12446" s="379"/>
      <c r="I12446" s="380"/>
      <c r="J12446" s="380"/>
      <c r="K12446" s="380"/>
      <c r="L12446" s="380"/>
      <c r="M12446" s="380"/>
      <c r="N12446" s="380"/>
      <c r="O12446" s="380"/>
      <c r="P12446" s="380"/>
      <c r="Q12446" s="380"/>
      <c r="R12446" s="380"/>
      <c r="S12446" s="380"/>
      <c r="T12446" s="380"/>
      <c r="U12446" s="380"/>
      <c r="V12446" s="380"/>
      <c r="W12446" s="380"/>
      <c r="X12446" s="380"/>
      <c r="Y12446" s="380"/>
      <c r="Z12446" s="380"/>
      <c r="AA12446" s="380"/>
      <c r="AF12446" s="326"/>
    </row>
    <row r="12447" spans="1:32" x14ac:dyDescent="0.25">
      <c r="A12447" s="44" t="s">
        <v>286</v>
      </c>
      <c r="B12447" s="44" t="s">
        <v>3275</v>
      </c>
      <c r="C12447" s="45" t="s">
        <v>8012</v>
      </c>
      <c r="D12447" s="45" t="s">
        <v>10697</v>
      </c>
      <c r="E12447" s="45" t="s">
        <v>5072</v>
      </c>
      <c r="F12447" s="93"/>
      <c r="G12447" s="93"/>
      <c r="H12447" s="93"/>
      <c r="I12447" s="99"/>
      <c r="J12447" s="99"/>
      <c r="K12447" s="99"/>
      <c r="L12447" s="99"/>
      <c r="M12447" s="99"/>
      <c r="N12447" s="256"/>
      <c r="O12447" s="256"/>
      <c r="P12447" s="99"/>
      <c r="Q12447" s="99"/>
      <c r="R12447" s="99"/>
      <c r="S12447" s="99"/>
      <c r="T12447" s="99"/>
      <c r="U12447" s="99"/>
      <c r="V12447" s="99"/>
      <c r="W12447" s="99"/>
      <c r="X12447" s="99"/>
      <c r="Y12447" s="99"/>
      <c r="Z12447" s="99"/>
      <c r="AF12447" s="326"/>
    </row>
    <row r="12448" spans="1:32" x14ac:dyDescent="0.3">
      <c r="A12448" s="372" t="s">
        <v>12470</v>
      </c>
      <c r="B12448" s="372" t="s">
        <v>16874</v>
      </c>
      <c r="C12448" s="125" t="s">
        <v>13872</v>
      </c>
      <c r="D12448" s="32" t="s">
        <v>20621</v>
      </c>
      <c r="E12448" s="125" t="s">
        <v>5650</v>
      </c>
      <c r="F12448" s="125" t="s">
        <v>1237</v>
      </c>
      <c r="G12448" s="125" t="s">
        <v>1237</v>
      </c>
      <c r="AF12448" s="326"/>
    </row>
    <row r="12449" spans="1:32" x14ac:dyDescent="0.25">
      <c r="A12449" s="44" t="s">
        <v>10535</v>
      </c>
      <c r="B12449" s="44" t="s">
        <v>15943</v>
      </c>
      <c r="C12449" s="45" t="s">
        <v>10602</v>
      </c>
      <c r="D12449" s="93" t="s">
        <v>3876</v>
      </c>
      <c r="E12449" s="359">
        <f>DATE(2028,5,7)</f>
        <v>46880</v>
      </c>
      <c r="F12449" s="93"/>
      <c r="G12449" s="93"/>
      <c r="H12449" s="93"/>
      <c r="I12449" s="99"/>
      <c r="J12449" s="99"/>
      <c r="K12449" s="99"/>
      <c r="L12449" s="99"/>
      <c r="M12449" s="99"/>
      <c r="N12449" s="99"/>
      <c r="O12449" s="99"/>
      <c r="P12449" s="99"/>
      <c r="Q12449" s="99"/>
      <c r="R12449" s="99"/>
      <c r="S12449" s="99"/>
      <c r="T12449" s="99"/>
      <c r="U12449" s="99"/>
      <c r="V12449" s="99"/>
      <c r="W12449" s="99"/>
      <c r="X12449" s="99"/>
      <c r="Y12449" s="99"/>
      <c r="Z12449" s="99"/>
      <c r="AF12449" s="326"/>
    </row>
    <row r="12450" spans="1:32" x14ac:dyDescent="0.25">
      <c r="A12450" s="44" t="s">
        <v>10091</v>
      </c>
      <c r="B12450" s="44" t="s">
        <v>20368</v>
      </c>
      <c r="C12450" s="45" t="s">
        <v>5829</v>
      </c>
      <c r="D12450" s="32" t="s">
        <v>12570</v>
      </c>
      <c r="E12450" s="46">
        <v>46507</v>
      </c>
      <c r="AF12450" s="326"/>
    </row>
    <row r="12451" spans="1:32" x14ac:dyDescent="0.3">
      <c r="A12451" s="372" t="s">
        <v>20156</v>
      </c>
      <c r="B12451" s="372" t="s">
        <v>2384</v>
      </c>
      <c r="C12451" s="125" t="s">
        <v>20259</v>
      </c>
      <c r="D12451" s="32" t="s">
        <v>20621</v>
      </c>
      <c r="E12451" s="125" t="s">
        <v>8976</v>
      </c>
      <c r="F12451" s="125" t="s">
        <v>1236</v>
      </c>
      <c r="G12451" s="125" t="s">
        <v>1237</v>
      </c>
      <c r="AF12451" s="326"/>
    </row>
    <row r="12452" spans="1:32" x14ac:dyDescent="0.25">
      <c r="A12452" s="44" t="s">
        <v>12999</v>
      </c>
      <c r="B12452" s="44" t="s">
        <v>3298</v>
      </c>
      <c r="C12452" s="45">
        <v>23010402</v>
      </c>
      <c r="D12452" s="45" t="s">
        <v>12340</v>
      </c>
      <c r="E12452" s="45" t="s">
        <v>5640</v>
      </c>
      <c r="AF12452" s="326"/>
    </row>
    <row r="12453" spans="1:32" x14ac:dyDescent="0.25">
      <c r="A12453" s="114" t="s">
        <v>2141</v>
      </c>
      <c r="B12453" s="114" t="s">
        <v>2086</v>
      </c>
      <c r="C12453" s="106" t="s">
        <v>8266</v>
      </c>
      <c r="D12453" s="93" t="s">
        <v>1443</v>
      </c>
      <c r="E12453" s="115">
        <v>47787</v>
      </c>
      <c r="F12453" s="93"/>
      <c r="G12453" s="93"/>
      <c r="H12453" s="93"/>
      <c r="I12453" s="99"/>
      <c r="J12453" s="99"/>
      <c r="K12453" s="99"/>
      <c r="L12453" s="99"/>
      <c r="M12453" s="99"/>
      <c r="N12453" s="256"/>
      <c r="O12453" s="99"/>
      <c r="P12453" s="99"/>
      <c r="Q12453" s="99"/>
      <c r="R12453" s="99"/>
      <c r="S12453" s="99"/>
      <c r="T12453" s="99"/>
      <c r="U12453" s="99"/>
      <c r="V12453" s="99"/>
      <c r="W12453" s="99"/>
      <c r="X12453" s="99"/>
      <c r="Y12453" s="99"/>
      <c r="Z12453" s="99"/>
      <c r="AF12453" s="326"/>
    </row>
    <row r="12454" spans="1:32" x14ac:dyDescent="0.25">
      <c r="A12454" s="44" t="s">
        <v>2141</v>
      </c>
      <c r="B12454" s="44" t="s">
        <v>15962</v>
      </c>
      <c r="C12454" s="45" t="s">
        <v>7151</v>
      </c>
      <c r="D12454" s="93" t="s">
        <v>3876</v>
      </c>
      <c r="E12454" s="359">
        <f>DATE(2027,2,24)</f>
        <v>46442</v>
      </c>
      <c r="F12454" s="93"/>
      <c r="G12454" s="93"/>
      <c r="H12454" s="93"/>
      <c r="I12454" s="99"/>
      <c r="J12454" s="99"/>
      <c r="K12454" s="99"/>
      <c r="L12454" s="99"/>
      <c r="M12454" s="99"/>
      <c r="N12454" s="99"/>
      <c r="O12454" s="99"/>
      <c r="P12454" s="99"/>
      <c r="Q12454" s="99"/>
      <c r="R12454" s="99"/>
      <c r="S12454" s="99"/>
      <c r="T12454" s="99"/>
      <c r="U12454" s="99"/>
      <c r="V12454" s="99"/>
      <c r="W12454" s="99"/>
      <c r="X12454" s="99"/>
      <c r="Y12454" s="99"/>
      <c r="Z12454" s="99"/>
      <c r="AF12454" s="326"/>
    </row>
    <row r="12455" spans="1:32" x14ac:dyDescent="0.25">
      <c r="A12455" s="44" t="s">
        <v>2141</v>
      </c>
      <c r="B12455" s="44" t="s">
        <v>18160</v>
      </c>
      <c r="C12455" s="45" t="s">
        <v>18427</v>
      </c>
      <c r="D12455" s="93" t="s">
        <v>3876</v>
      </c>
      <c r="E12455" s="359">
        <f>DATE(2029,7,10)</f>
        <v>47309</v>
      </c>
      <c r="F12455" s="93"/>
      <c r="G12455" s="93"/>
      <c r="H12455" s="93"/>
      <c r="I12455" s="99"/>
      <c r="J12455" s="99"/>
      <c r="K12455" s="99"/>
      <c r="L12455" s="99"/>
      <c r="M12455" s="99"/>
      <c r="N12455" s="99"/>
      <c r="O12455" s="99"/>
      <c r="P12455" s="99"/>
      <c r="Q12455" s="99"/>
      <c r="R12455" s="99"/>
      <c r="S12455" s="99"/>
      <c r="T12455" s="99"/>
      <c r="U12455" s="99"/>
      <c r="V12455" s="99"/>
      <c r="W12455" s="99"/>
      <c r="X12455" s="99"/>
      <c r="Y12455" s="99"/>
      <c r="Z12455" s="99"/>
      <c r="AF12455" s="326"/>
    </row>
    <row r="12456" spans="1:32" x14ac:dyDescent="0.25">
      <c r="A12456" s="44" t="s">
        <v>2141</v>
      </c>
      <c r="B12456" s="44" t="s">
        <v>18161</v>
      </c>
      <c r="C12456" s="45" t="s">
        <v>18428</v>
      </c>
      <c r="D12456" s="93" t="s">
        <v>3876</v>
      </c>
      <c r="E12456" s="359">
        <f>DATE(2029,8,11)</f>
        <v>47341</v>
      </c>
      <c r="F12456" s="93"/>
      <c r="G12456" s="93"/>
      <c r="H12456" s="93"/>
      <c r="I12456" s="99"/>
      <c r="J12456" s="99"/>
      <c r="K12456" s="99"/>
      <c r="L12456" s="99"/>
      <c r="M12456" s="99"/>
      <c r="N12456" s="99"/>
      <c r="O12456" s="99"/>
      <c r="P12456" s="99"/>
      <c r="Q12456" s="99"/>
      <c r="R12456" s="99"/>
      <c r="S12456" s="99"/>
      <c r="T12456" s="99"/>
      <c r="U12456" s="99"/>
      <c r="V12456" s="99"/>
      <c r="W12456" s="99"/>
      <c r="X12456" s="99"/>
      <c r="Y12456" s="99"/>
      <c r="Z12456" s="99"/>
      <c r="AF12456" s="326"/>
    </row>
    <row r="12457" spans="1:32" x14ac:dyDescent="0.25">
      <c r="A12457" s="44" t="s">
        <v>9091</v>
      </c>
      <c r="B12457" s="44" t="s">
        <v>3167</v>
      </c>
      <c r="C12457" s="45">
        <v>24020202</v>
      </c>
      <c r="D12457" s="45" t="s">
        <v>12340</v>
      </c>
      <c r="E12457" s="45" t="s">
        <v>5444</v>
      </c>
      <c r="AF12457" s="326"/>
    </row>
    <row r="12458" spans="1:32" x14ac:dyDescent="0.3">
      <c r="A12458" s="372" t="s">
        <v>16637</v>
      </c>
      <c r="B12458" s="372" t="s">
        <v>3249</v>
      </c>
      <c r="C12458" s="125" t="s">
        <v>11935</v>
      </c>
      <c r="D12458" s="32" t="s">
        <v>20621</v>
      </c>
      <c r="E12458" s="125" t="s">
        <v>5452</v>
      </c>
      <c r="F12458" s="125" t="s">
        <v>1236</v>
      </c>
      <c r="G12458" s="125" t="s">
        <v>1236</v>
      </c>
      <c r="AF12458" s="326"/>
    </row>
    <row r="12459" spans="1:32" x14ac:dyDescent="0.3">
      <c r="A12459" s="372" t="s">
        <v>20157</v>
      </c>
      <c r="B12459" s="372" t="s">
        <v>1214</v>
      </c>
      <c r="C12459" s="125" t="s">
        <v>18610</v>
      </c>
      <c r="D12459" s="32" t="s">
        <v>20621</v>
      </c>
      <c r="E12459" s="125" t="s">
        <v>8976</v>
      </c>
      <c r="F12459" s="125" t="s">
        <v>1236</v>
      </c>
      <c r="G12459" s="125" t="s">
        <v>1237</v>
      </c>
      <c r="AF12459" s="326"/>
    </row>
    <row r="12460" spans="1:32" x14ac:dyDescent="0.25">
      <c r="A12460" s="44" t="s">
        <v>823</v>
      </c>
      <c r="B12460" s="44" t="s">
        <v>3275</v>
      </c>
      <c r="C12460" s="45">
        <v>210101</v>
      </c>
      <c r="D12460" s="45" t="s">
        <v>12340</v>
      </c>
      <c r="E12460" s="45" t="s">
        <v>3276</v>
      </c>
      <c r="AF12460" s="326"/>
    </row>
    <row r="12461" spans="1:32" x14ac:dyDescent="0.25">
      <c r="A12461" s="44" t="s">
        <v>824</v>
      </c>
      <c r="B12461" s="44" t="s">
        <v>3167</v>
      </c>
      <c r="C12461" s="45">
        <v>24020202</v>
      </c>
      <c r="D12461" s="45" t="s">
        <v>12340</v>
      </c>
      <c r="E12461" s="45" t="s">
        <v>5444</v>
      </c>
      <c r="AF12461" s="326"/>
    </row>
    <row r="12462" spans="1:32" x14ac:dyDescent="0.25">
      <c r="A12462" s="44" t="s">
        <v>824</v>
      </c>
      <c r="B12462" s="44" t="s">
        <v>11338</v>
      </c>
      <c r="C12462" s="45">
        <v>24020201</v>
      </c>
      <c r="D12462" s="45" t="s">
        <v>12340</v>
      </c>
      <c r="E12462" s="45" t="s">
        <v>5444</v>
      </c>
      <c r="AF12462" s="326"/>
    </row>
    <row r="12463" spans="1:32" x14ac:dyDescent="0.25">
      <c r="A12463" s="44" t="s">
        <v>824</v>
      </c>
      <c r="B12463" s="44" t="s">
        <v>3166</v>
      </c>
      <c r="C12463" s="45">
        <v>230902</v>
      </c>
      <c r="D12463" s="45" t="s">
        <v>12340</v>
      </c>
      <c r="E12463" s="45" t="s">
        <v>8524</v>
      </c>
      <c r="AF12463" s="326"/>
    </row>
    <row r="12464" spans="1:32" x14ac:dyDescent="0.25">
      <c r="A12464" s="44" t="s">
        <v>12629</v>
      </c>
      <c r="B12464" s="44" t="s">
        <v>20343</v>
      </c>
      <c r="C12464" s="45" t="s">
        <v>12601</v>
      </c>
      <c r="D12464" s="32" t="s">
        <v>12570</v>
      </c>
      <c r="E12464" s="46">
        <v>46387</v>
      </c>
      <c r="AF12464" s="326"/>
    </row>
    <row r="12465" spans="1:32" x14ac:dyDescent="0.3">
      <c r="A12465" s="372" t="s">
        <v>12471</v>
      </c>
      <c r="B12465" s="372" t="s">
        <v>12190</v>
      </c>
      <c r="C12465" s="125" t="s">
        <v>12191</v>
      </c>
      <c r="D12465" s="32" t="s">
        <v>20621</v>
      </c>
      <c r="E12465" s="125" t="s">
        <v>5239</v>
      </c>
      <c r="F12465" s="125" t="s">
        <v>1236</v>
      </c>
      <c r="G12465" s="125" t="s">
        <v>1237</v>
      </c>
      <c r="AF12465" s="326"/>
    </row>
    <row r="12466" spans="1:32" x14ac:dyDescent="0.25">
      <c r="A12466" s="44" t="s">
        <v>14590</v>
      </c>
      <c r="B12466" s="44" t="s">
        <v>20365</v>
      </c>
      <c r="C12466" s="45" t="s">
        <v>14574</v>
      </c>
      <c r="D12466" s="32" t="s">
        <v>12570</v>
      </c>
      <c r="E12466" s="46">
        <v>46507</v>
      </c>
      <c r="AF12466" s="326"/>
    </row>
    <row r="12467" spans="1:32" x14ac:dyDescent="0.3">
      <c r="A12467" s="372" t="s">
        <v>20158</v>
      </c>
      <c r="B12467" s="372" t="s">
        <v>7356</v>
      </c>
      <c r="C12467" s="125" t="s">
        <v>20261</v>
      </c>
      <c r="D12467" s="32" t="s">
        <v>20621</v>
      </c>
      <c r="E12467" s="125" t="s">
        <v>8976</v>
      </c>
      <c r="F12467" s="125" t="s">
        <v>1236</v>
      </c>
      <c r="G12467" s="125" t="s">
        <v>1237</v>
      </c>
      <c r="AF12467" s="326"/>
    </row>
    <row r="12468" spans="1:32" x14ac:dyDescent="0.3">
      <c r="A12468" s="372" t="s">
        <v>20158</v>
      </c>
      <c r="B12468" s="372" t="s">
        <v>1221</v>
      </c>
      <c r="C12468" s="125" t="s">
        <v>20613</v>
      </c>
      <c r="D12468" s="32" t="s">
        <v>20621</v>
      </c>
      <c r="E12468" s="125" t="s">
        <v>10032</v>
      </c>
      <c r="F12468" s="125" t="s">
        <v>1236</v>
      </c>
      <c r="G12468" s="125" t="s">
        <v>1237</v>
      </c>
      <c r="AF12468" s="326"/>
    </row>
    <row r="12469" spans="1:32" x14ac:dyDescent="0.25">
      <c r="A12469" s="131" t="s">
        <v>11125</v>
      </c>
      <c r="B12469" s="92" t="s">
        <v>11136</v>
      </c>
      <c r="C12469" s="93" t="s">
        <v>11137</v>
      </c>
      <c r="D12469" s="93" t="s">
        <v>1250</v>
      </c>
      <c r="E12469" s="94">
        <v>46281</v>
      </c>
      <c r="F12469" s="93"/>
      <c r="G12469" s="93"/>
      <c r="H12469" s="93"/>
      <c r="I12469" s="99"/>
      <c r="J12469" s="99"/>
      <c r="K12469" s="99"/>
      <c r="L12469" s="99"/>
      <c r="M12469" s="99"/>
      <c r="N12469" s="256"/>
      <c r="O12469" s="99"/>
      <c r="P12469" s="99"/>
      <c r="Q12469" s="99"/>
      <c r="R12469" s="99"/>
      <c r="S12469" s="99"/>
      <c r="T12469" s="99"/>
      <c r="U12469" s="99"/>
      <c r="V12469" s="99"/>
      <c r="W12469" s="99"/>
      <c r="X12469" s="99"/>
      <c r="Y12469" s="99"/>
      <c r="Z12469" s="99"/>
      <c r="AA12469" s="380"/>
      <c r="AF12469" s="326"/>
    </row>
    <row r="12470" spans="1:32" x14ac:dyDescent="0.25">
      <c r="A12470" s="67" t="s">
        <v>613</v>
      </c>
      <c r="B12470" s="256" t="s">
        <v>7398</v>
      </c>
      <c r="C12470" s="53" t="s">
        <v>7441</v>
      </c>
      <c r="D12470" s="93" t="s">
        <v>5891</v>
      </c>
      <c r="E12470" s="257">
        <v>46824</v>
      </c>
      <c r="F12470" s="93"/>
      <c r="G12470" s="93"/>
      <c r="H12470" s="93"/>
      <c r="I12470" s="99"/>
      <c r="J12470" s="99"/>
      <c r="K12470" s="99"/>
      <c r="L12470" s="99"/>
      <c r="M12470" s="99"/>
      <c r="N12470" s="99"/>
      <c r="O12470" s="99"/>
      <c r="P12470" s="99"/>
      <c r="Q12470" s="99"/>
      <c r="R12470" s="99"/>
      <c r="S12470" s="99"/>
      <c r="T12470" s="99"/>
      <c r="U12470" s="99"/>
      <c r="V12470" s="99"/>
      <c r="W12470" s="99"/>
      <c r="X12470" s="99"/>
      <c r="Y12470" s="99"/>
      <c r="Z12470" s="99"/>
      <c r="AF12470" s="326"/>
    </row>
    <row r="12471" spans="1:32" x14ac:dyDescent="0.25">
      <c r="A12471" s="57" t="s">
        <v>613</v>
      </c>
      <c r="B12471" s="92" t="s">
        <v>3862</v>
      </c>
      <c r="C12471" s="93" t="s">
        <v>3860</v>
      </c>
      <c r="D12471" s="93" t="s">
        <v>3861</v>
      </c>
      <c r="E12471" s="94">
        <v>46203</v>
      </c>
      <c r="F12471" s="93"/>
      <c r="G12471" s="93"/>
      <c r="H12471" s="93"/>
      <c r="I12471" s="99"/>
      <c r="J12471" s="99"/>
      <c r="K12471" s="99"/>
      <c r="L12471" s="99"/>
      <c r="M12471" s="99"/>
      <c r="N12471" s="256"/>
      <c r="O12471" s="256"/>
      <c r="P12471" s="99"/>
      <c r="Q12471" s="99"/>
      <c r="R12471" s="99"/>
      <c r="S12471" s="99"/>
      <c r="T12471" s="99"/>
      <c r="U12471" s="99"/>
      <c r="V12471" s="99"/>
      <c r="W12471" s="99"/>
      <c r="X12471" s="99"/>
      <c r="Y12471" s="99"/>
      <c r="Z12471" s="99"/>
      <c r="AA12471" s="380"/>
      <c r="AF12471" s="326"/>
    </row>
    <row r="12472" spans="1:32" x14ac:dyDescent="0.25">
      <c r="A12472" s="44" t="s">
        <v>613</v>
      </c>
      <c r="B12472" s="44" t="s">
        <v>5447</v>
      </c>
      <c r="C12472" s="45">
        <v>230807</v>
      </c>
      <c r="D12472" s="45" t="s">
        <v>12340</v>
      </c>
      <c r="E12472" s="45" t="s">
        <v>8966</v>
      </c>
      <c r="AF12472" s="326"/>
    </row>
    <row r="12473" spans="1:32" x14ac:dyDescent="0.25">
      <c r="A12473" s="44" t="s">
        <v>613</v>
      </c>
      <c r="B12473" s="44" t="s">
        <v>10031</v>
      </c>
      <c r="C12473" s="45">
        <v>240101</v>
      </c>
      <c r="D12473" s="45" t="s">
        <v>12340</v>
      </c>
      <c r="E12473" s="45" t="s">
        <v>10032</v>
      </c>
      <c r="AF12473" s="326"/>
    </row>
    <row r="12474" spans="1:32" x14ac:dyDescent="0.25">
      <c r="A12474" s="44" t="s">
        <v>8912</v>
      </c>
      <c r="B12474" s="44" t="s">
        <v>20343</v>
      </c>
      <c r="C12474" s="45" t="s">
        <v>12601</v>
      </c>
      <c r="D12474" s="32" t="s">
        <v>12570</v>
      </c>
      <c r="E12474" s="46">
        <v>46387</v>
      </c>
      <c r="AF12474" s="326"/>
    </row>
    <row r="12475" spans="1:32" x14ac:dyDescent="0.25">
      <c r="A12475" s="44" t="s">
        <v>8912</v>
      </c>
      <c r="B12475" s="44" t="s">
        <v>20397</v>
      </c>
      <c r="C12475" s="45" t="s">
        <v>8815</v>
      </c>
      <c r="D12475" s="32" t="s">
        <v>12570</v>
      </c>
      <c r="E12475" s="46">
        <v>46418</v>
      </c>
      <c r="AF12475" s="326"/>
    </row>
    <row r="12476" spans="1:32" x14ac:dyDescent="0.3">
      <c r="A12476" s="57" t="s">
        <v>11289</v>
      </c>
      <c r="B12476" s="58" t="s">
        <v>4104</v>
      </c>
      <c r="C12476" s="62">
        <v>23022</v>
      </c>
      <c r="D12476" s="93" t="s">
        <v>5007</v>
      </c>
      <c r="E12476" s="60">
        <v>46265</v>
      </c>
      <c r="F12476" s="379"/>
      <c r="G12476" s="379"/>
      <c r="H12476" s="379"/>
      <c r="I12476" s="380"/>
      <c r="J12476" s="380"/>
      <c r="K12476" s="380"/>
      <c r="L12476" s="380"/>
      <c r="M12476" s="380"/>
      <c r="N12476" s="380"/>
      <c r="O12476" s="380"/>
      <c r="P12476" s="380"/>
      <c r="Q12476" s="380"/>
      <c r="R12476" s="380"/>
      <c r="S12476" s="380"/>
      <c r="T12476" s="380"/>
      <c r="U12476" s="380"/>
      <c r="V12476" s="380"/>
      <c r="W12476" s="380"/>
      <c r="X12476" s="380"/>
      <c r="Y12476" s="380"/>
      <c r="Z12476" s="380"/>
      <c r="AA12476" s="380"/>
      <c r="AF12476" s="326"/>
    </row>
    <row r="12477" spans="1:32" x14ac:dyDescent="0.25">
      <c r="A12477" s="267" t="s">
        <v>9335</v>
      </c>
      <c r="B12477" s="267" t="s">
        <v>9307</v>
      </c>
      <c r="C12477" s="268">
        <v>791202303002</v>
      </c>
      <c r="D12477" s="268" t="s">
        <v>6775</v>
      </c>
      <c r="E12477" s="269" t="s">
        <v>3276</v>
      </c>
      <c r="F12477" s="93"/>
      <c r="G12477" s="93"/>
      <c r="H12477" s="93"/>
      <c r="I12477" s="99"/>
      <c r="J12477" s="99"/>
      <c r="K12477" s="99"/>
      <c r="L12477" s="99"/>
      <c r="M12477" s="99"/>
      <c r="N12477" s="256"/>
      <c r="O12477" s="256"/>
      <c r="P12477" s="99"/>
      <c r="Q12477" s="99"/>
      <c r="R12477" s="99"/>
      <c r="S12477" s="99"/>
      <c r="T12477" s="99"/>
      <c r="U12477" s="99"/>
      <c r="V12477" s="99"/>
      <c r="W12477" s="99"/>
      <c r="X12477" s="99"/>
      <c r="Y12477" s="99"/>
      <c r="Z12477" s="99"/>
      <c r="AF12477" s="326"/>
    </row>
    <row r="12478" spans="1:32" x14ac:dyDescent="0.25">
      <c r="A12478" s="44" t="s">
        <v>9335</v>
      </c>
      <c r="B12478" s="44" t="s">
        <v>13134</v>
      </c>
      <c r="C12478" s="45">
        <v>13.23</v>
      </c>
      <c r="D12478" s="45" t="s">
        <v>13565</v>
      </c>
      <c r="E12478" s="46">
        <v>46934</v>
      </c>
      <c r="F12478" s="45"/>
      <c r="G12478" s="93"/>
      <c r="H12478" s="93"/>
      <c r="I12478" s="99"/>
      <c r="J12478" s="99"/>
      <c r="K12478" s="99"/>
      <c r="L12478" s="99"/>
      <c r="M12478" s="99"/>
      <c r="N12478" s="99"/>
      <c r="O12478" s="99"/>
      <c r="P12478" s="99"/>
      <c r="Q12478" s="99"/>
      <c r="R12478" s="99"/>
      <c r="S12478" s="99"/>
      <c r="T12478" s="99"/>
      <c r="U12478" s="99"/>
      <c r="V12478" s="99"/>
      <c r="W12478" s="99"/>
      <c r="X12478" s="99"/>
      <c r="Y12478" s="99"/>
      <c r="Z12478" s="99"/>
      <c r="AF12478" s="326"/>
    </row>
    <row r="12479" spans="1:32" x14ac:dyDescent="0.25">
      <c r="A12479" s="44" t="s">
        <v>9335</v>
      </c>
      <c r="B12479" s="44" t="s">
        <v>11161</v>
      </c>
      <c r="C12479" s="45" t="s">
        <v>11232</v>
      </c>
      <c r="D12479" s="46" t="s">
        <v>13037</v>
      </c>
      <c r="E12479" s="46">
        <v>46231</v>
      </c>
      <c r="AF12479" s="326"/>
    </row>
    <row r="12480" spans="1:32" x14ac:dyDescent="0.3">
      <c r="A12480" s="372" t="s">
        <v>8754</v>
      </c>
      <c r="B12480" s="372" t="s">
        <v>1220</v>
      </c>
      <c r="C12480" s="125" t="s">
        <v>8706</v>
      </c>
      <c r="D12480" s="32" t="s">
        <v>20621</v>
      </c>
      <c r="E12480" s="125" t="s">
        <v>8524</v>
      </c>
      <c r="F12480" s="125" t="s">
        <v>1236</v>
      </c>
      <c r="G12480" s="125" t="s">
        <v>1237</v>
      </c>
      <c r="AF12480" s="326"/>
    </row>
    <row r="12481" spans="1:32" x14ac:dyDescent="0.25">
      <c r="A12481" s="44" t="s">
        <v>8754</v>
      </c>
      <c r="B12481" s="44" t="s">
        <v>18162</v>
      </c>
      <c r="C12481" s="45" t="s">
        <v>18429</v>
      </c>
      <c r="D12481" s="93" t="s">
        <v>3876</v>
      </c>
      <c r="E12481" s="359">
        <f>DATE(2029,11,13)</f>
        <v>47435</v>
      </c>
      <c r="F12481" s="93"/>
      <c r="G12481" s="93"/>
      <c r="H12481" s="93"/>
      <c r="I12481" s="99"/>
      <c r="J12481" s="99"/>
      <c r="K12481" s="99"/>
      <c r="L12481" s="99"/>
      <c r="M12481" s="99"/>
      <c r="N12481" s="99"/>
      <c r="O12481" s="99"/>
      <c r="P12481" s="99"/>
      <c r="Q12481" s="99"/>
      <c r="R12481" s="99"/>
      <c r="S12481" s="99"/>
      <c r="T12481" s="99"/>
      <c r="U12481" s="99"/>
      <c r="V12481" s="99"/>
      <c r="W12481" s="99"/>
      <c r="X12481" s="99"/>
      <c r="Y12481" s="99"/>
      <c r="Z12481" s="99"/>
      <c r="AF12481" s="326"/>
    </row>
    <row r="12482" spans="1:32" x14ac:dyDescent="0.25">
      <c r="A12482" s="44" t="s">
        <v>19549</v>
      </c>
      <c r="B12482" s="44" t="s">
        <v>18988</v>
      </c>
      <c r="C12482" s="45">
        <v>240901</v>
      </c>
      <c r="D12482" s="45" t="s">
        <v>12340</v>
      </c>
      <c r="E12482" s="45" t="s">
        <v>5075</v>
      </c>
      <c r="AF12482" s="326"/>
    </row>
    <row r="12483" spans="1:32" x14ac:dyDescent="0.25">
      <c r="A12483" s="44" t="s">
        <v>19549</v>
      </c>
      <c r="B12483" s="44" t="s">
        <v>7120</v>
      </c>
      <c r="C12483" s="45">
        <v>260204</v>
      </c>
      <c r="D12483" s="45" t="s">
        <v>12340</v>
      </c>
      <c r="E12483" s="45" t="s">
        <v>10021</v>
      </c>
      <c r="AF12483" s="326"/>
    </row>
    <row r="12484" spans="1:32" x14ac:dyDescent="0.25">
      <c r="A12484" s="44" t="s">
        <v>9647</v>
      </c>
      <c r="B12484" s="44" t="s">
        <v>18163</v>
      </c>
      <c r="C12484" s="45" t="s">
        <v>18430</v>
      </c>
      <c r="D12484" s="93" t="s">
        <v>3876</v>
      </c>
      <c r="E12484" s="359">
        <f>DATE(2029,10,13)</f>
        <v>47404</v>
      </c>
      <c r="F12484" s="93"/>
      <c r="G12484" s="93"/>
      <c r="H12484" s="93"/>
      <c r="I12484" s="99"/>
      <c r="J12484" s="99"/>
      <c r="K12484" s="99"/>
      <c r="L12484" s="99"/>
      <c r="M12484" s="99"/>
      <c r="N12484" s="99"/>
      <c r="O12484" s="99"/>
      <c r="P12484" s="99"/>
      <c r="Q12484" s="99"/>
      <c r="R12484" s="99"/>
      <c r="S12484" s="99"/>
      <c r="T12484" s="99"/>
      <c r="U12484" s="99"/>
      <c r="V12484" s="99"/>
      <c r="W12484" s="99"/>
      <c r="X12484" s="99"/>
      <c r="Y12484" s="99"/>
      <c r="Z12484" s="99"/>
      <c r="AF12484" s="326"/>
    </row>
    <row r="12485" spans="1:32" x14ac:dyDescent="0.25">
      <c r="A12485" s="44" t="s">
        <v>3689</v>
      </c>
      <c r="B12485" s="44" t="s">
        <v>3275</v>
      </c>
      <c r="C12485" s="45">
        <v>210101</v>
      </c>
      <c r="D12485" s="45" t="s">
        <v>12340</v>
      </c>
      <c r="E12485" s="45" t="s">
        <v>3276</v>
      </c>
      <c r="AF12485" s="326"/>
    </row>
    <row r="12486" spans="1:32" x14ac:dyDescent="0.25">
      <c r="A12486" s="44" t="s">
        <v>9648</v>
      </c>
      <c r="B12486" s="44" t="s">
        <v>16252</v>
      </c>
      <c r="C12486" s="45" t="s">
        <v>9928</v>
      </c>
      <c r="D12486" s="93" t="s">
        <v>3876</v>
      </c>
      <c r="E12486" s="359">
        <f>DATE(2028,1,15)</f>
        <v>46767</v>
      </c>
      <c r="F12486" s="93"/>
      <c r="G12486" s="93"/>
      <c r="H12486" s="93"/>
      <c r="I12486" s="99"/>
      <c r="J12486" s="99"/>
      <c r="K12486" s="99"/>
      <c r="L12486" s="99"/>
      <c r="M12486" s="99"/>
      <c r="N12486" s="99"/>
      <c r="O12486" s="99"/>
      <c r="P12486" s="99"/>
      <c r="Q12486" s="99"/>
      <c r="R12486" s="99"/>
      <c r="S12486" s="99"/>
      <c r="T12486" s="99"/>
      <c r="U12486" s="99"/>
      <c r="V12486" s="99"/>
      <c r="W12486" s="99"/>
      <c r="X12486" s="99"/>
      <c r="Y12486" s="99"/>
      <c r="Z12486" s="99"/>
      <c r="AF12486" s="326"/>
    </row>
    <row r="12487" spans="1:32" x14ac:dyDescent="0.25">
      <c r="A12487" s="44" t="s">
        <v>11604</v>
      </c>
      <c r="B12487" s="44" t="s">
        <v>3298</v>
      </c>
      <c r="C12487" s="45">
        <v>24010402</v>
      </c>
      <c r="D12487" s="45" t="s">
        <v>12340</v>
      </c>
      <c r="E12487" s="45" t="s">
        <v>10021</v>
      </c>
      <c r="AF12487" s="326"/>
    </row>
    <row r="12488" spans="1:32" x14ac:dyDescent="0.25">
      <c r="A12488" s="44" t="s">
        <v>11604</v>
      </c>
      <c r="B12488" s="44" t="s">
        <v>10020</v>
      </c>
      <c r="C12488" s="45">
        <v>24010401</v>
      </c>
      <c r="D12488" s="45" t="s">
        <v>12340</v>
      </c>
      <c r="E12488" s="45" t="s">
        <v>10021</v>
      </c>
      <c r="AF12488" s="326"/>
    </row>
    <row r="12489" spans="1:32" x14ac:dyDescent="0.25">
      <c r="A12489" s="76" t="s">
        <v>17424</v>
      </c>
      <c r="B12489" s="44" t="s">
        <v>17385</v>
      </c>
      <c r="C12489" s="45">
        <v>44.26</v>
      </c>
      <c r="D12489" s="45" t="s">
        <v>13565</v>
      </c>
      <c r="E12489" s="46">
        <v>47787</v>
      </c>
      <c r="F12489" s="45"/>
      <c r="G12489" s="93"/>
      <c r="H12489" s="93"/>
      <c r="I12489" s="99"/>
      <c r="J12489" s="99"/>
      <c r="K12489" s="99"/>
      <c r="L12489" s="99"/>
      <c r="M12489" s="99"/>
      <c r="N12489" s="99"/>
      <c r="O12489" s="99"/>
      <c r="P12489" s="99"/>
      <c r="Q12489" s="99"/>
      <c r="R12489" s="99"/>
      <c r="S12489" s="99"/>
      <c r="T12489" s="99"/>
      <c r="U12489" s="99"/>
      <c r="V12489" s="99"/>
      <c r="W12489" s="99"/>
      <c r="X12489" s="99"/>
      <c r="Y12489" s="99"/>
      <c r="Z12489" s="99"/>
      <c r="AF12489" s="326"/>
    </row>
    <row r="12490" spans="1:32" x14ac:dyDescent="0.25">
      <c r="A12490" s="44" t="s">
        <v>12292</v>
      </c>
      <c r="B12490" s="44" t="s">
        <v>3598</v>
      </c>
      <c r="C12490" s="45">
        <v>240301</v>
      </c>
      <c r="D12490" s="45" t="s">
        <v>12340</v>
      </c>
      <c r="E12490" s="45" t="s">
        <v>10032</v>
      </c>
      <c r="AF12490" s="326"/>
    </row>
    <row r="12491" spans="1:32" x14ac:dyDescent="0.25">
      <c r="A12491" s="44" t="s">
        <v>3690</v>
      </c>
      <c r="B12491" s="44" t="s">
        <v>3598</v>
      </c>
      <c r="C12491" s="45">
        <v>210305</v>
      </c>
      <c r="D12491" s="45" t="s">
        <v>12340</v>
      </c>
      <c r="E12491" s="45" t="s">
        <v>3276</v>
      </c>
      <c r="AF12491" s="326"/>
    </row>
    <row r="12492" spans="1:32" x14ac:dyDescent="0.25">
      <c r="A12492" s="99" t="s">
        <v>2865</v>
      </c>
      <c r="B12492" s="111" t="s">
        <v>1216</v>
      </c>
      <c r="C12492" s="56" t="s">
        <v>2854</v>
      </c>
      <c r="D12492" s="146" t="s">
        <v>2279</v>
      </c>
      <c r="E12492" s="69">
        <v>45227</v>
      </c>
      <c r="F12492" s="93"/>
      <c r="G12492" s="93"/>
      <c r="H12492" s="93"/>
      <c r="I12492" s="99"/>
      <c r="J12492" s="99"/>
      <c r="K12492" s="99"/>
      <c r="L12492" s="99"/>
      <c r="M12492" s="99"/>
      <c r="N12492" s="256"/>
      <c r="O12492" s="256"/>
      <c r="P12492" s="99"/>
      <c r="Q12492" s="99"/>
      <c r="R12492" s="99"/>
      <c r="S12492" s="99"/>
      <c r="T12492" s="99"/>
      <c r="U12492" s="99"/>
      <c r="V12492" s="99"/>
      <c r="W12492" s="99"/>
      <c r="X12492" s="99"/>
      <c r="Y12492" s="99"/>
      <c r="Z12492" s="99"/>
      <c r="AF12492" s="326"/>
    </row>
    <row r="12493" spans="1:32" x14ac:dyDescent="0.25">
      <c r="A12493" s="44" t="s">
        <v>9092</v>
      </c>
      <c r="B12493" s="44" t="s">
        <v>8377</v>
      </c>
      <c r="C12493" s="45">
        <v>230505</v>
      </c>
      <c r="D12493" s="45" t="s">
        <v>12340</v>
      </c>
      <c r="E12493" s="45" t="s">
        <v>7651</v>
      </c>
      <c r="AF12493" s="326"/>
    </row>
    <row r="12494" spans="1:32" x14ac:dyDescent="0.25">
      <c r="A12494" s="44" t="s">
        <v>9092</v>
      </c>
      <c r="B12494" s="44" t="s">
        <v>18845</v>
      </c>
      <c r="C12494" s="45">
        <v>23110101</v>
      </c>
      <c r="D12494" s="45" t="s">
        <v>12340</v>
      </c>
      <c r="E12494" s="45" t="s">
        <v>9018</v>
      </c>
      <c r="AF12494" s="326"/>
    </row>
    <row r="12495" spans="1:32" x14ac:dyDescent="0.25">
      <c r="A12495" s="44" t="s">
        <v>9092</v>
      </c>
      <c r="B12495" s="44" t="s">
        <v>9019</v>
      </c>
      <c r="C12495" s="45">
        <v>23110102</v>
      </c>
      <c r="D12495" s="45" t="s">
        <v>12340</v>
      </c>
      <c r="E12495" s="45" t="s">
        <v>9018</v>
      </c>
      <c r="AF12495" s="326"/>
    </row>
    <row r="12496" spans="1:32" x14ac:dyDescent="0.25">
      <c r="A12496" s="44" t="s">
        <v>9649</v>
      </c>
      <c r="B12496" s="44" t="s">
        <v>16253</v>
      </c>
      <c r="C12496" s="45" t="s">
        <v>9929</v>
      </c>
      <c r="D12496" s="93" t="s">
        <v>3876</v>
      </c>
      <c r="E12496" s="359">
        <f>DATE(2027,8,9)</f>
        <v>46608</v>
      </c>
      <c r="F12496" s="93"/>
      <c r="G12496" s="93"/>
      <c r="H12496" s="93"/>
      <c r="I12496" s="99"/>
      <c r="J12496" s="99"/>
      <c r="K12496" s="99"/>
      <c r="L12496" s="99"/>
      <c r="M12496" s="99"/>
      <c r="N12496" s="99"/>
      <c r="O12496" s="99"/>
      <c r="P12496" s="99"/>
      <c r="Q12496" s="99"/>
      <c r="R12496" s="99"/>
      <c r="S12496" s="99"/>
      <c r="T12496" s="99"/>
      <c r="U12496" s="99"/>
      <c r="V12496" s="99"/>
      <c r="W12496" s="99"/>
      <c r="X12496" s="99"/>
      <c r="Y12496" s="99"/>
      <c r="Z12496" s="99"/>
      <c r="AF12496" s="326"/>
    </row>
    <row r="12497" spans="1:32" x14ac:dyDescent="0.25">
      <c r="A12497" s="44" t="s">
        <v>7209</v>
      </c>
      <c r="B12497" s="44" t="s">
        <v>2622</v>
      </c>
      <c r="C12497" s="45" t="s">
        <v>2661</v>
      </c>
      <c r="D12497" s="45" t="s">
        <v>12177</v>
      </c>
      <c r="E12497" s="45" t="s">
        <v>15065</v>
      </c>
      <c r="F12497" s="93"/>
      <c r="G12497" s="93"/>
      <c r="H12497" s="93"/>
      <c r="I12497" s="99"/>
      <c r="J12497" s="99"/>
      <c r="K12497" s="99"/>
      <c r="L12497" s="99"/>
      <c r="M12497" s="99"/>
      <c r="N12497" s="99"/>
      <c r="O12497" s="99"/>
      <c r="P12497" s="99"/>
      <c r="Q12497" s="99"/>
      <c r="R12497" s="99"/>
      <c r="S12497" s="99"/>
      <c r="T12497" s="99"/>
      <c r="U12497" s="99"/>
      <c r="V12497" s="99"/>
      <c r="W12497" s="99"/>
      <c r="X12497" s="99"/>
      <c r="Y12497" s="99"/>
      <c r="Z12497" s="99"/>
      <c r="AF12497" s="326"/>
    </row>
    <row r="12498" spans="1:32" x14ac:dyDescent="0.25">
      <c r="A12498" s="44" t="s">
        <v>7209</v>
      </c>
      <c r="B12498" s="44" t="s">
        <v>2622</v>
      </c>
      <c r="C12498" s="45" t="s">
        <v>2661</v>
      </c>
      <c r="D12498" s="93" t="s">
        <v>18817</v>
      </c>
      <c r="E12498" s="45" t="s">
        <v>15065</v>
      </c>
      <c r="F12498" s="379"/>
      <c r="G12498" s="379"/>
      <c r="H12498" s="379"/>
      <c r="I12498" s="380"/>
      <c r="J12498" s="380"/>
      <c r="K12498" s="380"/>
      <c r="L12498" s="380"/>
      <c r="M12498" s="380"/>
      <c r="N12498" s="380"/>
      <c r="O12498" s="380"/>
      <c r="P12498" s="380"/>
      <c r="Q12498" s="380"/>
      <c r="R12498" s="380"/>
      <c r="S12498" s="380"/>
      <c r="T12498" s="380"/>
      <c r="U12498" s="380"/>
      <c r="V12498" s="380"/>
      <c r="W12498" s="380"/>
      <c r="X12498" s="380"/>
      <c r="Y12498" s="380"/>
      <c r="Z12498" s="380"/>
      <c r="AA12498" s="380"/>
      <c r="AF12498" s="326"/>
    </row>
    <row r="12499" spans="1:32" x14ac:dyDescent="0.25">
      <c r="A12499" s="44" t="s">
        <v>7209</v>
      </c>
      <c r="B12499" s="44" t="s">
        <v>2622</v>
      </c>
      <c r="C12499" s="45" t="s">
        <v>2661</v>
      </c>
      <c r="D12499" s="45" t="s">
        <v>10697</v>
      </c>
      <c r="E12499" s="45" t="s">
        <v>2624</v>
      </c>
      <c r="F12499" s="93"/>
      <c r="G12499" s="93"/>
      <c r="H12499" s="93"/>
      <c r="I12499" s="99"/>
      <c r="J12499" s="99"/>
      <c r="K12499" s="99"/>
      <c r="L12499" s="99"/>
      <c r="M12499" s="99"/>
      <c r="N12499" s="256"/>
      <c r="O12499" s="256"/>
      <c r="P12499" s="99"/>
      <c r="Q12499" s="99"/>
      <c r="R12499" s="99"/>
      <c r="S12499" s="99"/>
      <c r="T12499" s="99"/>
      <c r="U12499" s="99"/>
      <c r="V12499" s="99"/>
      <c r="W12499" s="99"/>
      <c r="X12499" s="99"/>
      <c r="Y12499" s="99"/>
      <c r="Z12499" s="99"/>
      <c r="AA12499" s="380"/>
      <c r="AF12499" s="326"/>
    </row>
    <row r="12500" spans="1:32" x14ac:dyDescent="0.25">
      <c r="A12500" s="44" t="s">
        <v>15707</v>
      </c>
      <c r="B12500" s="44" t="s">
        <v>14482</v>
      </c>
      <c r="C12500" s="45" t="s">
        <v>15708</v>
      </c>
      <c r="D12500" s="46" t="s">
        <v>13037</v>
      </c>
      <c r="E12500" s="46">
        <v>46527</v>
      </c>
      <c r="AF12500" s="326"/>
    </row>
    <row r="12501" spans="1:32" x14ac:dyDescent="0.25">
      <c r="A12501" s="44" t="s">
        <v>9650</v>
      </c>
      <c r="B12501" s="44" t="s">
        <v>16254</v>
      </c>
      <c r="C12501" s="45" t="s">
        <v>9930</v>
      </c>
      <c r="D12501" s="93" t="s">
        <v>3876</v>
      </c>
      <c r="E12501" s="359">
        <f>DATE(2029,2,12)</f>
        <v>47161</v>
      </c>
      <c r="F12501" s="93"/>
      <c r="G12501" s="93"/>
      <c r="H12501" s="93"/>
      <c r="I12501" s="99"/>
      <c r="J12501" s="99"/>
      <c r="K12501" s="99"/>
      <c r="L12501" s="99"/>
      <c r="M12501" s="99"/>
      <c r="N12501" s="99"/>
      <c r="O12501" s="99"/>
      <c r="P12501" s="99"/>
      <c r="Q12501" s="99"/>
      <c r="R12501" s="99"/>
      <c r="S12501" s="99"/>
      <c r="T12501" s="99"/>
      <c r="U12501" s="99"/>
      <c r="V12501" s="99"/>
      <c r="W12501" s="99"/>
      <c r="X12501" s="99"/>
      <c r="Y12501" s="99"/>
      <c r="Z12501" s="99"/>
      <c r="AF12501" s="326"/>
    </row>
    <row r="12502" spans="1:32" x14ac:dyDescent="0.25">
      <c r="A12502" s="44" t="s">
        <v>9093</v>
      </c>
      <c r="B12502" s="44" t="s">
        <v>18845</v>
      </c>
      <c r="C12502" s="45">
        <v>23110101</v>
      </c>
      <c r="D12502" s="45" t="s">
        <v>12340</v>
      </c>
      <c r="E12502" s="45" t="s">
        <v>9018</v>
      </c>
      <c r="AF12502" s="326"/>
    </row>
    <row r="12503" spans="1:32" x14ac:dyDescent="0.25">
      <c r="A12503" s="44" t="s">
        <v>9093</v>
      </c>
      <c r="B12503" s="44" t="s">
        <v>9019</v>
      </c>
      <c r="C12503" s="45">
        <v>23110102</v>
      </c>
      <c r="D12503" s="45" t="s">
        <v>12340</v>
      </c>
      <c r="E12503" s="45" t="s">
        <v>9018</v>
      </c>
      <c r="AF12503" s="326"/>
    </row>
    <row r="12504" spans="1:32" x14ac:dyDescent="0.25">
      <c r="A12504" s="44" t="s">
        <v>19550</v>
      </c>
      <c r="B12504" s="44" t="s">
        <v>991</v>
      </c>
      <c r="C12504" s="45">
        <v>230303</v>
      </c>
      <c r="D12504" s="45" t="s">
        <v>12340</v>
      </c>
      <c r="E12504" s="45" t="s">
        <v>3276</v>
      </c>
      <c r="AF12504" s="326"/>
    </row>
    <row r="12505" spans="1:32" x14ac:dyDescent="0.25">
      <c r="A12505" s="44" t="s">
        <v>19550</v>
      </c>
      <c r="B12505" s="44" t="s">
        <v>7653</v>
      </c>
      <c r="C12505" s="45">
        <v>230302</v>
      </c>
      <c r="D12505" s="45" t="s">
        <v>12340</v>
      </c>
      <c r="E12505" s="45" t="s">
        <v>3276</v>
      </c>
      <c r="AF12505" s="326"/>
    </row>
    <row r="12506" spans="1:32" x14ac:dyDescent="0.25">
      <c r="A12506" s="44" t="s">
        <v>14727</v>
      </c>
      <c r="B12506" s="44" t="s">
        <v>13111</v>
      </c>
      <c r="C12506" s="45">
        <v>33.25</v>
      </c>
      <c r="D12506" s="45" t="s">
        <v>13565</v>
      </c>
      <c r="E12506" s="46">
        <v>47664</v>
      </c>
      <c r="F12506" s="45" t="s">
        <v>1384</v>
      </c>
      <c r="G12506" s="93"/>
      <c r="H12506" s="93"/>
      <c r="I12506" s="99"/>
      <c r="J12506" s="99"/>
      <c r="K12506" s="99"/>
      <c r="L12506" s="99"/>
      <c r="M12506" s="99"/>
      <c r="N12506" s="99"/>
      <c r="O12506" s="99"/>
      <c r="P12506" s="99"/>
      <c r="Q12506" s="99"/>
      <c r="R12506" s="99"/>
      <c r="S12506" s="99"/>
      <c r="T12506" s="99"/>
      <c r="U12506" s="99"/>
      <c r="V12506" s="99"/>
      <c r="W12506" s="99"/>
      <c r="X12506" s="99"/>
      <c r="Y12506" s="99"/>
      <c r="Z12506" s="99"/>
      <c r="AF12506" s="326"/>
    </row>
    <row r="12507" spans="1:32" x14ac:dyDescent="0.25">
      <c r="A12507" s="44" t="s">
        <v>19551</v>
      </c>
      <c r="B12507" s="44" t="s">
        <v>5639</v>
      </c>
      <c r="C12507" s="45">
        <v>25010401</v>
      </c>
      <c r="D12507" s="45" t="s">
        <v>12340</v>
      </c>
      <c r="E12507" s="45" t="s">
        <v>13581</v>
      </c>
      <c r="AF12507" s="326"/>
    </row>
    <row r="12508" spans="1:32" x14ac:dyDescent="0.25">
      <c r="A12508" s="44" t="s">
        <v>19551</v>
      </c>
      <c r="B12508" s="44" t="s">
        <v>3298</v>
      </c>
      <c r="C12508" s="45">
        <v>25010402</v>
      </c>
      <c r="D12508" s="45" t="s">
        <v>12340</v>
      </c>
      <c r="E12508" s="45" t="s">
        <v>13581</v>
      </c>
      <c r="AF12508" s="326"/>
    </row>
    <row r="12509" spans="1:32" x14ac:dyDescent="0.3">
      <c r="A12509" s="372" t="s">
        <v>4060</v>
      </c>
      <c r="B12509" s="372" t="s">
        <v>1207</v>
      </c>
      <c r="C12509" s="125" t="s">
        <v>11906</v>
      </c>
      <c r="D12509" s="32" t="s">
        <v>20621</v>
      </c>
      <c r="E12509" s="125" t="s">
        <v>7992</v>
      </c>
      <c r="F12509" s="125" t="s">
        <v>1236</v>
      </c>
      <c r="G12509" s="125" t="s">
        <v>1237</v>
      </c>
      <c r="AF12509" s="326"/>
    </row>
    <row r="12510" spans="1:32" x14ac:dyDescent="0.3">
      <c r="A12510" s="372" t="s">
        <v>4060</v>
      </c>
      <c r="B12510" s="372" t="s">
        <v>12351</v>
      </c>
      <c r="C12510" s="125" t="s">
        <v>12352</v>
      </c>
      <c r="D12510" s="32" t="s">
        <v>20621</v>
      </c>
      <c r="E12510" s="125" t="s">
        <v>5075</v>
      </c>
      <c r="F12510" s="125" t="s">
        <v>1236</v>
      </c>
      <c r="G12510" s="125" t="s">
        <v>1237</v>
      </c>
      <c r="AF12510" s="326"/>
    </row>
    <row r="12511" spans="1:32" x14ac:dyDescent="0.3">
      <c r="A12511" s="372" t="s">
        <v>12472</v>
      </c>
      <c r="B12511" s="372" t="s">
        <v>12348</v>
      </c>
      <c r="C12511" s="125" t="s">
        <v>12188</v>
      </c>
      <c r="D12511" s="32" t="s">
        <v>20621</v>
      </c>
      <c r="E12511" s="125" t="s">
        <v>5239</v>
      </c>
      <c r="F12511" s="125" t="s">
        <v>1236</v>
      </c>
      <c r="G12511" s="125" t="s">
        <v>1237</v>
      </c>
      <c r="AF12511" s="326"/>
    </row>
    <row r="12512" spans="1:32" x14ac:dyDescent="0.25">
      <c r="A12512" s="256" t="s">
        <v>15303</v>
      </c>
      <c r="B12512" s="256" t="s">
        <v>15283</v>
      </c>
      <c r="C12512" s="53" t="s">
        <v>15407</v>
      </c>
      <c r="D12512" s="93" t="s">
        <v>5891</v>
      </c>
      <c r="E12512" s="257">
        <v>47224</v>
      </c>
      <c r="F12512" s="93"/>
      <c r="G12512" s="93"/>
      <c r="H12512" s="93"/>
      <c r="I12512" s="99"/>
      <c r="J12512" s="99"/>
      <c r="K12512" s="99"/>
      <c r="L12512" s="99"/>
      <c r="M12512" s="99"/>
      <c r="N12512" s="99"/>
      <c r="O12512" s="99"/>
      <c r="P12512" s="99"/>
      <c r="Q12512" s="99"/>
      <c r="R12512" s="99"/>
      <c r="S12512" s="99"/>
      <c r="T12512" s="99"/>
      <c r="U12512" s="99"/>
      <c r="V12512" s="99"/>
      <c r="W12512" s="99"/>
      <c r="X12512" s="99"/>
      <c r="Y12512" s="99"/>
      <c r="Z12512" s="99"/>
      <c r="AF12512" s="326"/>
    </row>
    <row r="12513" spans="1:32" x14ac:dyDescent="0.25">
      <c r="A12513" s="44" t="s">
        <v>19552</v>
      </c>
      <c r="B12513" s="44" t="s">
        <v>7120</v>
      </c>
      <c r="C12513" s="45">
        <v>260204</v>
      </c>
      <c r="D12513" s="45" t="s">
        <v>12340</v>
      </c>
      <c r="E12513" s="45" t="s">
        <v>10021</v>
      </c>
      <c r="AF12513" s="326"/>
    </row>
    <row r="12514" spans="1:32" x14ac:dyDescent="0.25">
      <c r="A12514" s="44" t="s">
        <v>825</v>
      </c>
      <c r="B12514" s="44" t="s">
        <v>3598</v>
      </c>
      <c r="C12514" s="45">
        <v>230301</v>
      </c>
      <c r="D12514" s="45" t="s">
        <v>12340</v>
      </c>
      <c r="E12514" s="45" t="s">
        <v>5580</v>
      </c>
      <c r="AF12514" s="326"/>
    </row>
    <row r="12515" spans="1:32" x14ac:dyDescent="0.25">
      <c r="A12515" s="57" t="s">
        <v>3816</v>
      </c>
      <c r="B12515" s="92" t="s">
        <v>3862</v>
      </c>
      <c r="C12515" s="93" t="s">
        <v>3860</v>
      </c>
      <c r="D12515" s="93" t="s">
        <v>3861</v>
      </c>
      <c r="E12515" s="94">
        <v>46203</v>
      </c>
      <c r="F12515" s="93"/>
      <c r="G12515" s="93"/>
      <c r="H12515" s="93"/>
      <c r="I12515" s="99"/>
      <c r="J12515" s="99"/>
      <c r="K12515" s="99"/>
      <c r="L12515" s="99"/>
      <c r="M12515" s="99"/>
      <c r="N12515" s="256"/>
      <c r="O12515" s="256"/>
      <c r="P12515" s="99"/>
      <c r="Q12515" s="99"/>
      <c r="R12515" s="99"/>
      <c r="S12515" s="99"/>
      <c r="T12515" s="99"/>
      <c r="U12515" s="99"/>
      <c r="V12515" s="99"/>
      <c r="W12515" s="99"/>
      <c r="X12515" s="99"/>
      <c r="Y12515" s="99"/>
      <c r="Z12515" s="99"/>
      <c r="AA12515" s="380"/>
      <c r="AF12515" s="326"/>
    </row>
    <row r="12516" spans="1:32" x14ac:dyDescent="0.3">
      <c r="A12516" s="372" t="s">
        <v>1837</v>
      </c>
      <c r="B12516" s="372" t="s">
        <v>1841</v>
      </c>
      <c r="C12516" s="125" t="s">
        <v>16531</v>
      </c>
      <c r="D12516" s="32" t="s">
        <v>20621</v>
      </c>
      <c r="E12516" s="125" t="s">
        <v>12895</v>
      </c>
      <c r="F12516" s="125" t="s">
        <v>1236</v>
      </c>
      <c r="G12516" s="125" t="s">
        <v>1237</v>
      </c>
      <c r="AF12516" s="326"/>
    </row>
    <row r="12517" spans="1:32" x14ac:dyDescent="0.25">
      <c r="A12517" s="44" t="s">
        <v>1837</v>
      </c>
      <c r="B12517" s="44" t="s">
        <v>13117</v>
      </c>
      <c r="C12517" s="45">
        <v>11.24</v>
      </c>
      <c r="D12517" s="45" t="s">
        <v>13565</v>
      </c>
      <c r="E12517" s="46">
        <v>47299</v>
      </c>
      <c r="F12517" s="45"/>
      <c r="G12517" s="93"/>
      <c r="H12517" s="93"/>
      <c r="I12517" s="99"/>
      <c r="J12517" s="99"/>
      <c r="K12517" s="99"/>
      <c r="L12517" s="99"/>
      <c r="M12517" s="99"/>
      <c r="N12517" s="99"/>
      <c r="O12517" s="99"/>
      <c r="P12517" s="99"/>
      <c r="Q12517" s="99"/>
      <c r="R12517" s="99"/>
      <c r="S12517" s="99"/>
      <c r="T12517" s="99"/>
      <c r="U12517" s="99"/>
      <c r="V12517" s="99"/>
      <c r="W12517" s="99"/>
      <c r="X12517" s="99"/>
      <c r="Y12517" s="99"/>
      <c r="Z12517" s="99"/>
      <c r="AF12517" s="326"/>
    </row>
    <row r="12518" spans="1:32" x14ac:dyDescent="0.3">
      <c r="A12518" s="372" t="s">
        <v>12039</v>
      </c>
      <c r="B12518" s="372" t="s">
        <v>3578</v>
      </c>
      <c r="C12518" s="125" t="s">
        <v>11923</v>
      </c>
      <c r="D12518" s="32" t="s">
        <v>20621</v>
      </c>
      <c r="E12518" s="125" t="s">
        <v>2686</v>
      </c>
      <c r="F12518" s="125" t="s">
        <v>1236</v>
      </c>
      <c r="G12518" s="125" t="s">
        <v>1237</v>
      </c>
      <c r="AF12518" s="326"/>
    </row>
    <row r="12519" spans="1:32" x14ac:dyDescent="0.25">
      <c r="A12519" s="44" t="s">
        <v>826</v>
      </c>
      <c r="B12519" s="44" t="s">
        <v>12966</v>
      </c>
      <c r="C12519" s="45">
        <v>24090701</v>
      </c>
      <c r="D12519" s="45" t="s">
        <v>12340</v>
      </c>
      <c r="E12519" s="45" t="s">
        <v>5075</v>
      </c>
      <c r="AF12519" s="326"/>
    </row>
    <row r="12520" spans="1:32" x14ac:dyDescent="0.25">
      <c r="A12520" s="44" t="s">
        <v>826</v>
      </c>
      <c r="B12520" s="44" t="s">
        <v>18845</v>
      </c>
      <c r="C12520" s="45">
        <v>23110101</v>
      </c>
      <c r="D12520" s="45" t="s">
        <v>12340</v>
      </c>
      <c r="E12520" s="45" t="s">
        <v>9018</v>
      </c>
      <c r="AF12520" s="326"/>
    </row>
    <row r="12521" spans="1:32" x14ac:dyDescent="0.25">
      <c r="A12521" s="44" t="s">
        <v>9651</v>
      </c>
      <c r="B12521" s="44" t="s">
        <v>16149</v>
      </c>
      <c r="C12521" s="45" t="s">
        <v>5401</v>
      </c>
      <c r="D12521" s="93" t="s">
        <v>3876</v>
      </c>
      <c r="E12521" s="359">
        <f>DATE(2027,5,26)</f>
        <v>46533</v>
      </c>
      <c r="F12521" s="93"/>
      <c r="G12521" s="93"/>
      <c r="H12521" s="93"/>
      <c r="I12521" s="99"/>
      <c r="J12521" s="99"/>
      <c r="K12521" s="99"/>
      <c r="L12521" s="99"/>
      <c r="M12521" s="99"/>
      <c r="N12521" s="99"/>
      <c r="O12521" s="99"/>
      <c r="P12521" s="99"/>
      <c r="Q12521" s="99"/>
      <c r="R12521" s="99"/>
      <c r="S12521" s="99"/>
      <c r="T12521" s="99"/>
      <c r="U12521" s="99"/>
      <c r="V12521" s="99"/>
      <c r="W12521" s="99"/>
      <c r="X12521" s="99"/>
      <c r="Y12521" s="99"/>
      <c r="Z12521" s="99"/>
      <c r="AF12521" s="326"/>
    </row>
    <row r="12522" spans="1:32" x14ac:dyDescent="0.25">
      <c r="A12522" s="44" t="s">
        <v>17186</v>
      </c>
      <c r="B12522" s="44" t="s">
        <v>5447</v>
      </c>
      <c r="C12522" s="45">
        <v>250802</v>
      </c>
      <c r="D12522" s="45" t="s">
        <v>12340</v>
      </c>
      <c r="E12522" s="45" t="s">
        <v>10682</v>
      </c>
      <c r="AF12522" s="326"/>
    </row>
    <row r="12523" spans="1:32" x14ac:dyDescent="0.25">
      <c r="A12523" s="44" t="s">
        <v>17942</v>
      </c>
      <c r="B12523" s="44" t="s">
        <v>20398</v>
      </c>
      <c r="C12523" s="45" t="s">
        <v>17917</v>
      </c>
      <c r="D12523" s="32" t="s">
        <v>12570</v>
      </c>
      <c r="E12523" s="46">
        <v>46418</v>
      </c>
      <c r="AF12523" s="326"/>
    </row>
    <row r="12524" spans="1:32" x14ac:dyDescent="0.3">
      <c r="A12524" s="372" t="s">
        <v>20159</v>
      </c>
      <c r="B12524" s="372" t="s">
        <v>7364</v>
      </c>
      <c r="C12524" s="125" t="s">
        <v>20260</v>
      </c>
      <c r="D12524" s="32" t="s">
        <v>20621</v>
      </c>
      <c r="E12524" s="125" t="s">
        <v>8976</v>
      </c>
      <c r="F12524" s="125" t="s">
        <v>1237</v>
      </c>
      <c r="G12524" s="125" t="s">
        <v>1237</v>
      </c>
      <c r="AF12524" s="326"/>
    </row>
    <row r="12525" spans="1:32" x14ac:dyDescent="0.3">
      <c r="A12525" s="372" t="s">
        <v>13927</v>
      </c>
      <c r="B12525" s="372" t="s">
        <v>5062</v>
      </c>
      <c r="C12525" s="125" t="s">
        <v>14080</v>
      </c>
      <c r="D12525" s="32" t="s">
        <v>20621</v>
      </c>
      <c r="E12525" s="125" t="s">
        <v>13567</v>
      </c>
      <c r="F12525" s="125" t="s">
        <v>1236</v>
      </c>
      <c r="G12525" s="125" t="s">
        <v>1237</v>
      </c>
      <c r="AF12525" s="326"/>
    </row>
    <row r="12526" spans="1:32" x14ac:dyDescent="0.3">
      <c r="A12526" s="385" t="s">
        <v>14184</v>
      </c>
      <c r="B12526" s="385" t="s">
        <v>1339</v>
      </c>
      <c r="C12526" s="387">
        <v>24027</v>
      </c>
      <c r="D12526" s="93" t="s">
        <v>5007</v>
      </c>
      <c r="E12526" s="388">
        <v>46507</v>
      </c>
      <c r="AF12526" s="326"/>
    </row>
    <row r="12527" spans="1:32" x14ac:dyDescent="0.25">
      <c r="A12527" s="44" t="s">
        <v>9652</v>
      </c>
      <c r="B12527" s="44" t="s">
        <v>15915</v>
      </c>
      <c r="C12527" s="45" t="s">
        <v>9931</v>
      </c>
      <c r="D12527" s="93" t="s">
        <v>3876</v>
      </c>
      <c r="E12527" s="359">
        <f>DATE(2026,8,15)</f>
        <v>46249</v>
      </c>
      <c r="F12527" s="93"/>
      <c r="G12527" s="93"/>
      <c r="H12527" s="93"/>
      <c r="I12527" s="99"/>
      <c r="J12527" s="99"/>
      <c r="K12527" s="99"/>
      <c r="L12527" s="99"/>
      <c r="M12527" s="99"/>
      <c r="N12527" s="99"/>
      <c r="O12527" s="99"/>
      <c r="P12527" s="99"/>
      <c r="Q12527" s="99"/>
      <c r="R12527" s="99"/>
      <c r="S12527" s="99"/>
      <c r="T12527" s="99"/>
      <c r="U12527" s="99"/>
      <c r="V12527" s="99"/>
      <c r="W12527" s="99"/>
      <c r="X12527" s="99"/>
      <c r="Y12527" s="99"/>
      <c r="Z12527" s="99"/>
      <c r="AA12527" s="380"/>
      <c r="AF12527" s="326"/>
    </row>
    <row r="12528" spans="1:32" x14ac:dyDescent="0.25">
      <c r="A12528" s="44" t="s">
        <v>827</v>
      </c>
      <c r="B12528" s="44" t="s">
        <v>11296</v>
      </c>
      <c r="C12528" s="45">
        <v>240402</v>
      </c>
      <c r="D12528" s="45" t="s">
        <v>12340</v>
      </c>
      <c r="E12528" s="45" t="s">
        <v>5311</v>
      </c>
      <c r="AF12528" s="326"/>
    </row>
    <row r="12529" spans="1:32" x14ac:dyDescent="0.25">
      <c r="A12529" s="44" t="s">
        <v>14947</v>
      </c>
      <c r="B12529" s="44" t="s">
        <v>16255</v>
      </c>
      <c r="C12529" s="45" t="s">
        <v>14948</v>
      </c>
      <c r="D12529" s="93" t="s">
        <v>3876</v>
      </c>
      <c r="E12529" s="359">
        <f>DATE(2029,5,15)</f>
        <v>47253</v>
      </c>
      <c r="F12529" s="93"/>
      <c r="G12529" s="93"/>
      <c r="H12529" s="93"/>
      <c r="I12529" s="99"/>
      <c r="J12529" s="99"/>
      <c r="K12529" s="99"/>
      <c r="L12529" s="99"/>
      <c r="M12529" s="99"/>
      <c r="N12529" s="99"/>
      <c r="O12529" s="99"/>
      <c r="P12529" s="99"/>
      <c r="Q12529" s="99"/>
      <c r="R12529" s="99"/>
      <c r="S12529" s="99"/>
      <c r="T12529" s="99"/>
      <c r="U12529" s="99"/>
      <c r="V12529" s="99"/>
      <c r="W12529" s="99"/>
      <c r="X12529" s="99"/>
      <c r="Y12529" s="99"/>
      <c r="Z12529" s="99"/>
      <c r="AF12529" s="326"/>
    </row>
    <row r="12530" spans="1:32" x14ac:dyDescent="0.25">
      <c r="A12530" s="44" t="s">
        <v>19553</v>
      </c>
      <c r="B12530" s="44" t="s">
        <v>5639</v>
      </c>
      <c r="C12530" s="45">
        <v>26010401</v>
      </c>
      <c r="D12530" s="45" t="s">
        <v>12340</v>
      </c>
      <c r="E12530" s="45" t="s">
        <v>18836</v>
      </c>
      <c r="AF12530" s="326"/>
    </row>
    <row r="12531" spans="1:32" x14ac:dyDescent="0.25">
      <c r="A12531" s="44" t="s">
        <v>19553</v>
      </c>
      <c r="B12531" s="44" t="s">
        <v>990</v>
      </c>
      <c r="C12531" s="45">
        <v>260102</v>
      </c>
      <c r="D12531" s="45" t="s">
        <v>12340</v>
      </c>
      <c r="E12531" s="45" t="s">
        <v>8976</v>
      </c>
      <c r="AF12531" s="326"/>
    </row>
    <row r="12532" spans="1:32" x14ac:dyDescent="0.25">
      <c r="A12532" s="44" t="s">
        <v>9094</v>
      </c>
      <c r="B12532" s="44" t="s">
        <v>3160</v>
      </c>
      <c r="C12532" s="45">
        <v>230901</v>
      </c>
      <c r="D12532" s="45" t="s">
        <v>12340</v>
      </c>
      <c r="E12532" s="45" t="s">
        <v>8524</v>
      </c>
      <c r="AF12532" s="326"/>
    </row>
    <row r="12533" spans="1:32" x14ac:dyDescent="0.25">
      <c r="A12533" s="44" t="s">
        <v>7585</v>
      </c>
      <c r="B12533" s="44" t="s">
        <v>3598</v>
      </c>
      <c r="C12533" s="45">
        <v>230301</v>
      </c>
      <c r="D12533" s="45" t="s">
        <v>12340</v>
      </c>
      <c r="E12533" s="45" t="s">
        <v>5580</v>
      </c>
      <c r="AF12533" s="326"/>
    </row>
    <row r="12534" spans="1:32" x14ac:dyDescent="0.25">
      <c r="A12534" s="44" t="s">
        <v>828</v>
      </c>
      <c r="B12534" s="44" t="s">
        <v>968</v>
      </c>
      <c r="C12534" s="45">
        <v>24060402</v>
      </c>
      <c r="D12534" s="45" t="s">
        <v>12340</v>
      </c>
      <c r="E12534" s="45" t="s">
        <v>5235</v>
      </c>
      <c r="AF12534" s="326"/>
    </row>
    <row r="12535" spans="1:32" x14ac:dyDescent="0.25">
      <c r="A12535" s="76" t="s">
        <v>13073</v>
      </c>
      <c r="B12535" s="92" t="s">
        <v>13084</v>
      </c>
      <c r="C12535" s="93" t="s">
        <v>13054</v>
      </c>
      <c r="D12535" s="93" t="s">
        <v>1250</v>
      </c>
      <c r="E12535" s="94">
        <v>47208</v>
      </c>
      <c r="F12535" s="93"/>
      <c r="G12535" s="93"/>
      <c r="H12535" s="93"/>
      <c r="I12535" s="99"/>
      <c r="J12535" s="99"/>
      <c r="K12535" s="99"/>
      <c r="L12535" s="99"/>
      <c r="M12535" s="99"/>
      <c r="N12535" s="99"/>
      <c r="O12535" s="99"/>
      <c r="P12535" s="99"/>
      <c r="Q12535" s="99"/>
      <c r="R12535" s="99"/>
      <c r="S12535" s="99"/>
      <c r="T12535" s="99"/>
      <c r="U12535" s="99"/>
      <c r="V12535" s="99"/>
      <c r="W12535" s="99"/>
      <c r="X12535" s="99"/>
      <c r="Y12535" s="99"/>
      <c r="Z12535" s="99"/>
      <c r="AF12535" s="326"/>
    </row>
    <row r="12536" spans="1:32" x14ac:dyDescent="0.25">
      <c r="A12536" s="44" t="s">
        <v>13073</v>
      </c>
      <c r="B12536" s="44" t="s">
        <v>10650</v>
      </c>
      <c r="C12536" s="45" t="s">
        <v>10685</v>
      </c>
      <c r="D12536" s="45" t="s">
        <v>10697</v>
      </c>
      <c r="E12536" s="45" t="s">
        <v>9018</v>
      </c>
      <c r="F12536" s="93"/>
      <c r="G12536" s="93"/>
      <c r="H12536" s="93"/>
      <c r="I12536" s="99"/>
      <c r="J12536" s="99"/>
      <c r="K12536" s="99"/>
      <c r="L12536" s="99"/>
      <c r="M12536" s="99"/>
      <c r="N12536" s="99"/>
      <c r="O12536" s="99"/>
      <c r="P12536" s="99"/>
      <c r="Q12536" s="99"/>
      <c r="R12536" s="99"/>
      <c r="S12536" s="99"/>
      <c r="T12536" s="99"/>
      <c r="U12536" s="99"/>
      <c r="V12536" s="99"/>
      <c r="W12536" s="99"/>
      <c r="X12536" s="99"/>
      <c r="Y12536" s="99"/>
      <c r="Z12536" s="99"/>
      <c r="AF12536" s="326"/>
    </row>
    <row r="12537" spans="1:32" x14ac:dyDescent="0.25">
      <c r="A12537" s="44" t="s">
        <v>8913</v>
      </c>
      <c r="B12537" s="44" t="s">
        <v>20397</v>
      </c>
      <c r="C12537" s="45" t="s">
        <v>8815</v>
      </c>
      <c r="D12537" s="32" t="s">
        <v>12570</v>
      </c>
      <c r="E12537" s="46">
        <v>46418</v>
      </c>
      <c r="AF12537" s="326"/>
    </row>
    <row r="12538" spans="1:32" x14ac:dyDescent="0.25">
      <c r="A12538" s="44" t="s">
        <v>10290</v>
      </c>
      <c r="B12538" s="92" t="s">
        <v>10390</v>
      </c>
      <c r="C12538" s="56" t="s">
        <v>10120</v>
      </c>
      <c r="D12538" s="146" t="s">
        <v>10389</v>
      </c>
      <c r="E12538" s="107">
        <v>45838</v>
      </c>
      <c r="F12538" s="93"/>
      <c r="G12538" s="93"/>
      <c r="H12538" s="93"/>
      <c r="I12538" s="99"/>
      <c r="J12538" s="99"/>
      <c r="K12538" s="99"/>
      <c r="L12538" s="99"/>
      <c r="M12538" s="99"/>
      <c r="N12538" s="99"/>
      <c r="O12538" s="99"/>
      <c r="P12538" s="99"/>
      <c r="Q12538" s="99"/>
      <c r="R12538" s="99"/>
      <c r="S12538" s="99"/>
      <c r="T12538" s="99"/>
      <c r="U12538" s="99"/>
      <c r="V12538" s="99"/>
      <c r="W12538" s="99"/>
      <c r="X12538" s="99"/>
      <c r="Y12538" s="99"/>
      <c r="Z12538" s="99"/>
      <c r="AF12538" s="326"/>
    </row>
    <row r="12539" spans="1:32" x14ac:dyDescent="0.25">
      <c r="A12539" s="44" t="s">
        <v>5654</v>
      </c>
      <c r="B12539" s="44" t="s">
        <v>16911</v>
      </c>
      <c r="C12539" s="45">
        <v>250902</v>
      </c>
      <c r="D12539" s="45" t="s">
        <v>12340</v>
      </c>
      <c r="E12539" s="45" t="s">
        <v>5246</v>
      </c>
      <c r="AF12539" s="326"/>
    </row>
    <row r="12540" spans="1:32" x14ac:dyDescent="0.3">
      <c r="A12540" s="99" t="s">
        <v>1749</v>
      </c>
      <c r="B12540" s="92" t="s">
        <v>3195</v>
      </c>
      <c r="C12540" s="93" t="s">
        <v>9157</v>
      </c>
      <c r="D12540" s="93" t="s">
        <v>1647</v>
      </c>
      <c r="E12540" s="94">
        <v>46752</v>
      </c>
      <c r="F12540" s="93"/>
      <c r="G12540" s="93"/>
      <c r="H12540" s="93"/>
      <c r="I12540" s="99"/>
      <c r="J12540" s="99"/>
      <c r="K12540" s="99"/>
      <c r="L12540" s="99"/>
      <c r="M12540" s="99"/>
      <c r="N12540" s="99"/>
      <c r="O12540" s="99"/>
      <c r="P12540" s="99"/>
      <c r="Q12540" s="99"/>
      <c r="R12540" s="99"/>
      <c r="S12540" s="99"/>
      <c r="T12540" s="99"/>
      <c r="U12540" s="99"/>
      <c r="V12540" s="99"/>
      <c r="W12540" s="99"/>
      <c r="X12540" s="99"/>
      <c r="Y12540" s="99"/>
      <c r="Z12540" s="99"/>
      <c r="AF12540" s="326"/>
    </row>
    <row r="12541" spans="1:32" x14ac:dyDescent="0.25">
      <c r="A12541" s="44" t="s">
        <v>287</v>
      </c>
      <c r="B12541" s="44" t="s">
        <v>152</v>
      </c>
      <c r="C12541" s="45" t="s">
        <v>5209</v>
      </c>
      <c r="D12541" s="45" t="s">
        <v>12177</v>
      </c>
      <c r="E12541" s="45" t="s">
        <v>4375</v>
      </c>
      <c r="F12541" s="93"/>
      <c r="G12541" s="93"/>
      <c r="H12541" s="93"/>
      <c r="I12541" s="99"/>
      <c r="J12541" s="99"/>
      <c r="K12541" s="99"/>
      <c r="L12541" s="99"/>
      <c r="M12541" s="99"/>
      <c r="N12541" s="99"/>
      <c r="O12541" s="99"/>
      <c r="P12541" s="99"/>
      <c r="Q12541" s="99"/>
      <c r="R12541" s="99"/>
      <c r="S12541" s="99"/>
      <c r="T12541" s="99"/>
      <c r="U12541" s="99"/>
      <c r="V12541" s="99"/>
      <c r="W12541" s="99"/>
      <c r="X12541" s="99"/>
      <c r="Y12541" s="99"/>
      <c r="Z12541" s="99"/>
      <c r="AF12541" s="326"/>
    </row>
    <row r="12542" spans="1:32" x14ac:dyDescent="0.25">
      <c r="A12542" s="44" t="s">
        <v>287</v>
      </c>
      <c r="B12542" s="44" t="s">
        <v>152</v>
      </c>
      <c r="C12542" s="45" t="s">
        <v>5209</v>
      </c>
      <c r="D12542" s="93" t="s">
        <v>18817</v>
      </c>
      <c r="E12542" s="45" t="s">
        <v>4375</v>
      </c>
      <c r="F12542" s="379"/>
      <c r="G12542" s="379"/>
      <c r="H12542" s="379"/>
      <c r="I12542" s="380"/>
      <c r="J12542" s="380"/>
      <c r="K12542" s="380"/>
      <c r="L12542" s="380"/>
      <c r="M12542" s="380"/>
      <c r="N12542" s="380"/>
      <c r="O12542" s="380"/>
      <c r="P12542" s="380"/>
      <c r="Q12542" s="380"/>
      <c r="R12542" s="380"/>
      <c r="S12542" s="380"/>
      <c r="T12542" s="380"/>
      <c r="U12542" s="380"/>
      <c r="V12542" s="380"/>
      <c r="W12542" s="380"/>
      <c r="X12542" s="380"/>
      <c r="Y12542" s="380"/>
      <c r="Z12542" s="380"/>
      <c r="AA12542" s="380"/>
      <c r="AF12542" s="326"/>
    </row>
    <row r="12543" spans="1:32" x14ac:dyDescent="0.25">
      <c r="A12543" s="44" t="s">
        <v>287</v>
      </c>
      <c r="B12543" s="44" t="s">
        <v>152</v>
      </c>
      <c r="C12543" s="45" t="s">
        <v>5209</v>
      </c>
      <c r="D12543" s="45" t="s">
        <v>10697</v>
      </c>
      <c r="E12543" s="46">
        <v>46295</v>
      </c>
      <c r="F12543" s="93"/>
      <c r="G12543" s="93"/>
      <c r="H12543" s="93"/>
      <c r="I12543" s="99"/>
      <c r="J12543" s="99"/>
      <c r="K12543" s="99"/>
      <c r="L12543" s="99"/>
      <c r="M12543" s="99"/>
      <c r="N12543" s="99"/>
      <c r="O12543" s="99"/>
      <c r="P12543" s="99"/>
      <c r="Q12543" s="99"/>
      <c r="R12543" s="99"/>
      <c r="S12543" s="99"/>
      <c r="T12543" s="99"/>
      <c r="U12543" s="99"/>
      <c r="V12543" s="99"/>
      <c r="W12543" s="99"/>
      <c r="X12543" s="99"/>
      <c r="Y12543" s="99"/>
      <c r="Z12543" s="99"/>
      <c r="AF12543" s="326"/>
    </row>
    <row r="12544" spans="1:32" x14ac:dyDescent="0.3">
      <c r="A12544" s="372" t="s">
        <v>13928</v>
      </c>
      <c r="B12544" s="372" t="s">
        <v>1204</v>
      </c>
      <c r="C12544" s="125" t="s">
        <v>14352</v>
      </c>
      <c r="D12544" s="32" t="s">
        <v>20621</v>
      </c>
      <c r="E12544" s="125" t="s">
        <v>13567</v>
      </c>
      <c r="F12544" s="125" t="s">
        <v>1236</v>
      </c>
      <c r="G12544" s="125" t="s">
        <v>1236</v>
      </c>
      <c r="AF12544" s="326"/>
    </row>
    <row r="12545" spans="1:32" x14ac:dyDescent="0.25">
      <c r="A12545" s="44" t="s">
        <v>13928</v>
      </c>
      <c r="B12545" s="44" t="s">
        <v>3598</v>
      </c>
      <c r="C12545" s="45">
        <v>230301</v>
      </c>
      <c r="D12545" s="45" t="s">
        <v>12340</v>
      </c>
      <c r="E12545" s="45" t="s">
        <v>5580</v>
      </c>
      <c r="AF12545" s="326"/>
    </row>
    <row r="12546" spans="1:32" x14ac:dyDescent="0.3">
      <c r="A12546" s="385" t="s">
        <v>14185</v>
      </c>
      <c r="B12546" s="385" t="s">
        <v>1339</v>
      </c>
      <c r="C12546" s="387">
        <v>24027</v>
      </c>
      <c r="D12546" s="93" t="s">
        <v>5007</v>
      </c>
      <c r="E12546" s="388">
        <v>46507</v>
      </c>
      <c r="AF12546" s="326"/>
    </row>
    <row r="12547" spans="1:32" x14ac:dyDescent="0.3">
      <c r="A12547" s="372" t="s">
        <v>16638</v>
      </c>
      <c r="B12547" s="372" t="s">
        <v>1211</v>
      </c>
      <c r="C12547" s="125" t="s">
        <v>16878</v>
      </c>
      <c r="D12547" s="32" t="s">
        <v>20621</v>
      </c>
      <c r="E12547" s="125" t="s">
        <v>10638</v>
      </c>
      <c r="F12547" s="125" t="s">
        <v>1236</v>
      </c>
      <c r="G12547" s="125" t="s">
        <v>1237</v>
      </c>
      <c r="AF12547" s="326"/>
    </row>
    <row r="12548" spans="1:32" x14ac:dyDescent="0.25">
      <c r="A12548" s="44" t="s">
        <v>17738</v>
      </c>
      <c r="B12548" s="44" t="s">
        <v>17606</v>
      </c>
      <c r="C12548" s="45" t="s">
        <v>17739</v>
      </c>
      <c r="D12548" s="46" t="s">
        <v>13037</v>
      </c>
      <c r="E12548" s="46">
        <v>46344</v>
      </c>
      <c r="AF12548" s="326"/>
    </row>
    <row r="12549" spans="1:32" x14ac:dyDescent="0.25">
      <c r="A12549" s="44" t="s">
        <v>19554</v>
      </c>
      <c r="B12549" s="44" t="s">
        <v>16912</v>
      </c>
      <c r="C12549" s="45">
        <v>25050101</v>
      </c>
      <c r="D12549" s="45" t="s">
        <v>12340</v>
      </c>
      <c r="E12549" s="45" t="s">
        <v>7651</v>
      </c>
      <c r="AF12549" s="326"/>
    </row>
    <row r="12550" spans="1:32" x14ac:dyDescent="0.25">
      <c r="A12550" s="44" t="s">
        <v>19554</v>
      </c>
      <c r="B12550" s="44" t="s">
        <v>3298</v>
      </c>
      <c r="C12550" s="45">
        <v>24010402</v>
      </c>
      <c r="D12550" s="45" t="s">
        <v>12340</v>
      </c>
      <c r="E12550" s="45" t="s">
        <v>10021</v>
      </c>
      <c r="AF12550" s="326"/>
    </row>
    <row r="12551" spans="1:32" x14ac:dyDescent="0.25">
      <c r="A12551" s="44" t="s">
        <v>19554</v>
      </c>
      <c r="B12551" s="44" t="s">
        <v>10020</v>
      </c>
      <c r="C12551" s="45">
        <v>24010401</v>
      </c>
      <c r="D12551" s="45" t="s">
        <v>12340</v>
      </c>
      <c r="E12551" s="45" t="s">
        <v>10021</v>
      </c>
      <c r="AF12551" s="326"/>
    </row>
    <row r="12552" spans="1:32" x14ac:dyDescent="0.25">
      <c r="A12552" s="44" t="s">
        <v>14305</v>
      </c>
      <c r="B12552" s="44" t="s">
        <v>3298</v>
      </c>
      <c r="C12552" s="45">
        <v>25010402</v>
      </c>
      <c r="D12552" s="45" t="s">
        <v>12340</v>
      </c>
      <c r="E12552" s="45" t="s">
        <v>13581</v>
      </c>
      <c r="AF12552" s="326"/>
    </row>
    <row r="12553" spans="1:32" x14ac:dyDescent="0.25">
      <c r="A12553" s="44" t="s">
        <v>9653</v>
      </c>
      <c r="B12553" s="44" t="s">
        <v>16258</v>
      </c>
      <c r="C12553" s="45" t="s">
        <v>7152</v>
      </c>
      <c r="D12553" s="93" t="s">
        <v>3876</v>
      </c>
      <c r="E12553" s="359">
        <f>DATE(2027,5,3)</f>
        <v>46510</v>
      </c>
      <c r="F12553" s="93"/>
      <c r="G12553" s="93"/>
      <c r="H12553" s="93"/>
      <c r="I12553" s="99"/>
      <c r="J12553" s="99"/>
      <c r="K12553" s="99"/>
      <c r="L12553" s="99"/>
      <c r="M12553" s="99"/>
      <c r="N12553" s="99"/>
      <c r="O12553" s="99"/>
      <c r="P12553" s="99"/>
      <c r="Q12553" s="99"/>
      <c r="R12553" s="99"/>
      <c r="S12553" s="99"/>
      <c r="T12553" s="99"/>
      <c r="U12553" s="99"/>
      <c r="V12553" s="99"/>
      <c r="W12553" s="99"/>
      <c r="X12553" s="99"/>
      <c r="Y12553" s="99"/>
      <c r="Z12553" s="99"/>
      <c r="AF12553" s="326"/>
    </row>
    <row r="12554" spans="1:32" x14ac:dyDescent="0.25">
      <c r="A12554" s="44" t="s">
        <v>9653</v>
      </c>
      <c r="B12554" s="44" t="s">
        <v>16256</v>
      </c>
      <c r="C12554" s="45" t="s">
        <v>14949</v>
      </c>
      <c r="D12554" s="93" t="s">
        <v>3876</v>
      </c>
      <c r="E12554" s="359">
        <f>DATE(2029,2,24)</f>
        <v>47173</v>
      </c>
      <c r="F12554" s="93"/>
      <c r="G12554" s="93"/>
      <c r="H12554" s="93"/>
      <c r="I12554" s="99"/>
      <c r="J12554" s="99"/>
      <c r="K12554" s="99"/>
      <c r="L12554" s="99"/>
      <c r="M12554" s="99"/>
      <c r="N12554" s="99"/>
      <c r="O12554" s="99"/>
      <c r="P12554" s="99"/>
      <c r="Q12554" s="99"/>
      <c r="R12554" s="99"/>
      <c r="S12554" s="99"/>
      <c r="T12554" s="99"/>
      <c r="U12554" s="99"/>
      <c r="V12554" s="99"/>
      <c r="W12554" s="99"/>
      <c r="X12554" s="99"/>
      <c r="Y12554" s="99"/>
      <c r="Z12554" s="99"/>
      <c r="AF12554" s="326"/>
    </row>
    <row r="12555" spans="1:32" x14ac:dyDescent="0.25">
      <c r="A12555" s="44" t="s">
        <v>8335</v>
      </c>
      <c r="B12555" s="44" t="s">
        <v>8376</v>
      </c>
      <c r="C12555" s="45">
        <v>230501</v>
      </c>
      <c r="D12555" s="45" t="s">
        <v>12340</v>
      </c>
      <c r="E12555" s="45" t="s">
        <v>8252</v>
      </c>
      <c r="AF12555" s="326"/>
    </row>
    <row r="12556" spans="1:32" x14ac:dyDescent="0.25">
      <c r="A12556" s="44" t="s">
        <v>8335</v>
      </c>
      <c r="B12556" s="44" t="s">
        <v>5447</v>
      </c>
      <c r="C12556" s="45">
        <v>220802</v>
      </c>
      <c r="D12556" s="45" t="s">
        <v>12340</v>
      </c>
      <c r="E12556" s="45" t="s">
        <v>5239</v>
      </c>
      <c r="AF12556" s="326"/>
    </row>
    <row r="12557" spans="1:32" x14ac:dyDescent="0.25">
      <c r="A12557" s="44" t="s">
        <v>17187</v>
      </c>
      <c r="B12557" s="44" t="s">
        <v>16911</v>
      </c>
      <c r="C12557" s="45">
        <v>250902</v>
      </c>
      <c r="D12557" s="45" t="s">
        <v>12340</v>
      </c>
      <c r="E12557" s="45" t="s">
        <v>5246</v>
      </c>
      <c r="AF12557" s="326"/>
    </row>
    <row r="12558" spans="1:32" x14ac:dyDescent="0.3">
      <c r="A12558" s="372" t="s">
        <v>20538</v>
      </c>
      <c r="B12558" s="372" t="s">
        <v>7465</v>
      </c>
      <c r="C12558" s="125" t="s">
        <v>20614</v>
      </c>
      <c r="D12558" s="32" t="s">
        <v>20621</v>
      </c>
      <c r="E12558" s="125" t="s">
        <v>10032</v>
      </c>
      <c r="F12558" s="125" t="s">
        <v>1236</v>
      </c>
      <c r="G12558" s="125" t="s">
        <v>1237</v>
      </c>
      <c r="AF12558" s="326"/>
    </row>
    <row r="12559" spans="1:32" x14ac:dyDescent="0.25">
      <c r="A12559" s="44" t="s">
        <v>7029</v>
      </c>
      <c r="B12559" s="44" t="s">
        <v>3298</v>
      </c>
      <c r="C12559" s="45">
        <v>23010402</v>
      </c>
      <c r="D12559" s="45" t="s">
        <v>12340</v>
      </c>
      <c r="E12559" s="45" t="s">
        <v>5640</v>
      </c>
      <c r="AF12559" s="326"/>
    </row>
    <row r="12560" spans="1:32" x14ac:dyDescent="0.25">
      <c r="A12560" s="44" t="s">
        <v>7029</v>
      </c>
      <c r="B12560" s="44" t="s">
        <v>5639</v>
      </c>
      <c r="C12560" s="45">
        <v>23010401</v>
      </c>
      <c r="D12560" s="45" t="s">
        <v>12340</v>
      </c>
      <c r="E12560" s="45" t="s">
        <v>5640</v>
      </c>
      <c r="AF12560" s="326"/>
    </row>
    <row r="12561" spans="1:32" x14ac:dyDescent="0.25">
      <c r="A12561" s="44" t="s">
        <v>18164</v>
      </c>
      <c r="B12561" s="44" t="s">
        <v>16259</v>
      </c>
      <c r="C12561" s="45" t="s">
        <v>10603</v>
      </c>
      <c r="D12561" s="93" t="s">
        <v>3876</v>
      </c>
      <c r="E12561" s="359">
        <f>DATE(2028,3,27)</f>
        <v>46839</v>
      </c>
      <c r="F12561" s="93"/>
      <c r="G12561" s="93"/>
      <c r="H12561" s="93"/>
      <c r="I12561" s="99"/>
      <c r="J12561" s="99"/>
      <c r="K12561" s="99"/>
      <c r="L12561" s="99"/>
      <c r="M12561" s="99"/>
      <c r="N12561" s="99"/>
      <c r="O12561" s="99"/>
      <c r="P12561" s="99"/>
      <c r="Q12561" s="99"/>
      <c r="R12561" s="99"/>
      <c r="S12561" s="99"/>
      <c r="T12561" s="99"/>
      <c r="U12561" s="99"/>
      <c r="V12561" s="99"/>
      <c r="W12561" s="99"/>
      <c r="X12561" s="99"/>
      <c r="Y12561" s="99"/>
      <c r="Z12561" s="99"/>
      <c r="AF12561" s="326"/>
    </row>
    <row r="12562" spans="1:32" x14ac:dyDescent="0.3">
      <c r="A12562" s="372" t="s">
        <v>12040</v>
      </c>
      <c r="B12562" s="372" t="s">
        <v>12348</v>
      </c>
      <c r="C12562" s="125" t="s">
        <v>12188</v>
      </c>
      <c r="D12562" s="32" t="s">
        <v>20621</v>
      </c>
      <c r="E12562" s="125" t="s">
        <v>5239</v>
      </c>
      <c r="F12562" s="125" t="s">
        <v>1236</v>
      </c>
      <c r="G12562" s="125" t="s">
        <v>1237</v>
      </c>
      <c r="AF12562" s="326"/>
    </row>
    <row r="12563" spans="1:32" x14ac:dyDescent="0.3">
      <c r="A12563" s="57" t="s">
        <v>3817</v>
      </c>
      <c r="B12563" s="92" t="s">
        <v>3862</v>
      </c>
      <c r="C12563" s="93" t="s">
        <v>3860</v>
      </c>
      <c r="D12563" s="93" t="s">
        <v>3861</v>
      </c>
      <c r="E12563" s="94">
        <v>46203</v>
      </c>
      <c r="F12563" s="93"/>
      <c r="G12563" s="93"/>
      <c r="H12563" s="93"/>
      <c r="I12563" s="99"/>
      <c r="J12563" s="99"/>
      <c r="K12563" s="99"/>
      <c r="L12563" s="99"/>
      <c r="M12563" s="99"/>
      <c r="N12563" s="99"/>
      <c r="O12563" s="99"/>
      <c r="P12563" s="99"/>
      <c r="Q12563" s="99"/>
      <c r="R12563" s="99"/>
      <c r="S12563" s="99"/>
      <c r="T12563" s="99"/>
      <c r="U12563" s="99"/>
      <c r="V12563" s="99"/>
      <c r="W12563" s="99"/>
      <c r="X12563" s="99"/>
      <c r="Y12563" s="99"/>
      <c r="Z12563" s="99"/>
      <c r="AA12563" s="380"/>
      <c r="AF12563" s="326"/>
    </row>
    <row r="12564" spans="1:32" x14ac:dyDescent="0.25">
      <c r="A12564" s="44" t="s">
        <v>10291</v>
      </c>
      <c r="B12564" s="92" t="s">
        <v>10390</v>
      </c>
      <c r="C12564" s="371" t="s">
        <v>10122</v>
      </c>
      <c r="D12564" s="146" t="s">
        <v>10389</v>
      </c>
      <c r="E12564" s="107">
        <v>45838</v>
      </c>
      <c r="F12564" s="93"/>
      <c r="G12564" s="93"/>
      <c r="H12564" s="93"/>
      <c r="I12564" s="99"/>
      <c r="J12564" s="99"/>
      <c r="K12564" s="99"/>
      <c r="L12564" s="99"/>
      <c r="M12564" s="99"/>
      <c r="N12564" s="99"/>
      <c r="O12564" s="99"/>
      <c r="P12564" s="99"/>
      <c r="Q12564" s="99"/>
      <c r="R12564" s="99"/>
      <c r="S12564" s="99"/>
      <c r="T12564" s="99"/>
      <c r="U12564" s="99"/>
      <c r="V12564" s="99"/>
      <c r="W12564" s="99"/>
      <c r="X12564" s="99"/>
      <c r="Y12564" s="99"/>
      <c r="Z12564" s="99"/>
      <c r="AF12564" s="326"/>
    </row>
    <row r="12565" spans="1:32" x14ac:dyDescent="0.25">
      <c r="A12565" s="44" t="s">
        <v>561</v>
      </c>
      <c r="B12565" s="44" t="s">
        <v>10020</v>
      </c>
      <c r="C12565" s="45">
        <v>24010401</v>
      </c>
      <c r="D12565" s="45" t="s">
        <v>12340</v>
      </c>
      <c r="E12565" s="45" t="s">
        <v>10021</v>
      </c>
      <c r="AF12565" s="326"/>
    </row>
    <row r="12566" spans="1:32" x14ac:dyDescent="0.25">
      <c r="A12566" s="44" t="s">
        <v>416</v>
      </c>
      <c r="B12566" s="44" t="s">
        <v>20332</v>
      </c>
      <c r="C12566" s="45" t="s">
        <v>5777</v>
      </c>
      <c r="D12566" s="32" t="s">
        <v>12570</v>
      </c>
      <c r="E12566" s="46">
        <v>46599</v>
      </c>
      <c r="AF12566" s="326"/>
    </row>
    <row r="12567" spans="1:32" x14ac:dyDescent="0.25">
      <c r="A12567" s="44" t="s">
        <v>12293</v>
      </c>
      <c r="B12567" s="44" t="s">
        <v>5447</v>
      </c>
      <c r="C12567" s="45">
        <v>240804</v>
      </c>
      <c r="D12567" s="45" t="s">
        <v>12340</v>
      </c>
      <c r="E12567" s="45" t="s">
        <v>12234</v>
      </c>
      <c r="AF12567" s="326"/>
    </row>
    <row r="12568" spans="1:32" x14ac:dyDescent="0.25">
      <c r="A12568" s="44" t="s">
        <v>14728</v>
      </c>
      <c r="B12568" s="44" t="s">
        <v>13127</v>
      </c>
      <c r="C12568" s="45">
        <v>13.25</v>
      </c>
      <c r="D12568" s="45" t="s">
        <v>13565</v>
      </c>
      <c r="E12568" s="46">
        <v>47664</v>
      </c>
      <c r="F12568" s="45"/>
      <c r="G12568" s="93"/>
      <c r="H12568" s="93"/>
      <c r="I12568" s="99"/>
      <c r="J12568" s="99"/>
      <c r="K12568" s="99"/>
      <c r="L12568" s="99"/>
      <c r="M12568" s="99"/>
      <c r="N12568" s="99"/>
      <c r="O12568" s="99"/>
      <c r="P12568" s="99"/>
      <c r="Q12568" s="99"/>
      <c r="R12568" s="99"/>
      <c r="S12568" s="99"/>
      <c r="T12568" s="99"/>
      <c r="U12568" s="99"/>
      <c r="V12568" s="99"/>
      <c r="W12568" s="99"/>
      <c r="X12568" s="99"/>
      <c r="Y12568" s="99"/>
      <c r="Z12568" s="99"/>
      <c r="AF12568" s="326"/>
    </row>
    <row r="12569" spans="1:32" x14ac:dyDescent="0.25">
      <c r="A12569" s="44" t="s">
        <v>14728</v>
      </c>
      <c r="B12569" s="44" t="s">
        <v>14648</v>
      </c>
      <c r="C12569" s="45">
        <v>22.25</v>
      </c>
      <c r="D12569" s="45" t="s">
        <v>13565</v>
      </c>
      <c r="E12569" s="46">
        <v>47664</v>
      </c>
      <c r="F12569" s="45"/>
      <c r="G12569" s="93"/>
      <c r="H12569" s="93"/>
      <c r="I12569" s="99"/>
      <c r="J12569" s="99"/>
      <c r="K12569" s="99"/>
      <c r="L12569" s="99"/>
      <c r="M12569" s="99"/>
      <c r="N12569" s="99"/>
      <c r="O12569" s="99"/>
      <c r="P12569" s="99"/>
      <c r="Q12569" s="99"/>
      <c r="R12569" s="99"/>
      <c r="S12569" s="99"/>
      <c r="T12569" s="99"/>
      <c r="U12569" s="99"/>
      <c r="V12569" s="99"/>
      <c r="W12569" s="99"/>
      <c r="X12569" s="99"/>
      <c r="Y12569" s="99"/>
      <c r="Z12569" s="99"/>
      <c r="AF12569" s="326"/>
    </row>
    <row r="12570" spans="1:32" x14ac:dyDescent="0.25">
      <c r="A12570" s="76" t="s">
        <v>14728</v>
      </c>
      <c r="B12570" s="44" t="s">
        <v>17385</v>
      </c>
      <c r="C12570" s="45">
        <v>44.26</v>
      </c>
      <c r="D12570" s="45" t="s">
        <v>13565</v>
      </c>
      <c r="E12570" s="46">
        <v>47787</v>
      </c>
      <c r="F12570" s="45"/>
      <c r="G12570" s="93"/>
      <c r="H12570" s="93"/>
      <c r="I12570" s="99"/>
      <c r="J12570" s="99"/>
      <c r="K12570" s="99"/>
      <c r="L12570" s="99"/>
      <c r="M12570" s="99"/>
      <c r="N12570" s="99"/>
      <c r="O12570" s="99"/>
      <c r="P12570" s="99"/>
      <c r="Q12570" s="99"/>
      <c r="R12570" s="99"/>
      <c r="S12570" s="99"/>
      <c r="T12570" s="99"/>
      <c r="U12570" s="99"/>
      <c r="V12570" s="99"/>
      <c r="W12570" s="99"/>
      <c r="X12570" s="99"/>
      <c r="Y12570" s="99"/>
      <c r="Z12570" s="99"/>
      <c r="AF12570" s="326"/>
    </row>
    <row r="12571" spans="1:32" x14ac:dyDescent="0.25">
      <c r="A12571" s="44" t="s">
        <v>2510</v>
      </c>
      <c r="B12571" s="44" t="s">
        <v>5639</v>
      </c>
      <c r="C12571" s="45">
        <v>23010401</v>
      </c>
      <c r="D12571" s="45" t="s">
        <v>12340</v>
      </c>
      <c r="E12571" s="45" t="s">
        <v>5640</v>
      </c>
      <c r="AF12571" s="326"/>
    </row>
    <row r="12572" spans="1:32" x14ac:dyDescent="0.25">
      <c r="A12572" s="44" t="s">
        <v>2510</v>
      </c>
      <c r="B12572" s="44" t="s">
        <v>3298</v>
      </c>
      <c r="C12572" s="45">
        <v>23010402</v>
      </c>
      <c r="D12572" s="45" t="s">
        <v>12340</v>
      </c>
      <c r="E12572" s="45" t="s">
        <v>5640</v>
      </c>
      <c r="AF12572" s="326"/>
    </row>
    <row r="12573" spans="1:32" x14ac:dyDescent="0.25">
      <c r="A12573" s="44" t="s">
        <v>17188</v>
      </c>
      <c r="B12573" s="44" t="s">
        <v>3598</v>
      </c>
      <c r="C12573" s="45">
        <v>240301</v>
      </c>
      <c r="D12573" s="45" t="s">
        <v>12340</v>
      </c>
      <c r="E12573" s="45" t="s">
        <v>10032</v>
      </c>
      <c r="AF12573" s="326"/>
    </row>
    <row r="12574" spans="1:32" x14ac:dyDescent="0.25">
      <c r="A12574" s="44" t="s">
        <v>17837</v>
      </c>
      <c r="B12574" s="44" t="s">
        <v>20343</v>
      </c>
      <c r="C12574" s="45" t="s">
        <v>17817</v>
      </c>
      <c r="D12574" s="32" t="s">
        <v>12570</v>
      </c>
      <c r="E12574" s="46">
        <v>46387</v>
      </c>
      <c r="AF12574" s="326"/>
    </row>
    <row r="12575" spans="1:32" x14ac:dyDescent="0.25">
      <c r="A12575" s="44" t="s">
        <v>8937</v>
      </c>
      <c r="B12575" s="44" t="s">
        <v>4326</v>
      </c>
      <c r="C12575" s="45" t="s">
        <v>4433</v>
      </c>
      <c r="D12575" s="45" t="s">
        <v>12177</v>
      </c>
      <c r="E12575" s="45" t="s">
        <v>8524</v>
      </c>
      <c r="F12575" s="93"/>
      <c r="G12575" s="93"/>
      <c r="H12575" s="93"/>
      <c r="I12575" s="99"/>
      <c r="J12575" s="99"/>
      <c r="K12575" s="99"/>
      <c r="L12575" s="99"/>
      <c r="M12575" s="99"/>
      <c r="N12575" s="99"/>
      <c r="O12575" s="99"/>
      <c r="P12575" s="99"/>
      <c r="Q12575" s="99"/>
      <c r="R12575" s="99"/>
      <c r="S12575" s="99"/>
      <c r="T12575" s="99"/>
      <c r="U12575" s="99"/>
      <c r="V12575" s="99"/>
      <c r="W12575" s="99"/>
      <c r="X12575" s="99"/>
      <c r="Y12575" s="99"/>
      <c r="Z12575" s="99"/>
      <c r="AF12575" s="326"/>
    </row>
    <row r="12576" spans="1:32" x14ac:dyDescent="0.25">
      <c r="A12576" s="44" t="s">
        <v>8937</v>
      </c>
      <c r="B12576" s="44" t="s">
        <v>4326</v>
      </c>
      <c r="C12576" s="45" t="s">
        <v>4433</v>
      </c>
      <c r="D12576" s="93" t="s">
        <v>18817</v>
      </c>
      <c r="E12576" s="45" t="s">
        <v>8524</v>
      </c>
      <c r="F12576" s="379"/>
      <c r="G12576" s="379"/>
      <c r="H12576" s="379"/>
      <c r="I12576" s="380"/>
      <c r="J12576" s="380"/>
      <c r="K12576" s="380"/>
      <c r="L12576" s="380"/>
      <c r="M12576" s="380"/>
      <c r="N12576" s="380"/>
      <c r="O12576" s="380"/>
      <c r="P12576" s="380"/>
      <c r="Q12576" s="380"/>
      <c r="R12576" s="380"/>
      <c r="S12576" s="380"/>
      <c r="T12576" s="380"/>
      <c r="U12576" s="380"/>
      <c r="V12576" s="380"/>
      <c r="W12576" s="380"/>
      <c r="X12576" s="380"/>
      <c r="Y12576" s="380"/>
      <c r="Z12576" s="380"/>
      <c r="AA12576" s="380"/>
      <c r="AF12576" s="326"/>
    </row>
    <row r="12577" spans="1:32" x14ac:dyDescent="0.25">
      <c r="A12577" s="44" t="s">
        <v>9654</v>
      </c>
      <c r="B12577" s="44" t="s">
        <v>16133</v>
      </c>
      <c r="C12577" s="45" t="s">
        <v>9932</v>
      </c>
      <c r="D12577" s="93" t="s">
        <v>3876</v>
      </c>
      <c r="E12577" s="359">
        <f>DATE(2027,11,7)</f>
        <v>46698</v>
      </c>
      <c r="F12577" s="93"/>
      <c r="G12577" s="93"/>
      <c r="H12577" s="93"/>
      <c r="I12577" s="99"/>
      <c r="J12577" s="99"/>
      <c r="K12577" s="99"/>
      <c r="L12577" s="99"/>
      <c r="M12577" s="99"/>
      <c r="N12577" s="99"/>
      <c r="O12577" s="99"/>
      <c r="P12577" s="99"/>
      <c r="Q12577" s="99"/>
      <c r="R12577" s="99"/>
      <c r="S12577" s="99"/>
      <c r="T12577" s="99"/>
      <c r="U12577" s="99"/>
      <c r="V12577" s="99"/>
      <c r="W12577" s="99"/>
      <c r="X12577" s="99"/>
      <c r="Y12577" s="99"/>
      <c r="Z12577" s="99"/>
      <c r="AF12577" s="326"/>
    </row>
    <row r="12578" spans="1:32" x14ac:dyDescent="0.25">
      <c r="A12578" s="44" t="s">
        <v>10471</v>
      </c>
      <c r="B12578" s="44" t="s">
        <v>20364</v>
      </c>
      <c r="C12578" s="45" t="s">
        <v>10105</v>
      </c>
      <c r="D12578" s="32" t="s">
        <v>12570</v>
      </c>
      <c r="E12578" s="46">
        <v>46507</v>
      </c>
      <c r="AF12578" s="326"/>
    </row>
    <row r="12579" spans="1:32" x14ac:dyDescent="0.25">
      <c r="A12579" s="44" t="s">
        <v>19555</v>
      </c>
      <c r="B12579" s="44" t="s">
        <v>13571</v>
      </c>
      <c r="C12579" s="45">
        <v>241101</v>
      </c>
      <c r="D12579" s="45" t="s">
        <v>12340</v>
      </c>
      <c r="E12579" s="45" t="s">
        <v>5650</v>
      </c>
      <c r="AF12579" s="326"/>
    </row>
    <row r="12580" spans="1:32" x14ac:dyDescent="0.25">
      <c r="A12580" s="44" t="s">
        <v>14950</v>
      </c>
      <c r="B12580" s="44" t="s">
        <v>16260</v>
      </c>
      <c r="C12580" s="45" t="s">
        <v>14951</v>
      </c>
      <c r="D12580" s="93" t="s">
        <v>3876</v>
      </c>
      <c r="E12580" s="359">
        <f>DATE(2029,4,23)</f>
        <v>47231</v>
      </c>
      <c r="F12580" s="93"/>
      <c r="G12580" s="93"/>
      <c r="H12580" s="93"/>
      <c r="I12580" s="99"/>
      <c r="J12580" s="99"/>
      <c r="K12580" s="99"/>
      <c r="L12580" s="99"/>
      <c r="M12580" s="99"/>
      <c r="N12580" s="99"/>
      <c r="O12580" s="99"/>
      <c r="P12580" s="99"/>
      <c r="Q12580" s="99"/>
      <c r="R12580" s="99"/>
      <c r="S12580" s="99"/>
      <c r="T12580" s="99"/>
      <c r="U12580" s="99"/>
      <c r="V12580" s="99"/>
      <c r="W12580" s="99"/>
      <c r="X12580" s="99"/>
      <c r="Y12580" s="99"/>
      <c r="Z12580" s="99"/>
      <c r="AF12580" s="326"/>
    </row>
    <row r="12581" spans="1:32" x14ac:dyDescent="0.25">
      <c r="A12581" s="44" t="s">
        <v>12294</v>
      </c>
      <c r="B12581" s="44" t="s">
        <v>10031</v>
      </c>
      <c r="C12581" s="45">
        <v>240101</v>
      </c>
      <c r="D12581" s="45" t="s">
        <v>12340</v>
      </c>
      <c r="E12581" s="45" t="s">
        <v>10032</v>
      </c>
      <c r="AF12581" s="326"/>
    </row>
    <row r="12582" spans="1:32" x14ac:dyDescent="0.25">
      <c r="A12582" s="44" t="s">
        <v>9655</v>
      </c>
      <c r="B12582" s="44" t="s">
        <v>16034</v>
      </c>
      <c r="C12582" s="45" t="s">
        <v>18431</v>
      </c>
      <c r="D12582" s="93" t="s">
        <v>3876</v>
      </c>
      <c r="E12582" s="359">
        <f>DATE(2029,7,17)</f>
        <v>47316</v>
      </c>
      <c r="F12582" s="93"/>
      <c r="G12582" s="93"/>
      <c r="H12582" s="93"/>
      <c r="I12582" s="99"/>
      <c r="J12582" s="99"/>
      <c r="K12582" s="99"/>
      <c r="L12582" s="99"/>
      <c r="M12582" s="99"/>
      <c r="N12582" s="99"/>
      <c r="O12582" s="99"/>
      <c r="P12582" s="99"/>
      <c r="Q12582" s="99"/>
      <c r="R12582" s="99"/>
      <c r="S12582" s="99"/>
      <c r="T12582" s="99"/>
      <c r="U12582" s="99"/>
      <c r="V12582" s="99"/>
      <c r="W12582" s="99"/>
      <c r="X12582" s="99"/>
      <c r="Y12582" s="99"/>
      <c r="Z12582" s="99"/>
      <c r="AF12582" s="326"/>
    </row>
    <row r="12583" spans="1:32" x14ac:dyDescent="0.25">
      <c r="A12583" s="44" t="s">
        <v>9655</v>
      </c>
      <c r="B12583" s="44" t="s">
        <v>18165</v>
      </c>
      <c r="C12583" s="45" t="s">
        <v>18432</v>
      </c>
      <c r="D12583" s="93" t="s">
        <v>3876</v>
      </c>
      <c r="E12583" s="359">
        <f>DATE(2029,7,24)</f>
        <v>47323</v>
      </c>
      <c r="F12583" s="93"/>
      <c r="G12583" s="93"/>
      <c r="H12583" s="93"/>
      <c r="I12583" s="99"/>
      <c r="J12583" s="99"/>
      <c r="K12583" s="99"/>
      <c r="L12583" s="99"/>
      <c r="M12583" s="99"/>
      <c r="N12583" s="99"/>
      <c r="O12583" s="99"/>
      <c r="P12583" s="99"/>
      <c r="Q12583" s="99"/>
      <c r="R12583" s="99"/>
      <c r="S12583" s="99"/>
      <c r="T12583" s="99"/>
      <c r="U12583" s="99"/>
      <c r="V12583" s="99"/>
      <c r="W12583" s="99"/>
      <c r="X12583" s="99"/>
      <c r="Y12583" s="99"/>
      <c r="Z12583" s="99"/>
      <c r="AF12583" s="326"/>
    </row>
    <row r="12584" spans="1:32" x14ac:dyDescent="0.25">
      <c r="A12584" s="44" t="s">
        <v>9655</v>
      </c>
      <c r="B12584" s="44" t="s">
        <v>16188</v>
      </c>
      <c r="C12584" s="45" t="s">
        <v>9933</v>
      </c>
      <c r="D12584" s="93" t="s">
        <v>3876</v>
      </c>
      <c r="E12584" s="359">
        <f>DATE(2027,12,15)</f>
        <v>46736</v>
      </c>
      <c r="F12584" s="93"/>
      <c r="G12584" s="93"/>
      <c r="H12584" s="93"/>
      <c r="I12584" s="99"/>
      <c r="J12584" s="99"/>
      <c r="K12584" s="99"/>
      <c r="L12584" s="99"/>
      <c r="M12584" s="99"/>
      <c r="N12584" s="99"/>
      <c r="O12584" s="99"/>
      <c r="P12584" s="99"/>
      <c r="Q12584" s="99"/>
      <c r="R12584" s="99"/>
      <c r="S12584" s="99"/>
      <c r="T12584" s="99"/>
      <c r="U12584" s="99"/>
      <c r="V12584" s="99"/>
      <c r="W12584" s="99"/>
      <c r="X12584" s="99"/>
      <c r="Y12584" s="99"/>
      <c r="Z12584" s="99"/>
      <c r="AF12584" s="326"/>
    </row>
    <row r="12585" spans="1:32" x14ac:dyDescent="0.25">
      <c r="A12585" s="44" t="s">
        <v>9655</v>
      </c>
      <c r="B12585" s="44" t="s">
        <v>16034</v>
      </c>
      <c r="C12585" s="45" t="s">
        <v>4019</v>
      </c>
      <c r="D12585" s="93" t="s">
        <v>3876</v>
      </c>
      <c r="E12585" s="359">
        <f>DATE(2026,7,27)</f>
        <v>46230</v>
      </c>
      <c r="F12585" s="93"/>
      <c r="G12585" s="93"/>
      <c r="H12585" s="93"/>
      <c r="I12585" s="99"/>
      <c r="J12585" s="99"/>
      <c r="K12585" s="99"/>
      <c r="L12585" s="99"/>
      <c r="M12585" s="99"/>
      <c r="N12585" s="99"/>
      <c r="O12585" s="99"/>
      <c r="P12585" s="99"/>
      <c r="Q12585" s="99"/>
      <c r="R12585" s="99"/>
      <c r="S12585" s="99"/>
      <c r="T12585" s="99"/>
      <c r="U12585" s="99"/>
      <c r="V12585" s="99"/>
      <c r="W12585" s="99"/>
      <c r="X12585" s="99"/>
      <c r="Y12585" s="99"/>
      <c r="Z12585" s="99"/>
      <c r="AA12585" s="380"/>
      <c r="AF12585" s="326"/>
    </row>
    <row r="12586" spans="1:32" x14ac:dyDescent="0.25">
      <c r="A12586" s="44" t="s">
        <v>9655</v>
      </c>
      <c r="B12586" s="44" t="s">
        <v>16052</v>
      </c>
      <c r="C12586" s="45" t="s">
        <v>4020</v>
      </c>
      <c r="D12586" s="93" t="s">
        <v>3876</v>
      </c>
      <c r="E12586" s="359">
        <f>DATE(2026,6,23)</f>
        <v>46196</v>
      </c>
      <c r="F12586" s="93"/>
      <c r="G12586" s="93"/>
      <c r="H12586" s="93"/>
      <c r="I12586" s="99"/>
      <c r="J12586" s="99"/>
      <c r="K12586" s="99"/>
      <c r="L12586" s="99"/>
      <c r="M12586" s="99"/>
      <c r="N12586" s="99"/>
      <c r="O12586" s="99"/>
      <c r="P12586" s="99"/>
      <c r="Q12586" s="99"/>
      <c r="R12586" s="99"/>
      <c r="S12586" s="99"/>
      <c r="T12586" s="99"/>
      <c r="U12586" s="99"/>
      <c r="V12586" s="99"/>
      <c r="W12586" s="99"/>
      <c r="X12586" s="99"/>
      <c r="Y12586" s="99"/>
      <c r="Z12586" s="99"/>
      <c r="AA12586" s="380"/>
      <c r="AF12586" s="326"/>
    </row>
    <row r="12587" spans="1:32" x14ac:dyDescent="0.25">
      <c r="A12587" s="44" t="s">
        <v>12831</v>
      </c>
      <c r="B12587" s="44" t="s">
        <v>16261</v>
      </c>
      <c r="C12587" s="45" t="s">
        <v>12832</v>
      </c>
      <c r="D12587" s="93" t="s">
        <v>3876</v>
      </c>
      <c r="E12587" s="359">
        <f>DATE(2028,11,13)</f>
        <v>47070</v>
      </c>
      <c r="F12587" s="93"/>
      <c r="G12587" s="93"/>
      <c r="H12587" s="93"/>
      <c r="I12587" s="99"/>
      <c r="J12587" s="99"/>
      <c r="K12587" s="99"/>
      <c r="L12587" s="99"/>
      <c r="M12587" s="99"/>
      <c r="N12587" s="99"/>
      <c r="O12587" s="99"/>
      <c r="P12587" s="99"/>
      <c r="Q12587" s="99"/>
      <c r="R12587" s="99"/>
      <c r="S12587" s="99"/>
      <c r="T12587" s="99"/>
      <c r="U12587" s="99"/>
      <c r="V12587" s="99"/>
      <c r="W12587" s="99"/>
      <c r="X12587" s="99"/>
      <c r="Y12587" s="99"/>
      <c r="Z12587" s="99"/>
      <c r="AF12587" s="326"/>
    </row>
    <row r="12588" spans="1:32" x14ac:dyDescent="0.25">
      <c r="A12588" s="44" t="s">
        <v>14591</v>
      </c>
      <c r="B12588" s="44" t="s">
        <v>20365</v>
      </c>
      <c r="C12588" s="45" t="s">
        <v>14574</v>
      </c>
      <c r="D12588" s="32" t="s">
        <v>12570</v>
      </c>
      <c r="E12588" s="46">
        <v>46507</v>
      </c>
      <c r="AF12588" s="326"/>
    </row>
    <row r="12589" spans="1:32" x14ac:dyDescent="0.25">
      <c r="A12589" s="44" t="s">
        <v>13399</v>
      </c>
      <c r="B12589" s="44" t="s">
        <v>13127</v>
      </c>
      <c r="C12589" s="45">
        <v>13.25</v>
      </c>
      <c r="D12589" s="45" t="s">
        <v>13565</v>
      </c>
      <c r="E12589" s="46">
        <v>47664</v>
      </c>
      <c r="F12589" s="45"/>
      <c r="G12589" s="93"/>
      <c r="H12589" s="93"/>
      <c r="I12589" s="99"/>
      <c r="J12589" s="99"/>
      <c r="K12589" s="99"/>
      <c r="L12589" s="99"/>
      <c r="M12589" s="99"/>
      <c r="N12589" s="99"/>
      <c r="O12589" s="99"/>
      <c r="P12589" s="99"/>
      <c r="Q12589" s="99"/>
      <c r="R12589" s="99"/>
      <c r="S12589" s="99"/>
      <c r="T12589" s="99"/>
      <c r="U12589" s="99"/>
      <c r="V12589" s="99"/>
      <c r="W12589" s="99"/>
      <c r="X12589" s="99"/>
      <c r="Y12589" s="99"/>
      <c r="Z12589" s="99"/>
      <c r="AF12589" s="326"/>
    </row>
    <row r="12590" spans="1:32" x14ac:dyDescent="0.25">
      <c r="A12590" s="44" t="s">
        <v>4026</v>
      </c>
      <c r="B12590" s="44" t="s">
        <v>2433</v>
      </c>
      <c r="C12590" s="45">
        <v>220105</v>
      </c>
      <c r="D12590" s="45" t="s">
        <v>12340</v>
      </c>
      <c r="E12590" s="45" t="s">
        <v>2686</v>
      </c>
      <c r="AF12590" s="326"/>
    </row>
    <row r="12591" spans="1:32" x14ac:dyDescent="0.25">
      <c r="A12591" s="44" t="s">
        <v>8914</v>
      </c>
      <c r="B12591" s="44" t="s">
        <v>20397</v>
      </c>
      <c r="C12591" s="45" t="s">
        <v>8815</v>
      </c>
      <c r="D12591" s="32" t="s">
        <v>12570</v>
      </c>
      <c r="E12591" s="46">
        <v>46418</v>
      </c>
      <c r="AF12591" s="326"/>
    </row>
    <row r="12592" spans="1:32" x14ac:dyDescent="0.3">
      <c r="A12592" s="372" t="s">
        <v>7479</v>
      </c>
      <c r="B12592" s="372" t="s">
        <v>7464</v>
      </c>
      <c r="C12592" s="125" t="s">
        <v>20618</v>
      </c>
      <c r="D12592" s="32" t="s">
        <v>20621</v>
      </c>
      <c r="E12592" s="125" t="s">
        <v>10032</v>
      </c>
      <c r="F12592" s="125" t="s">
        <v>1236</v>
      </c>
      <c r="G12592" s="125" t="s">
        <v>1237</v>
      </c>
      <c r="AF12592" s="326"/>
    </row>
    <row r="12593" spans="1:32" x14ac:dyDescent="0.25">
      <c r="A12593" s="44" t="s">
        <v>14493</v>
      </c>
      <c r="B12593" s="44" t="s">
        <v>14494</v>
      </c>
      <c r="C12593" s="45" t="s">
        <v>14495</v>
      </c>
      <c r="D12593" s="46" t="s">
        <v>13037</v>
      </c>
      <c r="E12593" s="46">
        <v>46162</v>
      </c>
      <c r="AF12593" s="326"/>
    </row>
    <row r="12594" spans="1:32" x14ac:dyDescent="0.25">
      <c r="A12594" s="44" t="s">
        <v>14493</v>
      </c>
      <c r="B12594" s="44" t="s">
        <v>14494</v>
      </c>
      <c r="C12594" s="45" t="s">
        <v>14495</v>
      </c>
      <c r="D12594" s="46" t="s">
        <v>13037</v>
      </c>
      <c r="E12594" s="46">
        <v>46162</v>
      </c>
      <c r="AF12594" s="326"/>
    </row>
    <row r="12595" spans="1:32" x14ac:dyDescent="0.25">
      <c r="A12595" s="44" t="s">
        <v>11605</v>
      </c>
      <c r="B12595" s="44" t="s">
        <v>3608</v>
      </c>
      <c r="C12595" s="45">
        <v>240401</v>
      </c>
      <c r="D12595" s="45" t="s">
        <v>12340</v>
      </c>
      <c r="E12595" s="45" t="s">
        <v>5311</v>
      </c>
      <c r="AF12595" s="326"/>
    </row>
    <row r="12596" spans="1:32" x14ac:dyDescent="0.3">
      <c r="A12596" s="372" t="s">
        <v>12041</v>
      </c>
      <c r="B12596" s="372" t="s">
        <v>1203</v>
      </c>
      <c r="C12596" s="125" t="s">
        <v>11926</v>
      </c>
      <c r="D12596" s="32" t="s">
        <v>20621</v>
      </c>
      <c r="E12596" s="125" t="s">
        <v>2686</v>
      </c>
      <c r="F12596" s="125" t="s">
        <v>1237</v>
      </c>
      <c r="G12596" s="125" t="s">
        <v>1237</v>
      </c>
      <c r="AF12596" s="326"/>
    </row>
    <row r="12597" spans="1:32" x14ac:dyDescent="0.25">
      <c r="A12597" s="44" t="s">
        <v>12295</v>
      </c>
      <c r="B12597" s="44" t="s">
        <v>972</v>
      </c>
      <c r="C12597" s="45">
        <v>240803</v>
      </c>
      <c r="D12597" s="45" t="s">
        <v>12340</v>
      </c>
      <c r="E12597" s="45" t="s">
        <v>5239</v>
      </c>
      <c r="AF12597" s="326"/>
    </row>
    <row r="12598" spans="1:32" x14ac:dyDescent="0.25">
      <c r="A12598" s="44" t="s">
        <v>19556</v>
      </c>
      <c r="B12598" s="44" t="s">
        <v>3160</v>
      </c>
      <c r="C12598" s="45">
        <v>230901</v>
      </c>
      <c r="D12598" s="45" t="s">
        <v>12340</v>
      </c>
      <c r="E12598" s="45" t="s">
        <v>8524</v>
      </c>
      <c r="AF12598" s="326"/>
    </row>
    <row r="12599" spans="1:32" x14ac:dyDescent="0.25">
      <c r="A12599" s="44" t="s">
        <v>14729</v>
      </c>
      <c r="B12599" s="44" t="s">
        <v>14644</v>
      </c>
      <c r="C12599" s="45">
        <v>18.25</v>
      </c>
      <c r="D12599" s="45" t="s">
        <v>13565</v>
      </c>
      <c r="E12599" s="46">
        <v>47664</v>
      </c>
      <c r="F12599" s="45"/>
      <c r="G12599" s="93"/>
      <c r="H12599" s="93"/>
      <c r="I12599" s="99"/>
      <c r="J12599" s="99"/>
      <c r="K12599" s="99"/>
      <c r="L12599" s="99"/>
      <c r="M12599" s="99"/>
      <c r="N12599" s="99"/>
      <c r="O12599" s="99"/>
      <c r="P12599" s="99"/>
      <c r="Q12599" s="99"/>
      <c r="R12599" s="99"/>
      <c r="S12599" s="99"/>
      <c r="T12599" s="99"/>
      <c r="U12599" s="99"/>
      <c r="V12599" s="99"/>
      <c r="W12599" s="99"/>
      <c r="X12599" s="99"/>
      <c r="Y12599" s="99"/>
      <c r="Z12599" s="99"/>
      <c r="AF12599" s="326"/>
    </row>
    <row r="12600" spans="1:32" x14ac:dyDescent="0.25">
      <c r="A12600" s="44" t="s">
        <v>7030</v>
      </c>
      <c r="B12600" s="44" t="s">
        <v>5649</v>
      </c>
      <c r="C12600" s="45">
        <v>220904</v>
      </c>
      <c r="D12600" s="45" t="s">
        <v>12340</v>
      </c>
      <c r="E12600" s="45" t="s">
        <v>5650</v>
      </c>
      <c r="AF12600" s="326"/>
    </row>
    <row r="12601" spans="1:32" x14ac:dyDescent="0.25">
      <c r="A12601" s="44" t="s">
        <v>13743</v>
      </c>
      <c r="B12601" s="44" t="s">
        <v>210</v>
      </c>
      <c r="C12601" s="45">
        <v>241001</v>
      </c>
      <c r="D12601" s="45" t="s">
        <v>12340</v>
      </c>
      <c r="E12601" s="45" t="s">
        <v>5650</v>
      </c>
      <c r="AF12601" s="326"/>
    </row>
    <row r="12602" spans="1:32" x14ac:dyDescent="0.25">
      <c r="A12602" s="44" t="s">
        <v>7480</v>
      </c>
      <c r="B12602" s="44" t="s">
        <v>13110</v>
      </c>
      <c r="C12602" s="45">
        <v>12.25</v>
      </c>
      <c r="D12602" s="45" t="s">
        <v>13565</v>
      </c>
      <c r="E12602" s="46">
        <v>47664</v>
      </c>
      <c r="F12602" s="45" t="s">
        <v>1384</v>
      </c>
      <c r="G12602" s="93"/>
      <c r="H12602" s="93"/>
      <c r="I12602" s="99"/>
      <c r="J12602" s="99"/>
      <c r="K12602" s="99"/>
      <c r="L12602" s="99"/>
      <c r="M12602" s="99"/>
      <c r="N12602" s="99"/>
      <c r="O12602" s="99"/>
      <c r="P12602" s="99"/>
      <c r="Q12602" s="99"/>
      <c r="R12602" s="99"/>
      <c r="S12602" s="99"/>
      <c r="T12602" s="99"/>
      <c r="U12602" s="99"/>
      <c r="V12602" s="99"/>
      <c r="W12602" s="99"/>
      <c r="X12602" s="99"/>
      <c r="Y12602" s="99"/>
      <c r="Z12602" s="99"/>
      <c r="AF12602" s="326"/>
    </row>
    <row r="12603" spans="1:32" x14ac:dyDescent="0.25">
      <c r="A12603" s="44" t="s">
        <v>7480</v>
      </c>
      <c r="B12603" s="44" t="s">
        <v>14644</v>
      </c>
      <c r="C12603" s="45">
        <v>18.25</v>
      </c>
      <c r="D12603" s="45" t="s">
        <v>13565</v>
      </c>
      <c r="E12603" s="46">
        <v>47664</v>
      </c>
      <c r="F12603" s="45" t="s">
        <v>1384</v>
      </c>
      <c r="G12603" s="93"/>
      <c r="H12603" s="93"/>
      <c r="I12603" s="99"/>
      <c r="J12603" s="99"/>
      <c r="K12603" s="99"/>
      <c r="L12603" s="99"/>
      <c r="M12603" s="99"/>
      <c r="N12603" s="99"/>
      <c r="O12603" s="99"/>
      <c r="P12603" s="99"/>
      <c r="Q12603" s="99"/>
      <c r="R12603" s="99"/>
      <c r="S12603" s="99"/>
      <c r="T12603" s="99"/>
      <c r="U12603" s="99"/>
      <c r="V12603" s="99"/>
      <c r="W12603" s="99"/>
      <c r="X12603" s="99"/>
      <c r="Y12603" s="99"/>
      <c r="Z12603" s="99"/>
      <c r="AF12603" s="326"/>
    </row>
    <row r="12604" spans="1:32" x14ac:dyDescent="0.25">
      <c r="A12604" s="44" t="s">
        <v>7480</v>
      </c>
      <c r="B12604" s="44" t="s">
        <v>14641</v>
      </c>
      <c r="C12604" s="45">
        <v>34.25</v>
      </c>
      <c r="D12604" s="45" t="s">
        <v>13565</v>
      </c>
      <c r="E12604" s="46">
        <v>47664</v>
      </c>
      <c r="F12604" s="45"/>
      <c r="G12604" s="93"/>
      <c r="H12604" s="93"/>
      <c r="I12604" s="99"/>
      <c r="J12604" s="99"/>
      <c r="K12604" s="99"/>
      <c r="L12604" s="99"/>
      <c r="M12604" s="99"/>
      <c r="N12604" s="99"/>
      <c r="O12604" s="99"/>
      <c r="P12604" s="99"/>
      <c r="Q12604" s="99"/>
      <c r="R12604" s="99"/>
      <c r="S12604" s="99"/>
      <c r="T12604" s="99"/>
      <c r="U12604" s="99"/>
      <c r="V12604" s="99"/>
      <c r="W12604" s="99"/>
      <c r="X12604" s="99"/>
      <c r="Y12604" s="99"/>
      <c r="Z12604" s="99"/>
      <c r="AF12604" s="326"/>
    </row>
    <row r="12605" spans="1:32" x14ac:dyDescent="0.3">
      <c r="A12605" s="372" t="s">
        <v>20539</v>
      </c>
      <c r="B12605" s="372" t="s">
        <v>1660</v>
      </c>
      <c r="C12605" s="125" t="s">
        <v>14425</v>
      </c>
      <c r="D12605" s="32" t="s">
        <v>20621</v>
      </c>
      <c r="E12605" s="125" t="s">
        <v>12895</v>
      </c>
      <c r="F12605" s="125" t="s">
        <v>1237</v>
      </c>
      <c r="G12605" s="125" t="s">
        <v>1237</v>
      </c>
      <c r="AF12605" s="326"/>
    </row>
    <row r="12606" spans="1:32" x14ac:dyDescent="0.3">
      <c r="A12606" s="372" t="s">
        <v>20539</v>
      </c>
      <c r="B12606" s="372" t="s">
        <v>1214</v>
      </c>
      <c r="C12606" s="125" t="s">
        <v>18610</v>
      </c>
      <c r="D12606" s="32" t="s">
        <v>20621</v>
      </c>
      <c r="E12606" s="125" t="s">
        <v>8976</v>
      </c>
      <c r="F12606" s="125" t="s">
        <v>1237</v>
      </c>
      <c r="G12606" s="125" t="s">
        <v>1237</v>
      </c>
      <c r="AF12606" s="326"/>
    </row>
    <row r="12607" spans="1:32" x14ac:dyDescent="0.3">
      <c r="A12607" s="372" t="s">
        <v>20539</v>
      </c>
      <c r="B12607" s="372" t="s">
        <v>1215</v>
      </c>
      <c r="C12607" s="125" t="s">
        <v>20616</v>
      </c>
      <c r="D12607" s="32" t="s">
        <v>20621</v>
      </c>
      <c r="E12607" s="125" t="s">
        <v>10032</v>
      </c>
      <c r="F12607" s="125" t="s">
        <v>1237</v>
      </c>
      <c r="G12607" s="125" t="s">
        <v>1237</v>
      </c>
      <c r="AF12607" s="326"/>
    </row>
    <row r="12608" spans="1:32" x14ac:dyDescent="0.25">
      <c r="A12608" s="44" t="s">
        <v>18669</v>
      </c>
      <c r="B12608" s="44" t="s">
        <v>18662</v>
      </c>
      <c r="C12608" s="45" t="s">
        <v>18752</v>
      </c>
      <c r="D12608" s="93" t="s">
        <v>18817</v>
      </c>
      <c r="E12608" s="45" t="s">
        <v>16904</v>
      </c>
      <c r="F12608" s="379"/>
      <c r="G12608" s="379"/>
      <c r="H12608" s="379"/>
      <c r="I12608" s="380"/>
      <c r="J12608" s="380"/>
      <c r="K12608" s="380"/>
      <c r="L12608" s="380"/>
      <c r="M12608" s="380"/>
      <c r="N12608" s="380"/>
      <c r="O12608" s="380"/>
      <c r="P12608" s="380"/>
      <c r="Q12608" s="380"/>
      <c r="R12608" s="380"/>
      <c r="S12608" s="380"/>
      <c r="T12608" s="380"/>
      <c r="U12608" s="380"/>
      <c r="V12608" s="380"/>
      <c r="W12608" s="380"/>
      <c r="X12608" s="380"/>
      <c r="Y12608" s="380"/>
      <c r="Z12608" s="380"/>
      <c r="AA12608" s="380"/>
      <c r="AF12608" s="326"/>
    </row>
    <row r="12609" spans="1:32" x14ac:dyDescent="0.25">
      <c r="A12609" s="44" t="s">
        <v>19557</v>
      </c>
      <c r="B12609" s="44" t="s">
        <v>18840</v>
      </c>
      <c r="C12609" s="45">
        <v>260202</v>
      </c>
      <c r="D12609" s="45" t="s">
        <v>12340</v>
      </c>
      <c r="E12609" s="45" t="s">
        <v>10021</v>
      </c>
      <c r="AF12609" s="326"/>
    </row>
    <row r="12610" spans="1:32" x14ac:dyDescent="0.25">
      <c r="A12610" s="44" t="s">
        <v>17189</v>
      </c>
      <c r="B12610" s="44" t="s">
        <v>5447</v>
      </c>
      <c r="C12610" s="45">
        <v>250802</v>
      </c>
      <c r="D12610" s="45" t="s">
        <v>12340</v>
      </c>
      <c r="E12610" s="45" t="s">
        <v>10682</v>
      </c>
      <c r="AF12610" s="326"/>
    </row>
    <row r="12611" spans="1:32" x14ac:dyDescent="0.25">
      <c r="A12611" s="44" t="s">
        <v>17189</v>
      </c>
      <c r="B12611" s="44" t="s">
        <v>11296</v>
      </c>
      <c r="C12611" s="45">
        <v>240402</v>
      </c>
      <c r="D12611" s="45" t="s">
        <v>12340</v>
      </c>
      <c r="E12611" s="45" t="s">
        <v>5311</v>
      </c>
      <c r="AF12611" s="326"/>
    </row>
    <row r="12612" spans="1:32" x14ac:dyDescent="0.25">
      <c r="A12612" s="86" t="s">
        <v>13400</v>
      </c>
      <c r="B12612" s="44" t="s">
        <v>17386</v>
      </c>
      <c r="C12612" s="45">
        <v>8.26</v>
      </c>
      <c r="D12612" s="45" t="s">
        <v>13565</v>
      </c>
      <c r="E12612" s="46">
        <v>47787</v>
      </c>
      <c r="F12612" s="45"/>
      <c r="G12612" s="93"/>
      <c r="H12612" s="93"/>
      <c r="I12612" s="99"/>
      <c r="J12612" s="99"/>
      <c r="K12612" s="99"/>
      <c r="L12612" s="99"/>
      <c r="M12612" s="99"/>
      <c r="N12612" s="99"/>
      <c r="O12612" s="99"/>
      <c r="P12612" s="99"/>
      <c r="Q12612" s="99"/>
      <c r="R12612" s="99"/>
      <c r="S12612" s="99"/>
      <c r="T12612" s="99"/>
      <c r="U12612" s="99"/>
      <c r="V12612" s="99"/>
      <c r="W12612" s="99"/>
      <c r="X12612" s="99"/>
      <c r="Y12612" s="99"/>
      <c r="Z12612" s="99"/>
      <c r="AF12612" s="326"/>
    </row>
    <row r="12613" spans="1:32" x14ac:dyDescent="0.25">
      <c r="A12613" s="44" t="s">
        <v>13400</v>
      </c>
      <c r="B12613" s="44" t="s">
        <v>13127</v>
      </c>
      <c r="C12613" s="45">
        <v>13.25</v>
      </c>
      <c r="D12613" s="45" t="s">
        <v>13565</v>
      </c>
      <c r="E12613" s="46">
        <v>47664</v>
      </c>
      <c r="F12613" s="45"/>
      <c r="G12613" s="93"/>
      <c r="H12613" s="93"/>
      <c r="I12613" s="99"/>
      <c r="J12613" s="99"/>
      <c r="K12613" s="99"/>
      <c r="L12613" s="99"/>
      <c r="M12613" s="99"/>
      <c r="N12613" s="99"/>
      <c r="O12613" s="99"/>
      <c r="P12613" s="99"/>
      <c r="Q12613" s="99"/>
      <c r="R12613" s="99"/>
      <c r="S12613" s="99"/>
      <c r="T12613" s="99"/>
      <c r="U12613" s="99"/>
      <c r="V12613" s="99"/>
      <c r="W12613" s="99"/>
      <c r="X12613" s="99"/>
      <c r="Y12613" s="99"/>
      <c r="Z12613" s="99"/>
      <c r="AF12613" s="326"/>
    </row>
    <row r="12614" spans="1:32" x14ac:dyDescent="0.25">
      <c r="A12614" s="44" t="s">
        <v>13400</v>
      </c>
      <c r="B12614" s="44" t="s">
        <v>13126</v>
      </c>
      <c r="C12614" s="45">
        <v>14.25</v>
      </c>
      <c r="D12614" s="45" t="s">
        <v>13565</v>
      </c>
      <c r="E12614" s="46">
        <v>47664</v>
      </c>
      <c r="F12614" s="45"/>
      <c r="G12614" s="93"/>
      <c r="H12614" s="93"/>
      <c r="I12614" s="99"/>
      <c r="J12614" s="99"/>
      <c r="K12614" s="99"/>
      <c r="L12614" s="99"/>
      <c r="M12614" s="99"/>
      <c r="N12614" s="99"/>
      <c r="O12614" s="99"/>
      <c r="P12614" s="99"/>
      <c r="Q12614" s="99"/>
      <c r="R12614" s="99"/>
      <c r="S12614" s="99"/>
      <c r="T12614" s="99"/>
      <c r="U12614" s="99"/>
      <c r="V12614" s="99"/>
      <c r="W12614" s="99"/>
      <c r="X12614" s="99"/>
      <c r="Y12614" s="99"/>
      <c r="Z12614" s="99"/>
      <c r="AF12614" s="326"/>
    </row>
    <row r="12615" spans="1:32" x14ac:dyDescent="0.25">
      <c r="A12615" s="44" t="s">
        <v>20305</v>
      </c>
      <c r="B12615" s="44" t="s">
        <v>20365</v>
      </c>
      <c r="C12615" s="45" t="s">
        <v>20366</v>
      </c>
      <c r="D12615" s="32" t="s">
        <v>12570</v>
      </c>
      <c r="E12615" s="46">
        <v>46507</v>
      </c>
      <c r="AF12615" s="326"/>
    </row>
    <row r="12616" spans="1:32" x14ac:dyDescent="0.25">
      <c r="A12616" s="44" t="s">
        <v>19558</v>
      </c>
      <c r="B12616" s="44" t="s">
        <v>5639</v>
      </c>
      <c r="C12616" s="45">
        <v>26010401</v>
      </c>
      <c r="D12616" s="45" t="s">
        <v>12340</v>
      </c>
      <c r="E12616" s="45" t="s">
        <v>18836</v>
      </c>
      <c r="AF12616" s="326"/>
    </row>
    <row r="12617" spans="1:32" x14ac:dyDescent="0.25">
      <c r="A12617" s="44" t="s">
        <v>19558</v>
      </c>
      <c r="B12617" s="44" t="s">
        <v>3298</v>
      </c>
      <c r="C12617" s="45">
        <v>26010402</v>
      </c>
      <c r="D12617" s="45" t="s">
        <v>12340</v>
      </c>
      <c r="E12617" s="45" t="s">
        <v>18836</v>
      </c>
      <c r="AF12617" s="326"/>
    </row>
    <row r="12618" spans="1:32" x14ac:dyDescent="0.25">
      <c r="A12618" s="44" t="s">
        <v>4531</v>
      </c>
      <c r="B12618" s="44" t="s">
        <v>18874</v>
      </c>
      <c r="C12618" s="45">
        <v>24060301</v>
      </c>
      <c r="D12618" s="45" t="s">
        <v>12340</v>
      </c>
      <c r="E12618" s="45" t="s">
        <v>5235</v>
      </c>
      <c r="AF12618" s="326"/>
    </row>
    <row r="12619" spans="1:32" x14ac:dyDescent="0.25">
      <c r="A12619" s="44" t="s">
        <v>4531</v>
      </c>
      <c r="B12619" s="44" t="s">
        <v>3169</v>
      </c>
      <c r="C12619" s="45">
        <v>230502</v>
      </c>
      <c r="D12619" s="45" t="s">
        <v>12340</v>
      </c>
      <c r="E12619" s="45" t="s">
        <v>8252</v>
      </c>
      <c r="AF12619" s="326"/>
    </row>
    <row r="12620" spans="1:32" x14ac:dyDescent="0.3">
      <c r="A12620" s="99" t="s">
        <v>16739</v>
      </c>
      <c r="B12620" s="92" t="s">
        <v>4175</v>
      </c>
      <c r="C12620" s="93" t="s">
        <v>16735</v>
      </c>
      <c r="D12620" s="93" t="s">
        <v>1250</v>
      </c>
      <c r="E12620" s="94">
        <v>46316</v>
      </c>
      <c r="F12620" s="93"/>
      <c r="G12620" s="93"/>
      <c r="H12620" s="93" t="s">
        <v>1237</v>
      </c>
      <c r="I12620" s="99"/>
      <c r="J12620" s="99"/>
      <c r="K12620" s="99"/>
      <c r="L12620" s="99"/>
      <c r="M12620" s="99"/>
      <c r="N12620" s="99"/>
      <c r="O12620" s="99"/>
      <c r="P12620" s="99"/>
      <c r="Q12620" s="99"/>
      <c r="R12620" s="99"/>
      <c r="S12620" s="99"/>
      <c r="T12620" s="99"/>
      <c r="U12620" s="99"/>
      <c r="V12620" s="99"/>
      <c r="W12620" s="99"/>
      <c r="X12620" s="99"/>
      <c r="Y12620" s="99"/>
      <c r="Z12620" s="99"/>
      <c r="AA12620" s="380"/>
      <c r="AF12620" s="326"/>
    </row>
    <row r="12621" spans="1:32" x14ac:dyDescent="0.25">
      <c r="A12621" s="44" t="s">
        <v>20306</v>
      </c>
      <c r="B12621" s="44" t="s">
        <v>20365</v>
      </c>
      <c r="C12621" s="45" t="s">
        <v>20366</v>
      </c>
      <c r="D12621" s="32" t="s">
        <v>12570</v>
      </c>
      <c r="E12621" s="46">
        <v>46507</v>
      </c>
      <c r="AF12621" s="326"/>
    </row>
    <row r="12622" spans="1:32" x14ac:dyDescent="0.25">
      <c r="A12622" s="44" t="s">
        <v>19559</v>
      </c>
      <c r="B12622" s="44" t="s">
        <v>5639</v>
      </c>
      <c r="C12622" s="45">
        <v>26010401</v>
      </c>
      <c r="D12622" s="45" t="s">
        <v>12340</v>
      </c>
      <c r="E12622" s="45" t="s">
        <v>18836</v>
      </c>
      <c r="AF12622" s="326"/>
    </row>
    <row r="12623" spans="1:32" x14ac:dyDescent="0.25">
      <c r="A12623" s="44" t="s">
        <v>19559</v>
      </c>
      <c r="B12623" s="44" t="s">
        <v>3298</v>
      </c>
      <c r="C12623" s="45">
        <v>26010402</v>
      </c>
      <c r="D12623" s="45" t="s">
        <v>12340</v>
      </c>
      <c r="E12623" s="45" t="s">
        <v>18836</v>
      </c>
      <c r="AF12623" s="326"/>
    </row>
    <row r="12624" spans="1:32" x14ac:dyDescent="0.25">
      <c r="A12624" s="44" t="s">
        <v>19560</v>
      </c>
      <c r="B12624" s="44" t="s">
        <v>5639</v>
      </c>
      <c r="C12624" s="45">
        <v>26010401</v>
      </c>
      <c r="D12624" s="45" t="s">
        <v>12340</v>
      </c>
      <c r="E12624" s="45" t="s">
        <v>18836</v>
      </c>
      <c r="AF12624" s="326"/>
    </row>
    <row r="12625" spans="1:32" x14ac:dyDescent="0.25">
      <c r="A12625" s="44" t="s">
        <v>19560</v>
      </c>
      <c r="B12625" s="44" t="s">
        <v>3298</v>
      </c>
      <c r="C12625" s="45">
        <v>26010402</v>
      </c>
      <c r="D12625" s="45" t="s">
        <v>12340</v>
      </c>
      <c r="E12625" s="45" t="s">
        <v>18836</v>
      </c>
      <c r="AF12625" s="326"/>
    </row>
    <row r="12626" spans="1:32" x14ac:dyDescent="0.25">
      <c r="A12626" s="44" t="s">
        <v>17190</v>
      </c>
      <c r="B12626" s="44" t="s">
        <v>16907</v>
      </c>
      <c r="C12626" s="45">
        <v>25050401</v>
      </c>
      <c r="D12626" s="45" t="s">
        <v>12340</v>
      </c>
      <c r="E12626" s="45" t="s">
        <v>7651</v>
      </c>
      <c r="AF12626" s="326"/>
    </row>
    <row r="12627" spans="1:32" x14ac:dyDescent="0.3">
      <c r="A12627" s="372" t="s">
        <v>14545</v>
      </c>
      <c r="B12627" s="372" t="s">
        <v>1206</v>
      </c>
      <c r="C12627" s="125" t="s">
        <v>20612</v>
      </c>
      <c r="D12627" s="32" t="s">
        <v>20621</v>
      </c>
      <c r="E12627" s="125" t="s">
        <v>10032</v>
      </c>
      <c r="F12627" s="125" t="s">
        <v>1236</v>
      </c>
      <c r="G12627" s="125" t="s">
        <v>1237</v>
      </c>
      <c r="AF12627" s="326"/>
    </row>
    <row r="12628" spans="1:32" x14ac:dyDescent="0.25">
      <c r="A12628" s="44" t="s">
        <v>14545</v>
      </c>
      <c r="B12628" s="44" t="s">
        <v>20343</v>
      </c>
      <c r="C12628" s="45" t="s">
        <v>14521</v>
      </c>
      <c r="D12628" s="32" t="s">
        <v>12570</v>
      </c>
      <c r="E12628" s="46">
        <v>46387</v>
      </c>
      <c r="AF12628" s="326"/>
    </row>
    <row r="12629" spans="1:32" x14ac:dyDescent="0.25">
      <c r="A12629" s="44" t="s">
        <v>10536</v>
      </c>
      <c r="B12629" s="44" t="s">
        <v>16262</v>
      </c>
      <c r="C12629" s="45" t="s">
        <v>10604</v>
      </c>
      <c r="D12629" s="93" t="s">
        <v>3876</v>
      </c>
      <c r="E12629" s="359">
        <f>DATE(2028,3,29)</f>
        <v>46841</v>
      </c>
      <c r="F12629" s="93"/>
      <c r="G12629" s="93"/>
      <c r="H12629" s="93"/>
      <c r="I12629" s="99"/>
      <c r="J12629" s="99"/>
      <c r="K12629" s="99"/>
      <c r="L12629" s="99"/>
      <c r="M12629" s="99"/>
      <c r="N12629" s="99"/>
      <c r="O12629" s="99"/>
      <c r="P12629" s="99"/>
      <c r="Q12629" s="99"/>
      <c r="R12629" s="99"/>
      <c r="S12629" s="99"/>
      <c r="T12629" s="99"/>
      <c r="U12629" s="99"/>
      <c r="V12629" s="99"/>
      <c r="W12629" s="99"/>
      <c r="X12629" s="99"/>
      <c r="Y12629" s="99"/>
      <c r="Z12629" s="99"/>
      <c r="AF12629" s="326"/>
    </row>
    <row r="12630" spans="1:32" x14ac:dyDescent="0.25">
      <c r="A12630" s="44" t="s">
        <v>8548</v>
      </c>
      <c r="B12630" s="44" t="s">
        <v>967</v>
      </c>
      <c r="C12630" s="45">
        <v>230601</v>
      </c>
      <c r="D12630" s="45" t="s">
        <v>12340</v>
      </c>
      <c r="E12630" s="45" t="s">
        <v>8383</v>
      </c>
      <c r="AF12630" s="326"/>
    </row>
    <row r="12631" spans="1:32" x14ac:dyDescent="0.25">
      <c r="A12631" s="44" t="s">
        <v>6848</v>
      </c>
      <c r="B12631" s="44" t="s">
        <v>168</v>
      </c>
      <c r="C12631" s="45" t="s">
        <v>14496</v>
      </c>
      <c r="D12631" s="46" t="s">
        <v>13037</v>
      </c>
      <c r="E12631" s="46">
        <v>46441</v>
      </c>
      <c r="AF12631" s="326"/>
    </row>
    <row r="12632" spans="1:32" x14ac:dyDescent="0.25">
      <c r="A12632" s="44" t="s">
        <v>5655</v>
      </c>
      <c r="B12632" s="44" t="s">
        <v>246</v>
      </c>
      <c r="C12632" s="45" t="s">
        <v>9014</v>
      </c>
      <c r="D12632" s="45" t="s">
        <v>12177</v>
      </c>
      <c r="E12632" s="45" t="s">
        <v>2628</v>
      </c>
      <c r="F12632" s="93"/>
      <c r="G12632" s="93"/>
      <c r="H12632" s="93"/>
      <c r="I12632" s="99"/>
      <c r="J12632" s="99"/>
      <c r="K12632" s="99"/>
      <c r="L12632" s="99"/>
      <c r="M12632" s="99"/>
      <c r="N12632" s="99"/>
      <c r="O12632" s="99"/>
      <c r="P12632" s="99"/>
      <c r="Q12632" s="99"/>
      <c r="R12632" s="99"/>
      <c r="S12632" s="99"/>
      <c r="T12632" s="99"/>
      <c r="U12632" s="99"/>
      <c r="V12632" s="99"/>
      <c r="W12632" s="99"/>
      <c r="X12632" s="99"/>
      <c r="Y12632" s="99"/>
      <c r="Z12632" s="99"/>
      <c r="AF12632" s="326"/>
    </row>
    <row r="12633" spans="1:32" x14ac:dyDescent="0.25">
      <c r="A12633" s="44" t="s">
        <v>5655</v>
      </c>
      <c r="B12633" s="44" t="s">
        <v>246</v>
      </c>
      <c r="C12633" s="45" t="s">
        <v>9014</v>
      </c>
      <c r="D12633" s="93" t="s">
        <v>18817</v>
      </c>
      <c r="E12633" s="45" t="s">
        <v>2628</v>
      </c>
      <c r="F12633" s="379"/>
      <c r="G12633" s="379"/>
      <c r="H12633" s="379"/>
      <c r="I12633" s="380"/>
      <c r="J12633" s="380"/>
      <c r="K12633" s="380"/>
      <c r="L12633" s="380"/>
      <c r="M12633" s="380"/>
      <c r="N12633" s="380"/>
      <c r="O12633" s="380"/>
      <c r="P12633" s="380"/>
      <c r="Q12633" s="380"/>
      <c r="R12633" s="380"/>
      <c r="S12633" s="380"/>
      <c r="T12633" s="380"/>
      <c r="U12633" s="380"/>
      <c r="V12633" s="380"/>
      <c r="W12633" s="380"/>
      <c r="X12633" s="380"/>
      <c r="Y12633" s="380"/>
      <c r="Z12633" s="380"/>
      <c r="AA12633" s="380"/>
      <c r="AF12633" s="326"/>
    </row>
    <row r="12634" spans="1:32" x14ac:dyDescent="0.25">
      <c r="A12634" s="44" t="s">
        <v>5655</v>
      </c>
      <c r="B12634" s="44" t="s">
        <v>16116</v>
      </c>
      <c r="C12634" s="45" t="s">
        <v>12833</v>
      </c>
      <c r="D12634" s="93" t="s">
        <v>3876</v>
      </c>
      <c r="E12634" s="359">
        <f>DATE(2028,10,31)</f>
        <v>47057</v>
      </c>
      <c r="F12634" s="93"/>
      <c r="G12634" s="93"/>
      <c r="H12634" s="93"/>
      <c r="I12634" s="99"/>
      <c r="J12634" s="99"/>
      <c r="K12634" s="99"/>
      <c r="L12634" s="99"/>
      <c r="M12634" s="99"/>
      <c r="N12634" s="99"/>
      <c r="O12634" s="99"/>
      <c r="P12634" s="99"/>
      <c r="Q12634" s="99"/>
      <c r="R12634" s="99"/>
      <c r="S12634" s="99"/>
      <c r="T12634" s="99"/>
      <c r="U12634" s="99"/>
      <c r="V12634" s="99"/>
      <c r="W12634" s="99"/>
      <c r="X12634" s="99"/>
      <c r="Y12634" s="99"/>
      <c r="Z12634" s="99"/>
      <c r="AF12634" s="326"/>
    </row>
    <row r="12635" spans="1:32" x14ac:dyDescent="0.25">
      <c r="A12635" s="44" t="s">
        <v>5655</v>
      </c>
      <c r="B12635" s="44" t="s">
        <v>16263</v>
      </c>
      <c r="C12635" s="45" t="s">
        <v>9934</v>
      </c>
      <c r="D12635" s="93" t="s">
        <v>3876</v>
      </c>
      <c r="E12635" s="359">
        <f>DATE(2027,11,8)</f>
        <v>46699</v>
      </c>
      <c r="F12635" s="93"/>
      <c r="G12635" s="93"/>
      <c r="H12635" s="93"/>
      <c r="I12635" s="99"/>
      <c r="J12635" s="99"/>
      <c r="K12635" s="99"/>
      <c r="L12635" s="99"/>
      <c r="M12635" s="99"/>
      <c r="N12635" s="99"/>
      <c r="O12635" s="99"/>
      <c r="P12635" s="99"/>
      <c r="Q12635" s="99"/>
      <c r="R12635" s="99"/>
      <c r="S12635" s="99"/>
      <c r="T12635" s="99"/>
      <c r="U12635" s="99"/>
      <c r="V12635" s="99"/>
      <c r="W12635" s="99"/>
      <c r="X12635" s="99"/>
      <c r="Y12635" s="99"/>
      <c r="Z12635" s="99"/>
      <c r="AF12635" s="326"/>
    </row>
    <row r="12636" spans="1:32" x14ac:dyDescent="0.25">
      <c r="A12636" s="44" t="s">
        <v>5655</v>
      </c>
      <c r="B12636" s="44" t="s">
        <v>3597</v>
      </c>
      <c r="C12636" s="45">
        <v>220605</v>
      </c>
      <c r="D12636" s="45" t="s">
        <v>12340</v>
      </c>
      <c r="E12636" s="45" t="s">
        <v>5468</v>
      </c>
      <c r="AF12636" s="326"/>
    </row>
    <row r="12637" spans="1:32" x14ac:dyDescent="0.25">
      <c r="A12637" s="44" t="s">
        <v>5655</v>
      </c>
      <c r="B12637" s="44" t="s">
        <v>246</v>
      </c>
      <c r="C12637" s="45" t="s">
        <v>9014</v>
      </c>
      <c r="D12637" s="45" t="s">
        <v>10697</v>
      </c>
      <c r="E12637" s="45" t="s">
        <v>2628</v>
      </c>
      <c r="F12637" s="93"/>
      <c r="G12637" s="93"/>
      <c r="H12637" s="93"/>
      <c r="I12637" s="99"/>
      <c r="J12637" s="99"/>
      <c r="K12637" s="99"/>
      <c r="L12637" s="99"/>
      <c r="M12637" s="99"/>
      <c r="N12637" s="99"/>
      <c r="O12637" s="99"/>
      <c r="P12637" s="99"/>
      <c r="Q12637" s="99"/>
      <c r="R12637" s="99"/>
      <c r="S12637" s="99"/>
      <c r="T12637" s="99"/>
      <c r="U12637" s="99"/>
      <c r="V12637" s="99"/>
      <c r="W12637" s="99"/>
      <c r="X12637" s="99"/>
      <c r="Y12637" s="99"/>
      <c r="Z12637" s="99"/>
      <c r="AF12637" s="326"/>
    </row>
    <row r="12638" spans="1:32" x14ac:dyDescent="0.25">
      <c r="A12638" s="44" t="s">
        <v>14592</v>
      </c>
      <c r="B12638" s="44" t="s">
        <v>20365</v>
      </c>
      <c r="C12638" s="45" t="s">
        <v>14574</v>
      </c>
      <c r="D12638" s="32" t="s">
        <v>12570</v>
      </c>
      <c r="E12638" s="46">
        <v>46507</v>
      </c>
      <c r="AF12638" s="326"/>
    </row>
    <row r="12639" spans="1:32" x14ac:dyDescent="0.25">
      <c r="A12639" s="76" t="s">
        <v>13401</v>
      </c>
      <c r="B12639" s="44" t="s">
        <v>13124</v>
      </c>
      <c r="C12639" s="45">
        <v>4.26</v>
      </c>
      <c r="D12639" s="45" t="s">
        <v>13565</v>
      </c>
      <c r="E12639" s="46">
        <v>47787</v>
      </c>
      <c r="F12639" s="45"/>
      <c r="G12639" s="93"/>
      <c r="H12639" s="93"/>
      <c r="I12639" s="99"/>
      <c r="J12639" s="99"/>
      <c r="K12639" s="99"/>
      <c r="L12639" s="99"/>
      <c r="M12639" s="99"/>
      <c r="N12639" s="99"/>
      <c r="O12639" s="99"/>
      <c r="P12639" s="99"/>
      <c r="Q12639" s="99"/>
      <c r="R12639" s="99"/>
      <c r="S12639" s="99"/>
      <c r="T12639" s="99"/>
      <c r="U12639" s="99"/>
      <c r="V12639" s="99"/>
      <c r="W12639" s="99"/>
      <c r="X12639" s="99"/>
      <c r="Y12639" s="99"/>
      <c r="Z12639" s="99"/>
      <c r="AF12639" s="326"/>
    </row>
    <row r="12640" spans="1:32" x14ac:dyDescent="0.25">
      <c r="A12640" s="256" t="s">
        <v>15304</v>
      </c>
      <c r="B12640" s="256" t="s">
        <v>15256</v>
      </c>
      <c r="C12640" s="53" t="s">
        <v>15408</v>
      </c>
      <c r="D12640" s="93" t="s">
        <v>5891</v>
      </c>
      <c r="E12640" s="257">
        <v>47639</v>
      </c>
      <c r="F12640" s="93"/>
      <c r="G12640" s="93"/>
      <c r="H12640" s="93"/>
      <c r="I12640" s="99"/>
      <c r="J12640" s="99"/>
      <c r="K12640" s="99"/>
      <c r="L12640" s="99"/>
      <c r="M12640" s="99"/>
      <c r="N12640" s="99"/>
      <c r="O12640" s="99"/>
      <c r="P12640" s="99"/>
      <c r="Q12640" s="99"/>
      <c r="R12640" s="99"/>
      <c r="S12640" s="99"/>
      <c r="T12640" s="99"/>
      <c r="U12640" s="99"/>
      <c r="V12640" s="99"/>
      <c r="W12640" s="99"/>
      <c r="X12640" s="99"/>
      <c r="Y12640" s="99"/>
      <c r="Z12640" s="99"/>
      <c r="AF12640" s="326"/>
    </row>
    <row r="12641" spans="1:32" x14ac:dyDescent="0.25">
      <c r="A12641" s="44" t="s">
        <v>18166</v>
      </c>
      <c r="B12641" s="44" t="s">
        <v>16243</v>
      </c>
      <c r="C12641" s="45" t="s">
        <v>18433</v>
      </c>
      <c r="D12641" s="93" t="s">
        <v>3876</v>
      </c>
      <c r="E12641" s="359">
        <f>DATE(2030,1,5)</f>
        <v>47488</v>
      </c>
      <c r="F12641" s="93"/>
      <c r="G12641" s="93"/>
      <c r="H12641" s="93"/>
      <c r="I12641" s="99"/>
      <c r="J12641" s="99"/>
      <c r="K12641" s="99"/>
      <c r="L12641" s="99"/>
      <c r="M12641" s="99"/>
      <c r="N12641" s="99"/>
      <c r="O12641" s="99"/>
      <c r="P12641" s="99"/>
      <c r="Q12641" s="99"/>
      <c r="R12641" s="99"/>
      <c r="S12641" s="99"/>
      <c r="T12641" s="99"/>
      <c r="U12641" s="99"/>
      <c r="V12641" s="99"/>
      <c r="W12641" s="99"/>
      <c r="X12641" s="99"/>
      <c r="Y12641" s="99"/>
      <c r="Z12641" s="99"/>
      <c r="AF12641" s="326"/>
    </row>
    <row r="12642" spans="1:32" x14ac:dyDescent="0.25">
      <c r="A12642" s="44" t="s">
        <v>15709</v>
      </c>
      <c r="B12642" s="44" t="s">
        <v>4105</v>
      </c>
      <c r="C12642" s="45" t="s">
        <v>15710</v>
      </c>
      <c r="D12642" s="46" t="s">
        <v>13037</v>
      </c>
      <c r="E12642" s="46">
        <v>46218</v>
      </c>
      <c r="AF12642" s="326"/>
    </row>
    <row r="12643" spans="1:32" x14ac:dyDescent="0.3">
      <c r="A12643" s="57" t="s">
        <v>18558</v>
      </c>
      <c r="B12643" s="57" t="s">
        <v>2254</v>
      </c>
      <c r="C12643" s="62">
        <v>24030</v>
      </c>
      <c r="D12643" s="93" t="s">
        <v>5007</v>
      </c>
      <c r="E12643" s="60">
        <v>46326</v>
      </c>
      <c r="F12643" s="379"/>
      <c r="G12643" s="379"/>
      <c r="H12643" s="379"/>
      <c r="I12643" s="380"/>
      <c r="J12643" s="380"/>
      <c r="K12643" s="380"/>
      <c r="L12643" s="380"/>
      <c r="M12643" s="380"/>
      <c r="N12643" s="380"/>
      <c r="O12643" s="380"/>
      <c r="P12643" s="380"/>
      <c r="Q12643" s="380"/>
      <c r="R12643" s="380"/>
      <c r="S12643" s="380"/>
      <c r="T12643" s="380"/>
      <c r="U12643" s="380"/>
      <c r="V12643" s="380"/>
      <c r="W12643" s="380"/>
      <c r="X12643" s="380"/>
      <c r="Y12643" s="380"/>
      <c r="Z12643" s="380"/>
      <c r="AA12643" s="380"/>
      <c r="AF12643" s="326"/>
    </row>
    <row r="12644" spans="1:32" x14ac:dyDescent="0.3">
      <c r="A12644" s="372" t="s">
        <v>20540</v>
      </c>
      <c r="B12644" s="372" t="s">
        <v>1206</v>
      </c>
      <c r="C12644" s="125" t="s">
        <v>20612</v>
      </c>
      <c r="D12644" s="32" t="s">
        <v>20621</v>
      </c>
      <c r="E12644" s="125" t="s">
        <v>10032</v>
      </c>
      <c r="F12644" s="125" t="s">
        <v>1236</v>
      </c>
      <c r="G12644" s="125" t="s">
        <v>1237</v>
      </c>
      <c r="AF12644" s="326"/>
    </row>
    <row r="12645" spans="1:32" x14ac:dyDescent="0.25">
      <c r="A12645" s="44" t="s">
        <v>10398</v>
      </c>
      <c r="B12645" s="44" t="s">
        <v>20387</v>
      </c>
      <c r="C12645" s="45" t="s">
        <v>10498</v>
      </c>
      <c r="D12645" s="32" t="s">
        <v>12570</v>
      </c>
      <c r="E12645" s="46">
        <v>46265</v>
      </c>
      <c r="AF12645" s="326"/>
    </row>
    <row r="12646" spans="1:32" x14ac:dyDescent="0.25">
      <c r="A12646" s="44" t="s">
        <v>19561</v>
      </c>
      <c r="B12646" s="44" t="s">
        <v>3298</v>
      </c>
      <c r="C12646" s="45">
        <v>26010402</v>
      </c>
      <c r="D12646" s="45" t="s">
        <v>12340</v>
      </c>
      <c r="E12646" s="45" t="s">
        <v>18836</v>
      </c>
      <c r="AF12646" s="326"/>
    </row>
    <row r="12647" spans="1:32" x14ac:dyDescent="0.25">
      <c r="A12647" s="44" t="s">
        <v>19561</v>
      </c>
      <c r="B12647" s="44" t="s">
        <v>5639</v>
      </c>
      <c r="C12647" s="45">
        <v>26010401</v>
      </c>
      <c r="D12647" s="45" t="s">
        <v>12340</v>
      </c>
      <c r="E12647" s="45" t="s">
        <v>18836</v>
      </c>
      <c r="AF12647" s="326"/>
    </row>
    <row r="12648" spans="1:32" x14ac:dyDescent="0.3">
      <c r="A12648" s="372" t="s">
        <v>20541</v>
      </c>
      <c r="B12648" s="372" t="s">
        <v>7465</v>
      </c>
      <c r="C12648" s="125" t="s">
        <v>20614</v>
      </c>
      <c r="D12648" s="32" t="s">
        <v>20621</v>
      </c>
      <c r="E12648" s="125" t="s">
        <v>10032</v>
      </c>
      <c r="F12648" s="125" t="s">
        <v>1236</v>
      </c>
      <c r="G12648" s="125" t="s">
        <v>1237</v>
      </c>
      <c r="AF12648" s="326"/>
    </row>
    <row r="12649" spans="1:32" x14ac:dyDescent="0.3">
      <c r="A12649" s="92" t="s">
        <v>14018</v>
      </c>
      <c r="B12649" s="92" t="s">
        <v>4207</v>
      </c>
      <c r="C12649" s="349" t="s">
        <v>5006</v>
      </c>
      <c r="D12649" s="349" t="s">
        <v>14041</v>
      </c>
      <c r="E12649" s="351">
        <v>46752</v>
      </c>
      <c r="F12649" s="93"/>
      <c r="G12649" s="93"/>
      <c r="H12649" s="93"/>
      <c r="I12649" s="99"/>
      <c r="J12649" s="99"/>
      <c r="K12649" s="99"/>
      <c r="L12649" s="99"/>
      <c r="M12649" s="99"/>
      <c r="N12649" s="99"/>
      <c r="O12649" s="99"/>
      <c r="P12649" s="99"/>
      <c r="Q12649" s="99"/>
      <c r="R12649" s="99"/>
      <c r="S12649" s="99"/>
      <c r="T12649" s="99"/>
      <c r="U12649" s="99"/>
      <c r="V12649" s="99"/>
      <c r="W12649" s="99"/>
      <c r="X12649" s="99"/>
      <c r="Y12649" s="99"/>
      <c r="Z12649" s="99"/>
      <c r="AF12649" s="326"/>
    </row>
    <row r="12650" spans="1:32" ht="14.4" x14ac:dyDescent="0.3">
      <c r="A12650" s="385" t="s">
        <v>4948</v>
      </c>
      <c r="B12650" s="385" t="s">
        <v>4207</v>
      </c>
      <c r="C12650" s="387" t="s">
        <v>5001</v>
      </c>
      <c r="D12650" s="93" t="s">
        <v>5007</v>
      </c>
      <c r="E12650" s="389" t="s">
        <v>10500</v>
      </c>
      <c r="AF12650" s="326"/>
    </row>
    <row r="12651" spans="1:32" x14ac:dyDescent="0.3">
      <c r="A12651" s="372" t="s">
        <v>9397</v>
      </c>
      <c r="B12651" s="372" t="s">
        <v>1201</v>
      </c>
      <c r="C12651" s="125" t="s">
        <v>11031</v>
      </c>
      <c r="D12651" s="32" t="s">
        <v>20621</v>
      </c>
      <c r="E12651" s="125" t="s">
        <v>5452</v>
      </c>
      <c r="F12651" s="125" t="s">
        <v>1236</v>
      </c>
      <c r="G12651" s="125" t="s">
        <v>1236</v>
      </c>
      <c r="AF12651" s="326"/>
    </row>
    <row r="12652" spans="1:32" x14ac:dyDescent="0.25">
      <c r="A12652" s="44" t="s">
        <v>13744</v>
      </c>
      <c r="B12652" s="44" t="s">
        <v>210</v>
      </c>
      <c r="C12652" s="45">
        <v>241001</v>
      </c>
      <c r="D12652" s="45" t="s">
        <v>12340</v>
      </c>
      <c r="E12652" s="45" t="s">
        <v>5650</v>
      </c>
      <c r="AF12652" s="326"/>
    </row>
    <row r="12653" spans="1:32" x14ac:dyDescent="0.25">
      <c r="A12653" s="44" t="s">
        <v>13744</v>
      </c>
      <c r="B12653" s="44" t="s">
        <v>5639</v>
      </c>
      <c r="C12653" s="45">
        <v>25010401</v>
      </c>
      <c r="D12653" s="45" t="s">
        <v>12340</v>
      </c>
      <c r="E12653" s="45" t="s">
        <v>13581</v>
      </c>
      <c r="AF12653" s="326"/>
    </row>
    <row r="12654" spans="1:32" x14ac:dyDescent="0.25">
      <c r="A12654" s="44" t="s">
        <v>13744</v>
      </c>
      <c r="B12654" s="44" t="s">
        <v>3298</v>
      </c>
      <c r="C12654" s="45">
        <v>25010402</v>
      </c>
      <c r="D12654" s="45" t="s">
        <v>12340</v>
      </c>
      <c r="E12654" s="45" t="s">
        <v>13581</v>
      </c>
      <c r="AF12654" s="326"/>
    </row>
    <row r="12655" spans="1:32" x14ac:dyDescent="0.25">
      <c r="A12655" s="44" t="s">
        <v>14414</v>
      </c>
      <c r="B12655" s="44" t="s">
        <v>2564</v>
      </c>
      <c r="C12655" s="45" t="s">
        <v>8681</v>
      </c>
      <c r="D12655" s="45" t="s">
        <v>2227</v>
      </c>
      <c r="E12655" s="64">
        <v>46588</v>
      </c>
      <c r="F12655" s="93"/>
      <c r="G12655" s="93"/>
      <c r="H12655" s="93"/>
      <c r="I12655" s="99"/>
      <c r="J12655" s="99"/>
      <c r="K12655" s="99"/>
      <c r="L12655" s="99"/>
      <c r="M12655" s="99"/>
      <c r="N12655" s="99"/>
      <c r="O12655" s="99"/>
      <c r="P12655" s="99"/>
      <c r="Q12655" s="99"/>
      <c r="R12655" s="99"/>
      <c r="S12655" s="99"/>
      <c r="T12655" s="99"/>
      <c r="U12655" s="99"/>
      <c r="V12655" s="99"/>
      <c r="W12655" s="99"/>
      <c r="X12655" s="99"/>
      <c r="Y12655" s="99"/>
      <c r="Z12655" s="99"/>
      <c r="AF12655" s="326"/>
    </row>
    <row r="12656" spans="1:32" x14ac:dyDescent="0.3">
      <c r="A12656" s="99" t="s">
        <v>14439</v>
      </c>
      <c r="B12656" s="92" t="s">
        <v>14451</v>
      </c>
      <c r="C12656" s="93" t="s">
        <v>14452</v>
      </c>
      <c r="D12656" s="93" t="s">
        <v>1250</v>
      </c>
      <c r="E12656" s="94">
        <v>47320</v>
      </c>
      <c r="F12656" s="93"/>
      <c r="G12656" s="93"/>
      <c r="H12656" s="93"/>
      <c r="I12656" s="99"/>
      <c r="J12656" s="99"/>
      <c r="K12656" s="99"/>
      <c r="L12656" s="99"/>
      <c r="M12656" s="99"/>
      <c r="N12656" s="99"/>
      <c r="O12656" s="99"/>
      <c r="P12656" s="99"/>
      <c r="Q12656" s="99"/>
      <c r="R12656" s="99"/>
      <c r="S12656" s="99"/>
      <c r="T12656" s="99"/>
      <c r="U12656" s="99"/>
      <c r="V12656" s="99"/>
      <c r="W12656" s="99"/>
      <c r="X12656" s="99"/>
      <c r="Y12656" s="99"/>
      <c r="Z12656" s="99"/>
      <c r="AA12656" s="380"/>
      <c r="AF12656" s="326"/>
    </row>
    <row r="12657" spans="1:32" x14ac:dyDescent="0.3">
      <c r="A12657" s="131" t="s">
        <v>6052</v>
      </c>
      <c r="B12657" s="131" t="s">
        <v>2996</v>
      </c>
      <c r="C12657" s="146" t="s">
        <v>8387</v>
      </c>
      <c r="D12657" s="146" t="s">
        <v>4064</v>
      </c>
      <c r="E12657" s="107">
        <v>45442</v>
      </c>
      <c r="F12657" s="93"/>
      <c r="G12657" s="93"/>
      <c r="H12657" s="93"/>
      <c r="I12657" s="99"/>
      <c r="J12657" s="99"/>
      <c r="K12657" s="99"/>
      <c r="L12657" s="99"/>
      <c r="M12657" s="99"/>
      <c r="N12657" s="99"/>
      <c r="O12657" s="99"/>
      <c r="P12657" s="99"/>
      <c r="Q12657" s="99"/>
      <c r="R12657" s="99"/>
      <c r="S12657" s="99"/>
      <c r="T12657" s="99"/>
      <c r="U12657" s="99"/>
      <c r="V12657" s="99"/>
      <c r="W12657" s="99"/>
      <c r="X12657" s="99"/>
      <c r="Y12657" s="99"/>
      <c r="Z12657" s="99"/>
      <c r="AF12657" s="326"/>
    </row>
    <row r="12658" spans="1:32" x14ac:dyDescent="0.25">
      <c r="A12658" s="44" t="s">
        <v>17814</v>
      </c>
      <c r="B12658" s="44" t="s">
        <v>20337</v>
      </c>
      <c r="C12658" s="45" t="s">
        <v>17804</v>
      </c>
      <c r="D12658" s="32" t="s">
        <v>12570</v>
      </c>
      <c r="E12658" s="46">
        <v>46387</v>
      </c>
      <c r="AF12658" s="326"/>
    </row>
    <row r="12659" spans="1:32" x14ac:dyDescent="0.25">
      <c r="A12659" s="44" t="s">
        <v>9656</v>
      </c>
      <c r="B12659" s="44" t="s">
        <v>16264</v>
      </c>
      <c r="C12659" s="45" t="s">
        <v>9935</v>
      </c>
      <c r="D12659" s="93" t="s">
        <v>3876</v>
      </c>
      <c r="E12659" s="359">
        <f>DATE(2026,11,22)</f>
        <v>46348</v>
      </c>
      <c r="F12659" s="93"/>
      <c r="G12659" s="93"/>
      <c r="H12659" s="93"/>
      <c r="I12659" s="99"/>
      <c r="J12659" s="99"/>
      <c r="K12659" s="99"/>
      <c r="L12659" s="99"/>
      <c r="M12659" s="99"/>
      <c r="N12659" s="99"/>
      <c r="O12659" s="99"/>
      <c r="P12659" s="99"/>
      <c r="Q12659" s="99"/>
      <c r="R12659" s="99"/>
      <c r="S12659" s="99"/>
      <c r="T12659" s="99"/>
      <c r="U12659" s="99"/>
      <c r="V12659" s="99"/>
      <c r="W12659" s="99"/>
      <c r="X12659" s="99"/>
      <c r="Y12659" s="99"/>
      <c r="Z12659" s="99"/>
      <c r="AA12659" s="380"/>
      <c r="AF12659" s="326"/>
    </row>
    <row r="12660" spans="1:32" x14ac:dyDescent="0.25">
      <c r="A12660" s="44" t="s">
        <v>8549</v>
      </c>
      <c r="B12660" s="44" t="s">
        <v>5447</v>
      </c>
      <c r="C12660" s="45">
        <v>230807</v>
      </c>
      <c r="D12660" s="45" t="s">
        <v>12340</v>
      </c>
      <c r="E12660" s="45" t="s">
        <v>8966</v>
      </c>
      <c r="AF12660" s="326"/>
    </row>
    <row r="12661" spans="1:32" x14ac:dyDescent="0.25">
      <c r="A12661" s="44" t="s">
        <v>14306</v>
      </c>
      <c r="B12661" s="44" t="s">
        <v>5442</v>
      </c>
      <c r="C12661" s="45">
        <v>25010502</v>
      </c>
      <c r="D12661" s="45" t="s">
        <v>12340</v>
      </c>
      <c r="E12661" s="45" t="s">
        <v>13567</v>
      </c>
      <c r="AF12661" s="326"/>
    </row>
    <row r="12662" spans="1:32" x14ac:dyDescent="0.25">
      <c r="A12662" s="44" t="s">
        <v>14306</v>
      </c>
      <c r="B12662" s="44" t="s">
        <v>5639</v>
      </c>
      <c r="C12662" s="45">
        <v>25010401</v>
      </c>
      <c r="D12662" s="45" t="s">
        <v>12340</v>
      </c>
      <c r="E12662" s="45" t="s">
        <v>13581</v>
      </c>
      <c r="AF12662" s="326"/>
    </row>
    <row r="12663" spans="1:32" x14ac:dyDescent="0.25">
      <c r="A12663" s="44" t="s">
        <v>14306</v>
      </c>
      <c r="B12663" s="44" t="s">
        <v>18828</v>
      </c>
      <c r="C12663" s="45">
        <v>25010501</v>
      </c>
      <c r="D12663" s="45" t="s">
        <v>12340</v>
      </c>
      <c r="E12663" s="45" t="s">
        <v>13567</v>
      </c>
      <c r="AF12663" s="326"/>
    </row>
    <row r="12664" spans="1:32" x14ac:dyDescent="0.25">
      <c r="A12664" s="44" t="s">
        <v>14306</v>
      </c>
      <c r="B12664" s="44" t="s">
        <v>210</v>
      </c>
      <c r="C12664" s="45">
        <v>241001</v>
      </c>
      <c r="D12664" s="45" t="s">
        <v>12340</v>
      </c>
      <c r="E12664" s="45" t="s">
        <v>5650</v>
      </c>
      <c r="AF12664" s="326"/>
    </row>
    <row r="12665" spans="1:32" x14ac:dyDescent="0.25">
      <c r="A12665" s="44" t="s">
        <v>14306</v>
      </c>
      <c r="B12665" s="44" t="s">
        <v>11310</v>
      </c>
      <c r="C12665" s="45">
        <v>24060302</v>
      </c>
      <c r="D12665" s="45" t="s">
        <v>12340</v>
      </c>
      <c r="E12665" s="45" t="s">
        <v>5235</v>
      </c>
      <c r="AF12665" s="326"/>
    </row>
    <row r="12666" spans="1:32" x14ac:dyDescent="0.25">
      <c r="A12666" s="44" t="s">
        <v>14306</v>
      </c>
      <c r="B12666" s="44" t="s">
        <v>18874</v>
      </c>
      <c r="C12666" s="45">
        <v>24060301</v>
      </c>
      <c r="D12666" s="45" t="s">
        <v>12340</v>
      </c>
      <c r="E12666" s="45" t="s">
        <v>5235</v>
      </c>
      <c r="AF12666" s="326"/>
    </row>
    <row r="12667" spans="1:32" x14ac:dyDescent="0.25">
      <c r="A12667" s="44" t="s">
        <v>14306</v>
      </c>
      <c r="B12667" s="44" t="s">
        <v>3298</v>
      </c>
      <c r="C12667" s="45">
        <v>25010402</v>
      </c>
      <c r="D12667" s="45" t="s">
        <v>12340</v>
      </c>
      <c r="E12667" s="45" t="s">
        <v>13581</v>
      </c>
      <c r="AF12667" s="326"/>
    </row>
    <row r="12668" spans="1:32" x14ac:dyDescent="0.25">
      <c r="A12668" s="44" t="s">
        <v>17191</v>
      </c>
      <c r="B12668" s="44" t="s">
        <v>3597</v>
      </c>
      <c r="C12668" s="45">
        <v>250503</v>
      </c>
      <c r="D12668" s="45" t="s">
        <v>12340</v>
      </c>
      <c r="E12668" s="45" t="s">
        <v>16904</v>
      </c>
      <c r="AF12668" s="326"/>
    </row>
    <row r="12669" spans="1:32" x14ac:dyDescent="0.3">
      <c r="A12669" s="372" t="s">
        <v>13402</v>
      </c>
      <c r="B12669" s="372" t="s">
        <v>5066</v>
      </c>
      <c r="C12669" s="125" t="s">
        <v>14355</v>
      </c>
      <c r="D12669" s="32" t="s">
        <v>20621</v>
      </c>
      <c r="E12669" s="125" t="s">
        <v>13567</v>
      </c>
      <c r="F12669" s="125" t="s">
        <v>1236</v>
      </c>
      <c r="G12669" s="125" t="s">
        <v>1237</v>
      </c>
      <c r="AF12669" s="326"/>
    </row>
    <row r="12670" spans="1:32" x14ac:dyDescent="0.25">
      <c r="A12670" s="44" t="s">
        <v>9657</v>
      </c>
      <c r="B12670" s="44" t="s">
        <v>15891</v>
      </c>
      <c r="C12670" s="45" t="s">
        <v>7153</v>
      </c>
      <c r="D12670" s="93" t="s">
        <v>3876</v>
      </c>
      <c r="E12670" s="359">
        <f>DATE(2027,2,3)</f>
        <v>46421</v>
      </c>
      <c r="F12670" s="93"/>
      <c r="G12670" s="93"/>
      <c r="H12670" s="93"/>
      <c r="I12670" s="99"/>
      <c r="J12670" s="99"/>
      <c r="K12670" s="99"/>
      <c r="L12670" s="99"/>
      <c r="M12670" s="99"/>
      <c r="N12670" s="99"/>
      <c r="O12670" s="99"/>
      <c r="P12670" s="99"/>
      <c r="Q12670" s="99"/>
      <c r="R12670" s="99"/>
      <c r="S12670" s="99"/>
      <c r="T12670" s="99"/>
      <c r="U12670" s="99"/>
      <c r="V12670" s="99"/>
      <c r="W12670" s="99"/>
      <c r="X12670" s="99"/>
      <c r="Y12670" s="99"/>
      <c r="Z12670" s="99"/>
      <c r="AF12670" s="326"/>
    </row>
    <row r="12671" spans="1:32" x14ac:dyDescent="0.25">
      <c r="A12671" s="44" t="s">
        <v>18167</v>
      </c>
      <c r="B12671" s="44" t="s">
        <v>18168</v>
      </c>
      <c r="C12671" s="45" t="s">
        <v>18434</v>
      </c>
      <c r="D12671" s="93" t="s">
        <v>3876</v>
      </c>
      <c r="E12671" s="359">
        <f>DATE(2029,12,2)</f>
        <v>47454</v>
      </c>
      <c r="F12671" s="93"/>
      <c r="G12671" s="93"/>
      <c r="H12671" s="93"/>
      <c r="I12671" s="99"/>
      <c r="J12671" s="99"/>
      <c r="K12671" s="99"/>
      <c r="L12671" s="99"/>
      <c r="M12671" s="99"/>
      <c r="N12671" s="99"/>
      <c r="O12671" s="99"/>
      <c r="P12671" s="99"/>
      <c r="Q12671" s="99"/>
      <c r="R12671" s="99"/>
      <c r="S12671" s="99"/>
      <c r="T12671" s="99"/>
      <c r="U12671" s="99"/>
      <c r="V12671" s="99"/>
      <c r="W12671" s="99"/>
      <c r="X12671" s="99"/>
      <c r="Y12671" s="99"/>
      <c r="Z12671" s="99"/>
      <c r="AF12671" s="326"/>
    </row>
    <row r="12672" spans="1:32" x14ac:dyDescent="0.3">
      <c r="A12672" s="372" t="s">
        <v>20542</v>
      </c>
      <c r="B12672" s="372" t="s">
        <v>1217</v>
      </c>
      <c r="C12672" s="125" t="s">
        <v>20617</v>
      </c>
      <c r="D12672" s="32" t="s">
        <v>20621</v>
      </c>
      <c r="E12672" s="125" t="s">
        <v>10032</v>
      </c>
      <c r="F12672" s="125" t="s">
        <v>1237</v>
      </c>
      <c r="G12672" s="125" t="s">
        <v>1237</v>
      </c>
      <c r="AF12672" s="326"/>
    </row>
    <row r="12673" spans="1:32" x14ac:dyDescent="0.25">
      <c r="A12673" s="44" t="s">
        <v>7031</v>
      </c>
      <c r="B12673" s="44" t="s">
        <v>18840</v>
      </c>
      <c r="C12673" s="45">
        <v>260202</v>
      </c>
      <c r="D12673" s="45" t="s">
        <v>12340</v>
      </c>
      <c r="E12673" s="45" t="s">
        <v>10021</v>
      </c>
      <c r="AF12673" s="326"/>
    </row>
    <row r="12674" spans="1:32" x14ac:dyDescent="0.25">
      <c r="A12674" s="44" t="s">
        <v>17192</v>
      </c>
      <c r="B12674" s="44" t="s">
        <v>3161</v>
      </c>
      <c r="C12674" s="45">
        <v>25090102</v>
      </c>
      <c r="D12674" s="45" t="s">
        <v>12340</v>
      </c>
      <c r="E12674" s="45" t="s">
        <v>5246</v>
      </c>
      <c r="AF12674" s="326"/>
    </row>
    <row r="12675" spans="1:32" x14ac:dyDescent="0.25">
      <c r="A12675" s="44" t="s">
        <v>17192</v>
      </c>
      <c r="B12675" s="44" t="s">
        <v>2267</v>
      </c>
      <c r="C12675" s="45">
        <v>25090101</v>
      </c>
      <c r="D12675" s="45" t="s">
        <v>12340</v>
      </c>
      <c r="E12675" s="45" t="s">
        <v>5246</v>
      </c>
      <c r="AF12675" s="326"/>
    </row>
    <row r="12676" spans="1:32" x14ac:dyDescent="0.25">
      <c r="A12676" s="44" t="s">
        <v>9658</v>
      </c>
      <c r="B12676" s="44" t="s">
        <v>15956</v>
      </c>
      <c r="C12676" s="45" t="s">
        <v>7154</v>
      </c>
      <c r="D12676" s="93" t="s">
        <v>3876</v>
      </c>
      <c r="E12676" s="359">
        <f>DATE(2027,4,20)</f>
        <v>46497</v>
      </c>
      <c r="F12676" s="93"/>
      <c r="G12676" s="93"/>
      <c r="H12676" s="93"/>
      <c r="I12676" s="99"/>
      <c r="J12676" s="99"/>
      <c r="K12676" s="99"/>
      <c r="L12676" s="99"/>
      <c r="M12676" s="99"/>
      <c r="N12676" s="99"/>
      <c r="O12676" s="99"/>
      <c r="P12676" s="99"/>
      <c r="Q12676" s="99"/>
      <c r="R12676" s="99"/>
      <c r="S12676" s="99"/>
      <c r="T12676" s="99"/>
      <c r="U12676" s="99"/>
      <c r="V12676" s="99"/>
      <c r="W12676" s="99"/>
      <c r="X12676" s="99"/>
      <c r="Y12676" s="99"/>
      <c r="Z12676" s="99"/>
      <c r="AF12676" s="326"/>
    </row>
    <row r="12677" spans="1:32" x14ac:dyDescent="0.25">
      <c r="A12677" s="44" t="s">
        <v>19562</v>
      </c>
      <c r="B12677" s="44" t="s">
        <v>10031</v>
      </c>
      <c r="C12677" s="45">
        <v>260105</v>
      </c>
      <c r="D12677" s="45" t="s">
        <v>12340</v>
      </c>
      <c r="E12677" s="45" t="s">
        <v>19008</v>
      </c>
      <c r="AF12677" s="326"/>
    </row>
    <row r="12678" spans="1:32" x14ac:dyDescent="0.25">
      <c r="A12678" s="44" t="s">
        <v>4282</v>
      </c>
      <c r="B12678" s="44" t="s">
        <v>1941</v>
      </c>
      <c r="C12678" s="45" t="s">
        <v>7667</v>
      </c>
      <c r="D12678" s="46" t="s">
        <v>13037</v>
      </c>
      <c r="E12678" s="46">
        <v>46495</v>
      </c>
      <c r="AF12678" s="326"/>
    </row>
    <row r="12679" spans="1:32" x14ac:dyDescent="0.25">
      <c r="A12679" s="44" t="s">
        <v>4282</v>
      </c>
      <c r="B12679" s="44" t="s">
        <v>1941</v>
      </c>
      <c r="C12679" s="45" t="s">
        <v>7667</v>
      </c>
      <c r="D12679" s="46" t="s">
        <v>13037</v>
      </c>
      <c r="E12679" s="46">
        <v>46495</v>
      </c>
      <c r="AF12679" s="326"/>
    </row>
    <row r="12680" spans="1:32" x14ac:dyDescent="0.25">
      <c r="A12680" s="44" t="s">
        <v>4282</v>
      </c>
      <c r="B12680" s="44" t="s">
        <v>1941</v>
      </c>
      <c r="C12680" s="45" t="s">
        <v>7667</v>
      </c>
      <c r="D12680" s="46" t="s">
        <v>13037</v>
      </c>
      <c r="E12680" s="46">
        <v>46495</v>
      </c>
      <c r="AF12680" s="326"/>
    </row>
    <row r="12681" spans="1:32" x14ac:dyDescent="0.25">
      <c r="A12681" s="44" t="s">
        <v>9659</v>
      </c>
      <c r="B12681" s="44" t="s">
        <v>16265</v>
      </c>
      <c r="C12681" s="45" t="s">
        <v>10606</v>
      </c>
      <c r="D12681" s="93" t="s">
        <v>3876</v>
      </c>
      <c r="E12681" s="359">
        <f>DATE(2028,3,25)</f>
        <v>46837</v>
      </c>
      <c r="F12681" s="93"/>
      <c r="G12681" s="93"/>
      <c r="H12681" s="93"/>
      <c r="I12681" s="99"/>
      <c r="J12681" s="99"/>
      <c r="K12681" s="99"/>
      <c r="L12681" s="99"/>
      <c r="M12681" s="99"/>
      <c r="N12681" s="99"/>
      <c r="O12681" s="99"/>
      <c r="P12681" s="99"/>
      <c r="Q12681" s="99"/>
      <c r="R12681" s="99"/>
      <c r="S12681" s="99"/>
      <c r="T12681" s="99"/>
      <c r="U12681" s="99"/>
      <c r="V12681" s="99"/>
      <c r="W12681" s="99"/>
      <c r="X12681" s="99"/>
      <c r="Y12681" s="99"/>
      <c r="Z12681" s="99"/>
      <c r="AF12681" s="326"/>
    </row>
    <row r="12682" spans="1:32" x14ac:dyDescent="0.25">
      <c r="A12682" s="44" t="s">
        <v>9659</v>
      </c>
      <c r="B12682" s="44" t="s">
        <v>16102</v>
      </c>
      <c r="C12682" s="45" t="s">
        <v>10607</v>
      </c>
      <c r="D12682" s="93" t="s">
        <v>3876</v>
      </c>
      <c r="E12682" s="359">
        <f>DATE(2028,3,27)</f>
        <v>46839</v>
      </c>
      <c r="F12682" s="93"/>
      <c r="G12682" s="93"/>
      <c r="H12682" s="93"/>
      <c r="I12682" s="99"/>
      <c r="J12682" s="99"/>
      <c r="K12682" s="99"/>
      <c r="L12682" s="99"/>
      <c r="M12682" s="99"/>
      <c r="N12682" s="99"/>
      <c r="O12682" s="99"/>
      <c r="P12682" s="99"/>
      <c r="Q12682" s="99"/>
      <c r="R12682" s="99"/>
      <c r="S12682" s="99"/>
      <c r="T12682" s="99"/>
      <c r="U12682" s="99"/>
      <c r="V12682" s="99"/>
      <c r="W12682" s="99"/>
      <c r="X12682" s="99"/>
      <c r="Y12682" s="99"/>
      <c r="Z12682" s="99"/>
      <c r="AF12682" s="326"/>
    </row>
    <row r="12683" spans="1:32" x14ac:dyDescent="0.25">
      <c r="A12683" s="44" t="s">
        <v>9659</v>
      </c>
      <c r="B12683" s="44" t="s">
        <v>16266</v>
      </c>
      <c r="C12683" s="45" t="s">
        <v>10608</v>
      </c>
      <c r="D12683" s="93" t="s">
        <v>3876</v>
      </c>
      <c r="E12683" s="359">
        <f>DATE(2028,4,4)</f>
        <v>46847</v>
      </c>
      <c r="F12683" s="93"/>
      <c r="G12683" s="93"/>
      <c r="H12683" s="93"/>
      <c r="I12683" s="99"/>
      <c r="J12683" s="99"/>
      <c r="K12683" s="99"/>
      <c r="L12683" s="99"/>
      <c r="M12683" s="99"/>
      <c r="N12683" s="99"/>
      <c r="O12683" s="99"/>
      <c r="P12683" s="99"/>
      <c r="Q12683" s="99"/>
      <c r="R12683" s="99"/>
      <c r="S12683" s="99"/>
      <c r="T12683" s="99"/>
      <c r="U12683" s="99"/>
      <c r="V12683" s="99"/>
      <c r="W12683" s="99"/>
      <c r="X12683" s="99"/>
      <c r="Y12683" s="99"/>
      <c r="Z12683" s="99"/>
      <c r="AF12683" s="326"/>
    </row>
    <row r="12684" spans="1:32" x14ac:dyDescent="0.25">
      <c r="A12684" s="44" t="s">
        <v>9659</v>
      </c>
      <c r="B12684" s="44" t="s">
        <v>16208</v>
      </c>
      <c r="C12684" s="45" t="s">
        <v>10605</v>
      </c>
      <c r="D12684" s="93" t="s">
        <v>3876</v>
      </c>
      <c r="E12684" s="359">
        <f>DATE(2028,3,29)</f>
        <v>46841</v>
      </c>
      <c r="F12684" s="93"/>
      <c r="G12684" s="93"/>
      <c r="H12684" s="93"/>
      <c r="I12684" s="99"/>
      <c r="J12684" s="99"/>
      <c r="K12684" s="99"/>
      <c r="L12684" s="99"/>
      <c r="M12684" s="99"/>
      <c r="N12684" s="99"/>
      <c r="O12684" s="99"/>
      <c r="P12684" s="99"/>
      <c r="Q12684" s="99"/>
      <c r="R12684" s="99"/>
      <c r="S12684" s="99"/>
      <c r="T12684" s="99"/>
      <c r="U12684" s="99"/>
      <c r="V12684" s="99"/>
      <c r="W12684" s="99"/>
      <c r="X12684" s="99"/>
      <c r="Y12684" s="99"/>
      <c r="Z12684" s="99"/>
      <c r="AF12684" s="326"/>
    </row>
    <row r="12685" spans="1:32" x14ac:dyDescent="0.25">
      <c r="A12685" s="44" t="s">
        <v>9659</v>
      </c>
      <c r="B12685" s="44" t="s">
        <v>15880</v>
      </c>
      <c r="C12685" s="45" t="s">
        <v>5402</v>
      </c>
      <c r="D12685" s="93" t="s">
        <v>3876</v>
      </c>
      <c r="E12685" s="359">
        <f>DATE(2026,11,7)</f>
        <v>46333</v>
      </c>
      <c r="F12685" s="93"/>
      <c r="G12685" s="93"/>
      <c r="H12685" s="93"/>
      <c r="I12685" s="99"/>
      <c r="J12685" s="99"/>
      <c r="K12685" s="99"/>
      <c r="L12685" s="99"/>
      <c r="M12685" s="99"/>
      <c r="N12685" s="99"/>
      <c r="O12685" s="99"/>
      <c r="P12685" s="99"/>
      <c r="Q12685" s="99"/>
      <c r="R12685" s="99"/>
      <c r="S12685" s="99"/>
      <c r="T12685" s="99"/>
      <c r="U12685" s="99"/>
      <c r="V12685" s="99"/>
      <c r="W12685" s="99"/>
      <c r="X12685" s="99"/>
      <c r="Y12685" s="99"/>
      <c r="Z12685" s="99"/>
      <c r="AA12685" s="380"/>
      <c r="AF12685" s="326"/>
    </row>
    <row r="12686" spans="1:32" x14ac:dyDescent="0.3">
      <c r="A12686" s="372" t="s">
        <v>12042</v>
      </c>
      <c r="B12686" s="372" t="s">
        <v>4231</v>
      </c>
      <c r="C12686" s="125" t="s">
        <v>11929</v>
      </c>
      <c r="D12686" s="32" t="s">
        <v>20621</v>
      </c>
      <c r="E12686" s="125" t="s">
        <v>7992</v>
      </c>
      <c r="F12686" s="125" t="s">
        <v>1236</v>
      </c>
      <c r="G12686" s="125" t="s">
        <v>1237</v>
      </c>
      <c r="AF12686" s="326"/>
    </row>
    <row r="12687" spans="1:32" x14ac:dyDescent="0.25">
      <c r="A12687" s="44" t="s">
        <v>19563</v>
      </c>
      <c r="B12687" s="44" t="s">
        <v>5639</v>
      </c>
      <c r="C12687" s="45">
        <v>23010401</v>
      </c>
      <c r="D12687" s="45" t="s">
        <v>12340</v>
      </c>
      <c r="E12687" s="45" t="s">
        <v>5640</v>
      </c>
      <c r="AF12687" s="326"/>
    </row>
    <row r="12688" spans="1:32" x14ac:dyDescent="0.25">
      <c r="A12688" s="44" t="s">
        <v>14593</v>
      </c>
      <c r="B12688" s="44" t="s">
        <v>20365</v>
      </c>
      <c r="C12688" s="45" t="s">
        <v>14574</v>
      </c>
      <c r="D12688" s="32" t="s">
        <v>12570</v>
      </c>
      <c r="E12688" s="46">
        <v>46507</v>
      </c>
      <c r="AF12688" s="326"/>
    </row>
    <row r="12689" spans="1:32" x14ac:dyDescent="0.25">
      <c r="A12689" s="44" t="s">
        <v>17193</v>
      </c>
      <c r="B12689" s="44" t="s">
        <v>2433</v>
      </c>
      <c r="C12689" s="45">
        <v>250106</v>
      </c>
      <c r="D12689" s="45" t="s">
        <v>12340</v>
      </c>
      <c r="E12689" s="45" t="s">
        <v>12896</v>
      </c>
      <c r="AF12689" s="326"/>
    </row>
    <row r="12690" spans="1:32" x14ac:dyDescent="0.25">
      <c r="A12690" s="44" t="s">
        <v>619</v>
      </c>
      <c r="B12690" s="44" t="s">
        <v>20403</v>
      </c>
      <c r="C12690" s="45" t="s">
        <v>7896</v>
      </c>
      <c r="D12690" s="32" t="s">
        <v>12570</v>
      </c>
      <c r="E12690" s="46">
        <v>46599</v>
      </c>
      <c r="AF12690" s="326"/>
    </row>
    <row r="12691" spans="1:32" x14ac:dyDescent="0.25">
      <c r="A12691" s="44" t="s">
        <v>9095</v>
      </c>
      <c r="B12691" s="44" t="s">
        <v>970</v>
      </c>
      <c r="C12691" s="45">
        <v>231104</v>
      </c>
      <c r="D12691" s="45" t="s">
        <v>12340</v>
      </c>
      <c r="E12691" s="45" t="s">
        <v>9018</v>
      </c>
      <c r="AF12691" s="326"/>
    </row>
    <row r="12692" spans="1:32" x14ac:dyDescent="0.25">
      <c r="A12692" s="44" t="s">
        <v>9095</v>
      </c>
      <c r="B12692" s="44" t="s">
        <v>3598</v>
      </c>
      <c r="C12692" s="45">
        <v>240301</v>
      </c>
      <c r="D12692" s="45" t="s">
        <v>12340</v>
      </c>
      <c r="E12692" s="45" t="s">
        <v>10032</v>
      </c>
      <c r="AF12692" s="326"/>
    </row>
    <row r="12693" spans="1:32" x14ac:dyDescent="0.3">
      <c r="A12693" s="372" t="s">
        <v>16639</v>
      </c>
      <c r="B12693" s="372" t="s">
        <v>5070</v>
      </c>
      <c r="C12693" s="125" t="s">
        <v>16881</v>
      </c>
      <c r="D12693" s="32" t="s">
        <v>20621</v>
      </c>
      <c r="E12693" s="125" t="s">
        <v>10638</v>
      </c>
      <c r="F12693" s="125" t="s">
        <v>1236</v>
      </c>
      <c r="G12693" s="125" t="s">
        <v>1237</v>
      </c>
      <c r="AF12693" s="326"/>
    </row>
    <row r="12694" spans="1:32" x14ac:dyDescent="0.25">
      <c r="A12694" s="44" t="s">
        <v>19564</v>
      </c>
      <c r="B12694" s="44" t="s">
        <v>10031</v>
      </c>
      <c r="C12694" s="45">
        <v>240101</v>
      </c>
      <c r="D12694" s="45" t="s">
        <v>12340</v>
      </c>
      <c r="E12694" s="45" t="s">
        <v>10032</v>
      </c>
      <c r="AF12694" s="326"/>
    </row>
    <row r="12695" spans="1:32" x14ac:dyDescent="0.25">
      <c r="A12695" s="44" t="s">
        <v>19564</v>
      </c>
      <c r="B12695" s="44" t="s">
        <v>3298</v>
      </c>
      <c r="C12695" s="45">
        <v>26010402</v>
      </c>
      <c r="D12695" s="45" t="s">
        <v>12340</v>
      </c>
      <c r="E12695" s="45" t="s">
        <v>18836</v>
      </c>
      <c r="AF12695" s="326"/>
    </row>
    <row r="12696" spans="1:32" x14ac:dyDescent="0.25">
      <c r="A12696" s="44" t="s">
        <v>19564</v>
      </c>
      <c r="B12696" s="44" t="s">
        <v>5639</v>
      </c>
      <c r="C12696" s="45">
        <v>26010401</v>
      </c>
      <c r="D12696" s="45" t="s">
        <v>12340</v>
      </c>
      <c r="E12696" s="45" t="s">
        <v>18836</v>
      </c>
      <c r="AF12696" s="326"/>
    </row>
    <row r="12697" spans="1:32" x14ac:dyDescent="0.25">
      <c r="A12697" s="44" t="s">
        <v>1126</v>
      </c>
      <c r="B12697" s="44" t="s">
        <v>16012</v>
      </c>
      <c r="C12697" s="45" t="s">
        <v>8272</v>
      </c>
      <c r="D12697" s="93" t="s">
        <v>3876</v>
      </c>
      <c r="E12697" s="359">
        <f>DATE(2027,6,16)</f>
        <v>46554</v>
      </c>
      <c r="F12697" s="93"/>
      <c r="G12697" s="93"/>
      <c r="H12697" s="93"/>
      <c r="I12697" s="99"/>
      <c r="J12697" s="99"/>
      <c r="K12697" s="99"/>
      <c r="L12697" s="99"/>
      <c r="M12697" s="99"/>
      <c r="N12697" s="99"/>
      <c r="O12697" s="99"/>
      <c r="P12697" s="99"/>
      <c r="Q12697" s="99"/>
      <c r="R12697" s="99"/>
      <c r="S12697" s="99"/>
      <c r="T12697" s="99"/>
      <c r="U12697" s="99"/>
      <c r="V12697" s="99"/>
      <c r="W12697" s="99"/>
      <c r="X12697" s="99"/>
      <c r="Y12697" s="99"/>
      <c r="Z12697" s="99"/>
      <c r="AF12697" s="326"/>
    </row>
    <row r="12698" spans="1:32" x14ac:dyDescent="0.25">
      <c r="A12698" s="44" t="s">
        <v>14546</v>
      </c>
      <c r="B12698" s="44" t="s">
        <v>20343</v>
      </c>
      <c r="C12698" s="45" t="s">
        <v>14521</v>
      </c>
      <c r="D12698" s="32" t="s">
        <v>12570</v>
      </c>
      <c r="E12698" s="46">
        <v>46387</v>
      </c>
      <c r="AF12698" s="326"/>
    </row>
    <row r="12699" spans="1:32" x14ac:dyDescent="0.25">
      <c r="A12699" s="44" t="s">
        <v>469</v>
      </c>
      <c r="B12699" s="44" t="s">
        <v>13134</v>
      </c>
      <c r="C12699" s="45">
        <v>13.23</v>
      </c>
      <c r="D12699" s="45" t="s">
        <v>13565</v>
      </c>
      <c r="E12699" s="46">
        <v>46934</v>
      </c>
      <c r="F12699" s="45"/>
      <c r="G12699" s="93"/>
      <c r="H12699" s="93"/>
      <c r="I12699" s="99"/>
      <c r="J12699" s="99"/>
      <c r="K12699" s="99"/>
      <c r="L12699" s="99"/>
      <c r="M12699" s="99"/>
      <c r="N12699" s="99"/>
      <c r="O12699" s="99"/>
      <c r="P12699" s="99"/>
      <c r="Q12699" s="99"/>
      <c r="R12699" s="99"/>
      <c r="S12699" s="99"/>
      <c r="T12699" s="99"/>
      <c r="U12699" s="99"/>
      <c r="V12699" s="99"/>
      <c r="W12699" s="99"/>
      <c r="X12699" s="99"/>
      <c r="Y12699" s="99"/>
      <c r="Z12699" s="99"/>
      <c r="AF12699" s="326"/>
    </row>
    <row r="12700" spans="1:32" x14ac:dyDescent="0.25">
      <c r="A12700" s="44" t="s">
        <v>469</v>
      </c>
      <c r="B12700" s="44" t="s">
        <v>5447</v>
      </c>
      <c r="C12700" s="45">
        <v>220802</v>
      </c>
      <c r="D12700" s="45" t="s">
        <v>12340</v>
      </c>
      <c r="E12700" s="45" t="s">
        <v>5239</v>
      </c>
      <c r="AF12700" s="326"/>
    </row>
    <row r="12701" spans="1:32" x14ac:dyDescent="0.3">
      <c r="A12701" s="92" t="s">
        <v>14019</v>
      </c>
      <c r="B12701" s="92" t="s">
        <v>2255</v>
      </c>
      <c r="C12701" s="349" t="s">
        <v>4988</v>
      </c>
      <c r="D12701" s="349" t="s">
        <v>14041</v>
      </c>
      <c r="E12701" s="351">
        <v>46752</v>
      </c>
      <c r="F12701" s="93"/>
      <c r="G12701" s="93"/>
      <c r="H12701" s="93"/>
      <c r="I12701" s="99"/>
      <c r="J12701" s="99"/>
      <c r="K12701" s="99"/>
      <c r="L12701" s="99"/>
      <c r="M12701" s="99"/>
      <c r="N12701" s="99"/>
      <c r="O12701" s="99"/>
      <c r="P12701" s="99"/>
      <c r="Q12701" s="99"/>
      <c r="R12701" s="99"/>
      <c r="S12701" s="99"/>
      <c r="T12701" s="99"/>
      <c r="U12701" s="99"/>
      <c r="V12701" s="99"/>
      <c r="W12701" s="99"/>
      <c r="X12701" s="99"/>
      <c r="Y12701" s="99"/>
      <c r="Z12701" s="99"/>
      <c r="AF12701" s="326"/>
    </row>
    <row r="12702" spans="1:32" x14ac:dyDescent="0.25">
      <c r="A12702" s="44" t="s">
        <v>2307</v>
      </c>
      <c r="B12702" s="44" t="s">
        <v>12145</v>
      </c>
      <c r="C12702" s="45" t="s">
        <v>12159</v>
      </c>
      <c r="D12702" s="45" t="s">
        <v>12177</v>
      </c>
      <c r="E12702" s="45" t="s">
        <v>5311</v>
      </c>
      <c r="F12702" s="93"/>
      <c r="G12702" s="93"/>
      <c r="H12702" s="93"/>
      <c r="I12702" s="99"/>
      <c r="J12702" s="99"/>
      <c r="K12702" s="99"/>
      <c r="L12702" s="99"/>
      <c r="M12702" s="99"/>
      <c r="N12702" s="99"/>
      <c r="O12702" s="99"/>
      <c r="P12702" s="99"/>
      <c r="Q12702" s="99"/>
      <c r="R12702" s="99"/>
      <c r="S12702" s="99"/>
      <c r="T12702" s="99"/>
      <c r="U12702" s="99"/>
      <c r="V12702" s="99"/>
      <c r="W12702" s="99"/>
      <c r="X12702" s="99"/>
      <c r="Y12702" s="99"/>
      <c r="Z12702" s="99"/>
      <c r="AF12702" s="326"/>
    </row>
    <row r="12703" spans="1:32" x14ac:dyDescent="0.25">
      <c r="A12703" s="44" t="s">
        <v>2307</v>
      </c>
      <c r="B12703" s="44" t="s">
        <v>12145</v>
      </c>
      <c r="C12703" s="45" t="s">
        <v>12159</v>
      </c>
      <c r="D12703" s="93" t="s">
        <v>18817</v>
      </c>
      <c r="E12703" s="45" t="s">
        <v>5311</v>
      </c>
      <c r="F12703" s="379"/>
      <c r="G12703" s="379"/>
      <c r="H12703" s="379"/>
      <c r="I12703" s="380"/>
      <c r="J12703" s="380"/>
      <c r="K12703" s="380"/>
      <c r="L12703" s="380"/>
      <c r="M12703" s="380"/>
      <c r="N12703" s="380"/>
      <c r="O12703" s="380"/>
      <c r="P12703" s="380"/>
      <c r="Q12703" s="380"/>
      <c r="R12703" s="380"/>
      <c r="S12703" s="380"/>
      <c r="T12703" s="380"/>
      <c r="U12703" s="380"/>
      <c r="V12703" s="380"/>
      <c r="W12703" s="380"/>
      <c r="X12703" s="380"/>
      <c r="Y12703" s="380"/>
      <c r="Z12703" s="380"/>
      <c r="AA12703" s="380"/>
      <c r="AF12703" s="326"/>
    </row>
    <row r="12704" spans="1:32" x14ac:dyDescent="0.25">
      <c r="A12704" s="44" t="s">
        <v>2307</v>
      </c>
      <c r="B12704" s="44" t="s">
        <v>11313</v>
      </c>
      <c r="C12704" s="45">
        <v>240302</v>
      </c>
      <c r="D12704" s="45" t="s">
        <v>12340</v>
      </c>
      <c r="E12704" s="45" t="s">
        <v>2686</v>
      </c>
      <c r="AF12704" s="326"/>
    </row>
    <row r="12705" spans="1:32" x14ac:dyDescent="0.3">
      <c r="A12705" s="99" t="s">
        <v>2206</v>
      </c>
      <c r="B12705" s="92" t="s">
        <v>16744</v>
      </c>
      <c r="C12705" s="93" t="s">
        <v>16745</v>
      </c>
      <c r="D12705" s="93" t="s">
        <v>1250</v>
      </c>
      <c r="E12705" s="94">
        <v>46316</v>
      </c>
      <c r="F12705" s="93"/>
      <c r="G12705" s="93"/>
      <c r="H12705" s="93"/>
      <c r="I12705" s="99"/>
      <c r="J12705" s="99"/>
      <c r="K12705" s="99"/>
      <c r="L12705" s="99"/>
      <c r="M12705" s="99"/>
      <c r="N12705" s="99"/>
      <c r="O12705" s="99"/>
      <c r="P12705" s="99"/>
      <c r="Q12705" s="99"/>
      <c r="R12705" s="99"/>
      <c r="S12705" s="99"/>
      <c r="T12705" s="99"/>
      <c r="U12705" s="99"/>
      <c r="V12705" s="99"/>
      <c r="W12705" s="99"/>
      <c r="X12705" s="99"/>
      <c r="Y12705" s="99"/>
      <c r="Z12705" s="99"/>
      <c r="AA12705" s="380"/>
      <c r="AF12705" s="326"/>
    </row>
    <row r="12706" spans="1:32" x14ac:dyDescent="0.25">
      <c r="A12706" s="44" t="s">
        <v>13403</v>
      </c>
      <c r="B12706" s="44" t="s">
        <v>13169</v>
      </c>
      <c r="C12706" s="45">
        <v>19.239999999999998</v>
      </c>
      <c r="D12706" s="45" t="s">
        <v>13565</v>
      </c>
      <c r="E12706" s="46">
        <v>47299</v>
      </c>
      <c r="F12706" s="45"/>
      <c r="G12706" s="93"/>
      <c r="H12706" s="93"/>
      <c r="I12706" s="99"/>
      <c r="J12706" s="99"/>
      <c r="K12706" s="99"/>
      <c r="L12706" s="99"/>
      <c r="M12706" s="99"/>
      <c r="N12706" s="99"/>
      <c r="O12706" s="99"/>
      <c r="P12706" s="99"/>
      <c r="Q12706" s="99"/>
      <c r="R12706" s="99"/>
      <c r="S12706" s="99"/>
      <c r="T12706" s="99"/>
      <c r="U12706" s="99"/>
      <c r="V12706" s="99"/>
      <c r="W12706" s="99"/>
      <c r="X12706" s="99"/>
      <c r="Y12706" s="99"/>
      <c r="Z12706" s="99"/>
      <c r="AF12706" s="326"/>
    </row>
    <row r="12707" spans="1:32" x14ac:dyDescent="0.25">
      <c r="A12707" s="44" t="s">
        <v>13403</v>
      </c>
      <c r="B12707" s="44" t="s">
        <v>13188</v>
      </c>
      <c r="C12707" s="45">
        <v>35.24</v>
      </c>
      <c r="D12707" s="45" t="s">
        <v>13565</v>
      </c>
      <c r="E12707" s="46">
        <v>47299</v>
      </c>
      <c r="F12707" s="45"/>
      <c r="G12707" s="93"/>
      <c r="H12707" s="93"/>
      <c r="I12707" s="99"/>
      <c r="J12707" s="99"/>
      <c r="K12707" s="99"/>
      <c r="L12707" s="99"/>
      <c r="M12707" s="99"/>
      <c r="N12707" s="99"/>
      <c r="O12707" s="99"/>
      <c r="P12707" s="99"/>
      <c r="Q12707" s="99"/>
      <c r="R12707" s="99"/>
      <c r="S12707" s="99"/>
      <c r="T12707" s="99"/>
      <c r="U12707" s="99"/>
      <c r="V12707" s="99"/>
      <c r="W12707" s="99"/>
      <c r="X12707" s="99"/>
      <c r="Y12707" s="99"/>
      <c r="Z12707" s="99"/>
      <c r="AF12707" s="326"/>
    </row>
    <row r="12708" spans="1:32" ht="14.4" x14ac:dyDescent="0.3">
      <c r="A12708" s="385" t="s">
        <v>4949</v>
      </c>
      <c r="B12708" s="385" t="s">
        <v>4974</v>
      </c>
      <c r="C12708" s="387" t="s">
        <v>4988</v>
      </c>
      <c r="D12708" s="93" t="s">
        <v>5007</v>
      </c>
      <c r="E12708" s="389" t="s">
        <v>10500</v>
      </c>
      <c r="AF12708" s="326"/>
    </row>
    <row r="12709" spans="1:32" x14ac:dyDescent="0.3">
      <c r="A12709" s="103" t="s">
        <v>2818</v>
      </c>
      <c r="B12709" s="103" t="s">
        <v>2610</v>
      </c>
      <c r="C12709" s="147" t="s">
        <v>2611</v>
      </c>
      <c r="D12709" s="147" t="s">
        <v>1808</v>
      </c>
      <c r="E12709" s="116">
        <v>45279</v>
      </c>
      <c r="F12709" s="93"/>
      <c r="G12709" s="93"/>
      <c r="H12709" s="93"/>
      <c r="I12709" s="99"/>
      <c r="J12709" s="99"/>
      <c r="K12709" s="99"/>
      <c r="L12709" s="99"/>
      <c r="M12709" s="99"/>
      <c r="N12709" s="99"/>
      <c r="O12709" s="99"/>
      <c r="P12709" s="99"/>
      <c r="Q12709" s="99"/>
      <c r="R12709" s="99"/>
      <c r="S12709" s="99"/>
      <c r="T12709" s="99"/>
      <c r="U12709" s="99"/>
      <c r="V12709" s="99"/>
      <c r="W12709" s="99"/>
      <c r="X12709" s="99"/>
      <c r="Y12709" s="99"/>
      <c r="Z12709" s="99"/>
      <c r="AF12709" s="326"/>
    </row>
    <row r="12710" spans="1:32" x14ac:dyDescent="0.3">
      <c r="A12710" s="57" t="s">
        <v>445</v>
      </c>
      <c r="B12710" s="92" t="s">
        <v>3862</v>
      </c>
      <c r="C12710" s="93" t="s">
        <v>3860</v>
      </c>
      <c r="D12710" s="93" t="s">
        <v>3861</v>
      </c>
      <c r="E12710" s="94">
        <v>46203</v>
      </c>
      <c r="F12710" s="93"/>
      <c r="G12710" s="93"/>
      <c r="H12710" s="93"/>
      <c r="I12710" s="99"/>
      <c r="J12710" s="99"/>
      <c r="K12710" s="99"/>
      <c r="L12710" s="99"/>
      <c r="M12710" s="99"/>
      <c r="N12710" s="99"/>
      <c r="O12710" s="99"/>
      <c r="P12710" s="99"/>
      <c r="Q12710" s="99"/>
      <c r="R12710" s="99"/>
      <c r="S12710" s="99"/>
      <c r="T12710" s="99"/>
      <c r="U12710" s="99"/>
      <c r="V12710" s="99"/>
      <c r="W12710" s="99"/>
      <c r="X12710" s="99"/>
      <c r="Y12710" s="99"/>
      <c r="Z12710" s="99"/>
      <c r="AA12710" s="380"/>
      <c r="AF12710" s="326"/>
    </row>
    <row r="12711" spans="1:32" x14ac:dyDescent="0.25">
      <c r="A12711" s="44" t="s">
        <v>445</v>
      </c>
      <c r="B12711" s="44" t="s">
        <v>13117</v>
      </c>
      <c r="C12711" s="45">
        <v>11.24</v>
      </c>
      <c r="D12711" s="45" t="s">
        <v>13565</v>
      </c>
      <c r="E12711" s="46">
        <v>47299</v>
      </c>
      <c r="F12711" s="45"/>
      <c r="G12711" s="93"/>
      <c r="H12711" s="93"/>
      <c r="I12711" s="99"/>
      <c r="J12711" s="99"/>
      <c r="K12711" s="99"/>
      <c r="L12711" s="99"/>
      <c r="M12711" s="99"/>
      <c r="N12711" s="99"/>
      <c r="O12711" s="99"/>
      <c r="P12711" s="99"/>
      <c r="Q12711" s="99"/>
      <c r="R12711" s="99"/>
      <c r="S12711" s="99"/>
      <c r="T12711" s="99"/>
      <c r="U12711" s="99"/>
      <c r="V12711" s="99"/>
      <c r="W12711" s="99"/>
      <c r="X12711" s="99"/>
      <c r="Y12711" s="99"/>
      <c r="Z12711" s="99"/>
      <c r="AF12711" s="326"/>
    </row>
    <row r="12712" spans="1:32" x14ac:dyDescent="0.25">
      <c r="A12712" s="44" t="s">
        <v>445</v>
      </c>
      <c r="B12712" s="44" t="s">
        <v>13169</v>
      </c>
      <c r="C12712" s="45">
        <v>19.239999999999998</v>
      </c>
      <c r="D12712" s="45" t="s">
        <v>13565</v>
      </c>
      <c r="E12712" s="46">
        <v>47299</v>
      </c>
      <c r="F12712" s="45"/>
      <c r="G12712" s="93"/>
      <c r="H12712" s="93"/>
      <c r="I12712" s="99"/>
      <c r="J12712" s="99"/>
      <c r="K12712" s="99"/>
      <c r="L12712" s="99"/>
      <c r="M12712" s="99"/>
      <c r="N12712" s="99"/>
      <c r="O12712" s="99"/>
      <c r="P12712" s="99"/>
      <c r="Q12712" s="99"/>
      <c r="R12712" s="99"/>
      <c r="S12712" s="99"/>
      <c r="T12712" s="99"/>
      <c r="U12712" s="99"/>
      <c r="V12712" s="99"/>
      <c r="W12712" s="99"/>
      <c r="X12712" s="99"/>
      <c r="Y12712" s="99"/>
      <c r="Z12712" s="99"/>
      <c r="AF12712" s="326"/>
    </row>
    <row r="12713" spans="1:32" x14ac:dyDescent="0.25">
      <c r="A12713" s="44" t="s">
        <v>445</v>
      </c>
      <c r="B12713" s="44" t="s">
        <v>13188</v>
      </c>
      <c r="C12713" s="45">
        <v>35.24</v>
      </c>
      <c r="D12713" s="45" t="s">
        <v>13565</v>
      </c>
      <c r="E12713" s="46">
        <v>47299</v>
      </c>
      <c r="F12713" s="45"/>
      <c r="G12713" s="93"/>
      <c r="H12713" s="93"/>
      <c r="I12713" s="99"/>
      <c r="J12713" s="99"/>
      <c r="K12713" s="99"/>
      <c r="L12713" s="99"/>
      <c r="M12713" s="99"/>
      <c r="N12713" s="99"/>
      <c r="O12713" s="99"/>
      <c r="P12713" s="99"/>
      <c r="Q12713" s="99"/>
      <c r="R12713" s="99"/>
      <c r="S12713" s="99"/>
      <c r="T12713" s="99"/>
      <c r="U12713" s="99"/>
      <c r="V12713" s="99"/>
      <c r="W12713" s="99"/>
      <c r="X12713" s="99"/>
      <c r="Y12713" s="99"/>
      <c r="Z12713" s="99"/>
      <c r="AF12713" s="326"/>
    </row>
    <row r="12714" spans="1:32" x14ac:dyDescent="0.3">
      <c r="A12714" s="372" t="s">
        <v>12043</v>
      </c>
      <c r="B12714" s="372" t="s">
        <v>2787</v>
      </c>
      <c r="C12714" s="125" t="s">
        <v>8393</v>
      </c>
      <c r="D12714" s="32" t="s">
        <v>20621</v>
      </c>
      <c r="E12714" s="125" t="s">
        <v>4471</v>
      </c>
      <c r="F12714" s="125" t="s">
        <v>1236</v>
      </c>
      <c r="G12714" s="125" t="s">
        <v>1237</v>
      </c>
      <c r="AF12714" s="326"/>
    </row>
    <row r="12715" spans="1:32" x14ac:dyDescent="0.3">
      <c r="A12715" s="372" t="s">
        <v>12043</v>
      </c>
      <c r="B12715" s="372" t="s">
        <v>12348</v>
      </c>
      <c r="C12715" s="125" t="s">
        <v>12188</v>
      </c>
      <c r="D12715" s="32" t="s">
        <v>20621</v>
      </c>
      <c r="E12715" s="125" t="s">
        <v>5239</v>
      </c>
      <c r="F12715" s="125" t="s">
        <v>1236</v>
      </c>
      <c r="G12715" s="125" t="s">
        <v>1237</v>
      </c>
      <c r="AF12715" s="326"/>
    </row>
    <row r="12716" spans="1:32" x14ac:dyDescent="0.25">
      <c r="A12716" s="44" t="s">
        <v>17194</v>
      </c>
      <c r="B12716" s="44" t="s">
        <v>5447</v>
      </c>
      <c r="C12716" s="45">
        <v>250802</v>
      </c>
      <c r="D12716" s="45" t="s">
        <v>12340</v>
      </c>
      <c r="E12716" s="45" t="s">
        <v>10682</v>
      </c>
      <c r="AF12716" s="326"/>
    </row>
    <row r="12717" spans="1:32" x14ac:dyDescent="0.25">
      <c r="A12717" s="44" t="s">
        <v>17194</v>
      </c>
      <c r="B12717" s="44" t="s">
        <v>9024</v>
      </c>
      <c r="C12717" s="45">
        <v>231001</v>
      </c>
      <c r="D12717" s="45" t="s">
        <v>12340</v>
      </c>
      <c r="E12717" s="45" t="s">
        <v>2628</v>
      </c>
      <c r="AF12717" s="326"/>
    </row>
    <row r="12718" spans="1:32" x14ac:dyDescent="0.25">
      <c r="A12718" s="44" t="s">
        <v>13043</v>
      </c>
      <c r="B12718" s="44" t="s">
        <v>13044</v>
      </c>
      <c r="C12718" s="45" t="s">
        <v>13045</v>
      </c>
      <c r="D12718" s="45" t="s">
        <v>1816</v>
      </c>
      <c r="E12718" s="46">
        <v>47268</v>
      </c>
      <c r="F12718" s="45"/>
      <c r="G12718" s="44"/>
      <c r="H12718" s="44"/>
      <c r="I12718" s="44"/>
      <c r="J12718" s="44"/>
      <c r="K12718" s="44"/>
      <c r="L12718" s="99"/>
      <c r="M12718" s="99"/>
      <c r="N12718" s="99"/>
      <c r="O12718" s="99"/>
      <c r="P12718" s="99"/>
      <c r="Q12718" s="99"/>
      <c r="R12718" s="99"/>
      <c r="S12718" s="99"/>
      <c r="T12718" s="99"/>
      <c r="U12718" s="99"/>
      <c r="V12718" s="99"/>
      <c r="W12718" s="99"/>
      <c r="X12718" s="99"/>
      <c r="Y12718" s="99"/>
      <c r="Z12718" s="99"/>
      <c r="AF12718" s="326"/>
    </row>
    <row r="12719" spans="1:32" x14ac:dyDescent="0.3">
      <c r="A12719" s="385" t="s">
        <v>14186</v>
      </c>
      <c r="B12719" s="385" t="s">
        <v>1339</v>
      </c>
      <c r="C12719" s="387">
        <v>24027</v>
      </c>
      <c r="D12719" s="93" t="s">
        <v>5007</v>
      </c>
      <c r="E12719" s="388">
        <v>46507</v>
      </c>
      <c r="AF12719" s="326"/>
    </row>
    <row r="12720" spans="1:32" x14ac:dyDescent="0.25">
      <c r="A12720" s="44" t="s">
        <v>19565</v>
      </c>
      <c r="B12720" s="44" t="s">
        <v>10031</v>
      </c>
      <c r="C12720" s="45">
        <v>260105</v>
      </c>
      <c r="D12720" s="45" t="s">
        <v>12340</v>
      </c>
      <c r="E12720" s="45" t="s">
        <v>19008</v>
      </c>
      <c r="AF12720" s="326"/>
    </row>
    <row r="12721" spans="1:32" x14ac:dyDescent="0.25">
      <c r="A12721" s="44" t="s">
        <v>17740</v>
      </c>
      <c r="B12721" s="44" t="s">
        <v>17641</v>
      </c>
      <c r="C12721" s="45" t="s">
        <v>17741</v>
      </c>
      <c r="D12721" s="46" t="s">
        <v>13037</v>
      </c>
      <c r="E12721" s="46">
        <v>46309</v>
      </c>
      <c r="AF12721" s="326"/>
    </row>
    <row r="12722" spans="1:32" x14ac:dyDescent="0.25">
      <c r="A12722" s="44" t="s">
        <v>17740</v>
      </c>
      <c r="B12722" s="44" t="s">
        <v>17641</v>
      </c>
      <c r="C12722" s="45" t="s">
        <v>17741</v>
      </c>
      <c r="D12722" s="46" t="s">
        <v>13037</v>
      </c>
      <c r="E12722" s="46">
        <v>46309</v>
      </c>
      <c r="AF12722" s="326"/>
    </row>
    <row r="12723" spans="1:32" x14ac:dyDescent="0.3">
      <c r="A12723" s="372" t="s">
        <v>17538</v>
      </c>
      <c r="B12723" s="372" t="s">
        <v>1205</v>
      </c>
      <c r="C12723" s="125" t="s">
        <v>17594</v>
      </c>
      <c r="D12723" s="32" t="s">
        <v>20621</v>
      </c>
      <c r="E12723" s="125" t="s">
        <v>5246</v>
      </c>
      <c r="F12723" s="125" t="s">
        <v>1236</v>
      </c>
      <c r="G12723" s="125" t="s">
        <v>1237</v>
      </c>
      <c r="AF12723" s="326"/>
    </row>
    <row r="12724" spans="1:32" x14ac:dyDescent="0.3">
      <c r="A12724" s="372" t="s">
        <v>17539</v>
      </c>
      <c r="B12724" s="372" t="s">
        <v>5061</v>
      </c>
      <c r="C12724" s="125" t="s">
        <v>17483</v>
      </c>
      <c r="D12724" s="32" t="s">
        <v>20621</v>
      </c>
      <c r="E12724" s="125" t="s">
        <v>5246</v>
      </c>
      <c r="F12724" s="125" t="s">
        <v>1236</v>
      </c>
      <c r="G12724" s="125" t="s">
        <v>1237</v>
      </c>
      <c r="AF12724" s="326"/>
    </row>
    <row r="12725" spans="1:32" x14ac:dyDescent="0.25">
      <c r="A12725" s="44" t="s">
        <v>11606</v>
      </c>
      <c r="B12725" s="44" t="s">
        <v>10031</v>
      </c>
      <c r="C12725" s="45">
        <v>240101</v>
      </c>
      <c r="D12725" s="45" t="s">
        <v>12340</v>
      </c>
      <c r="E12725" s="45" t="s">
        <v>10032</v>
      </c>
      <c r="AF12725" s="326"/>
    </row>
    <row r="12726" spans="1:32" x14ac:dyDescent="0.25">
      <c r="A12726" s="44" t="s">
        <v>11606</v>
      </c>
      <c r="B12726" s="44" t="s">
        <v>10018</v>
      </c>
      <c r="C12726" s="45">
        <v>240102</v>
      </c>
      <c r="D12726" s="45" t="s">
        <v>12340</v>
      </c>
      <c r="E12726" s="45" t="s">
        <v>5452</v>
      </c>
      <c r="AF12726" s="326"/>
    </row>
    <row r="12727" spans="1:32" x14ac:dyDescent="0.25">
      <c r="A12727" s="44" t="s">
        <v>19566</v>
      </c>
      <c r="B12727" s="44" t="s">
        <v>3597</v>
      </c>
      <c r="C12727" s="45">
        <v>250503</v>
      </c>
      <c r="D12727" s="45" t="s">
        <v>12340</v>
      </c>
      <c r="E12727" s="45" t="s">
        <v>16904</v>
      </c>
      <c r="AF12727" s="326"/>
    </row>
    <row r="12728" spans="1:32" x14ac:dyDescent="0.25">
      <c r="A12728" s="44" t="s">
        <v>7586</v>
      </c>
      <c r="B12728" s="44" t="s">
        <v>2433</v>
      </c>
      <c r="C12728" s="45">
        <v>230105</v>
      </c>
      <c r="D12728" s="45" t="s">
        <v>12340</v>
      </c>
      <c r="E12728" s="45" t="s">
        <v>5580</v>
      </c>
      <c r="AF12728" s="326"/>
    </row>
    <row r="12729" spans="1:32" x14ac:dyDescent="0.25">
      <c r="A12729" s="44" t="s">
        <v>14140</v>
      </c>
      <c r="B12729" s="44" t="s">
        <v>20398</v>
      </c>
      <c r="C12729" s="45" t="s">
        <v>14082</v>
      </c>
      <c r="D12729" s="32" t="s">
        <v>12570</v>
      </c>
      <c r="E12729" s="46">
        <v>46418</v>
      </c>
      <c r="AF12729" s="326"/>
    </row>
    <row r="12730" spans="1:32" x14ac:dyDescent="0.25">
      <c r="A12730" s="44" t="s">
        <v>19567</v>
      </c>
      <c r="B12730" s="44" t="s">
        <v>5639</v>
      </c>
      <c r="C12730" s="45">
        <v>26010401</v>
      </c>
      <c r="D12730" s="45" t="s">
        <v>12340</v>
      </c>
      <c r="E12730" s="45" t="s">
        <v>18836</v>
      </c>
      <c r="AF12730" s="326"/>
    </row>
    <row r="12731" spans="1:32" x14ac:dyDescent="0.25">
      <c r="A12731" s="44" t="s">
        <v>19567</v>
      </c>
      <c r="B12731" s="44" t="s">
        <v>3298</v>
      </c>
      <c r="C12731" s="45">
        <v>26010402</v>
      </c>
      <c r="D12731" s="45" t="s">
        <v>12340</v>
      </c>
      <c r="E12731" s="45" t="s">
        <v>18836</v>
      </c>
      <c r="AF12731" s="326"/>
    </row>
    <row r="12732" spans="1:32" x14ac:dyDescent="0.25">
      <c r="A12732" s="44" t="s">
        <v>10054</v>
      </c>
      <c r="B12732" s="44" t="s">
        <v>976</v>
      </c>
      <c r="C12732" s="45">
        <v>25010201</v>
      </c>
      <c r="D12732" s="45" t="s">
        <v>12340</v>
      </c>
      <c r="E12732" s="45" t="s">
        <v>13567</v>
      </c>
      <c r="AF12732" s="326"/>
    </row>
    <row r="12733" spans="1:32" x14ac:dyDescent="0.25">
      <c r="A12733" s="44" t="s">
        <v>17195</v>
      </c>
      <c r="B12733" s="44" t="s">
        <v>2433</v>
      </c>
      <c r="C12733" s="45">
        <v>250106</v>
      </c>
      <c r="D12733" s="45" t="s">
        <v>12340</v>
      </c>
      <c r="E12733" s="45" t="s">
        <v>12896</v>
      </c>
      <c r="AF12733" s="326"/>
    </row>
    <row r="12734" spans="1:32" x14ac:dyDescent="0.3">
      <c r="A12734" s="372" t="s">
        <v>14730</v>
      </c>
      <c r="B12734" s="372" t="s">
        <v>2383</v>
      </c>
      <c r="C12734" s="125" t="s">
        <v>20257</v>
      </c>
      <c r="D12734" s="32" t="s">
        <v>20621</v>
      </c>
      <c r="E12734" s="125" t="s">
        <v>8976</v>
      </c>
      <c r="F12734" s="125" t="s">
        <v>1237</v>
      </c>
      <c r="G12734" s="125" t="s">
        <v>1237</v>
      </c>
      <c r="AF12734" s="326"/>
    </row>
    <row r="12735" spans="1:32" x14ac:dyDescent="0.25">
      <c r="A12735" s="44" t="s">
        <v>14730</v>
      </c>
      <c r="B12735" s="44" t="s">
        <v>13118</v>
      </c>
      <c r="C12735" s="45">
        <v>21.25</v>
      </c>
      <c r="D12735" s="45" t="s">
        <v>13565</v>
      </c>
      <c r="E12735" s="46">
        <v>47664</v>
      </c>
      <c r="F12735" s="45" t="s">
        <v>1384</v>
      </c>
      <c r="G12735" s="93"/>
      <c r="H12735" s="93"/>
      <c r="I12735" s="99"/>
      <c r="J12735" s="99"/>
      <c r="K12735" s="99"/>
      <c r="L12735" s="99"/>
      <c r="M12735" s="99"/>
      <c r="N12735" s="99"/>
      <c r="O12735" s="99"/>
      <c r="P12735" s="99"/>
      <c r="Q12735" s="99"/>
      <c r="R12735" s="99"/>
      <c r="S12735" s="99"/>
      <c r="T12735" s="99"/>
      <c r="U12735" s="99"/>
      <c r="V12735" s="99"/>
      <c r="W12735" s="99"/>
      <c r="X12735" s="99"/>
      <c r="Y12735" s="99"/>
      <c r="Z12735" s="99"/>
      <c r="AF12735" s="326"/>
    </row>
    <row r="12736" spans="1:32" x14ac:dyDescent="0.25">
      <c r="A12736" s="44" t="s">
        <v>19568</v>
      </c>
      <c r="B12736" s="44" t="s">
        <v>978</v>
      </c>
      <c r="C12736" s="45">
        <v>230703</v>
      </c>
      <c r="D12736" s="45" t="s">
        <v>12340</v>
      </c>
      <c r="E12736" s="45" t="s">
        <v>4375</v>
      </c>
      <c r="AF12736" s="326"/>
    </row>
    <row r="12737" spans="1:32" x14ac:dyDescent="0.25">
      <c r="A12737" s="44" t="s">
        <v>19568</v>
      </c>
      <c r="B12737" s="44" t="s">
        <v>10031</v>
      </c>
      <c r="C12737" s="45">
        <v>240101</v>
      </c>
      <c r="D12737" s="45" t="s">
        <v>12340</v>
      </c>
      <c r="E12737" s="45" t="s">
        <v>10032</v>
      </c>
      <c r="AF12737" s="326"/>
    </row>
    <row r="12738" spans="1:32" x14ac:dyDescent="0.25">
      <c r="A12738" s="44" t="s">
        <v>2511</v>
      </c>
      <c r="B12738" s="44" t="s">
        <v>8379</v>
      </c>
      <c r="C12738" s="45">
        <v>230405</v>
      </c>
      <c r="D12738" s="45" t="s">
        <v>12340</v>
      </c>
      <c r="E12738" s="45" t="s">
        <v>7925</v>
      </c>
      <c r="AF12738" s="326"/>
    </row>
    <row r="12739" spans="1:32" x14ac:dyDescent="0.25">
      <c r="A12739" s="44" t="s">
        <v>2511</v>
      </c>
      <c r="B12739" s="44" t="s">
        <v>989</v>
      </c>
      <c r="C12739" s="45">
        <v>230402</v>
      </c>
      <c r="D12739" s="45" t="s">
        <v>12340</v>
      </c>
      <c r="E12739" s="45" t="s">
        <v>7925</v>
      </c>
      <c r="AF12739" s="326"/>
    </row>
    <row r="12740" spans="1:32" x14ac:dyDescent="0.25">
      <c r="A12740" s="44" t="s">
        <v>2511</v>
      </c>
      <c r="B12740" s="44" t="s">
        <v>8377</v>
      </c>
      <c r="C12740" s="45">
        <v>230505</v>
      </c>
      <c r="D12740" s="45" t="s">
        <v>12340</v>
      </c>
      <c r="E12740" s="45" t="s">
        <v>7651</v>
      </c>
      <c r="AF12740" s="326"/>
    </row>
    <row r="12741" spans="1:32" x14ac:dyDescent="0.25">
      <c r="A12741" s="44" t="s">
        <v>2511</v>
      </c>
      <c r="B12741" s="44" t="s">
        <v>8374</v>
      </c>
      <c r="C12741" s="45">
        <v>230401</v>
      </c>
      <c r="D12741" s="45" t="s">
        <v>12340</v>
      </c>
      <c r="E12741" s="45" t="s">
        <v>7925</v>
      </c>
      <c r="AF12741" s="326"/>
    </row>
    <row r="12742" spans="1:32" x14ac:dyDescent="0.25">
      <c r="A12742" s="44" t="s">
        <v>2511</v>
      </c>
      <c r="B12742" s="44" t="s">
        <v>980</v>
      </c>
      <c r="C12742" s="45">
        <v>260103</v>
      </c>
      <c r="D12742" s="45" t="s">
        <v>12340</v>
      </c>
      <c r="E12742" s="45" t="s">
        <v>8976</v>
      </c>
      <c r="AF12742" s="326"/>
    </row>
    <row r="12743" spans="1:32" x14ac:dyDescent="0.3">
      <c r="A12743" s="372" t="s">
        <v>20160</v>
      </c>
      <c r="B12743" s="372" t="s">
        <v>2383</v>
      </c>
      <c r="C12743" s="125" t="s">
        <v>20257</v>
      </c>
      <c r="D12743" s="32" t="s">
        <v>20621</v>
      </c>
      <c r="E12743" s="125" t="s">
        <v>8976</v>
      </c>
      <c r="F12743" s="125" t="s">
        <v>1236</v>
      </c>
      <c r="G12743" s="125" t="s">
        <v>1237</v>
      </c>
      <c r="AF12743" s="326"/>
    </row>
    <row r="12744" spans="1:32" x14ac:dyDescent="0.25">
      <c r="A12744" s="44" t="s">
        <v>17838</v>
      </c>
      <c r="B12744" s="44" t="s">
        <v>20343</v>
      </c>
      <c r="C12744" s="45" t="s">
        <v>17817</v>
      </c>
      <c r="D12744" s="32" t="s">
        <v>12570</v>
      </c>
      <c r="E12744" s="46">
        <v>46387</v>
      </c>
      <c r="AF12744" s="326"/>
    </row>
    <row r="12745" spans="1:32" x14ac:dyDescent="0.3">
      <c r="A12745" s="385" t="s">
        <v>14187</v>
      </c>
      <c r="B12745" s="385" t="s">
        <v>1339</v>
      </c>
      <c r="C12745" s="387">
        <v>24027</v>
      </c>
      <c r="D12745" s="93" t="s">
        <v>5007</v>
      </c>
      <c r="E12745" s="388">
        <v>46507</v>
      </c>
      <c r="AF12745" s="326"/>
    </row>
    <row r="12746" spans="1:32" x14ac:dyDescent="0.25">
      <c r="A12746" s="44" t="s">
        <v>7032</v>
      </c>
      <c r="B12746" s="44" t="s">
        <v>3298</v>
      </c>
      <c r="C12746" s="45">
        <v>23010402</v>
      </c>
      <c r="D12746" s="45" t="s">
        <v>12340</v>
      </c>
      <c r="E12746" s="45" t="s">
        <v>5640</v>
      </c>
      <c r="AF12746" s="326"/>
    </row>
    <row r="12747" spans="1:32" x14ac:dyDescent="0.25">
      <c r="A12747" s="44" t="s">
        <v>19569</v>
      </c>
      <c r="B12747" s="44" t="s">
        <v>3598</v>
      </c>
      <c r="C12747" s="45">
        <v>240301</v>
      </c>
      <c r="D12747" s="45" t="s">
        <v>12340</v>
      </c>
      <c r="E12747" s="45" t="s">
        <v>10032</v>
      </c>
      <c r="AF12747" s="326"/>
    </row>
    <row r="12748" spans="1:32" x14ac:dyDescent="0.25">
      <c r="A12748" s="120" t="s">
        <v>2006</v>
      </c>
      <c r="B12748" s="114" t="s">
        <v>2007</v>
      </c>
      <c r="C12748" s="106" t="s">
        <v>2008</v>
      </c>
      <c r="D12748" s="93" t="s">
        <v>1443</v>
      </c>
      <c r="E12748" s="115">
        <v>46904</v>
      </c>
      <c r="F12748" s="93"/>
      <c r="G12748" s="93"/>
      <c r="H12748" s="93"/>
      <c r="I12748" s="99"/>
      <c r="J12748" s="99"/>
      <c r="K12748" s="99"/>
      <c r="L12748" s="99"/>
      <c r="M12748" s="99"/>
      <c r="N12748" s="99"/>
      <c r="O12748" s="99"/>
      <c r="P12748" s="99"/>
      <c r="Q12748" s="99"/>
      <c r="R12748" s="99"/>
      <c r="S12748" s="99"/>
      <c r="T12748" s="99"/>
      <c r="U12748" s="99"/>
      <c r="V12748" s="99"/>
      <c r="W12748" s="99"/>
      <c r="X12748" s="99"/>
      <c r="Y12748" s="99"/>
      <c r="Z12748" s="99"/>
      <c r="AF12748" s="326"/>
    </row>
    <row r="12749" spans="1:32" x14ac:dyDescent="0.3">
      <c r="A12749" s="99" t="s">
        <v>2006</v>
      </c>
      <c r="B12749" s="92" t="s">
        <v>11896</v>
      </c>
      <c r="C12749" s="93" t="s">
        <v>2008</v>
      </c>
      <c r="D12749" s="93" t="s">
        <v>1443</v>
      </c>
      <c r="E12749" s="94">
        <v>46904</v>
      </c>
      <c r="F12749" s="93"/>
      <c r="G12749" s="93"/>
      <c r="H12749" s="93"/>
      <c r="I12749" s="99"/>
      <c r="J12749" s="99"/>
      <c r="K12749" s="99"/>
      <c r="L12749" s="99"/>
      <c r="M12749" s="99"/>
      <c r="N12749" s="99"/>
      <c r="O12749" s="99"/>
      <c r="P12749" s="99"/>
      <c r="Q12749" s="99"/>
      <c r="R12749" s="99"/>
      <c r="S12749" s="99"/>
      <c r="T12749" s="99"/>
      <c r="U12749" s="99"/>
      <c r="V12749" s="99"/>
      <c r="W12749" s="99"/>
      <c r="X12749" s="99"/>
      <c r="Y12749" s="99"/>
      <c r="Z12749" s="99"/>
      <c r="AF12749" s="326"/>
    </row>
    <row r="12750" spans="1:32" x14ac:dyDescent="0.25">
      <c r="A12750" s="44" t="s">
        <v>1575</v>
      </c>
      <c r="B12750" s="44" t="s">
        <v>5230</v>
      </c>
      <c r="C12750" s="45" t="s">
        <v>5249</v>
      </c>
      <c r="D12750" s="45" t="s">
        <v>12177</v>
      </c>
      <c r="E12750" s="45" t="s">
        <v>4375</v>
      </c>
      <c r="F12750" s="93"/>
      <c r="G12750" s="93"/>
      <c r="H12750" s="93"/>
      <c r="I12750" s="99"/>
      <c r="J12750" s="99"/>
      <c r="K12750" s="99"/>
      <c r="L12750" s="99"/>
      <c r="M12750" s="99"/>
      <c r="N12750" s="99"/>
      <c r="O12750" s="99"/>
      <c r="P12750" s="99"/>
      <c r="Q12750" s="99"/>
      <c r="R12750" s="99"/>
      <c r="S12750" s="99"/>
      <c r="T12750" s="99"/>
      <c r="U12750" s="99"/>
      <c r="V12750" s="99"/>
      <c r="W12750" s="99"/>
      <c r="X12750" s="99"/>
      <c r="Y12750" s="99"/>
      <c r="Z12750" s="99"/>
      <c r="AF12750" s="326"/>
    </row>
    <row r="12751" spans="1:32" x14ac:dyDescent="0.25">
      <c r="A12751" s="44" t="s">
        <v>1575</v>
      </c>
      <c r="B12751" s="44" t="s">
        <v>5230</v>
      </c>
      <c r="C12751" s="45" t="s">
        <v>5249</v>
      </c>
      <c r="D12751" s="93" t="s">
        <v>18817</v>
      </c>
      <c r="E12751" s="45" t="s">
        <v>4375</v>
      </c>
      <c r="F12751" s="379"/>
      <c r="G12751" s="379"/>
      <c r="H12751" s="379"/>
      <c r="I12751" s="380"/>
      <c r="J12751" s="380"/>
      <c r="K12751" s="380"/>
      <c r="L12751" s="380"/>
      <c r="M12751" s="380"/>
      <c r="N12751" s="380"/>
      <c r="O12751" s="380"/>
      <c r="P12751" s="380"/>
      <c r="Q12751" s="380"/>
      <c r="R12751" s="380"/>
      <c r="S12751" s="380"/>
      <c r="T12751" s="380"/>
      <c r="U12751" s="380"/>
      <c r="V12751" s="380"/>
      <c r="W12751" s="380"/>
      <c r="X12751" s="380"/>
      <c r="Y12751" s="380"/>
      <c r="Z12751" s="380"/>
      <c r="AA12751" s="380"/>
      <c r="AF12751" s="326"/>
    </row>
    <row r="12752" spans="1:32" x14ac:dyDescent="0.25">
      <c r="A12752" s="44" t="s">
        <v>1575</v>
      </c>
      <c r="B12752" s="44" t="s">
        <v>5230</v>
      </c>
      <c r="C12752" s="45" t="s">
        <v>5249</v>
      </c>
      <c r="D12752" s="45" t="s">
        <v>10697</v>
      </c>
      <c r="E12752" s="45" t="s">
        <v>5073</v>
      </c>
      <c r="F12752" s="93"/>
      <c r="G12752" s="93"/>
      <c r="H12752" s="93"/>
      <c r="I12752" s="99"/>
      <c r="J12752" s="99"/>
      <c r="K12752" s="99"/>
      <c r="L12752" s="99"/>
      <c r="M12752" s="99"/>
      <c r="N12752" s="99"/>
      <c r="O12752" s="99"/>
      <c r="P12752" s="99"/>
      <c r="Q12752" s="99"/>
      <c r="R12752" s="99"/>
      <c r="S12752" s="99"/>
      <c r="T12752" s="99"/>
      <c r="U12752" s="99"/>
      <c r="V12752" s="99"/>
      <c r="W12752" s="99"/>
      <c r="X12752" s="99"/>
      <c r="Y12752" s="99"/>
      <c r="Z12752" s="99"/>
      <c r="AF12752" s="326"/>
    </row>
    <row r="12753" spans="1:32" x14ac:dyDescent="0.25">
      <c r="A12753" s="44" t="s">
        <v>7183</v>
      </c>
      <c r="B12753" s="44" t="s">
        <v>1632</v>
      </c>
      <c r="C12753" s="45" t="s">
        <v>2662</v>
      </c>
      <c r="D12753" s="45" t="s">
        <v>12177</v>
      </c>
      <c r="E12753" s="45" t="s">
        <v>5246</v>
      </c>
      <c r="F12753" s="93"/>
      <c r="G12753" s="93"/>
      <c r="H12753" s="93"/>
      <c r="I12753" s="99"/>
      <c r="J12753" s="99"/>
      <c r="K12753" s="99"/>
      <c r="L12753" s="99"/>
      <c r="M12753" s="99"/>
      <c r="N12753" s="99"/>
      <c r="O12753" s="99"/>
      <c r="P12753" s="99"/>
      <c r="Q12753" s="99"/>
      <c r="R12753" s="99"/>
      <c r="S12753" s="99"/>
      <c r="T12753" s="99"/>
      <c r="U12753" s="99"/>
      <c r="V12753" s="99"/>
      <c r="W12753" s="99"/>
      <c r="X12753" s="99"/>
      <c r="Y12753" s="99"/>
      <c r="Z12753" s="99"/>
      <c r="AF12753" s="326"/>
    </row>
    <row r="12754" spans="1:32" x14ac:dyDescent="0.25">
      <c r="A12754" s="44" t="s">
        <v>7183</v>
      </c>
      <c r="B12754" s="44" t="s">
        <v>1632</v>
      </c>
      <c r="C12754" s="45" t="s">
        <v>15112</v>
      </c>
      <c r="D12754" s="45" t="s">
        <v>12177</v>
      </c>
      <c r="E12754" s="45" t="s">
        <v>7228</v>
      </c>
      <c r="F12754" s="93"/>
      <c r="G12754" s="93"/>
      <c r="H12754" s="93"/>
      <c r="I12754" s="99"/>
      <c r="J12754" s="99"/>
      <c r="K12754" s="99"/>
      <c r="L12754" s="99"/>
      <c r="M12754" s="99"/>
      <c r="N12754" s="99"/>
      <c r="O12754" s="99"/>
      <c r="P12754" s="99"/>
      <c r="Q12754" s="99"/>
      <c r="R12754" s="99"/>
      <c r="S12754" s="99"/>
      <c r="T12754" s="99"/>
      <c r="U12754" s="99"/>
      <c r="V12754" s="99"/>
      <c r="W12754" s="99"/>
      <c r="X12754" s="99"/>
      <c r="Y12754" s="99"/>
      <c r="Z12754" s="99"/>
      <c r="AF12754" s="326"/>
    </row>
    <row r="12755" spans="1:32" x14ac:dyDescent="0.25">
      <c r="A12755" s="44" t="s">
        <v>7183</v>
      </c>
      <c r="B12755" s="44" t="s">
        <v>1632</v>
      </c>
      <c r="C12755" s="45" t="s">
        <v>2662</v>
      </c>
      <c r="D12755" s="93" t="s">
        <v>18817</v>
      </c>
      <c r="E12755" s="45" t="s">
        <v>5246</v>
      </c>
      <c r="F12755" s="379"/>
      <c r="G12755" s="379"/>
      <c r="H12755" s="379"/>
      <c r="I12755" s="380"/>
      <c r="J12755" s="380"/>
      <c r="K12755" s="380"/>
      <c r="L12755" s="380"/>
      <c r="M12755" s="380"/>
      <c r="N12755" s="380"/>
      <c r="O12755" s="380"/>
      <c r="P12755" s="380"/>
      <c r="Q12755" s="380"/>
      <c r="R12755" s="380"/>
      <c r="S12755" s="380"/>
      <c r="T12755" s="380"/>
      <c r="U12755" s="380"/>
      <c r="V12755" s="380"/>
      <c r="W12755" s="380"/>
      <c r="X12755" s="380"/>
      <c r="Y12755" s="380"/>
      <c r="Z12755" s="380"/>
      <c r="AA12755" s="380"/>
      <c r="AF12755" s="326"/>
    </row>
    <row r="12756" spans="1:32" x14ac:dyDescent="0.25">
      <c r="A12756" s="44" t="s">
        <v>7183</v>
      </c>
      <c r="B12756" s="44" t="s">
        <v>1632</v>
      </c>
      <c r="C12756" s="45" t="s">
        <v>15112</v>
      </c>
      <c r="D12756" s="93" t="s">
        <v>18817</v>
      </c>
      <c r="E12756" s="45" t="s">
        <v>7228</v>
      </c>
      <c r="F12756" s="379"/>
      <c r="G12756" s="379"/>
      <c r="H12756" s="379"/>
      <c r="I12756" s="380"/>
      <c r="J12756" s="380"/>
      <c r="K12756" s="380"/>
      <c r="L12756" s="380"/>
      <c r="M12756" s="380"/>
      <c r="N12756" s="380"/>
      <c r="O12756" s="380"/>
      <c r="P12756" s="380"/>
      <c r="Q12756" s="380"/>
      <c r="R12756" s="380"/>
      <c r="S12756" s="380"/>
      <c r="T12756" s="380"/>
      <c r="U12756" s="380"/>
      <c r="V12756" s="380"/>
      <c r="W12756" s="380"/>
      <c r="X12756" s="380"/>
      <c r="Y12756" s="380"/>
      <c r="Z12756" s="380"/>
      <c r="AA12756" s="380"/>
      <c r="AF12756" s="326"/>
    </row>
    <row r="12757" spans="1:32" x14ac:dyDescent="0.25">
      <c r="A12757" s="44" t="s">
        <v>7183</v>
      </c>
      <c r="B12757" s="44" t="s">
        <v>1632</v>
      </c>
      <c r="C12757" s="45" t="s">
        <v>2662</v>
      </c>
      <c r="D12757" s="45" t="s">
        <v>10697</v>
      </c>
      <c r="E12757" s="45" t="s">
        <v>5246</v>
      </c>
      <c r="F12757" s="93"/>
      <c r="G12757" s="93"/>
      <c r="H12757" s="93"/>
      <c r="I12757" s="99"/>
      <c r="J12757" s="99"/>
      <c r="K12757" s="99"/>
      <c r="L12757" s="99"/>
      <c r="M12757" s="99"/>
      <c r="N12757" s="99"/>
      <c r="O12757" s="99"/>
      <c r="P12757" s="99"/>
      <c r="Q12757" s="99"/>
      <c r="R12757" s="99"/>
      <c r="S12757" s="99"/>
      <c r="T12757" s="99"/>
      <c r="U12757" s="99"/>
      <c r="V12757" s="99"/>
      <c r="W12757" s="99"/>
      <c r="X12757" s="99"/>
      <c r="Y12757" s="99"/>
      <c r="Z12757" s="99"/>
      <c r="AF12757" s="326"/>
    </row>
    <row r="12758" spans="1:32" x14ac:dyDescent="0.25">
      <c r="A12758" s="44" t="s">
        <v>18648</v>
      </c>
      <c r="B12758" s="44" t="s">
        <v>8154</v>
      </c>
      <c r="C12758" s="45" t="s">
        <v>8162</v>
      </c>
      <c r="D12758" s="93" t="s">
        <v>18817</v>
      </c>
      <c r="E12758" s="45" t="s">
        <v>8524</v>
      </c>
      <c r="F12758" s="379"/>
      <c r="G12758" s="379"/>
      <c r="H12758" s="379"/>
      <c r="I12758" s="380"/>
      <c r="J12758" s="380"/>
      <c r="K12758" s="380"/>
      <c r="L12758" s="380"/>
      <c r="M12758" s="380"/>
      <c r="N12758" s="380"/>
      <c r="O12758" s="380"/>
      <c r="P12758" s="380"/>
      <c r="Q12758" s="380"/>
      <c r="R12758" s="380"/>
      <c r="S12758" s="380"/>
      <c r="T12758" s="380"/>
      <c r="U12758" s="380"/>
      <c r="V12758" s="380"/>
      <c r="W12758" s="380"/>
      <c r="X12758" s="380"/>
      <c r="Y12758" s="380"/>
      <c r="Z12758" s="380"/>
      <c r="AA12758" s="380"/>
      <c r="AF12758" s="326"/>
    </row>
    <row r="12759" spans="1:32" x14ac:dyDescent="0.25">
      <c r="A12759" s="44" t="s">
        <v>8161</v>
      </c>
      <c r="B12759" s="44" t="s">
        <v>8154</v>
      </c>
      <c r="C12759" s="45" t="s">
        <v>8162</v>
      </c>
      <c r="D12759" s="45" t="s">
        <v>12177</v>
      </c>
      <c r="E12759" s="45" t="s">
        <v>8524</v>
      </c>
      <c r="F12759" s="93"/>
      <c r="G12759" s="93"/>
      <c r="H12759" s="93"/>
      <c r="I12759" s="99"/>
      <c r="J12759" s="99"/>
      <c r="K12759" s="99"/>
      <c r="L12759" s="99"/>
      <c r="M12759" s="99"/>
      <c r="N12759" s="99"/>
      <c r="O12759" s="99"/>
      <c r="P12759" s="99"/>
      <c r="Q12759" s="99"/>
      <c r="R12759" s="99"/>
      <c r="S12759" s="99"/>
      <c r="T12759" s="99"/>
      <c r="U12759" s="99"/>
      <c r="V12759" s="99"/>
      <c r="W12759" s="99"/>
      <c r="X12759" s="99"/>
      <c r="Y12759" s="99"/>
      <c r="Z12759" s="99"/>
      <c r="AF12759" s="326"/>
    </row>
    <row r="12760" spans="1:32" x14ac:dyDescent="0.25">
      <c r="A12760" s="44" t="s">
        <v>8161</v>
      </c>
      <c r="B12760" s="44" t="s">
        <v>8154</v>
      </c>
      <c r="C12760" s="45" t="s">
        <v>8162</v>
      </c>
      <c r="D12760" s="45" t="s">
        <v>10697</v>
      </c>
      <c r="E12760" s="45" t="s">
        <v>5072</v>
      </c>
      <c r="F12760" s="93"/>
      <c r="G12760" s="93"/>
      <c r="H12760" s="93"/>
      <c r="I12760" s="99"/>
      <c r="J12760" s="99"/>
      <c r="K12760" s="99"/>
      <c r="L12760" s="99"/>
      <c r="M12760" s="99"/>
      <c r="N12760" s="99"/>
      <c r="O12760" s="99"/>
      <c r="P12760" s="99"/>
      <c r="Q12760" s="99"/>
      <c r="R12760" s="99"/>
      <c r="S12760" s="99"/>
      <c r="T12760" s="99"/>
      <c r="U12760" s="99"/>
      <c r="V12760" s="99"/>
      <c r="W12760" s="99"/>
      <c r="X12760" s="99"/>
      <c r="Y12760" s="99"/>
      <c r="Z12760" s="99"/>
      <c r="AF12760" s="326"/>
    </row>
    <row r="12761" spans="1:32" x14ac:dyDescent="0.25">
      <c r="A12761" s="44" t="s">
        <v>3117</v>
      </c>
      <c r="B12761" s="44" t="s">
        <v>2433</v>
      </c>
      <c r="C12761" s="45">
        <v>220105</v>
      </c>
      <c r="D12761" s="45" t="s">
        <v>12340</v>
      </c>
      <c r="E12761" s="45" t="s">
        <v>2686</v>
      </c>
      <c r="AF12761" s="326"/>
    </row>
    <row r="12762" spans="1:32" x14ac:dyDescent="0.25">
      <c r="A12762" s="44" t="s">
        <v>13404</v>
      </c>
      <c r="B12762" s="44" t="s">
        <v>13118</v>
      </c>
      <c r="C12762" s="45">
        <v>21.24</v>
      </c>
      <c r="D12762" s="45" t="s">
        <v>13565</v>
      </c>
      <c r="E12762" s="46">
        <v>47299</v>
      </c>
      <c r="F12762" s="45"/>
      <c r="G12762" s="93"/>
      <c r="H12762" s="93"/>
      <c r="I12762" s="99"/>
      <c r="J12762" s="99"/>
      <c r="K12762" s="99"/>
      <c r="L12762" s="99"/>
      <c r="M12762" s="99"/>
      <c r="N12762" s="99"/>
      <c r="O12762" s="99"/>
      <c r="P12762" s="99"/>
      <c r="Q12762" s="99"/>
      <c r="R12762" s="99"/>
      <c r="S12762" s="99"/>
      <c r="T12762" s="99"/>
      <c r="U12762" s="99"/>
      <c r="V12762" s="99"/>
      <c r="W12762" s="99"/>
      <c r="X12762" s="99"/>
      <c r="Y12762" s="99"/>
      <c r="Z12762" s="99"/>
      <c r="AF12762" s="326"/>
    </row>
    <row r="12763" spans="1:32" x14ac:dyDescent="0.3">
      <c r="A12763" s="372" t="s">
        <v>1127</v>
      </c>
      <c r="B12763" s="372" t="s">
        <v>2787</v>
      </c>
      <c r="C12763" s="125" t="s">
        <v>8393</v>
      </c>
      <c r="D12763" s="32" t="s">
        <v>20621</v>
      </c>
      <c r="E12763" s="125" t="s">
        <v>4471</v>
      </c>
      <c r="F12763" s="125" t="s">
        <v>1236</v>
      </c>
      <c r="G12763" s="125" t="s">
        <v>1237</v>
      </c>
      <c r="AF12763" s="326"/>
    </row>
    <row r="12764" spans="1:32" x14ac:dyDescent="0.3">
      <c r="A12764" s="372" t="s">
        <v>1127</v>
      </c>
      <c r="B12764" s="372" t="s">
        <v>1208</v>
      </c>
      <c r="C12764" s="125" t="s">
        <v>11149</v>
      </c>
      <c r="D12764" s="32" t="s">
        <v>20621</v>
      </c>
      <c r="E12764" s="125" t="s">
        <v>2686</v>
      </c>
      <c r="F12764" s="125" t="s">
        <v>1236</v>
      </c>
      <c r="G12764" s="125" t="s">
        <v>1237</v>
      </c>
      <c r="AF12764" s="326"/>
    </row>
    <row r="12765" spans="1:32" x14ac:dyDescent="0.3">
      <c r="A12765" s="372" t="s">
        <v>1127</v>
      </c>
      <c r="B12765" s="372" t="s">
        <v>4223</v>
      </c>
      <c r="C12765" s="125" t="s">
        <v>12347</v>
      </c>
      <c r="D12765" s="32" t="s">
        <v>20621</v>
      </c>
      <c r="E12765" s="125" t="s">
        <v>5075</v>
      </c>
      <c r="F12765" s="125" t="s">
        <v>1236</v>
      </c>
      <c r="G12765" s="125" t="s">
        <v>1237</v>
      </c>
      <c r="AF12765" s="326"/>
    </row>
    <row r="12766" spans="1:32" x14ac:dyDescent="0.25">
      <c r="A12766" s="44" t="s">
        <v>19570</v>
      </c>
      <c r="B12766" s="44" t="s">
        <v>5639</v>
      </c>
      <c r="C12766" s="45">
        <v>26010401</v>
      </c>
      <c r="D12766" s="45" t="s">
        <v>12340</v>
      </c>
      <c r="E12766" s="45" t="s">
        <v>18836</v>
      </c>
      <c r="AF12766" s="326"/>
    </row>
    <row r="12767" spans="1:32" x14ac:dyDescent="0.25">
      <c r="A12767" s="44" t="s">
        <v>19570</v>
      </c>
      <c r="B12767" s="44" t="s">
        <v>3298</v>
      </c>
      <c r="C12767" s="45">
        <v>26010402</v>
      </c>
      <c r="D12767" s="45" t="s">
        <v>12340</v>
      </c>
      <c r="E12767" s="45" t="s">
        <v>18836</v>
      </c>
      <c r="AF12767" s="326"/>
    </row>
    <row r="12768" spans="1:32" x14ac:dyDescent="0.3">
      <c r="A12768" s="372" t="s">
        <v>4242</v>
      </c>
      <c r="B12768" s="372" t="s">
        <v>8693</v>
      </c>
      <c r="C12768" s="125" t="s">
        <v>8694</v>
      </c>
      <c r="D12768" s="32" t="s">
        <v>20621</v>
      </c>
      <c r="E12768" s="125" t="s">
        <v>8524</v>
      </c>
      <c r="F12768" s="125" t="s">
        <v>1236</v>
      </c>
      <c r="G12768" s="125" t="s">
        <v>1237</v>
      </c>
      <c r="AF12768" s="326"/>
    </row>
    <row r="12769" spans="1:32" x14ac:dyDescent="0.25">
      <c r="A12769" s="44" t="s">
        <v>17196</v>
      </c>
      <c r="B12769" s="44" t="s">
        <v>2433</v>
      </c>
      <c r="C12769" s="45">
        <v>250106</v>
      </c>
      <c r="D12769" s="45" t="s">
        <v>12340</v>
      </c>
      <c r="E12769" s="45" t="s">
        <v>12896</v>
      </c>
      <c r="AF12769" s="326"/>
    </row>
    <row r="12770" spans="1:32" x14ac:dyDescent="0.25">
      <c r="A12770" s="102" t="s">
        <v>12219</v>
      </c>
      <c r="B12770" s="92" t="s">
        <v>6310</v>
      </c>
      <c r="C12770" s="93" t="s">
        <v>12220</v>
      </c>
      <c r="D12770" s="93" t="s">
        <v>1250</v>
      </c>
      <c r="E12770" s="94">
        <v>46317</v>
      </c>
      <c r="F12770" s="93"/>
      <c r="G12770" s="93"/>
      <c r="H12770" s="93"/>
      <c r="I12770" s="99"/>
      <c r="J12770" s="99"/>
      <c r="K12770" s="99"/>
      <c r="L12770" s="99"/>
      <c r="M12770" s="99"/>
      <c r="N12770" s="99"/>
      <c r="O12770" s="99"/>
      <c r="P12770" s="99"/>
      <c r="Q12770" s="99"/>
      <c r="R12770" s="99"/>
      <c r="S12770" s="99"/>
      <c r="T12770" s="99"/>
      <c r="U12770" s="99"/>
      <c r="V12770" s="99"/>
      <c r="W12770" s="99"/>
      <c r="X12770" s="99"/>
      <c r="Y12770" s="99"/>
      <c r="Z12770" s="99"/>
      <c r="AA12770" s="380"/>
      <c r="AF12770" s="326"/>
    </row>
    <row r="12771" spans="1:32" x14ac:dyDescent="0.25">
      <c r="A12771" s="44" t="s">
        <v>1922</v>
      </c>
      <c r="B12771" s="44" t="s">
        <v>20344</v>
      </c>
      <c r="C12771" s="45" t="s">
        <v>8813</v>
      </c>
      <c r="D12771" s="32" t="s">
        <v>12570</v>
      </c>
      <c r="E12771" s="46">
        <v>46387</v>
      </c>
      <c r="AF12771" s="326"/>
    </row>
    <row r="12772" spans="1:32" x14ac:dyDescent="0.25">
      <c r="A12772" s="44" t="s">
        <v>829</v>
      </c>
      <c r="B12772" s="44" t="s">
        <v>210</v>
      </c>
      <c r="C12772" s="45">
        <v>241001</v>
      </c>
      <c r="D12772" s="45" t="s">
        <v>12340</v>
      </c>
      <c r="E12772" s="45" t="s">
        <v>5650</v>
      </c>
      <c r="AF12772" s="326"/>
    </row>
    <row r="12773" spans="1:32" x14ac:dyDescent="0.25">
      <c r="A12773" s="44" t="s">
        <v>829</v>
      </c>
      <c r="B12773" s="44" t="s">
        <v>966</v>
      </c>
      <c r="C12773" s="45">
        <v>22010702</v>
      </c>
      <c r="D12773" s="45" t="s">
        <v>12340</v>
      </c>
      <c r="E12773" s="45" t="s">
        <v>5444</v>
      </c>
      <c r="AF12773" s="326"/>
    </row>
    <row r="12774" spans="1:32" x14ac:dyDescent="0.25">
      <c r="A12774" s="256" t="s">
        <v>15305</v>
      </c>
      <c r="B12774" s="256" t="s">
        <v>15256</v>
      </c>
      <c r="C12774" s="53" t="s">
        <v>15409</v>
      </c>
      <c r="D12774" s="93" t="s">
        <v>5891</v>
      </c>
      <c r="E12774" s="257">
        <v>47639</v>
      </c>
      <c r="F12774" s="93"/>
      <c r="G12774" s="93"/>
      <c r="H12774" s="93"/>
      <c r="I12774" s="99"/>
      <c r="J12774" s="99"/>
      <c r="K12774" s="99"/>
      <c r="L12774" s="99"/>
      <c r="M12774" s="99"/>
      <c r="N12774" s="99"/>
      <c r="O12774" s="99"/>
      <c r="P12774" s="99"/>
      <c r="Q12774" s="99"/>
      <c r="R12774" s="99"/>
      <c r="S12774" s="99"/>
      <c r="T12774" s="99"/>
      <c r="U12774" s="99"/>
      <c r="V12774" s="99"/>
      <c r="W12774" s="99"/>
      <c r="X12774" s="99"/>
      <c r="Y12774" s="99"/>
      <c r="Z12774" s="99"/>
      <c r="AF12774" s="326"/>
    </row>
    <row r="12775" spans="1:32" x14ac:dyDescent="0.25">
      <c r="A12775" s="44" t="s">
        <v>9660</v>
      </c>
      <c r="B12775" s="44" t="s">
        <v>15876</v>
      </c>
      <c r="C12775" s="45" t="s">
        <v>5403</v>
      </c>
      <c r="D12775" s="93" t="s">
        <v>3876</v>
      </c>
      <c r="E12775" s="359">
        <f>DATE(2027,1,23)</f>
        <v>46410</v>
      </c>
      <c r="F12775" s="93"/>
      <c r="G12775" s="93"/>
      <c r="H12775" s="93"/>
      <c r="I12775" s="99"/>
      <c r="J12775" s="99"/>
      <c r="K12775" s="99"/>
      <c r="L12775" s="99"/>
      <c r="M12775" s="99"/>
      <c r="N12775" s="99"/>
      <c r="O12775" s="99"/>
      <c r="P12775" s="99"/>
      <c r="Q12775" s="99"/>
      <c r="R12775" s="99"/>
      <c r="S12775" s="99"/>
      <c r="T12775" s="99"/>
      <c r="U12775" s="99"/>
      <c r="V12775" s="99"/>
      <c r="W12775" s="99"/>
      <c r="X12775" s="99"/>
      <c r="Y12775" s="99"/>
      <c r="Z12775" s="99"/>
      <c r="AF12775" s="326"/>
    </row>
    <row r="12776" spans="1:32" x14ac:dyDescent="0.25">
      <c r="A12776" s="44" t="s">
        <v>9660</v>
      </c>
      <c r="B12776" s="44" t="s">
        <v>16267</v>
      </c>
      <c r="C12776" s="45" t="s">
        <v>14952</v>
      </c>
      <c r="D12776" s="93" t="s">
        <v>3876</v>
      </c>
      <c r="E12776" s="359">
        <f>DATE(2028,11,26)</f>
        <v>47083</v>
      </c>
      <c r="F12776" s="93"/>
      <c r="G12776" s="93"/>
      <c r="H12776" s="93"/>
      <c r="I12776" s="99"/>
      <c r="J12776" s="99"/>
      <c r="K12776" s="99"/>
      <c r="L12776" s="99"/>
      <c r="M12776" s="99"/>
      <c r="N12776" s="99"/>
      <c r="O12776" s="99"/>
      <c r="P12776" s="99"/>
      <c r="Q12776" s="99"/>
      <c r="R12776" s="99"/>
      <c r="S12776" s="99"/>
      <c r="T12776" s="99"/>
      <c r="U12776" s="99"/>
      <c r="V12776" s="99"/>
      <c r="W12776" s="99"/>
      <c r="X12776" s="99"/>
      <c r="Y12776" s="99"/>
      <c r="Z12776" s="99"/>
      <c r="AF12776" s="326"/>
    </row>
    <row r="12777" spans="1:32" x14ac:dyDescent="0.25">
      <c r="A12777" s="44" t="s">
        <v>10055</v>
      </c>
      <c r="B12777" s="44" t="s">
        <v>3166</v>
      </c>
      <c r="C12777" s="45">
        <v>230902</v>
      </c>
      <c r="D12777" s="45" t="s">
        <v>12340</v>
      </c>
      <c r="E12777" s="45" t="s">
        <v>8524</v>
      </c>
      <c r="AF12777" s="326"/>
    </row>
    <row r="12778" spans="1:32" x14ac:dyDescent="0.25">
      <c r="A12778" s="44" t="s">
        <v>10055</v>
      </c>
      <c r="B12778" s="44" t="s">
        <v>11338</v>
      </c>
      <c r="C12778" s="45">
        <v>24020201</v>
      </c>
      <c r="D12778" s="45" t="s">
        <v>12340</v>
      </c>
      <c r="E12778" s="45" t="s">
        <v>5444</v>
      </c>
      <c r="AF12778" s="326"/>
    </row>
    <row r="12779" spans="1:32" x14ac:dyDescent="0.25">
      <c r="A12779" s="44" t="s">
        <v>10055</v>
      </c>
      <c r="B12779" s="44" t="s">
        <v>3167</v>
      </c>
      <c r="C12779" s="45">
        <v>24020202</v>
      </c>
      <c r="D12779" s="45" t="s">
        <v>12340</v>
      </c>
      <c r="E12779" s="45" t="s">
        <v>5444</v>
      </c>
      <c r="AF12779" s="326"/>
    </row>
    <row r="12780" spans="1:32" x14ac:dyDescent="0.25">
      <c r="A12780" s="44" t="s">
        <v>13745</v>
      </c>
      <c r="B12780" s="44" t="s">
        <v>210</v>
      </c>
      <c r="C12780" s="45">
        <v>241001</v>
      </c>
      <c r="D12780" s="45" t="s">
        <v>12340</v>
      </c>
      <c r="E12780" s="45" t="s">
        <v>5650</v>
      </c>
      <c r="AF12780" s="326"/>
    </row>
    <row r="12781" spans="1:32" x14ac:dyDescent="0.25">
      <c r="A12781" s="44" t="s">
        <v>13745</v>
      </c>
      <c r="B12781" s="44" t="s">
        <v>3298</v>
      </c>
      <c r="C12781" s="45">
        <v>24010402</v>
      </c>
      <c r="D12781" s="45" t="s">
        <v>12340</v>
      </c>
      <c r="E12781" s="45" t="s">
        <v>10021</v>
      </c>
      <c r="AF12781" s="326"/>
    </row>
    <row r="12782" spans="1:32" x14ac:dyDescent="0.25">
      <c r="A12782" s="44" t="s">
        <v>10056</v>
      </c>
      <c r="B12782" s="44" t="s">
        <v>10018</v>
      </c>
      <c r="C12782" s="45">
        <v>240102</v>
      </c>
      <c r="D12782" s="45" t="s">
        <v>12340</v>
      </c>
      <c r="E12782" s="45" t="s">
        <v>5452</v>
      </c>
      <c r="AF12782" s="326"/>
    </row>
    <row r="12783" spans="1:32" x14ac:dyDescent="0.25">
      <c r="A12783" s="44" t="s">
        <v>7587</v>
      </c>
      <c r="B12783" s="44" t="s">
        <v>2433</v>
      </c>
      <c r="C12783" s="45">
        <v>230105</v>
      </c>
      <c r="D12783" s="45" t="s">
        <v>12340</v>
      </c>
      <c r="E12783" s="45" t="s">
        <v>5580</v>
      </c>
      <c r="AF12783" s="326"/>
    </row>
    <row r="12784" spans="1:32" x14ac:dyDescent="0.25">
      <c r="A12784" s="44" t="s">
        <v>7587</v>
      </c>
      <c r="B12784" s="44" t="s">
        <v>978</v>
      </c>
      <c r="C12784" s="45">
        <v>230703</v>
      </c>
      <c r="D12784" s="45" t="s">
        <v>12340</v>
      </c>
      <c r="E12784" s="45" t="s">
        <v>4375</v>
      </c>
      <c r="AF12784" s="326"/>
    </row>
    <row r="12785" spans="1:32" x14ac:dyDescent="0.3">
      <c r="A12785" s="372" t="s">
        <v>1128</v>
      </c>
      <c r="B12785" s="372" t="s">
        <v>3578</v>
      </c>
      <c r="C12785" s="125" t="s">
        <v>11923</v>
      </c>
      <c r="D12785" s="32" t="s">
        <v>20621</v>
      </c>
      <c r="E12785" s="125" t="s">
        <v>2686</v>
      </c>
      <c r="F12785" s="125" t="s">
        <v>1236</v>
      </c>
      <c r="G12785" s="125" t="s">
        <v>1237</v>
      </c>
      <c r="AF12785" s="326"/>
    </row>
    <row r="12786" spans="1:32" x14ac:dyDescent="0.3">
      <c r="A12786" s="372" t="s">
        <v>1128</v>
      </c>
      <c r="B12786" s="372" t="s">
        <v>3577</v>
      </c>
      <c r="C12786" s="125" t="s">
        <v>11919</v>
      </c>
      <c r="D12786" s="32" t="s">
        <v>20621</v>
      </c>
      <c r="E12786" s="125" t="s">
        <v>2686</v>
      </c>
      <c r="F12786" s="125" t="s">
        <v>1236</v>
      </c>
      <c r="G12786" s="125" t="s">
        <v>1237</v>
      </c>
      <c r="AF12786" s="326"/>
    </row>
    <row r="12787" spans="1:32" x14ac:dyDescent="0.25">
      <c r="A12787" s="44" t="s">
        <v>12630</v>
      </c>
      <c r="B12787" s="44" t="s">
        <v>20343</v>
      </c>
      <c r="C12787" s="45" t="s">
        <v>12601</v>
      </c>
      <c r="D12787" s="32" t="s">
        <v>12570</v>
      </c>
      <c r="E12787" s="46">
        <v>46387</v>
      </c>
      <c r="AF12787" s="326"/>
    </row>
    <row r="12788" spans="1:32" x14ac:dyDescent="0.25">
      <c r="A12788" s="44" t="s">
        <v>2377</v>
      </c>
      <c r="B12788" s="44" t="s">
        <v>20357</v>
      </c>
      <c r="C12788" s="45" t="s">
        <v>8814</v>
      </c>
      <c r="D12788" s="32" t="s">
        <v>12570</v>
      </c>
      <c r="E12788" s="46">
        <v>46477</v>
      </c>
      <c r="AF12788" s="326"/>
    </row>
    <row r="12789" spans="1:32" x14ac:dyDescent="0.25">
      <c r="A12789" s="44" t="s">
        <v>19571</v>
      </c>
      <c r="B12789" s="44" t="s">
        <v>5639</v>
      </c>
      <c r="C12789" s="45">
        <v>26010401</v>
      </c>
      <c r="D12789" s="45" t="s">
        <v>12340</v>
      </c>
      <c r="E12789" s="45" t="s">
        <v>18836</v>
      </c>
      <c r="AF12789" s="326"/>
    </row>
    <row r="12790" spans="1:32" x14ac:dyDescent="0.25">
      <c r="A12790" s="44" t="s">
        <v>19571</v>
      </c>
      <c r="B12790" s="44" t="s">
        <v>3298</v>
      </c>
      <c r="C12790" s="45">
        <v>26010402</v>
      </c>
      <c r="D12790" s="45" t="s">
        <v>12340</v>
      </c>
      <c r="E12790" s="45" t="s">
        <v>18836</v>
      </c>
      <c r="AF12790" s="326"/>
    </row>
    <row r="12791" spans="1:32" x14ac:dyDescent="0.25">
      <c r="A12791" s="44" t="s">
        <v>44</v>
      </c>
      <c r="B12791" s="44" t="s">
        <v>7716</v>
      </c>
      <c r="C12791" s="45" t="s">
        <v>8639</v>
      </c>
      <c r="D12791" s="46" t="s">
        <v>13037</v>
      </c>
      <c r="E12791" s="46">
        <v>46193</v>
      </c>
      <c r="AF12791" s="326"/>
    </row>
    <row r="12792" spans="1:32" x14ac:dyDescent="0.25">
      <c r="A12792" s="44" t="s">
        <v>10292</v>
      </c>
      <c r="B12792" s="92" t="s">
        <v>10390</v>
      </c>
      <c r="C12792" s="56" t="s">
        <v>10120</v>
      </c>
      <c r="D12792" s="146" t="s">
        <v>10389</v>
      </c>
      <c r="E12792" s="107">
        <v>45838</v>
      </c>
      <c r="F12792" s="93"/>
      <c r="G12792" s="93"/>
      <c r="H12792" s="93"/>
      <c r="I12792" s="99"/>
      <c r="J12792" s="99"/>
      <c r="K12792" s="99"/>
      <c r="L12792" s="99"/>
      <c r="M12792" s="99"/>
      <c r="N12792" s="99"/>
      <c r="O12792" s="99"/>
      <c r="P12792" s="99"/>
      <c r="Q12792" s="99"/>
      <c r="R12792" s="99"/>
      <c r="S12792" s="99"/>
      <c r="T12792" s="99"/>
      <c r="U12792" s="99"/>
      <c r="V12792" s="99"/>
      <c r="W12792" s="99"/>
      <c r="X12792" s="99"/>
      <c r="Y12792" s="99"/>
      <c r="Z12792" s="99"/>
      <c r="AF12792" s="326"/>
    </row>
    <row r="12793" spans="1:32" x14ac:dyDescent="0.25">
      <c r="A12793" s="44" t="s">
        <v>10293</v>
      </c>
      <c r="B12793" s="92" t="s">
        <v>10390</v>
      </c>
      <c r="C12793" s="56" t="s">
        <v>10120</v>
      </c>
      <c r="D12793" s="146" t="s">
        <v>10389</v>
      </c>
      <c r="E12793" s="107">
        <v>45838</v>
      </c>
      <c r="F12793" s="93"/>
      <c r="G12793" s="93"/>
      <c r="H12793" s="93"/>
      <c r="I12793" s="99"/>
      <c r="J12793" s="99"/>
      <c r="K12793" s="99"/>
      <c r="L12793" s="99"/>
      <c r="M12793" s="99"/>
      <c r="N12793" s="99"/>
      <c r="O12793" s="99"/>
      <c r="P12793" s="99"/>
      <c r="Q12793" s="99"/>
      <c r="R12793" s="99"/>
      <c r="S12793" s="99"/>
      <c r="T12793" s="99"/>
      <c r="U12793" s="99"/>
      <c r="V12793" s="99"/>
      <c r="W12793" s="99"/>
      <c r="X12793" s="99"/>
      <c r="Y12793" s="99"/>
      <c r="Z12793" s="99"/>
      <c r="AF12793" s="326"/>
    </row>
    <row r="12794" spans="1:32" x14ac:dyDescent="0.3">
      <c r="A12794" s="262" t="s">
        <v>6172</v>
      </c>
      <c r="B12794" s="99" t="s">
        <v>6164</v>
      </c>
      <c r="C12794" s="93" t="s">
        <v>10925</v>
      </c>
      <c r="D12794" s="94" t="s">
        <v>1250</v>
      </c>
      <c r="E12794" s="94">
        <v>46342</v>
      </c>
      <c r="F12794" s="93"/>
      <c r="G12794" s="93"/>
      <c r="H12794" s="93"/>
      <c r="I12794" s="99"/>
      <c r="J12794" s="99"/>
      <c r="K12794" s="99"/>
      <c r="L12794" s="99"/>
      <c r="M12794" s="99"/>
      <c r="N12794" s="99"/>
      <c r="O12794" s="99"/>
      <c r="P12794" s="99"/>
      <c r="Q12794" s="99"/>
      <c r="R12794" s="99"/>
      <c r="S12794" s="99"/>
      <c r="T12794" s="99"/>
      <c r="U12794" s="99"/>
      <c r="V12794" s="99"/>
      <c r="W12794" s="99"/>
      <c r="X12794" s="99"/>
      <c r="Y12794" s="99"/>
      <c r="Z12794" s="99"/>
      <c r="AA12794" s="380"/>
      <c r="AF12794" s="326"/>
    </row>
    <row r="12795" spans="1:32" x14ac:dyDescent="0.25">
      <c r="A12795" s="44" t="s">
        <v>10293</v>
      </c>
      <c r="B12795" s="44" t="s">
        <v>16268</v>
      </c>
      <c r="C12795" s="45" t="s">
        <v>14953</v>
      </c>
      <c r="D12795" s="93" t="s">
        <v>3876</v>
      </c>
      <c r="E12795" s="359">
        <f>DATE(2029,1,10)</f>
        <v>47128</v>
      </c>
      <c r="F12795" s="93"/>
      <c r="G12795" s="93"/>
      <c r="H12795" s="93"/>
      <c r="I12795" s="99"/>
      <c r="J12795" s="99"/>
      <c r="K12795" s="99"/>
      <c r="L12795" s="99"/>
      <c r="M12795" s="99"/>
      <c r="N12795" s="99"/>
      <c r="O12795" s="99"/>
      <c r="P12795" s="99"/>
      <c r="Q12795" s="99"/>
      <c r="R12795" s="99"/>
      <c r="S12795" s="99"/>
      <c r="T12795" s="99"/>
      <c r="U12795" s="99"/>
      <c r="V12795" s="99"/>
      <c r="W12795" s="99"/>
      <c r="X12795" s="99"/>
      <c r="Y12795" s="99"/>
      <c r="Z12795" s="99"/>
      <c r="AF12795" s="326"/>
    </row>
    <row r="12796" spans="1:32" x14ac:dyDescent="0.3">
      <c r="A12796" s="372" t="s">
        <v>8755</v>
      </c>
      <c r="B12796" s="372" t="s">
        <v>8693</v>
      </c>
      <c r="C12796" s="125" t="s">
        <v>8694</v>
      </c>
      <c r="D12796" s="32" t="s">
        <v>20621</v>
      </c>
      <c r="E12796" s="125" t="s">
        <v>8524</v>
      </c>
      <c r="F12796" s="125" t="s">
        <v>1236</v>
      </c>
      <c r="G12796" s="125" t="s">
        <v>1237</v>
      </c>
      <c r="AF12796" s="326"/>
    </row>
    <row r="12797" spans="1:32" x14ac:dyDescent="0.25">
      <c r="A12797" s="44" t="s">
        <v>12834</v>
      </c>
      <c r="B12797" s="44" t="s">
        <v>16269</v>
      </c>
      <c r="C12797" s="45" t="s">
        <v>12835</v>
      </c>
      <c r="D12797" s="93" t="s">
        <v>3876</v>
      </c>
      <c r="E12797" s="359">
        <f>DATE(2028,12,3)</f>
        <v>47090</v>
      </c>
      <c r="F12797" s="93"/>
      <c r="G12797" s="93"/>
      <c r="H12797" s="93"/>
      <c r="I12797" s="99"/>
      <c r="J12797" s="99"/>
      <c r="K12797" s="99"/>
      <c r="L12797" s="99"/>
      <c r="M12797" s="99"/>
      <c r="N12797" s="99"/>
      <c r="O12797" s="99"/>
      <c r="P12797" s="99"/>
      <c r="Q12797" s="99"/>
      <c r="R12797" s="99"/>
      <c r="S12797" s="99"/>
      <c r="T12797" s="99"/>
      <c r="U12797" s="99"/>
      <c r="V12797" s="99"/>
      <c r="W12797" s="99"/>
      <c r="X12797" s="99"/>
      <c r="Y12797" s="99"/>
      <c r="Z12797" s="99"/>
      <c r="AF12797" s="326"/>
    </row>
    <row r="12798" spans="1:32" x14ac:dyDescent="0.25">
      <c r="A12798" s="267" t="s">
        <v>6766</v>
      </c>
      <c r="B12798" s="267" t="s">
        <v>6749</v>
      </c>
      <c r="C12798" s="268">
        <v>791202103006</v>
      </c>
      <c r="D12798" s="268" t="s">
        <v>6775</v>
      </c>
      <c r="E12798" s="269" t="s">
        <v>3276</v>
      </c>
      <c r="F12798" s="93"/>
      <c r="G12798" s="93"/>
      <c r="H12798" s="93"/>
      <c r="I12798" s="99"/>
      <c r="J12798" s="99"/>
      <c r="K12798" s="99"/>
      <c r="L12798" s="99"/>
      <c r="M12798" s="99"/>
      <c r="N12798" s="99"/>
      <c r="O12798" s="99"/>
      <c r="P12798" s="99"/>
      <c r="Q12798" s="99"/>
      <c r="R12798" s="99"/>
      <c r="S12798" s="99"/>
      <c r="T12798" s="99"/>
      <c r="U12798" s="99"/>
      <c r="V12798" s="99"/>
      <c r="W12798" s="99"/>
      <c r="X12798" s="99"/>
      <c r="Y12798" s="99"/>
      <c r="Z12798" s="99"/>
      <c r="AF12798" s="326"/>
    </row>
    <row r="12799" spans="1:32" x14ac:dyDescent="0.3">
      <c r="A12799" s="372" t="s">
        <v>20161</v>
      </c>
      <c r="B12799" s="372" t="s">
        <v>1660</v>
      </c>
      <c r="C12799" s="125" t="s">
        <v>14425</v>
      </c>
      <c r="D12799" s="32" t="s">
        <v>20621</v>
      </c>
      <c r="E12799" s="125" t="s">
        <v>12895</v>
      </c>
      <c r="F12799" s="125" t="s">
        <v>1236</v>
      </c>
      <c r="G12799" s="125" t="s">
        <v>1237</v>
      </c>
      <c r="AF12799" s="326"/>
    </row>
    <row r="12800" spans="1:32" x14ac:dyDescent="0.3">
      <c r="A12800" s="372" t="s">
        <v>20161</v>
      </c>
      <c r="B12800" s="372" t="s">
        <v>1214</v>
      </c>
      <c r="C12800" s="125" t="s">
        <v>18610</v>
      </c>
      <c r="D12800" s="32" t="s">
        <v>20621</v>
      </c>
      <c r="E12800" s="125" t="s">
        <v>8976</v>
      </c>
      <c r="F12800" s="125" t="s">
        <v>1236</v>
      </c>
      <c r="G12800" s="125" t="s">
        <v>1237</v>
      </c>
      <c r="AF12800" s="326"/>
    </row>
    <row r="12801" spans="1:32" x14ac:dyDescent="0.25">
      <c r="A12801" s="44" t="s">
        <v>10780</v>
      </c>
      <c r="B12801" s="44" t="s">
        <v>6798</v>
      </c>
      <c r="C12801" s="45" t="s">
        <v>10773</v>
      </c>
      <c r="D12801" s="46" t="s">
        <v>13037</v>
      </c>
      <c r="E12801" s="46">
        <v>46568</v>
      </c>
      <c r="AF12801" s="326"/>
    </row>
    <row r="12802" spans="1:32" x14ac:dyDescent="0.25">
      <c r="A12802" s="44" t="s">
        <v>3462</v>
      </c>
      <c r="B12802" s="44" t="s">
        <v>20343</v>
      </c>
      <c r="C12802" s="45" t="s">
        <v>12601</v>
      </c>
      <c r="D12802" s="32" t="s">
        <v>12570</v>
      </c>
      <c r="E12802" s="46">
        <v>46387</v>
      </c>
      <c r="AF12802" s="326"/>
    </row>
    <row r="12803" spans="1:32" x14ac:dyDescent="0.25">
      <c r="A12803" s="102" t="s">
        <v>3462</v>
      </c>
      <c r="B12803" s="92" t="s">
        <v>14075</v>
      </c>
      <c r="C12803" s="93" t="s">
        <v>14076</v>
      </c>
      <c r="D12803" s="93" t="s">
        <v>1250</v>
      </c>
      <c r="E12803" s="94">
        <v>47223</v>
      </c>
      <c r="F12803" s="93"/>
      <c r="G12803" s="93"/>
      <c r="H12803" s="93"/>
      <c r="I12803" s="99"/>
      <c r="J12803" s="99"/>
      <c r="K12803" s="99"/>
      <c r="L12803" s="99"/>
      <c r="M12803" s="99"/>
      <c r="N12803" s="99"/>
      <c r="O12803" s="99"/>
      <c r="P12803" s="99"/>
      <c r="Q12803" s="99"/>
      <c r="R12803" s="99"/>
      <c r="S12803" s="99"/>
      <c r="T12803" s="99"/>
      <c r="U12803" s="99"/>
      <c r="V12803" s="99"/>
      <c r="W12803" s="99"/>
      <c r="X12803" s="99"/>
      <c r="Y12803" s="99"/>
      <c r="Z12803" s="99"/>
      <c r="AF12803" s="326"/>
    </row>
    <row r="12804" spans="1:32" x14ac:dyDescent="0.25">
      <c r="A12804" s="100" t="s">
        <v>3562</v>
      </c>
      <c r="B12804" s="92" t="s">
        <v>3574</v>
      </c>
      <c r="C12804" s="93" t="s">
        <v>3575</v>
      </c>
      <c r="D12804" s="93" t="s">
        <v>1250</v>
      </c>
      <c r="E12804" s="94">
        <v>46496</v>
      </c>
      <c r="F12804" s="93"/>
      <c r="G12804" s="93"/>
      <c r="H12804" s="93"/>
      <c r="I12804" s="99"/>
      <c r="J12804" s="99"/>
      <c r="K12804" s="99"/>
      <c r="L12804" s="99"/>
      <c r="M12804" s="99"/>
      <c r="N12804" s="99"/>
      <c r="O12804" s="99"/>
      <c r="P12804" s="99"/>
      <c r="Q12804" s="99"/>
      <c r="R12804" s="99"/>
      <c r="S12804" s="99"/>
      <c r="T12804" s="99"/>
      <c r="U12804" s="99"/>
      <c r="V12804" s="99"/>
      <c r="W12804" s="99"/>
      <c r="X12804" s="99"/>
      <c r="Y12804" s="99"/>
      <c r="Z12804" s="99"/>
      <c r="AF12804" s="326"/>
    </row>
    <row r="12805" spans="1:32" x14ac:dyDescent="0.25">
      <c r="A12805" s="44" t="s">
        <v>14954</v>
      </c>
      <c r="B12805" s="44" t="s">
        <v>16270</v>
      </c>
      <c r="C12805" s="45" t="s">
        <v>14955</v>
      </c>
      <c r="D12805" s="93" t="s">
        <v>3876</v>
      </c>
      <c r="E12805" s="359">
        <f>DATE(2029,5,14)</f>
        <v>47252</v>
      </c>
      <c r="F12805" s="93"/>
      <c r="G12805" s="93"/>
      <c r="H12805" s="93"/>
      <c r="I12805" s="99"/>
      <c r="J12805" s="99"/>
      <c r="K12805" s="99"/>
      <c r="L12805" s="99"/>
      <c r="M12805" s="99"/>
      <c r="N12805" s="99"/>
      <c r="O12805" s="99"/>
      <c r="P12805" s="99"/>
      <c r="Q12805" s="99"/>
      <c r="R12805" s="99"/>
      <c r="S12805" s="99"/>
      <c r="T12805" s="99"/>
      <c r="U12805" s="99"/>
      <c r="V12805" s="99"/>
      <c r="W12805" s="99"/>
      <c r="X12805" s="99"/>
      <c r="Y12805" s="99"/>
      <c r="Z12805" s="99"/>
      <c r="AF12805" s="326"/>
    </row>
    <row r="12806" spans="1:32" x14ac:dyDescent="0.25">
      <c r="A12806" s="67" t="s">
        <v>2244</v>
      </c>
      <c r="B12806" s="256" t="s">
        <v>7398</v>
      </c>
      <c r="C12806" s="53" t="s">
        <v>7442</v>
      </c>
      <c r="D12806" s="93" t="s">
        <v>5891</v>
      </c>
      <c r="E12806" s="257">
        <v>46824</v>
      </c>
      <c r="F12806" s="93"/>
      <c r="G12806" s="93"/>
      <c r="H12806" s="93"/>
      <c r="I12806" s="99"/>
      <c r="J12806" s="99"/>
      <c r="K12806" s="99"/>
      <c r="L12806" s="99"/>
      <c r="M12806" s="99"/>
      <c r="N12806" s="99"/>
      <c r="O12806" s="99"/>
      <c r="P12806" s="99"/>
      <c r="Q12806" s="99"/>
      <c r="R12806" s="99"/>
      <c r="S12806" s="99"/>
      <c r="T12806" s="99"/>
      <c r="U12806" s="99"/>
      <c r="V12806" s="99"/>
      <c r="W12806" s="99"/>
      <c r="X12806" s="99"/>
      <c r="Y12806" s="99"/>
      <c r="Z12806" s="99"/>
      <c r="AF12806" s="326"/>
    </row>
    <row r="12807" spans="1:32" x14ac:dyDescent="0.3">
      <c r="A12807" s="57" t="s">
        <v>2244</v>
      </c>
      <c r="B12807" s="57" t="s">
        <v>2254</v>
      </c>
      <c r="C12807" s="62">
        <v>24030</v>
      </c>
      <c r="D12807" s="93" t="s">
        <v>5007</v>
      </c>
      <c r="E12807" s="60">
        <v>46326</v>
      </c>
      <c r="F12807" s="379"/>
      <c r="G12807" s="379"/>
      <c r="H12807" s="379"/>
      <c r="I12807" s="380"/>
      <c r="J12807" s="380"/>
      <c r="K12807" s="380"/>
      <c r="L12807" s="380"/>
      <c r="M12807" s="380"/>
      <c r="N12807" s="380"/>
      <c r="O12807" s="380"/>
      <c r="P12807" s="380"/>
      <c r="Q12807" s="380"/>
      <c r="R12807" s="380"/>
      <c r="S12807" s="380"/>
      <c r="T12807" s="380"/>
      <c r="U12807" s="380"/>
      <c r="V12807" s="380"/>
      <c r="W12807" s="380"/>
      <c r="X12807" s="380"/>
      <c r="Y12807" s="380"/>
      <c r="Z12807" s="380"/>
      <c r="AA12807" s="380"/>
      <c r="AF12807" s="326"/>
    </row>
    <row r="12808" spans="1:32" x14ac:dyDescent="0.3">
      <c r="A12808" s="372" t="s">
        <v>2244</v>
      </c>
      <c r="B12808" s="372" t="s">
        <v>12348</v>
      </c>
      <c r="C12808" s="125" t="s">
        <v>12188</v>
      </c>
      <c r="D12808" s="32" t="s">
        <v>20621</v>
      </c>
      <c r="E12808" s="125" t="s">
        <v>5239</v>
      </c>
      <c r="F12808" s="125" t="s">
        <v>1236</v>
      </c>
      <c r="G12808" s="125" t="s">
        <v>1237</v>
      </c>
      <c r="AF12808" s="326"/>
    </row>
    <row r="12809" spans="1:32" x14ac:dyDescent="0.3">
      <c r="A12809" s="372" t="s">
        <v>2244</v>
      </c>
      <c r="B12809" s="372" t="s">
        <v>12354</v>
      </c>
      <c r="C12809" s="125" t="s">
        <v>12187</v>
      </c>
      <c r="D12809" s="32" t="s">
        <v>20621</v>
      </c>
      <c r="E12809" s="125" t="s">
        <v>5239</v>
      </c>
      <c r="F12809" s="125" t="s">
        <v>1236</v>
      </c>
      <c r="G12809" s="125" t="s">
        <v>1237</v>
      </c>
      <c r="AF12809" s="326"/>
    </row>
    <row r="12810" spans="1:32" x14ac:dyDescent="0.3">
      <c r="A12810" s="372" t="s">
        <v>2244</v>
      </c>
      <c r="B12810" s="372" t="s">
        <v>16724</v>
      </c>
      <c r="C12810" s="125" t="s">
        <v>14353</v>
      </c>
      <c r="D12810" s="32" t="s">
        <v>20621</v>
      </c>
      <c r="E12810" s="125" t="s">
        <v>13567</v>
      </c>
      <c r="F12810" s="125" t="s">
        <v>1236</v>
      </c>
      <c r="G12810" s="125" t="s">
        <v>1237</v>
      </c>
      <c r="AF12810" s="326"/>
    </row>
    <row r="12811" spans="1:32" x14ac:dyDescent="0.3">
      <c r="A12811" s="57" t="s">
        <v>2244</v>
      </c>
      <c r="B12811" s="92" t="s">
        <v>3862</v>
      </c>
      <c r="C12811" s="93" t="s">
        <v>3860</v>
      </c>
      <c r="D12811" s="93" t="s">
        <v>3861</v>
      </c>
      <c r="E12811" s="94">
        <v>46203</v>
      </c>
      <c r="F12811" s="93"/>
      <c r="G12811" s="93"/>
      <c r="H12811" s="93"/>
      <c r="I12811" s="99"/>
      <c r="J12811" s="99"/>
      <c r="K12811" s="99"/>
      <c r="L12811" s="99"/>
      <c r="M12811" s="99"/>
      <c r="N12811" s="99"/>
      <c r="O12811" s="99"/>
      <c r="P12811" s="99"/>
      <c r="Q12811" s="99"/>
      <c r="R12811" s="99"/>
      <c r="S12811" s="99"/>
      <c r="T12811" s="99"/>
      <c r="U12811" s="99"/>
      <c r="V12811" s="99"/>
      <c r="W12811" s="99"/>
      <c r="X12811" s="99"/>
      <c r="Y12811" s="99"/>
      <c r="Z12811" s="99"/>
      <c r="AA12811" s="380"/>
      <c r="AF12811" s="326"/>
    </row>
    <row r="12812" spans="1:32" x14ac:dyDescent="0.25">
      <c r="A12812" s="44" t="s">
        <v>2244</v>
      </c>
      <c r="B12812" s="44" t="s">
        <v>5100</v>
      </c>
      <c r="C12812" s="45" t="s">
        <v>5112</v>
      </c>
      <c r="D12812" s="46" t="s">
        <v>13037</v>
      </c>
      <c r="E12812" s="46">
        <v>46250</v>
      </c>
      <c r="AF12812" s="326"/>
    </row>
    <row r="12813" spans="1:32" x14ac:dyDescent="0.25">
      <c r="A12813" s="44" t="s">
        <v>2244</v>
      </c>
      <c r="B12813" s="44" t="s">
        <v>5100</v>
      </c>
      <c r="C12813" s="45" t="s">
        <v>5112</v>
      </c>
      <c r="D12813" s="46" t="s">
        <v>13037</v>
      </c>
      <c r="E12813" s="46">
        <v>46250</v>
      </c>
      <c r="AF12813" s="326"/>
    </row>
    <row r="12814" spans="1:32" x14ac:dyDescent="0.25">
      <c r="A12814" s="44" t="s">
        <v>2244</v>
      </c>
      <c r="B12814" s="44" t="s">
        <v>5100</v>
      </c>
      <c r="C12814" s="45" t="s">
        <v>5112</v>
      </c>
      <c r="D12814" s="46" t="s">
        <v>13037</v>
      </c>
      <c r="E12814" s="46">
        <v>46250</v>
      </c>
      <c r="AF12814" s="326"/>
    </row>
    <row r="12815" spans="1:32" x14ac:dyDescent="0.25">
      <c r="A12815" s="44" t="s">
        <v>2244</v>
      </c>
      <c r="B12815" s="44" t="s">
        <v>1969</v>
      </c>
      <c r="C12815" s="45" t="s">
        <v>7717</v>
      </c>
      <c r="D12815" s="46" t="s">
        <v>13037</v>
      </c>
      <c r="E12815" s="46">
        <v>46193</v>
      </c>
      <c r="AF12815" s="326"/>
    </row>
    <row r="12816" spans="1:32" x14ac:dyDescent="0.25">
      <c r="A12816" s="44" t="s">
        <v>2244</v>
      </c>
      <c r="B12816" s="44" t="s">
        <v>1969</v>
      </c>
      <c r="C12816" s="45" t="s">
        <v>7717</v>
      </c>
      <c r="D12816" s="46" t="s">
        <v>13037</v>
      </c>
      <c r="E12816" s="46">
        <v>46193</v>
      </c>
      <c r="AF12816" s="326"/>
    </row>
    <row r="12817" spans="1:32" x14ac:dyDescent="0.25">
      <c r="A12817" s="44" t="s">
        <v>2244</v>
      </c>
      <c r="B12817" s="44" t="s">
        <v>1969</v>
      </c>
      <c r="C12817" s="45" t="s">
        <v>7717</v>
      </c>
      <c r="D12817" s="46" t="s">
        <v>13037</v>
      </c>
      <c r="E12817" s="46">
        <v>46193</v>
      </c>
      <c r="AF12817" s="326"/>
    </row>
    <row r="12818" spans="1:32" x14ac:dyDescent="0.25">
      <c r="A12818" s="44" t="s">
        <v>2244</v>
      </c>
      <c r="B12818" s="44" t="s">
        <v>12677</v>
      </c>
      <c r="C12818" s="45" t="s">
        <v>12679</v>
      </c>
      <c r="D12818" s="46" t="s">
        <v>13037</v>
      </c>
      <c r="E12818" s="46">
        <v>46310</v>
      </c>
      <c r="AF12818" s="326"/>
    </row>
    <row r="12819" spans="1:32" x14ac:dyDescent="0.25">
      <c r="A12819" s="44" t="s">
        <v>2244</v>
      </c>
      <c r="B12819" s="44" t="s">
        <v>12677</v>
      </c>
      <c r="C12819" s="45" t="s">
        <v>12679</v>
      </c>
      <c r="D12819" s="46" t="s">
        <v>13037</v>
      </c>
      <c r="E12819" s="46">
        <v>46310</v>
      </c>
      <c r="AF12819" s="326"/>
    </row>
    <row r="12820" spans="1:32" x14ac:dyDescent="0.25">
      <c r="A12820" s="44" t="s">
        <v>2244</v>
      </c>
      <c r="B12820" s="44" t="s">
        <v>12677</v>
      </c>
      <c r="C12820" s="45" t="s">
        <v>12679</v>
      </c>
      <c r="D12820" s="46" t="s">
        <v>13037</v>
      </c>
      <c r="E12820" s="46">
        <v>46310</v>
      </c>
      <c r="AF12820" s="326"/>
    </row>
    <row r="12821" spans="1:32" x14ac:dyDescent="0.25">
      <c r="A12821" s="44" t="s">
        <v>2244</v>
      </c>
      <c r="B12821" s="44" t="s">
        <v>12659</v>
      </c>
      <c r="C12821" s="45" t="s">
        <v>12664</v>
      </c>
      <c r="D12821" s="46" t="s">
        <v>13037</v>
      </c>
      <c r="E12821" s="46">
        <v>46373</v>
      </c>
      <c r="AF12821" s="326"/>
    </row>
    <row r="12822" spans="1:32" x14ac:dyDescent="0.25">
      <c r="A12822" s="44" t="s">
        <v>2244</v>
      </c>
      <c r="B12822" s="44" t="s">
        <v>12659</v>
      </c>
      <c r="C12822" s="45" t="s">
        <v>12664</v>
      </c>
      <c r="D12822" s="46" t="s">
        <v>13037</v>
      </c>
      <c r="E12822" s="46">
        <v>46373</v>
      </c>
      <c r="AF12822" s="326"/>
    </row>
    <row r="12823" spans="1:32" x14ac:dyDescent="0.25">
      <c r="A12823" s="44" t="s">
        <v>2244</v>
      </c>
      <c r="B12823" s="44" t="s">
        <v>12659</v>
      </c>
      <c r="C12823" s="45" t="s">
        <v>12664</v>
      </c>
      <c r="D12823" s="46" t="s">
        <v>13037</v>
      </c>
      <c r="E12823" s="46">
        <v>46373</v>
      </c>
      <c r="AF12823" s="326"/>
    </row>
    <row r="12824" spans="1:32" x14ac:dyDescent="0.25">
      <c r="A12824" s="44" t="s">
        <v>2244</v>
      </c>
      <c r="B12824" s="44" t="s">
        <v>12659</v>
      </c>
      <c r="C12824" s="45" t="s">
        <v>12664</v>
      </c>
      <c r="D12824" s="46" t="s">
        <v>13037</v>
      </c>
      <c r="E12824" s="46">
        <v>46373</v>
      </c>
      <c r="AF12824" s="326"/>
    </row>
    <row r="12825" spans="1:32" x14ac:dyDescent="0.25">
      <c r="A12825" s="44" t="s">
        <v>2244</v>
      </c>
      <c r="B12825" s="44" t="s">
        <v>3757</v>
      </c>
      <c r="C12825" s="45" t="s">
        <v>14497</v>
      </c>
      <c r="D12825" s="46" t="s">
        <v>13037</v>
      </c>
      <c r="E12825" s="46">
        <v>46162</v>
      </c>
      <c r="AF12825" s="326"/>
    </row>
    <row r="12826" spans="1:32" x14ac:dyDescent="0.25">
      <c r="A12826" s="44" t="s">
        <v>2244</v>
      </c>
      <c r="B12826" s="44" t="s">
        <v>3757</v>
      </c>
      <c r="C12826" s="45" t="s">
        <v>14497</v>
      </c>
      <c r="D12826" s="46" t="s">
        <v>13037</v>
      </c>
      <c r="E12826" s="46">
        <v>46162</v>
      </c>
      <c r="AF12826" s="326"/>
    </row>
    <row r="12827" spans="1:32" x14ac:dyDescent="0.25">
      <c r="A12827" s="44" t="s">
        <v>2244</v>
      </c>
      <c r="B12827" s="44" t="s">
        <v>3757</v>
      </c>
      <c r="C12827" s="45" t="s">
        <v>14497</v>
      </c>
      <c r="D12827" s="46" t="s">
        <v>13037</v>
      </c>
      <c r="E12827" s="46">
        <v>46162</v>
      </c>
      <c r="AF12827" s="326"/>
    </row>
    <row r="12828" spans="1:32" x14ac:dyDescent="0.25">
      <c r="A12828" s="44" t="s">
        <v>2244</v>
      </c>
      <c r="B12828" s="44" t="s">
        <v>3757</v>
      </c>
      <c r="C12828" s="45" t="s">
        <v>14497</v>
      </c>
      <c r="D12828" s="46" t="s">
        <v>13037</v>
      </c>
      <c r="E12828" s="46">
        <v>46162</v>
      </c>
      <c r="AF12828" s="326"/>
    </row>
    <row r="12829" spans="1:32" x14ac:dyDescent="0.25">
      <c r="A12829" s="44" t="s">
        <v>2244</v>
      </c>
      <c r="B12829" s="44" t="s">
        <v>8376</v>
      </c>
      <c r="C12829" s="45">
        <v>230501</v>
      </c>
      <c r="D12829" s="45" t="s">
        <v>12340</v>
      </c>
      <c r="E12829" s="45" t="s">
        <v>8252</v>
      </c>
      <c r="AF12829" s="326"/>
    </row>
    <row r="12830" spans="1:32" x14ac:dyDescent="0.25">
      <c r="A12830" s="44" t="s">
        <v>2244</v>
      </c>
      <c r="B12830" s="44" t="s">
        <v>8465</v>
      </c>
      <c r="C12830" s="45">
        <v>230804</v>
      </c>
      <c r="D12830" s="45" t="s">
        <v>12340</v>
      </c>
      <c r="E12830" s="45" t="s">
        <v>4380</v>
      </c>
      <c r="AF12830" s="326"/>
    </row>
    <row r="12831" spans="1:32" x14ac:dyDescent="0.25">
      <c r="A12831" s="44" t="s">
        <v>2244</v>
      </c>
      <c r="B12831" s="44" t="s">
        <v>5447</v>
      </c>
      <c r="C12831" s="45">
        <v>230807</v>
      </c>
      <c r="D12831" s="45" t="s">
        <v>12340</v>
      </c>
      <c r="E12831" s="45" t="s">
        <v>8966</v>
      </c>
      <c r="AF12831" s="326"/>
    </row>
    <row r="12832" spans="1:32" x14ac:dyDescent="0.25">
      <c r="A12832" s="86" t="s">
        <v>13405</v>
      </c>
      <c r="B12832" s="44" t="s">
        <v>17386</v>
      </c>
      <c r="C12832" s="45">
        <v>8.26</v>
      </c>
      <c r="D12832" s="45" t="s">
        <v>13565</v>
      </c>
      <c r="E12832" s="46">
        <v>47787</v>
      </c>
      <c r="F12832" s="45"/>
      <c r="G12832" s="93"/>
      <c r="H12832" s="93"/>
      <c r="I12832" s="99"/>
      <c r="J12832" s="99"/>
      <c r="K12832" s="99"/>
      <c r="L12832" s="99"/>
      <c r="M12832" s="99"/>
      <c r="N12832" s="99"/>
      <c r="O12832" s="99"/>
      <c r="P12832" s="99"/>
      <c r="Q12832" s="99"/>
      <c r="R12832" s="99"/>
      <c r="S12832" s="99"/>
      <c r="T12832" s="99"/>
      <c r="U12832" s="99"/>
      <c r="V12832" s="99"/>
      <c r="W12832" s="99"/>
      <c r="X12832" s="99"/>
      <c r="Y12832" s="99"/>
      <c r="Z12832" s="99"/>
      <c r="AF12832" s="326"/>
    </row>
    <row r="12833" spans="1:32" x14ac:dyDescent="0.25">
      <c r="A12833" s="44" t="s">
        <v>13405</v>
      </c>
      <c r="B12833" s="44" t="s">
        <v>13107</v>
      </c>
      <c r="C12833" s="45">
        <v>9.24</v>
      </c>
      <c r="D12833" s="45" t="s">
        <v>13565</v>
      </c>
      <c r="E12833" s="46">
        <v>47299</v>
      </c>
      <c r="F12833" s="45"/>
      <c r="G12833" s="93"/>
      <c r="H12833" s="93"/>
      <c r="I12833" s="99"/>
      <c r="J12833" s="99"/>
      <c r="K12833" s="99"/>
      <c r="L12833" s="99"/>
      <c r="M12833" s="99"/>
      <c r="N12833" s="99"/>
      <c r="O12833" s="99"/>
      <c r="P12833" s="99"/>
      <c r="Q12833" s="99"/>
      <c r="R12833" s="99"/>
      <c r="S12833" s="99"/>
      <c r="T12833" s="99"/>
      <c r="U12833" s="99"/>
      <c r="V12833" s="99"/>
      <c r="W12833" s="99"/>
      <c r="X12833" s="99"/>
      <c r="Y12833" s="99"/>
      <c r="Z12833" s="99"/>
      <c r="AF12833" s="326"/>
    </row>
    <row r="12834" spans="1:32" x14ac:dyDescent="0.25">
      <c r="A12834" s="44" t="s">
        <v>13405</v>
      </c>
      <c r="B12834" s="44" t="s">
        <v>13127</v>
      </c>
      <c r="C12834" s="45">
        <v>13.24</v>
      </c>
      <c r="D12834" s="45" t="s">
        <v>13565</v>
      </c>
      <c r="E12834" s="46">
        <v>47299</v>
      </c>
      <c r="F12834" s="45"/>
      <c r="G12834" s="93"/>
      <c r="H12834" s="93"/>
      <c r="I12834" s="99"/>
      <c r="J12834" s="99"/>
      <c r="K12834" s="99"/>
      <c r="L12834" s="99"/>
      <c r="M12834" s="99"/>
      <c r="N12834" s="99"/>
      <c r="O12834" s="99"/>
      <c r="P12834" s="99"/>
      <c r="Q12834" s="99"/>
      <c r="R12834" s="99"/>
      <c r="S12834" s="99"/>
      <c r="T12834" s="99"/>
      <c r="U12834" s="99"/>
      <c r="V12834" s="99"/>
      <c r="W12834" s="99"/>
      <c r="X12834" s="99"/>
      <c r="Y12834" s="99"/>
      <c r="Z12834" s="99"/>
      <c r="AF12834" s="326"/>
    </row>
    <row r="12835" spans="1:32" x14ac:dyDescent="0.25">
      <c r="A12835" s="44" t="s">
        <v>13405</v>
      </c>
      <c r="B12835" s="44" t="s">
        <v>13137</v>
      </c>
      <c r="C12835" s="45">
        <v>16.239999999999998</v>
      </c>
      <c r="D12835" s="45" t="s">
        <v>13565</v>
      </c>
      <c r="E12835" s="46">
        <v>47299</v>
      </c>
      <c r="F12835" s="45"/>
      <c r="G12835" s="93"/>
      <c r="H12835" s="93"/>
      <c r="I12835" s="99"/>
      <c r="J12835" s="99"/>
      <c r="K12835" s="99"/>
      <c r="L12835" s="99"/>
      <c r="M12835" s="99"/>
      <c r="N12835" s="99"/>
      <c r="O12835" s="99"/>
      <c r="P12835" s="99"/>
      <c r="Q12835" s="99"/>
      <c r="R12835" s="99"/>
      <c r="S12835" s="99"/>
      <c r="T12835" s="99"/>
      <c r="U12835" s="99"/>
      <c r="V12835" s="99"/>
      <c r="W12835" s="99"/>
      <c r="X12835" s="99"/>
      <c r="Y12835" s="99"/>
      <c r="Z12835" s="99"/>
      <c r="AF12835" s="326"/>
    </row>
    <row r="12836" spans="1:32" x14ac:dyDescent="0.25">
      <c r="A12836" s="44" t="s">
        <v>13405</v>
      </c>
      <c r="B12836" s="44" t="s">
        <v>13136</v>
      </c>
      <c r="C12836" s="45">
        <v>41.25</v>
      </c>
      <c r="D12836" s="45" t="s">
        <v>13565</v>
      </c>
      <c r="E12836" s="46">
        <v>47514</v>
      </c>
      <c r="F12836" s="45"/>
      <c r="G12836" s="93"/>
      <c r="H12836" s="93"/>
      <c r="I12836" s="99"/>
      <c r="J12836" s="99"/>
      <c r="K12836" s="99"/>
      <c r="L12836" s="99"/>
      <c r="M12836" s="99"/>
      <c r="N12836" s="99"/>
      <c r="O12836" s="99"/>
      <c r="P12836" s="99"/>
      <c r="Q12836" s="99"/>
      <c r="R12836" s="99"/>
      <c r="S12836" s="99"/>
      <c r="T12836" s="99"/>
      <c r="U12836" s="99"/>
      <c r="V12836" s="99"/>
      <c r="W12836" s="99"/>
      <c r="X12836" s="99"/>
      <c r="Y12836" s="99"/>
      <c r="Z12836" s="99"/>
      <c r="AF12836" s="326"/>
    </row>
    <row r="12837" spans="1:32" x14ac:dyDescent="0.25">
      <c r="A12837" s="44" t="s">
        <v>1705</v>
      </c>
      <c r="B12837" s="44" t="s">
        <v>3298</v>
      </c>
      <c r="C12837" s="45">
        <v>23010402</v>
      </c>
      <c r="D12837" s="45" t="s">
        <v>12340</v>
      </c>
      <c r="E12837" s="45" t="s">
        <v>5640</v>
      </c>
      <c r="AF12837" s="326"/>
    </row>
    <row r="12838" spans="1:32" x14ac:dyDescent="0.25">
      <c r="A12838" s="44" t="s">
        <v>11607</v>
      </c>
      <c r="B12838" s="44" t="s">
        <v>10020</v>
      </c>
      <c r="C12838" s="45">
        <v>24010401</v>
      </c>
      <c r="D12838" s="45" t="s">
        <v>12340</v>
      </c>
      <c r="E12838" s="45" t="s">
        <v>10021</v>
      </c>
      <c r="AF12838" s="326"/>
    </row>
    <row r="12839" spans="1:32" x14ac:dyDescent="0.25">
      <c r="A12839" s="44" t="s">
        <v>11607</v>
      </c>
      <c r="B12839" s="44" t="s">
        <v>3298</v>
      </c>
      <c r="C12839" s="45">
        <v>24010402</v>
      </c>
      <c r="D12839" s="45" t="s">
        <v>12340</v>
      </c>
      <c r="E12839" s="45" t="s">
        <v>10021</v>
      </c>
      <c r="AF12839" s="326"/>
    </row>
    <row r="12840" spans="1:32" x14ac:dyDescent="0.25">
      <c r="A12840" s="44" t="s">
        <v>11607</v>
      </c>
      <c r="B12840" s="44" t="s">
        <v>210</v>
      </c>
      <c r="C12840" s="45">
        <v>241001</v>
      </c>
      <c r="D12840" s="45" t="s">
        <v>12340</v>
      </c>
      <c r="E12840" s="45" t="s">
        <v>5650</v>
      </c>
      <c r="AF12840" s="326"/>
    </row>
    <row r="12841" spans="1:32" x14ac:dyDescent="0.25">
      <c r="A12841" s="44" t="s">
        <v>59</v>
      </c>
      <c r="B12841" s="44" t="s">
        <v>154</v>
      </c>
      <c r="C12841" s="45" t="s">
        <v>6849</v>
      </c>
      <c r="D12841" s="46" t="s">
        <v>13037</v>
      </c>
      <c r="E12841" s="46">
        <v>46441</v>
      </c>
      <c r="AF12841" s="326"/>
    </row>
    <row r="12842" spans="1:32" x14ac:dyDescent="0.25">
      <c r="A12842" s="44" t="s">
        <v>59</v>
      </c>
      <c r="B12842" s="44" t="s">
        <v>154</v>
      </c>
      <c r="C12842" s="45" t="s">
        <v>6849</v>
      </c>
      <c r="D12842" s="46" t="s">
        <v>13037</v>
      </c>
      <c r="E12842" s="46">
        <v>46441</v>
      </c>
      <c r="AF12842" s="326"/>
    </row>
    <row r="12843" spans="1:32" x14ac:dyDescent="0.25">
      <c r="A12843" s="44" t="s">
        <v>59</v>
      </c>
      <c r="B12843" s="44" t="s">
        <v>154</v>
      </c>
      <c r="C12843" s="45" t="s">
        <v>15711</v>
      </c>
      <c r="D12843" s="46" t="s">
        <v>13037</v>
      </c>
      <c r="E12843" s="46">
        <v>46218</v>
      </c>
      <c r="AF12843" s="326"/>
    </row>
    <row r="12844" spans="1:32" x14ac:dyDescent="0.25">
      <c r="A12844" s="44" t="s">
        <v>11608</v>
      </c>
      <c r="B12844" s="44" t="s">
        <v>967</v>
      </c>
      <c r="C12844" s="45">
        <v>240601</v>
      </c>
      <c r="D12844" s="45" t="s">
        <v>12340</v>
      </c>
      <c r="E12844" s="45" t="s">
        <v>10639</v>
      </c>
      <c r="AF12844" s="326"/>
    </row>
    <row r="12845" spans="1:32" x14ac:dyDescent="0.25">
      <c r="A12845" s="44" t="s">
        <v>9661</v>
      </c>
      <c r="B12845" s="44" t="s">
        <v>16182</v>
      </c>
      <c r="C12845" s="45" t="s">
        <v>12836</v>
      </c>
      <c r="D12845" s="93" t="s">
        <v>3876</v>
      </c>
      <c r="E12845" s="359">
        <f>DATE(2028,7,9)</f>
        <v>46943</v>
      </c>
      <c r="F12845" s="93"/>
      <c r="G12845" s="93"/>
      <c r="H12845" s="93"/>
      <c r="I12845" s="99"/>
      <c r="J12845" s="99"/>
      <c r="K12845" s="99"/>
      <c r="L12845" s="99"/>
      <c r="M12845" s="99"/>
      <c r="N12845" s="99"/>
      <c r="O12845" s="99"/>
      <c r="P12845" s="99"/>
      <c r="Q12845" s="99"/>
      <c r="R12845" s="99"/>
      <c r="S12845" s="99"/>
      <c r="T12845" s="99"/>
      <c r="U12845" s="99"/>
      <c r="V12845" s="99"/>
      <c r="W12845" s="99"/>
      <c r="X12845" s="99"/>
      <c r="Y12845" s="99"/>
      <c r="Z12845" s="99"/>
      <c r="AF12845" s="326"/>
    </row>
    <row r="12846" spans="1:32" x14ac:dyDescent="0.25">
      <c r="A12846" s="44" t="s">
        <v>9661</v>
      </c>
      <c r="B12846" s="44" t="s">
        <v>18106</v>
      </c>
      <c r="C12846" s="45" t="s">
        <v>18435</v>
      </c>
      <c r="D12846" s="93" t="s">
        <v>3876</v>
      </c>
      <c r="E12846" s="359">
        <f>DATE(2029,11,13)</f>
        <v>47435</v>
      </c>
      <c r="F12846" s="93"/>
      <c r="G12846" s="93"/>
      <c r="H12846" s="93"/>
      <c r="I12846" s="99"/>
      <c r="J12846" s="99"/>
      <c r="K12846" s="99"/>
      <c r="L12846" s="99"/>
      <c r="M12846" s="99"/>
      <c r="N12846" s="99"/>
      <c r="O12846" s="99"/>
      <c r="P12846" s="99"/>
      <c r="Q12846" s="99"/>
      <c r="R12846" s="99"/>
      <c r="S12846" s="99"/>
      <c r="T12846" s="99"/>
      <c r="U12846" s="99"/>
      <c r="V12846" s="99"/>
      <c r="W12846" s="99"/>
      <c r="X12846" s="99"/>
      <c r="Y12846" s="99"/>
      <c r="Z12846" s="99"/>
      <c r="AF12846" s="326"/>
    </row>
    <row r="12847" spans="1:32" x14ac:dyDescent="0.25">
      <c r="A12847" s="44" t="s">
        <v>830</v>
      </c>
      <c r="B12847" s="44" t="s">
        <v>7120</v>
      </c>
      <c r="C12847" s="45">
        <v>260204</v>
      </c>
      <c r="D12847" s="45" t="s">
        <v>12340</v>
      </c>
      <c r="E12847" s="45" t="s">
        <v>10021</v>
      </c>
      <c r="AF12847" s="326"/>
    </row>
    <row r="12848" spans="1:32" x14ac:dyDescent="0.25">
      <c r="A12848" s="44" t="s">
        <v>1129</v>
      </c>
      <c r="B12848" s="44" t="s">
        <v>3598</v>
      </c>
      <c r="C12848" s="45">
        <v>230301</v>
      </c>
      <c r="D12848" s="45" t="s">
        <v>12340</v>
      </c>
      <c r="E12848" s="45" t="s">
        <v>5580</v>
      </c>
      <c r="AF12848" s="326"/>
    </row>
    <row r="12849" spans="1:32" x14ac:dyDescent="0.25">
      <c r="A12849" s="44" t="s">
        <v>18169</v>
      </c>
      <c r="B12849" s="44" t="s">
        <v>18170</v>
      </c>
      <c r="C12849" s="45" t="s">
        <v>18436</v>
      </c>
      <c r="D12849" s="93" t="s">
        <v>3876</v>
      </c>
      <c r="E12849" s="359">
        <f>DATE(2029,9,18)</f>
        <v>47379</v>
      </c>
      <c r="F12849" s="93"/>
      <c r="G12849" s="93"/>
      <c r="H12849" s="93"/>
      <c r="I12849" s="99"/>
      <c r="J12849" s="99"/>
      <c r="K12849" s="99"/>
      <c r="L12849" s="99"/>
      <c r="M12849" s="99"/>
      <c r="N12849" s="99"/>
      <c r="O12849" s="99"/>
      <c r="P12849" s="99"/>
      <c r="Q12849" s="99"/>
      <c r="R12849" s="99"/>
      <c r="S12849" s="99"/>
      <c r="T12849" s="99"/>
      <c r="U12849" s="99"/>
      <c r="V12849" s="99"/>
      <c r="W12849" s="99"/>
      <c r="X12849" s="99"/>
      <c r="Y12849" s="99"/>
      <c r="Z12849" s="99"/>
      <c r="AF12849" s="326"/>
    </row>
    <row r="12850" spans="1:32" x14ac:dyDescent="0.25">
      <c r="A12850" s="256" t="s">
        <v>3012</v>
      </c>
      <c r="B12850" s="256" t="s">
        <v>5983</v>
      </c>
      <c r="C12850" s="53" t="s">
        <v>5984</v>
      </c>
      <c r="D12850" s="93" t="s">
        <v>5891</v>
      </c>
      <c r="E12850" s="257">
        <v>46525</v>
      </c>
      <c r="F12850" s="93"/>
      <c r="G12850" s="93"/>
      <c r="H12850" s="93"/>
      <c r="I12850" s="99"/>
      <c r="J12850" s="99"/>
      <c r="K12850" s="99"/>
      <c r="L12850" s="99"/>
      <c r="M12850" s="99"/>
      <c r="N12850" s="99"/>
      <c r="O12850" s="99"/>
      <c r="P12850" s="99"/>
      <c r="Q12850" s="99"/>
      <c r="R12850" s="99"/>
      <c r="S12850" s="99"/>
      <c r="T12850" s="99"/>
      <c r="U12850" s="99"/>
      <c r="V12850" s="99"/>
      <c r="W12850" s="99"/>
      <c r="X12850" s="99"/>
      <c r="Y12850" s="99"/>
      <c r="Z12850" s="99"/>
      <c r="AF12850" s="326"/>
    </row>
    <row r="12851" spans="1:32" x14ac:dyDescent="0.3">
      <c r="A12851" s="372" t="s">
        <v>1404</v>
      </c>
      <c r="B12851" s="372" t="s">
        <v>12354</v>
      </c>
      <c r="C12851" s="125" t="s">
        <v>12187</v>
      </c>
      <c r="D12851" s="32" t="s">
        <v>20621</v>
      </c>
      <c r="E12851" s="125" t="s">
        <v>5239</v>
      </c>
      <c r="F12851" s="125" t="s">
        <v>1236</v>
      </c>
      <c r="G12851" s="125" t="s">
        <v>1237</v>
      </c>
      <c r="AF12851" s="326"/>
    </row>
    <row r="12852" spans="1:32" x14ac:dyDescent="0.3">
      <c r="A12852" s="57" t="s">
        <v>1404</v>
      </c>
      <c r="B12852" s="92" t="s">
        <v>3862</v>
      </c>
      <c r="C12852" s="93" t="s">
        <v>3860</v>
      </c>
      <c r="D12852" s="93" t="s">
        <v>3861</v>
      </c>
      <c r="E12852" s="94">
        <v>46203</v>
      </c>
      <c r="F12852" s="93"/>
      <c r="G12852" s="93"/>
      <c r="H12852" s="93"/>
      <c r="I12852" s="99"/>
      <c r="J12852" s="99"/>
      <c r="K12852" s="99"/>
      <c r="L12852" s="99"/>
      <c r="M12852" s="99"/>
      <c r="N12852" s="99"/>
      <c r="O12852" s="99"/>
      <c r="P12852" s="99"/>
      <c r="Q12852" s="99"/>
      <c r="R12852" s="99"/>
      <c r="S12852" s="99"/>
      <c r="T12852" s="99"/>
      <c r="U12852" s="99"/>
      <c r="V12852" s="99"/>
      <c r="W12852" s="99"/>
      <c r="X12852" s="99"/>
      <c r="Y12852" s="99"/>
      <c r="Z12852" s="99"/>
      <c r="AA12852" s="380"/>
      <c r="AF12852" s="326"/>
    </row>
    <row r="12853" spans="1:32" x14ac:dyDescent="0.25">
      <c r="A12853" s="44" t="s">
        <v>1404</v>
      </c>
      <c r="B12853" s="44" t="s">
        <v>13127</v>
      </c>
      <c r="C12853" s="45">
        <v>13.25</v>
      </c>
      <c r="D12853" s="45" t="s">
        <v>13565</v>
      </c>
      <c r="E12853" s="46">
        <v>47664</v>
      </c>
      <c r="F12853" s="45"/>
      <c r="G12853" s="93"/>
      <c r="H12853" s="93"/>
      <c r="I12853" s="99"/>
      <c r="J12853" s="99"/>
      <c r="K12853" s="99"/>
      <c r="L12853" s="99"/>
      <c r="M12853" s="99"/>
      <c r="N12853" s="99"/>
      <c r="O12853" s="99"/>
      <c r="P12853" s="99"/>
      <c r="Q12853" s="99"/>
      <c r="R12853" s="99"/>
      <c r="S12853" s="99"/>
      <c r="T12853" s="99"/>
      <c r="U12853" s="99"/>
      <c r="V12853" s="99"/>
      <c r="W12853" s="99"/>
      <c r="X12853" s="99"/>
      <c r="Y12853" s="99"/>
      <c r="Z12853" s="99"/>
      <c r="AF12853" s="326"/>
    </row>
    <row r="12854" spans="1:32" x14ac:dyDescent="0.25">
      <c r="A12854" s="44" t="s">
        <v>1404</v>
      </c>
      <c r="B12854" s="44" t="s">
        <v>20343</v>
      </c>
      <c r="C12854" s="45" t="s">
        <v>14521</v>
      </c>
      <c r="D12854" s="32" t="s">
        <v>12570</v>
      </c>
      <c r="E12854" s="46">
        <v>46387</v>
      </c>
      <c r="AF12854" s="326"/>
    </row>
    <row r="12855" spans="1:32" x14ac:dyDescent="0.25">
      <c r="A12855" s="44" t="s">
        <v>17197</v>
      </c>
      <c r="B12855" s="44" t="s">
        <v>5447</v>
      </c>
      <c r="C12855" s="45">
        <v>250802</v>
      </c>
      <c r="D12855" s="45" t="s">
        <v>12340</v>
      </c>
      <c r="E12855" s="45" t="s">
        <v>10682</v>
      </c>
      <c r="AF12855" s="326"/>
    </row>
    <row r="12856" spans="1:32" x14ac:dyDescent="0.25">
      <c r="A12856" s="44" t="s">
        <v>12631</v>
      </c>
      <c r="B12856" s="44" t="s">
        <v>20343</v>
      </c>
      <c r="C12856" s="45" t="s">
        <v>12601</v>
      </c>
      <c r="D12856" s="32" t="s">
        <v>12570</v>
      </c>
      <c r="E12856" s="46">
        <v>46387</v>
      </c>
      <c r="AF12856" s="326"/>
    </row>
    <row r="12857" spans="1:32" x14ac:dyDescent="0.3">
      <c r="A12857" s="57" t="s">
        <v>831</v>
      </c>
      <c r="B12857" s="57" t="s">
        <v>2254</v>
      </c>
      <c r="C12857" s="62">
        <v>24030</v>
      </c>
      <c r="D12857" s="93" t="s">
        <v>5007</v>
      </c>
      <c r="E12857" s="60">
        <v>46326</v>
      </c>
      <c r="F12857" s="379"/>
      <c r="G12857" s="379"/>
      <c r="H12857" s="379"/>
      <c r="I12857" s="380"/>
      <c r="J12857" s="380"/>
      <c r="K12857" s="380"/>
      <c r="L12857" s="380"/>
      <c r="M12857" s="380"/>
      <c r="N12857" s="380"/>
      <c r="O12857" s="380"/>
      <c r="P12857" s="380"/>
      <c r="Q12857" s="380"/>
      <c r="R12857" s="380"/>
      <c r="S12857" s="380"/>
      <c r="T12857" s="380"/>
      <c r="U12857" s="380"/>
      <c r="V12857" s="380"/>
      <c r="W12857" s="380"/>
      <c r="X12857" s="380"/>
      <c r="Y12857" s="380"/>
      <c r="Z12857" s="380"/>
      <c r="AA12857" s="380"/>
      <c r="AF12857" s="326"/>
    </row>
    <row r="12858" spans="1:32" x14ac:dyDescent="0.3">
      <c r="A12858" s="372" t="s">
        <v>831</v>
      </c>
      <c r="B12858" s="372" t="s">
        <v>12348</v>
      </c>
      <c r="C12858" s="125" t="s">
        <v>12188</v>
      </c>
      <c r="D12858" s="32" t="s">
        <v>20621</v>
      </c>
      <c r="E12858" s="125" t="s">
        <v>5239</v>
      </c>
      <c r="F12858" s="125" t="s">
        <v>1237</v>
      </c>
      <c r="G12858" s="125" t="s">
        <v>1237</v>
      </c>
      <c r="AF12858" s="326"/>
    </row>
    <row r="12859" spans="1:32" x14ac:dyDescent="0.25">
      <c r="A12859" s="44" t="s">
        <v>831</v>
      </c>
      <c r="B12859" s="44" t="s">
        <v>3156</v>
      </c>
      <c r="C12859" s="45">
        <v>230904</v>
      </c>
      <c r="D12859" s="45" t="s">
        <v>12340</v>
      </c>
      <c r="E12859" s="45" t="s">
        <v>8524</v>
      </c>
      <c r="AF12859" s="326"/>
    </row>
    <row r="12860" spans="1:32" x14ac:dyDescent="0.25">
      <c r="A12860" s="44" t="s">
        <v>831</v>
      </c>
      <c r="B12860" s="44" t="s">
        <v>5447</v>
      </c>
      <c r="C12860" s="45">
        <v>250802</v>
      </c>
      <c r="D12860" s="45" t="s">
        <v>12340</v>
      </c>
      <c r="E12860" s="45" t="s">
        <v>10682</v>
      </c>
      <c r="AF12860" s="326"/>
    </row>
    <row r="12861" spans="1:32" x14ac:dyDescent="0.3">
      <c r="A12861" s="57" t="s">
        <v>3818</v>
      </c>
      <c r="B12861" s="92" t="s">
        <v>3862</v>
      </c>
      <c r="C12861" s="93" t="s">
        <v>3860</v>
      </c>
      <c r="D12861" s="93" t="s">
        <v>3861</v>
      </c>
      <c r="E12861" s="94">
        <v>46203</v>
      </c>
      <c r="F12861" s="93"/>
      <c r="G12861" s="93"/>
      <c r="H12861" s="93"/>
      <c r="I12861" s="99"/>
      <c r="J12861" s="99"/>
      <c r="K12861" s="99"/>
      <c r="L12861" s="99"/>
      <c r="M12861" s="99"/>
      <c r="N12861" s="99"/>
      <c r="O12861" s="99"/>
      <c r="P12861" s="99"/>
      <c r="Q12861" s="99"/>
      <c r="R12861" s="99"/>
      <c r="S12861" s="99"/>
      <c r="T12861" s="99"/>
      <c r="U12861" s="99"/>
      <c r="V12861" s="99"/>
      <c r="W12861" s="99"/>
      <c r="X12861" s="99"/>
      <c r="Y12861" s="99"/>
      <c r="Z12861" s="99"/>
      <c r="AA12861" s="380"/>
      <c r="AF12861" s="326"/>
    </row>
    <row r="12862" spans="1:32" x14ac:dyDescent="0.25">
      <c r="A12862" s="44" t="s">
        <v>11609</v>
      </c>
      <c r="B12862" s="44" t="s">
        <v>3171</v>
      </c>
      <c r="C12862" s="45">
        <v>24120302</v>
      </c>
      <c r="D12862" s="45" t="s">
        <v>12340</v>
      </c>
      <c r="E12862" s="45" t="s">
        <v>18908</v>
      </c>
      <c r="AF12862" s="326"/>
    </row>
    <row r="12863" spans="1:32" x14ac:dyDescent="0.25">
      <c r="A12863" s="44" t="s">
        <v>11609</v>
      </c>
      <c r="B12863" s="44" t="s">
        <v>18909</v>
      </c>
      <c r="C12863" s="45">
        <v>24120301</v>
      </c>
      <c r="D12863" s="45" t="s">
        <v>12340</v>
      </c>
      <c r="E12863" s="45" t="s">
        <v>13570</v>
      </c>
      <c r="AF12863" s="326"/>
    </row>
    <row r="12864" spans="1:32" x14ac:dyDescent="0.25">
      <c r="A12864" s="44" t="s">
        <v>11609</v>
      </c>
      <c r="B12864" s="44" t="s">
        <v>11310</v>
      </c>
      <c r="C12864" s="45">
        <v>24060302</v>
      </c>
      <c r="D12864" s="45" t="s">
        <v>12340</v>
      </c>
      <c r="E12864" s="45" t="s">
        <v>5235</v>
      </c>
      <c r="AF12864" s="326"/>
    </row>
    <row r="12865" spans="1:32" x14ac:dyDescent="0.25">
      <c r="A12865" s="44" t="s">
        <v>11609</v>
      </c>
      <c r="B12865" s="44" t="s">
        <v>18874</v>
      </c>
      <c r="C12865" s="45">
        <v>24060301</v>
      </c>
      <c r="D12865" s="45" t="s">
        <v>12340</v>
      </c>
      <c r="E12865" s="45" t="s">
        <v>5235</v>
      </c>
      <c r="AF12865" s="326"/>
    </row>
    <row r="12866" spans="1:32" x14ac:dyDescent="0.25">
      <c r="A12866" s="44" t="s">
        <v>4533</v>
      </c>
      <c r="B12866" s="44" t="s">
        <v>12232</v>
      </c>
      <c r="C12866" s="45">
        <v>240801</v>
      </c>
      <c r="D12866" s="45" t="s">
        <v>12340</v>
      </c>
      <c r="E12866" s="45" t="s">
        <v>5239</v>
      </c>
      <c r="AF12866" s="326"/>
    </row>
    <row r="12867" spans="1:32" x14ac:dyDescent="0.25">
      <c r="A12867" s="44" t="s">
        <v>15712</v>
      </c>
      <c r="B12867" s="44" t="s">
        <v>6798</v>
      </c>
      <c r="C12867" s="45" t="s">
        <v>15713</v>
      </c>
      <c r="D12867" s="46" t="s">
        <v>13037</v>
      </c>
      <c r="E12867" s="46">
        <v>46568</v>
      </c>
      <c r="AF12867" s="326"/>
    </row>
    <row r="12868" spans="1:32" x14ac:dyDescent="0.25">
      <c r="A12868" s="44" t="s">
        <v>13406</v>
      </c>
      <c r="B12868" s="44" t="s">
        <v>13124</v>
      </c>
      <c r="C12868" s="45">
        <v>4.24</v>
      </c>
      <c r="D12868" s="45" t="s">
        <v>13565</v>
      </c>
      <c r="E12868" s="46">
        <v>47057</v>
      </c>
      <c r="F12868" s="45"/>
      <c r="G12868" s="93"/>
      <c r="H12868" s="93"/>
      <c r="I12868" s="99"/>
      <c r="J12868" s="99"/>
      <c r="K12868" s="99"/>
      <c r="L12868" s="99"/>
      <c r="M12868" s="99"/>
      <c r="N12868" s="99"/>
      <c r="O12868" s="99"/>
      <c r="P12868" s="99"/>
      <c r="Q12868" s="99"/>
      <c r="R12868" s="99"/>
      <c r="S12868" s="99"/>
      <c r="T12868" s="99"/>
      <c r="U12868" s="99"/>
      <c r="V12868" s="99"/>
      <c r="W12868" s="99"/>
      <c r="X12868" s="99"/>
      <c r="Y12868" s="99"/>
      <c r="Z12868" s="99"/>
      <c r="AF12868" s="326"/>
    </row>
    <row r="12869" spans="1:32" x14ac:dyDescent="0.3">
      <c r="A12869" s="372" t="s">
        <v>1130</v>
      </c>
      <c r="B12869" s="372" t="s">
        <v>1220</v>
      </c>
      <c r="C12869" s="125" t="s">
        <v>8706</v>
      </c>
      <c r="D12869" s="32" t="s">
        <v>20621</v>
      </c>
      <c r="E12869" s="125" t="s">
        <v>8524</v>
      </c>
      <c r="F12869" s="125" t="s">
        <v>1236</v>
      </c>
      <c r="G12869" s="125" t="s">
        <v>1237</v>
      </c>
      <c r="AF12869" s="326"/>
    </row>
    <row r="12870" spans="1:32" x14ac:dyDescent="0.25">
      <c r="A12870" s="44" t="s">
        <v>13000</v>
      </c>
      <c r="B12870" s="44" t="s">
        <v>210</v>
      </c>
      <c r="C12870" s="45">
        <v>241001</v>
      </c>
      <c r="D12870" s="45" t="s">
        <v>12340</v>
      </c>
      <c r="E12870" s="45" t="s">
        <v>5650</v>
      </c>
      <c r="AF12870" s="326"/>
    </row>
    <row r="12871" spans="1:32" x14ac:dyDescent="0.25">
      <c r="A12871" s="44" t="s">
        <v>1387</v>
      </c>
      <c r="B12871" s="44" t="s">
        <v>13127</v>
      </c>
      <c r="C12871" s="45">
        <v>13.25</v>
      </c>
      <c r="D12871" s="45" t="s">
        <v>13565</v>
      </c>
      <c r="E12871" s="46">
        <v>47664</v>
      </c>
      <c r="F12871" s="45"/>
      <c r="G12871" s="93"/>
      <c r="H12871" s="93"/>
      <c r="I12871" s="99"/>
      <c r="J12871" s="99"/>
      <c r="K12871" s="99"/>
      <c r="L12871" s="99"/>
      <c r="M12871" s="99"/>
      <c r="N12871" s="99"/>
      <c r="O12871" s="99"/>
      <c r="P12871" s="99"/>
      <c r="Q12871" s="99"/>
      <c r="R12871" s="99"/>
      <c r="S12871" s="99"/>
      <c r="T12871" s="99"/>
      <c r="U12871" s="99"/>
      <c r="V12871" s="99"/>
      <c r="W12871" s="99"/>
      <c r="X12871" s="99"/>
      <c r="Y12871" s="99"/>
      <c r="Z12871" s="99"/>
      <c r="AF12871" s="326"/>
    </row>
    <row r="12872" spans="1:32" x14ac:dyDescent="0.3">
      <c r="A12872" s="135" t="s">
        <v>1387</v>
      </c>
      <c r="B12872" s="92" t="s">
        <v>6150</v>
      </c>
      <c r="C12872" s="93" t="s">
        <v>6151</v>
      </c>
      <c r="D12872" s="93" t="s">
        <v>1250</v>
      </c>
      <c r="E12872" s="94">
        <v>46961</v>
      </c>
      <c r="F12872" s="93"/>
      <c r="G12872" s="93"/>
      <c r="H12872" s="93"/>
      <c r="I12872" s="99"/>
      <c r="J12872" s="99"/>
      <c r="K12872" s="99"/>
      <c r="L12872" s="99"/>
      <c r="M12872" s="99"/>
      <c r="N12872" s="99"/>
      <c r="O12872" s="99"/>
      <c r="P12872" s="99"/>
      <c r="Q12872" s="99"/>
      <c r="R12872" s="99"/>
      <c r="S12872" s="99"/>
      <c r="T12872" s="99"/>
      <c r="U12872" s="99"/>
      <c r="V12872" s="99"/>
      <c r="W12872" s="99"/>
      <c r="X12872" s="99"/>
      <c r="Y12872" s="99"/>
      <c r="Z12872" s="99"/>
      <c r="AF12872" s="326"/>
    </row>
    <row r="12873" spans="1:32" x14ac:dyDescent="0.25">
      <c r="A12873" s="76" t="s">
        <v>3351</v>
      </c>
      <c r="B12873" s="92" t="s">
        <v>13084</v>
      </c>
      <c r="C12873" s="93" t="s">
        <v>13054</v>
      </c>
      <c r="D12873" s="93" t="s">
        <v>1250</v>
      </c>
      <c r="E12873" s="94">
        <v>47208</v>
      </c>
      <c r="F12873" s="93"/>
      <c r="G12873" s="93"/>
      <c r="H12873" s="93"/>
      <c r="I12873" s="99"/>
      <c r="J12873" s="99"/>
      <c r="K12873" s="99"/>
      <c r="L12873" s="99"/>
      <c r="M12873" s="99"/>
      <c r="N12873" s="99"/>
      <c r="O12873" s="99"/>
      <c r="P12873" s="99"/>
      <c r="Q12873" s="99"/>
      <c r="R12873" s="99"/>
      <c r="S12873" s="99"/>
      <c r="T12873" s="99"/>
      <c r="U12873" s="99"/>
      <c r="V12873" s="99"/>
      <c r="W12873" s="99"/>
      <c r="X12873" s="99"/>
      <c r="Y12873" s="99"/>
      <c r="Z12873" s="99"/>
      <c r="AF12873" s="326"/>
    </row>
    <row r="12874" spans="1:32" x14ac:dyDescent="0.25">
      <c r="A12874" s="44" t="s">
        <v>17198</v>
      </c>
      <c r="B12874" s="44" t="s">
        <v>5447</v>
      </c>
      <c r="C12874" s="45">
        <v>250802</v>
      </c>
      <c r="D12874" s="45" t="s">
        <v>12340</v>
      </c>
      <c r="E12874" s="45" t="s">
        <v>10682</v>
      </c>
      <c r="AF12874" s="326"/>
    </row>
    <row r="12875" spans="1:32" x14ac:dyDescent="0.25">
      <c r="A12875" s="44" t="s">
        <v>14547</v>
      </c>
      <c r="B12875" s="44" t="s">
        <v>20343</v>
      </c>
      <c r="C12875" s="45" t="s">
        <v>14521</v>
      </c>
      <c r="D12875" s="32" t="s">
        <v>12570</v>
      </c>
      <c r="E12875" s="46">
        <v>46387</v>
      </c>
      <c r="AF12875" s="326"/>
    </row>
    <row r="12876" spans="1:32" x14ac:dyDescent="0.3">
      <c r="A12876" s="372" t="s">
        <v>16824</v>
      </c>
      <c r="B12876" s="372" t="s">
        <v>5070</v>
      </c>
      <c r="C12876" s="125" t="s">
        <v>16881</v>
      </c>
      <c r="D12876" s="32" t="s">
        <v>20621</v>
      </c>
      <c r="E12876" s="125" t="s">
        <v>10638</v>
      </c>
      <c r="F12876" s="125" t="s">
        <v>1236</v>
      </c>
      <c r="G12876" s="125" t="s">
        <v>1237</v>
      </c>
      <c r="AF12876" s="326"/>
    </row>
    <row r="12877" spans="1:32" x14ac:dyDescent="0.25">
      <c r="A12877" s="44" t="s">
        <v>17839</v>
      </c>
      <c r="B12877" s="44" t="s">
        <v>20343</v>
      </c>
      <c r="C12877" s="45" t="s">
        <v>17817</v>
      </c>
      <c r="D12877" s="32" t="s">
        <v>12570</v>
      </c>
      <c r="E12877" s="46">
        <v>46387</v>
      </c>
      <c r="AF12877" s="326"/>
    </row>
    <row r="12878" spans="1:32" x14ac:dyDescent="0.25">
      <c r="A12878" s="44" t="s">
        <v>19572</v>
      </c>
      <c r="B12878" s="44" t="s">
        <v>3598</v>
      </c>
      <c r="C12878" s="45">
        <v>230301</v>
      </c>
      <c r="D12878" s="45" t="s">
        <v>12340</v>
      </c>
      <c r="E12878" s="45" t="s">
        <v>5580</v>
      </c>
      <c r="AF12878" s="326"/>
    </row>
    <row r="12879" spans="1:32" x14ac:dyDescent="0.25">
      <c r="A12879" s="44" t="s">
        <v>9662</v>
      </c>
      <c r="B12879" s="44" t="s">
        <v>16029</v>
      </c>
      <c r="C12879" s="45" t="s">
        <v>9936</v>
      </c>
      <c r="D12879" s="93" t="s">
        <v>3876</v>
      </c>
      <c r="E12879" s="359">
        <f>DATE(2027,10,6)</f>
        <v>46666</v>
      </c>
      <c r="F12879" s="93"/>
      <c r="G12879" s="93"/>
      <c r="H12879" s="93"/>
      <c r="I12879" s="99"/>
      <c r="J12879" s="99"/>
      <c r="K12879" s="99"/>
      <c r="L12879" s="99"/>
      <c r="M12879" s="99"/>
      <c r="N12879" s="99"/>
      <c r="O12879" s="99"/>
      <c r="P12879" s="99"/>
      <c r="Q12879" s="99"/>
      <c r="R12879" s="99"/>
      <c r="S12879" s="99"/>
      <c r="T12879" s="99"/>
      <c r="U12879" s="99"/>
      <c r="V12879" s="99"/>
      <c r="W12879" s="99"/>
      <c r="X12879" s="99"/>
      <c r="Y12879" s="99"/>
      <c r="Z12879" s="99"/>
      <c r="AF12879" s="326"/>
    </row>
    <row r="12880" spans="1:32" x14ac:dyDescent="0.25">
      <c r="A12880" s="44" t="s">
        <v>8550</v>
      </c>
      <c r="B12880" s="44" t="s">
        <v>8468</v>
      </c>
      <c r="C12880" s="45">
        <v>23080101</v>
      </c>
      <c r="D12880" s="45" t="s">
        <v>12340</v>
      </c>
      <c r="E12880" s="45" t="s">
        <v>4380</v>
      </c>
      <c r="AF12880" s="326"/>
    </row>
    <row r="12881" spans="1:32" x14ac:dyDescent="0.3">
      <c r="A12881" s="372" t="s">
        <v>4118</v>
      </c>
      <c r="B12881" s="372" t="s">
        <v>5060</v>
      </c>
      <c r="C12881" s="125" t="s">
        <v>16725</v>
      </c>
      <c r="D12881" s="32" t="s">
        <v>20621</v>
      </c>
      <c r="E12881" s="125" t="s">
        <v>12895</v>
      </c>
      <c r="F12881" s="125" t="s">
        <v>1236</v>
      </c>
      <c r="G12881" s="125" t="s">
        <v>1237</v>
      </c>
      <c r="AF12881" s="326"/>
    </row>
    <row r="12882" spans="1:32" x14ac:dyDescent="0.25">
      <c r="A12882" s="44" t="s">
        <v>4118</v>
      </c>
      <c r="B12882" s="44" t="s">
        <v>20357</v>
      </c>
      <c r="C12882" s="45" t="s">
        <v>8814</v>
      </c>
      <c r="D12882" s="32" t="s">
        <v>12570</v>
      </c>
      <c r="E12882" s="46">
        <v>46477</v>
      </c>
      <c r="AF12882" s="326"/>
    </row>
    <row r="12883" spans="1:32" x14ac:dyDescent="0.25">
      <c r="A12883" s="44" t="s">
        <v>4118</v>
      </c>
      <c r="B12883" s="44" t="s">
        <v>978</v>
      </c>
      <c r="C12883" s="45">
        <v>230703</v>
      </c>
      <c r="D12883" s="45" t="s">
        <v>12340</v>
      </c>
      <c r="E12883" s="45" t="s">
        <v>4375</v>
      </c>
      <c r="AF12883" s="326"/>
    </row>
    <row r="12884" spans="1:32" x14ac:dyDescent="0.25">
      <c r="A12884" s="44" t="s">
        <v>14422</v>
      </c>
      <c r="B12884" s="44" t="s">
        <v>14423</v>
      </c>
      <c r="C12884" s="45" t="s">
        <v>14424</v>
      </c>
      <c r="D12884" s="93" t="s">
        <v>10389</v>
      </c>
      <c r="E12884" s="46">
        <v>46173</v>
      </c>
      <c r="F12884" s="93"/>
      <c r="G12884" s="93"/>
      <c r="H12884" s="93" t="s">
        <v>1384</v>
      </c>
      <c r="I12884" s="99"/>
      <c r="J12884" s="99"/>
      <c r="K12884" s="99"/>
      <c r="L12884" s="99"/>
      <c r="M12884" s="99"/>
      <c r="N12884" s="99"/>
      <c r="O12884" s="99"/>
      <c r="P12884" s="99"/>
      <c r="Q12884" s="99"/>
      <c r="R12884" s="99"/>
      <c r="S12884" s="99"/>
      <c r="T12884" s="99"/>
      <c r="U12884" s="99"/>
      <c r="V12884" s="99"/>
      <c r="W12884" s="99"/>
      <c r="X12884" s="99"/>
      <c r="Y12884" s="99"/>
      <c r="Z12884" s="99"/>
      <c r="AA12884" s="380"/>
      <c r="AF12884" s="326"/>
    </row>
    <row r="12885" spans="1:32" x14ac:dyDescent="0.25">
      <c r="A12885" s="44" t="s">
        <v>2740</v>
      </c>
      <c r="B12885" s="44" t="s">
        <v>1395</v>
      </c>
      <c r="C12885" s="56" t="s">
        <v>3300</v>
      </c>
      <c r="D12885" s="56" t="s">
        <v>1788</v>
      </c>
      <c r="E12885" s="69">
        <v>46056</v>
      </c>
      <c r="F12885" s="93"/>
      <c r="G12885" s="93"/>
      <c r="H12885" s="93"/>
      <c r="I12885" s="99"/>
      <c r="J12885" s="99"/>
      <c r="K12885" s="99"/>
      <c r="L12885" s="99"/>
      <c r="M12885" s="99"/>
      <c r="N12885" s="99"/>
      <c r="O12885" s="99"/>
      <c r="P12885" s="99"/>
      <c r="Q12885" s="99"/>
      <c r="R12885" s="99"/>
      <c r="S12885" s="99"/>
      <c r="T12885" s="99"/>
      <c r="U12885" s="99"/>
      <c r="V12885" s="99"/>
      <c r="W12885" s="99"/>
      <c r="X12885" s="99"/>
      <c r="Y12885" s="99"/>
      <c r="Z12885" s="99"/>
      <c r="AA12885" s="380"/>
      <c r="AF12885" s="326"/>
    </row>
    <row r="12886" spans="1:32" x14ac:dyDescent="0.25">
      <c r="A12886" s="44" t="s">
        <v>1577</v>
      </c>
      <c r="B12886" s="44" t="s">
        <v>8967</v>
      </c>
      <c r="C12886" s="45" t="s">
        <v>8968</v>
      </c>
      <c r="D12886" s="45" t="s">
        <v>12177</v>
      </c>
      <c r="E12886" s="45" t="s">
        <v>3276</v>
      </c>
      <c r="F12886" s="93"/>
      <c r="G12886" s="93"/>
      <c r="H12886" s="93"/>
      <c r="I12886" s="99"/>
      <c r="J12886" s="99"/>
      <c r="K12886" s="99"/>
      <c r="L12886" s="99"/>
      <c r="M12886" s="99"/>
      <c r="N12886" s="99"/>
      <c r="O12886" s="99"/>
      <c r="P12886" s="99"/>
      <c r="Q12886" s="99"/>
      <c r="R12886" s="99"/>
      <c r="S12886" s="99"/>
      <c r="T12886" s="99"/>
      <c r="U12886" s="99"/>
      <c r="V12886" s="99"/>
      <c r="W12886" s="99"/>
      <c r="X12886" s="99"/>
      <c r="Y12886" s="99"/>
      <c r="Z12886" s="99"/>
      <c r="AF12886" s="326"/>
    </row>
    <row r="12887" spans="1:32" x14ac:dyDescent="0.25">
      <c r="A12887" s="44" t="s">
        <v>1577</v>
      </c>
      <c r="B12887" s="44" t="s">
        <v>8967</v>
      </c>
      <c r="C12887" s="45" t="s">
        <v>8968</v>
      </c>
      <c r="D12887" s="93" t="s">
        <v>18817</v>
      </c>
      <c r="E12887" s="45" t="s">
        <v>3276</v>
      </c>
      <c r="F12887" s="379"/>
      <c r="G12887" s="379"/>
      <c r="H12887" s="379"/>
      <c r="I12887" s="380"/>
      <c r="J12887" s="380"/>
      <c r="K12887" s="380"/>
      <c r="L12887" s="380"/>
      <c r="M12887" s="380"/>
      <c r="N12887" s="380"/>
      <c r="O12887" s="380"/>
      <c r="P12887" s="380"/>
      <c r="Q12887" s="380"/>
      <c r="R12887" s="380"/>
      <c r="S12887" s="380"/>
      <c r="T12887" s="380"/>
      <c r="U12887" s="380"/>
      <c r="V12887" s="380"/>
      <c r="W12887" s="380"/>
      <c r="X12887" s="380"/>
      <c r="Y12887" s="380"/>
      <c r="Z12887" s="380"/>
      <c r="AA12887" s="380"/>
      <c r="AF12887" s="326"/>
    </row>
    <row r="12888" spans="1:32" x14ac:dyDescent="0.25">
      <c r="A12888" s="44" t="s">
        <v>1577</v>
      </c>
      <c r="B12888" s="44" t="s">
        <v>8967</v>
      </c>
      <c r="C12888" s="45" t="s">
        <v>8968</v>
      </c>
      <c r="D12888" s="45" t="s">
        <v>10697</v>
      </c>
      <c r="E12888" s="45" t="s">
        <v>3276</v>
      </c>
      <c r="F12888" s="93"/>
      <c r="G12888" s="93"/>
      <c r="H12888" s="93"/>
      <c r="I12888" s="99"/>
      <c r="J12888" s="99"/>
      <c r="K12888" s="99"/>
      <c r="L12888" s="99"/>
      <c r="M12888" s="99"/>
      <c r="N12888" s="99"/>
      <c r="O12888" s="99"/>
      <c r="P12888" s="99"/>
      <c r="Q12888" s="99"/>
      <c r="R12888" s="99"/>
      <c r="S12888" s="99"/>
      <c r="T12888" s="99"/>
      <c r="U12888" s="99"/>
      <c r="V12888" s="99"/>
      <c r="W12888" s="99"/>
      <c r="X12888" s="99"/>
      <c r="Y12888" s="99"/>
      <c r="Z12888" s="99"/>
      <c r="AF12888" s="326"/>
    </row>
    <row r="12889" spans="1:32" x14ac:dyDescent="0.25">
      <c r="A12889" s="44" t="s">
        <v>542</v>
      </c>
      <c r="B12889" s="44" t="s">
        <v>20350</v>
      </c>
      <c r="C12889" s="45" t="s">
        <v>20351</v>
      </c>
      <c r="D12889" s="32" t="s">
        <v>12570</v>
      </c>
      <c r="E12889" s="46">
        <v>46507</v>
      </c>
      <c r="AF12889" s="326"/>
    </row>
    <row r="12890" spans="1:32" x14ac:dyDescent="0.25">
      <c r="A12890" s="44" t="s">
        <v>12296</v>
      </c>
      <c r="B12890" s="44" t="s">
        <v>988</v>
      </c>
      <c r="C12890" s="45">
        <v>240904</v>
      </c>
      <c r="D12890" s="45" t="s">
        <v>12340</v>
      </c>
      <c r="E12890" s="45" t="s">
        <v>5075</v>
      </c>
      <c r="AF12890" s="326"/>
    </row>
    <row r="12891" spans="1:32" x14ac:dyDescent="0.25">
      <c r="A12891" s="44" t="s">
        <v>1599</v>
      </c>
      <c r="B12891" s="44" t="s">
        <v>8990</v>
      </c>
      <c r="C12891" s="45" t="s">
        <v>8993</v>
      </c>
      <c r="D12891" s="45" t="s">
        <v>12177</v>
      </c>
      <c r="E12891" s="45" t="s">
        <v>4380</v>
      </c>
      <c r="F12891" s="93"/>
      <c r="G12891" s="93"/>
      <c r="H12891" s="93"/>
      <c r="I12891" s="99"/>
      <c r="J12891" s="99"/>
      <c r="K12891" s="99"/>
      <c r="L12891" s="99"/>
      <c r="M12891" s="99"/>
      <c r="N12891" s="99"/>
      <c r="O12891" s="99"/>
      <c r="P12891" s="99"/>
      <c r="Q12891" s="99"/>
      <c r="R12891" s="99"/>
      <c r="S12891" s="99"/>
      <c r="T12891" s="99"/>
      <c r="U12891" s="99"/>
      <c r="V12891" s="99"/>
      <c r="W12891" s="99"/>
      <c r="X12891" s="99"/>
      <c r="Y12891" s="99"/>
      <c r="Z12891" s="99"/>
      <c r="AF12891" s="326"/>
    </row>
    <row r="12892" spans="1:32" x14ac:dyDescent="0.25">
      <c r="A12892" s="44" t="s">
        <v>1599</v>
      </c>
      <c r="B12892" s="44" t="s">
        <v>5243</v>
      </c>
      <c r="C12892" s="45" t="s">
        <v>5305</v>
      </c>
      <c r="D12892" s="93" t="s">
        <v>18817</v>
      </c>
      <c r="E12892" s="45" t="s">
        <v>5444</v>
      </c>
      <c r="F12892" s="379"/>
      <c r="G12892" s="379"/>
      <c r="H12892" s="379"/>
      <c r="I12892" s="380"/>
      <c r="J12892" s="380"/>
      <c r="K12892" s="380"/>
      <c r="L12892" s="380"/>
      <c r="M12892" s="380"/>
      <c r="N12892" s="380"/>
      <c r="O12892" s="380"/>
      <c r="P12892" s="380"/>
      <c r="Q12892" s="380"/>
      <c r="R12892" s="380"/>
      <c r="S12892" s="380"/>
      <c r="T12892" s="380"/>
      <c r="U12892" s="380"/>
      <c r="V12892" s="380"/>
      <c r="W12892" s="380"/>
      <c r="X12892" s="380"/>
      <c r="Y12892" s="380"/>
      <c r="Z12892" s="380"/>
      <c r="AA12892" s="380"/>
      <c r="AF12892" s="326"/>
    </row>
    <row r="12893" spans="1:32" x14ac:dyDescent="0.25">
      <c r="A12893" s="44" t="s">
        <v>1599</v>
      </c>
      <c r="B12893" s="44" t="s">
        <v>8990</v>
      </c>
      <c r="C12893" s="45" t="s">
        <v>8993</v>
      </c>
      <c r="D12893" s="93" t="s">
        <v>18817</v>
      </c>
      <c r="E12893" s="45" t="s">
        <v>4380</v>
      </c>
      <c r="F12893" s="379"/>
      <c r="G12893" s="379"/>
      <c r="H12893" s="379"/>
      <c r="I12893" s="380"/>
      <c r="J12893" s="380"/>
      <c r="K12893" s="380"/>
      <c r="L12893" s="380"/>
      <c r="M12893" s="380"/>
      <c r="N12893" s="380"/>
      <c r="O12893" s="380"/>
      <c r="P12893" s="380"/>
      <c r="Q12893" s="380"/>
      <c r="R12893" s="380"/>
      <c r="S12893" s="380"/>
      <c r="T12893" s="380"/>
      <c r="U12893" s="380"/>
      <c r="V12893" s="380"/>
      <c r="W12893" s="380"/>
      <c r="X12893" s="380"/>
      <c r="Y12893" s="380"/>
      <c r="Z12893" s="380"/>
      <c r="AA12893" s="380"/>
      <c r="AF12893" s="326"/>
    </row>
    <row r="12894" spans="1:32" x14ac:dyDescent="0.25">
      <c r="A12894" s="44" t="s">
        <v>1599</v>
      </c>
      <c r="B12894" s="44" t="s">
        <v>5443</v>
      </c>
      <c r="C12894" s="45">
        <v>22010701</v>
      </c>
      <c r="D12894" s="45" t="s">
        <v>12340</v>
      </c>
      <c r="E12894" s="45" t="s">
        <v>5444</v>
      </c>
      <c r="AF12894" s="326"/>
    </row>
    <row r="12895" spans="1:32" x14ac:dyDescent="0.25">
      <c r="A12895" s="44" t="s">
        <v>1599</v>
      </c>
      <c r="B12895" s="44" t="s">
        <v>966</v>
      </c>
      <c r="C12895" s="45">
        <v>22010702</v>
      </c>
      <c r="D12895" s="45" t="s">
        <v>12340</v>
      </c>
      <c r="E12895" s="45" t="s">
        <v>5444</v>
      </c>
      <c r="AF12895" s="326"/>
    </row>
    <row r="12896" spans="1:32" x14ac:dyDescent="0.25">
      <c r="A12896" s="44" t="s">
        <v>1599</v>
      </c>
      <c r="B12896" s="44" t="s">
        <v>5243</v>
      </c>
      <c r="C12896" s="45" t="s">
        <v>5305</v>
      </c>
      <c r="D12896" s="45" t="s">
        <v>10697</v>
      </c>
      <c r="E12896" s="46">
        <v>46507</v>
      </c>
      <c r="F12896" s="93"/>
      <c r="G12896" s="93"/>
      <c r="H12896" s="93"/>
      <c r="I12896" s="99"/>
      <c r="J12896" s="99"/>
      <c r="K12896" s="99"/>
      <c r="L12896" s="99"/>
      <c r="M12896" s="99"/>
      <c r="N12896" s="99"/>
      <c r="O12896" s="99"/>
      <c r="P12896" s="99"/>
      <c r="Q12896" s="99"/>
      <c r="R12896" s="99"/>
      <c r="S12896" s="99"/>
      <c r="T12896" s="99"/>
      <c r="U12896" s="99"/>
      <c r="V12896" s="99"/>
      <c r="W12896" s="99"/>
      <c r="X12896" s="99"/>
      <c r="Y12896" s="99"/>
      <c r="Z12896" s="99"/>
      <c r="AF12896" s="326"/>
    </row>
    <row r="12897" spans="1:32" x14ac:dyDescent="0.25">
      <c r="A12897" s="44" t="s">
        <v>1599</v>
      </c>
      <c r="B12897" s="44" t="s">
        <v>8990</v>
      </c>
      <c r="C12897" s="45" t="s">
        <v>8993</v>
      </c>
      <c r="D12897" s="45" t="s">
        <v>10697</v>
      </c>
      <c r="E12897" s="45" t="s">
        <v>4380</v>
      </c>
      <c r="F12897" s="93"/>
      <c r="G12897" s="93"/>
      <c r="H12897" s="93"/>
      <c r="I12897" s="99"/>
      <c r="J12897" s="99"/>
      <c r="K12897" s="99"/>
      <c r="L12897" s="99"/>
      <c r="M12897" s="99"/>
      <c r="N12897" s="99"/>
      <c r="O12897" s="99"/>
      <c r="P12897" s="99"/>
      <c r="Q12897" s="99"/>
      <c r="R12897" s="99"/>
      <c r="S12897" s="99"/>
      <c r="T12897" s="99"/>
      <c r="U12897" s="99"/>
      <c r="V12897" s="99"/>
      <c r="W12897" s="99"/>
      <c r="X12897" s="99"/>
      <c r="Y12897" s="99"/>
      <c r="Z12897" s="99"/>
      <c r="AF12897" s="326"/>
    </row>
    <row r="12898" spans="1:32" x14ac:dyDescent="0.3">
      <c r="A12898" s="57" t="s">
        <v>3819</v>
      </c>
      <c r="B12898" s="92" t="s">
        <v>3862</v>
      </c>
      <c r="C12898" s="93" t="s">
        <v>3860</v>
      </c>
      <c r="D12898" s="93" t="s">
        <v>3861</v>
      </c>
      <c r="E12898" s="94">
        <v>46203</v>
      </c>
      <c r="F12898" s="93"/>
      <c r="G12898" s="93"/>
      <c r="H12898" s="93"/>
      <c r="I12898" s="99"/>
      <c r="J12898" s="99"/>
      <c r="K12898" s="99"/>
      <c r="L12898" s="99"/>
      <c r="M12898" s="99"/>
      <c r="N12898" s="99"/>
      <c r="O12898" s="99"/>
      <c r="P12898" s="99"/>
      <c r="Q12898" s="99"/>
      <c r="R12898" s="99"/>
      <c r="S12898" s="99"/>
      <c r="T12898" s="99"/>
      <c r="U12898" s="99"/>
      <c r="V12898" s="99"/>
      <c r="W12898" s="99"/>
      <c r="X12898" s="99"/>
      <c r="Y12898" s="99"/>
      <c r="Z12898" s="99"/>
      <c r="AA12898" s="380"/>
      <c r="AF12898" s="326"/>
    </row>
    <row r="12899" spans="1:32" x14ac:dyDescent="0.25">
      <c r="A12899" s="44" t="s">
        <v>3819</v>
      </c>
      <c r="B12899" s="44" t="s">
        <v>5447</v>
      </c>
      <c r="C12899" s="45">
        <v>220802</v>
      </c>
      <c r="D12899" s="45" t="s">
        <v>12340</v>
      </c>
      <c r="E12899" s="45" t="s">
        <v>5239</v>
      </c>
      <c r="AF12899" s="326"/>
    </row>
    <row r="12900" spans="1:32" x14ac:dyDescent="0.25">
      <c r="A12900" s="44" t="s">
        <v>3819</v>
      </c>
      <c r="B12900" s="44" t="s">
        <v>3156</v>
      </c>
      <c r="C12900" s="45">
        <v>230904</v>
      </c>
      <c r="D12900" s="45" t="s">
        <v>12340</v>
      </c>
      <c r="E12900" s="45" t="s">
        <v>8524</v>
      </c>
      <c r="AF12900" s="326"/>
    </row>
    <row r="12901" spans="1:32" x14ac:dyDescent="0.25">
      <c r="A12901" s="44" t="s">
        <v>479</v>
      </c>
      <c r="B12901" s="44" t="s">
        <v>20344</v>
      </c>
      <c r="C12901" s="45" t="s">
        <v>8813</v>
      </c>
      <c r="D12901" s="32" t="s">
        <v>12570</v>
      </c>
      <c r="E12901" s="46">
        <v>46387</v>
      </c>
      <c r="AF12901" s="326"/>
    </row>
    <row r="12902" spans="1:32" x14ac:dyDescent="0.3">
      <c r="A12902" s="372" t="s">
        <v>13929</v>
      </c>
      <c r="B12902" s="372" t="s">
        <v>16724</v>
      </c>
      <c r="C12902" s="125" t="s">
        <v>14353</v>
      </c>
      <c r="D12902" s="32" t="s">
        <v>20621</v>
      </c>
      <c r="E12902" s="125" t="s">
        <v>13567</v>
      </c>
      <c r="F12902" s="125" t="s">
        <v>1236</v>
      </c>
      <c r="G12902" s="125" t="s">
        <v>1237</v>
      </c>
      <c r="AF12902" s="326"/>
    </row>
    <row r="12903" spans="1:32" x14ac:dyDescent="0.25">
      <c r="A12903" s="44" t="s">
        <v>16891</v>
      </c>
      <c r="B12903" s="44" t="s">
        <v>16894</v>
      </c>
      <c r="C12903" s="45" t="s">
        <v>16895</v>
      </c>
      <c r="D12903" s="45" t="s">
        <v>11085</v>
      </c>
      <c r="E12903" s="46">
        <v>47422</v>
      </c>
      <c r="F12903" s="93"/>
      <c r="G12903" s="93"/>
      <c r="H12903" s="93"/>
      <c r="I12903" s="99"/>
      <c r="J12903" s="99"/>
      <c r="K12903" s="99"/>
      <c r="L12903" s="99"/>
      <c r="M12903" s="99"/>
      <c r="N12903" s="99"/>
      <c r="O12903" s="99"/>
      <c r="P12903" s="99"/>
      <c r="Q12903" s="99"/>
      <c r="R12903" s="99"/>
      <c r="S12903" s="99"/>
      <c r="T12903" s="99"/>
      <c r="U12903" s="99"/>
      <c r="V12903" s="99"/>
      <c r="W12903" s="99"/>
      <c r="X12903" s="99"/>
      <c r="Y12903" s="99"/>
      <c r="Z12903" s="99"/>
      <c r="AF12903" s="326"/>
    </row>
    <row r="12904" spans="1:32" x14ac:dyDescent="0.25">
      <c r="A12904" s="44" t="s">
        <v>16891</v>
      </c>
      <c r="B12904" s="44" t="s">
        <v>16892</v>
      </c>
      <c r="C12904" s="45" t="s">
        <v>16893</v>
      </c>
      <c r="D12904" s="45" t="s">
        <v>11085</v>
      </c>
      <c r="E12904" s="46">
        <v>47361</v>
      </c>
      <c r="F12904" s="93"/>
      <c r="G12904" s="93"/>
      <c r="H12904" s="93"/>
      <c r="I12904" s="99"/>
      <c r="J12904" s="99"/>
      <c r="K12904" s="99"/>
      <c r="L12904" s="99"/>
      <c r="M12904" s="99"/>
      <c r="N12904" s="99"/>
      <c r="O12904" s="99"/>
      <c r="P12904" s="99"/>
      <c r="Q12904" s="99"/>
      <c r="R12904" s="99"/>
      <c r="S12904" s="99"/>
      <c r="T12904" s="99"/>
      <c r="U12904" s="99"/>
      <c r="V12904" s="99"/>
      <c r="W12904" s="99"/>
      <c r="X12904" s="99"/>
      <c r="Y12904" s="99"/>
      <c r="Z12904" s="99"/>
      <c r="AF12904" s="326"/>
    </row>
    <row r="12905" spans="1:32" x14ac:dyDescent="0.3">
      <c r="A12905" s="372" t="s">
        <v>17540</v>
      </c>
      <c r="B12905" s="372" t="s">
        <v>5067</v>
      </c>
      <c r="C12905" s="125" t="s">
        <v>17482</v>
      </c>
      <c r="D12905" s="32" t="s">
        <v>20621</v>
      </c>
      <c r="E12905" s="125" t="s">
        <v>5246</v>
      </c>
      <c r="F12905" s="125" t="s">
        <v>1236</v>
      </c>
      <c r="G12905" s="125" t="s">
        <v>1237</v>
      </c>
      <c r="AF12905" s="326"/>
    </row>
    <row r="12906" spans="1:32" x14ac:dyDescent="0.3">
      <c r="A12906" s="372" t="s">
        <v>3252</v>
      </c>
      <c r="B12906" s="372" t="s">
        <v>11983</v>
      </c>
      <c r="C12906" s="125" t="s">
        <v>11984</v>
      </c>
      <c r="D12906" s="32" t="s">
        <v>20621</v>
      </c>
      <c r="E12906" s="125" t="s">
        <v>5452</v>
      </c>
      <c r="F12906" s="125" t="s">
        <v>1236</v>
      </c>
      <c r="G12906" s="125" t="s">
        <v>1236</v>
      </c>
      <c r="AF12906" s="326"/>
    </row>
    <row r="12907" spans="1:32" x14ac:dyDescent="0.3">
      <c r="A12907" s="372" t="s">
        <v>3252</v>
      </c>
      <c r="B12907" s="372" t="s">
        <v>11985</v>
      </c>
      <c r="C12907" s="125" t="s">
        <v>11986</v>
      </c>
      <c r="D12907" s="32" t="s">
        <v>20621</v>
      </c>
      <c r="E12907" s="125" t="s">
        <v>5452</v>
      </c>
      <c r="F12907" s="125" t="s">
        <v>1236</v>
      </c>
      <c r="G12907" s="125" t="s">
        <v>1236</v>
      </c>
      <c r="AF12907" s="326"/>
    </row>
    <row r="12908" spans="1:32" x14ac:dyDescent="0.25">
      <c r="A12908" s="44" t="s">
        <v>11610</v>
      </c>
      <c r="B12908" s="44" t="s">
        <v>968</v>
      </c>
      <c r="C12908" s="45">
        <v>24060402</v>
      </c>
      <c r="D12908" s="45" t="s">
        <v>12340</v>
      </c>
      <c r="E12908" s="45" t="s">
        <v>5235</v>
      </c>
      <c r="AF12908" s="326"/>
    </row>
    <row r="12909" spans="1:32" x14ac:dyDescent="0.25">
      <c r="A12909" s="44" t="s">
        <v>11610</v>
      </c>
      <c r="B12909" s="44" t="s">
        <v>4036</v>
      </c>
      <c r="C12909" s="45">
        <v>24060401</v>
      </c>
      <c r="D12909" s="45" t="s">
        <v>12340</v>
      </c>
      <c r="E12909" s="45" t="s">
        <v>5235</v>
      </c>
      <c r="AF12909" s="326"/>
    </row>
    <row r="12910" spans="1:32" x14ac:dyDescent="0.25">
      <c r="A12910" s="44" t="s">
        <v>11610</v>
      </c>
      <c r="B12910" s="44" t="s">
        <v>3298</v>
      </c>
      <c r="C12910" s="45">
        <v>24010402</v>
      </c>
      <c r="D12910" s="45" t="s">
        <v>12340</v>
      </c>
      <c r="E12910" s="45" t="s">
        <v>10021</v>
      </c>
      <c r="AF12910" s="326"/>
    </row>
    <row r="12911" spans="1:32" x14ac:dyDescent="0.25">
      <c r="A12911" s="44" t="s">
        <v>11610</v>
      </c>
      <c r="B12911" s="44" t="s">
        <v>10020</v>
      </c>
      <c r="C12911" s="45">
        <v>24010401</v>
      </c>
      <c r="D12911" s="45" t="s">
        <v>12340</v>
      </c>
      <c r="E12911" s="45" t="s">
        <v>10021</v>
      </c>
      <c r="AF12911" s="326"/>
    </row>
    <row r="12912" spans="1:32" x14ac:dyDescent="0.3">
      <c r="A12912" s="99" t="s">
        <v>3215</v>
      </c>
      <c r="B12912" s="92" t="s">
        <v>3195</v>
      </c>
      <c r="C12912" s="93" t="s">
        <v>9157</v>
      </c>
      <c r="D12912" s="93" t="s">
        <v>1647</v>
      </c>
      <c r="E12912" s="94">
        <v>46752</v>
      </c>
      <c r="F12912" s="93"/>
      <c r="G12912" s="93"/>
      <c r="H12912" s="93"/>
      <c r="I12912" s="99"/>
      <c r="J12912" s="99"/>
      <c r="K12912" s="99"/>
      <c r="L12912" s="99"/>
      <c r="M12912" s="99"/>
      <c r="N12912" s="99"/>
      <c r="O12912" s="99"/>
      <c r="P12912" s="99"/>
      <c r="Q12912" s="99"/>
      <c r="R12912" s="99"/>
      <c r="S12912" s="99"/>
      <c r="T12912" s="99"/>
      <c r="U12912" s="99"/>
      <c r="V12912" s="99"/>
      <c r="W12912" s="99"/>
      <c r="X12912" s="99"/>
      <c r="Y12912" s="99"/>
      <c r="Z12912" s="99"/>
      <c r="AF12912" s="326"/>
    </row>
    <row r="12913" spans="1:32" x14ac:dyDescent="0.3">
      <c r="A12913" s="99" t="s">
        <v>3215</v>
      </c>
      <c r="B12913" s="92" t="s">
        <v>11139</v>
      </c>
      <c r="C12913" s="93" t="s">
        <v>11140</v>
      </c>
      <c r="D12913" s="93" t="s">
        <v>1250</v>
      </c>
      <c r="E12913" s="94">
        <v>46283</v>
      </c>
      <c r="F12913" s="93"/>
      <c r="G12913" s="93"/>
      <c r="H12913" s="93"/>
      <c r="I12913" s="99"/>
      <c r="J12913" s="99"/>
      <c r="K12913" s="99"/>
      <c r="L12913" s="99"/>
      <c r="M12913" s="99"/>
      <c r="N12913" s="99"/>
      <c r="O12913" s="99"/>
      <c r="P12913" s="99"/>
      <c r="Q12913" s="99"/>
      <c r="R12913" s="99"/>
      <c r="S12913" s="99"/>
      <c r="T12913" s="99"/>
      <c r="U12913" s="99"/>
      <c r="V12913" s="99"/>
      <c r="W12913" s="99"/>
      <c r="X12913" s="99"/>
      <c r="Y12913" s="99"/>
      <c r="Z12913" s="99"/>
      <c r="AA12913" s="380"/>
      <c r="AF12913" s="326"/>
    </row>
    <row r="12914" spans="1:32" x14ac:dyDescent="0.25">
      <c r="A12914" s="44" t="s">
        <v>5656</v>
      </c>
      <c r="B12914" s="44" t="s">
        <v>5639</v>
      </c>
      <c r="C12914" s="45">
        <v>26010401</v>
      </c>
      <c r="D12914" s="45" t="s">
        <v>12340</v>
      </c>
      <c r="E12914" s="45" t="s">
        <v>18836</v>
      </c>
      <c r="AF12914" s="326"/>
    </row>
    <row r="12915" spans="1:32" x14ac:dyDescent="0.25">
      <c r="A12915" s="44" t="s">
        <v>5656</v>
      </c>
      <c r="B12915" s="44" t="s">
        <v>3298</v>
      </c>
      <c r="C12915" s="45">
        <v>26010402</v>
      </c>
      <c r="D12915" s="45" t="s">
        <v>12340</v>
      </c>
      <c r="E12915" s="45" t="s">
        <v>18836</v>
      </c>
      <c r="AF12915" s="326"/>
    </row>
    <row r="12916" spans="1:32" x14ac:dyDescent="0.25">
      <c r="A12916" s="256" t="s">
        <v>15306</v>
      </c>
      <c r="B12916" s="256" t="s">
        <v>15252</v>
      </c>
      <c r="C12916" s="53" t="s">
        <v>10701</v>
      </c>
      <c r="D12916" s="93" t="s">
        <v>5891</v>
      </c>
      <c r="E12916" s="257">
        <v>47273</v>
      </c>
      <c r="F12916" s="93"/>
      <c r="G12916" s="93"/>
      <c r="H12916" s="93"/>
      <c r="I12916" s="99"/>
      <c r="J12916" s="99"/>
      <c r="K12916" s="99"/>
      <c r="L12916" s="99"/>
      <c r="M12916" s="99"/>
      <c r="N12916" s="99"/>
      <c r="O12916" s="99"/>
      <c r="P12916" s="99"/>
      <c r="Q12916" s="99"/>
      <c r="R12916" s="99"/>
      <c r="S12916" s="99"/>
      <c r="T12916" s="99"/>
      <c r="U12916" s="99"/>
      <c r="V12916" s="99"/>
      <c r="W12916" s="99"/>
      <c r="X12916" s="99"/>
      <c r="Y12916" s="99"/>
      <c r="Z12916" s="99"/>
      <c r="AF12916" s="326"/>
    </row>
    <row r="12917" spans="1:32" x14ac:dyDescent="0.25">
      <c r="A12917" s="44" t="s">
        <v>19573</v>
      </c>
      <c r="B12917" s="44" t="s">
        <v>18840</v>
      </c>
      <c r="C12917" s="45">
        <v>260202</v>
      </c>
      <c r="D12917" s="45" t="s">
        <v>12340</v>
      </c>
      <c r="E12917" s="45" t="s">
        <v>10021</v>
      </c>
      <c r="AF12917" s="326"/>
    </row>
    <row r="12918" spans="1:32" x14ac:dyDescent="0.25">
      <c r="A12918" s="44" t="s">
        <v>19573</v>
      </c>
      <c r="B12918" s="44" t="s">
        <v>7120</v>
      </c>
      <c r="C12918" s="45">
        <v>260204</v>
      </c>
      <c r="D12918" s="45" t="s">
        <v>12340</v>
      </c>
      <c r="E12918" s="45" t="s">
        <v>10021</v>
      </c>
      <c r="AF12918" s="326"/>
    </row>
    <row r="12919" spans="1:32" x14ac:dyDescent="0.25">
      <c r="A12919" s="44" t="s">
        <v>19573</v>
      </c>
      <c r="B12919" s="44" t="s">
        <v>18852</v>
      </c>
      <c r="C12919" s="45">
        <v>260205</v>
      </c>
      <c r="D12919" s="45" t="s">
        <v>12340</v>
      </c>
      <c r="E12919" s="45" t="s">
        <v>10021</v>
      </c>
      <c r="AF12919" s="326"/>
    </row>
    <row r="12920" spans="1:32" x14ac:dyDescent="0.3">
      <c r="A12920" s="57" t="s">
        <v>18559</v>
      </c>
      <c r="B12920" s="57" t="s">
        <v>4975</v>
      </c>
      <c r="C12920" s="62">
        <v>2509</v>
      </c>
      <c r="D12920" s="93" t="s">
        <v>5007</v>
      </c>
      <c r="E12920" s="60">
        <v>46374</v>
      </c>
      <c r="F12920" s="379"/>
      <c r="G12920" s="379"/>
      <c r="H12920" s="379"/>
      <c r="I12920" s="380"/>
      <c r="J12920" s="380"/>
      <c r="K12920" s="380"/>
      <c r="L12920" s="380"/>
      <c r="M12920" s="380"/>
      <c r="N12920" s="380"/>
      <c r="O12920" s="380"/>
      <c r="P12920" s="380"/>
      <c r="Q12920" s="380"/>
      <c r="R12920" s="380"/>
      <c r="S12920" s="380"/>
      <c r="T12920" s="380"/>
      <c r="U12920" s="380"/>
      <c r="V12920" s="380"/>
      <c r="W12920" s="380"/>
      <c r="X12920" s="380"/>
      <c r="Y12920" s="380"/>
      <c r="Z12920" s="380"/>
      <c r="AA12920" s="380"/>
      <c r="AF12920" s="326"/>
    </row>
    <row r="12921" spans="1:32" x14ac:dyDescent="0.25">
      <c r="A12921" s="44" t="s">
        <v>17199</v>
      </c>
      <c r="B12921" s="44" t="s">
        <v>3298</v>
      </c>
      <c r="C12921" s="45">
        <v>26010402</v>
      </c>
      <c r="D12921" s="45" t="s">
        <v>12340</v>
      </c>
      <c r="E12921" s="45" t="s">
        <v>18836</v>
      </c>
      <c r="AF12921" s="326"/>
    </row>
    <row r="12922" spans="1:32" x14ac:dyDescent="0.25">
      <c r="A12922" s="44" t="s">
        <v>17199</v>
      </c>
      <c r="B12922" s="44" t="s">
        <v>5639</v>
      </c>
      <c r="C12922" s="45">
        <v>26010401</v>
      </c>
      <c r="D12922" s="45" t="s">
        <v>12340</v>
      </c>
      <c r="E12922" s="45" t="s">
        <v>18836</v>
      </c>
      <c r="AF12922" s="326"/>
    </row>
    <row r="12923" spans="1:32" x14ac:dyDescent="0.25">
      <c r="A12923" s="44" t="s">
        <v>17199</v>
      </c>
      <c r="B12923" s="44" t="s">
        <v>7119</v>
      </c>
      <c r="C12923" s="45">
        <v>26020102</v>
      </c>
      <c r="D12923" s="45" t="s">
        <v>12340</v>
      </c>
      <c r="E12923" s="45" t="s">
        <v>10021</v>
      </c>
      <c r="AF12923" s="326"/>
    </row>
    <row r="12924" spans="1:32" x14ac:dyDescent="0.25">
      <c r="A12924" s="44" t="s">
        <v>17199</v>
      </c>
      <c r="B12924" s="44" t="s">
        <v>18842</v>
      </c>
      <c r="C12924" s="45">
        <v>26020101</v>
      </c>
      <c r="D12924" s="45" t="s">
        <v>12340</v>
      </c>
      <c r="E12924" s="45" t="s">
        <v>10021</v>
      </c>
      <c r="AF12924" s="326"/>
    </row>
    <row r="12925" spans="1:32" x14ac:dyDescent="0.25">
      <c r="A12925" s="44" t="s">
        <v>17199</v>
      </c>
      <c r="B12925" s="44" t="s">
        <v>7117</v>
      </c>
      <c r="C12925" s="45">
        <v>260203</v>
      </c>
      <c r="D12925" s="45" t="s">
        <v>12340</v>
      </c>
      <c r="E12925" s="45" t="s">
        <v>10021</v>
      </c>
      <c r="AF12925" s="326"/>
    </row>
    <row r="12926" spans="1:32" x14ac:dyDescent="0.25">
      <c r="A12926" s="44" t="s">
        <v>17199</v>
      </c>
      <c r="B12926" s="44" t="s">
        <v>16911</v>
      </c>
      <c r="C12926" s="45">
        <v>250902</v>
      </c>
      <c r="D12926" s="45" t="s">
        <v>12340</v>
      </c>
      <c r="E12926" s="45" t="s">
        <v>5246</v>
      </c>
      <c r="AF12926" s="326"/>
    </row>
    <row r="12927" spans="1:32" x14ac:dyDescent="0.3">
      <c r="A12927" s="372" t="s">
        <v>7382</v>
      </c>
      <c r="B12927" s="372" t="s">
        <v>1218</v>
      </c>
      <c r="C12927" s="125" t="s">
        <v>11922</v>
      </c>
      <c r="D12927" s="32" t="s">
        <v>20621</v>
      </c>
      <c r="E12927" s="125" t="s">
        <v>8976</v>
      </c>
      <c r="F12927" s="125" t="s">
        <v>1237</v>
      </c>
      <c r="G12927" s="125" t="s">
        <v>1237</v>
      </c>
      <c r="AF12927" s="326"/>
    </row>
    <row r="12928" spans="1:32" x14ac:dyDescent="0.25">
      <c r="A12928" s="44" t="s">
        <v>7382</v>
      </c>
      <c r="B12928" s="44" t="s">
        <v>3298</v>
      </c>
      <c r="C12928" s="45">
        <v>23010402</v>
      </c>
      <c r="D12928" s="45" t="s">
        <v>12340</v>
      </c>
      <c r="E12928" s="45" t="s">
        <v>5640</v>
      </c>
      <c r="AF12928" s="326"/>
    </row>
    <row r="12929" spans="1:32" x14ac:dyDescent="0.25">
      <c r="A12929" s="368" t="s">
        <v>5657</v>
      </c>
      <c r="B12929" s="256" t="s">
        <v>9164</v>
      </c>
      <c r="C12929" s="53" t="s">
        <v>9274</v>
      </c>
      <c r="D12929" s="93" t="s">
        <v>5891</v>
      </c>
      <c r="E12929" s="257">
        <v>47104</v>
      </c>
      <c r="F12929" s="93"/>
      <c r="G12929" s="93"/>
      <c r="H12929" s="93"/>
      <c r="I12929" s="99"/>
      <c r="J12929" s="99"/>
      <c r="K12929" s="99"/>
      <c r="L12929" s="99"/>
      <c r="M12929" s="99"/>
      <c r="N12929" s="99"/>
      <c r="O12929" s="99"/>
      <c r="P12929" s="99"/>
      <c r="Q12929" s="99"/>
      <c r="R12929" s="99"/>
      <c r="S12929" s="99"/>
      <c r="T12929" s="99"/>
      <c r="U12929" s="99"/>
      <c r="V12929" s="99"/>
      <c r="W12929" s="99"/>
      <c r="X12929" s="99"/>
      <c r="Y12929" s="99"/>
      <c r="Z12929" s="99"/>
      <c r="AF12929" s="326"/>
    </row>
    <row r="12930" spans="1:32" x14ac:dyDescent="0.25">
      <c r="A12930" s="44" t="s">
        <v>8551</v>
      </c>
      <c r="B12930" s="44" t="s">
        <v>8464</v>
      </c>
      <c r="C12930" s="45">
        <v>230701</v>
      </c>
      <c r="D12930" s="45" t="s">
        <v>12340</v>
      </c>
      <c r="E12930" s="45" t="s">
        <v>4375</v>
      </c>
      <c r="AF12930" s="326"/>
    </row>
    <row r="12931" spans="1:32" x14ac:dyDescent="0.25">
      <c r="A12931" s="44" t="s">
        <v>14307</v>
      </c>
      <c r="B12931" s="44" t="s">
        <v>5639</v>
      </c>
      <c r="C12931" s="45">
        <v>25010401</v>
      </c>
      <c r="D12931" s="45" t="s">
        <v>12340</v>
      </c>
      <c r="E12931" s="45" t="s">
        <v>13581</v>
      </c>
      <c r="AF12931" s="326"/>
    </row>
    <row r="12932" spans="1:32" x14ac:dyDescent="0.25">
      <c r="A12932" s="44" t="s">
        <v>3691</v>
      </c>
      <c r="B12932" s="44" t="s">
        <v>3598</v>
      </c>
      <c r="C12932" s="45">
        <v>210305</v>
      </c>
      <c r="D12932" s="45" t="s">
        <v>12340</v>
      </c>
      <c r="E12932" s="45" t="s">
        <v>3276</v>
      </c>
      <c r="AF12932" s="326"/>
    </row>
    <row r="12933" spans="1:32" x14ac:dyDescent="0.25">
      <c r="A12933" s="256" t="s">
        <v>15307</v>
      </c>
      <c r="B12933" s="256" t="s">
        <v>15252</v>
      </c>
      <c r="C12933" s="53" t="s">
        <v>15410</v>
      </c>
      <c r="D12933" s="93" t="s">
        <v>5891</v>
      </c>
      <c r="E12933" s="257">
        <v>47273</v>
      </c>
      <c r="F12933" s="93"/>
      <c r="G12933" s="93"/>
      <c r="H12933" s="93"/>
      <c r="I12933" s="99"/>
      <c r="J12933" s="99"/>
      <c r="K12933" s="99"/>
      <c r="L12933" s="99"/>
      <c r="M12933" s="99"/>
      <c r="N12933" s="99"/>
      <c r="O12933" s="99"/>
      <c r="P12933" s="99"/>
      <c r="Q12933" s="99"/>
      <c r="R12933" s="99"/>
      <c r="S12933" s="99"/>
      <c r="T12933" s="99"/>
      <c r="U12933" s="99"/>
      <c r="V12933" s="99"/>
      <c r="W12933" s="99"/>
      <c r="X12933" s="99"/>
      <c r="Y12933" s="99"/>
      <c r="Z12933" s="99"/>
      <c r="AF12933" s="326"/>
    </row>
    <row r="12934" spans="1:32" x14ac:dyDescent="0.25">
      <c r="A12934" s="44" t="s">
        <v>15307</v>
      </c>
      <c r="B12934" s="44" t="s">
        <v>967</v>
      </c>
      <c r="C12934" s="45">
        <v>240601</v>
      </c>
      <c r="D12934" s="45" t="s">
        <v>12340</v>
      </c>
      <c r="E12934" s="45" t="s">
        <v>10639</v>
      </c>
      <c r="AF12934" s="326"/>
    </row>
    <row r="12935" spans="1:32" x14ac:dyDescent="0.25">
      <c r="A12935" s="44" t="s">
        <v>15307</v>
      </c>
      <c r="B12935" s="44" t="s">
        <v>5639</v>
      </c>
      <c r="C12935" s="45">
        <v>26010401</v>
      </c>
      <c r="D12935" s="45" t="s">
        <v>12340</v>
      </c>
      <c r="E12935" s="45" t="s">
        <v>18836</v>
      </c>
      <c r="AF12935" s="326"/>
    </row>
    <row r="12936" spans="1:32" x14ac:dyDescent="0.25">
      <c r="A12936" s="44" t="s">
        <v>11611</v>
      </c>
      <c r="B12936" s="44" t="s">
        <v>3275</v>
      </c>
      <c r="C12936" s="45">
        <v>210101</v>
      </c>
      <c r="D12936" s="45" t="s">
        <v>12340</v>
      </c>
      <c r="E12936" s="45" t="s">
        <v>3276</v>
      </c>
      <c r="AF12936" s="326"/>
    </row>
    <row r="12937" spans="1:32" x14ac:dyDescent="0.25">
      <c r="A12937" s="44" t="s">
        <v>11611</v>
      </c>
      <c r="B12937" s="44" t="s">
        <v>11299</v>
      </c>
      <c r="C12937" s="45">
        <v>24020301</v>
      </c>
      <c r="D12937" s="45" t="s">
        <v>12340</v>
      </c>
      <c r="E12937" s="45" t="s">
        <v>5444</v>
      </c>
      <c r="AF12937" s="326"/>
    </row>
    <row r="12938" spans="1:32" x14ac:dyDescent="0.3">
      <c r="A12938" s="372" t="s">
        <v>12044</v>
      </c>
      <c r="B12938" s="372" t="s">
        <v>1234</v>
      </c>
      <c r="C12938" s="125" t="s">
        <v>11949</v>
      </c>
      <c r="D12938" s="32" t="s">
        <v>20621</v>
      </c>
      <c r="E12938" s="125" t="s">
        <v>7992</v>
      </c>
      <c r="F12938" s="125" t="s">
        <v>1236</v>
      </c>
      <c r="G12938" s="125" t="s">
        <v>1237</v>
      </c>
      <c r="AF12938" s="326"/>
    </row>
    <row r="12939" spans="1:32" x14ac:dyDescent="0.25">
      <c r="A12939" s="44" t="s">
        <v>5658</v>
      </c>
      <c r="B12939" s="44" t="s">
        <v>974</v>
      </c>
      <c r="C12939" s="45">
        <v>220104</v>
      </c>
      <c r="D12939" s="45" t="s">
        <v>12340</v>
      </c>
      <c r="E12939" s="45" t="s">
        <v>5452</v>
      </c>
      <c r="AF12939" s="326"/>
    </row>
    <row r="12940" spans="1:32" x14ac:dyDescent="0.25">
      <c r="A12940" s="44" t="s">
        <v>11612</v>
      </c>
      <c r="B12940" s="44" t="s">
        <v>3298</v>
      </c>
      <c r="C12940" s="45">
        <v>24010402</v>
      </c>
      <c r="D12940" s="45" t="s">
        <v>12340</v>
      </c>
      <c r="E12940" s="45" t="s">
        <v>10021</v>
      </c>
      <c r="AF12940" s="326"/>
    </row>
    <row r="12941" spans="1:32" x14ac:dyDescent="0.25">
      <c r="A12941" s="44" t="s">
        <v>832</v>
      </c>
      <c r="B12941" s="44" t="s">
        <v>2433</v>
      </c>
      <c r="C12941" s="45">
        <v>230105</v>
      </c>
      <c r="D12941" s="45" t="s">
        <v>12340</v>
      </c>
      <c r="E12941" s="45" t="s">
        <v>5580</v>
      </c>
      <c r="AF12941" s="326"/>
    </row>
    <row r="12942" spans="1:32" x14ac:dyDescent="0.25">
      <c r="A12942" s="44" t="s">
        <v>19574</v>
      </c>
      <c r="B12942" s="44" t="s">
        <v>973</v>
      </c>
      <c r="C12942" s="45">
        <v>260101</v>
      </c>
      <c r="D12942" s="45" t="s">
        <v>12340</v>
      </c>
      <c r="E12942" s="45" t="s">
        <v>8976</v>
      </c>
      <c r="AF12942" s="326"/>
    </row>
    <row r="12943" spans="1:32" x14ac:dyDescent="0.25">
      <c r="A12943" s="44" t="s">
        <v>19574</v>
      </c>
      <c r="B12943" s="44" t="s">
        <v>2433</v>
      </c>
      <c r="C12943" s="45">
        <v>230105</v>
      </c>
      <c r="D12943" s="45" t="s">
        <v>12340</v>
      </c>
      <c r="E12943" s="45" t="s">
        <v>5580</v>
      </c>
      <c r="AF12943" s="326"/>
    </row>
    <row r="12944" spans="1:32" x14ac:dyDescent="0.25">
      <c r="A12944" s="44" t="s">
        <v>19574</v>
      </c>
      <c r="B12944" s="44" t="s">
        <v>3160</v>
      </c>
      <c r="C12944" s="45">
        <v>230901</v>
      </c>
      <c r="D12944" s="45" t="s">
        <v>12340</v>
      </c>
      <c r="E12944" s="45" t="s">
        <v>8524</v>
      </c>
      <c r="AF12944" s="326"/>
    </row>
    <row r="12945" spans="1:32" x14ac:dyDescent="0.25">
      <c r="A12945" s="44" t="s">
        <v>10294</v>
      </c>
      <c r="B12945" s="92" t="s">
        <v>10390</v>
      </c>
      <c r="C12945" s="56" t="s">
        <v>10124</v>
      </c>
      <c r="D12945" s="146" t="s">
        <v>10389</v>
      </c>
      <c r="E12945" s="107">
        <v>45838</v>
      </c>
      <c r="F12945" s="93"/>
      <c r="G12945" s="93"/>
      <c r="H12945" s="93"/>
      <c r="I12945" s="99"/>
      <c r="J12945" s="99"/>
      <c r="K12945" s="99"/>
      <c r="L12945" s="99"/>
      <c r="M12945" s="99"/>
      <c r="N12945" s="99"/>
      <c r="O12945" s="99"/>
      <c r="P12945" s="99"/>
      <c r="Q12945" s="99"/>
      <c r="R12945" s="99"/>
      <c r="S12945" s="99"/>
      <c r="T12945" s="99"/>
      <c r="U12945" s="99"/>
      <c r="V12945" s="99"/>
      <c r="W12945" s="99"/>
      <c r="X12945" s="99"/>
      <c r="Y12945" s="99"/>
      <c r="Z12945" s="99"/>
      <c r="AF12945" s="326"/>
    </row>
    <row r="12946" spans="1:32" x14ac:dyDescent="0.3">
      <c r="A12946" s="372" t="s">
        <v>12473</v>
      </c>
      <c r="B12946" s="372" t="s">
        <v>8693</v>
      </c>
      <c r="C12946" s="125" t="s">
        <v>8694</v>
      </c>
      <c r="D12946" s="32" t="s">
        <v>20621</v>
      </c>
      <c r="E12946" s="125" t="s">
        <v>8524</v>
      </c>
      <c r="F12946" s="125" t="s">
        <v>1236</v>
      </c>
      <c r="G12946" s="125" t="s">
        <v>1237</v>
      </c>
      <c r="AF12946" s="326"/>
    </row>
    <row r="12947" spans="1:32" x14ac:dyDescent="0.3">
      <c r="A12947" s="372" t="s">
        <v>12473</v>
      </c>
      <c r="B12947" s="372" t="s">
        <v>12351</v>
      </c>
      <c r="C12947" s="125" t="s">
        <v>12352</v>
      </c>
      <c r="D12947" s="32" t="s">
        <v>20621</v>
      </c>
      <c r="E12947" s="125" t="s">
        <v>5075</v>
      </c>
      <c r="F12947" s="125" t="s">
        <v>1236</v>
      </c>
      <c r="G12947" s="125" t="s">
        <v>1237</v>
      </c>
      <c r="AF12947" s="326"/>
    </row>
    <row r="12948" spans="1:32" x14ac:dyDescent="0.3">
      <c r="A12948" s="372" t="s">
        <v>12473</v>
      </c>
      <c r="B12948" s="372" t="s">
        <v>1230</v>
      </c>
      <c r="C12948" s="125" t="s">
        <v>20258</v>
      </c>
      <c r="D12948" s="32" t="s">
        <v>20621</v>
      </c>
      <c r="E12948" s="125" t="s">
        <v>8976</v>
      </c>
      <c r="F12948" s="125" t="s">
        <v>1236</v>
      </c>
      <c r="G12948" s="125" t="s">
        <v>1237</v>
      </c>
      <c r="AF12948" s="326"/>
    </row>
    <row r="12949" spans="1:32" x14ac:dyDescent="0.3">
      <c r="A12949" s="372" t="s">
        <v>12474</v>
      </c>
      <c r="B12949" s="372" t="s">
        <v>8693</v>
      </c>
      <c r="C12949" s="125" t="s">
        <v>8694</v>
      </c>
      <c r="D12949" s="32" t="s">
        <v>20621</v>
      </c>
      <c r="E12949" s="125" t="s">
        <v>8524</v>
      </c>
      <c r="F12949" s="125" t="s">
        <v>1236</v>
      </c>
      <c r="G12949" s="125" t="s">
        <v>1237</v>
      </c>
      <c r="AF12949" s="326"/>
    </row>
    <row r="12950" spans="1:32" x14ac:dyDescent="0.3">
      <c r="A12950" s="372" t="s">
        <v>12474</v>
      </c>
      <c r="B12950" s="372" t="s">
        <v>12351</v>
      </c>
      <c r="C12950" s="125" t="s">
        <v>12352</v>
      </c>
      <c r="D12950" s="32" t="s">
        <v>20621</v>
      </c>
      <c r="E12950" s="125" t="s">
        <v>5075</v>
      </c>
      <c r="F12950" s="125" t="s">
        <v>1236</v>
      </c>
      <c r="G12950" s="125" t="s">
        <v>1237</v>
      </c>
      <c r="AF12950" s="326"/>
    </row>
    <row r="12951" spans="1:32" x14ac:dyDescent="0.3">
      <c r="A12951" s="372" t="s">
        <v>12474</v>
      </c>
      <c r="B12951" s="372" t="s">
        <v>1230</v>
      </c>
      <c r="C12951" s="125" t="s">
        <v>20258</v>
      </c>
      <c r="D12951" s="32" t="s">
        <v>20621</v>
      </c>
      <c r="E12951" s="125" t="s">
        <v>8976</v>
      </c>
      <c r="F12951" s="125" t="s">
        <v>1236</v>
      </c>
      <c r="G12951" s="125" t="s">
        <v>1237</v>
      </c>
      <c r="AF12951" s="326"/>
    </row>
    <row r="12952" spans="1:32" x14ac:dyDescent="0.25">
      <c r="A12952" s="44" t="s">
        <v>10783</v>
      </c>
      <c r="B12952" s="44" t="s">
        <v>159</v>
      </c>
      <c r="C12952" s="45" t="s">
        <v>10784</v>
      </c>
      <c r="D12952" s="46" t="s">
        <v>13037</v>
      </c>
      <c r="E12952" s="46">
        <v>46493</v>
      </c>
      <c r="AF12952" s="326"/>
    </row>
    <row r="12953" spans="1:32" x14ac:dyDescent="0.25">
      <c r="A12953" s="44" t="s">
        <v>9663</v>
      </c>
      <c r="B12953" s="44" t="s">
        <v>16271</v>
      </c>
      <c r="C12953" s="45" t="s">
        <v>12837</v>
      </c>
      <c r="D12953" s="93" t="s">
        <v>3876</v>
      </c>
      <c r="E12953" s="359">
        <f>DATE(2028,11,15)</f>
        <v>47072</v>
      </c>
      <c r="F12953" s="93"/>
      <c r="G12953" s="93"/>
      <c r="H12953" s="93"/>
      <c r="I12953" s="99"/>
      <c r="J12953" s="99"/>
      <c r="K12953" s="99"/>
      <c r="L12953" s="99"/>
      <c r="M12953" s="99"/>
      <c r="N12953" s="99"/>
      <c r="O12953" s="99"/>
      <c r="P12953" s="99"/>
      <c r="Q12953" s="99"/>
      <c r="R12953" s="99"/>
      <c r="S12953" s="99"/>
      <c r="T12953" s="99"/>
      <c r="U12953" s="99"/>
      <c r="V12953" s="99"/>
      <c r="W12953" s="99"/>
      <c r="X12953" s="99"/>
      <c r="Y12953" s="99"/>
      <c r="Z12953" s="99"/>
      <c r="AF12953" s="326"/>
    </row>
    <row r="12954" spans="1:32" x14ac:dyDescent="0.25">
      <c r="A12954" s="44" t="s">
        <v>17200</v>
      </c>
      <c r="B12954" s="44" t="s">
        <v>210</v>
      </c>
      <c r="C12954" s="45">
        <v>241001</v>
      </c>
      <c r="D12954" s="45" t="s">
        <v>12340</v>
      </c>
      <c r="E12954" s="45" t="s">
        <v>5650</v>
      </c>
      <c r="AF12954" s="326"/>
    </row>
    <row r="12955" spans="1:32" x14ac:dyDescent="0.25">
      <c r="A12955" s="44" t="s">
        <v>17200</v>
      </c>
      <c r="B12955" s="44" t="s">
        <v>16912</v>
      </c>
      <c r="C12955" s="45">
        <v>25050101</v>
      </c>
      <c r="D12955" s="45" t="s">
        <v>12340</v>
      </c>
      <c r="E12955" s="45" t="s">
        <v>7651</v>
      </c>
      <c r="AF12955" s="326"/>
    </row>
    <row r="12956" spans="1:32" x14ac:dyDescent="0.25">
      <c r="A12956" s="44" t="s">
        <v>17200</v>
      </c>
      <c r="B12956" s="44" t="s">
        <v>16913</v>
      </c>
      <c r="C12956" s="45">
        <v>25050102</v>
      </c>
      <c r="D12956" s="45" t="s">
        <v>12340</v>
      </c>
      <c r="E12956" s="45" t="s">
        <v>7651</v>
      </c>
      <c r="AF12956" s="326"/>
    </row>
    <row r="12957" spans="1:32" x14ac:dyDescent="0.3">
      <c r="A12957" s="57" t="s">
        <v>1405</v>
      </c>
      <c r="B12957" s="92" t="s">
        <v>3862</v>
      </c>
      <c r="C12957" s="93" t="s">
        <v>3860</v>
      </c>
      <c r="D12957" s="93" t="s">
        <v>3861</v>
      </c>
      <c r="E12957" s="94">
        <v>46203</v>
      </c>
      <c r="F12957" s="93"/>
      <c r="G12957" s="93"/>
      <c r="H12957" s="93"/>
      <c r="I12957" s="99"/>
      <c r="J12957" s="99"/>
      <c r="K12957" s="99"/>
      <c r="L12957" s="99"/>
      <c r="M12957" s="99"/>
      <c r="N12957" s="99"/>
      <c r="O12957" s="99"/>
      <c r="P12957" s="99"/>
      <c r="Q12957" s="99"/>
      <c r="R12957" s="99"/>
      <c r="S12957" s="99"/>
      <c r="T12957" s="99"/>
      <c r="U12957" s="99"/>
      <c r="V12957" s="99"/>
      <c r="W12957" s="99"/>
      <c r="X12957" s="99"/>
      <c r="Y12957" s="99"/>
      <c r="Z12957" s="99"/>
      <c r="AA12957" s="380"/>
      <c r="AF12957" s="326"/>
    </row>
    <row r="12958" spans="1:32" x14ac:dyDescent="0.25">
      <c r="A12958" s="360" t="s">
        <v>14068</v>
      </c>
      <c r="B12958" s="92" t="s">
        <v>14075</v>
      </c>
      <c r="C12958" s="93" t="s">
        <v>14076</v>
      </c>
      <c r="D12958" s="93" t="s">
        <v>1250</v>
      </c>
      <c r="E12958" s="94">
        <v>47223</v>
      </c>
      <c r="F12958" s="93"/>
      <c r="G12958" s="93"/>
      <c r="H12958" s="93"/>
      <c r="I12958" s="99"/>
      <c r="J12958" s="99"/>
      <c r="K12958" s="99"/>
      <c r="L12958" s="99"/>
      <c r="M12958" s="99"/>
      <c r="N12958" s="99"/>
      <c r="O12958" s="99"/>
      <c r="P12958" s="99"/>
      <c r="Q12958" s="99"/>
      <c r="R12958" s="99"/>
      <c r="S12958" s="99"/>
      <c r="T12958" s="99"/>
      <c r="U12958" s="99"/>
      <c r="V12958" s="99"/>
      <c r="W12958" s="99"/>
      <c r="X12958" s="99"/>
      <c r="Y12958" s="99"/>
      <c r="Z12958" s="99"/>
      <c r="AF12958" s="326"/>
    </row>
    <row r="12959" spans="1:32" x14ac:dyDescent="0.3">
      <c r="A12959" s="57" t="s">
        <v>130</v>
      </c>
      <c r="B12959" s="92" t="s">
        <v>3862</v>
      </c>
      <c r="C12959" s="93" t="s">
        <v>3860</v>
      </c>
      <c r="D12959" s="93" t="s">
        <v>3861</v>
      </c>
      <c r="E12959" s="94">
        <v>46203</v>
      </c>
      <c r="F12959" s="93"/>
      <c r="G12959" s="93"/>
      <c r="H12959" s="93"/>
      <c r="I12959" s="99"/>
      <c r="J12959" s="99"/>
      <c r="K12959" s="99"/>
      <c r="L12959" s="99"/>
      <c r="M12959" s="99"/>
      <c r="N12959" s="99"/>
      <c r="O12959" s="99"/>
      <c r="P12959" s="99"/>
      <c r="Q12959" s="99"/>
      <c r="R12959" s="99"/>
      <c r="S12959" s="99"/>
      <c r="T12959" s="99"/>
      <c r="U12959" s="99"/>
      <c r="V12959" s="99"/>
      <c r="W12959" s="99"/>
      <c r="X12959" s="99"/>
      <c r="Y12959" s="99"/>
      <c r="Z12959" s="99"/>
      <c r="AA12959" s="380"/>
      <c r="AF12959" s="326"/>
    </row>
    <row r="12960" spans="1:32" x14ac:dyDescent="0.25">
      <c r="A12960" s="44" t="s">
        <v>130</v>
      </c>
      <c r="B12960" s="44" t="s">
        <v>5173</v>
      </c>
      <c r="C12960" s="45" t="s">
        <v>5176</v>
      </c>
      <c r="D12960" s="46" t="s">
        <v>13037</v>
      </c>
      <c r="E12960" s="46">
        <v>46250</v>
      </c>
      <c r="AF12960" s="326"/>
    </row>
    <row r="12961" spans="1:32" x14ac:dyDescent="0.25">
      <c r="A12961" s="44" t="s">
        <v>130</v>
      </c>
      <c r="B12961" s="44" t="s">
        <v>5173</v>
      </c>
      <c r="C12961" s="45" t="s">
        <v>5176</v>
      </c>
      <c r="D12961" s="46" t="s">
        <v>13037</v>
      </c>
      <c r="E12961" s="46">
        <v>46250</v>
      </c>
      <c r="AF12961" s="326"/>
    </row>
    <row r="12962" spans="1:32" x14ac:dyDescent="0.25">
      <c r="A12962" s="44" t="s">
        <v>130</v>
      </c>
      <c r="B12962" s="44" t="s">
        <v>5173</v>
      </c>
      <c r="C12962" s="45" t="s">
        <v>5176</v>
      </c>
      <c r="D12962" s="46" t="s">
        <v>13037</v>
      </c>
      <c r="E12962" s="46">
        <v>46250</v>
      </c>
      <c r="AF12962" s="326"/>
    </row>
    <row r="12963" spans="1:32" x14ac:dyDescent="0.25">
      <c r="A12963" s="44" t="s">
        <v>19575</v>
      </c>
      <c r="B12963" s="44" t="s">
        <v>2433</v>
      </c>
      <c r="C12963" s="45">
        <v>220105</v>
      </c>
      <c r="D12963" s="45" t="s">
        <v>12340</v>
      </c>
      <c r="E12963" s="45" t="s">
        <v>2686</v>
      </c>
      <c r="AF12963" s="326"/>
    </row>
    <row r="12964" spans="1:32" x14ac:dyDescent="0.25">
      <c r="A12964" s="44" t="s">
        <v>292</v>
      </c>
      <c r="B12964" s="44" t="s">
        <v>4645</v>
      </c>
      <c r="C12964" s="45" t="s">
        <v>4155</v>
      </c>
      <c r="D12964" s="45" t="s">
        <v>12177</v>
      </c>
      <c r="E12964" s="45" t="s">
        <v>8252</v>
      </c>
      <c r="F12964" s="93"/>
      <c r="G12964" s="93"/>
      <c r="H12964" s="93"/>
      <c r="I12964" s="99"/>
      <c r="J12964" s="99"/>
      <c r="K12964" s="99"/>
      <c r="L12964" s="99"/>
      <c r="M12964" s="99"/>
      <c r="N12964" s="99"/>
      <c r="O12964" s="99"/>
      <c r="P12964" s="99"/>
      <c r="Q12964" s="99"/>
      <c r="R12964" s="99"/>
      <c r="S12964" s="99"/>
      <c r="T12964" s="99"/>
      <c r="U12964" s="99"/>
      <c r="V12964" s="99"/>
      <c r="W12964" s="99"/>
      <c r="X12964" s="99"/>
      <c r="Y12964" s="99"/>
      <c r="Z12964" s="99"/>
      <c r="AF12964" s="326"/>
    </row>
    <row r="12965" spans="1:32" x14ac:dyDescent="0.25">
      <c r="A12965" s="44" t="s">
        <v>292</v>
      </c>
      <c r="B12965" s="44" t="s">
        <v>4645</v>
      </c>
      <c r="C12965" s="45" t="s">
        <v>4155</v>
      </c>
      <c r="D12965" s="93" t="s">
        <v>18817</v>
      </c>
      <c r="E12965" s="45" t="s">
        <v>8252</v>
      </c>
      <c r="F12965" s="379"/>
      <c r="G12965" s="379"/>
      <c r="H12965" s="379"/>
      <c r="I12965" s="380"/>
      <c r="J12965" s="380"/>
      <c r="K12965" s="380"/>
      <c r="L12965" s="380"/>
      <c r="M12965" s="380"/>
      <c r="N12965" s="380"/>
      <c r="O12965" s="380"/>
      <c r="P12965" s="380"/>
      <c r="Q12965" s="380"/>
      <c r="R12965" s="380"/>
      <c r="S12965" s="380"/>
      <c r="T12965" s="380"/>
      <c r="U12965" s="380"/>
      <c r="V12965" s="380"/>
      <c r="W12965" s="380"/>
      <c r="X12965" s="380"/>
      <c r="Y12965" s="380"/>
      <c r="Z12965" s="380"/>
      <c r="AA12965" s="380"/>
      <c r="AF12965" s="326"/>
    </row>
    <row r="12966" spans="1:32" x14ac:dyDescent="0.25">
      <c r="A12966" s="44" t="s">
        <v>292</v>
      </c>
      <c r="B12966" s="44" t="s">
        <v>4645</v>
      </c>
      <c r="C12966" s="45" t="s">
        <v>4155</v>
      </c>
      <c r="D12966" s="45" t="s">
        <v>10697</v>
      </c>
      <c r="E12966" s="45" t="s">
        <v>8252</v>
      </c>
      <c r="F12966" s="93"/>
      <c r="G12966" s="93"/>
      <c r="H12966" s="93"/>
      <c r="I12966" s="99"/>
      <c r="J12966" s="99"/>
      <c r="K12966" s="99"/>
      <c r="L12966" s="99"/>
      <c r="M12966" s="99"/>
      <c r="N12966" s="99"/>
      <c r="O12966" s="99"/>
      <c r="P12966" s="99"/>
      <c r="Q12966" s="99"/>
      <c r="R12966" s="99"/>
      <c r="S12966" s="99"/>
      <c r="T12966" s="99"/>
      <c r="U12966" s="99"/>
      <c r="V12966" s="99"/>
      <c r="W12966" s="99"/>
      <c r="X12966" s="99"/>
      <c r="Y12966" s="99"/>
      <c r="Z12966" s="99"/>
      <c r="AF12966" s="326"/>
    </row>
    <row r="12967" spans="1:32" x14ac:dyDescent="0.25">
      <c r="A12967" s="44" t="s">
        <v>8552</v>
      </c>
      <c r="B12967" s="44" t="s">
        <v>967</v>
      </c>
      <c r="C12967" s="45">
        <v>230601</v>
      </c>
      <c r="D12967" s="45" t="s">
        <v>12340</v>
      </c>
      <c r="E12967" s="45" t="s">
        <v>8383</v>
      </c>
      <c r="AF12967" s="326"/>
    </row>
    <row r="12968" spans="1:32" x14ac:dyDescent="0.25">
      <c r="A12968" s="44" t="s">
        <v>13407</v>
      </c>
      <c r="B12968" s="44" t="s">
        <v>13111</v>
      </c>
      <c r="C12968" s="45">
        <v>33.25</v>
      </c>
      <c r="D12968" s="45" t="s">
        <v>13565</v>
      </c>
      <c r="E12968" s="46">
        <v>47664</v>
      </c>
      <c r="F12968" s="45"/>
      <c r="G12968" s="93"/>
      <c r="H12968" s="93"/>
      <c r="I12968" s="99"/>
      <c r="J12968" s="99"/>
      <c r="K12968" s="99"/>
      <c r="L12968" s="99"/>
      <c r="M12968" s="99"/>
      <c r="N12968" s="99"/>
      <c r="O12968" s="99"/>
      <c r="P12968" s="99"/>
      <c r="Q12968" s="99"/>
      <c r="R12968" s="99"/>
      <c r="S12968" s="99"/>
      <c r="T12968" s="99"/>
      <c r="U12968" s="99"/>
      <c r="V12968" s="99"/>
      <c r="W12968" s="99"/>
      <c r="X12968" s="99"/>
      <c r="Y12968" s="99"/>
      <c r="Z12968" s="99"/>
      <c r="AF12968" s="326"/>
    </row>
    <row r="12969" spans="1:32" x14ac:dyDescent="0.25">
      <c r="A12969" s="44" t="s">
        <v>3692</v>
      </c>
      <c r="B12969" s="44" t="s">
        <v>3275</v>
      </c>
      <c r="C12969" s="45">
        <v>210101</v>
      </c>
      <c r="D12969" s="45" t="s">
        <v>12340</v>
      </c>
      <c r="E12969" s="45" t="s">
        <v>3276</v>
      </c>
      <c r="AF12969" s="326"/>
    </row>
    <row r="12970" spans="1:32" x14ac:dyDescent="0.25">
      <c r="A12970" s="256" t="s">
        <v>293</v>
      </c>
      <c r="B12970" s="256" t="s">
        <v>5983</v>
      </c>
      <c r="C12970" s="53" t="s">
        <v>5985</v>
      </c>
      <c r="D12970" s="93" t="s">
        <v>5891</v>
      </c>
      <c r="E12970" s="257">
        <v>46525</v>
      </c>
      <c r="F12970" s="93"/>
      <c r="G12970" s="93"/>
      <c r="H12970" s="93"/>
      <c r="I12970" s="99"/>
      <c r="J12970" s="99"/>
      <c r="K12970" s="99"/>
      <c r="L12970" s="99"/>
      <c r="M12970" s="99"/>
      <c r="N12970" s="99"/>
      <c r="O12970" s="99"/>
      <c r="P12970" s="99"/>
      <c r="Q12970" s="99"/>
      <c r="R12970" s="99"/>
      <c r="S12970" s="99"/>
      <c r="T12970" s="99"/>
      <c r="U12970" s="99"/>
      <c r="V12970" s="99"/>
      <c r="W12970" s="99"/>
      <c r="X12970" s="99"/>
      <c r="Y12970" s="99"/>
      <c r="Z12970" s="99"/>
      <c r="AF12970" s="326"/>
    </row>
    <row r="12971" spans="1:32" x14ac:dyDescent="0.25">
      <c r="A12971" s="256" t="s">
        <v>293</v>
      </c>
      <c r="B12971" s="256" t="s">
        <v>5907</v>
      </c>
      <c r="C12971" s="53" t="s">
        <v>5986</v>
      </c>
      <c r="D12971" s="93" t="s">
        <v>5891</v>
      </c>
      <c r="E12971" s="257">
        <v>46364</v>
      </c>
      <c r="F12971" s="93"/>
      <c r="G12971" s="93"/>
      <c r="H12971" s="93"/>
      <c r="I12971" s="99"/>
      <c r="J12971" s="99"/>
      <c r="K12971" s="99"/>
      <c r="L12971" s="99"/>
      <c r="M12971" s="99"/>
      <c r="N12971" s="99"/>
      <c r="O12971" s="99"/>
      <c r="P12971" s="99"/>
      <c r="Q12971" s="99"/>
      <c r="R12971" s="99"/>
      <c r="S12971" s="99"/>
      <c r="T12971" s="99"/>
      <c r="U12971" s="99"/>
      <c r="V12971" s="99"/>
      <c r="W12971" s="99"/>
      <c r="X12971" s="99"/>
      <c r="Y12971" s="99"/>
      <c r="Z12971" s="99"/>
      <c r="AA12971" s="380"/>
      <c r="AF12971" s="326"/>
    </row>
    <row r="12972" spans="1:32" x14ac:dyDescent="0.25">
      <c r="A12972" s="44" t="s">
        <v>293</v>
      </c>
      <c r="B12972" s="44" t="s">
        <v>5278</v>
      </c>
      <c r="C12972" s="45" t="s">
        <v>5306</v>
      </c>
      <c r="D12972" s="45" t="s">
        <v>12177</v>
      </c>
      <c r="E12972" s="46">
        <v>46477</v>
      </c>
      <c r="F12972" s="93"/>
      <c r="G12972" s="93"/>
      <c r="H12972" s="93"/>
      <c r="I12972" s="99"/>
      <c r="J12972" s="99"/>
      <c r="K12972" s="99"/>
      <c r="L12972" s="99"/>
      <c r="M12972" s="99"/>
      <c r="N12972" s="99"/>
      <c r="O12972" s="99"/>
      <c r="P12972" s="99"/>
      <c r="Q12972" s="99"/>
      <c r="R12972" s="99"/>
      <c r="S12972" s="99"/>
      <c r="T12972" s="99"/>
      <c r="U12972" s="99"/>
      <c r="V12972" s="99"/>
      <c r="W12972" s="99"/>
      <c r="X12972" s="99"/>
      <c r="Y12972" s="99"/>
      <c r="Z12972" s="99"/>
      <c r="AF12972" s="326"/>
    </row>
    <row r="12973" spans="1:32" x14ac:dyDescent="0.25">
      <c r="A12973" s="44" t="s">
        <v>293</v>
      </c>
      <c r="B12973" s="44" t="s">
        <v>174</v>
      </c>
      <c r="C12973" s="45" t="s">
        <v>3370</v>
      </c>
      <c r="D12973" s="45" t="s">
        <v>12177</v>
      </c>
      <c r="E12973" s="45" t="s">
        <v>5471</v>
      </c>
      <c r="F12973" s="93"/>
      <c r="G12973" s="93"/>
      <c r="H12973" s="93"/>
      <c r="I12973" s="99"/>
      <c r="J12973" s="99"/>
      <c r="K12973" s="99"/>
      <c r="L12973" s="99"/>
      <c r="M12973" s="99"/>
      <c r="N12973" s="99"/>
      <c r="O12973" s="99"/>
      <c r="P12973" s="99"/>
      <c r="Q12973" s="99"/>
      <c r="R12973" s="99"/>
      <c r="S12973" s="99"/>
      <c r="T12973" s="99"/>
      <c r="U12973" s="99"/>
      <c r="V12973" s="99"/>
      <c r="W12973" s="99"/>
      <c r="X12973" s="99"/>
      <c r="Y12973" s="99"/>
      <c r="Z12973" s="99"/>
      <c r="AF12973" s="326"/>
    </row>
    <row r="12974" spans="1:32" x14ac:dyDescent="0.25">
      <c r="A12974" s="44" t="s">
        <v>293</v>
      </c>
      <c r="B12974" s="44" t="s">
        <v>5278</v>
      </c>
      <c r="C12974" s="45" t="s">
        <v>5306</v>
      </c>
      <c r="D12974" s="93" t="s">
        <v>18817</v>
      </c>
      <c r="E12974" s="45" t="s">
        <v>5452</v>
      </c>
      <c r="F12974" s="379"/>
      <c r="G12974" s="379"/>
      <c r="H12974" s="379"/>
      <c r="I12974" s="380"/>
      <c r="J12974" s="380"/>
      <c r="K12974" s="380"/>
      <c r="L12974" s="380"/>
      <c r="M12974" s="380"/>
      <c r="N12974" s="380"/>
      <c r="O12974" s="380"/>
      <c r="P12974" s="380"/>
      <c r="Q12974" s="380"/>
      <c r="R12974" s="380"/>
      <c r="S12974" s="380"/>
      <c r="T12974" s="380"/>
      <c r="U12974" s="380"/>
      <c r="V12974" s="380"/>
      <c r="W12974" s="380"/>
      <c r="X12974" s="380"/>
      <c r="Y12974" s="380"/>
      <c r="Z12974" s="380"/>
      <c r="AA12974" s="380"/>
      <c r="AF12974" s="326"/>
    </row>
    <row r="12975" spans="1:32" x14ac:dyDescent="0.25">
      <c r="A12975" s="44" t="s">
        <v>293</v>
      </c>
      <c r="B12975" s="44" t="s">
        <v>174</v>
      </c>
      <c r="C12975" s="45" t="s">
        <v>3370</v>
      </c>
      <c r="D12975" s="45" t="s">
        <v>10697</v>
      </c>
      <c r="E12975" s="45" t="s">
        <v>5471</v>
      </c>
      <c r="F12975" s="93"/>
      <c r="G12975" s="93"/>
      <c r="H12975" s="93"/>
      <c r="I12975" s="99"/>
      <c r="J12975" s="99"/>
      <c r="K12975" s="99"/>
      <c r="L12975" s="99"/>
      <c r="M12975" s="99"/>
      <c r="N12975" s="99"/>
      <c r="O12975" s="99"/>
      <c r="P12975" s="99"/>
      <c r="Q12975" s="99"/>
      <c r="R12975" s="99"/>
      <c r="S12975" s="99"/>
      <c r="T12975" s="99"/>
      <c r="U12975" s="99"/>
      <c r="V12975" s="99"/>
      <c r="W12975" s="99"/>
      <c r="X12975" s="99"/>
      <c r="Y12975" s="99"/>
      <c r="Z12975" s="99"/>
      <c r="AF12975" s="326"/>
    </row>
    <row r="12976" spans="1:32" x14ac:dyDescent="0.25">
      <c r="A12976" s="44" t="s">
        <v>293</v>
      </c>
      <c r="B12976" s="44" t="s">
        <v>5278</v>
      </c>
      <c r="C12976" s="45" t="s">
        <v>5306</v>
      </c>
      <c r="D12976" s="45" t="s">
        <v>10697</v>
      </c>
      <c r="E12976" s="46">
        <v>46477</v>
      </c>
      <c r="F12976" s="93"/>
      <c r="G12976" s="93"/>
      <c r="H12976" s="93"/>
      <c r="I12976" s="99"/>
      <c r="J12976" s="99"/>
      <c r="K12976" s="99"/>
      <c r="L12976" s="99"/>
      <c r="M12976" s="99"/>
      <c r="N12976" s="99"/>
      <c r="O12976" s="99"/>
      <c r="P12976" s="99"/>
      <c r="Q12976" s="99"/>
      <c r="R12976" s="99"/>
      <c r="S12976" s="99"/>
      <c r="T12976" s="99"/>
      <c r="U12976" s="99"/>
      <c r="V12976" s="99"/>
      <c r="W12976" s="99"/>
      <c r="X12976" s="99"/>
      <c r="Y12976" s="99"/>
      <c r="Z12976" s="99"/>
      <c r="AA12976" s="380"/>
      <c r="AF12976" s="326"/>
    </row>
    <row r="12977" spans="1:32" x14ac:dyDescent="0.25">
      <c r="A12977" s="44" t="s">
        <v>13746</v>
      </c>
      <c r="B12977" s="44" t="s">
        <v>3298</v>
      </c>
      <c r="C12977" s="45">
        <v>23010402</v>
      </c>
      <c r="D12977" s="45" t="s">
        <v>12340</v>
      </c>
      <c r="E12977" s="45" t="s">
        <v>5640</v>
      </c>
      <c r="AF12977" s="326"/>
    </row>
    <row r="12978" spans="1:32" x14ac:dyDescent="0.25">
      <c r="A12978" s="44" t="s">
        <v>13746</v>
      </c>
      <c r="B12978" s="44" t="s">
        <v>210</v>
      </c>
      <c r="C12978" s="45">
        <v>241001</v>
      </c>
      <c r="D12978" s="45" t="s">
        <v>12340</v>
      </c>
      <c r="E12978" s="45" t="s">
        <v>5650</v>
      </c>
      <c r="AF12978" s="326"/>
    </row>
    <row r="12979" spans="1:32" x14ac:dyDescent="0.25">
      <c r="A12979" s="44" t="s">
        <v>19576</v>
      </c>
      <c r="B12979" s="44" t="s">
        <v>2433</v>
      </c>
      <c r="C12979" s="45">
        <v>250106</v>
      </c>
      <c r="D12979" s="45" t="s">
        <v>12340</v>
      </c>
      <c r="E12979" s="45" t="s">
        <v>12896</v>
      </c>
      <c r="AF12979" s="326"/>
    </row>
    <row r="12980" spans="1:32" x14ac:dyDescent="0.25">
      <c r="A12980" s="44" t="s">
        <v>19576</v>
      </c>
      <c r="B12980" s="44" t="s">
        <v>11299</v>
      </c>
      <c r="C12980" s="45">
        <v>24020301</v>
      </c>
      <c r="D12980" s="45" t="s">
        <v>12340</v>
      </c>
      <c r="E12980" s="45" t="s">
        <v>5444</v>
      </c>
      <c r="AF12980" s="326"/>
    </row>
    <row r="12981" spans="1:32" x14ac:dyDescent="0.25">
      <c r="A12981" s="44" t="s">
        <v>19576</v>
      </c>
      <c r="B12981" s="44" t="s">
        <v>3299</v>
      </c>
      <c r="C12981" s="45">
        <v>24020302</v>
      </c>
      <c r="D12981" s="45" t="s">
        <v>12340</v>
      </c>
      <c r="E12981" s="45" t="s">
        <v>5444</v>
      </c>
      <c r="AF12981" s="326"/>
    </row>
    <row r="12982" spans="1:32" x14ac:dyDescent="0.25">
      <c r="A12982" s="44" t="s">
        <v>19576</v>
      </c>
      <c r="B12982" s="44" t="s">
        <v>11331</v>
      </c>
      <c r="C12982" s="45">
        <v>24050301</v>
      </c>
      <c r="D12982" s="45" t="s">
        <v>12340</v>
      </c>
      <c r="E12982" s="45" t="s">
        <v>5468</v>
      </c>
      <c r="AF12982" s="326"/>
    </row>
    <row r="12983" spans="1:32" x14ac:dyDescent="0.25">
      <c r="A12983" s="44" t="s">
        <v>7033</v>
      </c>
      <c r="B12983" s="44" t="s">
        <v>2433</v>
      </c>
      <c r="C12983" s="45">
        <v>230105</v>
      </c>
      <c r="D12983" s="45" t="s">
        <v>12340</v>
      </c>
      <c r="E12983" s="45" t="s">
        <v>5580</v>
      </c>
      <c r="AF12983" s="326"/>
    </row>
    <row r="12984" spans="1:32" x14ac:dyDescent="0.25">
      <c r="A12984" s="44" t="s">
        <v>19577</v>
      </c>
      <c r="B12984" s="44" t="s">
        <v>967</v>
      </c>
      <c r="C12984" s="45">
        <v>220601</v>
      </c>
      <c r="D12984" s="45" t="s">
        <v>12340</v>
      </c>
      <c r="E12984" s="45" t="s">
        <v>5235</v>
      </c>
      <c r="AF12984" s="326"/>
    </row>
    <row r="12985" spans="1:32" x14ac:dyDescent="0.25">
      <c r="A12985" s="44" t="s">
        <v>13747</v>
      </c>
      <c r="B12985" s="44" t="s">
        <v>5639</v>
      </c>
      <c r="C12985" s="45">
        <v>25010401</v>
      </c>
      <c r="D12985" s="45" t="s">
        <v>12340</v>
      </c>
      <c r="E12985" s="45" t="s">
        <v>13581</v>
      </c>
      <c r="AF12985" s="326"/>
    </row>
    <row r="12986" spans="1:32" x14ac:dyDescent="0.25">
      <c r="A12986" s="44" t="s">
        <v>13747</v>
      </c>
      <c r="B12986" s="44" t="s">
        <v>3298</v>
      </c>
      <c r="C12986" s="45">
        <v>25010402</v>
      </c>
      <c r="D12986" s="45" t="s">
        <v>12340</v>
      </c>
      <c r="E12986" s="45" t="s">
        <v>13581</v>
      </c>
      <c r="AF12986" s="326"/>
    </row>
    <row r="12987" spans="1:32" x14ac:dyDescent="0.3">
      <c r="A12987" s="372" t="s">
        <v>16825</v>
      </c>
      <c r="B12987" s="372" t="s">
        <v>5063</v>
      </c>
      <c r="C12987" s="125" t="s">
        <v>16877</v>
      </c>
      <c r="D12987" s="32" t="s">
        <v>20621</v>
      </c>
      <c r="E12987" s="125" t="s">
        <v>10638</v>
      </c>
      <c r="F12987" s="125" t="s">
        <v>1236</v>
      </c>
      <c r="G12987" s="125" t="s">
        <v>1237</v>
      </c>
      <c r="AF12987" s="326"/>
    </row>
    <row r="12988" spans="1:32" x14ac:dyDescent="0.3">
      <c r="A12988" s="385" t="s">
        <v>4193</v>
      </c>
      <c r="B12988" s="385" t="s">
        <v>1339</v>
      </c>
      <c r="C12988" s="387">
        <v>24027</v>
      </c>
      <c r="D12988" s="93" t="s">
        <v>5007</v>
      </c>
      <c r="E12988" s="388">
        <v>46507</v>
      </c>
      <c r="AF12988" s="326"/>
    </row>
    <row r="12989" spans="1:32" x14ac:dyDescent="0.25">
      <c r="A12989" s="44" t="s">
        <v>4193</v>
      </c>
      <c r="B12989" s="44" t="s">
        <v>13163</v>
      </c>
      <c r="C12989" s="45">
        <v>30.23</v>
      </c>
      <c r="D12989" s="45" t="s">
        <v>13565</v>
      </c>
      <c r="E12989" s="46">
        <v>46934</v>
      </c>
      <c r="F12989" s="45"/>
      <c r="G12989" s="93"/>
      <c r="H12989" s="93"/>
      <c r="I12989" s="99"/>
      <c r="J12989" s="99"/>
      <c r="K12989" s="99"/>
      <c r="L12989" s="99"/>
      <c r="M12989" s="99"/>
      <c r="N12989" s="99"/>
      <c r="O12989" s="99"/>
      <c r="P12989" s="99"/>
      <c r="Q12989" s="99"/>
      <c r="R12989" s="99"/>
      <c r="S12989" s="99"/>
      <c r="T12989" s="99"/>
      <c r="U12989" s="99"/>
      <c r="V12989" s="99"/>
      <c r="W12989" s="99"/>
      <c r="X12989" s="99"/>
      <c r="Y12989" s="99"/>
      <c r="Z12989" s="99"/>
      <c r="AF12989" s="326"/>
    </row>
    <row r="12990" spans="1:32" x14ac:dyDescent="0.3">
      <c r="A12990" s="372" t="s">
        <v>20162</v>
      </c>
      <c r="B12990" s="372" t="s">
        <v>7383</v>
      </c>
      <c r="C12990" s="125" t="s">
        <v>20263</v>
      </c>
      <c r="D12990" s="32" t="s">
        <v>20621</v>
      </c>
      <c r="E12990" s="125" t="s">
        <v>8976</v>
      </c>
      <c r="F12990" s="125" t="s">
        <v>1236</v>
      </c>
      <c r="G12990" s="125" t="s">
        <v>1237</v>
      </c>
      <c r="AF12990" s="326"/>
    </row>
    <row r="12991" spans="1:32" x14ac:dyDescent="0.3">
      <c r="A12991" s="372" t="s">
        <v>2207</v>
      </c>
      <c r="B12991" s="372" t="s">
        <v>1201</v>
      </c>
      <c r="C12991" s="125" t="s">
        <v>11031</v>
      </c>
      <c r="D12991" s="32" t="s">
        <v>20621</v>
      </c>
      <c r="E12991" s="125" t="s">
        <v>5452</v>
      </c>
      <c r="F12991" s="125" t="s">
        <v>1236</v>
      </c>
      <c r="G12991" s="125" t="s">
        <v>1236</v>
      </c>
      <c r="AF12991" s="326"/>
    </row>
    <row r="12992" spans="1:32" x14ac:dyDescent="0.25">
      <c r="A12992" s="44" t="s">
        <v>2207</v>
      </c>
      <c r="B12992" s="92" t="s">
        <v>10390</v>
      </c>
      <c r="C12992" s="56" t="s">
        <v>10124</v>
      </c>
      <c r="D12992" s="146" t="s">
        <v>10389</v>
      </c>
      <c r="E12992" s="107">
        <v>45838</v>
      </c>
      <c r="F12992" s="93"/>
      <c r="G12992" s="93"/>
      <c r="H12992" s="93"/>
      <c r="I12992" s="99"/>
      <c r="J12992" s="99"/>
      <c r="K12992" s="99"/>
      <c r="L12992" s="99"/>
      <c r="M12992" s="99"/>
      <c r="N12992" s="99"/>
      <c r="O12992" s="99"/>
      <c r="P12992" s="99"/>
      <c r="Q12992" s="99"/>
      <c r="R12992" s="99"/>
      <c r="S12992" s="99"/>
      <c r="T12992" s="99"/>
      <c r="U12992" s="99"/>
      <c r="V12992" s="99"/>
      <c r="W12992" s="99"/>
      <c r="X12992" s="99"/>
      <c r="Y12992" s="99"/>
      <c r="Z12992" s="99"/>
      <c r="AF12992" s="326"/>
    </row>
    <row r="12993" spans="1:32" x14ac:dyDescent="0.25">
      <c r="A12993" s="44" t="s">
        <v>11613</v>
      </c>
      <c r="B12993" s="44" t="s">
        <v>18842</v>
      </c>
      <c r="C12993" s="45">
        <v>26020101</v>
      </c>
      <c r="D12993" s="45" t="s">
        <v>12340</v>
      </c>
      <c r="E12993" s="45" t="s">
        <v>10021</v>
      </c>
      <c r="AF12993" s="326"/>
    </row>
    <row r="12994" spans="1:32" x14ac:dyDescent="0.25">
      <c r="A12994" s="44" t="s">
        <v>11613</v>
      </c>
      <c r="B12994" s="44" t="s">
        <v>7119</v>
      </c>
      <c r="C12994" s="45">
        <v>26020102</v>
      </c>
      <c r="D12994" s="45" t="s">
        <v>12340</v>
      </c>
      <c r="E12994" s="45" t="s">
        <v>10021</v>
      </c>
      <c r="AF12994" s="326"/>
    </row>
    <row r="12995" spans="1:32" x14ac:dyDescent="0.25">
      <c r="A12995" s="44" t="s">
        <v>18693</v>
      </c>
      <c r="B12995" s="44" t="s">
        <v>18670</v>
      </c>
      <c r="C12995" s="45" t="s">
        <v>18792</v>
      </c>
      <c r="D12995" s="93" t="s">
        <v>18817</v>
      </c>
      <c r="E12995" s="45" t="s">
        <v>10638</v>
      </c>
      <c r="F12995" s="379"/>
      <c r="G12995" s="379"/>
      <c r="H12995" s="379"/>
      <c r="I12995" s="380"/>
      <c r="J12995" s="380"/>
      <c r="K12995" s="380"/>
      <c r="L12995" s="380"/>
      <c r="M12995" s="380"/>
      <c r="N12995" s="380"/>
      <c r="O12995" s="380"/>
      <c r="P12995" s="380"/>
      <c r="Q12995" s="380"/>
      <c r="R12995" s="380"/>
      <c r="S12995" s="380"/>
      <c r="T12995" s="380"/>
      <c r="U12995" s="380"/>
      <c r="V12995" s="380"/>
      <c r="W12995" s="380"/>
      <c r="X12995" s="380"/>
      <c r="Y12995" s="380"/>
      <c r="Z12995" s="380"/>
      <c r="AA12995" s="380"/>
      <c r="AF12995" s="326"/>
    </row>
    <row r="12996" spans="1:32" x14ac:dyDescent="0.25">
      <c r="A12996" s="44" t="s">
        <v>18171</v>
      </c>
      <c r="B12996" s="44" t="s">
        <v>18172</v>
      </c>
      <c r="C12996" s="45" t="s">
        <v>18437</v>
      </c>
      <c r="D12996" s="93" t="s">
        <v>3876</v>
      </c>
      <c r="E12996" s="359">
        <f>DATE(2029,7,17)</f>
        <v>47316</v>
      </c>
      <c r="F12996" s="93"/>
      <c r="G12996" s="93"/>
      <c r="H12996" s="93"/>
      <c r="I12996" s="99"/>
      <c r="J12996" s="99"/>
      <c r="K12996" s="99"/>
      <c r="L12996" s="99"/>
      <c r="M12996" s="99"/>
      <c r="N12996" s="99"/>
      <c r="O12996" s="99"/>
      <c r="P12996" s="99"/>
      <c r="Q12996" s="99"/>
      <c r="R12996" s="99"/>
      <c r="S12996" s="99"/>
      <c r="T12996" s="99"/>
      <c r="U12996" s="99"/>
      <c r="V12996" s="99"/>
      <c r="W12996" s="99"/>
      <c r="X12996" s="99"/>
      <c r="Y12996" s="99"/>
      <c r="Z12996" s="99"/>
      <c r="AF12996" s="326"/>
    </row>
    <row r="12997" spans="1:32" x14ac:dyDescent="0.3">
      <c r="A12997" s="372" t="s">
        <v>7034</v>
      </c>
      <c r="B12997" s="372" t="s">
        <v>8693</v>
      </c>
      <c r="C12997" s="125" t="s">
        <v>8694</v>
      </c>
      <c r="D12997" s="32" t="s">
        <v>20621</v>
      </c>
      <c r="E12997" s="125" t="s">
        <v>8524</v>
      </c>
      <c r="F12997" s="125" t="s">
        <v>1236</v>
      </c>
      <c r="G12997" s="125" t="s">
        <v>1237</v>
      </c>
      <c r="AF12997" s="326"/>
    </row>
    <row r="12998" spans="1:32" x14ac:dyDescent="0.25">
      <c r="A12998" s="44" t="s">
        <v>7034</v>
      </c>
      <c r="B12998" s="92" t="s">
        <v>10390</v>
      </c>
      <c r="C12998" s="56" t="s">
        <v>10132</v>
      </c>
      <c r="D12998" s="146" t="s">
        <v>10389</v>
      </c>
      <c r="E12998" s="107">
        <v>45838</v>
      </c>
      <c r="F12998" s="93"/>
      <c r="G12998" s="93"/>
      <c r="H12998" s="93"/>
      <c r="I12998" s="99"/>
      <c r="J12998" s="99"/>
      <c r="K12998" s="99"/>
      <c r="L12998" s="99"/>
      <c r="M12998" s="99"/>
      <c r="N12998" s="99"/>
      <c r="O12998" s="99"/>
      <c r="P12998" s="99"/>
      <c r="Q12998" s="99"/>
      <c r="R12998" s="99"/>
      <c r="S12998" s="99"/>
      <c r="T12998" s="99"/>
      <c r="U12998" s="99"/>
      <c r="V12998" s="99"/>
      <c r="W12998" s="99"/>
      <c r="X12998" s="99"/>
      <c r="Y12998" s="99"/>
      <c r="Z12998" s="99"/>
      <c r="AF12998" s="326"/>
    </row>
    <row r="12999" spans="1:32" x14ac:dyDescent="0.25">
      <c r="A12999" s="44" t="s">
        <v>7034</v>
      </c>
      <c r="B12999" s="44" t="s">
        <v>20338</v>
      </c>
      <c r="C12999" s="45" t="s">
        <v>8812</v>
      </c>
      <c r="D12999" s="32" t="s">
        <v>12570</v>
      </c>
      <c r="E12999" s="46">
        <v>46387</v>
      </c>
      <c r="AF12999" s="326"/>
    </row>
    <row r="13000" spans="1:32" x14ac:dyDescent="0.25">
      <c r="A13000" s="44" t="s">
        <v>7034</v>
      </c>
      <c r="B13000" s="44" t="s">
        <v>18852</v>
      </c>
      <c r="C13000" s="45">
        <v>260205</v>
      </c>
      <c r="D13000" s="45" t="s">
        <v>12340</v>
      </c>
      <c r="E13000" s="45" t="s">
        <v>10021</v>
      </c>
      <c r="AF13000" s="326"/>
    </row>
    <row r="13001" spans="1:32" x14ac:dyDescent="0.25">
      <c r="A13001" s="44" t="s">
        <v>7034</v>
      </c>
      <c r="B13001" s="44" t="s">
        <v>7120</v>
      </c>
      <c r="C13001" s="45">
        <v>260204</v>
      </c>
      <c r="D13001" s="45" t="s">
        <v>12340</v>
      </c>
      <c r="E13001" s="45" t="s">
        <v>10021</v>
      </c>
      <c r="AF13001" s="326"/>
    </row>
    <row r="13002" spans="1:32" x14ac:dyDescent="0.25">
      <c r="A13002" s="44" t="s">
        <v>18821</v>
      </c>
      <c r="B13002" s="44" t="s">
        <v>18822</v>
      </c>
      <c r="C13002" s="45" t="s">
        <v>12661</v>
      </c>
      <c r="D13002" s="46" t="s">
        <v>13037</v>
      </c>
      <c r="E13002" s="46">
        <v>46491</v>
      </c>
      <c r="AF13002" s="326"/>
    </row>
    <row r="13003" spans="1:32" x14ac:dyDescent="0.3">
      <c r="A13003" s="57" t="s">
        <v>3820</v>
      </c>
      <c r="B13003" s="92" t="s">
        <v>3862</v>
      </c>
      <c r="C13003" s="93" t="s">
        <v>3860</v>
      </c>
      <c r="D13003" s="93" t="s">
        <v>3861</v>
      </c>
      <c r="E13003" s="94">
        <v>46203</v>
      </c>
      <c r="F13003" s="93"/>
      <c r="G13003" s="93"/>
      <c r="H13003" s="93"/>
      <c r="I13003" s="99"/>
      <c r="J13003" s="99"/>
      <c r="K13003" s="99"/>
      <c r="L13003" s="99"/>
      <c r="M13003" s="99"/>
      <c r="N13003" s="99"/>
      <c r="O13003" s="99"/>
      <c r="P13003" s="99"/>
      <c r="Q13003" s="99"/>
      <c r="R13003" s="99"/>
      <c r="S13003" s="99"/>
      <c r="T13003" s="99"/>
      <c r="U13003" s="99"/>
      <c r="V13003" s="99"/>
      <c r="W13003" s="99"/>
      <c r="X13003" s="99"/>
      <c r="Y13003" s="99"/>
      <c r="Z13003" s="99"/>
      <c r="AA13003" s="380"/>
      <c r="AF13003" s="326"/>
    </row>
    <row r="13004" spans="1:32" x14ac:dyDescent="0.25">
      <c r="A13004" s="44" t="s">
        <v>13408</v>
      </c>
      <c r="B13004" s="44" t="s">
        <v>13118</v>
      </c>
      <c r="C13004" s="45">
        <v>21.24</v>
      </c>
      <c r="D13004" s="45" t="s">
        <v>13565</v>
      </c>
      <c r="E13004" s="46">
        <v>47299</v>
      </c>
      <c r="F13004" s="45"/>
      <c r="G13004" s="93"/>
      <c r="H13004" s="93"/>
      <c r="I13004" s="99"/>
      <c r="J13004" s="99"/>
      <c r="K13004" s="99"/>
      <c r="L13004" s="99"/>
      <c r="M13004" s="99"/>
      <c r="N13004" s="99"/>
      <c r="O13004" s="99"/>
      <c r="P13004" s="99"/>
      <c r="Q13004" s="99"/>
      <c r="R13004" s="99"/>
      <c r="S13004" s="99"/>
      <c r="T13004" s="99"/>
      <c r="U13004" s="99"/>
      <c r="V13004" s="99"/>
      <c r="W13004" s="99"/>
      <c r="X13004" s="99"/>
      <c r="Y13004" s="99"/>
      <c r="Z13004" s="99"/>
      <c r="AF13004" s="326"/>
    </row>
    <row r="13005" spans="1:32" x14ac:dyDescent="0.25">
      <c r="A13005" s="44" t="s">
        <v>13408</v>
      </c>
      <c r="B13005" s="44" t="s">
        <v>13119</v>
      </c>
      <c r="C13005" s="45">
        <v>22.24</v>
      </c>
      <c r="D13005" s="45" t="s">
        <v>13565</v>
      </c>
      <c r="E13005" s="46">
        <v>47299</v>
      </c>
      <c r="F13005" s="45"/>
      <c r="G13005" s="93"/>
      <c r="H13005" s="93"/>
      <c r="I13005" s="99"/>
      <c r="J13005" s="99"/>
      <c r="K13005" s="99"/>
      <c r="L13005" s="99"/>
      <c r="M13005" s="99"/>
      <c r="N13005" s="99"/>
      <c r="O13005" s="99"/>
      <c r="P13005" s="99"/>
      <c r="Q13005" s="99"/>
      <c r="R13005" s="99"/>
      <c r="S13005" s="99"/>
      <c r="T13005" s="99"/>
      <c r="U13005" s="99"/>
      <c r="V13005" s="99"/>
      <c r="W13005" s="99"/>
      <c r="X13005" s="99"/>
      <c r="Y13005" s="99"/>
      <c r="Z13005" s="99"/>
      <c r="AF13005" s="326"/>
    </row>
    <row r="13006" spans="1:32" x14ac:dyDescent="0.25">
      <c r="A13006" s="44" t="s">
        <v>2573</v>
      </c>
      <c r="B13006" s="44" t="s">
        <v>2574</v>
      </c>
      <c r="C13006" s="56" t="s">
        <v>2575</v>
      </c>
      <c r="D13006" s="56" t="s">
        <v>1901</v>
      </c>
      <c r="E13006" s="69">
        <v>45838</v>
      </c>
      <c r="F13006" s="93"/>
      <c r="G13006" s="93" t="s">
        <v>1237</v>
      </c>
      <c r="H13006" s="93" t="s">
        <v>1237</v>
      </c>
      <c r="I13006" s="99"/>
      <c r="J13006" s="99"/>
      <c r="K13006" s="99"/>
      <c r="L13006" s="99"/>
      <c r="M13006" s="99"/>
      <c r="N13006" s="99"/>
      <c r="O13006" s="99"/>
      <c r="P13006" s="99"/>
      <c r="Q13006" s="99"/>
      <c r="R13006" s="99"/>
      <c r="S13006" s="99"/>
      <c r="T13006" s="99"/>
      <c r="U13006" s="99"/>
      <c r="V13006" s="99"/>
      <c r="W13006" s="99"/>
      <c r="X13006" s="99"/>
      <c r="Y13006" s="99"/>
      <c r="Z13006" s="99"/>
      <c r="AF13006" s="326"/>
    </row>
    <row r="13007" spans="1:32" x14ac:dyDescent="0.25">
      <c r="A13007" s="44" t="s">
        <v>19578</v>
      </c>
      <c r="B13007" s="44" t="s">
        <v>5447</v>
      </c>
      <c r="C13007" s="45">
        <v>250802</v>
      </c>
      <c r="D13007" s="45" t="s">
        <v>12340</v>
      </c>
      <c r="E13007" s="45" t="s">
        <v>10682</v>
      </c>
      <c r="AF13007" s="326"/>
    </row>
    <row r="13008" spans="1:32" x14ac:dyDescent="0.25">
      <c r="A13008" s="44" t="s">
        <v>9664</v>
      </c>
      <c r="B13008" s="44" t="s">
        <v>16105</v>
      </c>
      <c r="C13008" s="45" t="s">
        <v>7155</v>
      </c>
      <c r="D13008" s="93" t="s">
        <v>3876</v>
      </c>
      <c r="E13008" s="359">
        <f>DATE(2027,4,10)</f>
        <v>46487</v>
      </c>
      <c r="F13008" s="93"/>
      <c r="G13008" s="93"/>
      <c r="H13008" s="93"/>
      <c r="I13008" s="99"/>
      <c r="J13008" s="99"/>
      <c r="K13008" s="99"/>
      <c r="L13008" s="99"/>
      <c r="M13008" s="99"/>
      <c r="N13008" s="99"/>
      <c r="O13008" s="99"/>
      <c r="P13008" s="99"/>
      <c r="Q13008" s="99"/>
      <c r="R13008" s="99"/>
      <c r="S13008" s="99"/>
      <c r="T13008" s="99"/>
      <c r="U13008" s="99"/>
      <c r="V13008" s="99"/>
      <c r="W13008" s="99"/>
      <c r="X13008" s="99"/>
      <c r="Y13008" s="99"/>
      <c r="Z13008" s="99"/>
      <c r="AF13008" s="326"/>
    </row>
    <row r="13009" spans="1:32" x14ac:dyDescent="0.25">
      <c r="A13009" s="44" t="s">
        <v>19579</v>
      </c>
      <c r="B13009" s="44" t="s">
        <v>973</v>
      </c>
      <c r="C13009" s="45">
        <v>260101</v>
      </c>
      <c r="D13009" s="45" t="s">
        <v>12340</v>
      </c>
      <c r="E13009" s="45" t="s">
        <v>8976</v>
      </c>
      <c r="AF13009" s="326"/>
    </row>
    <row r="13010" spans="1:32" x14ac:dyDescent="0.25">
      <c r="A13010" s="44" t="s">
        <v>19579</v>
      </c>
      <c r="B13010" s="44" t="s">
        <v>3275</v>
      </c>
      <c r="C13010" s="45">
        <v>210101</v>
      </c>
      <c r="D13010" s="45" t="s">
        <v>12340</v>
      </c>
      <c r="E13010" s="45" t="s">
        <v>3276</v>
      </c>
      <c r="AF13010" s="326"/>
    </row>
    <row r="13011" spans="1:32" x14ac:dyDescent="0.25">
      <c r="A13011" s="44" t="s">
        <v>8336</v>
      </c>
      <c r="B13011" s="44" t="s">
        <v>7650</v>
      </c>
      <c r="C13011" s="45">
        <v>230504</v>
      </c>
      <c r="D13011" s="45" t="s">
        <v>12340</v>
      </c>
      <c r="E13011" s="45" t="s">
        <v>7651</v>
      </c>
      <c r="AF13011" s="326"/>
    </row>
    <row r="13012" spans="1:32" x14ac:dyDescent="0.25">
      <c r="A13012" s="44" t="s">
        <v>8336</v>
      </c>
      <c r="B13012" s="44" t="s">
        <v>10031</v>
      </c>
      <c r="C13012" s="45">
        <v>240101</v>
      </c>
      <c r="D13012" s="45" t="s">
        <v>12340</v>
      </c>
      <c r="E13012" s="45" t="s">
        <v>10032</v>
      </c>
      <c r="AF13012" s="326"/>
    </row>
    <row r="13013" spans="1:32" x14ac:dyDescent="0.25">
      <c r="A13013" s="44" t="s">
        <v>3693</v>
      </c>
      <c r="B13013" s="44" t="s">
        <v>3275</v>
      </c>
      <c r="C13013" s="45">
        <v>210101</v>
      </c>
      <c r="D13013" s="45" t="s">
        <v>12340</v>
      </c>
      <c r="E13013" s="45" t="s">
        <v>3276</v>
      </c>
      <c r="AF13013" s="326"/>
    </row>
    <row r="13014" spans="1:32" x14ac:dyDescent="0.25">
      <c r="A13014" s="44" t="s">
        <v>131</v>
      </c>
      <c r="B13014" s="44" t="s">
        <v>14648</v>
      </c>
      <c r="C13014" s="45">
        <v>22.25</v>
      </c>
      <c r="D13014" s="45" t="s">
        <v>13565</v>
      </c>
      <c r="E13014" s="46">
        <v>47664</v>
      </c>
      <c r="F13014" s="45" t="s">
        <v>1384</v>
      </c>
      <c r="G13014" s="93"/>
      <c r="H13014" s="93"/>
      <c r="I13014" s="99"/>
      <c r="J13014" s="99"/>
      <c r="K13014" s="99"/>
      <c r="L13014" s="99"/>
      <c r="M13014" s="99"/>
      <c r="N13014" s="99"/>
      <c r="O13014" s="99"/>
      <c r="P13014" s="99"/>
      <c r="Q13014" s="99"/>
      <c r="R13014" s="99"/>
      <c r="S13014" s="99"/>
      <c r="T13014" s="99"/>
      <c r="U13014" s="99"/>
      <c r="V13014" s="99"/>
      <c r="W13014" s="99"/>
      <c r="X13014" s="99"/>
      <c r="Y13014" s="99"/>
      <c r="Z13014" s="99"/>
      <c r="AF13014" s="326"/>
    </row>
    <row r="13015" spans="1:32" x14ac:dyDescent="0.3">
      <c r="A13015" s="99" t="s">
        <v>131</v>
      </c>
      <c r="B13015" s="92" t="s">
        <v>4067</v>
      </c>
      <c r="C13015" s="93" t="s">
        <v>4068</v>
      </c>
      <c r="D13015" s="93" t="s">
        <v>1250</v>
      </c>
      <c r="E13015" s="94">
        <v>46651</v>
      </c>
      <c r="F13015" s="93"/>
      <c r="G13015" s="93"/>
      <c r="H13015" s="93" t="s">
        <v>1237</v>
      </c>
      <c r="I13015" s="99"/>
      <c r="J13015" s="99"/>
      <c r="K13015" s="99"/>
      <c r="L13015" s="99"/>
      <c r="M13015" s="99"/>
      <c r="N13015" s="99"/>
      <c r="O13015" s="99"/>
      <c r="P13015" s="99"/>
      <c r="Q13015" s="99"/>
      <c r="R13015" s="99"/>
      <c r="S13015" s="99"/>
      <c r="T13015" s="99"/>
      <c r="U13015" s="99"/>
      <c r="V13015" s="99"/>
      <c r="W13015" s="99"/>
      <c r="X13015" s="99"/>
      <c r="Y13015" s="99"/>
      <c r="Z13015" s="99"/>
      <c r="AF13015" s="326"/>
    </row>
    <row r="13016" spans="1:32" x14ac:dyDescent="0.25">
      <c r="A13016" s="44" t="s">
        <v>131</v>
      </c>
      <c r="B13016" s="44" t="s">
        <v>18657</v>
      </c>
      <c r="C13016" s="45" t="s">
        <v>18742</v>
      </c>
      <c r="D13016" s="93" t="s">
        <v>18817</v>
      </c>
      <c r="E13016" s="45" t="s">
        <v>10638</v>
      </c>
      <c r="F13016" s="379"/>
      <c r="G13016" s="379"/>
      <c r="H13016" s="379"/>
      <c r="I13016" s="380"/>
      <c r="J13016" s="380"/>
      <c r="K13016" s="380"/>
      <c r="L13016" s="380"/>
      <c r="M13016" s="380"/>
      <c r="N13016" s="380"/>
      <c r="O13016" s="380"/>
      <c r="P13016" s="380"/>
      <c r="Q13016" s="380"/>
      <c r="R13016" s="380"/>
      <c r="S13016" s="380"/>
      <c r="T13016" s="380"/>
      <c r="U13016" s="380"/>
      <c r="V13016" s="380"/>
      <c r="W13016" s="380"/>
      <c r="X13016" s="380"/>
      <c r="Y13016" s="380"/>
      <c r="Z13016" s="380"/>
      <c r="AA13016" s="380"/>
      <c r="AF13016" s="326"/>
    </row>
    <row r="13017" spans="1:32" x14ac:dyDescent="0.25">
      <c r="A13017" s="44" t="s">
        <v>131</v>
      </c>
      <c r="B13017" s="44" t="s">
        <v>2433</v>
      </c>
      <c r="C13017" s="45">
        <v>230105</v>
      </c>
      <c r="D13017" s="45" t="s">
        <v>12340</v>
      </c>
      <c r="E13017" s="45" t="s">
        <v>5580</v>
      </c>
      <c r="AF13017" s="326"/>
    </row>
    <row r="13018" spans="1:32" x14ac:dyDescent="0.25">
      <c r="A13018" s="44" t="s">
        <v>131</v>
      </c>
      <c r="B13018" s="44" t="s">
        <v>3160</v>
      </c>
      <c r="C13018" s="45">
        <v>230901</v>
      </c>
      <c r="D13018" s="45" t="s">
        <v>12340</v>
      </c>
      <c r="E13018" s="45" t="s">
        <v>8524</v>
      </c>
      <c r="AF13018" s="326"/>
    </row>
    <row r="13019" spans="1:32" x14ac:dyDescent="0.25">
      <c r="A13019" s="44" t="s">
        <v>131</v>
      </c>
      <c r="B13019" s="44" t="s">
        <v>986</v>
      </c>
      <c r="C13019" s="45">
        <v>240303</v>
      </c>
      <c r="D13019" s="45" t="s">
        <v>12340</v>
      </c>
      <c r="E13019" s="45" t="s">
        <v>2686</v>
      </c>
      <c r="AF13019" s="326"/>
    </row>
    <row r="13020" spans="1:32" x14ac:dyDescent="0.25">
      <c r="A13020" s="91" t="s">
        <v>18560</v>
      </c>
      <c r="B13020" s="385" t="s">
        <v>18577</v>
      </c>
      <c r="C13020" s="387">
        <v>2515</v>
      </c>
      <c r="D13020" s="93" t="s">
        <v>5007</v>
      </c>
      <c r="E13020" s="388">
        <v>46418</v>
      </c>
      <c r="AF13020" s="326"/>
    </row>
    <row r="13021" spans="1:32" x14ac:dyDescent="0.25">
      <c r="A13021" s="44" t="s">
        <v>5874</v>
      </c>
      <c r="B13021" s="44" t="s">
        <v>20398</v>
      </c>
      <c r="C13021" s="45" t="s">
        <v>14082</v>
      </c>
      <c r="D13021" s="32" t="s">
        <v>12570</v>
      </c>
      <c r="E13021" s="46">
        <v>46418</v>
      </c>
      <c r="AF13021" s="326"/>
    </row>
    <row r="13022" spans="1:32" x14ac:dyDescent="0.25">
      <c r="A13022" s="44" t="s">
        <v>19580</v>
      </c>
      <c r="B13022" s="44" t="s">
        <v>973</v>
      </c>
      <c r="C13022" s="45">
        <v>260101</v>
      </c>
      <c r="D13022" s="45" t="s">
        <v>12340</v>
      </c>
      <c r="E13022" s="45" t="s">
        <v>8976</v>
      </c>
      <c r="AF13022" s="326"/>
    </row>
    <row r="13023" spans="1:32" x14ac:dyDescent="0.25">
      <c r="A13023" s="44" t="s">
        <v>19580</v>
      </c>
      <c r="B13023" s="44" t="s">
        <v>18840</v>
      </c>
      <c r="C13023" s="45">
        <v>260202</v>
      </c>
      <c r="D13023" s="45" t="s">
        <v>12340</v>
      </c>
      <c r="E13023" s="45" t="s">
        <v>10021</v>
      </c>
      <c r="AF13023" s="326"/>
    </row>
    <row r="13024" spans="1:32" x14ac:dyDescent="0.25">
      <c r="A13024" s="44" t="s">
        <v>10295</v>
      </c>
      <c r="B13024" s="92" t="s">
        <v>10390</v>
      </c>
      <c r="C13024" s="56" t="s">
        <v>10120</v>
      </c>
      <c r="D13024" s="146" t="s">
        <v>10389</v>
      </c>
      <c r="E13024" s="107">
        <v>45838</v>
      </c>
      <c r="F13024" s="93"/>
      <c r="G13024" s="93"/>
      <c r="H13024" s="93"/>
      <c r="I13024" s="99"/>
      <c r="J13024" s="99"/>
      <c r="K13024" s="99"/>
      <c r="L13024" s="99"/>
      <c r="M13024" s="99"/>
      <c r="N13024" s="99"/>
      <c r="O13024" s="99"/>
      <c r="P13024" s="99"/>
      <c r="Q13024" s="99"/>
      <c r="R13024" s="99"/>
      <c r="S13024" s="99"/>
      <c r="T13024" s="99"/>
      <c r="U13024" s="99"/>
      <c r="V13024" s="99"/>
      <c r="W13024" s="99"/>
      <c r="X13024" s="99"/>
      <c r="Y13024" s="99"/>
      <c r="Z13024" s="99"/>
      <c r="AF13024" s="326"/>
    </row>
    <row r="13025" spans="1:32" x14ac:dyDescent="0.3">
      <c r="A13025" s="372" t="s">
        <v>12045</v>
      </c>
      <c r="B13025" s="372" t="s">
        <v>1208</v>
      </c>
      <c r="C13025" s="125" t="s">
        <v>11149</v>
      </c>
      <c r="D13025" s="32" t="s">
        <v>20621</v>
      </c>
      <c r="E13025" s="125" t="s">
        <v>2686</v>
      </c>
      <c r="F13025" s="125" t="s">
        <v>1237</v>
      </c>
      <c r="G13025" s="125" t="s">
        <v>1237</v>
      </c>
      <c r="AF13025" s="326"/>
    </row>
    <row r="13026" spans="1:32" x14ac:dyDescent="0.25">
      <c r="A13026" s="44" t="s">
        <v>5659</v>
      </c>
      <c r="B13026" s="44" t="s">
        <v>2433</v>
      </c>
      <c r="C13026" s="45">
        <v>220105</v>
      </c>
      <c r="D13026" s="45" t="s">
        <v>12340</v>
      </c>
      <c r="E13026" s="45" t="s">
        <v>2686</v>
      </c>
      <c r="AF13026" s="326"/>
    </row>
    <row r="13027" spans="1:32" x14ac:dyDescent="0.25">
      <c r="A13027" s="44" t="s">
        <v>4299</v>
      </c>
      <c r="B13027" s="44" t="s">
        <v>10690</v>
      </c>
      <c r="C13027" s="45" t="s">
        <v>10692</v>
      </c>
      <c r="D13027" s="45" t="s">
        <v>12177</v>
      </c>
      <c r="E13027" s="45" t="s">
        <v>2686</v>
      </c>
      <c r="F13027" s="93"/>
      <c r="G13027" s="93"/>
      <c r="H13027" s="93"/>
      <c r="I13027" s="99"/>
      <c r="J13027" s="99"/>
      <c r="K13027" s="99"/>
      <c r="L13027" s="99"/>
      <c r="M13027" s="99"/>
      <c r="N13027" s="99"/>
      <c r="O13027" s="99"/>
      <c r="P13027" s="99"/>
      <c r="Q13027" s="99"/>
      <c r="R13027" s="99"/>
      <c r="S13027" s="99"/>
      <c r="T13027" s="99"/>
      <c r="U13027" s="99"/>
      <c r="V13027" s="99"/>
      <c r="W13027" s="99"/>
      <c r="X13027" s="99"/>
      <c r="Y13027" s="99"/>
      <c r="Z13027" s="99"/>
      <c r="AF13027" s="326"/>
    </row>
    <row r="13028" spans="1:32" x14ac:dyDescent="0.25">
      <c r="A13028" s="44" t="s">
        <v>4299</v>
      </c>
      <c r="B13028" s="44" t="s">
        <v>2663</v>
      </c>
      <c r="C13028" s="45" t="s">
        <v>2664</v>
      </c>
      <c r="D13028" s="45" t="s">
        <v>12177</v>
      </c>
      <c r="E13028" s="45" t="s">
        <v>5073</v>
      </c>
      <c r="F13028" s="93"/>
      <c r="G13028" s="93"/>
      <c r="H13028" s="93"/>
      <c r="I13028" s="99"/>
      <c r="J13028" s="99"/>
      <c r="K13028" s="99"/>
      <c r="L13028" s="99"/>
      <c r="M13028" s="99"/>
      <c r="N13028" s="99"/>
      <c r="O13028" s="99"/>
      <c r="P13028" s="99"/>
      <c r="Q13028" s="99"/>
      <c r="R13028" s="99"/>
      <c r="S13028" s="99"/>
      <c r="T13028" s="99"/>
      <c r="U13028" s="99"/>
      <c r="V13028" s="99"/>
      <c r="W13028" s="99"/>
      <c r="X13028" s="99"/>
      <c r="Y13028" s="99"/>
      <c r="Z13028" s="99"/>
      <c r="AF13028" s="326"/>
    </row>
    <row r="13029" spans="1:32" x14ac:dyDescent="0.25">
      <c r="A13029" s="44" t="s">
        <v>4299</v>
      </c>
      <c r="B13029" s="44" t="s">
        <v>2668</v>
      </c>
      <c r="C13029" s="45" t="s">
        <v>2666</v>
      </c>
      <c r="D13029" s="45" t="s">
        <v>12177</v>
      </c>
      <c r="E13029" s="45" t="s">
        <v>2667</v>
      </c>
      <c r="F13029" s="93"/>
      <c r="G13029" s="93"/>
      <c r="H13029" s="93"/>
      <c r="I13029" s="99"/>
      <c r="J13029" s="99"/>
      <c r="K13029" s="99"/>
      <c r="L13029" s="99"/>
      <c r="M13029" s="99"/>
      <c r="N13029" s="99"/>
      <c r="O13029" s="99"/>
      <c r="P13029" s="99"/>
      <c r="Q13029" s="99"/>
      <c r="R13029" s="99"/>
      <c r="S13029" s="99"/>
      <c r="T13029" s="99"/>
      <c r="U13029" s="99"/>
      <c r="V13029" s="99"/>
      <c r="W13029" s="99"/>
      <c r="X13029" s="99"/>
      <c r="Y13029" s="99"/>
      <c r="Z13029" s="99"/>
      <c r="AF13029" s="326"/>
    </row>
    <row r="13030" spans="1:32" x14ac:dyDescent="0.25">
      <c r="A13030" s="44" t="s">
        <v>4299</v>
      </c>
      <c r="B13030" s="44" t="s">
        <v>2663</v>
      </c>
      <c r="C13030" s="45" t="s">
        <v>15216</v>
      </c>
      <c r="D13030" s="45" t="s">
        <v>12177</v>
      </c>
      <c r="E13030" s="45" t="s">
        <v>15217</v>
      </c>
      <c r="F13030" s="93"/>
      <c r="G13030" s="93"/>
      <c r="H13030" s="93"/>
      <c r="I13030" s="99"/>
      <c r="J13030" s="99"/>
      <c r="K13030" s="99"/>
      <c r="L13030" s="99"/>
      <c r="M13030" s="99"/>
      <c r="N13030" s="99"/>
      <c r="O13030" s="99"/>
      <c r="P13030" s="99"/>
      <c r="Q13030" s="99"/>
      <c r="R13030" s="99"/>
      <c r="S13030" s="99"/>
      <c r="T13030" s="99"/>
      <c r="U13030" s="99"/>
      <c r="V13030" s="99"/>
      <c r="W13030" s="99"/>
      <c r="X13030" s="99"/>
      <c r="Y13030" s="99"/>
      <c r="Z13030" s="99"/>
      <c r="AF13030" s="326"/>
    </row>
    <row r="13031" spans="1:32" x14ac:dyDescent="0.25">
      <c r="A13031" s="44" t="s">
        <v>4299</v>
      </c>
      <c r="B13031" s="44" t="s">
        <v>10690</v>
      </c>
      <c r="C13031" s="45" t="s">
        <v>10692</v>
      </c>
      <c r="D13031" s="93" t="s">
        <v>18817</v>
      </c>
      <c r="E13031" s="45" t="s">
        <v>2686</v>
      </c>
      <c r="F13031" s="379"/>
      <c r="G13031" s="379"/>
      <c r="H13031" s="379"/>
      <c r="I13031" s="380"/>
      <c r="J13031" s="380"/>
      <c r="K13031" s="380"/>
      <c r="L13031" s="380"/>
      <c r="M13031" s="380"/>
      <c r="N13031" s="380"/>
      <c r="O13031" s="380"/>
      <c r="P13031" s="380"/>
      <c r="Q13031" s="380"/>
      <c r="R13031" s="380"/>
      <c r="S13031" s="380"/>
      <c r="T13031" s="380"/>
      <c r="U13031" s="380"/>
      <c r="V13031" s="380"/>
      <c r="W13031" s="380"/>
      <c r="X13031" s="380"/>
      <c r="Y13031" s="380"/>
      <c r="Z13031" s="380"/>
      <c r="AA13031" s="380"/>
      <c r="AF13031" s="326"/>
    </row>
    <row r="13032" spans="1:32" x14ac:dyDescent="0.25">
      <c r="A13032" s="44" t="s">
        <v>4299</v>
      </c>
      <c r="B13032" s="44" t="s">
        <v>4300</v>
      </c>
      <c r="C13032" s="45" t="s">
        <v>4301</v>
      </c>
      <c r="D13032" s="93" t="s">
        <v>18817</v>
      </c>
      <c r="E13032" s="45" t="s">
        <v>9018</v>
      </c>
      <c r="F13032" s="379"/>
      <c r="G13032" s="379"/>
      <c r="H13032" s="379"/>
      <c r="I13032" s="380"/>
      <c r="J13032" s="380"/>
      <c r="K13032" s="380"/>
      <c r="L13032" s="380"/>
      <c r="M13032" s="380"/>
      <c r="N13032" s="380"/>
      <c r="O13032" s="380"/>
      <c r="P13032" s="380"/>
      <c r="Q13032" s="380"/>
      <c r="R13032" s="380"/>
      <c r="S13032" s="380"/>
      <c r="T13032" s="380"/>
      <c r="U13032" s="380"/>
      <c r="V13032" s="380"/>
      <c r="W13032" s="380"/>
      <c r="X13032" s="380"/>
      <c r="Y13032" s="380"/>
      <c r="Z13032" s="380"/>
      <c r="AA13032" s="380"/>
      <c r="AF13032" s="326"/>
    </row>
    <row r="13033" spans="1:32" x14ac:dyDescent="0.25">
      <c r="A13033" s="44" t="s">
        <v>4299</v>
      </c>
      <c r="B13033" s="44" t="s">
        <v>2668</v>
      </c>
      <c r="C13033" s="45" t="s">
        <v>2666</v>
      </c>
      <c r="D13033" s="93" t="s">
        <v>18817</v>
      </c>
      <c r="E13033" s="45" t="s">
        <v>2667</v>
      </c>
      <c r="F13033" s="379"/>
      <c r="G13033" s="379"/>
      <c r="H13033" s="379"/>
      <c r="I13033" s="380"/>
      <c r="J13033" s="380"/>
      <c r="K13033" s="380"/>
      <c r="L13033" s="380"/>
      <c r="M13033" s="380"/>
      <c r="N13033" s="380"/>
      <c r="O13033" s="380"/>
      <c r="P13033" s="380"/>
      <c r="Q13033" s="380"/>
      <c r="R13033" s="380"/>
      <c r="S13033" s="380"/>
      <c r="T13033" s="380"/>
      <c r="U13033" s="380"/>
      <c r="V13033" s="380"/>
      <c r="W13033" s="380"/>
      <c r="X13033" s="380"/>
      <c r="Y13033" s="380"/>
      <c r="Z13033" s="380"/>
      <c r="AA13033" s="380"/>
      <c r="AF13033" s="326"/>
    </row>
    <row r="13034" spans="1:32" x14ac:dyDescent="0.25">
      <c r="A13034" s="44" t="s">
        <v>4299</v>
      </c>
      <c r="B13034" s="44" t="s">
        <v>2663</v>
      </c>
      <c r="C13034" s="45" t="s">
        <v>15216</v>
      </c>
      <c r="D13034" s="93" t="s">
        <v>18817</v>
      </c>
      <c r="E13034" s="45" t="s">
        <v>15217</v>
      </c>
      <c r="F13034" s="379"/>
      <c r="G13034" s="379"/>
      <c r="H13034" s="379"/>
      <c r="I13034" s="380"/>
      <c r="J13034" s="380"/>
      <c r="K13034" s="380"/>
      <c r="L13034" s="380"/>
      <c r="M13034" s="380"/>
      <c r="N13034" s="380"/>
      <c r="O13034" s="380"/>
      <c r="P13034" s="380"/>
      <c r="Q13034" s="380"/>
      <c r="R13034" s="380"/>
      <c r="S13034" s="380"/>
      <c r="T13034" s="380"/>
      <c r="U13034" s="380"/>
      <c r="V13034" s="380"/>
      <c r="W13034" s="380"/>
      <c r="X13034" s="380"/>
      <c r="Y13034" s="380"/>
      <c r="Z13034" s="380"/>
      <c r="AA13034" s="380"/>
      <c r="AF13034" s="326"/>
    </row>
    <row r="13035" spans="1:32" x14ac:dyDescent="0.25">
      <c r="A13035" s="44" t="s">
        <v>4299</v>
      </c>
      <c r="B13035" s="44" t="s">
        <v>4300</v>
      </c>
      <c r="C13035" s="45" t="s">
        <v>4301</v>
      </c>
      <c r="D13035" s="45" t="s">
        <v>10697</v>
      </c>
      <c r="E13035" s="46">
        <v>46418</v>
      </c>
      <c r="F13035" s="93"/>
      <c r="G13035" s="93"/>
      <c r="H13035" s="93"/>
      <c r="I13035" s="99"/>
      <c r="J13035" s="99"/>
      <c r="K13035" s="99"/>
      <c r="L13035" s="99"/>
      <c r="M13035" s="99"/>
      <c r="N13035" s="99"/>
      <c r="O13035" s="99"/>
      <c r="P13035" s="99"/>
      <c r="Q13035" s="99"/>
      <c r="R13035" s="99"/>
      <c r="S13035" s="99"/>
      <c r="T13035" s="99"/>
      <c r="U13035" s="99"/>
      <c r="V13035" s="99"/>
      <c r="W13035" s="99"/>
      <c r="X13035" s="99"/>
      <c r="Y13035" s="99"/>
      <c r="Z13035" s="99"/>
      <c r="AF13035" s="326"/>
    </row>
    <row r="13036" spans="1:32" x14ac:dyDescent="0.25">
      <c r="A13036" s="44" t="s">
        <v>4299</v>
      </c>
      <c r="B13036" s="44" t="s">
        <v>2663</v>
      </c>
      <c r="C13036" s="45" t="s">
        <v>2664</v>
      </c>
      <c r="D13036" s="45" t="s">
        <v>10697</v>
      </c>
      <c r="E13036" s="45" t="s">
        <v>5074</v>
      </c>
      <c r="F13036" s="93"/>
      <c r="G13036" s="93"/>
      <c r="H13036" s="93"/>
      <c r="I13036" s="99"/>
      <c r="J13036" s="99"/>
      <c r="K13036" s="99"/>
      <c r="L13036" s="99"/>
      <c r="M13036" s="99"/>
      <c r="N13036" s="99"/>
      <c r="O13036" s="99"/>
      <c r="P13036" s="99"/>
      <c r="Q13036" s="99"/>
      <c r="R13036" s="99"/>
      <c r="S13036" s="99"/>
      <c r="T13036" s="99"/>
      <c r="U13036" s="99"/>
      <c r="V13036" s="99"/>
      <c r="W13036" s="99"/>
      <c r="X13036" s="99"/>
      <c r="Y13036" s="99"/>
      <c r="Z13036" s="99"/>
      <c r="AF13036" s="326"/>
    </row>
    <row r="13037" spans="1:32" x14ac:dyDescent="0.25">
      <c r="A13037" s="44" t="s">
        <v>4299</v>
      </c>
      <c r="B13037" s="44" t="s">
        <v>2665</v>
      </c>
      <c r="C13037" s="45" t="s">
        <v>2666</v>
      </c>
      <c r="D13037" s="45" t="s">
        <v>10697</v>
      </c>
      <c r="E13037" s="45" t="s">
        <v>2667</v>
      </c>
      <c r="F13037" s="93"/>
      <c r="G13037" s="93"/>
      <c r="H13037" s="93"/>
      <c r="I13037" s="99"/>
      <c r="J13037" s="99"/>
      <c r="K13037" s="99"/>
      <c r="L13037" s="99"/>
      <c r="M13037" s="99"/>
      <c r="N13037" s="99"/>
      <c r="O13037" s="99"/>
      <c r="P13037" s="99"/>
      <c r="Q13037" s="99"/>
      <c r="R13037" s="99"/>
      <c r="S13037" s="99"/>
      <c r="T13037" s="99"/>
      <c r="U13037" s="99"/>
      <c r="V13037" s="99"/>
      <c r="W13037" s="99"/>
      <c r="X13037" s="99"/>
      <c r="Y13037" s="99"/>
      <c r="Z13037" s="99"/>
      <c r="AF13037" s="326"/>
    </row>
    <row r="13038" spans="1:32" x14ac:dyDescent="0.25">
      <c r="A13038" s="44" t="s">
        <v>4299</v>
      </c>
      <c r="B13038" s="44" t="s">
        <v>10690</v>
      </c>
      <c r="C13038" s="45" t="s">
        <v>10692</v>
      </c>
      <c r="D13038" s="45" t="s">
        <v>10697</v>
      </c>
      <c r="E13038" s="45" t="s">
        <v>2686</v>
      </c>
      <c r="F13038" s="93"/>
      <c r="G13038" s="93"/>
      <c r="H13038" s="93"/>
      <c r="I13038" s="99"/>
      <c r="J13038" s="99"/>
      <c r="K13038" s="99"/>
      <c r="L13038" s="99"/>
      <c r="M13038" s="99"/>
      <c r="N13038" s="99"/>
      <c r="O13038" s="99"/>
      <c r="P13038" s="99"/>
      <c r="Q13038" s="99"/>
      <c r="R13038" s="99"/>
      <c r="S13038" s="99"/>
      <c r="T13038" s="99"/>
      <c r="U13038" s="99"/>
      <c r="V13038" s="99"/>
      <c r="W13038" s="99"/>
      <c r="X13038" s="99"/>
      <c r="Y13038" s="99"/>
      <c r="Z13038" s="99"/>
      <c r="AF13038" s="326"/>
    </row>
    <row r="13039" spans="1:32" x14ac:dyDescent="0.25">
      <c r="A13039" s="256" t="s">
        <v>15308</v>
      </c>
      <c r="B13039" s="256" t="s">
        <v>10705</v>
      </c>
      <c r="C13039" s="53" t="s">
        <v>10702</v>
      </c>
      <c r="D13039" s="93" t="s">
        <v>5891</v>
      </c>
      <c r="E13039" s="257">
        <v>47218</v>
      </c>
      <c r="F13039" s="93"/>
      <c r="G13039" s="93"/>
      <c r="H13039" s="93"/>
      <c r="I13039" s="99"/>
      <c r="J13039" s="99"/>
      <c r="K13039" s="99"/>
      <c r="L13039" s="99"/>
      <c r="M13039" s="99"/>
      <c r="N13039" s="99"/>
      <c r="O13039" s="99"/>
      <c r="P13039" s="99"/>
      <c r="Q13039" s="99"/>
      <c r="R13039" s="99"/>
      <c r="S13039" s="99"/>
      <c r="T13039" s="99"/>
      <c r="U13039" s="99"/>
      <c r="V13039" s="99"/>
      <c r="W13039" s="99"/>
      <c r="X13039" s="99"/>
      <c r="Y13039" s="99"/>
      <c r="Z13039" s="99"/>
      <c r="AF13039" s="326"/>
    </row>
    <row r="13040" spans="1:32" x14ac:dyDescent="0.25">
      <c r="A13040" s="44" t="s">
        <v>14517</v>
      </c>
      <c r="B13040" s="44" t="s">
        <v>20333</v>
      </c>
      <c r="C13040" s="45" t="s">
        <v>14512</v>
      </c>
      <c r="D13040" s="32" t="s">
        <v>12570</v>
      </c>
      <c r="E13040" s="46">
        <v>46538</v>
      </c>
      <c r="AF13040" s="326"/>
    </row>
    <row r="13041" spans="1:32" x14ac:dyDescent="0.25">
      <c r="A13041" s="44" t="s">
        <v>19581</v>
      </c>
      <c r="B13041" s="44" t="s">
        <v>11331</v>
      </c>
      <c r="C13041" s="45">
        <v>24050301</v>
      </c>
      <c r="D13041" s="45" t="s">
        <v>12340</v>
      </c>
      <c r="E13041" s="45" t="s">
        <v>5468</v>
      </c>
      <c r="AF13041" s="326"/>
    </row>
    <row r="13042" spans="1:32" x14ac:dyDescent="0.25">
      <c r="A13042" s="256" t="s">
        <v>9201</v>
      </c>
      <c r="B13042" s="256" t="s">
        <v>5953</v>
      </c>
      <c r="C13042" s="53" t="s">
        <v>9275</v>
      </c>
      <c r="D13042" s="93" t="s">
        <v>5891</v>
      </c>
      <c r="E13042" s="257">
        <v>47062</v>
      </c>
      <c r="F13042" s="93"/>
      <c r="G13042" s="93"/>
      <c r="H13042" s="93"/>
      <c r="I13042" s="99"/>
      <c r="J13042" s="99"/>
      <c r="K13042" s="99"/>
      <c r="L13042" s="99"/>
      <c r="M13042" s="99"/>
      <c r="N13042" s="99"/>
      <c r="O13042" s="99"/>
      <c r="P13042" s="99"/>
      <c r="Q13042" s="99"/>
      <c r="R13042" s="99"/>
      <c r="S13042" s="99"/>
      <c r="T13042" s="99"/>
      <c r="U13042" s="99"/>
      <c r="V13042" s="99"/>
      <c r="W13042" s="99"/>
      <c r="X13042" s="99"/>
      <c r="Y13042" s="99"/>
      <c r="Z13042" s="99"/>
      <c r="AF13042" s="326"/>
    </row>
    <row r="13043" spans="1:32" x14ac:dyDescent="0.25">
      <c r="A13043" s="256" t="s">
        <v>9201</v>
      </c>
      <c r="B13043" s="256" t="s">
        <v>5953</v>
      </c>
      <c r="C13043" s="53" t="s">
        <v>9275</v>
      </c>
      <c r="D13043" s="93" t="s">
        <v>5891</v>
      </c>
      <c r="E13043" s="257">
        <v>47062</v>
      </c>
      <c r="F13043" s="93"/>
      <c r="G13043" s="93"/>
      <c r="H13043" s="93"/>
      <c r="I13043" s="99"/>
      <c r="J13043" s="99"/>
      <c r="K13043" s="99"/>
      <c r="L13043" s="99"/>
      <c r="M13043" s="99"/>
      <c r="N13043" s="99"/>
      <c r="O13043" s="99"/>
      <c r="P13043" s="99"/>
      <c r="Q13043" s="99"/>
      <c r="R13043" s="99"/>
      <c r="S13043" s="99"/>
      <c r="T13043" s="99"/>
      <c r="U13043" s="99"/>
      <c r="V13043" s="99"/>
      <c r="W13043" s="99"/>
      <c r="X13043" s="99"/>
      <c r="Y13043" s="99"/>
      <c r="Z13043" s="99"/>
      <c r="AF13043" s="326"/>
    </row>
    <row r="13044" spans="1:32" x14ac:dyDescent="0.3">
      <c r="A13044" s="372" t="s">
        <v>4243</v>
      </c>
      <c r="B13044" s="372" t="s">
        <v>1209</v>
      </c>
      <c r="C13044" s="125" t="s">
        <v>8691</v>
      </c>
      <c r="D13044" s="32" t="s">
        <v>20621</v>
      </c>
      <c r="E13044" s="125" t="s">
        <v>8524</v>
      </c>
      <c r="F13044" s="125" t="s">
        <v>1236</v>
      </c>
      <c r="G13044" s="125" t="s">
        <v>1237</v>
      </c>
      <c r="AF13044" s="326"/>
    </row>
    <row r="13045" spans="1:32" x14ac:dyDescent="0.25">
      <c r="A13045" s="44" t="s">
        <v>11614</v>
      </c>
      <c r="B13045" s="44" t="s">
        <v>11310</v>
      </c>
      <c r="C13045" s="45">
        <v>24060302</v>
      </c>
      <c r="D13045" s="45" t="s">
        <v>12340</v>
      </c>
      <c r="E13045" s="45" t="s">
        <v>5235</v>
      </c>
      <c r="AF13045" s="326"/>
    </row>
    <row r="13046" spans="1:32" x14ac:dyDescent="0.25">
      <c r="A13046" s="44" t="s">
        <v>11614</v>
      </c>
      <c r="B13046" s="44" t="s">
        <v>18874</v>
      </c>
      <c r="C13046" s="45">
        <v>24060301</v>
      </c>
      <c r="D13046" s="45" t="s">
        <v>12340</v>
      </c>
      <c r="E13046" s="45" t="s">
        <v>5235</v>
      </c>
      <c r="AF13046" s="326"/>
    </row>
    <row r="13047" spans="1:32" x14ac:dyDescent="0.25">
      <c r="A13047" s="44" t="s">
        <v>66</v>
      </c>
      <c r="B13047" s="44" t="s">
        <v>5100</v>
      </c>
      <c r="C13047" s="45" t="s">
        <v>5113</v>
      </c>
      <c r="D13047" s="46" t="s">
        <v>13037</v>
      </c>
      <c r="E13047" s="46">
        <v>46250</v>
      </c>
      <c r="AF13047" s="326"/>
    </row>
    <row r="13048" spans="1:32" x14ac:dyDescent="0.25">
      <c r="A13048" s="44" t="s">
        <v>66</v>
      </c>
      <c r="B13048" s="44" t="s">
        <v>5100</v>
      </c>
      <c r="C13048" s="45" t="s">
        <v>5113</v>
      </c>
      <c r="D13048" s="46" t="s">
        <v>13037</v>
      </c>
      <c r="E13048" s="46">
        <v>46250</v>
      </c>
      <c r="AF13048" s="326"/>
    </row>
    <row r="13049" spans="1:32" x14ac:dyDescent="0.25">
      <c r="A13049" s="44" t="s">
        <v>66</v>
      </c>
      <c r="B13049" s="44" t="s">
        <v>5100</v>
      </c>
      <c r="C13049" s="45" t="s">
        <v>5113</v>
      </c>
      <c r="D13049" s="46" t="s">
        <v>13037</v>
      </c>
      <c r="E13049" s="46">
        <v>46250</v>
      </c>
      <c r="AF13049" s="326"/>
    </row>
    <row r="13050" spans="1:32" x14ac:dyDescent="0.25">
      <c r="A13050" s="44" t="s">
        <v>66</v>
      </c>
      <c r="B13050" s="44" t="s">
        <v>5100</v>
      </c>
      <c r="C13050" s="45" t="s">
        <v>5113</v>
      </c>
      <c r="D13050" s="46" t="s">
        <v>13037</v>
      </c>
      <c r="E13050" s="46">
        <v>46250</v>
      </c>
      <c r="AF13050" s="326"/>
    </row>
    <row r="13051" spans="1:32" x14ac:dyDescent="0.25">
      <c r="A13051" s="44" t="s">
        <v>66</v>
      </c>
      <c r="B13051" s="44" t="s">
        <v>5100</v>
      </c>
      <c r="C13051" s="45" t="s">
        <v>5113</v>
      </c>
      <c r="D13051" s="46" t="s">
        <v>13037</v>
      </c>
      <c r="E13051" s="46">
        <v>46250</v>
      </c>
      <c r="AF13051" s="326"/>
    </row>
    <row r="13052" spans="1:32" x14ac:dyDescent="0.25">
      <c r="A13052" s="44" t="s">
        <v>12167</v>
      </c>
      <c r="B13052" s="44" t="s">
        <v>12161</v>
      </c>
      <c r="C13052" s="45" t="s">
        <v>12905</v>
      </c>
      <c r="D13052" s="45" t="s">
        <v>12177</v>
      </c>
      <c r="E13052" s="45" t="s">
        <v>11298</v>
      </c>
      <c r="F13052" s="93"/>
      <c r="G13052" s="93"/>
      <c r="H13052" s="93"/>
      <c r="I13052" s="99"/>
      <c r="J13052" s="99"/>
      <c r="K13052" s="99"/>
      <c r="L13052" s="99"/>
      <c r="M13052" s="99"/>
      <c r="N13052" s="99"/>
      <c r="O13052" s="99"/>
      <c r="P13052" s="99"/>
      <c r="Q13052" s="99"/>
      <c r="R13052" s="99"/>
      <c r="S13052" s="99"/>
      <c r="T13052" s="99"/>
      <c r="U13052" s="99"/>
      <c r="V13052" s="99"/>
      <c r="W13052" s="99"/>
      <c r="X13052" s="99"/>
      <c r="Y13052" s="99"/>
      <c r="Z13052" s="99"/>
      <c r="AF13052" s="326"/>
    </row>
    <row r="13053" spans="1:32" x14ac:dyDescent="0.25">
      <c r="A13053" s="44" t="s">
        <v>12167</v>
      </c>
      <c r="B13053" s="44" t="s">
        <v>12161</v>
      </c>
      <c r="C13053" s="45" t="s">
        <v>12905</v>
      </c>
      <c r="D13053" s="93" t="s">
        <v>18817</v>
      </c>
      <c r="E13053" s="45" t="s">
        <v>11298</v>
      </c>
      <c r="F13053" s="379"/>
      <c r="G13053" s="379"/>
      <c r="H13053" s="379"/>
      <c r="I13053" s="380"/>
      <c r="J13053" s="380"/>
      <c r="K13053" s="380"/>
      <c r="L13053" s="380"/>
      <c r="M13053" s="380"/>
      <c r="N13053" s="380"/>
      <c r="O13053" s="380"/>
      <c r="P13053" s="380"/>
      <c r="Q13053" s="380"/>
      <c r="R13053" s="380"/>
      <c r="S13053" s="380"/>
      <c r="T13053" s="380"/>
      <c r="U13053" s="380"/>
      <c r="V13053" s="380"/>
      <c r="W13053" s="380"/>
      <c r="X13053" s="380"/>
      <c r="Y13053" s="380"/>
      <c r="Z13053" s="380"/>
      <c r="AA13053" s="380"/>
      <c r="AF13053" s="326"/>
    </row>
    <row r="13054" spans="1:32" x14ac:dyDescent="0.25">
      <c r="A13054" s="44" t="s">
        <v>17840</v>
      </c>
      <c r="B13054" s="44" t="s">
        <v>20343</v>
      </c>
      <c r="C13054" s="45" t="s">
        <v>17817</v>
      </c>
      <c r="D13054" s="32" t="s">
        <v>12570</v>
      </c>
      <c r="E13054" s="46">
        <v>46387</v>
      </c>
      <c r="AF13054" s="326"/>
    </row>
    <row r="13055" spans="1:32" x14ac:dyDescent="0.25">
      <c r="A13055" s="44" t="s">
        <v>833</v>
      </c>
      <c r="B13055" s="44" t="s">
        <v>3598</v>
      </c>
      <c r="C13055" s="45">
        <v>230301</v>
      </c>
      <c r="D13055" s="45" t="s">
        <v>12340</v>
      </c>
      <c r="E13055" s="45" t="s">
        <v>5580</v>
      </c>
      <c r="AF13055" s="326"/>
    </row>
    <row r="13056" spans="1:32" x14ac:dyDescent="0.25">
      <c r="A13056" s="44" t="s">
        <v>3184</v>
      </c>
      <c r="B13056" s="44" t="s">
        <v>16026</v>
      </c>
      <c r="C13056" s="45" t="s">
        <v>8273</v>
      </c>
      <c r="D13056" s="93" t="s">
        <v>3876</v>
      </c>
      <c r="E13056" s="359">
        <f>DATE(2027,5,25)</f>
        <v>46532</v>
      </c>
      <c r="F13056" s="93"/>
      <c r="G13056" s="93"/>
      <c r="H13056" s="93"/>
      <c r="I13056" s="99"/>
      <c r="J13056" s="99"/>
      <c r="K13056" s="99"/>
      <c r="L13056" s="99"/>
      <c r="M13056" s="99"/>
      <c r="N13056" s="99"/>
      <c r="O13056" s="99"/>
      <c r="P13056" s="99"/>
      <c r="Q13056" s="99"/>
      <c r="R13056" s="99"/>
      <c r="S13056" s="99"/>
      <c r="T13056" s="99"/>
      <c r="U13056" s="99"/>
      <c r="V13056" s="99"/>
      <c r="W13056" s="99"/>
      <c r="X13056" s="99"/>
      <c r="Y13056" s="99"/>
      <c r="Z13056" s="99"/>
      <c r="AF13056" s="326"/>
    </row>
    <row r="13057" spans="1:32" x14ac:dyDescent="0.3">
      <c r="A13057" s="372" t="s">
        <v>16640</v>
      </c>
      <c r="B13057" s="372" t="s">
        <v>5063</v>
      </c>
      <c r="C13057" s="125" t="s">
        <v>16877</v>
      </c>
      <c r="D13057" s="32" t="s">
        <v>20621</v>
      </c>
      <c r="E13057" s="125" t="s">
        <v>10638</v>
      </c>
      <c r="F13057" s="125" t="s">
        <v>1236</v>
      </c>
      <c r="G13057" s="125" t="s">
        <v>1237</v>
      </c>
      <c r="AF13057" s="326"/>
    </row>
    <row r="13058" spans="1:32" x14ac:dyDescent="0.25">
      <c r="A13058" s="44" t="s">
        <v>3694</v>
      </c>
      <c r="B13058" s="44" t="s">
        <v>3598</v>
      </c>
      <c r="C13058" s="45">
        <v>240301</v>
      </c>
      <c r="D13058" s="45" t="s">
        <v>12340</v>
      </c>
      <c r="E13058" s="45" t="s">
        <v>10032</v>
      </c>
      <c r="AF13058" s="326"/>
    </row>
    <row r="13059" spans="1:32" x14ac:dyDescent="0.25">
      <c r="A13059" s="44" t="s">
        <v>11615</v>
      </c>
      <c r="B13059" s="44" t="s">
        <v>3598</v>
      </c>
      <c r="C13059" s="45">
        <v>240301</v>
      </c>
      <c r="D13059" s="45" t="s">
        <v>12340</v>
      </c>
      <c r="E13059" s="45" t="s">
        <v>10032</v>
      </c>
      <c r="AF13059" s="326"/>
    </row>
    <row r="13060" spans="1:32" x14ac:dyDescent="0.25">
      <c r="A13060" s="44" t="s">
        <v>9665</v>
      </c>
      <c r="B13060" s="44" t="s">
        <v>15871</v>
      </c>
      <c r="C13060" s="45" t="s">
        <v>9937</v>
      </c>
      <c r="D13060" s="93" t="s">
        <v>3876</v>
      </c>
      <c r="E13060" s="359">
        <f>DATE(2027,5,30)</f>
        <v>46537</v>
      </c>
      <c r="F13060" s="93"/>
      <c r="G13060" s="93"/>
      <c r="H13060" s="93"/>
      <c r="I13060" s="99"/>
      <c r="J13060" s="99"/>
      <c r="K13060" s="99"/>
      <c r="L13060" s="99"/>
      <c r="M13060" s="99"/>
      <c r="N13060" s="99"/>
      <c r="O13060" s="99"/>
      <c r="P13060" s="99"/>
      <c r="Q13060" s="99"/>
      <c r="R13060" s="99"/>
      <c r="S13060" s="99"/>
      <c r="T13060" s="99"/>
      <c r="U13060" s="99"/>
      <c r="V13060" s="99"/>
      <c r="W13060" s="99"/>
      <c r="X13060" s="99"/>
      <c r="Y13060" s="99"/>
      <c r="Z13060" s="99"/>
      <c r="AF13060" s="326"/>
    </row>
    <row r="13061" spans="1:32" x14ac:dyDescent="0.25">
      <c r="A13061" s="44" t="s">
        <v>9666</v>
      </c>
      <c r="B13061" s="44" t="s">
        <v>15889</v>
      </c>
      <c r="C13061" s="45" t="s">
        <v>9938</v>
      </c>
      <c r="D13061" s="93" t="s">
        <v>3876</v>
      </c>
      <c r="E13061" s="359">
        <f>DATE(2027,10,11)</f>
        <v>46671</v>
      </c>
      <c r="F13061" s="93"/>
      <c r="G13061" s="93"/>
      <c r="H13061" s="93"/>
      <c r="I13061" s="99"/>
      <c r="J13061" s="99"/>
      <c r="K13061" s="99"/>
      <c r="L13061" s="99"/>
      <c r="M13061" s="99"/>
      <c r="N13061" s="99"/>
      <c r="O13061" s="99"/>
      <c r="P13061" s="99"/>
      <c r="Q13061" s="99"/>
      <c r="R13061" s="99"/>
      <c r="S13061" s="99"/>
      <c r="T13061" s="99"/>
      <c r="U13061" s="99"/>
      <c r="V13061" s="99"/>
      <c r="W13061" s="99"/>
      <c r="X13061" s="99"/>
      <c r="Y13061" s="99"/>
      <c r="Z13061" s="99"/>
      <c r="AF13061" s="326"/>
    </row>
    <row r="13062" spans="1:32" x14ac:dyDescent="0.25">
      <c r="A13062" s="44" t="s">
        <v>9667</v>
      </c>
      <c r="B13062" s="44" t="s">
        <v>15977</v>
      </c>
      <c r="C13062" s="45" t="s">
        <v>9939</v>
      </c>
      <c r="D13062" s="93" t="s">
        <v>3876</v>
      </c>
      <c r="E13062" s="359">
        <f>DATE(2027,4,14)</f>
        <v>46491</v>
      </c>
      <c r="F13062" s="93"/>
      <c r="G13062" s="93"/>
      <c r="H13062" s="93"/>
      <c r="I13062" s="99"/>
      <c r="J13062" s="99"/>
      <c r="K13062" s="99"/>
      <c r="L13062" s="99"/>
      <c r="M13062" s="99"/>
      <c r="N13062" s="99"/>
      <c r="O13062" s="99"/>
      <c r="P13062" s="99"/>
      <c r="Q13062" s="99"/>
      <c r="R13062" s="99"/>
      <c r="S13062" s="99"/>
      <c r="T13062" s="99"/>
      <c r="U13062" s="99"/>
      <c r="V13062" s="99"/>
      <c r="W13062" s="99"/>
      <c r="X13062" s="99"/>
      <c r="Y13062" s="99"/>
      <c r="Z13062" s="99"/>
      <c r="AF13062" s="326"/>
    </row>
    <row r="13063" spans="1:32" x14ac:dyDescent="0.25">
      <c r="A13063" s="44" t="s">
        <v>19582</v>
      </c>
      <c r="B13063" s="44" t="s">
        <v>11304</v>
      </c>
      <c r="C13063" s="45">
        <v>240403</v>
      </c>
      <c r="D13063" s="45" t="s">
        <v>12340</v>
      </c>
      <c r="E13063" s="45" t="s">
        <v>5311</v>
      </c>
      <c r="AF13063" s="326"/>
    </row>
    <row r="13064" spans="1:32" x14ac:dyDescent="0.25">
      <c r="A13064" s="44" t="s">
        <v>19582</v>
      </c>
      <c r="B13064" s="44" t="s">
        <v>2433</v>
      </c>
      <c r="C13064" s="45">
        <v>230105</v>
      </c>
      <c r="D13064" s="45" t="s">
        <v>12340</v>
      </c>
      <c r="E13064" s="45" t="s">
        <v>5580</v>
      </c>
      <c r="AF13064" s="326"/>
    </row>
    <row r="13065" spans="1:32" x14ac:dyDescent="0.25">
      <c r="A13065" s="44" t="s">
        <v>19582</v>
      </c>
      <c r="B13065" s="44" t="s">
        <v>5447</v>
      </c>
      <c r="C13065" s="45">
        <v>220802</v>
      </c>
      <c r="D13065" s="45" t="s">
        <v>12340</v>
      </c>
      <c r="E13065" s="45" t="s">
        <v>5239</v>
      </c>
      <c r="AF13065" s="326"/>
    </row>
    <row r="13066" spans="1:32" x14ac:dyDescent="0.25">
      <c r="A13066" s="44" t="s">
        <v>15714</v>
      </c>
      <c r="B13066" s="44" t="s">
        <v>2610</v>
      </c>
      <c r="C13066" s="45" t="s">
        <v>15715</v>
      </c>
      <c r="D13066" s="46" t="s">
        <v>13037</v>
      </c>
      <c r="E13066" s="46">
        <v>46162</v>
      </c>
      <c r="AF13066" s="326"/>
    </row>
    <row r="13067" spans="1:32" x14ac:dyDescent="0.25">
      <c r="A13067" s="44" t="s">
        <v>13001</v>
      </c>
      <c r="B13067" s="44" t="s">
        <v>2433</v>
      </c>
      <c r="C13067" s="45">
        <v>230105</v>
      </c>
      <c r="D13067" s="45" t="s">
        <v>12340</v>
      </c>
      <c r="E13067" s="45" t="s">
        <v>5580</v>
      </c>
      <c r="AF13067" s="326"/>
    </row>
    <row r="13068" spans="1:32" x14ac:dyDescent="0.25">
      <c r="A13068" s="44" t="s">
        <v>14141</v>
      </c>
      <c r="B13068" s="44" t="s">
        <v>20398</v>
      </c>
      <c r="C13068" s="45" t="s">
        <v>14082</v>
      </c>
      <c r="D13068" s="32" t="s">
        <v>12570</v>
      </c>
      <c r="E13068" s="46">
        <v>46418</v>
      </c>
      <c r="AF13068" s="326"/>
    </row>
    <row r="13069" spans="1:32" x14ac:dyDescent="0.25">
      <c r="A13069" s="44" t="s">
        <v>607</v>
      </c>
      <c r="B13069" s="44" t="s">
        <v>20395</v>
      </c>
      <c r="C13069" s="45" t="s">
        <v>8669</v>
      </c>
      <c r="D13069" s="32" t="s">
        <v>12570</v>
      </c>
      <c r="E13069" s="46">
        <v>46265</v>
      </c>
      <c r="AF13069" s="326"/>
    </row>
    <row r="13070" spans="1:32" x14ac:dyDescent="0.25">
      <c r="A13070" s="44" t="s">
        <v>17201</v>
      </c>
      <c r="B13070" s="44" t="s">
        <v>2433</v>
      </c>
      <c r="C13070" s="45">
        <v>250106</v>
      </c>
      <c r="D13070" s="45" t="s">
        <v>12340</v>
      </c>
      <c r="E13070" s="45" t="s">
        <v>12896</v>
      </c>
      <c r="AF13070" s="326"/>
    </row>
    <row r="13071" spans="1:32" x14ac:dyDescent="0.25">
      <c r="A13071" s="44" t="s">
        <v>18173</v>
      </c>
      <c r="B13071" s="44" t="s">
        <v>18174</v>
      </c>
      <c r="C13071" s="45" t="s">
        <v>18438</v>
      </c>
      <c r="D13071" s="93" t="s">
        <v>3876</v>
      </c>
      <c r="E13071" s="359">
        <f>DATE(2029,10,20)</f>
        <v>47411</v>
      </c>
      <c r="F13071" s="93"/>
      <c r="G13071" s="93"/>
      <c r="H13071" s="93"/>
      <c r="I13071" s="99"/>
      <c r="J13071" s="99"/>
      <c r="K13071" s="99"/>
      <c r="L13071" s="99"/>
      <c r="M13071" s="99"/>
      <c r="N13071" s="99"/>
      <c r="O13071" s="99"/>
      <c r="P13071" s="99"/>
      <c r="Q13071" s="99"/>
      <c r="R13071" s="99"/>
      <c r="S13071" s="99"/>
      <c r="T13071" s="99"/>
      <c r="U13071" s="99"/>
      <c r="V13071" s="99"/>
      <c r="W13071" s="99"/>
      <c r="X13071" s="99"/>
      <c r="Y13071" s="99"/>
      <c r="Z13071" s="99"/>
      <c r="AF13071" s="326"/>
    </row>
    <row r="13072" spans="1:32" x14ac:dyDescent="0.25">
      <c r="A13072" s="44" t="s">
        <v>13409</v>
      </c>
      <c r="B13072" s="44" t="s">
        <v>13127</v>
      </c>
      <c r="C13072" s="45">
        <v>13.25</v>
      </c>
      <c r="D13072" s="45" t="s">
        <v>13565</v>
      </c>
      <c r="E13072" s="46">
        <v>47664</v>
      </c>
      <c r="F13072" s="45"/>
      <c r="G13072" s="93"/>
      <c r="H13072" s="93"/>
      <c r="I13072" s="99"/>
      <c r="J13072" s="99"/>
      <c r="K13072" s="99"/>
      <c r="L13072" s="99"/>
      <c r="M13072" s="99"/>
      <c r="N13072" s="99"/>
      <c r="O13072" s="99"/>
      <c r="P13072" s="99"/>
      <c r="Q13072" s="99"/>
      <c r="R13072" s="99"/>
      <c r="S13072" s="99"/>
      <c r="T13072" s="99"/>
      <c r="U13072" s="99"/>
      <c r="V13072" s="99"/>
      <c r="W13072" s="99"/>
      <c r="X13072" s="99"/>
      <c r="Y13072" s="99"/>
      <c r="Z13072" s="99"/>
      <c r="AF13072" s="326"/>
    </row>
    <row r="13073" spans="1:32" ht="14.4" x14ac:dyDescent="0.3">
      <c r="A13073" s="385" t="s">
        <v>18622</v>
      </c>
      <c r="B13073" s="385" t="s">
        <v>12557</v>
      </c>
      <c r="C13073" s="387" t="s">
        <v>12558</v>
      </c>
      <c r="D13073" s="93" t="s">
        <v>5007</v>
      </c>
      <c r="E13073" s="389" t="s">
        <v>10500</v>
      </c>
      <c r="AF13073" s="326"/>
    </row>
    <row r="13074" spans="1:32" x14ac:dyDescent="0.25">
      <c r="A13074" s="44" t="s">
        <v>19583</v>
      </c>
      <c r="B13074" s="44" t="s">
        <v>5447</v>
      </c>
      <c r="C13074" s="45">
        <v>250802</v>
      </c>
      <c r="D13074" s="45" t="s">
        <v>12340</v>
      </c>
      <c r="E13074" s="45" t="s">
        <v>10682</v>
      </c>
      <c r="AF13074" s="326"/>
    </row>
    <row r="13075" spans="1:32" ht="14.4" x14ac:dyDescent="0.3">
      <c r="A13075" s="385" t="s">
        <v>12568</v>
      </c>
      <c r="B13075" s="385" t="s">
        <v>12557</v>
      </c>
      <c r="C13075" s="387" t="s">
        <v>12558</v>
      </c>
      <c r="D13075" s="93" t="s">
        <v>5007</v>
      </c>
      <c r="E13075" s="389" t="s">
        <v>10500</v>
      </c>
      <c r="AF13075" s="326"/>
    </row>
    <row r="13076" spans="1:32" x14ac:dyDescent="0.25">
      <c r="A13076" s="44" t="s">
        <v>8889</v>
      </c>
      <c r="B13076" s="44" t="s">
        <v>20357</v>
      </c>
      <c r="C13076" s="45" t="s">
        <v>8814</v>
      </c>
      <c r="D13076" s="32" t="s">
        <v>12570</v>
      </c>
      <c r="E13076" s="46">
        <v>46477</v>
      </c>
      <c r="AF13076" s="326"/>
    </row>
    <row r="13077" spans="1:32" x14ac:dyDescent="0.25">
      <c r="A13077" s="44" t="s">
        <v>2375</v>
      </c>
      <c r="B13077" s="44" t="s">
        <v>20344</v>
      </c>
      <c r="C13077" s="45" t="s">
        <v>8813</v>
      </c>
      <c r="D13077" s="32" t="s">
        <v>12570</v>
      </c>
      <c r="E13077" s="46">
        <v>46387</v>
      </c>
      <c r="AF13077" s="326"/>
    </row>
    <row r="13078" spans="1:32" x14ac:dyDescent="0.25">
      <c r="A13078" s="44" t="s">
        <v>2375</v>
      </c>
      <c r="B13078" s="92" t="s">
        <v>13084</v>
      </c>
      <c r="C13078" s="93" t="s">
        <v>13054</v>
      </c>
      <c r="D13078" s="93" t="s">
        <v>1250</v>
      </c>
      <c r="E13078" s="94">
        <v>47208</v>
      </c>
      <c r="F13078" s="93"/>
      <c r="G13078" s="93"/>
      <c r="H13078" s="93"/>
      <c r="I13078" s="99"/>
      <c r="J13078" s="99"/>
      <c r="K13078" s="99"/>
      <c r="L13078" s="99"/>
      <c r="M13078" s="99"/>
      <c r="N13078" s="99"/>
      <c r="O13078" s="99"/>
      <c r="P13078" s="99"/>
      <c r="Q13078" s="99"/>
      <c r="R13078" s="99"/>
      <c r="S13078" s="99"/>
      <c r="T13078" s="99"/>
      <c r="U13078" s="99"/>
      <c r="V13078" s="99"/>
      <c r="W13078" s="99"/>
      <c r="X13078" s="99"/>
      <c r="Y13078" s="99"/>
      <c r="Z13078" s="99"/>
      <c r="AF13078" s="326"/>
    </row>
    <row r="13079" spans="1:32" x14ac:dyDescent="0.3">
      <c r="A13079" s="372" t="s">
        <v>9096</v>
      </c>
      <c r="B13079" s="372" t="s">
        <v>13870</v>
      </c>
      <c r="C13079" s="125" t="s">
        <v>13871</v>
      </c>
      <c r="D13079" s="32" t="s">
        <v>20621</v>
      </c>
      <c r="E13079" s="125" t="s">
        <v>5650</v>
      </c>
      <c r="F13079" s="125" t="s">
        <v>1237</v>
      </c>
      <c r="G13079" s="125" t="s">
        <v>1237</v>
      </c>
      <c r="AF13079" s="326"/>
    </row>
    <row r="13080" spans="1:32" x14ac:dyDescent="0.3">
      <c r="A13080" s="372" t="s">
        <v>9096</v>
      </c>
      <c r="B13080" s="372" t="s">
        <v>16874</v>
      </c>
      <c r="C13080" s="125" t="s">
        <v>13872</v>
      </c>
      <c r="D13080" s="32" t="s">
        <v>20621</v>
      </c>
      <c r="E13080" s="125" t="s">
        <v>5650</v>
      </c>
      <c r="F13080" s="125" t="s">
        <v>1237</v>
      </c>
      <c r="G13080" s="125" t="s">
        <v>1237</v>
      </c>
      <c r="AF13080" s="326"/>
    </row>
    <row r="13081" spans="1:32" x14ac:dyDescent="0.25">
      <c r="A13081" s="44" t="s">
        <v>9096</v>
      </c>
      <c r="B13081" s="44" t="s">
        <v>251</v>
      </c>
      <c r="C13081" s="45" t="s">
        <v>12137</v>
      </c>
      <c r="D13081" s="45" t="s">
        <v>12177</v>
      </c>
      <c r="E13081" s="45" t="s">
        <v>2686</v>
      </c>
      <c r="F13081" s="93"/>
      <c r="G13081" s="93"/>
      <c r="H13081" s="93"/>
      <c r="I13081" s="99"/>
      <c r="J13081" s="99"/>
      <c r="K13081" s="99"/>
      <c r="L13081" s="99"/>
      <c r="M13081" s="99"/>
      <c r="N13081" s="99"/>
      <c r="O13081" s="99"/>
      <c r="P13081" s="99"/>
      <c r="Q13081" s="99"/>
      <c r="R13081" s="99"/>
      <c r="S13081" s="99"/>
      <c r="T13081" s="99"/>
      <c r="U13081" s="99"/>
      <c r="V13081" s="99"/>
      <c r="W13081" s="99"/>
      <c r="X13081" s="99"/>
      <c r="Y13081" s="99"/>
      <c r="Z13081" s="99"/>
      <c r="AF13081" s="326"/>
    </row>
    <row r="13082" spans="1:32" x14ac:dyDescent="0.25">
      <c r="A13082" s="44" t="s">
        <v>9096</v>
      </c>
      <c r="B13082" s="44" t="s">
        <v>251</v>
      </c>
      <c r="C13082" s="45" t="s">
        <v>12137</v>
      </c>
      <c r="D13082" s="93" t="s">
        <v>18817</v>
      </c>
      <c r="E13082" s="45" t="s">
        <v>2686</v>
      </c>
      <c r="F13082" s="379"/>
      <c r="G13082" s="379"/>
      <c r="H13082" s="379"/>
      <c r="I13082" s="380"/>
      <c r="J13082" s="380"/>
      <c r="K13082" s="380"/>
      <c r="L13082" s="380"/>
      <c r="M13082" s="380"/>
      <c r="N13082" s="380"/>
      <c r="O13082" s="380"/>
      <c r="P13082" s="380"/>
      <c r="Q13082" s="380"/>
      <c r="R13082" s="380"/>
      <c r="S13082" s="380"/>
      <c r="T13082" s="380"/>
      <c r="U13082" s="380"/>
      <c r="V13082" s="380"/>
      <c r="W13082" s="380"/>
      <c r="X13082" s="380"/>
      <c r="Y13082" s="380"/>
      <c r="Z13082" s="380"/>
      <c r="AA13082" s="380"/>
      <c r="AF13082" s="326"/>
    </row>
    <row r="13083" spans="1:32" x14ac:dyDescent="0.25">
      <c r="A13083" s="44" t="s">
        <v>9096</v>
      </c>
      <c r="B13083" s="44" t="s">
        <v>3160</v>
      </c>
      <c r="C13083" s="45">
        <v>230901</v>
      </c>
      <c r="D13083" s="45" t="s">
        <v>12340</v>
      </c>
      <c r="E13083" s="45" t="s">
        <v>8524</v>
      </c>
      <c r="AF13083" s="326"/>
    </row>
    <row r="13084" spans="1:32" x14ac:dyDescent="0.25">
      <c r="A13084" s="44" t="s">
        <v>9096</v>
      </c>
      <c r="B13084" s="44" t="s">
        <v>10031</v>
      </c>
      <c r="C13084" s="45">
        <v>240101</v>
      </c>
      <c r="D13084" s="45" t="s">
        <v>12340</v>
      </c>
      <c r="E13084" s="45" t="s">
        <v>10032</v>
      </c>
      <c r="AF13084" s="326"/>
    </row>
    <row r="13085" spans="1:32" x14ac:dyDescent="0.25">
      <c r="A13085" s="44" t="s">
        <v>9096</v>
      </c>
      <c r="B13085" s="44" t="s">
        <v>11304</v>
      </c>
      <c r="C13085" s="45">
        <v>240403</v>
      </c>
      <c r="D13085" s="45" t="s">
        <v>12340</v>
      </c>
      <c r="E13085" s="45" t="s">
        <v>5311</v>
      </c>
      <c r="AF13085" s="326"/>
    </row>
    <row r="13086" spans="1:32" x14ac:dyDescent="0.25">
      <c r="A13086" s="44" t="s">
        <v>8915</v>
      </c>
      <c r="B13086" s="44" t="s">
        <v>13118</v>
      </c>
      <c r="C13086" s="45">
        <v>21.24</v>
      </c>
      <c r="D13086" s="45" t="s">
        <v>13565</v>
      </c>
      <c r="E13086" s="46">
        <v>47299</v>
      </c>
      <c r="F13086" s="45" t="s">
        <v>1384</v>
      </c>
      <c r="G13086" s="93"/>
      <c r="H13086" s="93"/>
      <c r="I13086" s="99"/>
      <c r="J13086" s="99"/>
      <c r="K13086" s="99"/>
      <c r="L13086" s="99"/>
      <c r="M13086" s="99"/>
      <c r="N13086" s="99"/>
      <c r="O13086" s="99"/>
      <c r="P13086" s="99"/>
      <c r="Q13086" s="99"/>
      <c r="R13086" s="99"/>
      <c r="S13086" s="99"/>
      <c r="T13086" s="99"/>
      <c r="U13086" s="99"/>
      <c r="V13086" s="99"/>
      <c r="W13086" s="99"/>
      <c r="X13086" s="99"/>
      <c r="Y13086" s="99"/>
      <c r="Z13086" s="99"/>
      <c r="AF13086" s="326"/>
    </row>
    <row r="13087" spans="1:32" x14ac:dyDescent="0.25">
      <c r="A13087" s="44" t="s">
        <v>8915</v>
      </c>
      <c r="B13087" s="44" t="s">
        <v>13119</v>
      </c>
      <c r="C13087" s="45">
        <v>22.24</v>
      </c>
      <c r="D13087" s="45" t="s">
        <v>13565</v>
      </c>
      <c r="E13087" s="46">
        <v>47299</v>
      </c>
      <c r="F13087" s="45" t="s">
        <v>1384</v>
      </c>
      <c r="G13087" s="93"/>
      <c r="H13087" s="93"/>
      <c r="I13087" s="99"/>
      <c r="J13087" s="99"/>
      <c r="K13087" s="99"/>
      <c r="L13087" s="99"/>
      <c r="M13087" s="99"/>
      <c r="N13087" s="99"/>
      <c r="O13087" s="99"/>
      <c r="P13087" s="99"/>
      <c r="Q13087" s="99"/>
      <c r="R13087" s="99"/>
      <c r="S13087" s="99"/>
      <c r="T13087" s="99"/>
      <c r="U13087" s="99"/>
      <c r="V13087" s="99"/>
      <c r="W13087" s="99"/>
      <c r="X13087" s="99"/>
      <c r="Y13087" s="99"/>
      <c r="Z13087" s="99"/>
      <c r="AF13087" s="326"/>
    </row>
    <row r="13088" spans="1:32" x14ac:dyDescent="0.25">
      <c r="A13088" s="76" t="s">
        <v>8915</v>
      </c>
      <c r="B13088" s="44" t="s">
        <v>17385</v>
      </c>
      <c r="C13088" s="45">
        <v>44.26</v>
      </c>
      <c r="D13088" s="45" t="s">
        <v>13565</v>
      </c>
      <c r="E13088" s="46">
        <v>47787</v>
      </c>
      <c r="F13088" s="45" t="s">
        <v>1384</v>
      </c>
      <c r="G13088" s="93"/>
      <c r="H13088" s="93"/>
      <c r="I13088" s="99"/>
      <c r="J13088" s="99"/>
      <c r="K13088" s="99"/>
      <c r="L13088" s="99"/>
      <c r="M13088" s="99"/>
      <c r="N13088" s="99"/>
      <c r="O13088" s="99"/>
      <c r="P13088" s="99"/>
      <c r="Q13088" s="99"/>
      <c r="R13088" s="99"/>
      <c r="S13088" s="99"/>
      <c r="T13088" s="99"/>
      <c r="U13088" s="99"/>
      <c r="V13088" s="99"/>
      <c r="W13088" s="99"/>
      <c r="X13088" s="99"/>
      <c r="Y13088" s="99"/>
      <c r="Z13088" s="99"/>
      <c r="AF13088" s="326"/>
    </row>
    <row r="13089" spans="1:32" x14ac:dyDescent="0.25">
      <c r="A13089" s="44" t="s">
        <v>8915</v>
      </c>
      <c r="B13089" s="44" t="s">
        <v>20397</v>
      </c>
      <c r="C13089" s="45" t="s">
        <v>8815</v>
      </c>
      <c r="D13089" s="32" t="s">
        <v>12570</v>
      </c>
      <c r="E13089" s="46">
        <v>46418</v>
      </c>
      <c r="AF13089" s="326"/>
    </row>
    <row r="13090" spans="1:32" x14ac:dyDescent="0.25">
      <c r="A13090" s="44" t="s">
        <v>8915</v>
      </c>
      <c r="B13090" s="44" t="s">
        <v>2610</v>
      </c>
      <c r="C13090" s="45" t="s">
        <v>15716</v>
      </c>
      <c r="D13090" s="46" t="s">
        <v>13037</v>
      </c>
      <c r="E13090" s="46">
        <v>46162</v>
      </c>
      <c r="AF13090" s="326"/>
    </row>
    <row r="13091" spans="1:32" x14ac:dyDescent="0.25">
      <c r="A13091" s="44" t="s">
        <v>2512</v>
      </c>
      <c r="B13091" s="44" t="s">
        <v>2433</v>
      </c>
      <c r="C13091" s="45">
        <v>230105</v>
      </c>
      <c r="D13091" s="45" t="s">
        <v>12340</v>
      </c>
      <c r="E13091" s="45" t="s">
        <v>5580</v>
      </c>
      <c r="AF13091" s="326"/>
    </row>
    <row r="13092" spans="1:32" x14ac:dyDescent="0.25">
      <c r="A13092" s="44" t="s">
        <v>9668</v>
      </c>
      <c r="B13092" s="44" t="s">
        <v>16272</v>
      </c>
      <c r="C13092" s="45" t="s">
        <v>9940</v>
      </c>
      <c r="D13092" s="93" t="s">
        <v>3876</v>
      </c>
      <c r="E13092" s="359">
        <f>DATE(2027,12,28)</f>
        <v>46749</v>
      </c>
      <c r="F13092" s="93"/>
      <c r="G13092" s="93"/>
      <c r="H13092" s="93"/>
      <c r="I13092" s="99"/>
      <c r="J13092" s="99"/>
      <c r="K13092" s="99"/>
      <c r="L13092" s="99"/>
      <c r="M13092" s="99"/>
      <c r="N13092" s="99"/>
      <c r="O13092" s="99"/>
      <c r="P13092" s="99"/>
      <c r="Q13092" s="99"/>
      <c r="R13092" s="99"/>
      <c r="S13092" s="99"/>
      <c r="T13092" s="99"/>
      <c r="U13092" s="99"/>
      <c r="V13092" s="99"/>
      <c r="W13092" s="99"/>
      <c r="X13092" s="99"/>
      <c r="Y13092" s="99"/>
      <c r="Z13092" s="99"/>
      <c r="AF13092" s="326"/>
    </row>
    <row r="13093" spans="1:32" x14ac:dyDescent="0.25">
      <c r="A13093" s="44" t="s">
        <v>9669</v>
      </c>
      <c r="B13093" s="44" t="s">
        <v>16251</v>
      </c>
      <c r="C13093" s="45" t="s">
        <v>7156</v>
      </c>
      <c r="D13093" s="93" t="s">
        <v>3876</v>
      </c>
      <c r="E13093" s="359">
        <f>DATE(2027,3,17)</f>
        <v>46463</v>
      </c>
      <c r="F13093" s="93"/>
      <c r="G13093" s="93"/>
      <c r="H13093" s="93"/>
      <c r="I13093" s="99"/>
      <c r="J13093" s="99"/>
      <c r="K13093" s="99"/>
      <c r="L13093" s="99"/>
      <c r="M13093" s="99"/>
      <c r="N13093" s="99"/>
      <c r="O13093" s="99"/>
      <c r="P13093" s="99"/>
      <c r="Q13093" s="99"/>
      <c r="R13093" s="99"/>
      <c r="S13093" s="99"/>
      <c r="T13093" s="99"/>
      <c r="U13093" s="99"/>
      <c r="V13093" s="99"/>
      <c r="W13093" s="99"/>
      <c r="X13093" s="99"/>
      <c r="Y13093" s="99"/>
      <c r="Z13093" s="99"/>
      <c r="AF13093" s="326"/>
    </row>
    <row r="13094" spans="1:32" x14ac:dyDescent="0.25">
      <c r="A13094" s="44" t="s">
        <v>16274</v>
      </c>
      <c r="B13094" s="44" t="s">
        <v>16275</v>
      </c>
      <c r="C13094" s="45" t="s">
        <v>16276</v>
      </c>
      <c r="D13094" s="93" t="s">
        <v>3876</v>
      </c>
      <c r="E13094" s="359">
        <f>DATE(2029,7,17)</f>
        <v>47316</v>
      </c>
      <c r="F13094" s="93"/>
      <c r="G13094" s="93"/>
      <c r="H13094" s="93"/>
      <c r="I13094" s="99"/>
      <c r="J13094" s="99"/>
      <c r="K13094" s="99"/>
      <c r="L13094" s="99"/>
      <c r="M13094" s="99"/>
      <c r="N13094" s="99"/>
      <c r="O13094" s="99"/>
      <c r="P13094" s="99"/>
      <c r="Q13094" s="99"/>
      <c r="R13094" s="99"/>
      <c r="S13094" s="99"/>
      <c r="T13094" s="99"/>
      <c r="U13094" s="99"/>
      <c r="V13094" s="99"/>
      <c r="W13094" s="99"/>
      <c r="X13094" s="99"/>
      <c r="Y13094" s="99"/>
      <c r="Z13094" s="99"/>
      <c r="AF13094" s="326"/>
    </row>
    <row r="13095" spans="1:32" x14ac:dyDescent="0.3">
      <c r="A13095" s="372" t="s">
        <v>7035</v>
      </c>
      <c r="B13095" s="372" t="s">
        <v>16874</v>
      </c>
      <c r="C13095" s="125" t="s">
        <v>13872</v>
      </c>
      <c r="D13095" s="32" t="s">
        <v>20621</v>
      </c>
      <c r="E13095" s="125" t="s">
        <v>5650</v>
      </c>
      <c r="F13095" s="125" t="s">
        <v>1236</v>
      </c>
      <c r="G13095" s="125" t="s">
        <v>1237</v>
      </c>
      <c r="AF13095" s="326"/>
    </row>
    <row r="13096" spans="1:32" x14ac:dyDescent="0.25">
      <c r="A13096" s="44" t="s">
        <v>7035</v>
      </c>
      <c r="B13096" s="44" t="s">
        <v>3160</v>
      </c>
      <c r="C13096" s="45">
        <v>230901</v>
      </c>
      <c r="D13096" s="45" t="s">
        <v>12340</v>
      </c>
      <c r="E13096" s="45" t="s">
        <v>8524</v>
      </c>
      <c r="AF13096" s="326"/>
    </row>
    <row r="13097" spans="1:32" x14ac:dyDescent="0.25">
      <c r="A13097" s="44" t="s">
        <v>7035</v>
      </c>
      <c r="B13097" s="44" t="s">
        <v>2433</v>
      </c>
      <c r="C13097" s="45">
        <v>230105</v>
      </c>
      <c r="D13097" s="45" t="s">
        <v>12340</v>
      </c>
      <c r="E13097" s="45" t="s">
        <v>5580</v>
      </c>
      <c r="AF13097" s="326"/>
    </row>
    <row r="13098" spans="1:32" x14ac:dyDescent="0.25">
      <c r="A13098" s="44" t="s">
        <v>7035</v>
      </c>
      <c r="B13098" s="44" t="s">
        <v>3157</v>
      </c>
      <c r="C13098" s="45">
        <v>230305</v>
      </c>
      <c r="D13098" s="45" t="s">
        <v>12340</v>
      </c>
      <c r="E13098" s="45" t="s">
        <v>3276</v>
      </c>
      <c r="AF13098" s="326"/>
    </row>
    <row r="13099" spans="1:32" x14ac:dyDescent="0.25">
      <c r="A13099" s="44" t="s">
        <v>3695</v>
      </c>
      <c r="B13099" s="44" t="s">
        <v>11304</v>
      </c>
      <c r="C13099" s="45">
        <v>240403</v>
      </c>
      <c r="D13099" s="45" t="s">
        <v>12340</v>
      </c>
      <c r="E13099" s="45" t="s">
        <v>5311</v>
      </c>
      <c r="AF13099" s="326"/>
    </row>
    <row r="13100" spans="1:32" x14ac:dyDescent="0.25">
      <c r="A13100" s="44" t="s">
        <v>5660</v>
      </c>
      <c r="B13100" s="44" t="s">
        <v>2433</v>
      </c>
      <c r="C13100" s="45">
        <v>230105</v>
      </c>
      <c r="D13100" s="45" t="s">
        <v>12340</v>
      </c>
      <c r="E13100" s="45" t="s">
        <v>5580</v>
      </c>
      <c r="AF13100" s="326"/>
    </row>
    <row r="13101" spans="1:32" x14ac:dyDescent="0.25">
      <c r="A13101" s="44" t="s">
        <v>14956</v>
      </c>
      <c r="B13101" s="44" t="s">
        <v>16277</v>
      </c>
      <c r="C13101" s="45" t="s">
        <v>14957</v>
      </c>
      <c r="D13101" s="93" t="s">
        <v>3876</v>
      </c>
      <c r="E13101" s="359">
        <f>DATE(2029,5,19)</f>
        <v>47257</v>
      </c>
      <c r="F13101" s="93"/>
      <c r="G13101" s="93"/>
      <c r="H13101" s="93"/>
      <c r="I13101" s="99"/>
      <c r="J13101" s="99"/>
      <c r="K13101" s="99"/>
      <c r="L13101" s="99"/>
      <c r="M13101" s="99"/>
      <c r="N13101" s="99"/>
      <c r="O13101" s="99"/>
      <c r="P13101" s="99"/>
      <c r="Q13101" s="99"/>
      <c r="R13101" s="99"/>
      <c r="S13101" s="99"/>
      <c r="T13101" s="99"/>
      <c r="U13101" s="99"/>
      <c r="V13101" s="99"/>
      <c r="W13101" s="99"/>
      <c r="X13101" s="99"/>
      <c r="Y13101" s="99"/>
      <c r="Z13101" s="99"/>
      <c r="AF13101" s="326"/>
    </row>
    <row r="13102" spans="1:32" x14ac:dyDescent="0.25">
      <c r="A13102" s="44" t="s">
        <v>19584</v>
      </c>
      <c r="B13102" s="44" t="s">
        <v>13657</v>
      </c>
      <c r="C13102" s="45">
        <v>250103</v>
      </c>
      <c r="D13102" s="45" t="s">
        <v>12340</v>
      </c>
      <c r="E13102" s="45" t="s">
        <v>13567</v>
      </c>
      <c r="AF13102" s="326"/>
    </row>
    <row r="13103" spans="1:32" x14ac:dyDescent="0.25">
      <c r="A13103" s="44" t="s">
        <v>834</v>
      </c>
      <c r="B13103" s="44" t="s">
        <v>2433</v>
      </c>
      <c r="C13103" s="45">
        <v>230105</v>
      </c>
      <c r="D13103" s="45" t="s">
        <v>12340</v>
      </c>
      <c r="E13103" s="45" t="s">
        <v>5580</v>
      </c>
      <c r="AF13103" s="326"/>
    </row>
    <row r="13104" spans="1:32" x14ac:dyDescent="0.25">
      <c r="A13104" s="44" t="s">
        <v>14308</v>
      </c>
      <c r="B13104" s="44" t="s">
        <v>5639</v>
      </c>
      <c r="C13104" s="45">
        <v>25010401</v>
      </c>
      <c r="D13104" s="45" t="s">
        <v>12340</v>
      </c>
      <c r="E13104" s="45" t="s">
        <v>13581</v>
      </c>
      <c r="AF13104" s="326"/>
    </row>
    <row r="13105" spans="1:32" x14ac:dyDescent="0.25">
      <c r="A13105" s="44" t="s">
        <v>14308</v>
      </c>
      <c r="B13105" s="44" t="s">
        <v>3298</v>
      </c>
      <c r="C13105" s="45">
        <v>25010402</v>
      </c>
      <c r="D13105" s="45" t="s">
        <v>12340</v>
      </c>
      <c r="E13105" s="45" t="s">
        <v>13581</v>
      </c>
      <c r="AF13105" s="326"/>
    </row>
    <row r="13106" spans="1:32" x14ac:dyDescent="0.3">
      <c r="A13106" s="57" t="s">
        <v>2579</v>
      </c>
      <c r="B13106" s="92" t="s">
        <v>3862</v>
      </c>
      <c r="C13106" s="93" t="s">
        <v>3860</v>
      </c>
      <c r="D13106" s="93" t="s">
        <v>3861</v>
      </c>
      <c r="E13106" s="94">
        <v>46203</v>
      </c>
      <c r="F13106" s="93"/>
      <c r="G13106" s="93"/>
      <c r="H13106" s="93"/>
      <c r="I13106" s="99"/>
      <c r="J13106" s="99"/>
      <c r="K13106" s="99"/>
      <c r="L13106" s="99"/>
      <c r="M13106" s="99"/>
      <c r="N13106" s="99"/>
      <c r="O13106" s="99"/>
      <c r="P13106" s="99"/>
      <c r="Q13106" s="99"/>
      <c r="R13106" s="99"/>
      <c r="S13106" s="99"/>
      <c r="T13106" s="99"/>
      <c r="U13106" s="99"/>
      <c r="V13106" s="99"/>
      <c r="W13106" s="99"/>
      <c r="X13106" s="99"/>
      <c r="Y13106" s="99"/>
      <c r="Z13106" s="99"/>
      <c r="AA13106" s="380"/>
      <c r="AF13106" s="326"/>
    </row>
    <row r="13107" spans="1:32" x14ac:dyDescent="0.25">
      <c r="A13107" s="44" t="s">
        <v>2579</v>
      </c>
      <c r="B13107" s="44" t="s">
        <v>11153</v>
      </c>
      <c r="C13107" s="45" t="s">
        <v>11233</v>
      </c>
      <c r="D13107" s="46" t="s">
        <v>13037</v>
      </c>
      <c r="E13107" s="46">
        <v>46191</v>
      </c>
      <c r="AF13107" s="326"/>
    </row>
    <row r="13108" spans="1:32" x14ac:dyDescent="0.25">
      <c r="A13108" s="44" t="s">
        <v>2579</v>
      </c>
      <c r="B13108" s="44" t="s">
        <v>11153</v>
      </c>
      <c r="C13108" s="45" t="s">
        <v>11233</v>
      </c>
      <c r="D13108" s="46" t="s">
        <v>13037</v>
      </c>
      <c r="E13108" s="46">
        <v>46191</v>
      </c>
      <c r="AF13108" s="326"/>
    </row>
    <row r="13109" spans="1:32" x14ac:dyDescent="0.25">
      <c r="A13109" s="44" t="s">
        <v>2750</v>
      </c>
      <c r="B13109" s="44" t="s">
        <v>3275</v>
      </c>
      <c r="C13109" s="45">
        <v>210101</v>
      </c>
      <c r="D13109" s="45" t="s">
        <v>12340</v>
      </c>
      <c r="E13109" s="45" t="s">
        <v>3276</v>
      </c>
      <c r="AF13109" s="326"/>
    </row>
    <row r="13110" spans="1:32" x14ac:dyDescent="0.3">
      <c r="A13110" s="57" t="s">
        <v>4950</v>
      </c>
      <c r="B13110" s="58" t="s">
        <v>4104</v>
      </c>
      <c r="C13110" s="62">
        <v>23022</v>
      </c>
      <c r="D13110" s="93" t="s">
        <v>5007</v>
      </c>
      <c r="E13110" s="60">
        <v>46265</v>
      </c>
      <c r="F13110" s="379"/>
      <c r="G13110" s="379"/>
      <c r="H13110" s="379"/>
      <c r="I13110" s="380"/>
      <c r="J13110" s="380"/>
      <c r="K13110" s="380"/>
      <c r="L13110" s="380"/>
      <c r="M13110" s="380"/>
      <c r="N13110" s="380"/>
      <c r="O13110" s="380"/>
      <c r="P13110" s="380"/>
      <c r="Q13110" s="380"/>
      <c r="R13110" s="380"/>
      <c r="S13110" s="380"/>
      <c r="T13110" s="380"/>
      <c r="U13110" s="380"/>
      <c r="V13110" s="380"/>
      <c r="W13110" s="380"/>
      <c r="X13110" s="380"/>
      <c r="Y13110" s="380"/>
      <c r="Z13110" s="380"/>
      <c r="AA13110" s="380"/>
      <c r="AF13110" s="326"/>
    </row>
    <row r="13111" spans="1:32" x14ac:dyDescent="0.25">
      <c r="A13111" s="44" t="s">
        <v>12632</v>
      </c>
      <c r="B13111" s="44" t="s">
        <v>20343</v>
      </c>
      <c r="C13111" s="45" t="s">
        <v>12601</v>
      </c>
      <c r="D13111" s="32" t="s">
        <v>12570</v>
      </c>
      <c r="E13111" s="46">
        <v>46387</v>
      </c>
      <c r="AF13111" s="326"/>
    </row>
    <row r="13112" spans="1:32" x14ac:dyDescent="0.3">
      <c r="A13112" s="99" t="s">
        <v>13027</v>
      </c>
      <c r="B13112" s="92" t="s">
        <v>13023</v>
      </c>
      <c r="C13112" s="93" t="s">
        <v>13024</v>
      </c>
      <c r="D13112" s="93" t="s">
        <v>1250</v>
      </c>
      <c r="E13112" s="94">
        <v>46357</v>
      </c>
      <c r="F13112" s="93"/>
      <c r="G13112" s="93"/>
      <c r="H13112" s="93"/>
      <c r="I13112" s="99"/>
      <c r="J13112" s="99"/>
      <c r="K13112" s="99"/>
      <c r="L13112" s="99"/>
      <c r="M13112" s="99"/>
      <c r="N13112" s="99"/>
      <c r="O13112" s="99"/>
      <c r="P13112" s="99"/>
      <c r="Q13112" s="99"/>
      <c r="R13112" s="99"/>
      <c r="S13112" s="99"/>
      <c r="T13112" s="99"/>
      <c r="U13112" s="99"/>
      <c r="V13112" s="99"/>
      <c r="W13112" s="99"/>
      <c r="X13112" s="99"/>
      <c r="Y13112" s="99"/>
      <c r="Z13112" s="99"/>
      <c r="AA13112" s="380"/>
      <c r="AF13112" s="326"/>
    </row>
    <row r="13113" spans="1:32" x14ac:dyDescent="0.25">
      <c r="A13113" s="44" t="s">
        <v>5800</v>
      </c>
      <c r="B13113" s="44" t="s">
        <v>20342</v>
      </c>
      <c r="C13113" s="45" t="s">
        <v>10493</v>
      </c>
      <c r="D13113" s="32" t="s">
        <v>12570</v>
      </c>
      <c r="E13113" s="46">
        <v>46387</v>
      </c>
      <c r="AF13113" s="326"/>
    </row>
    <row r="13114" spans="1:32" x14ac:dyDescent="0.3">
      <c r="A13114" s="372" t="s">
        <v>12046</v>
      </c>
      <c r="B13114" s="372" t="s">
        <v>12001</v>
      </c>
      <c r="C13114" s="125" t="s">
        <v>12002</v>
      </c>
      <c r="D13114" s="32" t="s">
        <v>20621</v>
      </c>
      <c r="E13114" s="125" t="s">
        <v>2686</v>
      </c>
      <c r="F13114" s="125" t="s">
        <v>1236</v>
      </c>
      <c r="G13114" s="125" t="s">
        <v>1237</v>
      </c>
      <c r="AF13114" s="326"/>
    </row>
    <row r="13115" spans="1:32" x14ac:dyDescent="0.25">
      <c r="A13115" s="44" t="s">
        <v>2513</v>
      </c>
      <c r="B13115" s="44" t="s">
        <v>3298</v>
      </c>
      <c r="C13115" s="45">
        <v>23010402</v>
      </c>
      <c r="D13115" s="45" t="s">
        <v>12340</v>
      </c>
      <c r="E13115" s="45" t="s">
        <v>5640</v>
      </c>
      <c r="AF13115" s="326"/>
    </row>
    <row r="13116" spans="1:32" x14ac:dyDescent="0.3">
      <c r="A13116" s="372" t="s">
        <v>13748</v>
      </c>
      <c r="B13116" s="372" t="s">
        <v>5063</v>
      </c>
      <c r="C13116" s="125" t="s">
        <v>16877</v>
      </c>
      <c r="D13116" s="32" t="s">
        <v>20621</v>
      </c>
      <c r="E13116" s="125" t="s">
        <v>10638</v>
      </c>
      <c r="F13116" s="125" t="s">
        <v>1236</v>
      </c>
      <c r="G13116" s="125" t="s">
        <v>1237</v>
      </c>
      <c r="AF13116" s="326"/>
    </row>
    <row r="13117" spans="1:32" x14ac:dyDescent="0.25">
      <c r="A13117" s="44" t="s">
        <v>13748</v>
      </c>
      <c r="B13117" s="44" t="s">
        <v>976</v>
      </c>
      <c r="C13117" s="45">
        <v>25010201</v>
      </c>
      <c r="D13117" s="45" t="s">
        <v>12340</v>
      </c>
      <c r="E13117" s="45" t="s">
        <v>13567</v>
      </c>
      <c r="AF13117" s="326"/>
    </row>
    <row r="13118" spans="1:32" x14ac:dyDescent="0.25">
      <c r="A13118" s="44" t="s">
        <v>14309</v>
      </c>
      <c r="B13118" s="44" t="s">
        <v>5639</v>
      </c>
      <c r="C13118" s="45">
        <v>25010401</v>
      </c>
      <c r="D13118" s="45" t="s">
        <v>12340</v>
      </c>
      <c r="E13118" s="45" t="s">
        <v>13581</v>
      </c>
      <c r="AF13118" s="326"/>
    </row>
    <row r="13119" spans="1:32" x14ac:dyDescent="0.25">
      <c r="A13119" s="44" t="s">
        <v>5661</v>
      </c>
      <c r="B13119" s="44" t="s">
        <v>5519</v>
      </c>
      <c r="C13119" s="45">
        <v>250302</v>
      </c>
      <c r="D13119" s="45" t="s">
        <v>12340</v>
      </c>
      <c r="E13119" s="45" t="s">
        <v>5580</v>
      </c>
      <c r="AF13119" s="326"/>
    </row>
    <row r="13120" spans="1:32" x14ac:dyDescent="0.25">
      <c r="A13120" s="44" t="s">
        <v>5661</v>
      </c>
      <c r="B13120" s="44" t="s">
        <v>5447</v>
      </c>
      <c r="C13120" s="45">
        <v>220802</v>
      </c>
      <c r="D13120" s="45" t="s">
        <v>12340</v>
      </c>
      <c r="E13120" s="45" t="s">
        <v>5239</v>
      </c>
      <c r="AF13120" s="326"/>
    </row>
    <row r="13121" spans="1:32" x14ac:dyDescent="0.25">
      <c r="A13121" s="44" t="s">
        <v>10785</v>
      </c>
      <c r="B13121" s="44" t="s">
        <v>10786</v>
      </c>
      <c r="C13121" s="45" t="s">
        <v>10787</v>
      </c>
      <c r="D13121" s="46" t="s">
        <v>13037</v>
      </c>
      <c r="E13121" s="46">
        <v>46445</v>
      </c>
      <c r="AF13121" s="326"/>
    </row>
    <row r="13122" spans="1:32" x14ac:dyDescent="0.25">
      <c r="A13122" s="44" t="s">
        <v>10785</v>
      </c>
      <c r="B13122" s="44" t="s">
        <v>10786</v>
      </c>
      <c r="C13122" s="45" t="s">
        <v>10787</v>
      </c>
      <c r="D13122" s="46" t="s">
        <v>13037</v>
      </c>
      <c r="E13122" s="46">
        <v>46445</v>
      </c>
      <c r="AF13122" s="326"/>
    </row>
    <row r="13123" spans="1:32" x14ac:dyDescent="0.25">
      <c r="A13123" s="44" t="s">
        <v>19585</v>
      </c>
      <c r="B13123" s="44" t="s">
        <v>5639</v>
      </c>
      <c r="C13123" s="45">
        <v>26010401</v>
      </c>
      <c r="D13123" s="45" t="s">
        <v>12340</v>
      </c>
      <c r="E13123" s="45" t="s">
        <v>18836</v>
      </c>
      <c r="AF13123" s="326"/>
    </row>
    <row r="13124" spans="1:32" x14ac:dyDescent="0.25">
      <c r="A13124" s="44" t="s">
        <v>19585</v>
      </c>
      <c r="B13124" s="44" t="s">
        <v>3298</v>
      </c>
      <c r="C13124" s="45">
        <v>26010402</v>
      </c>
      <c r="D13124" s="45" t="s">
        <v>12340</v>
      </c>
      <c r="E13124" s="45" t="s">
        <v>18836</v>
      </c>
      <c r="AF13124" s="326"/>
    </row>
    <row r="13125" spans="1:32" x14ac:dyDescent="0.25">
      <c r="A13125" s="44" t="s">
        <v>19586</v>
      </c>
      <c r="B13125" s="44" t="s">
        <v>2433</v>
      </c>
      <c r="C13125" s="45">
        <v>230105</v>
      </c>
      <c r="D13125" s="45" t="s">
        <v>12340</v>
      </c>
      <c r="E13125" s="45" t="s">
        <v>5580</v>
      </c>
      <c r="AF13125" s="326"/>
    </row>
    <row r="13126" spans="1:32" x14ac:dyDescent="0.25">
      <c r="A13126" s="44" t="s">
        <v>8553</v>
      </c>
      <c r="B13126" s="44" t="s">
        <v>8471</v>
      </c>
      <c r="C13126" s="45">
        <v>230702</v>
      </c>
      <c r="D13126" s="45" t="s">
        <v>12340</v>
      </c>
      <c r="E13126" s="45" t="s">
        <v>4375</v>
      </c>
      <c r="AF13126" s="326"/>
    </row>
    <row r="13127" spans="1:32" x14ac:dyDescent="0.25">
      <c r="A13127" s="44" t="s">
        <v>8865</v>
      </c>
      <c r="B13127" s="44" t="s">
        <v>20344</v>
      </c>
      <c r="C13127" s="45" t="s">
        <v>8813</v>
      </c>
      <c r="D13127" s="32" t="s">
        <v>12570</v>
      </c>
      <c r="E13127" s="46">
        <v>46387</v>
      </c>
      <c r="AF13127" s="326"/>
    </row>
    <row r="13128" spans="1:32" x14ac:dyDescent="0.25">
      <c r="A13128" s="44" t="s">
        <v>3696</v>
      </c>
      <c r="B13128" s="44" t="s">
        <v>974</v>
      </c>
      <c r="C13128" s="45">
        <v>220104</v>
      </c>
      <c r="D13128" s="45" t="s">
        <v>12340</v>
      </c>
      <c r="E13128" s="45" t="s">
        <v>5452</v>
      </c>
      <c r="AF13128" s="326"/>
    </row>
    <row r="13129" spans="1:32" x14ac:dyDescent="0.25">
      <c r="A13129" s="44" t="s">
        <v>17202</v>
      </c>
      <c r="B13129" s="44" t="s">
        <v>3598</v>
      </c>
      <c r="C13129" s="45">
        <v>250303</v>
      </c>
      <c r="D13129" s="45" t="s">
        <v>12340</v>
      </c>
      <c r="E13129" s="45" t="s">
        <v>12896</v>
      </c>
      <c r="AF13129" s="326"/>
    </row>
    <row r="13130" spans="1:32" x14ac:dyDescent="0.25">
      <c r="A13130" s="256" t="s">
        <v>15309</v>
      </c>
      <c r="B13130" s="256" t="s">
        <v>15256</v>
      </c>
      <c r="C13130" s="53" t="s">
        <v>15411</v>
      </c>
      <c r="D13130" s="93" t="s">
        <v>5891</v>
      </c>
      <c r="E13130" s="257">
        <v>47639</v>
      </c>
      <c r="F13130" s="93"/>
      <c r="G13130" s="93"/>
      <c r="H13130" s="93"/>
      <c r="I13130" s="99"/>
      <c r="J13130" s="99"/>
      <c r="K13130" s="99"/>
      <c r="L13130" s="99"/>
      <c r="M13130" s="99"/>
      <c r="N13130" s="99"/>
      <c r="O13130" s="99"/>
      <c r="P13130" s="99"/>
      <c r="Q13130" s="99"/>
      <c r="R13130" s="99"/>
      <c r="S13130" s="99"/>
      <c r="T13130" s="99"/>
      <c r="U13130" s="99"/>
      <c r="V13130" s="99"/>
      <c r="W13130" s="99"/>
      <c r="X13130" s="99"/>
      <c r="Y13130" s="99"/>
      <c r="Z13130" s="99"/>
      <c r="AF13130" s="326"/>
    </row>
    <row r="13131" spans="1:32" x14ac:dyDescent="0.25">
      <c r="A13131" s="44" t="s">
        <v>19587</v>
      </c>
      <c r="B13131" s="44" t="s">
        <v>2433</v>
      </c>
      <c r="C13131" s="45">
        <v>250106</v>
      </c>
      <c r="D13131" s="45" t="s">
        <v>12340</v>
      </c>
      <c r="E13131" s="45" t="s">
        <v>12896</v>
      </c>
      <c r="AF13131" s="326"/>
    </row>
    <row r="13132" spans="1:32" x14ac:dyDescent="0.25">
      <c r="A13132" s="44" t="s">
        <v>19587</v>
      </c>
      <c r="B13132" s="44" t="s">
        <v>1733</v>
      </c>
      <c r="C13132" s="45">
        <v>250101</v>
      </c>
      <c r="D13132" s="45" t="s">
        <v>12340</v>
      </c>
      <c r="E13132" s="45" t="s">
        <v>13567</v>
      </c>
      <c r="AF13132" s="326"/>
    </row>
    <row r="13133" spans="1:32" x14ac:dyDescent="0.25">
      <c r="A13133" s="44" t="s">
        <v>17203</v>
      </c>
      <c r="B13133" s="44" t="s">
        <v>2433</v>
      </c>
      <c r="C13133" s="45">
        <v>250106</v>
      </c>
      <c r="D13133" s="45" t="s">
        <v>12340</v>
      </c>
      <c r="E13133" s="45" t="s">
        <v>12896</v>
      </c>
      <c r="AF13133" s="326"/>
    </row>
    <row r="13134" spans="1:32" x14ac:dyDescent="0.25">
      <c r="A13134" s="86" t="s">
        <v>13410</v>
      </c>
      <c r="B13134" s="44" t="s">
        <v>17386</v>
      </c>
      <c r="C13134" s="45">
        <v>8.26</v>
      </c>
      <c r="D13134" s="45" t="s">
        <v>13565</v>
      </c>
      <c r="E13134" s="46">
        <v>47787</v>
      </c>
      <c r="F13134" s="45" t="s">
        <v>1384</v>
      </c>
      <c r="G13134" s="93"/>
      <c r="H13134" s="93"/>
      <c r="I13134" s="99"/>
      <c r="J13134" s="99"/>
      <c r="K13134" s="99"/>
      <c r="L13134" s="99"/>
      <c r="M13134" s="99"/>
      <c r="N13134" s="99"/>
      <c r="O13134" s="99"/>
      <c r="P13134" s="99"/>
      <c r="Q13134" s="99"/>
      <c r="R13134" s="99"/>
      <c r="S13134" s="99"/>
      <c r="T13134" s="99"/>
      <c r="U13134" s="99"/>
      <c r="V13134" s="99"/>
      <c r="W13134" s="99"/>
      <c r="X13134" s="99"/>
      <c r="Y13134" s="99"/>
      <c r="Z13134" s="99"/>
      <c r="AF13134" s="326"/>
    </row>
    <row r="13135" spans="1:32" x14ac:dyDescent="0.25">
      <c r="A13135" s="44" t="s">
        <v>13410</v>
      </c>
      <c r="B13135" s="44" t="s">
        <v>13127</v>
      </c>
      <c r="C13135" s="45">
        <v>13.24</v>
      </c>
      <c r="D13135" s="45" t="s">
        <v>13565</v>
      </c>
      <c r="E13135" s="46">
        <v>47299</v>
      </c>
      <c r="F13135" s="45" t="s">
        <v>1384</v>
      </c>
      <c r="G13135" s="93"/>
      <c r="H13135" s="93"/>
      <c r="I13135" s="99"/>
      <c r="J13135" s="99"/>
      <c r="K13135" s="99"/>
      <c r="L13135" s="99"/>
      <c r="M13135" s="99"/>
      <c r="N13135" s="99"/>
      <c r="O13135" s="99"/>
      <c r="P13135" s="99"/>
      <c r="Q13135" s="99"/>
      <c r="R13135" s="99"/>
      <c r="S13135" s="99"/>
      <c r="T13135" s="99"/>
      <c r="U13135" s="99"/>
      <c r="V13135" s="99"/>
      <c r="W13135" s="99"/>
      <c r="X13135" s="99"/>
      <c r="Y13135" s="99"/>
      <c r="Z13135" s="99"/>
      <c r="AF13135" s="326"/>
    </row>
    <row r="13136" spans="1:32" x14ac:dyDescent="0.25">
      <c r="A13136" s="44" t="s">
        <v>17204</v>
      </c>
      <c r="B13136" s="44" t="s">
        <v>3597</v>
      </c>
      <c r="C13136" s="45">
        <v>250503</v>
      </c>
      <c r="D13136" s="45" t="s">
        <v>12340</v>
      </c>
      <c r="E13136" s="45" t="s">
        <v>16904</v>
      </c>
      <c r="AF13136" s="326"/>
    </row>
    <row r="13137" spans="1:32" x14ac:dyDescent="0.25">
      <c r="A13137" s="91" t="s">
        <v>18561</v>
      </c>
      <c r="B13137" s="385" t="s">
        <v>18577</v>
      </c>
      <c r="C13137" s="387">
        <v>2515</v>
      </c>
      <c r="D13137" s="93" t="s">
        <v>5007</v>
      </c>
      <c r="E13137" s="388">
        <v>46418</v>
      </c>
      <c r="AF13137" s="326"/>
    </row>
    <row r="13138" spans="1:32" x14ac:dyDescent="0.25">
      <c r="A13138" s="44" t="s">
        <v>1706</v>
      </c>
      <c r="B13138" s="44" t="s">
        <v>1733</v>
      </c>
      <c r="C13138" s="45">
        <v>250101</v>
      </c>
      <c r="D13138" s="45" t="s">
        <v>12340</v>
      </c>
      <c r="E13138" s="45" t="s">
        <v>13567</v>
      </c>
      <c r="AF13138" s="326"/>
    </row>
    <row r="13139" spans="1:32" x14ac:dyDescent="0.25">
      <c r="A13139" s="256" t="s">
        <v>15310</v>
      </c>
      <c r="B13139" s="256" t="s">
        <v>15283</v>
      </c>
      <c r="C13139" s="53" t="s">
        <v>15412</v>
      </c>
      <c r="D13139" s="93" t="s">
        <v>5891</v>
      </c>
      <c r="E13139" s="257">
        <v>47224</v>
      </c>
      <c r="F13139" s="93"/>
      <c r="G13139" s="93"/>
      <c r="H13139" s="93"/>
      <c r="I13139" s="99"/>
      <c r="J13139" s="99"/>
      <c r="K13139" s="99"/>
      <c r="L13139" s="99"/>
      <c r="M13139" s="99"/>
      <c r="N13139" s="99"/>
      <c r="O13139" s="99"/>
      <c r="P13139" s="99"/>
      <c r="Q13139" s="99"/>
      <c r="R13139" s="99"/>
      <c r="S13139" s="99"/>
      <c r="T13139" s="99"/>
      <c r="U13139" s="99"/>
      <c r="V13139" s="99"/>
      <c r="W13139" s="99"/>
      <c r="X13139" s="99"/>
      <c r="Y13139" s="99"/>
      <c r="Z13139" s="99"/>
      <c r="AF13139" s="326"/>
    </row>
    <row r="13140" spans="1:32" x14ac:dyDescent="0.25">
      <c r="A13140" s="44" t="s">
        <v>19588</v>
      </c>
      <c r="B13140" s="44" t="s">
        <v>3298</v>
      </c>
      <c r="C13140" s="45">
        <v>23010402</v>
      </c>
      <c r="D13140" s="45" t="s">
        <v>12340</v>
      </c>
      <c r="E13140" s="45" t="s">
        <v>5640</v>
      </c>
      <c r="AF13140" s="326"/>
    </row>
    <row r="13141" spans="1:32" x14ac:dyDescent="0.25">
      <c r="A13141" s="44" t="s">
        <v>19588</v>
      </c>
      <c r="B13141" s="44" t="s">
        <v>5639</v>
      </c>
      <c r="C13141" s="45">
        <v>23010401</v>
      </c>
      <c r="D13141" s="45" t="s">
        <v>12340</v>
      </c>
      <c r="E13141" s="45" t="s">
        <v>5640</v>
      </c>
      <c r="AF13141" s="326"/>
    </row>
    <row r="13142" spans="1:32" x14ac:dyDescent="0.25">
      <c r="A13142" s="44" t="s">
        <v>11616</v>
      </c>
      <c r="B13142" s="44" t="s">
        <v>11296</v>
      </c>
      <c r="C13142" s="45">
        <v>240402</v>
      </c>
      <c r="D13142" s="45" t="s">
        <v>12340</v>
      </c>
      <c r="E13142" s="45" t="s">
        <v>5311</v>
      </c>
      <c r="AF13142" s="326"/>
    </row>
    <row r="13143" spans="1:32" x14ac:dyDescent="0.25">
      <c r="A13143" s="44" t="s">
        <v>8221</v>
      </c>
      <c r="B13143" s="44" t="s">
        <v>10647</v>
      </c>
      <c r="C13143" s="45" t="s">
        <v>7915</v>
      </c>
      <c r="D13143" s="93" t="s">
        <v>18817</v>
      </c>
      <c r="E13143" s="45" t="s">
        <v>5444</v>
      </c>
      <c r="F13143" s="379"/>
      <c r="G13143" s="379"/>
      <c r="H13143" s="379"/>
      <c r="I13143" s="380"/>
      <c r="J13143" s="380"/>
      <c r="K13143" s="380"/>
      <c r="L13143" s="380"/>
      <c r="M13143" s="380"/>
      <c r="N13143" s="380"/>
      <c r="O13143" s="380"/>
      <c r="P13143" s="380"/>
      <c r="Q13143" s="380"/>
      <c r="R13143" s="380"/>
      <c r="S13143" s="380"/>
      <c r="T13143" s="380"/>
      <c r="U13143" s="380"/>
      <c r="V13143" s="380"/>
      <c r="W13143" s="380"/>
      <c r="X13143" s="380"/>
      <c r="Y13143" s="380"/>
      <c r="Z13143" s="380"/>
      <c r="AA13143" s="380"/>
      <c r="AF13143" s="326"/>
    </row>
    <row r="13144" spans="1:32" x14ac:dyDescent="0.25">
      <c r="A13144" s="44" t="s">
        <v>8221</v>
      </c>
      <c r="B13144" s="44" t="s">
        <v>10647</v>
      </c>
      <c r="C13144" s="45" t="s">
        <v>7915</v>
      </c>
      <c r="D13144" s="45" t="s">
        <v>10697</v>
      </c>
      <c r="E13144" s="46">
        <v>46873</v>
      </c>
      <c r="F13144" s="93"/>
      <c r="G13144" s="93"/>
      <c r="H13144" s="93"/>
      <c r="I13144" s="99"/>
      <c r="J13144" s="99"/>
      <c r="K13144" s="99"/>
      <c r="L13144" s="99"/>
      <c r="M13144" s="99"/>
      <c r="N13144" s="99"/>
      <c r="O13144" s="99"/>
      <c r="P13144" s="99"/>
      <c r="Q13144" s="99"/>
      <c r="R13144" s="99"/>
      <c r="S13144" s="99"/>
      <c r="T13144" s="99"/>
      <c r="U13144" s="99"/>
      <c r="V13144" s="99"/>
      <c r="W13144" s="99"/>
      <c r="X13144" s="99"/>
      <c r="Y13144" s="99"/>
      <c r="Z13144" s="99"/>
      <c r="AA13144" s="380"/>
      <c r="AF13144" s="326"/>
    </row>
    <row r="13145" spans="1:32" x14ac:dyDescent="0.25">
      <c r="A13145" s="44" t="s">
        <v>7588</v>
      </c>
      <c r="B13145" s="44" t="s">
        <v>3598</v>
      </c>
      <c r="C13145" s="45">
        <v>230301</v>
      </c>
      <c r="D13145" s="45" t="s">
        <v>12340</v>
      </c>
      <c r="E13145" s="45" t="s">
        <v>5580</v>
      </c>
      <c r="AF13145" s="326"/>
    </row>
    <row r="13146" spans="1:32" x14ac:dyDescent="0.25">
      <c r="A13146" s="44" t="s">
        <v>9097</v>
      </c>
      <c r="B13146" s="44" t="s">
        <v>9020</v>
      </c>
      <c r="C13146" s="45">
        <v>230905</v>
      </c>
      <c r="D13146" s="45" t="s">
        <v>12340</v>
      </c>
      <c r="E13146" s="45" t="s">
        <v>8524</v>
      </c>
      <c r="AF13146" s="326"/>
    </row>
    <row r="13147" spans="1:32" x14ac:dyDescent="0.25">
      <c r="A13147" s="44" t="s">
        <v>8337</v>
      </c>
      <c r="B13147" s="44" t="s">
        <v>11299</v>
      </c>
      <c r="C13147" s="45">
        <v>24020301</v>
      </c>
      <c r="D13147" s="45" t="s">
        <v>12340</v>
      </c>
      <c r="E13147" s="45" t="s">
        <v>5444</v>
      </c>
      <c r="AF13147" s="326"/>
    </row>
    <row r="13148" spans="1:32" x14ac:dyDescent="0.25">
      <c r="A13148" s="44" t="s">
        <v>20268</v>
      </c>
      <c r="B13148" s="44" t="s">
        <v>20333</v>
      </c>
      <c r="C13148" s="45" t="s">
        <v>20334</v>
      </c>
      <c r="D13148" s="32" t="s">
        <v>12570</v>
      </c>
      <c r="E13148" s="46">
        <v>46538</v>
      </c>
      <c r="AF13148" s="326"/>
    </row>
    <row r="13149" spans="1:32" x14ac:dyDescent="0.25">
      <c r="A13149" s="120" t="s">
        <v>2142</v>
      </c>
      <c r="B13149" s="114" t="s">
        <v>2089</v>
      </c>
      <c r="C13149" s="106" t="s">
        <v>2090</v>
      </c>
      <c r="D13149" s="93" t="s">
        <v>1443</v>
      </c>
      <c r="E13149" s="115">
        <v>46783</v>
      </c>
      <c r="F13149" s="93"/>
      <c r="G13149" s="93"/>
      <c r="H13149" s="93"/>
      <c r="I13149" s="99"/>
      <c r="J13149" s="99"/>
      <c r="K13149" s="99"/>
      <c r="L13149" s="99"/>
      <c r="M13149" s="99"/>
      <c r="N13149" s="99"/>
      <c r="O13149" s="99"/>
      <c r="P13149" s="99"/>
      <c r="Q13149" s="99"/>
      <c r="R13149" s="99"/>
      <c r="S13149" s="99"/>
      <c r="T13149" s="99"/>
      <c r="U13149" s="99"/>
      <c r="V13149" s="99"/>
      <c r="W13149" s="99"/>
      <c r="X13149" s="99"/>
      <c r="Y13149" s="99"/>
      <c r="Z13149" s="99"/>
      <c r="AF13149" s="326"/>
    </row>
    <row r="13150" spans="1:32" x14ac:dyDescent="0.25">
      <c r="A13150" s="120" t="s">
        <v>2142</v>
      </c>
      <c r="B13150" s="114" t="s">
        <v>2089</v>
      </c>
      <c r="C13150" s="106" t="s">
        <v>2090</v>
      </c>
      <c r="D13150" s="93" t="s">
        <v>1443</v>
      </c>
      <c r="E13150" s="115">
        <v>46783</v>
      </c>
      <c r="F13150" s="93"/>
      <c r="G13150" s="93"/>
      <c r="H13150" s="93"/>
      <c r="I13150" s="99"/>
      <c r="J13150" s="99"/>
      <c r="K13150" s="99"/>
      <c r="L13150" s="99"/>
      <c r="M13150" s="99"/>
      <c r="N13150" s="99"/>
      <c r="O13150" s="99"/>
      <c r="P13150" s="99"/>
      <c r="Q13150" s="99"/>
      <c r="R13150" s="99"/>
      <c r="S13150" s="99"/>
      <c r="T13150" s="99"/>
      <c r="U13150" s="99"/>
      <c r="V13150" s="99"/>
      <c r="W13150" s="99"/>
      <c r="X13150" s="99"/>
      <c r="Y13150" s="99"/>
      <c r="Z13150" s="99"/>
      <c r="AF13150" s="326"/>
    </row>
    <row r="13151" spans="1:32" x14ac:dyDescent="0.25">
      <c r="A13151" s="44" t="s">
        <v>2195</v>
      </c>
      <c r="B13151" s="44" t="s">
        <v>20362</v>
      </c>
      <c r="C13151" s="45" t="s">
        <v>10495</v>
      </c>
      <c r="D13151" s="32" t="s">
        <v>12570</v>
      </c>
      <c r="E13151" s="46">
        <v>46568</v>
      </c>
      <c r="AF13151" s="326"/>
    </row>
    <row r="13152" spans="1:32" x14ac:dyDescent="0.25">
      <c r="A13152" s="44" t="s">
        <v>2195</v>
      </c>
      <c r="B13152" s="44" t="s">
        <v>20379</v>
      </c>
      <c r="C13152" s="45" t="s">
        <v>5843</v>
      </c>
      <c r="D13152" s="32" t="s">
        <v>12570</v>
      </c>
      <c r="E13152" s="46">
        <v>46599</v>
      </c>
      <c r="AF13152" s="326"/>
    </row>
    <row r="13153" spans="1:32" x14ac:dyDescent="0.25">
      <c r="A13153" s="44" t="s">
        <v>19589</v>
      </c>
      <c r="B13153" s="44" t="s">
        <v>3159</v>
      </c>
      <c r="C13153" s="45">
        <v>230903</v>
      </c>
      <c r="D13153" s="45" t="s">
        <v>12340</v>
      </c>
      <c r="E13153" s="45" t="s">
        <v>8524</v>
      </c>
      <c r="AF13153" s="326"/>
    </row>
    <row r="13154" spans="1:32" x14ac:dyDescent="0.25">
      <c r="A13154" s="44" t="s">
        <v>3118</v>
      </c>
      <c r="B13154" s="44" t="s">
        <v>978</v>
      </c>
      <c r="C13154" s="45">
        <v>230703</v>
      </c>
      <c r="D13154" s="45" t="s">
        <v>12340</v>
      </c>
      <c r="E13154" s="45" t="s">
        <v>4375</v>
      </c>
      <c r="AF13154" s="326"/>
    </row>
    <row r="13155" spans="1:32" x14ac:dyDescent="0.25">
      <c r="A13155" s="44" t="s">
        <v>7589</v>
      </c>
      <c r="B13155" s="44" t="s">
        <v>2433</v>
      </c>
      <c r="C13155" s="45">
        <v>230105</v>
      </c>
      <c r="D13155" s="45" t="s">
        <v>12340</v>
      </c>
      <c r="E13155" s="45" t="s">
        <v>5580</v>
      </c>
      <c r="AF13155" s="326"/>
    </row>
    <row r="13156" spans="1:32" x14ac:dyDescent="0.25">
      <c r="A13156" s="91" t="s">
        <v>10296</v>
      </c>
      <c r="B13156" s="92" t="s">
        <v>10390</v>
      </c>
      <c r="C13156" s="56" t="s">
        <v>10135</v>
      </c>
      <c r="D13156" s="146" t="s">
        <v>10389</v>
      </c>
      <c r="E13156" s="107">
        <v>45838</v>
      </c>
      <c r="F13156" s="93"/>
      <c r="G13156" s="93"/>
      <c r="H13156" s="93"/>
      <c r="I13156" s="99"/>
      <c r="J13156" s="99"/>
      <c r="K13156" s="99"/>
      <c r="L13156" s="99"/>
      <c r="M13156" s="99"/>
      <c r="N13156" s="99"/>
      <c r="O13156" s="99"/>
      <c r="P13156" s="99"/>
      <c r="Q13156" s="99"/>
      <c r="R13156" s="99"/>
      <c r="S13156" s="99"/>
      <c r="T13156" s="99"/>
      <c r="U13156" s="99"/>
      <c r="V13156" s="99"/>
      <c r="W13156" s="99"/>
      <c r="X13156" s="99"/>
      <c r="Y13156" s="99"/>
      <c r="Z13156" s="99"/>
      <c r="AF13156" s="326"/>
    </row>
    <row r="13157" spans="1:32" x14ac:dyDescent="0.25">
      <c r="A13157" s="44" t="s">
        <v>11617</v>
      </c>
      <c r="B13157" s="44" t="s">
        <v>11297</v>
      </c>
      <c r="C13157" s="45">
        <v>240501</v>
      </c>
      <c r="D13157" s="45" t="s">
        <v>12340</v>
      </c>
      <c r="E13157" s="45" t="s">
        <v>11298</v>
      </c>
      <c r="AF13157" s="326"/>
    </row>
    <row r="13158" spans="1:32" x14ac:dyDescent="0.25">
      <c r="A13158" s="44" t="s">
        <v>9670</v>
      </c>
      <c r="B13158" s="44" t="s">
        <v>16278</v>
      </c>
      <c r="C13158" s="45" t="s">
        <v>4212</v>
      </c>
      <c r="D13158" s="93" t="s">
        <v>3876</v>
      </c>
      <c r="E13158" s="359">
        <f>DATE(2026,10,15)</f>
        <v>46310</v>
      </c>
      <c r="F13158" s="93"/>
      <c r="G13158" s="93"/>
      <c r="H13158" s="93"/>
      <c r="I13158" s="99"/>
      <c r="J13158" s="99"/>
      <c r="K13158" s="99"/>
      <c r="L13158" s="99"/>
      <c r="M13158" s="99"/>
      <c r="N13158" s="99"/>
      <c r="O13158" s="99"/>
      <c r="P13158" s="99"/>
      <c r="Q13158" s="99"/>
      <c r="R13158" s="99"/>
      <c r="S13158" s="99"/>
      <c r="T13158" s="99"/>
      <c r="U13158" s="99"/>
      <c r="V13158" s="99"/>
      <c r="W13158" s="99"/>
      <c r="X13158" s="99"/>
      <c r="Y13158" s="99"/>
      <c r="Z13158" s="99"/>
      <c r="AA13158" s="380"/>
      <c r="AF13158" s="326"/>
    </row>
    <row r="13159" spans="1:32" x14ac:dyDescent="0.3">
      <c r="A13159" s="354" t="s">
        <v>14408</v>
      </c>
      <c r="B13159" s="354" t="s">
        <v>14404</v>
      </c>
      <c r="C13159" s="356" t="s">
        <v>14405</v>
      </c>
      <c r="D13159" s="93" t="s">
        <v>1250</v>
      </c>
      <c r="E13159" s="355">
        <v>47267</v>
      </c>
      <c r="F13159" s="93"/>
      <c r="G13159" s="93"/>
      <c r="H13159" s="93"/>
      <c r="I13159" s="99"/>
      <c r="J13159" s="99"/>
      <c r="K13159" s="99"/>
      <c r="L13159" s="99"/>
      <c r="M13159" s="99"/>
      <c r="N13159" s="99"/>
      <c r="O13159" s="99"/>
      <c r="P13159" s="99"/>
      <c r="Q13159" s="99"/>
      <c r="R13159" s="99"/>
      <c r="S13159" s="99"/>
      <c r="T13159" s="99"/>
      <c r="U13159" s="99"/>
      <c r="V13159" s="99"/>
      <c r="W13159" s="99"/>
      <c r="X13159" s="99"/>
      <c r="Y13159" s="99"/>
      <c r="Z13159" s="99"/>
      <c r="AF13159" s="326"/>
    </row>
    <row r="13160" spans="1:32" x14ac:dyDescent="0.25">
      <c r="A13160" s="44" t="s">
        <v>8554</v>
      </c>
      <c r="B13160" s="44" t="s">
        <v>967</v>
      </c>
      <c r="C13160" s="45">
        <v>230601</v>
      </c>
      <c r="D13160" s="45" t="s">
        <v>12340</v>
      </c>
      <c r="E13160" s="45" t="s">
        <v>8383</v>
      </c>
      <c r="AF13160" s="326"/>
    </row>
    <row r="13161" spans="1:32" x14ac:dyDescent="0.25">
      <c r="A13161" s="44" t="s">
        <v>11618</v>
      </c>
      <c r="B13161" s="44" t="s">
        <v>10031</v>
      </c>
      <c r="C13161" s="45">
        <v>240101</v>
      </c>
      <c r="D13161" s="45" t="s">
        <v>12340</v>
      </c>
      <c r="E13161" s="45" t="s">
        <v>10032</v>
      </c>
      <c r="AF13161" s="326"/>
    </row>
    <row r="13162" spans="1:32" x14ac:dyDescent="0.25">
      <c r="A13162" s="44" t="s">
        <v>11618</v>
      </c>
      <c r="B13162" s="44" t="s">
        <v>10016</v>
      </c>
      <c r="C13162" s="45">
        <v>240103</v>
      </c>
      <c r="D13162" s="45" t="s">
        <v>12340</v>
      </c>
      <c r="E13162" s="45" t="s">
        <v>5452</v>
      </c>
      <c r="AF13162" s="326"/>
    </row>
    <row r="13163" spans="1:32" x14ac:dyDescent="0.25">
      <c r="A13163" s="44" t="s">
        <v>8555</v>
      </c>
      <c r="B13163" s="44" t="s">
        <v>5447</v>
      </c>
      <c r="C13163" s="45">
        <v>230807</v>
      </c>
      <c r="D13163" s="45" t="s">
        <v>12340</v>
      </c>
      <c r="E13163" s="45" t="s">
        <v>8966</v>
      </c>
      <c r="AF13163" s="326"/>
    </row>
    <row r="13164" spans="1:32" x14ac:dyDescent="0.25">
      <c r="A13164" s="44" t="s">
        <v>19590</v>
      </c>
      <c r="B13164" s="44" t="s">
        <v>18900</v>
      </c>
      <c r="C13164" s="45">
        <v>23110201</v>
      </c>
      <c r="D13164" s="45" t="s">
        <v>12340</v>
      </c>
      <c r="E13164" s="45" t="s">
        <v>9018</v>
      </c>
      <c r="AF13164" s="326"/>
    </row>
    <row r="13165" spans="1:32" x14ac:dyDescent="0.25">
      <c r="A13165" s="44" t="s">
        <v>19590</v>
      </c>
      <c r="B13165" s="44" t="s">
        <v>3172</v>
      </c>
      <c r="C13165" s="45">
        <v>23110202</v>
      </c>
      <c r="D13165" s="45" t="s">
        <v>12340</v>
      </c>
      <c r="E13165" s="45" t="s">
        <v>9018</v>
      </c>
      <c r="AF13165" s="326"/>
    </row>
    <row r="13166" spans="1:32" x14ac:dyDescent="0.25">
      <c r="A13166" s="44" t="s">
        <v>19590</v>
      </c>
      <c r="B13166" s="44" t="s">
        <v>5639</v>
      </c>
      <c r="C13166" s="45">
        <v>26010401</v>
      </c>
      <c r="D13166" s="45" t="s">
        <v>12340</v>
      </c>
      <c r="E13166" s="45" t="s">
        <v>18836</v>
      </c>
      <c r="AF13166" s="326"/>
    </row>
    <row r="13167" spans="1:32" x14ac:dyDescent="0.25">
      <c r="A13167" s="44" t="s">
        <v>19590</v>
      </c>
      <c r="B13167" s="44" t="s">
        <v>3298</v>
      </c>
      <c r="C13167" s="45">
        <v>26010402</v>
      </c>
      <c r="D13167" s="45" t="s">
        <v>12340</v>
      </c>
      <c r="E13167" s="45" t="s">
        <v>18836</v>
      </c>
      <c r="AF13167" s="326"/>
    </row>
    <row r="13168" spans="1:32" x14ac:dyDescent="0.25">
      <c r="A13168" s="44" t="s">
        <v>9098</v>
      </c>
      <c r="B13168" s="44" t="s">
        <v>9024</v>
      </c>
      <c r="C13168" s="45">
        <v>231001</v>
      </c>
      <c r="D13168" s="45" t="s">
        <v>12340</v>
      </c>
      <c r="E13168" s="45" t="s">
        <v>2628</v>
      </c>
      <c r="AF13168" s="326"/>
    </row>
    <row r="13169" spans="1:32" x14ac:dyDescent="0.25">
      <c r="A13169" s="44" t="s">
        <v>9671</v>
      </c>
      <c r="B13169" s="44" t="s">
        <v>16279</v>
      </c>
      <c r="C13169" s="45" t="s">
        <v>18439</v>
      </c>
      <c r="D13169" s="93" t="s">
        <v>3876</v>
      </c>
      <c r="E13169" s="359">
        <f>DATE(2029,12,17)</f>
        <v>47469</v>
      </c>
      <c r="F13169" s="93"/>
      <c r="G13169" s="93"/>
      <c r="H13169" s="93"/>
      <c r="I13169" s="99"/>
      <c r="J13169" s="99"/>
      <c r="K13169" s="99"/>
      <c r="L13169" s="99"/>
      <c r="M13169" s="99"/>
      <c r="N13169" s="99"/>
      <c r="O13169" s="99"/>
      <c r="P13169" s="99"/>
      <c r="Q13169" s="99"/>
      <c r="R13169" s="99"/>
      <c r="S13169" s="99"/>
      <c r="T13169" s="99"/>
      <c r="U13169" s="99"/>
      <c r="V13169" s="99"/>
      <c r="W13169" s="99"/>
      <c r="X13169" s="99"/>
      <c r="Y13169" s="99"/>
      <c r="Z13169" s="99"/>
      <c r="AF13169" s="326"/>
    </row>
    <row r="13170" spans="1:32" x14ac:dyDescent="0.25">
      <c r="A13170" s="44" t="s">
        <v>7036</v>
      </c>
      <c r="B13170" s="44" t="s">
        <v>2433</v>
      </c>
      <c r="C13170" s="45">
        <v>230105</v>
      </c>
      <c r="D13170" s="45" t="s">
        <v>12340</v>
      </c>
      <c r="E13170" s="45" t="s">
        <v>5580</v>
      </c>
      <c r="AF13170" s="326"/>
    </row>
    <row r="13171" spans="1:32" x14ac:dyDescent="0.25">
      <c r="A13171" s="44" t="s">
        <v>17841</v>
      </c>
      <c r="B13171" s="44" t="s">
        <v>20343</v>
      </c>
      <c r="C13171" s="45" t="s">
        <v>17817</v>
      </c>
      <c r="D13171" s="32" t="s">
        <v>12570</v>
      </c>
      <c r="E13171" s="46">
        <v>46387</v>
      </c>
      <c r="AF13171" s="326"/>
    </row>
    <row r="13172" spans="1:32" x14ac:dyDescent="0.25">
      <c r="A13172" s="256" t="s">
        <v>9202</v>
      </c>
      <c r="B13172" s="256" t="s">
        <v>9158</v>
      </c>
      <c r="C13172" s="53" t="s">
        <v>9276</v>
      </c>
      <c r="D13172" s="93" t="s">
        <v>5891</v>
      </c>
      <c r="E13172" s="257">
        <v>47059</v>
      </c>
      <c r="F13172" s="93"/>
      <c r="G13172" s="93"/>
      <c r="H13172" s="93"/>
      <c r="I13172" s="99"/>
      <c r="J13172" s="99"/>
      <c r="K13172" s="99"/>
      <c r="L13172" s="99"/>
      <c r="M13172" s="99"/>
      <c r="N13172" s="99"/>
      <c r="O13172" s="99"/>
      <c r="P13172" s="99"/>
      <c r="Q13172" s="99"/>
      <c r="R13172" s="99"/>
      <c r="S13172" s="99"/>
      <c r="T13172" s="99"/>
      <c r="U13172" s="99"/>
      <c r="V13172" s="99"/>
      <c r="W13172" s="99"/>
      <c r="X13172" s="99"/>
      <c r="Y13172" s="99"/>
      <c r="Z13172" s="99"/>
      <c r="AF13172" s="326"/>
    </row>
    <row r="13173" spans="1:32" x14ac:dyDescent="0.3">
      <c r="A13173" s="372" t="s">
        <v>12047</v>
      </c>
      <c r="B13173" s="372" t="s">
        <v>12354</v>
      </c>
      <c r="C13173" s="125" t="s">
        <v>12187</v>
      </c>
      <c r="D13173" s="32" t="s">
        <v>20621</v>
      </c>
      <c r="E13173" s="125" t="s">
        <v>5239</v>
      </c>
      <c r="F13173" s="125" t="s">
        <v>1236</v>
      </c>
      <c r="G13173" s="125" t="s">
        <v>1237</v>
      </c>
      <c r="AF13173" s="326"/>
    </row>
    <row r="13174" spans="1:32" x14ac:dyDescent="0.25">
      <c r="A13174" s="44" t="s">
        <v>13074</v>
      </c>
      <c r="B13174" s="92" t="s">
        <v>13084</v>
      </c>
      <c r="C13174" s="93" t="s">
        <v>13054</v>
      </c>
      <c r="D13174" s="93" t="s">
        <v>1250</v>
      </c>
      <c r="E13174" s="94">
        <v>47208</v>
      </c>
      <c r="F13174" s="93"/>
      <c r="G13174" s="93"/>
      <c r="H13174" s="93"/>
      <c r="I13174" s="99"/>
      <c r="J13174" s="99"/>
      <c r="K13174" s="99"/>
      <c r="L13174" s="99"/>
      <c r="M13174" s="99"/>
      <c r="N13174" s="99"/>
      <c r="O13174" s="99"/>
      <c r="P13174" s="99"/>
      <c r="Q13174" s="99"/>
      <c r="R13174" s="99"/>
      <c r="S13174" s="99"/>
      <c r="T13174" s="99"/>
      <c r="U13174" s="99"/>
      <c r="V13174" s="99"/>
      <c r="W13174" s="99"/>
      <c r="X13174" s="99"/>
      <c r="Y13174" s="99"/>
      <c r="Z13174" s="99"/>
      <c r="AF13174" s="326"/>
    </row>
    <row r="13175" spans="1:32" x14ac:dyDescent="0.25">
      <c r="A13175" s="44" t="s">
        <v>10537</v>
      </c>
      <c r="B13175" s="44" t="s">
        <v>16280</v>
      </c>
      <c r="C13175" s="45" t="s">
        <v>10609</v>
      </c>
      <c r="D13175" s="93" t="s">
        <v>3876</v>
      </c>
      <c r="E13175" s="359">
        <f>DATE(2028,5,13)</f>
        <v>46886</v>
      </c>
      <c r="F13175" s="93"/>
      <c r="G13175" s="93"/>
      <c r="H13175" s="93"/>
      <c r="I13175" s="99"/>
      <c r="J13175" s="99"/>
      <c r="K13175" s="99"/>
      <c r="L13175" s="99"/>
      <c r="M13175" s="99"/>
      <c r="N13175" s="99"/>
      <c r="O13175" s="99"/>
      <c r="P13175" s="99"/>
      <c r="Q13175" s="99"/>
      <c r="R13175" s="99"/>
      <c r="S13175" s="99"/>
      <c r="T13175" s="99"/>
      <c r="U13175" s="99"/>
      <c r="V13175" s="99"/>
      <c r="W13175" s="99"/>
      <c r="X13175" s="99"/>
      <c r="Y13175" s="99"/>
      <c r="Z13175" s="99"/>
      <c r="AF13175" s="326"/>
    </row>
    <row r="13176" spans="1:32" x14ac:dyDescent="0.25">
      <c r="A13176" s="44" t="s">
        <v>17205</v>
      </c>
      <c r="B13176" s="44" t="s">
        <v>16907</v>
      </c>
      <c r="C13176" s="45">
        <v>25050401</v>
      </c>
      <c r="D13176" s="45" t="s">
        <v>12340</v>
      </c>
      <c r="E13176" s="45" t="s">
        <v>7651</v>
      </c>
      <c r="AF13176" s="326"/>
    </row>
    <row r="13177" spans="1:32" x14ac:dyDescent="0.25">
      <c r="A13177" s="44" t="s">
        <v>13749</v>
      </c>
      <c r="B13177" s="44" t="s">
        <v>210</v>
      </c>
      <c r="C13177" s="45">
        <v>241001</v>
      </c>
      <c r="D13177" s="45" t="s">
        <v>12340</v>
      </c>
      <c r="E13177" s="45" t="s">
        <v>5650</v>
      </c>
      <c r="AF13177" s="326"/>
    </row>
    <row r="13178" spans="1:32" x14ac:dyDescent="0.25">
      <c r="A13178" s="44" t="s">
        <v>13749</v>
      </c>
      <c r="B13178" s="44" t="s">
        <v>5639</v>
      </c>
      <c r="C13178" s="45">
        <v>25010401</v>
      </c>
      <c r="D13178" s="45" t="s">
        <v>12340</v>
      </c>
      <c r="E13178" s="45" t="s">
        <v>13581</v>
      </c>
      <c r="AF13178" s="326"/>
    </row>
    <row r="13179" spans="1:32" x14ac:dyDescent="0.25">
      <c r="A13179" s="44" t="s">
        <v>13749</v>
      </c>
      <c r="B13179" s="44" t="s">
        <v>3298</v>
      </c>
      <c r="C13179" s="45">
        <v>25010402</v>
      </c>
      <c r="D13179" s="45" t="s">
        <v>12340</v>
      </c>
      <c r="E13179" s="45" t="s">
        <v>13581</v>
      </c>
      <c r="AF13179" s="326"/>
    </row>
    <row r="13180" spans="1:32" x14ac:dyDescent="0.25">
      <c r="A13180" s="44" t="s">
        <v>559</v>
      </c>
      <c r="B13180" s="44" t="s">
        <v>20362</v>
      </c>
      <c r="C13180" s="45" t="s">
        <v>10495</v>
      </c>
      <c r="D13180" s="32" t="s">
        <v>12570</v>
      </c>
      <c r="E13180" s="46">
        <v>46568</v>
      </c>
      <c r="AF13180" s="326"/>
    </row>
    <row r="13181" spans="1:32" x14ac:dyDescent="0.25">
      <c r="A13181" s="44" t="s">
        <v>13411</v>
      </c>
      <c r="B13181" s="44" t="s">
        <v>13154</v>
      </c>
      <c r="C13181" s="45">
        <v>18.239999999999998</v>
      </c>
      <c r="D13181" s="45" t="s">
        <v>13565</v>
      </c>
      <c r="E13181" s="46">
        <v>47299</v>
      </c>
      <c r="F13181" s="45"/>
      <c r="G13181" s="93"/>
      <c r="H13181" s="93"/>
      <c r="I13181" s="99"/>
      <c r="J13181" s="99"/>
      <c r="K13181" s="99"/>
      <c r="L13181" s="99"/>
      <c r="M13181" s="99"/>
      <c r="N13181" s="99"/>
      <c r="O13181" s="99"/>
      <c r="P13181" s="99"/>
      <c r="Q13181" s="99"/>
      <c r="R13181" s="99"/>
      <c r="S13181" s="99"/>
      <c r="T13181" s="99"/>
      <c r="U13181" s="99"/>
      <c r="V13181" s="99"/>
      <c r="W13181" s="99"/>
      <c r="X13181" s="99"/>
      <c r="Y13181" s="99"/>
      <c r="Z13181" s="99"/>
      <c r="AF13181" s="326"/>
    </row>
    <row r="13182" spans="1:32" x14ac:dyDescent="0.3">
      <c r="A13182" s="372" t="s">
        <v>9398</v>
      </c>
      <c r="B13182" s="372" t="s">
        <v>9352</v>
      </c>
      <c r="C13182" s="125" t="s">
        <v>9353</v>
      </c>
      <c r="D13182" s="32" t="s">
        <v>20621</v>
      </c>
      <c r="E13182" s="125" t="s">
        <v>8524</v>
      </c>
      <c r="F13182" s="125" t="s">
        <v>1237</v>
      </c>
      <c r="G13182" s="125" t="s">
        <v>1237</v>
      </c>
      <c r="AF13182" s="326"/>
    </row>
    <row r="13183" spans="1:32" x14ac:dyDescent="0.3">
      <c r="A13183" s="372" t="s">
        <v>9398</v>
      </c>
      <c r="B13183" s="372" t="s">
        <v>1218</v>
      </c>
      <c r="C13183" s="125" t="s">
        <v>11922</v>
      </c>
      <c r="D13183" s="32" t="s">
        <v>20621</v>
      </c>
      <c r="E13183" s="125" t="s">
        <v>8976</v>
      </c>
      <c r="F13183" s="125" t="s">
        <v>1237</v>
      </c>
      <c r="G13183" s="125" t="s">
        <v>1237</v>
      </c>
      <c r="AF13183" s="326"/>
    </row>
    <row r="13184" spans="1:32" x14ac:dyDescent="0.25">
      <c r="A13184" s="44" t="s">
        <v>9398</v>
      </c>
      <c r="B13184" s="44" t="s">
        <v>154</v>
      </c>
      <c r="C13184" s="45" t="s">
        <v>9439</v>
      </c>
      <c r="D13184" s="46" t="s">
        <v>13037</v>
      </c>
      <c r="E13184" s="46">
        <v>46403</v>
      </c>
      <c r="AF13184" s="326"/>
    </row>
    <row r="13185" spans="1:32" x14ac:dyDescent="0.25">
      <c r="A13185" s="44" t="s">
        <v>9398</v>
      </c>
      <c r="B13185" s="44" t="s">
        <v>154</v>
      </c>
      <c r="C13185" s="45" t="s">
        <v>15718</v>
      </c>
      <c r="D13185" s="46" t="s">
        <v>13037</v>
      </c>
      <c r="E13185" s="46">
        <v>46218</v>
      </c>
      <c r="AF13185" s="326"/>
    </row>
    <row r="13186" spans="1:32" x14ac:dyDescent="0.25">
      <c r="A13186" s="44" t="s">
        <v>19591</v>
      </c>
      <c r="B13186" s="44" t="s">
        <v>210</v>
      </c>
      <c r="C13186" s="45">
        <v>241001</v>
      </c>
      <c r="D13186" s="45" t="s">
        <v>12340</v>
      </c>
      <c r="E13186" s="45" t="s">
        <v>5650</v>
      </c>
      <c r="AF13186" s="326"/>
    </row>
    <row r="13187" spans="1:32" x14ac:dyDescent="0.25">
      <c r="A13187" s="44" t="s">
        <v>19591</v>
      </c>
      <c r="B13187" s="44" t="s">
        <v>3298</v>
      </c>
      <c r="C13187" s="45">
        <v>23010402</v>
      </c>
      <c r="D13187" s="45" t="s">
        <v>12340</v>
      </c>
      <c r="E13187" s="45" t="s">
        <v>5640</v>
      </c>
      <c r="AF13187" s="326"/>
    </row>
    <row r="13188" spans="1:32" x14ac:dyDescent="0.25">
      <c r="A13188" s="267" t="s">
        <v>6767</v>
      </c>
      <c r="B13188" s="267" t="s">
        <v>6732</v>
      </c>
      <c r="C13188" s="268">
        <v>791202207001</v>
      </c>
      <c r="D13188" s="268" t="s">
        <v>6775</v>
      </c>
      <c r="E13188" s="269">
        <v>46630</v>
      </c>
      <c r="F13188" s="93"/>
      <c r="G13188" s="93"/>
      <c r="H13188" s="93"/>
      <c r="I13188" s="99"/>
      <c r="J13188" s="99"/>
      <c r="K13188" s="99"/>
      <c r="L13188" s="99"/>
      <c r="M13188" s="99"/>
      <c r="N13188" s="99"/>
      <c r="O13188" s="99"/>
      <c r="P13188" s="99"/>
      <c r="Q13188" s="99"/>
      <c r="R13188" s="99"/>
      <c r="S13188" s="99"/>
      <c r="T13188" s="99"/>
      <c r="U13188" s="99"/>
      <c r="V13188" s="99"/>
      <c r="W13188" s="99"/>
      <c r="X13188" s="99"/>
      <c r="Y13188" s="99"/>
      <c r="Z13188" s="99"/>
      <c r="AF13188" s="326"/>
    </row>
    <row r="13189" spans="1:32" x14ac:dyDescent="0.25">
      <c r="A13189" s="44" t="s">
        <v>19592</v>
      </c>
      <c r="B13189" s="44" t="s">
        <v>7650</v>
      </c>
      <c r="C13189" s="45">
        <v>230504</v>
      </c>
      <c r="D13189" s="45" t="s">
        <v>12340</v>
      </c>
      <c r="E13189" s="45" t="s">
        <v>7651</v>
      </c>
      <c r="AF13189" s="326"/>
    </row>
    <row r="13190" spans="1:32" x14ac:dyDescent="0.25">
      <c r="A13190" s="44" t="s">
        <v>17206</v>
      </c>
      <c r="B13190" s="44" t="s">
        <v>11297</v>
      </c>
      <c r="C13190" s="45">
        <v>240501</v>
      </c>
      <c r="D13190" s="45" t="s">
        <v>12340</v>
      </c>
      <c r="E13190" s="45" t="s">
        <v>11298</v>
      </c>
      <c r="AF13190" s="326"/>
    </row>
    <row r="13191" spans="1:32" x14ac:dyDescent="0.25">
      <c r="A13191" s="44" t="s">
        <v>18175</v>
      </c>
      <c r="B13191" s="44" t="s">
        <v>18176</v>
      </c>
      <c r="C13191" s="45" t="s">
        <v>18440</v>
      </c>
      <c r="D13191" s="93" t="s">
        <v>3876</v>
      </c>
      <c r="E13191" s="359">
        <f>DATE(2029,8,11)</f>
        <v>47341</v>
      </c>
      <c r="F13191" s="93"/>
      <c r="G13191" s="93"/>
      <c r="H13191" s="93"/>
      <c r="I13191" s="99"/>
      <c r="J13191" s="99"/>
      <c r="K13191" s="99"/>
      <c r="L13191" s="99"/>
      <c r="M13191" s="99"/>
      <c r="N13191" s="99"/>
      <c r="O13191" s="99"/>
      <c r="P13191" s="99"/>
      <c r="Q13191" s="99"/>
      <c r="R13191" s="99"/>
      <c r="S13191" s="99"/>
      <c r="T13191" s="99"/>
      <c r="U13191" s="99"/>
      <c r="V13191" s="99"/>
      <c r="W13191" s="99"/>
      <c r="X13191" s="99"/>
      <c r="Y13191" s="99"/>
      <c r="Z13191" s="99"/>
      <c r="AF13191" s="326"/>
    </row>
    <row r="13192" spans="1:32" x14ac:dyDescent="0.25">
      <c r="A13192" s="44" t="s">
        <v>7037</v>
      </c>
      <c r="B13192" s="44" t="s">
        <v>2433</v>
      </c>
      <c r="C13192" s="45">
        <v>230105</v>
      </c>
      <c r="D13192" s="45" t="s">
        <v>12340</v>
      </c>
      <c r="E13192" s="45" t="s">
        <v>5580</v>
      </c>
      <c r="AF13192" s="326"/>
    </row>
    <row r="13193" spans="1:32" x14ac:dyDescent="0.25">
      <c r="A13193" s="44" t="s">
        <v>15719</v>
      </c>
      <c r="B13193" s="44" t="s">
        <v>2610</v>
      </c>
      <c r="C13193" s="45" t="s">
        <v>15720</v>
      </c>
      <c r="D13193" s="46" t="s">
        <v>13037</v>
      </c>
      <c r="E13193" s="46">
        <v>46162</v>
      </c>
      <c r="AF13193" s="326"/>
    </row>
    <row r="13194" spans="1:32" x14ac:dyDescent="0.25">
      <c r="A13194" s="44" t="s">
        <v>7038</v>
      </c>
      <c r="B13194" s="44" t="s">
        <v>3598</v>
      </c>
      <c r="C13194" s="45">
        <v>230301</v>
      </c>
      <c r="D13194" s="45" t="s">
        <v>12340</v>
      </c>
      <c r="E13194" s="45" t="s">
        <v>5580</v>
      </c>
      <c r="AF13194" s="326"/>
    </row>
    <row r="13195" spans="1:32" x14ac:dyDescent="0.25">
      <c r="A13195" s="44" t="s">
        <v>13750</v>
      </c>
      <c r="B13195" s="44" t="s">
        <v>210</v>
      </c>
      <c r="C13195" s="45">
        <v>241001</v>
      </c>
      <c r="D13195" s="45" t="s">
        <v>12340</v>
      </c>
      <c r="E13195" s="45" t="s">
        <v>5650</v>
      </c>
      <c r="AF13195" s="326"/>
    </row>
    <row r="13196" spans="1:32" x14ac:dyDescent="0.25">
      <c r="A13196" s="256" t="s">
        <v>9203</v>
      </c>
      <c r="B13196" s="256" t="s">
        <v>9168</v>
      </c>
      <c r="C13196" s="53" t="s">
        <v>9277</v>
      </c>
      <c r="D13196" s="93" t="s">
        <v>5891</v>
      </c>
      <c r="E13196" s="257">
        <v>46727</v>
      </c>
      <c r="F13196" s="93"/>
      <c r="G13196" s="93"/>
      <c r="H13196" s="93"/>
      <c r="I13196" s="99"/>
      <c r="J13196" s="99"/>
      <c r="K13196" s="99"/>
      <c r="L13196" s="99"/>
      <c r="M13196" s="99"/>
      <c r="N13196" s="99"/>
      <c r="O13196" s="99"/>
      <c r="P13196" s="99"/>
      <c r="Q13196" s="99"/>
      <c r="R13196" s="99"/>
      <c r="S13196" s="99"/>
      <c r="T13196" s="99"/>
      <c r="U13196" s="99"/>
      <c r="V13196" s="99"/>
      <c r="W13196" s="99"/>
      <c r="X13196" s="99"/>
      <c r="Y13196" s="99"/>
      <c r="Z13196" s="99"/>
      <c r="AF13196" s="326"/>
    </row>
    <row r="13197" spans="1:32" x14ac:dyDescent="0.25">
      <c r="A13197" s="256" t="s">
        <v>9203</v>
      </c>
      <c r="B13197" s="256" t="s">
        <v>9168</v>
      </c>
      <c r="C13197" s="53" t="s">
        <v>9277</v>
      </c>
      <c r="D13197" s="93" t="s">
        <v>5891</v>
      </c>
      <c r="E13197" s="257">
        <v>46727</v>
      </c>
      <c r="F13197" s="93"/>
      <c r="G13197" s="93"/>
      <c r="H13197" s="93"/>
      <c r="I13197" s="99"/>
      <c r="J13197" s="99"/>
      <c r="K13197" s="99"/>
      <c r="L13197" s="99"/>
      <c r="M13197" s="99"/>
      <c r="N13197" s="99"/>
      <c r="O13197" s="99"/>
      <c r="P13197" s="99"/>
      <c r="Q13197" s="99"/>
      <c r="R13197" s="99"/>
      <c r="S13197" s="99"/>
      <c r="T13197" s="99"/>
      <c r="U13197" s="99"/>
      <c r="V13197" s="99"/>
      <c r="W13197" s="99"/>
      <c r="X13197" s="99"/>
      <c r="Y13197" s="99"/>
      <c r="Z13197" s="99"/>
      <c r="AF13197" s="326"/>
    </row>
    <row r="13198" spans="1:32" x14ac:dyDescent="0.25">
      <c r="A13198" s="256" t="s">
        <v>9203</v>
      </c>
      <c r="B13198" s="256" t="s">
        <v>15253</v>
      </c>
      <c r="C13198" s="53" t="s">
        <v>15413</v>
      </c>
      <c r="D13198" s="93" t="s">
        <v>5891</v>
      </c>
      <c r="E13198" s="257">
        <v>47406</v>
      </c>
      <c r="F13198" s="93"/>
      <c r="G13198" s="93"/>
      <c r="H13198" s="93"/>
      <c r="I13198" s="99"/>
      <c r="J13198" s="99"/>
      <c r="K13198" s="99"/>
      <c r="L13198" s="99"/>
      <c r="M13198" s="99"/>
      <c r="N13198" s="99"/>
      <c r="O13198" s="99"/>
      <c r="P13198" s="99"/>
      <c r="Q13198" s="99"/>
      <c r="R13198" s="99"/>
      <c r="S13198" s="99"/>
      <c r="T13198" s="99"/>
      <c r="U13198" s="99"/>
      <c r="V13198" s="99"/>
      <c r="W13198" s="99"/>
      <c r="X13198" s="99"/>
      <c r="Y13198" s="99"/>
      <c r="Z13198" s="99"/>
      <c r="AF13198" s="326"/>
    </row>
    <row r="13199" spans="1:32" x14ac:dyDescent="0.25">
      <c r="A13199" s="256" t="s">
        <v>5987</v>
      </c>
      <c r="B13199" s="256" t="s">
        <v>5988</v>
      </c>
      <c r="C13199" s="53" t="s">
        <v>5989</v>
      </c>
      <c r="D13199" s="93" t="s">
        <v>5891</v>
      </c>
      <c r="E13199" s="257">
        <v>46635</v>
      </c>
      <c r="F13199" s="93"/>
      <c r="G13199" s="93"/>
      <c r="H13199" s="93"/>
      <c r="I13199" s="99"/>
      <c r="J13199" s="99"/>
      <c r="K13199" s="99"/>
      <c r="L13199" s="99"/>
      <c r="M13199" s="99"/>
      <c r="N13199" s="99"/>
      <c r="O13199" s="99"/>
      <c r="P13199" s="99"/>
      <c r="Q13199" s="99"/>
      <c r="R13199" s="99"/>
      <c r="S13199" s="99"/>
      <c r="T13199" s="99"/>
      <c r="U13199" s="99"/>
      <c r="V13199" s="99"/>
      <c r="W13199" s="99"/>
      <c r="X13199" s="99"/>
      <c r="Y13199" s="99"/>
      <c r="Z13199" s="99"/>
      <c r="AF13199" s="326"/>
    </row>
    <row r="13200" spans="1:32" x14ac:dyDescent="0.25">
      <c r="A13200" s="256" t="s">
        <v>5987</v>
      </c>
      <c r="B13200" s="256" t="s">
        <v>5988</v>
      </c>
      <c r="C13200" s="53" t="s">
        <v>5989</v>
      </c>
      <c r="D13200" s="93" t="s">
        <v>5891</v>
      </c>
      <c r="E13200" s="257">
        <v>46635</v>
      </c>
      <c r="F13200" s="93"/>
      <c r="G13200" s="93"/>
      <c r="H13200" s="93"/>
      <c r="I13200" s="99"/>
      <c r="J13200" s="99"/>
      <c r="K13200" s="99"/>
      <c r="L13200" s="99"/>
      <c r="M13200" s="99"/>
      <c r="N13200" s="99"/>
      <c r="O13200" s="99"/>
      <c r="P13200" s="99"/>
      <c r="Q13200" s="99"/>
      <c r="R13200" s="99"/>
      <c r="S13200" s="99"/>
      <c r="T13200" s="99"/>
      <c r="U13200" s="99"/>
      <c r="V13200" s="99"/>
      <c r="W13200" s="99"/>
      <c r="X13200" s="99"/>
      <c r="Y13200" s="99"/>
      <c r="Z13200" s="99"/>
      <c r="AF13200" s="326"/>
    </row>
    <row r="13201" spans="1:32" x14ac:dyDescent="0.3">
      <c r="A13201" s="57" t="s">
        <v>4254</v>
      </c>
      <c r="B13201" s="92" t="s">
        <v>2351</v>
      </c>
      <c r="C13201" s="146" t="s">
        <v>11151</v>
      </c>
      <c r="D13201" s="146" t="s">
        <v>1788</v>
      </c>
      <c r="E13201" s="107">
        <v>45991</v>
      </c>
      <c r="F13201" s="93"/>
      <c r="G13201" s="93"/>
      <c r="H13201" s="93"/>
      <c r="I13201" s="99"/>
      <c r="J13201" s="99"/>
      <c r="K13201" s="99"/>
      <c r="L13201" s="99"/>
      <c r="M13201" s="99"/>
      <c r="N13201" s="99"/>
      <c r="O13201" s="99"/>
      <c r="P13201" s="99"/>
      <c r="Q13201" s="99"/>
      <c r="R13201" s="99"/>
      <c r="S13201" s="99"/>
      <c r="T13201" s="99"/>
      <c r="U13201" s="99"/>
      <c r="V13201" s="99"/>
      <c r="W13201" s="99"/>
      <c r="X13201" s="99"/>
      <c r="Y13201" s="99"/>
      <c r="Z13201" s="99"/>
      <c r="AF13201" s="326"/>
    </row>
    <row r="13202" spans="1:32" x14ac:dyDescent="0.3">
      <c r="A13202" s="57" t="s">
        <v>4254</v>
      </c>
      <c r="B13202" s="92" t="s">
        <v>2351</v>
      </c>
      <c r="C13202" s="93" t="s">
        <v>11150</v>
      </c>
      <c r="D13202" s="93" t="s">
        <v>1816</v>
      </c>
      <c r="E13202" s="94">
        <v>46357</v>
      </c>
      <c r="F13202" s="93"/>
      <c r="G13202" s="93"/>
      <c r="H13202" s="93"/>
      <c r="I13202" s="99"/>
      <c r="J13202" s="99"/>
      <c r="K13202" s="99"/>
      <c r="L13202" s="99"/>
      <c r="M13202" s="99"/>
      <c r="N13202" s="99"/>
      <c r="O13202" s="99"/>
      <c r="P13202" s="99"/>
      <c r="Q13202" s="99"/>
      <c r="R13202" s="99"/>
      <c r="S13202" s="99"/>
      <c r="T13202" s="99"/>
      <c r="U13202" s="99"/>
      <c r="V13202" s="99"/>
      <c r="W13202" s="99"/>
      <c r="X13202" s="99"/>
      <c r="Y13202" s="99"/>
      <c r="Z13202" s="99"/>
      <c r="AA13202" s="380"/>
      <c r="AF13202" s="326"/>
    </row>
    <row r="13203" spans="1:32" x14ac:dyDescent="0.25">
      <c r="A13203" s="44" t="s">
        <v>4254</v>
      </c>
      <c r="B13203" s="44" t="s">
        <v>3160</v>
      </c>
      <c r="C13203" s="45">
        <v>230901</v>
      </c>
      <c r="D13203" s="45" t="s">
        <v>12340</v>
      </c>
      <c r="E13203" s="45" t="s">
        <v>8524</v>
      </c>
      <c r="AF13203" s="326"/>
    </row>
    <row r="13204" spans="1:32" x14ac:dyDescent="0.3">
      <c r="A13204" s="372" t="s">
        <v>12475</v>
      </c>
      <c r="B13204" s="372" t="s">
        <v>4223</v>
      </c>
      <c r="C13204" s="125" t="s">
        <v>12347</v>
      </c>
      <c r="D13204" s="32" t="s">
        <v>20621</v>
      </c>
      <c r="E13204" s="125" t="s">
        <v>5075</v>
      </c>
      <c r="F13204" s="125" t="s">
        <v>1236</v>
      </c>
      <c r="G13204" s="125" t="s">
        <v>1237</v>
      </c>
      <c r="AF13204" s="326"/>
    </row>
    <row r="13205" spans="1:32" x14ac:dyDescent="0.25">
      <c r="A13205" s="44" t="s">
        <v>12475</v>
      </c>
      <c r="B13205" s="44" t="s">
        <v>13188</v>
      </c>
      <c r="C13205" s="45">
        <v>35.24</v>
      </c>
      <c r="D13205" s="45" t="s">
        <v>13565</v>
      </c>
      <c r="E13205" s="46">
        <v>47299</v>
      </c>
      <c r="F13205" s="45"/>
      <c r="G13205" s="93"/>
      <c r="H13205" s="93"/>
      <c r="I13205" s="99"/>
      <c r="J13205" s="99"/>
      <c r="K13205" s="99"/>
      <c r="L13205" s="99"/>
      <c r="M13205" s="99"/>
      <c r="N13205" s="99"/>
      <c r="O13205" s="99"/>
      <c r="P13205" s="99"/>
      <c r="Q13205" s="99"/>
      <c r="R13205" s="99"/>
      <c r="S13205" s="99"/>
      <c r="T13205" s="99"/>
      <c r="U13205" s="99"/>
      <c r="V13205" s="99"/>
      <c r="W13205" s="99"/>
      <c r="X13205" s="99"/>
      <c r="Y13205" s="99"/>
      <c r="Z13205" s="99"/>
      <c r="AF13205" s="326"/>
    </row>
    <row r="13206" spans="1:32" x14ac:dyDescent="0.3">
      <c r="A13206" s="57" t="s">
        <v>3821</v>
      </c>
      <c r="B13206" s="92" t="s">
        <v>3862</v>
      </c>
      <c r="C13206" s="93" t="s">
        <v>3860</v>
      </c>
      <c r="D13206" s="93" t="s">
        <v>3861</v>
      </c>
      <c r="E13206" s="94">
        <v>46203</v>
      </c>
      <c r="F13206" s="93"/>
      <c r="G13206" s="93"/>
      <c r="H13206" s="93"/>
      <c r="I13206" s="99"/>
      <c r="J13206" s="99"/>
      <c r="K13206" s="99"/>
      <c r="L13206" s="99"/>
      <c r="M13206" s="99"/>
      <c r="N13206" s="99"/>
      <c r="O13206" s="99"/>
      <c r="P13206" s="99"/>
      <c r="Q13206" s="99"/>
      <c r="R13206" s="99"/>
      <c r="S13206" s="99"/>
      <c r="T13206" s="99"/>
      <c r="U13206" s="99"/>
      <c r="V13206" s="99"/>
      <c r="W13206" s="99"/>
      <c r="X13206" s="99"/>
      <c r="Y13206" s="99"/>
      <c r="Z13206" s="99"/>
      <c r="AA13206" s="380"/>
      <c r="AF13206" s="326"/>
    </row>
    <row r="13207" spans="1:32" x14ac:dyDescent="0.3">
      <c r="A13207" s="57" t="s">
        <v>4951</v>
      </c>
      <c r="B13207" s="58" t="s">
        <v>4104</v>
      </c>
      <c r="C13207" s="62">
        <v>23022</v>
      </c>
      <c r="D13207" s="93" t="s">
        <v>5007</v>
      </c>
      <c r="E13207" s="60">
        <v>46265</v>
      </c>
      <c r="F13207" s="379"/>
      <c r="G13207" s="379"/>
      <c r="H13207" s="379"/>
      <c r="I13207" s="380"/>
      <c r="J13207" s="380"/>
      <c r="K13207" s="380"/>
      <c r="L13207" s="380"/>
      <c r="M13207" s="380"/>
      <c r="N13207" s="380"/>
      <c r="O13207" s="380"/>
      <c r="P13207" s="380"/>
      <c r="Q13207" s="380"/>
      <c r="R13207" s="380"/>
      <c r="S13207" s="380"/>
      <c r="T13207" s="380"/>
      <c r="U13207" s="380"/>
      <c r="V13207" s="380"/>
      <c r="W13207" s="380"/>
      <c r="X13207" s="380"/>
      <c r="Y13207" s="380"/>
      <c r="Z13207" s="380"/>
      <c r="AA13207" s="380"/>
      <c r="AF13207" s="326"/>
    </row>
    <row r="13208" spans="1:32" x14ac:dyDescent="0.3">
      <c r="A13208" s="372" t="s">
        <v>12476</v>
      </c>
      <c r="B13208" s="372" t="s">
        <v>12354</v>
      </c>
      <c r="C13208" s="125" t="s">
        <v>12187</v>
      </c>
      <c r="D13208" s="32" t="s">
        <v>20621</v>
      </c>
      <c r="E13208" s="125" t="s">
        <v>5239</v>
      </c>
      <c r="F13208" s="125" t="s">
        <v>1236</v>
      </c>
      <c r="G13208" s="125" t="s">
        <v>1237</v>
      </c>
      <c r="AF13208" s="326"/>
    </row>
    <row r="13209" spans="1:32" x14ac:dyDescent="0.25">
      <c r="A13209" s="44" t="s">
        <v>835</v>
      </c>
      <c r="B13209" s="44" t="s">
        <v>974</v>
      </c>
      <c r="C13209" s="45">
        <v>220104</v>
      </c>
      <c r="D13209" s="45" t="s">
        <v>12340</v>
      </c>
      <c r="E13209" s="45" t="s">
        <v>5452</v>
      </c>
      <c r="AF13209" s="326"/>
    </row>
    <row r="13210" spans="1:32" x14ac:dyDescent="0.25">
      <c r="A13210" s="44" t="s">
        <v>835</v>
      </c>
      <c r="B13210" s="44" t="s">
        <v>210</v>
      </c>
      <c r="C13210" s="45">
        <v>241001</v>
      </c>
      <c r="D13210" s="45" t="s">
        <v>12340</v>
      </c>
      <c r="E13210" s="45" t="s">
        <v>5650</v>
      </c>
      <c r="AF13210" s="326"/>
    </row>
    <row r="13211" spans="1:32" x14ac:dyDescent="0.25">
      <c r="A13211" s="44" t="s">
        <v>8098</v>
      </c>
      <c r="B13211" s="44" t="s">
        <v>152</v>
      </c>
      <c r="C13211" s="45" t="s">
        <v>8099</v>
      </c>
      <c r="D13211" s="45" t="s">
        <v>12177</v>
      </c>
      <c r="E13211" s="45" t="s">
        <v>4375</v>
      </c>
      <c r="F13211" s="93"/>
      <c r="G13211" s="93"/>
      <c r="H13211" s="93"/>
      <c r="I13211" s="99"/>
      <c r="J13211" s="99"/>
      <c r="K13211" s="99"/>
      <c r="L13211" s="99"/>
      <c r="M13211" s="99"/>
      <c r="N13211" s="99"/>
      <c r="O13211" s="99"/>
      <c r="P13211" s="99"/>
      <c r="Q13211" s="99"/>
      <c r="R13211" s="99"/>
      <c r="S13211" s="99"/>
      <c r="T13211" s="99"/>
      <c r="U13211" s="99"/>
      <c r="V13211" s="99"/>
      <c r="W13211" s="99"/>
      <c r="X13211" s="99"/>
      <c r="Y13211" s="99"/>
      <c r="Z13211" s="99"/>
      <c r="AF13211" s="326"/>
    </row>
    <row r="13212" spans="1:32" x14ac:dyDescent="0.25">
      <c r="A13212" s="44" t="s">
        <v>8098</v>
      </c>
      <c r="B13212" s="44" t="s">
        <v>152</v>
      </c>
      <c r="C13212" s="45" t="s">
        <v>8099</v>
      </c>
      <c r="D13212" s="93" t="s">
        <v>18817</v>
      </c>
      <c r="E13212" s="45" t="s">
        <v>4375</v>
      </c>
      <c r="F13212" s="379"/>
      <c r="G13212" s="379"/>
      <c r="H13212" s="379"/>
      <c r="I13212" s="380"/>
      <c r="J13212" s="380"/>
      <c r="K13212" s="380"/>
      <c r="L13212" s="380"/>
      <c r="M13212" s="380"/>
      <c r="N13212" s="380"/>
      <c r="O13212" s="380"/>
      <c r="P13212" s="380"/>
      <c r="Q13212" s="380"/>
      <c r="R13212" s="380"/>
      <c r="S13212" s="380"/>
      <c r="T13212" s="380"/>
      <c r="U13212" s="380"/>
      <c r="V13212" s="380"/>
      <c r="W13212" s="380"/>
      <c r="X13212" s="380"/>
      <c r="Y13212" s="380"/>
      <c r="Z13212" s="380"/>
      <c r="AA13212" s="380"/>
      <c r="AF13212" s="326"/>
    </row>
    <row r="13213" spans="1:32" x14ac:dyDescent="0.25">
      <c r="A13213" s="44" t="s">
        <v>8098</v>
      </c>
      <c r="B13213" s="44" t="s">
        <v>152</v>
      </c>
      <c r="C13213" s="45" t="s">
        <v>8099</v>
      </c>
      <c r="D13213" s="45" t="s">
        <v>10697</v>
      </c>
      <c r="E13213" s="46">
        <v>46295</v>
      </c>
      <c r="F13213" s="93"/>
      <c r="G13213" s="93"/>
      <c r="H13213" s="93"/>
      <c r="I13213" s="99"/>
      <c r="J13213" s="99"/>
      <c r="K13213" s="99"/>
      <c r="L13213" s="99"/>
      <c r="M13213" s="99"/>
      <c r="N13213" s="99"/>
      <c r="O13213" s="99"/>
      <c r="P13213" s="99"/>
      <c r="Q13213" s="99"/>
      <c r="R13213" s="99"/>
      <c r="S13213" s="99"/>
      <c r="T13213" s="99"/>
      <c r="U13213" s="99"/>
      <c r="V13213" s="99"/>
      <c r="W13213" s="99"/>
      <c r="X13213" s="99"/>
      <c r="Y13213" s="99"/>
      <c r="Z13213" s="99"/>
      <c r="AF13213" s="326"/>
    </row>
    <row r="13214" spans="1:32" x14ac:dyDescent="0.25">
      <c r="A13214" s="44" t="s">
        <v>8338</v>
      </c>
      <c r="B13214" s="44" t="s">
        <v>3598</v>
      </c>
      <c r="C13214" s="45">
        <v>230301</v>
      </c>
      <c r="D13214" s="45" t="s">
        <v>12340</v>
      </c>
      <c r="E13214" s="45" t="s">
        <v>5580</v>
      </c>
      <c r="AF13214" s="326"/>
    </row>
    <row r="13215" spans="1:32" x14ac:dyDescent="0.25">
      <c r="A13215" s="44" t="s">
        <v>10297</v>
      </c>
      <c r="B13215" s="92" t="s">
        <v>10390</v>
      </c>
      <c r="C13215" s="56" t="s">
        <v>10120</v>
      </c>
      <c r="D13215" s="146" t="s">
        <v>10389</v>
      </c>
      <c r="E13215" s="107">
        <v>45838</v>
      </c>
      <c r="F13215" s="93"/>
      <c r="G13215" s="93"/>
      <c r="H13215" s="93"/>
      <c r="I13215" s="99"/>
      <c r="J13215" s="99"/>
      <c r="K13215" s="99"/>
      <c r="L13215" s="99"/>
      <c r="M13215" s="99"/>
      <c r="N13215" s="99"/>
      <c r="O13215" s="99"/>
      <c r="P13215" s="99"/>
      <c r="Q13215" s="99"/>
      <c r="R13215" s="99"/>
      <c r="S13215" s="99"/>
      <c r="T13215" s="99"/>
      <c r="U13215" s="99"/>
      <c r="V13215" s="99"/>
      <c r="W13215" s="99"/>
      <c r="X13215" s="99"/>
      <c r="Y13215" s="99"/>
      <c r="Z13215" s="99"/>
      <c r="AF13215" s="326"/>
    </row>
    <row r="13216" spans="1:32" x14ac:dyDescent="0.25">
      <c r="A13216" s="44" t="s">
        <v>20307</v>
      </c>
      <c r="B13216" s="44" t="s">
        <v>20365</v>
      </c>
      <c r="C13216" s="45" t="s">
        <v>20366</v>
      </c>
      <c r="D13216" s="32" t="s">
        <v>12570</v>
      </c>
      <c r="E13216" s="46">
        <v>46507</v>
      </c>
      <c r="AF13216" s="326"/>
    </row>
    <row r="13217" spans="1:32" x14ac:dyDescent="0.25">
      <c r="A13217" s="44" t="s">
        <v>14310</v>
      </c>
      <c r="B13217" s="44" t="s">
        <v>5639</v>
      </c>
      <c r="C13217" s="45">
        <v>25010401</v>
      </c>
      <c r="D13217" s="45" t="s">
        <v>12340</v>
      </c>
      <c r="E13217" s="45" t="s">
        <v>13581</v>
      </c>
      <c r="AF13217" s="326"/>
    </row>
    <row r="13218" spans="1:32" x14ac:dyDescent="0.25">
      <c r="A13218" s="44" t="s">
        <v>14310</v>
      </c>
      <c r="B13218" s="44" t="s">
        <v>3298</v>
      </c>
      <c r="C13218" s="45">
        <v>25010402</v>
      </c>
      <c r="D13218" s="45" t="s">
        <v>12340</v>
      </c>
      <c r="E13218" s="45" t="s">
        <v>13581</v>
      </c>
      <c r="AF13218" s="326"/>
    </row>
    <row r="13219" spans="1:32" x14ac:dyDescent="0.3">
      <c r="A13219" s="372" t="s">
        <v>17541</v>
      </c>
      <c r="B13219" s="372" t="s">
        <v>5061</v>
      </c>
      <c r="C13219" s="125" t="s">
        <v>17483</v>
      </c>
      <c r="D13219" s="32" t="s">
        <v>20621</v>
      </c>
      <c r="E13219" s="125" t="s">
        <v>5246</v>
      </c>
      <c r="F13219" s="125" t="s">
        <v>1236</v>
      </c>
      <c r="G13219" s="125" t="s">
        <v>1237</v>
      </c>
      <c r="AF13219" s="326"/>
    </row>
    <row r="13220" spans="1:32" x14ac:dyDescent="0.3">
      <c r="A13220" s="372" t="s">
        <v>16641</v>
      </c>
      <c r="B13220" s="372" t="s">
        <v>1660</v>
      </c>
      <c r="C13220" s="125" t="s">
        <v>14425</v>
      </c>
      <c r="D13220" s="32" t="s">
        <v>20621</v>
      </c>
      <c r="E13220" s="125" t="s">
        <v>12895</v>
      </c>
      <c r="F13220" s="125" t="s">
        <v>1236</v>
      </c>
      <c r="G13220" s="125" t="s">
        <v>1237</v>
      </c>
      <c r="AF13220" s="326"/>
    </row>
    <row r="13221" spans="1:32" x14ac:dyDescent="0.3">
      <c r="A13221" s="372" t="s">
        <v>16641</v>
      </c>
      <c r="B13221" s="372" t="s">
        <v>1214</v>
      </c>
      <c r="C13221" s="125" t="s">
        <v>18610</v>
      </c>
      <c r="D13221" s="32" t="s">
        <v>20621</v>
      </c>
      <c r="E13221" s="125" t="s">
        <v>8976</v>
      </c>
      <c r="F13221" s="125" t="s">
        <v>1236</v>
      </c>
      <c r="G13221" s="125" t="s">
        <v>1237</v>
      </c>
      <c r="AF13221" s="326"/>
    </row>
    <row r="13222" spans="1:32" x14ac:dyDescent="0.3">
      <c r="A13222" s="372" t="s">
        <v>20543</v>
      </c>
      <c r="B13222" s="372" t="s">
        <v>1214</v>
      </c>
      <c r="C13222" s="125" t="s">
        <v>18610</v>
      </c>
      <c r="D13222" s="32" t="s">
        <v>20621</v>
      </c>
      <c r="E13222" s="125" t="s">
        <v>8976</v>
      </c>
      <c r="F13222" s="125" t="s">
        <v>1236</v>
      </c>
      <c r="G13222" s="125" t="s">
        <v>1237</v>
      </c>
      <c r="AF13222" s="326"/>
    </row>
    <row r="13223" spans="1:32" x14ac:dyDescent="0.3">
      <c r="A13223" s="372" t="s">
        <v>20543</v>
      </c>
      <c r="B13223" s="372" t="s">
        <v>1215</v>
      </c>
      <c r="C13223" s="125" t="s">
        <v>20616</v>
      </c>
      <c r="D13223" s="32" t="s">
        <v>20621</v>
      </c>
      <c r="E13223" s="125" t="s">
        <v>10032</v>
      </c>
      <c r="F13223" s="125" t="s">
        <v>1236</v>
      </c>
      <c r="G13223" s="125" t="s">
        <v>1237</v>
      </c>
      <c r="AF13223" s="326"/>
    </row>
    <row r="13224" spans="1:32" x14ac:dyDescent="0.25">
      <c r="A13224" s="44" t="s">
        <v>7481</v>
      </c>
      <c r="B13224" s="44" t="s">
        <v>11139</v>
      </c>
      <c r="C13224" s="45" t="s">
        <v>11140</v>
      </c>
      <c r="D13224" s="45" t="s">
        <v>1250</v>
      </c>
      <c r="E13224" s="94">
        <v>46283</v>
      </c>
      <c r="F13224" s="45"/>
      <c r="G13224" s="45"/>
      <c r="H13224" s="93"/>
      <c r="I13224" s="99"/>
      <c r="J13224" s="99"/>
      <c r="K13224" s="99"/>
      <c r="L13224" s="99"/>
      <c r="M13224" s="99"/>
      <c r="N13224" s="99"/>
      <c r="O13224" s="99"/>
      <c r="P13224" s="99"/>
      <c r="Q13224" s="99"/>
      <c r="R13224" s="99"/>
      <c r="S13224" s="99"/>
      <c r="T13224" s="99"/>
      <c r="U13224" s="99"/>
      <c r="V13224" s="99"/>
      <c r="W13224" s="99"/>
      <c r="X13224" s="99"/>
      <c r="Y13224" s="99"/>
      <c r="Z13224" s="99"/>
      <c r="AA13224" s="380"/>
      <c r="AF13224" s="326"/>
    </row>
    <row r="13225" spans="1:32" x14ac:dyDescent="0.25">
      <c r="A13225" s="44" t="s">
        <v>14311</v>
      </c>
      <c r="B13225" s="44" t="s">
        <v>5639</v>
      </c>
      <c r="C13225" s="45">
        <v>25010401</v>
      </c>
      <c r="D13225" s="45" t="s">
        <v>12340</v>
      </c>
      <c r="E13225" s="45" t="s">
        <v>13581</v>
      </c>
      <c r="AF13225" s="326"/>
    </row>
    <row r="13226" spans="1:32" x14ac:dyDescent="0.25">
      <c r="A13226" s="44" t="s">
        <v>14311</v>
      </c>
      <c r="B13226" s="44" t="s">
        <v>18828</v>
      </c>
      <c r="C13226" s="45">
        <v>25010501</v>
      </c>
      <c r="D13226" s="45" t="s">
        <v>12340</v>
      </c>
      <c r="E13226" s="45" t="s">
        <v>13567</v>
      </c>
      <c r="AF13226" s="326"/>
    </row>
    <row r="13227" spans="1:32" x14ac:dyDescent="0.25">
      <c r="A13227" s="44" t="s">
        <v>8140</v>
      </c>
      <c r="B13227" s="44" t="s">
        <v>281</v>
      </c>
      <c r="C13227" s="45" t="s">
        <v>8141</v>
      </c>
      <c r="D13227" s="45" t="s">
        <v>12177</v>
      </c>
      <c r="E13227" s="45" t="s">
        <v>12899</v>
      </c>
      <c r="F13227" s="93"/>
      <c r="G13227" s="93"/>
      <c r="H13227" s="93"/>
      <c r="I13227" s="99"/>
      <c r="J13227" s="99"/>
      <c r="K13227" s="99"/>
      <c r="L13227" s="99"/>
      <c r="M13227" s="99"/>
      <c r="N13227" s="99"/>
      <c r="O13227" s="99"/>
      <c r="P13227" s="99"/>
      <c r="Q13227" s="99"/>
      <c r="R13227" s="99"/>
      <c r="S13227" s="99"/>
      <c r="T13227" s="99"/>
      <c r="U13227" s="99"/>
      <c r="V13227" s="99"/>
      <c r="W13227" s="99"/>
      <c r="X13227" s="99"/>
      <c r="Y13227" s="99"/>
      <c r="Z13227" s="99"/>
      <c r="AF13227" s="326"/>
    </row>
    <row r="13228" spans="1:32" x14ac:dyDescent="0.25">
      <c r="A13228" s="44" t="s">
        <v>8140</v>
      </c>
      <c r="B13228" s="44" t="s">
        <v>281</v>
      </c>
      <c r="C13228" s="45" t="s">
        <v>8141</v>
      </c>
      <c r="D13228" s="93" t="s">
        <v>18817</v>
      </c>
      <c r="E13228" s="45" t="s">
        <v>12899</v>
      </c>
      <c r="F13228" s="379"/>
      <c r="G13228" s="379"/>
      <c r="H13228" s="379"/>
      <c r="I13228" s="380"/>
      <c r="J13228" s="380"/>
      <c r="K13228" s="380"/>
      <c r="L13228" s="380"/>
      <c r="M13228" s="380"/>
      <c r="N13228" s="380"/>
      <c r="O13228" s="380"/>
      <c r="P13228" s="380"/>
      <c r="Q13228" s="380"/>
      <c r="R13228" s="380"/>
      <c r="S13228" s="380"/>
      <c r="T13228" s="380"/>
      <c r="U13228" s="380"/>
      <c r="V13228" s="380"/>
      <c r="W13228" s="380"/>
      <c r="X13228" s="380"/>
      <c r="Y13228" s="380"/>
      <c r="Z13228" s="380"/>
      <c r="AA13228" s="380"/>
      <c r="AF13228" s="326"/>
    </row>
    <row r="13229" spans="1:32" x14ac:dyDescent="0.25">
      <c r="A13229" s="44" t="s">
        <v>8140</v>
      </c>
      <c r="B13229" s="44" t="s">
        <v>281</v>
      </c>
      <c r="C13229" s="45" t="s">
        <v>8141</v>
      </c>
      <c r="D13229" s="45" t="s">
        <v>10697</v>
      </c>
      <c r="E13229" s="45" t="s">
        <v>5072</v>
      </c>
      <c r="F13229" s="93"/>
      <c r="G13229" s="93"/>
      <c r="H13229" s="93"/>
      <c r="I13229" s="99"/>
      <c r="J13229" s="99"/>
      <c r="K13229" s="99"/>
      <c r="L13229" s="99"/>
      <c r="M13229" s="99"/>
      <c r="N13229" s="99"/>
      <c r="O13229" s="99"/>
      <c r="P13229" s="99"/>
      <c r="Q13229" s="99"/>
      <c r="R13229" s="99"/>
      <c r="S13229" s="99"/>
      <c r="T13229" s="99"/>
      <c r="U13229" s="99"/>
      <c r="V13229" s="99"/>
      <c r="W13229" s="99"/>
      <c r="X13229" s="99"/>
      <c r="Y13229" s="99"/>
      <c r="Z13229" s="99"/>
      <c r="AF13229" s="326"/>
    </row>
    <row r="13230" spans="1:32" x14ac:dyDescent="0.25">
      <c r="A13230" s="76" t="s">
        <v>13412</v>
      </c>
      <c r="B13230" s="44" t="s">
        <v>13116</v>
      </c>
      <c r="C13230" s="45">
        <v>3.26</v>
      </c>
      <c r="D13230" s="45" t="s">
        <v>13565</v>
      </c>
      <c r="E13230" s="46">
        <v>47787</v>
      </c>
      <c r="F13230" s="45"/>
      <c r="G13230" s="93"/>
      <c r="H13230" s="93"/>
      <c r="I13230" s="99"/>
      <c r="J13230" s="99"/>
      <c r="K13230" s="99"/>
      <c r="L13230" s="99"/>
      <c r="M13230" s="99"/>
      <c r="N13230" s="99"/>
      <c r="O13230" s="99"/>
      <c r="P13230" s="99"/>
      <c r="Q13230" s="99"/>
      <c r="R13230" s="99"/>
      <c r="S13230" s="99"/>
      <c r="T13230" s="99"/>
      <c r="U13230" s="99"/>
      <c r="V13230" s="99"/>
      <c r="W13230" s="99"/>
      <c r="X13230" s="99"/>
      <c r="Y13230" s="99"/>
      <c r="Z13230" s="99"/>
      <c r="AF13230" s="326"/>
    </row>
    <row r="13231" spans="1:32" x14ac:dyDescent="0.25">
      <c r="A13231" s="44" t="s">
        <v>13412</v>
      </c>
      <c r="B13231" s="44" t="s">
        <v>13107</v>
      </c>
      <c r="C13231" s="45">
        <v>9.25</v>
      </c>
      <c r="D13231" s="45" t="s">
        <v>13565</v>
      </c>
      <c r="E13231" s="46">
        <v>47664</v>
      </c>
      <c r="F13231" s="45"/>
      <c r="G13231" s="93"/>
      <c r="H13231" s="93"/>
      <c r="I13231" s="99"/>
      <c r="J13231" s="99"/>
      <c r="K13231" s="99"/>
      <c r="L13231" s="99"/>
      <c r="M13231" s="99"/>
      <c r="N13231" s="99"/>
      <c r="O13231" s="99"/>
      <c r="P13231" s="99"/>
      <c r="Q13231" s="99"/>
      <c r="R13231" s="99"/>
      <c r="S13231" s="99"/>
      <c r="T13231" s="99"/>
      <c r="U13231" s="99"/>
      <c r="V13231" s="99"/>
      <c r="W13231" s="99"/>
      <c r="X13231" s="99"/>
      <c r="Y13231" s="99"/>
      <c r="Z13231" s="99"/>
      <c r="AF13231" s="326"/>
    </row>
    <row r="13232" spans="1:32" x14ac:dyDescent="0.25">
      <c r="A13232" s="44" t="s">
        <v>13412</v>
      </c>
      <c r="B13232" s="44" t="s">
        <v>13186</v>
      </c>
      <c r="C13232" s="45">
        <v>10.25</v>
      </c>
      <c r="D13232" s="45" t="s">
        <v>13565</v>
      </c>
      <c r="E13232" s="46">
        <v>47664</v>
      </c>
      <c r="F13232" s="45"/>
      <c r="G13232" s="93"/>
      <c r="H13232" s="93"/>
      <c r="I13232" s="99"/>
      <c r="J13232" s="99"/>
      <c r="K13232" s="99"/>
      <c r="L13232" s="99"/>
      <c r="M13232" s="99"/>
      <c r="N13232" s="99"/>
      <c r="O13232" s="99"/>
      <c r="P13232" s="99"/>
      <c r="Q13232" s="99"/>
      <c r="R13232" s="99"/>
      <c r="S13232" s="99"/>
      <c r="T13232" s="99"/>
      <c r="U13232" s="99"/>
      <c r="V13232" s="99"/>
      <c r="W13232" s="99"/>
      <c r="X13232" s="99"/>
      <c r="Y13232" s="99"/>
      <c r="Z13232" s="99"/>
      <c r="AF13232" s="326"/>
    </row>
    <row r="13233" spans="1:32" x14ac:dyDescent="0.25">
      <c r="A13233" s="44" t="s">
        <v>13412</v>
      </c>
      <c r="B13233" s="44" t="s">
        <v>13117</v>
      </c>
      <c r="C13233" s="45">
        <v>11.25</v>
      </c>
      <c r="D13233" s="45" t="s">
        <v>13565</v>
      </c>
      <c r="E13233" s="46">
        <v>47664</v>
      </c>
      <c r="F13233" s="45"/>
      <c r="G13233" s="93"/>
      <c r="H13233" s="93"/>
      <c r="I13233" s="99"/>
      <c r="J13233" s="99"/>
      <c r="K13233" s="99"/>
      <c r="L13233" s="99"/>
      <c r="M13233" s="99"/>
      <c r="N13233" s="99"/>
      <c r="O13233" s="99"/>
      <c r="P13233" s="99"/>
      <c r="Q13233" s="99"/>
      <c r="R13233" s="99"/>
      <c r="S13233" s="99"/>
      <c r="T13233" s="99"/>
      <c r="U13233" s="99"/>
      <c r="V13233" s="99"/>
      <c r="W13233" s="99"/>
      <c r="X13233" s="99"/>
      <c r="Y13233" s="99"/>
      <c r="Z13233" s="99"/>
      <c r="AF13233" s="326"/>
    </row>
    <row r="13234" spans="1:32" x14ac:dyDescent="0.25">
      <c r="A13234" s="44" t="s">
        <v>13412</v>
      </c>
      <c r="B13234" s="44" t="s">
        <v>13110</v>
      </c>
      <c r="C13234" s="45">
        <v>12.25</v>
      </c>
      <c r="D13234" s="45" t="s">
        <v>13565</v>
      </c>
      <c r="E13234" s="46">
        <v>47664</v>
      </c>
      <c r="F13234" s="45"/>
      <c r="G13234" s="93"/>
      <c r="H13234" s="93"/>
      <c r="I13234" s="99"/>
      <c r="J13234" s="99"/>
      <c r="K13234" s="99"/>
      <c r="L13234" s="99"/>
      <c r="M13234" s="99"/>
      <c r="N13234" s="99"/>
      <c r="O13234" s="99"/>
      <c r="P13234" s="99"/>
      <c r="Q13234" s="99"/>
      <c r="R13234" s="99"/>
      <c r="S13234" s="99"/>
      <c r="T13234" s="99"/>
      <c r="U13234" s="99"/>
      <c r="V13234" s="99"/>
      <c r="W13234" s="99"/>
      <c r="X13234" s="99"/>
      <c r="Y13234" s="99"/>
      <c r="Z13234" s="99"/>
      <c r="AF13234" s="326"/>
    </row>
    <row r="13235" spans="1:32" x14ac:dyDescent="0.25">
      <c r="A13235" s="44" t="s">
        <v>13412</v>
      </c>
      <c r="B13235" s="44" t="s">
        <v>13144</v>
      </c>
      <c r="C13235" s="45">
        <v>17.25</v>
      </c>
      <c r="D13235" s="45" t="s">
        <v>13565</v>
      </c>
      <c r="E13235" s="46">
        <v>47664</v>
      </c>
      <c r="F13235" s="45"/>
      <c r="G13235" s="93"/>
      <c r="H13235" s="93"/>
      <c r="I13235" s="99"/>
      <c r="J13235" s="99"/>
      <c r="K13235" s="99"/>
      <c r="L13235" s="99"/>
      <c r="M13235" s="99"/>
      <c r="N13235" s="99"/>
      <c r="O13235" s="99"/>
      <c r="P13235" s="99"/>
      <c r="Q13235" s="99"/>
      <c r="R13235" s="99"/>
      <c r="S13235" s="99"/>
      <c r="T13235" s="99"/>
      <c r="U13235" s="99"/>
      <c r="V13235" s="99"/>
      <c r="W13235" s="99"/>
      <c r="X13235" s="99"/>
      <c r="Y13235" s="99"/>
      <c r="Z13235" s="99"/>
      <c r="AF13235" s="326"/>
    </row>
    <row r="13236" spans="1:32" x14ac:dyDescent="0.3">
      <c r="A13236" s="372" t="s">
        <v>16642</v>
      </c>
      <c r="B13236" s="372" t="s">
        <v>1841</v>
      </c>
      <c r="C13236" s="125" t="s">
        <v>16531</v>
      </c>
      <c r="D13236" s="32" t="s">
        <v>20621</v>
      </c>
      <c r="E13236" s="125" t="s">
        <v>12895</v>
      </c>
      <c r="F13236" s="125" t="s">
        <v>1236</v>
      </c>
      <c r="G13236" s="125" t="s">
        <v>1237</v>
      </c>
      <c r="AF13236" s="326"/>
    </row>
    <row r="13237" spans="1:32" x14ac:dyDescent="0.25">
      <c r="A13237" s="44" t="s">
        <v>7482</v>
      </c>
      <c r="B13237" s="44" t="s">
        <v>5447</v>
      </c>
      <c r="C13237" s="45">
        <v>230807</v>
      </c>
      <c r="D13237" s="45" t="s">
        <v>12340</v>
      </c>
      <c r="E13237" s="45" t="s">
        <v>8966</v>
      </c>
      <c r="AF13237" s="326"/>
    </row>
    <row r="13238" spans="1:32" x14ac:dyDescent="0.25">
      <c r="A13238" s="44" t="s">
        <v>7482</v>
      </c>
      <c r="B13238" s="44" t="s">
        <v>3156</v>
      </c>
      <c r="C13238" s="45">
        <v>230904</v>
      </c>
      <c r="D13238" s="45" t="s">
        <v>12340</v>
      </c>
      <c r="E13238" s="45" t="s">
        <v>8524</v>
      </c>
      <c r="AF13238" s="326"/>
    </row>
    <row r="13239" spans="1:32" x14ac:dyDescent="0.3">
      <c r="A13239" s="135" t="s">
        <v>6233</v>
      </c>
      <c r="B13239" s="131" t="s">
        <v>1251</v>
      </c>
      <c r="C13239" s="96" t="s">
        <v>6208</v>
      </c>
      <c r="D13239" s="96" t="s">
        <v>1250</v>
      </c>
      <c r="E13239" s="94">
        <v>46228</v>
      </c>
      <c r="F13239" s="93"/>
      <c r="G13239" s="93"/>
      <c r="H13239" s="93"/>
      <c r="I13239" s="99"/>
      <c r="J13239" s="99"/>
      <c r="K13239" s="99"/>
      <c r="L13239" s="99"/>
      <c r="M13239" s="99"/>
      <c r="N13239" s="99"/>
      <c r="O13239" s="99"/>
      <c r="P13239" s="99"/>
      <c r="Q13239" s="99"/>
      <c r="R13239" s="99"/>
      <c r="S13239" s="99"/>
      <c r="T13239" s="99"/>
      <c r="U13239" s="99"/>
      <c r="V13239" s="99"/>
      <c r="W13239" s="99"/>
      <c r="X13239" s="99"/>
      <c r="Y13239" s="99"/>
      <c r="Z13239" s="99"/>
      <c r="AA13239" s="380"/>
      <c r="AF13239" s="326"/>
    </row>
    <row r="13240" spans="1:32" x14ac:dyDescent="0.25">
      <c r="A13240" s="44" t="s">
        <v>19593</v>
      </c>
      <c r="B13240" s="44" t="s">
        <v>210</v>
      </c>
      <c r="C13240" s="45">
        <v>241001</v>
      </c>
      <c r="D13240" s="45" t="s">
        <v>12340</v>
      </c>
      <c r="E13240" s="45" t="s">
        <v>5650</v>
      </c>
      <c r="AF13240" s="326"/>
    </row>
    <row r="13241" spans="1:32" x14ac:dyDescent="0.25">
      <c r="A13241" s="44" t="s">
        <v>2514</v>
      </c>
      <c r="B13241" s="92" t="s">
        <v>10390</v>
      </c>
      <c r="C13241" s="56" t="s">
        <v>10120</v>
      </c>
      <c r="D13241" s="146" t="s">
        <v>10389</v>
      </c>
      <c r="E13241" s="107">
        <v>45838</v>
      </c>
      <c r="F13241" s="93"/>
      <c r="G13241" s="93"/>
      <c r="H13241" s="93"/>
      <c r="I13241" s="99"/>
      <c r="J13241" s="99"/>
      <c r="K13241" s="99"/>
      <c r="L13241" s="99"/>
      <c r="M13241" s="99"/>
      <c r="N13241" s="99"/>
      <c r="O13241" s="99"/>
      <c r="P13241" s="99"/>
      <c r="Q13241" s="99"/>
      <c r="R13241" s="99"/>
      <c r="S13241" s="99"/>
      <c r="T13241" s="99"/>
      <c r="U13241" s="99"/>
      <c r="V13241" s="99"/>
      <c r="W13241" s="99"/>
      <c r="X13241" s="99"/>
      <c r="Y13241" s="99"/>
      <c r="Z13241" s="99"/>
      <c r="AF13241" s="326"/>
    </row>
    <row r="13242" spans="1:32" x14ac:dyDescent="0.25">
      <c r="A13242" s="44" t="s">
        <v>2514</v>
      </c>
      <c r="B13242" s="44" t="s">
        <v>3162</v>
      </c>
      <c r="C13242" s="45">
        <v>230803</v>
      </c>
      <c r="D13242" s="45" t="s">
        <v>12340</v>
      </c>
      <c r="E13242" s="45" t="s">
        <v>4380</v>
      </c>
      <c r="AF13242" s="326"/>
    </row>
    <row r="13243" spans="1:32" x14ac:dyDescent="0.25">
      <c r="A13243" s="44" t="s">
        <v>2514</v>
      </c>
      <c r="B13243" s="44" t="s">
        <v>3170</v>
      </c>
      <c r="C13243" s="45">
        <v>230802</v>
      </c>
      <c r="D13243" s="45" t="s">
        <v>12340</v>
      </c>
      <c r="E13243" s="45" t="s">
        <v>4380</v>
      </c>
      <c r="AF13243" s="326"/>
    </row>
    <row r="13244" spans="1:32" x14ac:dyDescent="0.3">
      <c r="A13244" s="372" t="s">
        <v>17542</v>
      </c>
      <c r="B13244" s="372" t="s">
        <v>5067</v>
      </c>
      <c r="C13244" s="125" t="s">
        <v>17482</v>
      </c>
      <c r="D13244" s="32" t="s">
        <v>20621</v>
      </c>
      <c r="E13244" s="125" t="s">
        <v>5246</v>
      </c>
      <c r="F13244" s="125" t="s">
        <v>1236</v>
      </c>
      <c r="G13244" s="125" t="s">
        <v>1237</v>
      </c>
      <c r="AF13244" s="326"/>
    </row>
    <row r="13245" spans="1:32" x14ac:dyDescent="0.25">
      <c r="A13245" s="44" t="s">
        <v>10298</v>
      </c>
      <c r="B13245" s="92" t="s">
        <v>10390</v>
      </c>
      <c r="C13245" s="56" t="s">
        <v>10132</v>
      </c>
      <c r="D13245" s="146" t="s">
        <v>10389</v>
      </c>
      <c r="E13245" s="107">
        <v>45838</v>
      </c>
      <c r="F13245" s="93"/>
      <c r="G13245" s="93"/>
      <c r="H13245" s="93"/>
      <c r="I13245" s="99"/>
      <c r="J13245" s="99"/>
      <c r="K13245" s="99"/>
      <c r="L13245" s="99"/>
      <c r="M13245" s="99"/>
      <c r="N13245" s="99"/>
      <c r="O13245" s="99"/>
      <c r="P13245" s="99"/>
      <c r="Q13245" s="99"/>
      <c r="R13245" s="99"/>
      <c r="S13245" s="99"/>
      <c r="T13245" s="99"/>
      <c r="U13245" s="99"/>
      <c r="V13245" s="99"/>
      <c r="W13245" s="99"/>
      <c r="X13245" s="99"/>
      <c r="Y13245" s="99"/>
      <c r="Z13245" s="99"/>
      <c r="AF13245" s="326"/>
    </row>
    <row r="13246" spans="1:32" x14ac:dyDescent="0.3">
      <c r="A13246" s="372" t="s">
        <v>12477</v>
      </c>
      <c r="B13246" s="372" t="s">
        <v>12351</v>
      </c>
      <c r="C13246" s="125" t="s">
        <v>12352</v>
      </c>
      <c r="D13246" s="32" t="s">
        <v>20621</v>
      </c>
      <c r="E13246" s="125" t="s">
        <v>5075</v>
      </c>
      <c r="F13246" s="125" t="s">
        <v>1236</v>
      </c>
      <c r="G13246" s="125" t="s">
        <v>1237</v>
      </c>
      <c r="AF13246" s="326"/>
    </row>
    <row r="13247" spans="1:32" x14ac:dyDescent="0.25">
      <c r="A13247" s="44" t="s">
        <v>19594</v>
      </c>
      <c r="B13247" s="44" t="s">
        <v>980</v>
      </c>
      <c r="C13247" s="45">
        <v>260103</v>
      </c>
      <c r="D13247" s="45" t="s">
        <v>12340</v>
      </c>
      <c r="E13247" s="45" t="s">
        <v>8976</v>
      </c>
      <c r="AF13247" s="326"/>
    </row>
    <row r="13248" spans="1:32" x14ac:dyDescent="0.25">
      <c r="A13248" s="44" t="s">
        <v>17207</v>
      </c>
      <c r="B13248" s="44" t="s">
        <v>3597</v>
      </c>
      <c r="C13248" s="45">
        <v>250503</v>
      </c>
      <c r="D13248" s="45" t="s">
        <v>12340</v>
      </c>
      <c r="E13248" s="45" t="s">
        <v>16904</v>
      </c>
      <c r="AF13248" s="326"/>
    </row>
    <row r="13249" spans="1:32" x14ac:dyDescent="0.3">
      <c r="A13249" s="99" t="s">
        <v>1792</v>
      </c>
      <c r="B13249" s="92" t="s">
        <v>1843</v>
      </c>
      <c r="C13249" s="146" t="s">
        <v>1796</v>
      </c>
      <c r="D13249" s="146" t="s">
        <v>2227</v>
      </c>
      <c r="E13249" s="107">
        <v>45443</v>
      </c>
      <c r="F13249" s="93"/>
      <c r="G13249" s="93" t="s">
        <v>1384</v>
      </c>
      <c r="H13249" s="93" t="s">
        <v>1384</v>
      </c>
      <c r="I13249" s="99"/>
      <c r="J13249" s="99"/>
      <c r="K13249" s="99"/>
      <c r="L13249" s="99"/>
      <c r="M13249" s="99"/>
      <c r="N13249" s="99"/>
      <c r="O13249" s="99"/>
      <c r="P13249" s="99"/>
      <c r="Q13249" s="99"/>
      <c r="R13249" s="99"/>
      <c r="S13249" s="99"/>
      <c r="T13249" s="99"/>
      <c r="U13249" s="99"/>
      <c r="V13249" s="99"/>
      <c r="W13249" s="99"/>
      <c r="X13249" s="99"/>
      <c r="Y13249" s="99"/>
      <c r="Z13249" s="99"/>
      <c r="AF13249" s="326"/>
    </row>
    <row r="13250" spans="1:32" x14ac:dyDescent="0.25">
      <c r="A13250" s="44" t="s">
        <v>13413</v>
      </c>
      <c r="B13250" s="44" t="s">
        <v>13146</v>
      </c>
      <c r="C13250" s="45">
        <v>18.23</v>
      </c>
      <c r="D13250" s="45" t="s">
        <v>13565</v>
      </c>
      <c r="E13250" s="46">
        <v>46934</v>
      </c>
      <c r="F13250" s="45"/>
      <c r="G13250" s="93"/>
      <c r="H13250" s="93"/>
      <c r="I13250" s="99"/>
      <c r="J13250" s="99"/>
      <c r="K13250" s="99"/>
      <c r="L13250" s="99"/>
      <c r="M13250" s="99"/>
      <c r="N13250" s="99"/>
      <c r="O13250" s="99"/>
      <c r="P13250" s="99"/>
      <c r="Q13250" s="99"/>
      <c r="R13250" s="99"/>
      <c r="S13250" s="99"/>
      <c r="T13250" s="99"/>
      <c r="U13250" s="99"/>
      <c r="V13250" s="99"/>
      <c r="W13250" s="99"/>
      <c r="X13250" s="99"/>
      <c r="Y13250" s="99"/>
      <c r="Z13250" s="99"/>
      <c r="AF13250" s="326"/>
    </row>
    <row r="13251" spans="1:32" x14ac:dyDescent="0.3">
      <c r="A13251" s="372" t="s">
        <v>12478</v>
      </c>
      <c r="B13251" s="372" t="s">
        <v>13870</v>
      </c>
      <c r="C13251" s="125" t="s">
        <v>13871</v>
      </c>
      <c r="D13251" s="32" t="s">
        <v>20621</v>
      </c>
      <c r="E13251" s="125" t="s">
        <v>5650</v>
      </c>
      <c r="F13251" s="125" t="s">
        <v>1236</v>
      </c>
      <c r="G13251" s="125" t="s">
        <v>1237</v>
      </c>
      <c r="AF13251" s="326"/>
    </row>
    <row r="13252" spans="1:32" x14ac:dyDescent="0.25">
      <c r="A13252" s="44" t="s">
        <v>19595</v>
      </c>
      <c r="B13252" s="44" t="s">
        <v>3298</v>
      </c>
      <c r="C13252" s="45">
        <v>26010402</v>
      </c>
      <c r="D13252" s="45" t="s">
        <v>12340</v>
      </c>
      <c r="E13252" s="45" t="s">
        <v>18836</v>
      </c>
      <c r="AF13252" s="326"/>
    </row>
    <row r="13253" spans="1:32" x14ac:dyDescent="0.25">
      <c r="A13253" s="44" t="s">
        <v>17208</v>
      </c>
      <c r="B13253" s="44" t="s">
        <v>2433</v>
      </c>
      <c r="C13253" s="45">
        <v>250106</v>
      </c>
      <c r="D13253" s="45" t="s">
        <v>12340</v>
      </c>
      <c r="E13253" s="45" t="s">
        <v>12896</v>
      </c>
      <c r="AF13253" s="326"/>
    </row>
    <row r="13254" spans="1:32" x14ac:dyDescent="0.25">
      <c r="A13254" s="44" t="s">
        <v>4046</v>
      </c>
      <c r="B13254" s="44" t="s">
        <v>4047</v>
      </c>
      <c r="C13254" s="56">
        <v>206753</v>
      </c>
      <c r="D13254" s="56" t="s">
        <v>1247</v>
      </c>
      <c r="E13254" s="107">
        <v>45895</v>
      </c>
      <c r="F13254" s="93"/>
      <c r="G13254" s="93"/>
      <c r="H13254" s="93" t="s">
        <v>1237</v>
      </c>
      <c r="I13254" s="99"/>
      <c r="J13254" s="99"/>
      <c r="K13254" s="99"/>
      <c r="L13254" s="99"/>
      <c r="M13254" s="99"/>
      <c r="N13254" s="99"/>
      <c r="O13254" s="99"/>
      <c r="P13254" s="99"/>
      <c r="Q13254" s="99"/>
      <c r="R13254" s="99"/>
      <c r="S13254" s="99"/>
      <c r="T13254" s="99"/>
      <c r="U13254" s="99"/>
      <c r="V13254" s="99"/>
      <c r="W13254" s="99"/>
      <c r="X13254" s="99"/>
      <c r="Y13254" s="99"/>
      <c r="Z13254" s="99"/>
      <c r="AF13254" s="326"/>
    </row>
    <row r="13255" spans="1:32" x14ac:dyDescent="0.3">
      <c r="A13255" s="99" t="s">
        <v>1805</v>
      </c>
      <c r="B13255" s="92" t="s">
        <v>16522</v>
      </c>
      <c r="C13255" s="93" t="s">
        <v>16523</v>
      </c>
      <c r="D13255" s="93" t="s">
        <v>11085</v>
      </c>
      <c r="E13255" s="94">
        <v>47361</v>
      </c>
      <c r="F13255" s="93"/>
      <c r="G13255" s="93"/>
      <c r="H13255" s="93"/>
      <c r="I13255" s="99"/>
      <c r="J13255" s="99"/>
      <c r="K13255" s="99"/>
      <c r="L13255" s="99"/>
      <c r="M13255" s="99"/>
      <c r="N13255" s="99"/>
      <c r="O13255" s="99"/>
      <c r="P13255" s="99"/>
      <c r="Q13255" s="99"/>
      <c r="R13255" s="99"/>
      <c r="S13255" s="99"/>
      <c r="T13255" s="99"/>
      <c r="U13255" s="99"/>
      <c r="V13255" s="99"/>
      <c r="W13255" s="99"/>
      <c r="X13255" s="99"/>
      <c r="Y13255" s="99"/>
      <c r="Z13255" s="99"/>
      <c r="AF13255" s="326"/>
    </row>
    <row r="13256" spans="1:32" x14ac:dyDescent="0.25">
      <c r="A13256" s="91" t="s">
        <v>1805</v>
      </c>
      <c r="B13256" s="92" t="s">
        <v>10390</v>
      </c>
      <c r="C13256" s="45" t="s">
        <v>10135</v>
      </c>
      <c r="D13256" s="93" t="s">
        <v>10389</v>
      </c>
      <c r="E13256" s="94">
        <v>46568</v>
      </c>
      <c r="F13256" s="93"/>
      <c r="G13256" s="93"/>
      <c r="H13256" s="93"/>
      <c r="I13256" s="99"/>
      <c r="J13256" s="99"/>
      <c r="K13256" s="99"/>
      <c r="L13256" s="99"/>
      <c r="M13256" s="99"/>
      <c r="N13256" s="99"/>
      <c r="O13256" s="99"/>
      <c r="P13256" s="99"/>
      <c r="Q13256" s="99"/>
      <c r="R13256" s="99"/>
      <c r="S13256" s="99"/>
      <c r="T13256" s="99"/>
      <c r="U13256" s="99"/>
      <c r="V13256" s="99"/>
      <c r="W13256" s="99"/>
      <c r="X13256" s="99"/>
      <c r="Y13256" s="99"/>
      <c r="Z13256" s="99"/>
      <c r="AF13256" s="326"/>
    </row>
    <row r="13257" spans="1:32" x14ac:dyDescent="0.3">
      <c r="A13257" s="99" t="s">
        <v>1805</v>
      </c>
      <c r="B13257" s="92" t="s">
        <v>1806</v>
      </c>
      <c r="C13257" s="146"/>
      <c r="D13257" s="146" t="s">
        <v>1540</v>
      </c>
      <c r="E13257" s="107">
        <v>45593</v>
      </c>
      <c r="F13257" s="93"/>
      <c r="G13257" s="93"/>
      <c r="H13257" s="93"/>
      <c r="I13257" s="99"/>
      <c r="J13257" s="99"/>
      <c r="K13257" s="99"/>
      <c r="L13257" s="99"/>
      <c r="M13257" s="99"/>
      <c r="N13257" s="99"/>
      <c r="O13257" s="99"/>
      <c r="P13257" s="99"/>
      <c r="Q13257" s="99"/>
      <c r="R13257" s="99"/>
      <c r="S13257" s="99"/>
      <c r="T13257" s="99"/>
      <c r="U13257" s="99"/>
      <c r="V13257" s="99"/>
      <c r="W13257" s="99"/>
      <c r="X13257" s="99"/>
      <c r="Y13257" s="99"/>
      <c r="Z13257" s="99"/>
      <c r="AF13257" s="326"/>
    </row>
    <row r="13258" spans="1:32" x14ac:dyDescent="0.25">
      <c r="A13258" s="44" t="s">
        <v>491</v>
      </c>
      <c r="B13258" s="44" t="s">
        <v>20342</v>
      </c>
      <c r="C13258" s="45" t="s">
        <v>10493</v>
      </c>
      <c r="D13258" s="32" t="s">
        <v>12570</v>
      </c>
      <c r="E13258" s="46">
        <v>46387</v>
      </c>
      <c r="AF13258" s="326"/>
    </row>
    <row r="13259" spans="1:32" x14ac:dyDescent="0.3">
      <c r="A13259" s="99" t="s">
        <v>4096</v>
      </c>
      <c r="B13259" s="92" t="s">
        <v>4097</v>
      </c>
      <c r="C13259" s="146" t="s">
        <v>4098</v>
      </c>
      <c r="D13259" s="146" t="s">
        <v>1814</v>
      </c>
      <c r="E13259" s="107">
        <v>45200</v>
      </c>
      <c r="F13259" s="93"/>
      <c r="G13259" s="93"/>
      <c r="H13259" s="93"/>
      <c r="I13259" s="99"/>
      <c r="J13259" s="99"/>
      <c r="K13259" s="99"/>
      <c r="L13259" s="99"/>
      <c r="M13259" s="99"/>
      <c r="N13259" s="99"/>
      <c r="O13259" s="99"/>
      <c r="P13259" s="99"/>
      <c r="Q13259" s="99"/>
      <c r="R13259" s="99"/>
      <c r="S13259" s="99"/>
      <c r="T13259" s="99"/>
      <c r="U13259" s="99"/>
      <c r="V13259" s="99"/>
      <c r="W13259" s="99"/>
      <c r="X13259" s="99"/>
      <c r="Y13259" s="99"/>
      <c r="Z13259" s="99"/>
      <c r="AF13259" s="326"/>
    </row>
    <row r="13260" spans="1:32" x14ac:dyDescent="0.25">
      <c r="A13260" s="44" t="s">
        <v>10299</v>
      </c>
      <c r="B13260" s="92" t="s">
        <v>10390</v>
      </c>
      <c r="C13260" s="45" t="s">
        <v>15239</v>
      </c>
      <c r="D13260" s="93" t="s">
        <v>10389</v>
      </c>
      <c r="E13260" s="94">
        <v>46568</v>
      </c>
      <c r="F13260" s="93"/>
      <c r="G13260" s="93"/>
      <c r="H13260" s="93"/>
      <c r="I13260" s="99"/>
      <c r="J13260" s="99"/>
      <c r="K13260" s="99"/>
      <c r="L13260" s="99"/>
      <c r="M13260" s="99"/>
      <c r="N13260" s="99"/>
      <c r="O13260" s="99"/>
      <c r="P13260" s="99"/>
      <c r="Q13260" s="99"/>
      <c r="R13260" s="99"/>
      <c r="S13260" s="99"/>
      <c r="T13260" s="99"/>
      <c r="U13260" s="99"/>
      <c r="V13260" s="99"/>
      <c r="W13260" s="99"/>
      <c r="X13260" s="99"/>
      <c r="Y13260" s="99"/>
      <c r="Z13260" s="99"/>
      <c r="AF13260" s="326"/>
    </row>
    <row r="13261" spans="1:32" x14ac:dyDescent="0.3">
      <c r="A13261" s="99" t="s">
        <v>8793</v>
      </c>
      <c r="B13261" s="92" t="s">
        <v>3506</v>
      </c>
      <c r="C13261" s="146" t="s">
        <v>3300</v>
      </c>
      <c r="D13261" s="146" t="s">
        <v>1788</v>
      </c>
      <c r="E13261" s="107">
        <v>46111</v>
      </c>
      <c r="F13261" s="93"/>
      <c r="G13261" s="93"/>
      <c r="H13261" s="93"/>
      <c r="I13261" s="99"/>
      <c r="J13261" s="99"/>
      <c r="K13261" s="99"/>
      <c r="L13261" s="99"/>
      <c r="M13261" s="99"/>
      <c r="N13261" s="99"/>
      <c r="O13261" s="99"/>
      <c r="P13261" s="99"/>
      <c r="Q13261" s="99"/>
      <c r="R13261" s="99"/>
      <c r="S13261" s="99"/>
      <c r="T13261" s="99"/>
      <c r="U13261" s="99"/>
      <c r="V13261" s="99"/>
      <c r="W13261" s="99"/>
      <c r="X13261" s="99"/>
      <c r="Y13261" s="99"/>
      <c r="Z13261" s="99"/>
      <c r="AA13261" s="380"/>
      <c r="AF13261" s="326"/>
    </row>
    <row r="13262" spans="1:32" x14ac:dyDescent="0.25">
      <c r="A13262" s="44" t="s">
        <v>1131</v>
      </c>
      <c r="B13262" s="44" t="s">
        <v>3598</v>
      </c>
      <c r="C13262" s="45">
        <v>230301</v>
      </c>
      <c r="D13262" s="45" t="s">
        <v>12340</v>
      </c>
      <c r="E13262" s="45" t="s">
        <v>5580</v>
      </c>
      <c r="AF13262" s="326"/>
    </row>
    <row r="13263" spans="1:32" x14ac:dyDescent="0.25">
      <c r="A13263" s="44" t="s">
        <v>2886</v>
      </c>
      <c r="B13263" s="44" t="s">
        <v>1891</v>
      </c>
      <c r="C13263" s="56" t="s">
        <v>2887</v>
      </c>
      <c r="D13263" s="56" t="s">
        <v>2271</v>
      </c>
      <c r="E13263" s="69">
        <v>45557</v>
      </c>
      <c r="F13263" s="93"/>
      <c r="G13263" s="93"/>
      <c r="H13263" s="93"/>
      <c r="I13263" s="99"/>
      <c r="J13263" s="99"/>
      <c r="K13263" s="99"/>
      <c r="L13263" s="99"/>
      <c r="M13263" s="99"/>
      <c r="N13263" s="99"/>
      <c r="O13263" s="99"/>
      <c r="P13263" s="99"/>
      <c r="Q13263" s="99"/>
      <c r="R13263" s="99"/>
      <c r="S13263" s="99"/>
      <c r="T13263" s="99"/>
      <c r="U13263" s="99"/>
      <c r="V13263" s="99"/>
      <c r="W13263" s="99"/>
      <c r="X13263" s="99"/>
      <c r="Y13263" s="99"/>
      <c r="Z13263" s="99"/>
      <c r="AF13263" s="326"/>
    </row>
    <row r="13264" spans="1:32" x14ac:dyDescent="0.3">
      <c r="A13264" s="57" t="s">
        <v>3822</v>
      </c>
      <c r="B13264" s="92" t="s">
        <v>3862</v>
      </c>
      <c r="C13264" s="93" t="s">
        <v>3860</v>
      </c>
      <c r="D13264" s="93" t="s">
        <v>3861</v>
      </c>
      <c r="E13264" s="94">
        <v>46203</v>
      </c>
      <c r="F13264" s="93"/>
      <c r="G13264" s="93"/>
      <c r="H13264" s="93"/>
      <c r="I13264" s="99"/>
      <c r="J13264" s="99"/>
      <c r="K13264" s="99"/>
      <c r="L13264" s="99"/>
      <c r="M13264" s="99"/>
      <c r="N13264" s="99"/>
      <c r="O13264" s="99"/>
      <c r="P13264" s="99"/>
      <c r="Q13264" s="99"/>
      <c r="R13264" s="99"/>
      <c r="S13264" s="99"/>
      <c r="T13264" s="99"/>
      <c r="U13264" s="99"/>
      <c r="V13264" s="99"/>
      <c r="W13264" s="99"/>
      <c r="X13264" s="99"/>
      <c r="Y13264" s="99"/>
      <c r="Z13264" s="99"/>
      <c r="AA13264" s="380"/>
      <c r="AF13264" s="326"/>
    </row>
    <row r="13265" spans="1:32" x14ac:dyDescent="0.25">
      <c r="A13265" s="44" t="s">
        <v>8659</v>
      </c>
      <c r="B13265" s="44" t="s">
        <v>20341</v>
      </c>
      <c r="C13265" s="45" t="s">
        <v>8654</v>
      </c>
      <c r="D13265" s="32" t="s">
        <v>12570</v>
      </c>
      <c r="E13265" s="46">
        <v>46326</v>
      </c>
      <c r="AF13265" s="326"/>
    </row>
    <row r="13266" spans="1:32" x14ac:dyDescent="0.25">
      <c r="A13266" s="44" t="s">
        <v>17742</v>
      </c>
      <c r="B13266" s="44" t="s">
        <v>2610</v>
      </c>
      <c r="C13266" s="45" t="s">
        <v>15717</v>
      </c>
      <c r="D13266" s="46" t="s">
        <v>13037</v>
      </c>
      <c r="E13266" s="46">
        <v>46162</v>
      </c>
      <c r="AF13266" s="326"/>
    </row>
    <row r="13267" spans="1:32" x14ac:dyDescent="0.25">
      <c r="A13267" s="117" t="s">
        <v>2143</v>
      </c>
      <c r="B13267" s="114" t="s">
        <v>2091</v>
      </c>
      <c r="C13267" s="106" t="s">
        <v>2092</v>
      </c>
      <c r="D13267" s="93" t="s">
        <v>1443</v>
      </c>
      <c r="E13267" s="115">
        <v>46568</v>
      </c>
      <c r="F13267" s="93"/>
      <c r="G13267" s="93"/>
      <c r="H13267" s="93"/>
      <c r="I13267" s="99"/>
      <c r="J13267" s="99"/>
      <c r="K13267" s="99"/>
      <c r="L13267" s="99"/>
      <c r="M13267" s="99"/>
      <c r="N13267" s="99"/>
      <c r="O13267" s="99"/>
      <c r="P13267" s="99"/>
      <c r="Q13267" s="99"/>
      <c r="R13267" s="99"/>
      <c r="S13267" s="99"/>
      <c r="T13267" s="99"/>
      <c r="U13267" s="99"/>
      <c r="V13267" s="99"/>
      <c r="W13267" s="99"/>
      <c r="X13267" s="99"/>
      <c r="Y13267" s="99"/>
      <c r="Z13267" s="99"/>
      <c r="AF13267" s="326"/>
    </row>
    <row r="13268" spans="1:32" x14ac:dyDescent="0.25">
      <c r="A13268" s="44" t="s">
        <v>17209</v>
      </c>
      <c r="B13268" s="44" t="s">
        <v>16907</v>
      </c>
      <c r="C13268" s="45">
        <v>25050401</v>
      </c>
      <c r="D13268" s="45" t="s">
        <v>12340</v>
      </c>
      <c r="E13268" s="45" t="s">
        <v>7651</v>
      </c>
      <c r="AF13268" s="326"/>
    </row>
    <row r="13269" spans="1:32" x14ac:dyDescent="0.25">
      <c r="A13269" s="44" t="s">
        <v>17209</v>
      </c>
      <c r="B13269" s="44" t="s">
        <v>210</v>
      </c>
      <c r="C13269" s="45">
        <v>241001</v>
      </c>
      <c r="D13269" s="45" t="s">
        <v>12340</v>
      </c>
      <c r="E13269" s="45" t="s">
        <v>5650</v>
      </c>
      <c r="AF13269" s="326"/>
    </row>
    <row r="13270" spans="1:32" x14ac:dyDescent="0.25">
      <c r="A13270" s="44" t="s">
        <v>11619</v>
      </c>
      <c r="B13270" s="44" t="s">
        <v>10031</v>
      </c>
      <c r="C13270" s="45">
        <v>240101</v>
      </c>
      <c r="D13270" s="45" t="s">
        <v>12340</v>
      </c>
      <c r="E13270" s="45" t="s">
        <v>10032</v>
      </c>
      <c r="AF13270" s="326"/>
    </row>
    <row r="13271" spans="1:32" x14ac:dyDescent="0.3">
      <c r="A13271" s="372" t="s">
        <v>12048</v>
      </c>
      <c r="B13271" s="372" t="s">
        <v>1208</v>
      </c>
      <c r="C13271" s="125" t="s">
        <v>11149</v>
      </c>
      <c r="D13271" s="32" t="s">
        <v>20621</v>
      </c>
      <c r="E13271" s="125" t="s">
        <v>2686</v>
      </c>
      <c r="F13271" s="125" t="s">
        <v>1236</v>
      </c>
      <c r="G13271" s="125" t="s">
        <v>1237</v>
      </c>
      <c r="AF13271" s="326"/>
    </row>
    <row r="13272" spans="1:32" x14ac:dyDescent="0.25">
      <c r="A13272" s="44" t="s">
        <v>562</v>
      </c>
      <c r="B13272" s="44" t="s">
        <v>20368</v>
      </c>
      <c r="C13272" s="45" t="s">
        <v>5829</v>
      </c>
      <c r="D13272" s="32" t="s">
        <v>12570</v>
      </c>
      <c r="E13272" s="46">
        <v>46507</v>
      </c>
      <c r="AF13272" s="326"/>
    </row>
    <row r="13273" spans="1:32" x14ac:dyDescent="0.25">
      <c r="A13273" s="44" t="s">
        <v>836</v>
      </c>
      <c r="B13273" s="44" t="s">
        <v>3598</v>
      </c>
      <c r="C13273" s="45">
        <v>230301</v>
      </c>
      <c r="D13273" s="45" t="s">
        <v>12340</v>
      </c>
      <c r="E13273" s="45" t="s">
        <v>5580</v>
      </c>
      <c r="AF13273" s="326"/>
    </row>
    <row r="13274" spans="1:32" x14ac:dyDescent="0.25">
      <c r="A13274" s="44" t="s">
        <v>11620</v>
      </c>
      <c r="B13274" s="44" t="s">
        <v>10031</v>
      </c>
      <c r="C13274" s="45">
        <v>240101</v>
      </c>
      <c r="D13274" s="45" t="s">
        <v>12340</v>
      </c>
      <c r="E13274" s="45" t="s">
        <v>10032</v>
      </c>
      <c r="AF13274" s="326"/>
    </row>
    <row r="13275" spans="1:32" x14ac:dyDescent="0.25">
      <c r="A13275" s="44" t="s">
        <v>17943</v>
      </c>
      <c r="B13275" s="44" t="s">
        <v>20398</v>
      </c>
      <c r="C13275" s="45" t="s">
        <v>17917</v>
      </c>
      <c r="D13275" s="32" t="s">
        <v>12570</v>
      </c>
      <c r="E13275" s="46">
        <v>46418</v>
      </c>
      <c r="AF13275" s="326"/>
    </row>
    <row r="13276" spans="1:32" x14ac:dyDescent="0.25">
      <c r="A13276" s="44" t="s">
        <v>7590</v>
      </c>
      <c r="B13276" s="44" t="s">
        <v>2433</v>
      </c>
      <c r="C13276" s="45">
        <v>230105</v>
      </c>
      <c r="D13276" s="45" t="s">
        <v>12340</v>
      </c>
      <c r="E13276" s="45" t="s">
        <v>5580</v>
      </c>
      <c r="AF13276" s="326"/>
    </row>
    <row r="13277" spans="1:32" x14ac:dyDescent="0.3">
      <c r="A13277" s="92" t="s">
        <v>14034</v>
      </c>
      <c r="B13277" s="92" t="s">
        <v>210</v>
      </c>
      <c r="C13277" s="349" t="s">
        <v>4998</v>
      </c>
      <c r="D13277" s="349" t="s">
        <v>14041</v>
      </c>
      <c r="E13277" s="351">
        <v>47118</v>
      </c>
      <c r="F13277" s="93"/>
      <c r="G13277" s="93"/>
      <c r="H13277" s="93"/>
      <c r="I13277" s="99"/>
      <c r="J13277" s="99"/>
      <c r="K13277" s="99"/>
      <c r="L13277" s="99"/>
      <c r="M13277" s="99"/>
      <c r="N13277" s="99"/>
      <c r="O13277" s="99"/>
      <c r="P13277" s="99"/>
      <c r="Q13277" s="99"/>
      <c r="R13277" s="99"/>
      <c r="S13277" s="99"/>
      <c r="T13277" s="99"/>
      <c r="U13277" s="99"/>
      <c r="V13277" s="99"/>
      <c r="W13277" s="99"/>
      <c r="X13277" s="99"/>
      <c r="Y13277" s="99"/>
      <c r="Z13277" s="99"/>
      <c r="AF13277" s="326"/>
    </row>
    <row r="13278" spans="1:32" ht="14.4" x14ac:dyDescent="0.3">
      <c r="A13278" s="385" t="s">
        <v>4952</v>
      </c>
      <c r="B13278" s="385" t="s">
        <v>210</v>
      </c>
      <c r="C13278" s="387" t="s">
        <v>4998</v>
      </c>
      <c r="D13278" s="93" t="s">
        <v>5007</v>
      </c>
      <c r="E13278" s="389" t="s">
        <v>10500</v>
      </c>
      <c r="AF13278" s="326"/>
    </row>
    <row r="13279" spans="1:32" x14ac:dyDescent="0.25">
      <c r="A13279" s="44" t="s">
        <v>3697</v>
      </c>
      <c r="B13279" s="44" t="s">
        <v>3298</v>
      </c>
      <c r="C13279" s="45">
        <v>26010402</v>
      </c>
      <c r="D13279" s="45" t="s">
        <v>12340</v>
      </c>
      <c r="E13279" s="45" t="s">
        <v>18836</v>
      </c>
      <c r="AF13279" s="326"/>
    </row>
    <row r="13280" spans="1:32" x14ac:dyDescent="0.25">
      <c r="A13280" s="44" t="s">
        <v>3697</v>
      </c>
      <c r="B13280" s="44" t="s">
        <v>210</v>
      </c>
      <c r="C13280" s="45">
        <v>241001</v>
      </c>
      <c r="D13280" s="45" t="s">
        <v>12340</v>
      </c>
      <c r="E13280" s="45" t="s">
        <v>5650</v>
      </c>
      <c r="AF13280" s="326"/>
    </row>
    <row r="13281" spans="1:32" x14ac:dyDescent="0.25">
      <c r="A13281" s="44" t="s">
        <v>17888</v>
      </c>
      <c r="B13281" s="44" t="s">
        <v>20356</v>
      </c>
      <c r="C13281" s="45" t="s">
        <v>17874</v>
      </c>
      <c r="D13281" s="32" t="s">
        <v>12570</v>
      </c>
      <c r="E13281" s="46">
        <v>46477</v>
      </c>
      <c r="AF13281" s="326"/>
    </row>
    <row r="13282" spans="1:32" x14ac:dyDescent="0.25">
      <c r="A13282" s="44" t="s">
        <v>11621</v>
      </c>
      <c r="B13282" s="44" t="s">
        <v>10031</v>
      </c>
      <c r="C13282" s="45">
        <v>240101</v>
      </c>
      <c r="D13282" s="45" t="s">
        <v>12340</v>
      </c>
      <c r="E13282" s="45" t="s">
        <v>10032</v>
      </c>
      <c r="AF13282" s="326"/>
    </row>
    <row r="13283" spans="1:32" x14ac:dyDescent="0.25">
      <c r="A13283" s="44" t="s">
        <v>11621</v>
      </c>
      <c r="B13283" s="44" t="s">
        <v>986</v>
      </c>
      <c r="C13283" s="45">
        <v>240303</v>
      </c>
      <c r="D13283" s="45" t="s">
        <v>12340</v>
      </c>
      <c r="E13283" s="45" t="s">
        <v>2686</v>
      </c>
      <c r="AF13283" s="326"/>
    </row>
    <row r="13284" spans="1:32" x14ac:dyDescent="0.25">
      <c r="A13284" s="44" t="s">
        <v>8339</v>
      </c>
      <c r="B13284" s="44" t="s">
        <v>3275</v>
      </c>
      <c r="C13284" s="45">
        <v>210101</v>
      </c>
      <c r="D13284" s="45" t="s">
        <v>12340</v>
      </c>
      <c r="E13284" s="45" t="s">
        <v>3276</v>
      </c>
      <c r="AF13284" s="326"/>
    </row>
    <row r="13285" spans="1:32" x14ac:dyDescent="0.25">
      <c r="A13285" s="44" t="s">
        <v>17210</v>
      </c>
      <c r="B13285" s="44" t="s">
        <v>2433</v>
      </c>
      <c r="C13285" s="45">
        <v>250106</v>
      </c>
      <c r="D13285" s="45" t="s">
        <v>12340</v>
      </c>
      <c r="E13285" s="45" t="s">
        <v>12896</v>
      </c>
      <c r="AF13285" s="326"/>
    </row>
    <row r="13286" spans="1:32" x14ac:dyDescent="0.25">
      <c r="A13286" s="44" t="s">
        <v>8340</v>
      </c>
      <c r="B13286" s="44" t="s">
        <v>5649</v>
      </c>
      <c r="C13286" s="45">
        <v>220904</v>
      </c>
      <c r="D13286" s="45" t="s">
        <v>12340</v>
      </c>
      <c r="E13286" s="45" t="s">
        <v>5650</v>
      </c>
      <c r="AF13286" s="326"/>
    </row>
    <row r="13287" spans="1:32" x14ac:dyDescent="0.25">
      <c r="A13287" s="44" t="s">
        <v>17211</v>
      </c>
      <c r="B13287" s="44" t="s">
        <v>2433</v>
      </c>
      <c r="C13287" s="45">
        <v>250106</v>
      </c>
      <c r="D13287" s="45" t="s">
        <v>12340</v>
      </c>
      <c r="E13287" s="45" t="s">
        <v>12896</v>
      </c>
      <c r="AF13287" s="326"/>
    </row>
    <row r="13288" spans="1:32" x14ac:dyDescent="0.25">
      <c r="A13288" s="44" t="s">
        <v>7324</v>
      </c>
      <c r="B13288" s="44" t="s">
        <v>20342</v>
      </c>
      <c r="C13288" s="45" t="s">
        <v>10493</v>
      </c>
      <c r="D13288" s="32" t="s">
        <v>12570</v>
      </c>
      <c r="E13288" s="46">
        <v>46387</v>
      </c>
      <c r="AF13288" s="326"/>
    </row>
    <row r="13289" spans="1:32" x14ac:dyDescent="0.25">
      <c r="A13289" s="44" t="s">
        <v>17212</v>
      </c>
      <c r="B13289" s="44" t="s">
        <v>2433</v>
      </c>
      <c r="C13289" s="45">
        <v>250106</v>
      </c>
      <c r="D13289" s="45" t="s">
        <v>12340</v>
      </c>
      <c r="E13289" s="45" t="s">
        <v>12896</v>
      </c>
      <c r="AF13289" s="326"/>
    </row>
    <row r="13290" spans="1:32" x14ac:dyDescent="0.3">
      <c r="A13290" s="372" t="s">
        <v>12479</v>
      </c>
      <c r="B13290" s="372" t="s">
        <v>4223</v>
      </c>
      <c r="C13290" s="125" t="s">
        <v>12347</v>
      </c>
      <c r="D13290" s="32" t="s">
        <v>20621</v>
      </c>
      <c r="E13290" s="125" t="s">
        <v>5075</v>
      </c>
      <c r="F13290" s="125" t="s">
        <v>1237</v>
      </c>
      <c r="G13290" s="125" t="s">
        <v>1237</v>
      </c>
      <c r="AF13290" s="326"/>
    </row>
    <row r="13291" spans="1:32" x14ac:dyDescent="0.25">
      <c r="A13291" s="44" t="s">
        <v>5662</v>
      </c>
      <c r="B13291" s="44" t="s">
        <v>3597</v>
      </c>
      <c r="C13291" s="45">
        <v>220605</v>
      </c>
      <c r="D13291" s="45" t="s">
        <v>12340</v>
      </c>
      <c r="E13291" s="45" t="s">
        <v>5468</v>
      </c>
      <c r="AF13291" s="326"/>
    </row>
    <row r="13292" spans="1:32" x14ac:dyDescent="0.25">
      <c r="A13292" s="44" t="s">
        <v>5662</v>
      </c>
      <c r="B13292" s="44" t="s">
        <v>210</v>
      </c>
      <c r="C13292" s="45">
        <v>241001</v>
      </c>
      <c r="D13292" s="45" t="s">
        <v>12340</v>
      </c>
      <c r="E13292" s="45" t="s">
        <v>5650</v>
      </c>
      <c r="AF13292" s="326"/>
    </row>
    <row r="13293" spans="1:32" x14ac:dyDescent="0.25">
      <c r="A13293" s="44" t="s">
        <v>13751</v>
      </c>
      <c r="B13293" s="44" t="s">
        <v>210</v>
      </c>
      <c r="C13293" s="45">
        <v>241001</v>
      </c>
      <c r="D13293" s="45" t="s">
        <v>12340</v>
      </c>
      <c r="E13293" s="45" t="s">
        <v>5650</v>
      </c>
      <c r="AF13293" s="326"/>
    </row>
    <row r="13294" spans="1:32" x14ac:dyDescent="0.25">
      <c r="A13294" s="44" t="s">
        <v>17213</v>
      </c>
      <c r="B13294" s="44" t="s">
        <v>2433</v>
      </c>
      <c r="C13294" s="45">
        <v>230105</v>
      </c>
      <c r="D13294" s="45" t="s">
        <v>12340</v>
      </c>
      <c r="E13294" s="45" t="s">
        <v>5580</v>
      </c>
      <c r="AF13294" s="326"/>
    </row>
    <row r="13295" spans="1:32" x14ac:dyDescent="0.25">
      <c r="A13295" s="44" t="s">
        <v>16281</v>
      </c>
      <c r="B13295" s="44" t="s">
        <v>16282</v>
      </c>
      <c r="C13295" s="45" t="s">
        <v>16283</v>
      </c>
      <c r="D13295" s="93" t="s">
        <v>3876</v>
      </c>
      <c r="E13295" s="359">
        <f>DATE(2029,7,22)</f>
        <v>47321</v>
      </c>
      <c r="F13295" s="93"/>
      <c r="G13295" s="93"/>
      <c r="H13295" s="93"/>
      <c r="I13295" s="99"/>
      <c r="J13295" s="99"/>
      <c r="K13295" s="99"/>
      <c r="L13295" s="99"/>
      <c r="M13295" s="99"/>
      <c r="N13295" s="99"/>
      <c r="O13295" s="99"/>
      <c r="P13295" s="99"/>
      <c r="Q13295" s="99"/>
      <c r="R13295" s="99"/>
      <c r="S13295" s="99"/>
      <c r="T13295" s="99"/>
      <c r="U13295" s="99"/>
      <c r="V13295" s="99"/>
      <c r="W13295" s="99"/>
      <c r="X13295" s="99"/>
      <c r="Y13295" s="99"/>
      <c r="Z13295" s="99"/>
      <c r="AF13295" s="326"/>
    </row>
    <row r="13296" spans="1:32" x14ac:dyDescent="0.25">
      <c r="A13296" s="44" t="s">
        <v>12839</v>
      </c>
      <c r="B13296" s="44" t="s">
        <v>16284</v>
      </c>
      <c r="C13296" s="45" t="s">
        <v>12840</v>
      </c>
      <c r="D13296" s="93" t="s">
        <v>3876</v>
      </c>
      <c r="E13296" s="359">
        <f>DATE(2028,5,7)</f>
        <v>46880</v>
      </c>
      <c r="F13296" s="93"/>
      <c r="G13296" s="93"/>
      <c r="H13296" s="93"/>
      <c r="I13296" s="99"/>
      <c r="J13296" s="99"/>
      <c r="K13296" s="99"/>
      <c r="L13296" s="99"/>
      <c r="M13296" s="99"/>
      <c r="N13296" s="99"/>
      <c r="O13296" s="99"/>
      <c r="P13296" s="99"/>
      <c r="Q13296" s="99"/>
      <c r="R13296" s="99"/>
      <c r="S13296" s="99"/>
      <c r="T13296" s="99"/>
      <c r="U13296" s="99"/>
      <c r="V13296" s="99"/>
      <c r="W13296" s="99"/>
      <c r="X13296" s="99"/>
      <c r="Y13296" s="99"/>
      <c r="Z13296" s="99"/>
      <c r="AF13296" s="326"/>
    </row>
    <row r="13297" spans="1:32" x14ac:dyDescent="0.25">
      <c r="A13297" s="44" t="s">
        <v>17743</v>
      </c>
      <c r="B13297" s="44" t="s">
        <v>20365</v>
      </c>
      <c r="C13297" s="45" t="s">
        <v>20366</v>
      </c>
      <c r="D13297" s="32" t="s">
        <v>12570</v>
      </c>
      <c r="E13297" s="46">
        <v>46507</v>
      </c>
      <c r="AF13297" s="326"/>
    </row>
    <row r="13298" spans="1:32" x14ac:dyDescent="0.25">
      <c r="A13298" s="44" t="s">
        <v>17743</v>
      </c>
      <c r="B13298" s="44" t="s">
        <v>1956</v>
      </c>
      <c r="C13298" s="45" t="s">
        <v>17744</v>
      </c>
      <c r="D13298" s="46" t="s">
        <v>13037</v>
      </c>
      <c r="E13298" s="46">
        <v>46274</v>
      </c>
      <c r="AF13298" s="326"/>
    </row>
    <row r="13299" spans="1:32" x14ac:dyDescent="0.25">
      <c r="A13299" s="44" t="s">
        <v>7039</v>
      </c>
      <c r="B13299" s="44" t="s">
        <v>3598</v>
      </c>
      <c r="C13299" s="45">
        <v>230301</v>
      </c>
      <c r="D13299" s="45" t="s">
        <v>12340</v>
      </c>
      <c r="E13299" s="45" t="s">
        <v>5580</v>
      </c>
      <c r="AF13299" s="326"/>
    </row>
    <row r="13300" spans="1:32" x14ac:dyDescent="0.3">
      <c r="A13300" s="117" t="s">
        <v>2144</v>
      </c>
      <c r="B13300" s="117" t="s">
        <v>2074</v>
      </c>
      <c r="C13300" s="106" t="s">
        <v>2093</v>
      </c>
      <c r="D13300" s="93" t="s">
        <v>1443</v>
      </c>
      <c r="E13300" s="119">
        <v>46418</v>
      </c>
      <c r="F13300" s="93"/>
      <c r="G13300" s="93"/>
      <c r="H13300" s="93"/>
      <c r="I13300" s="99"/>
      <c r="J13300" s="99"/>
      <c r="K13300" s="99"/>
      <c r="L13300" s="99"/>
      <c r="M13300" s="99"/>
      <c r="N13300" s="99"/>
      <c r="O13300" s="99"/>
      <c r="P13300" s="99"/>
      <c r="Q13300" s="99"/>
      <c r="R13300" s="99"/>
      <c r="S13300" s="99"/>
      <c r="T13300" s="99"/>
      <c r="U13300" s="99"/>
      <c r="V13300" s="99"/>
      <c r="W13300" s="99"/>
      <c r="X13300" s="99"/>
      <c r="Y13300" s="99"/>
      <c r="Z13300" s="99"/>
      <c r="AF13300" s="326"/>
    </row>
    <row r="13301" spans="1:32" x14ac:dyDescent="0.3">
      <c r="A13301" s="117" t="s">
        <v>2144</v>
      </c>
      <c r="B13301" s="117" t="s">
        <v>2074</v>
      </c>
      <c r="C13301" s="106" t="s">
        <v>2093</v>
      </c>
      <c r="D13301" s="93" t="s">
        <v>1443</v>
      </c>
      <c r="E13301" s="119">
        <v>46418</v>
      </c>
      <c r="F13301" s="93"/>
      <c r="G13301" s="93"/>
      <c r="H13301" s="93"/>
      <c r="I13301" s="99"/>
      <c r="J13301" s="99"/>
      <c r="K13301" s="99"/>
      <c r="L13301" s="99"/>
      <c r="M13301" s="99"/>
      <c r="N13301" s="99"/>
      <c r="O13301" s="99"/>
      <c r="P13301" s="99"/>
      <c r="Q13301" s="99"/>
      <c r="R13301" s="99"/>
      <c r="S13301" s="99"/>
      <c r="T13301" s="99"/>
      <c r="U13301" s="99"/>
      <c r="V13301" s="99"/>
      <c r="W13301" s="99"/>
      <c r="X13301" s="99"/>
      <c r="Y13301" s="99"/>
      <c r="Z13301" s="99"/>
      <c r="AF13301" s="326"/>
    </row>
    <row r="13302" spans="1:32" x14ac:dyDescent="0.25">
      <c r="A13302" s="44" t="s">
        <v>8341</v>
      </c>
      <c r="B13302" s="44" t="s">
        <v>7650</v>
      </c>
      <c r="C13302" s="45">
        <v>230504</v>
      </c>
      <c r="D13302" s="45" t="s">
        <v>12340</v>
      </c>
      <c r="E13302" s="45" t="s">
        <v>7651</v>
      </c>
      <c r="AF13302" s="326"/>
    </row>
    <row r="13303" spans="1:32" x14ac:dyDescent="0.25">
      <c r="A13303" s="44" t="s">
        <v>13414</v>
      </c>
      <c r="B13303" s="44" t="s">
        <v>13118</v>
      </c>
      <c r="C13303" s="45">
        <v>21.23</v>
      </c>
      <c r="D13303" s="45" t="s">
        <v>13565</v>
      </c>
      <c r="E13303" s="46">
        <v>46934</v>
      </c>
      <c r="F13303" s="45"/>
      <c r="G13303" s="93"/>
      <c r="H13303" s="93"/>
      <c r="I13303" s="99"/>
      <c r="J13303" s="99"/>
      <c r="K13303" s="99"/>
      <c r="L13303" s="99"/>
      <c r="M13303" s="99"/>
      <c r="N13303" s="99"/>
      <c r="O13303" s="99"/>
      <c r="P13303" s="99"/>
      <c r="Q13303" s="99"/>
      <c r="R13303" s="99"/>
      <c r="S13303" s="99"/>
      <c r="T13303" s="99"/>
      <c r="U13303" s="99"/>
      <c r="V13303" s="99"/>
      <c r="W13303" s="99"/>
      <c r="X13303" s="99"/>
      <c r="Y13303" s="99"/>
      <c r="Z13303" s="99"/>
      <c r="AF13303" s="326"/>
    </row>
    <row r="13304" spans="1:32" x14ac:dyDescent="0.3">
      <c r="A13304" s="372" t="s">
        <v>20163</v>
      </c>
      <c r="B13304" s="372" t="s">
        <v>2383</v>
      </c>
      <c r="C13304" s="125" t="s">
        <v>20257</v>
      </c>
      <c r="D13304" s="32" t="s">
        <v>20621</v>
      </c>
      <c r="E13304" s="125" t="s">
        <v>8976</v>
      </c>
      <c r="F13304" s="125" t="s">
        <v>1236</v>
      </c>
      <c r="G13304" s="125" t="s">
        <v>1237</v>
      </c>
      <c r="AF13304" s="326"/>
    </row>
    <row r="13305" spans="1:32" x14ac:dyDescent="0.25">
      <c r="A13305" s="44" t="s">
        <v>296</v>
      </c>
      <c r="B13305" s="44" t="s">
        <v>152</v>
      </c>
      <c r="C13305" s="45" t="s">
        <v>5210</v>
      </c>
      <c r="D13305" s="45" t="s">
        <v>12177</v>
      </c>
      <c r="E13305" s="45" t="s">
        <v>4375</v>
      </c>
      <c r="F13305" s="93"/>
      <c r="G13305" s="93"/>
      <c r="H13305" s="93"/>
      <c r="I13305" s="99"/>
      <c r="J13305" s="99"/>
      <c r="K13305" s="99"/>
      <c r="L13305" s="99"/>
      <c r="M13305" s="99"/>
      <c r="N13305" s="99"/>
      <c r="O13305" s="99"/>
      <c r="P13305" s="99"/>
      <c r="Q13305" s="99"/>
      <c r="R13305" s="99"/>
      <c r="S13305" s="99"/>
      <c r="T13305" s="99"/>
      <c r="U13305" s="99"/>
      <c r="V13305" s="99"/>
      <c r="W13305" s="99"/>
      <c r="X13305" s="99"/>
      <c r="Y13305" s="99"/>
      <c r="Z13305" s="99"/>
      <c r="AF13305" s="326"/>
    </row>
    <row r="13306" spans="1:32" x14ac:dyDescent="0.25">
      <c r="A13306" s="44" t="s">
        <v>296</v>
      </c>
      <c r="B13306" s="44" t="s">
        <v>152</v>
      </c>
      <c r="C13306" s="45" t="s">
        <v>5210</v>
      </c>
      <c r="D13306" s="93" t="s">
        <v>18817</v>
      </c>
      <c r="E13306" s="45" t="s">
        <v>4375</v>
      </c>
      <c r="F13306" s="379"/>
      <c r="G13306" s="379"/>
      <c r="H13306" s="379"/>
      <c r="I13306" s="380"/>
      <c r="J13306" s="380"/>
      <c r="K13306" s="380"/>
      <c r="L13306" s="380"/>
      <c r="M13306" s="380"/>
      <c r="N13306" s="380"/>
      <c r="O13306" s="380"/>
      <c r="P13306" s="380"/>
      <c r="Q13306" s="380"/>
      <c r="R13306" s="380"/>
      <c r="S13306" s="380"/>
      <c r="T13306" s="380"/>
      <c r="U13306" s="380"/>
      <c r="V13306" s="380"/>
      <c r="W13306" s="380"/>
      <c r="X13306" s="380"/>
      <c r="Y13306" s="380"/>
      <c r="Z13306" s="380"/>
      <c r="AA13306" s="380"/>
      <c r="AF13306" s="326"/>
    </row>
    <row r="13307" spans="1:32" x14ac:dyDescent="0.25">
      <c r="A13307" s="44" t="s">
        <v>296</v>
      </c>
      <c r="B13307" s="44" t="s">
        <v>152</v>
      </c>
      <c r="C13307" s="45" t="s">
        <v>5210</v>
      </c>
      <c r="D13307" s="45" t="s">
        <v>10697</v>
      </c>
      <c r="E13307" s="46">
        <v>46295</v>
      </c>
      <c r="F13307" s="93"/>
      <c r="G13307" s="93"/>
      <c r="H13307" s="93"/>
      <c r="I13307" s="99"/>
      <c r="J13307" s="99"/>
      <c r="K13307" s="99"/>
      <c r="L13307" s="99"/>
      <c r="M13307" s="99"/>
      <c r="N13307" s="99"/>
      <c r="O13307" s="99"/>
      <c r="P13307" s="99"/>
      <c r="Q13307" s="99"/>
      <c r="R13307" s="99"/>
      <c r="S13307" s="99"/>
      <c r="T13307" s="99"/>
      <c r="U13307" s="99"/>
      <c r="V13307" s="99"/>
      <c r="W13307" s="99"/>
      <c r="X13307" s="99"/>
      <c r="Y13307" s="99"/>
      <c r="Z13307" s="99"/>
      <c r="AF13307" s="326"/>
    </row>
    <row r="13308" spans="1:32" x14ac:dyDescent="0.3">
      <c r="A13308" s="372" t="s">
        <v>17543</v>
      </c>
      <c r="B13308" s="372" t="s">
        <v>4057</v>
      </c>
      <c r="C13308" s="125" t="s">
        <v>11933</v>
      </c>
      <c r="D13308" s="32" t="s">
        <v>20621</v>
      </c>
      <c r="E13308" s="125" t="s">
        <v>5311</v>
      </c>
      <c r="F13308" s="125" t="s">
        <v>1236</v>
      </c>
      <c r="G13308" s="125" t="s">
        <v>1237</v>
      </c>
      <c r="AF13308" s="326"/>
    </row>
    <row r="13309" spans="1:32" x14ac:dyDescent="0.3">
      <c r="A13309" s="372" t="s">
        <v>17543</v>
      </c>
      <c r="B13309" s="372" t="s">
        <v>5061</v>
      </c>
      <c r="C13309" s="125" t="s">
        <v>17483</v>
      </c>
      <c r="D13309" s="32" t="s">
        <v>20621</v>
      </c>
      <c r="E13309" s="125" t="s">
        <v>5246</v>
      </c>
      <c r="F13309" s="125" t="s">
        <v>1236</v>
      </c>
      <c r="G13309" s="125" t="s">
        <v>1237</v>
      </c>
      <c r="AF13309" s="326"/>
    </row>
    <row r="13310" spans="1:32" x14ac:dyDescent="0.25">
      <c r="A13310" s="44" t="s">
        <v>18177</v>
      </c>
      <c r="B13310" s="44" t="s">
        <v>18178</v>
      </c>
      <c r="C13310" s="45" t="s">
        <v>18441</v>
      </c>
      <c r="D13310" s="93" t="s">
        <v>3876</v>
      </c>
      <c r="E13310" s="359">
        <f>DATE(2029,7,17)</f>
        <v>47316</v>
      </c>
      <c r="F13310" s="93"/>
      <c r="G13310" s="93"/>
      <c r="H13310" s="93"/>
      <c r="I13310" s="99"/>
      <c r="J13310" s="99"/>
      <c r="K13310" s="99"/>
      <c r="L13310" s="99"/>
      <c r="M13310" s="99"/>
      <c r="N13310" s="99"/>
      <c r="O13310" s="99"/>
      <c r="P13310" s="99"/>
      <c r="Q13310" s="99"/>
      <c r="R13310" s="99"/>
      <c r="S13310" s="99"/>
      <c r="T13310" s="99"/>
      <c r="U13310" s="99"/>
      <c r="V13310" s="99"/>
      <c r="W13310" s="99"/>
      <c r="X13310" s="99"/>
      <c r="Y13310" s="99"/>
      <c r="Z13310" s="99"/>
      <c r="AF13310" s="326"/>
    </row>
    <row r="13311" spans="1:32" x14ac:dyDescent="0.25">
      <c r="A13311" s="44" t="s">
        <v>9099</v>
      </c>
      <c r="B13311" s="44" t="s">
        <v>7650</v>
      </c>
      <c r="C13311" s="45">
        <v>230504</v>
      </c>
      <c r="D13311" s="45" t="s">
        <v>12340</v>
      </c>
      <c r="E13311" s="45" t="s">
        <v>7651</v>
      </c>
      <c r="AF13311" s="326"/>
    </row>
    <row r="13312" spans="1:32" x14ac:dyDescent="0.25">
      <c r="A13312" s="44" t="s">
        <v>4813</v>
      </c>
      <c r="B13312" s="44" t="s">
        <v>4602</v>
      </c>
      <c r="C13312" s="45" t="s">
        <v>4814</v>
      </c>
      <c r="D13312" s="45" t="s">
        <v>12177</v>
      </c>
      <c r="E13312" s="45" t="s">
        <v>2628</v>
      </c>
      <c r="F13312" s="93"/>
      <c r="G13312" s="93"/>
      <c r="H13312" s="93"/>
      <c r="I13312" s="99"/>
      <c r="J13312" s="99"/>
      <c r="K13312" s="99"/>
      <c r="L13312" s="99"/>
      <c r="M13312" s="99"/>
      <c r="N13312" s="99"/>
      <c r="O13312" s="99"/>
      <c r="P13312" s="99"/>
      <c r="Q13312" s="99"/>
      <c r="R13312" s="99"/>
      <c r="S13312" s="99"/>
      <c r="T13312" s="99"/>
      <c r="U13312" s="99"/>
      <c r="V13312" s="99"/>
      <c r="W13312" s="99"/>
      <c r="X13312" s="99"/>
      <c r="Y13312" s="99"/>
      <c r="Z13312" s="99"/>
      <c r="AF13312" s="326"/>
    </row>
    <row r="13313" spans="1:32" x14ac:dyDescent="0.25">
      <c r="A13313" s="44" t="s">
        <v>4813</v>
      </c>
      <c r="B13313" s="44" t="s">
        <v>4602</v>
      </c>
      <c r="C13313" s="45" t="s">
        <v>4814</v>
      </c>
      <c r="D13313" s="93" t="s">
        <v>18817</v>
      </c>
      <c r="E13313" s="45" t="s">
        <v>2628</v>
      </c>
      <c r="F13313" s="379"/>
      <c r="G13313" s="379"/>
      <c r="H13313" s="379"/>
      <c r="I13313" s="380"/>
      <c r="J13313" s="380"/>
      <c r="K13313" s="380"/>
      <c r="L13313" s="380"/>
      <c r="M13313" s="380"/>
      <c r="N13313" s="380"/>
      <c r="O13313" s="380"/>
      <c r="P13313" s="380"/>
      <c r="Q13313" s="380"/>
      <c r="R13313" s="380"/>
      <c r="S13313" s="380"/>
      <c r="T13313" s="380"/>
      <c r="U13313" s="380"/>
      <c r="V13313" s="380"/>
      <c r="W13313" s="380"/>
      <c r="X13313" s="380"/>
      <c r="Y13313" s="380"/>
      <c r="Z13313" s="380"/>
      <c r="AA13313" s="380"/>
      <c r="AF13313" s="326"/>
    </row>
    <row r="13314" spans="1:32" x14ac:dyDescent="0.25">
      <c r="A13314" s="44" t="s">
        <v>4813</v>
      </c>
      <c r="B13314" s="44" t="s">
        <v>18657</v>
      </c>
      <c r="C13314" s="45" t="s">
        <v>18739</v>
      </c>
      <c r="D13314" s="93" t="s">
        <v>18817</v>
      </c>
      <c r="E13314" s="45" t="s">
        <v>10638</v>
      </c>
      <c r="F13314" s="379"/>
      <c r="G13314" s="379"/>
      <c r="H13314" s="379"/>
      <c r="I13314" s="380"/>
      <c r="J13314" s="380"/>
      <c r="K13314" s="380"/>
      <c r="L13314" s="380"/>
      <c r="M13314" s="380"/>
      <c r="N13314" s="380"/>
      <c r="O13314" s="380"/>
      <c r="P13314" s="380"/>
      <c r="Q13314" s="380"/>
      <c r="R13314" s="380"/>
      <c r="S13314" s="380"/>
      <c r="T13314" s="380"/>
      <c r="U13314" s="380"/>
      <c r="V13314" s="380"/>
      <c r="W13314" s="380"/>
      <c r="X13314" s="380"/>
      <c r="Y13314" s="380"/>
      <c r="Z13314" s="380"/>
      <c r="AA13314" s="380"/>
      <c r="AF13314" s="326"/>
    </row>
    <row r="13315" spans="1:32" x14ac:dyDescent="0.25">
      <c r="A13315" s="44" t="s">
        <v>7591</v>
      </c>
      <c r="B13315" s="44" t="s">
        <v>2433</v>
      </c>
      <c r="C13315" s="45">
        <v>230105</v>
      </c>
      <c r="D13315" s="45" t="s">
        <v>12340</v>
      </c>
      <c r="E13315" s="45" t="s">
        <v>5580</v>
      </c>
      <c r="AF13315" s="326"/>
    </row>
    <row r="13316" spans="1:32" x14ac:dyDescent="0.25">
      <c r="A13316" s="44" t="s">
        <v>837</v>
      </c>
      <c r="B13316" s="44" t="s">
        <v>967</v>
      </c>
      <c r="C13316" s="45">
        <v>240601</v>
      </c>
      <c r="D13316" s="45" t="s">
        <v>12340</v>
      </c>
      <c r="E13316" s="45" t="s">
        <v>10639</v>
      </c>
      <c r="AF13316" s="326"/>
    </row>
    <row r="13317" spans="1:32" x14ac:dyDescent="0.25">
      <c r="A13317" s="44" t="s">
        <v>837</v>
      </c>
      <c r="B13317" s="44" t="s">
        <v>3275</v>
      </c>
      <c r="C13317" s="45">
        <v>210101</v>
      </c>
      <c r="D13317" s="45" t="s">
        <v>12340</v>
      </c>
      <c r="E13317" s="45" t="s">
        <v>3276</v>
      </c>
      <c r="AF13317" s="326"/>
    </row>
    <row r="13318" spans="1:32" x14ac:dyDescent="0.25">
      <c r="A13318" s="44" t="s">
        <v>837</v>
      </c>
      <c r="B13318" s="44" t="s">
        <v>11304</v>
      </c>
      <c r="C13318" s="45">
        <v>240403</v>
      </c>
      <c r="D13318" s="45" t="s">
        <v>12340</v>
      </c>
      <c r="E13318" s="45" t="s">
        <v>5311</v>
      </c>
      <c r="AF13318" s="326"/>
    </row>
    <row r="13319" spans="1:32" x14ac:dyDescent="0.25">
      <c r="A13319" s="44" t="s">
        <v>11622</v>
      </c>
      <c r="B13319" s="44" t="s">
        <v>11304</v>
      </c>
      <c r="C13319" s="45">
        <v>240403</v>
      </c>
      <c r="D13319" s="45" t="s">
        <v>12340</v>
      </c>
      <c r="E13319" s="45" t="s">
        <v>5311</v>
      </c>
      <c r="AF13319" s="326"/>
    </row>
    <row r="13320" spans="1:32" x14ac:dyDescent="0.25">
      <c r="A13320" s="44" t="s">
        <v>10096</v>
      </c>
      <c r="B13320" s="44" t="s">
        <v>20365</v>
      </c>
      <c r="C13320" s="45" t="s">
        <v>20366</v>
      </c>
      <c r="D13320" s="32" t="s">
        <v>12570</v>
      </c>
      <c r="E13320" s="46">
        <v>46507</v>
      </c>
      <c r="AF13320" s="326"/>
    </row>
    <row r="13321" spans="1:32" x14ac:dyDescent="0.25">
      <c r="A13321" s="44" t="s">
        <v>10096</v>
      </c>
      <c r="B13321" s="44" t="s">
        <v>20375</v>
      </c>
      <c r="C13321" s="45" t="s">
        <v>10093</v>
      </c>
      <c r="D13321" s="32" t="s">
        <v>12570</v>
      </c>
      <c r="E13321" s="46">
        <v>46507</v>
      </c>
      <c r="AF13321" s="326"/>
    </row>
    <row r="13322" spans="1:32" x14ac:dyDescent="0.25">
      <c r="A13322" s="44" t="s">
        <v>16285</v>
      </c>
      <c r="B13322" s="44" t="s">
        <v>16286</v>
      </c>
      <c r="C13322" s="45" t="s">
        <v>16287</v>
      </c>
      <c r="D13322" s="93" t="s">
        <v>3876</v>
      </c>
      <c r="E13322" s="359">
        <f>DATE(2029,7,22)</f>
        <v>47321</v>
      </c>
      <c r="F13322" s="93"/>
      <c r="G13322" s="93"/>
      <c r="H13322" s="93"/>
      <c r="I13322" s="99"/>
      <c r="J13322" s="99"/>
      <c r="K13322" s="99"/>
      <c r="L13322" s="99"/>
      <c r="M13322" s="99"/>
      <c r="N13322" s="99"/>
      <c r="O13322" s="99"/>
      <c r="P13322" s="99"/>
      <c r="Q13322" s="99"/>
      <c r="R13322" s="99"/>
      <c r="S13322" s="99"/>
      <c r="T13322" s="99"/>
      <c r="U13322" s="99"/>
      <c r="V13322" s="99"/>
      <c r="W13322" s="99"/>
      <c r="X13322" s="99"/>
      <c r="Y13322" s="99"/>
      <c r="Z13322" s="99"/>
      <c r="AF13322" s="326"/>
    </row>
    <row r="13323" spans="1:32" x14ac:dyDescent="0.25">
      <c r="A13323" s="44" t="s">
        <v>19596</v>
      </c>
      <c r="B13323" s="44" t="s">
        <v>5460</v>
      </c>
      <c r="C13323" s="45">
        <v>251003</v>
      </c>
      <c r="D13323" s="45" t="s">
        <v>12340</v>
      </c>
      <c r="E13323" s="45" t="s">
        <v>12119</v>
      </c>
      <c r="AF13323" s="326"/>
    </row>
    <row r="13324" spans="1:32" x14ac:dyDescent="0.25">
      <c r="A13324" s="44" t="s">
        <v>8342</v>
      </c>
      <c r="B13324" s="44" t="s">
        <v>2433</v>
      </c>
      <c r="C13324" s="45">
        <v>230105</v>
      </c>
      <c r="D13324" s="45" t="s">
        <v>12340</v>
      </c>
      <c r="E13324" s="45" t="s">
        <v>5580</v>
      </c>
      <c r="AF13324" s="326"/>
    </row>
    <row r="13325" spans="1:32" x14ac:dyDescent="0.25">
      <c r="A13325" s="44" t="s">
        <v>8342</v>
      </c>
      <c r="B13325" s="44" t="s">
        <v>989</v>
      </c>
      <c r="C13325" s="45">
        <v>230402</v>
      </c>
      <c r="D13325" s="45" t="s">
        <v>12340</v>
      </c>
      <c r="E13325" s="45" t="s">
        <v>7925</v>
      </c>
      <c r="AF13325" s="326"/>
    </row>
    <row r="13326" spans="1:32" x14ac:dyDescent="0.25">
      <c r="A13326" s="267" t="s">
        <v>147</v>
      </c>
      <c r="B13326" s="267" t="s">
        <v>9307</v>
      </c>
      <c r="C13326" s="268">
        <v>791202303002</v>
      </c>
      <c r="D13326" s="268" t="s">
        <v>6775</v>
      </c>
      <c r="E13326" s="269" t="s">
        <v>3276</v>
      </c>
      <c r="F13326" s="93"/>
      <c r="G13326" s="93"/>
      <c r="H13326" s="93"/>
      <c r="I13326" s="99"/>
      <c r="J13326" s="99"/>
      <c r="K13326" s="99"/>
      <c r="L13326" s="99"/>
      <c r="M13326" s="99"/>
      <c r="N13326" s="99"/>
      <c r="O13326" s="99"/>
      <c r="P13326" s="99"/>
      <c r="Q13326" s="99"/>
      <c r="R13326" s="99"/>
      <c r="S13326" s="99"/>
      <c r="T13326" s="99"/>
      <c r="U13326" s="99"/>
      <c r="V13326" s="99"/>
      <c r="W13326" s="99"/>
      <c r="X13326" s="99"/>
      <c r="Y13326" s="99"/>
      <c r="Z13326" s="99"/>
      <c r="AF13326" s="326"/>
    </row>
    <row r="13327" spans="1:32" x14ac:dyDescent="0.25">
      <c r="A13327" s="44" t="s">
        <v>147</v>
      </c>
      <c r="B13327" s="44" t="s">
        <v>5173</v>
      </c>
      <c r="C13327" s="45" t="s">
        <v>5177</v>
      </c>
      <c r="D13327" s="46" t="s">
        <v>13037</v>
      </c>
      <c r="E13327" s="46">
        <v>46250</v>
      </c>
      <c r="AF13327" s="326"/>
    </row>
    <row r="13328" spans="1:32" x14ac:dyDescent="0.25">
      <c r="A13328" s="44" t="s">
        <v>838</v>
      </c>
      <c r="B13328" s="44" t="s">
        <v>3275</v>
      </c>
      <c r="C13328" s="45">
        <v>210101</v>
      </c>
      <c r="D13328" s="45" t="s">
        <v>12340</v>
      </c>
      <c r="E13328" s="45" t="s">
        <v>3276</v>
      </c>
      <c r="AF13328" s="326"/>
    </row>
    <row r="13329" spans="1:32" x14ac:dyDescent="0.25">
      <c r="A13329" s="44" t="s">
        <v>17214</v>
      </c>
      <c r="B13329" s="44" t="s">
        <v>5447</v>
      </c>
      <c r="C13329" s="45">
        <v>250802</v>
      </c>
      <c r="D13329" s="45" t="s">
        <v>12340</v>
      </c>
      <c r="E13329" s="45" t="s">
        <v>10682</v>
      </c>
      <c r="AF13329" s="326"/>
    </row>
    <row r="13330" spans="1:32" x14ac:dyDescent="0.25">
      <c r="A13330" s="44" t="s">
        <v>9672</v>
      </c>
      <c r="B13330" s="44" t="s">
        <v>15948</v>
      </c>
      <c r="C13330" s="45" t="s">
        <v>18442</v>
      </c>
      <c r="D13330" s="93" t="s">
        <v>3876</v>
      </c>
      <c r="E13330" s="359">
        <f>DATE(2029,9,18)</f>
        <v>47379</v>
      </c>
      <c r="F13330" s="93"/>
      <c r="G13330" s="93"/>
      <c r="H13330" s="93"/>
      <c r="I13330" s="99"/>
      <c r="J13330" s="99"/>
      <c r="K13330" s="99"/>
      <c r="L13330" s="99"/>
      <c r="M13330" s="99"/>
      <c r="N13330" s="99"/>
      <c r="O13330" s="99"/>
      <c r="P13330" s="99"/>
      <c r="Q13330" s="99"/>
      <c r="R13330" s="99"/>
      <c r="S13330" s="99"/>
      <c r="T13330" s="99"/>
      <c r="U13330" s="99"/>
      <c r="V13330" s="99"/>
      <c r="W13330" s="99"/>
      <c r="X13330" s="99"/>
      <c r="Y13330" s="99"/>
      <c r="Z13330" s="99"/>
      <c r="AF13330" s="326"/>
    </row>
    <row r="13331" spans="1:32" x14ac:dyDescent="0.25">
      <c r="A13331" s="44" t="s">
        <v>5663</v>
      </c>
      <c r="B13331" s="44" t="s">
        <v>967</v>
      </c>
      <c r="C13331" s="45">
        <v>220601</v>
      </c>
      <c r="D13331" s="45" t="s">
        <v>12340</v>
      </c>
      <c r="E13331" s="45" t="s">
        <v>5235</v>
      </c>
      <c r="AF13331" s="326"/>
    </row>
    <row r="13332" spans="1:32" x14ac:dyDescent="0.25">
      <c r="A13332" s="44" t="s">
        <v>19597</v>
      </c>
      <c r="B13332" s="44" t="s">
        <v>2433</v>
      </c>
      <c r="C13332" s="45">
        <v>220105</v>
      </c>
      <c r="D13332" s="45" t="s">
        <v>12340</v>
      </c>
      <c r="E13332" s="45" t="s">
        <v>2686</v>
      </c>
      <c r="AF13332" s="326"/>
    </row>
    <row r="13333" spans="1:32" x14ac:dyDescent="0.25">
      <c r="A13333" s="44" t="s">
        <v>13752</v>
      </c>
      <c r="B13333" s="44" t="s">
        <v>981</v>
      </c>
      <c r="C13333" s="45">
        <v>241202</v>
      </c>
      <c r="D13333" s="45" t="s">
        <v>12340</v>
      </c>
      <c r="E13333" s="45" t="s">
        <v>13570</v>
      </c>
      <c r="AF13333" s="326"/>
    </row>
    <row r="13334" spans="1:32" x14ac:dyDescent="0.25">
      <c r="A13334" s="44" t="s">
        <v>13415</v>
      </c>
      <c r="B13334" s="44" t="s">
        <v>13116</v>
      </c>
      <c r="C13334" s="45">
        <v>3.25</v>
      </c>
      <c r="D13334" s="45" t="s">
        <v>13565</v>
      </c>
      <c r="E13334" s="46">
        <v>47422</v>
      </c>
      <c r="F13334" s="45" t="s">
        <v>1384</v>
      </c>
      <c r="G13334" s="93"/>
      <c r="H13334" s="93"/>
      <c r="I13334" s="99"/>
      <c r="J13334" s="99"/>
      <c r="K13334" s="99"/>
      <c r="L13334" s="99"/>
      <c r="M13334" s="99"/>
      <c r="N13334" s="99"/>
      <c r="O13334" s="99"/>
      <c r="P13334" s="99"/>
      <c r="Q13334" s="99"/>
      <c r="R13334" s="99"/>
      <c r="S13334" s="99"/>
      <c r="T13334" s="99"/>
      <c r="U13334" s="99"/>
      <c r="V13334" s="99"/>
      <c r="W13334" s="99"/>
      <c r="X13334" s="99"/>
      <c r="Y13334" s="99"/>
      <c r="Z13334" s="99"/>
      <c r="AF13334" s="326"/>
    </row>
    <row r="13335" spans="1:32" x14ac:dyDescent="0.25">
      <c r="A13335" s="44" t="s">
        <v>15721</v>
      </c>
      <c r="B13335" s="44" t="s">
        <v>2610</v>
      </c>
      <c r="C13335" s="45" t="s">
        <v>15722</v>
      </c>
      <c r="D13335" s="46" t="s">
        <v>13037</v>
      </c>
      <c r="E13335" s="46">
        <v>46162</v>
      </c>
      <c r="AF13335" s="326"/>
    </row>
    <row r="13336" spans="1:32" x14ac:dyDescent="0.25">
      <c r="A13336" s="44" t="s">
        <v>15721</v>
      </c>
      <c r="B13336" s="44" t="s">
        <v>2610</v>
      </c>
      <c r="C13336" s="45" t="s">
        <v>15722</v>
      </c>
      <c r="D13336" s="46" t="s">
        <v>13037</v>
      </c>
      <c r="E13336" s="46">
        <v>46162</v>
      </c>
      <c r="AF13336" s="326"/>
    </row>
    <row r="13337" spans="1:32" x14ac:dyDescent="0.25">
      <c r="A13337" s="44" t="s">
        <v>19598</v>
      </c>
      <c r="B13337" s="44" t="s">
        <v>5639</v>
      </c>
      <c r="C13337" s="45">
        <v>25010401</v>
      </c>
      <c r="D13337" s="45" t="s">
        <v>12340</v>
      </c>
      <c r="E13337" s="45" t="s">
        <v>13581</v>
      </c>
      <c r="AF13337" s="326"/>
    </row>
    <row r="13338" spans="1:32" x14ac:dyDescent="0.25">
      <c r="A13338" s="44" t="s">
        <v>10422</v>
      </c>
      <c r="B13338" s="44" t="s">
        <v>20342</v>
      </c>
      <c r="C13338" s="45" t="s">
        <v>10493</v>
      </c>
      <c r="D13338" s="32" t="s">
        <v>12570</v>
      </c>
      <c r="E13338" s="46">
        <v>46387</v>
      </c>
      <c r="AF13338" s="326"/>
    </row>
    <row r="13339" spans="1:32" x14ac:dyDescent="0.25">
      <c r="A13339" s="44" t="s">
        <v>17745</v>
      </c>
      <c r="B13339" s="44" t="s">
        <v>5100</v>
      </c>
      <c r="C13339" s="45" t="s">
        <v>5114</v>
      </c>
      <c r="D13339" s="46" t="s">
        <v>13037</v>
      </c>
      <c r="E13339" s="46">
        <v>46250</v>
      </c>
      <c r="AF13339" s="326"/>
    </row>
    <row r="13340" spans="1:32" x14ac:dyDescent="0.25">
      <c r="A13340" s="44" t="s">
        <v>17745</v>
      </c>
      <c r="B13340" s="44" t="s">
        <v>5100</v>
      </c>
      <c r="C13340" s="45" t="s">
        <v>5114</v>
      </c>
      <c r="D13340" s="46" t="s">
        <v>13037</v>
      </c>
      <c r="E13340" s="46">
        <v>46250</v>
      </c>
      <c r="AF13340" s="326"/>
    </row>
    <row r="13341" spans="1:32" x14ac:dyDescent="0.25">
      <c r="A13341" s="44" t="s">
        <v>15723</v>
      </c>
      <c r="B13341" s="44" t="s">
        <v>2610</v>
      </c>
      <c r="C13341" s="45" t="s">
        <v>15724</v>
      </c>
      <c r="D13341" s="46" t="s">
        <v>13037</v>
      </c>
      <c r="E13341" s="46">
        <v>46162</v>
      </c>
      <c r="AF13341" s="326"/>
    </row>
    <row r="13342" spans="1:32" x14ac:dyDescent="0.25">
      <c r="A13342" s="44" t="s">
        <v>15723</v>
      </c>
      <c r="B13342" s="44" t="s">
        <v>17662</v>
      </c>
      <c r="C13342" s="45" t="s">
        <v>17746</v>
      </c>
      <c r="D13342" s="46" t="s">
        <v>13037</v>
      </c>
      <c r="E13342" s="46">
        <v>46344</v>
      </c>
      <c r="AF13342" s="326"/>
    </row>
    <row r="13343" spans="1:32" x14ac:dyDescent="0.25">
      <c r="A13343" s="44" t="s">
        <v>13416</v>
      </c>
      <c r="B13343" s="44" t="s">
        <v>13115</v>
      </c>
      <c r="C13343" s="45">
        <v>8.24</v>
      </c>
      <c r="D13343" s="45" t="s">
        <v>13565</v>
      </c>
      <c r="E13343" s="46">
        <v>47057</v>
      </c>
      <c r="F13343" s="45"/>
      <c r="G13343" s="93"/>
      <c r="H13343" s="93"/>
      <c r="I13343" s="99"/>
      <c r="J13343" s="99"/>
      <c r="K13343" s="99"/>
      <c r="L13343" s="99"/>
      <c r="M13343" s="99"/>
      <c r="N13343" s="99"/>
      <c r="O13343" s="99"/>
      <c r="P13343" s="99"/>
      <c r="Q13343" s="99"/>
      <c r="R13343" s="99"/>
      <c r="S13343" s="99"/>
      <c r="T13343" s="99"/>
      <c r="U13343" s="99"/>
      <c r="V13343" s="99"/>
      <c r="W13343" s="99"/>
      <c r="X13343" s="99"/>
      <c r="Y13343" s="99"/>
      <c r="Z13343" s="99"/>
      <c r="AF13343" s="326"/>
    </row>
    <row r="13344" spans="1:32" x14ac:dyDescent="0.25">
      <c r="A13344" s="44" t="s">
        <v>13416</v>
      </c>
      <c r="B13344" s="44" t="s">
        <v>13134</v>
      </c>
      <c r="C13344" s="45">
        <v>13.23</v>
      </c>
      <c r="D13344" s="45" t="s">
        <v>13565</v>
      </c>
      <c r="E13344" s="46">
        <v>46934</v>
      </c>
      <c r="F13344" s="45"/>
      <c r="G13344" s="93"/>
      <c r="H13344" s="93"/>
      <c r="I13344" s="99"/>
      <c r="J13344" s="99"/>
      <c r="K13344" s="99"/>
      <c r="L13344" s="99"/>
      <c r="M13344" s="99"/>
      <c r="N13344" s="99"/>
      <c r="O13344" s="99"/>
      <c r="P13344" s="99"/>
      <c r="Q13344" s="99"/>
      <c r="R13344" s="99"/>
      <c r="S13344" s="99"/>
      <c r="T13344" s="99"/>
      <c r="U13344" s="99"/>
      <c r="V13344" s="99"/>
      <c r="W13344" s="99"/>
      <c r="X13344" s="99"/>
      <c r="Y13344" s="99"/>
      <c r="Z13344" s="99"/>
      <c r="AF13344" s="326"/>
    </row>
    <row r="13345" spans="1:32" x14ac:dyDescent="0.25">
      <c r="A13345" s="29" t="s">
        <v>20415</v>
      </c>
      <c r="B13345" s="267" t="s">
        <v>6747</v>
      </c>
      <c r="C13345" s="268">
        <v>791202303001</v>
      </c>
      <c r="D13345" s="268" t="s">
        <v>6775</v>
      </c>
      <c r="E13345" s="269">
        <v>47634</v>
      </c>
      <c r="AF13345" s="326"/>
    </row>
    <row r="13346" spans="1:32" x14ac:dyDescent="0.25">
      <c r="A13346" s="267" t="s">
        <v>9336</v>
      </c>
      <c r="B13346" s="267" t="s">
        <v>9307</v>
      </c>
      <c r="C13346" s="268">
        <v>791202303002</v>
      </c>
      <c r="D13346" s="268" t="s">
        <v>6775</v>
      </c>
      <c r="E13346" s="269" t="s">
        <v>3276</v>
      </c>
      <c r="F13346" s="93"/>
      <c r="G13346" s="93"/>
      <c r="H13346" s="93"/>
      <c r="I13346" s="99"/>
      <c r="J13346" s="99"/>
      <c r="K13346" s="99"/>
      <c r="L13346" s="99"/>
      <c r="M13346" s="99"/>
      <c r="N13346" s="99"/>
      <c r="O13346" s="99"/>
      <c r="P13346" s="99"/>
      <c r="Q13346" s="99"/>
      <c r="R13346" s="99"/>
      <c r="S13346" s="99"/>
      <c r="T13346" s="99"/>
      <c r="U13346" s="99"/>
      <c r="V13346" s="99"/>
      <c r="W13346" s="99"/>
      <c r="X13346" s="99"/>
      <c r="Y13346" s="99"/>
      <c r="Z13346" s="99"/>
      <c r="AF13346" s="326"/>
    </row>
    <row r="13347" spans="1:32" x14ac:dyDescent="0.25">
      <c r="A13347" s="267" t="s">
        <v>9336</v>
      </c>
      <c r="B13347" s="267" t="s">
        <v>9304</v>
      </c>
      <c r="C13347" s="268">
        <v>791202303001</v>
      </c>
      <c r="D13347" s="268" t="s">
        <v>6775</v>
      </c>
      <c r="E13347" s="269" t="s">
        <v>3276</v>
      </c>
      <c r="F13347" s="93"/>
      <c r="G13347" s="93"/>
      <c r="H13347" s="93"/>
      <c r="I13347" s="99"/>
      <c r="J13347" s="99"/>
      <c r="K13347" s="99"/>
      <c r="L13347" s="99"/>
      <c r="M13347" s="99"/>
      <c r="N13347" s="99"/>
      <c r="O13347" s="99"/>
      <c r="P13347" s="99"/>
      <c r="Q13347" s="99"/>
      <c r="R13347" s="99"/>
      <c r="S13347" s="99"/>
      <c r="T13347" s="99"/>
      <c r="U13347" s="99"/>
      <c r="V13347" s="99"/>
      <c r="W13347" s="99"/>
      <c r="X13347" s="99"/>
      <c r="Y13347" s="99"/>
      <c r="Z13347" s="99"/>
      <c r="AF13347" s="326"/>
    </row>
    <row r="13348" spans="1:32" x14ac:dyDescent="0.3">
      <c r="A13348" s="372" t="s">
        <v>9336</v>
      </c>
      <c r="B13348" s="372" t="s">
        <v>2383</v>
      </c>
      <c r="C13348" s="125" t="s">
        <v>20257</v>
      </c>
      <c r="D13348" s="32" t="s">
        <v>20621</v>
      </c>
      <c r="E13348" s="125" t="s">
        <v>8976</v>
      </c>
      <c r="F13348" s="125" t="s">
        <v>1237</v>
      </c>
      <c r="G13348" s="125" t="s">
        <v>1237</v>
      </c>
      <c r="AF13348" s="326"/>
    </row>
    <row r="13349" spans="1:32" x14ac:dyDescent="0.25">
      <c r="A13349" s="44" t="s">
        <v>10300</v>
      </c>
      <c r="B13349" s="92" t="s">
        <v>10390</v>
      </c>
      <c r="C13349" s="56" t="s">
        <v>10129</v>
      </c>
      <c r="D13349" s="146" t="s">
        <v>10389</v>
      </c>
      <c r="E13349" s="107">
        <v>45838</v>
      </c>
      <c r="F13349" s="93"/>
      <c r="G13349" s="93"/>
      <c r="H13349" s="93"/>
      <c r="I13349" s="99"/>
      <c r="J13349" s="99"/>
      <c r="K13349" s="99"/>
      <c r="L13349" s="99"/>
      <c r="M13349" s="99"/>
      <c r="N13349" s="99"/>
      <c r="O13349" s="99"/>
      <c r="P13349" s="99"/>
      <c r="Q13349" s="99"/>
      <c r="R13349" s="99"/>
      <c r="S13349" s="99"/>
      <c r="T13349" s="99"/>
      <c r="U13349" s="99"/>
      <c r="V13349" s="99"/>
      <c r="W13349" s="99"/>
      <c r="X13349" s="99"/>
      <c r="Y13349" s="99"/>
      <c r="Z13349" s="99"/>
      <c r="AF13349" s="326"/>
    </row>
    <row r="13350" spans="1:32" x14ac:dyDescent="0.25">
      <c r="A13350" s="44" t="s">
        <v>10301</v>
      </c>
      <c r="B13350" s="92" t="s">
        <v>10390</v>
      </c>
      <c r="C13350" s="56" t="s">
        <v>10129</v>
      </c>
      <c r="D13350" s="146" t="s">
        <v>10389</v>
      </c>
      <c r="E13350" s="107">
        <v>45838</v>
      </c>
      <c r="F13350" s="93"/>
      <c r="G13350" s="93"/>
      <c r="H13350" s="93"/>
      <c r="I13350" s="99"/>
      <c r="J13350" s="99"/>
      <c r="K13350" s="99"/>
      <c r="L13350" s="99"/>
      <c r="M13350" s="99"/>
      <c r="N13350" s="99"/>
      <c r="O13350" s="99"/>
      <c r="P13350" s="99"/>
      <c r="Q13350" s="99"/>
      <c r="R13350" s="99"/>
      <c r="S13350" s="99"/>
      <c r="T13350" s="99"/>
      <c r="U13350" s="99"/>
      <c r="V13350" s="99"/>
      <c r="W13350" s="99"/>
      <c r="X13350" s="99"/>
      <c r="Y13350" s="99"/>
      <c r="Z13350" s="99"/>
      <c r="AF13350" s="326"/>
    </row>
    <row r="13351" spans="1:32" x14ac:dyDescent="0.25">
      <c r="A13351" s="44" t="s">
        <v>5664</v>
      </c>
      <c r="B13351" s="44" t="s">
        <v>3597</v>
      </c>
      <c r="C13351" s="45">
        <v>220605</v>
      </c>
      <c r="D13351" s="45" t="s">
        <v>12340</v>
      </c>
      <c r="E13351" s="45" t="s">
        <v>5468</v>
      </c>
      <c r="AF13351" s="326"/>
    </row>
    <row r="13352" spans="1:32" x14ac:dyDescent="0.25">
      <c r="A13352" s="44" t="s">
        <v>8174</v>
      </c>
      <c r="B13352" s="44" t="s">
        <v>7973</v>
      </c>
      <c r="C13352" s="45" t="s">
        <v>8175</v>
      </c>
      <c r="D13352" s="45" t="s">
        <v>10697</v>
      </c>
      <c r="E13352" s="45" t="s">
        <v>5245</v>
      </c>
      <c r="F13352" s="93"/>
      <c r="G13352" s="93"/>
      <c r="H13352" s="93"/>
      <c r="I13352" s="99"/>
      <c r="J13352" s="99"/>
      <c r="K13352" s="99"/>
      <c r="L13352" s="99"/>
      <c r="M13352" s="99"/>
      <c r="N13352" s="99"/>
      <c r="O13352" s="99"/>
      <c r="P13352" s="99"/>
      <c r="Q13352" s="99"/>
      <c r="R13352" s="99"/>
      <c r="S13352" s="99"/>
      <c r="T13352" s="99"/>
      <c r="U13352" s="99"/>
      <c r="V13352" s="99"/>
      <c r="W13352" s="99"/>
      <c r="X13352" s="99"/>
      <c r="Y13352" s="99"/>
      <c r="Z13352" s="99"/>
      <c r="AA13352" s="380"/>
      <c r="AF13352" s="326"/>
    </row>
    <row r="13353" spans="1:32" x14ac:dyDescent="0.25">
      <c r="A13353" s="44" t="s">
        <v>8890</v>
      </c>
      <c r="B13353" s="44" t="s">
        <v>20357</v>
      </c>
      <c r="C13353" s="45" t="s">
        <v>8814</v>
      </c>
      <c r="D13353" s="32" t="s">
        <v>12570</v>
      </c>
      <c r="E13353" s="46">
        <v>46477</v>
      </c>
      <c r="AF13353" s="326"/>
    </row>
    <row r="13354" spans="1:32" x14ac:dyDescent="0.25">
      <c r="A13354" s="44" t="s">
        <v>8890</v>
      </c>
      <c r="B13354" s="44" t="s">
        <v>11304</v>
      </c>
      <c r="C13354" s="45">
        <v>240403</v>
      </c>
      <c r="D13354" s="45" t="s">
        <v>12340</v>
      </c>
      <c r="E13354" s="45" t="s">
        <v>5311</v>
      </c>
      <c r="AF13354" s="326"/>
    </row>
    <row r="13355" spans="1:32" x14ac:dyDescent="0.25">
      <c r="A13355" s="44" t="s">
        <v>7040</v>
      </c>
      <c r="B13355" s="44" t="s">
        <v>3298</v>
      </c>
      <c r="C13355" s="45">
        <v>23010402</v>
      </c>
      <c r="D13355" s="45" t="s">
        <v>12340</v>
      </c>
      <c r="E13355" s="45" t="s">
        <v>5640</v>
      </c>
      <c r="AF13355" s="326"/>
    </row>
    <row r="13356" spans="1:32" x14ac:dyDescent="0.25">
      <c r="A13356" s="44" t="s">
        <v>7040</v>
      </c>
      <c r="B13356" s="44" t="s">
        <v>5639</v>
      </c>
      <c r="C13356" s="45">
        <v>23010401</v>
      </c>
      <c r="D13356" s="45" t="s">
        <v>12340</v>
      </c>
      <c r="E13356" s="45" t="s">
        <v>5640</v>
      </c>
      <c r="AF13356" s="326"/>
    </row>
    <row r="13357" spans="1:32" x14ac:dyDescent="0.3">
      <c r="A13357" s="372" t="s">
        <v>16643</v>
      </c>
      <c r="B13357" s="372" t="s">
        <v>5064</v>
      </c>
      <c r="C13357" s="125" t="s">
        <v>16873</v>
      </c>
      <c r="D13357" s="32" t="s">
        <v>20621</v>
      </c>
      <c r="E13357" s="125" t="s">
        <v>10638</v>
      </c>
      <c r="F13357" s="125" t="s">
        <v>1236</v>
      </c>
      <c r="G13357" s="125" t="s">
        <v>1237</v>
      </c>
      <c r="AF13357" s="326"/>
    </row>
    <row r="13358" spans="1:32" x14ac:dyDescent="0.25">
      <c r="A13358" s="44" t="s">
        <v>4534</v>
      </c>
      <c r="B13358" s="44" t="s">
        <v>13107</v>
      </c>
      <c r="C13358" s="45">
        <v>9.25</v>
      </c>
      <c r="D13358" s="45" t="s">
        <v>13565</v>
      </c>
      <c r="E13358" s="46">
        <v>47664</v>
      </c>
      <c r="F13358" s="45"/>
      <c r="G13358" s="93"/>
      <c r="H13358" s="93"/>
      <c r="I13358" s="99"/>
      <c r="J13358" s="99"/>
      <c r="K13358" s="99"/>
      <c r="L13358" s="99"/>
      <c r="M13358" s="99"/>
      <c r="N13358" s="99"/>
      <c r="O13358" s="99"/>
      <c r="P13358" s="99"/>
      <c r="Q13358" s="99"/>
      <c r="R13358" s="99"/>
      <c r="S13358" s="99"/>
      <c r="T13358" s="99"/>
      <c r="U13358" s="99"/>
      <c r="V13358" s="99"/>
      <c r="W13358" s="99"/>
      <c r="X13358" s="99"/>
      <c r="Y13358" s="99"/>
      <c r="Z13358" s="99"/>
      <c r="AF13358" s="326"/>
    </row>
    <row r="13359" spans="1:32" x14ac:dyDescent="0.25">
      <c r="A13359" s="44" t="s">
        <v>4534</v>
      </c>
      <c r="B13359" s="44" t="s">
        <v>20332</v>
      </c>
      <c r="C13359" s="45" t="s">
        <v>5777</v>
      </c>
      <c r="D13359" s="32" t="s">
        <v>12570</v>
      </c>
      <c r="E13359" s="46">
        <v>46599</v>
      </c>
      <c r="AF13359" s="326"/>
    </row>
    <row r="13360" spans="1:32" x14ac:dyDescent="0.25">
      <c r="A13360" s="44" t="s">
        <v>4534</v>
      </c>
      <c r="B13360" s="44" t="s">
        <v>7117</v>
      </c>
      <c r="C13360" s="45">
        <v>260203</v>
      </c>
      <c r="D13360" s="45" t="s">
        <v>12340</v>
      </c>
      <c r="E13360" s="45" t="s">
        <v>10021</v>
      </c>
      <c r="AF13360" s="326"/>
    </row>
    <row r="13361" spans="1:32" x14ac:dyDescent="0.25">
      <c r="A13361" s="44" t="s">
        <v>4534</v>
      </c>
      <c r="B13361" s="44" t="s">
        <v>972</v>
      </c>
      <c r="C13361" s="45">
        <v>240803</v>
      </c>
      <c r="D13361" s="45" t="s">
        <v>12340</v>
      </c>
      <c r="E13361" s="45" t="s">
        <v>5239</v>
      </c>
      <c r="AF13361" s="326"/>
    </row>
    <row r="13362" spans="1:32" x14ac:dyDescent="0.25">
      <c r="A13362" s="100" t="s">
        <v>3563</v>
      </c>
      <c r="B13362" s="92" t="s">
        <v>3574</v>
      </c>
      <c r="C13362" s="93" t="s">
        <v>3575</v>
      </c>
      <c r="D13362" s="93" t="s">
        <v>1250</v>
      </c>
      <c r="E13362" s="94">
        <v>46496</v>
      </c>
      <c r="F13362" s="93"/>
      <c r="G13362" s="93"/>
      <c r="H13362" s="93"/>
      <c r="I13362" s="99"/>
      <c r="J13362" s="99"/>
      <c r="K13362" s="99"/>
      <c r="L13362" s="99"/>
      <c r="M13362" s="99"/>
      <c r="N13362" s="99"/>
      <c r="O13362" s="99"/>
      <c r="P13362" s="99"/>
      <c r="Q13362" s="99"/>
      <c r="R13362" s="99"/>
      <c r="S13362" s="99"/>
      <c r="T13362" s="99"/>
      <c r="U13362" s="99"/>
      <c r="V13362" s="99"/>
      <c r="W13362" s="99"/>
      <c r="X13362" s="99"/>
      <c r="Y13362" s="99"/>
      <c r="Z13362" s="99"/>
      <c r="AF13362" s="326"/>
    </row>
    <row r="13363" spans="1:32" x14ac:dyDescent="0.25">
      <c r="A13363" s="44" t="s">
        <v>8556</v>
      </c>
      <c r="B13363" s="44" t="s">
        <v>978</v>
      </c>
      <c r="C13363" s="45">
        <v>230703</v>
      </c>
      <c r="D13363" s="45" t="s">
        <v>12340</v>
      </c>
      <c r="E13363" s="45" t="s">
        <v>4375</v>
      </c>
      <c r="AF13363" s="326"/>
    </row>
    <row r="13364" spans="1:32" x14ac:dyDescent="0.25">
      <c r="A13364" s="44" t="s">
        <v>15725</v>
      </c>
      <c r="B13364" s="44" t="s">
        <v>4105</v>
      </c>
      <c r="C13364" s="45" t="s">
        <v>15726</v>
      </c>
      <c r="D13364" s="46" t="s">
        <v>13037</v>
      </c>
      <c r="E13364" s="46">
        <v>46218</v>
      </c>
      <c r="AF13364" s="326"/>
    </row>
    <row r="13365" spans="1:32" x14ac:dyDescent="0.25">
      <c r="A13365" s="258" t="s">
        <v>14045</v>
      </c>
      <c r="B13365" s="258" t="s">
        <v>14046</v>
      </c>
      <c r="C13365" s="259" t="s">
        <v>14047</v>
      </c>
      <c r="D13365" s="259" t="s">
        <v>1859</v>
      </c>
      <c r="E13365" s="260">
        <v>47340</v>
      </c>
      <c r="F13365" s="93"/>
      <c r="G13365" s="93"/>
      <c r="H13365" s="93"/>
      <c r="I13365" s="99"/>
      <c r="J13365" s="99"/>
      <c r="K13365" s="99"/>
      <c r="L13365" s="99"/>
      <c r="M13365" s="99"/>
      <c r="N13365" s="99"/>
      <c r="O13365" s="99"/>
      <c r="P13365" s="99"/>
      <c r="Q13365" s="99"/>
      <c r="R13365" s="99"/>
      <c r="S13365" s="99"/>
      <c r="T13365" s="99"/>
      <c r="U13365" s="99"/>
      <c r="V13365" s="99"/>
      <c r="W13365" s="99"/>
      <c r="X13365" s="99"/>
      <c r="Y13365" s="99"/>
      <c r="Z13365" s="99"/>
      <c r="AF13365" s="326"/>
    </row>
    <row r="13366" spans="1:32" x14ac:dyDescent="0.25">
      <c r="A13366" s="44" t="s">
        <v>19599</v>
      </c>
      <c r="B13366" s="44" t="s">
        <v>3598</v>
      </c>
      <c r="C13366" s="45">
        <v>250303</v>
      </c>
      <c r="D13366" s="45" t="s">
        <v>12340</v>
      </c>
      <c r="E13366" s="45" t="s">
        <v>12896</v>
      </c>
      <c r="AF13366" s="326"/>
    </row>
    <row r="13367" spans="1:32" x14ac:dyDescent="0.25">
      <c r="A13367" s="44" t="s">
        <v>13753</v>
      </c>
      <c r="B13367" s="44" t="s">
        <v>980</v>
      </c>
      <c r="C13367" s="45">
        <v>260103</v>
      </c>
      <c r="D13367" s="45" t="s">
        <v>12340</v>
      </c>
      <c r="E13367" s="45" t="s">
        <v>8976</v>
      </c>
      <c r="AF13367" s="326"/>
    </row>
    <row r="13368" spans="1:32" x14ac:dyDescent="0.25">
      <c r="A13368" s="44" t="s">
        <v>13753</v>
      </c>
      <c r="B13368" s="44" t="s">
        <v>981</v>
      </c>
      <c r="C13368" s="45">
        <v>241202</v>
      </c>
      <c r="D13368" s="45" t="s">
        <v>12340</v>
      </c>
      <c r="E13368" s="45" t="s">
        <v>13570</v>
      </c>
      <c r="AF13368" s="326"/>
    </row>
    <row r="13369" spans="1:32" x14ac:dyDescent="0.25">
      <c r="A13369" s="44" t="s">
        <v>13753</v>
      </c>
      <c r="B13369" s="44" t="s">
        <v>11296</v>
      </c>
      <c r="C13369" s="45">
        <v>240402</v>
      </c>
      <c r="D13369" s="45" t="s">
        <v>12340</v>
      </c>
      <c r="E13369" s="45" t="s">
        <v>5311</v>
      </c>
      <c r="AF13369" s="326"/>
    </row>
    <row r="13370" spans="1:32" x14ac:dyDescent="0.25">
      <c r="A13370" s="44" t="s">
        <v>13753</v>
      </c>
      <c r="B13370" s="44" t="s">
        <v>3598</v>
      </c>
      <c r="C13370" s="45">
        <v>230301</v>
      </c>
      <c r="D13370" s="45" t="s">
        <v>12340</v>
      </c>
      <c r="E13370" s="45" t="s">
        <v>5580</v>
      </c>
      <c r="AF13370" s="326"/>
    </row>
    <row r="13371" spans="1:32" x14ac:dyDescent="0.3">
      <c r="A13371" s="372" t="s">
        <v>16644</v>
      </c>
      <c r="B13371" s="372" t="s">
        <v>5060</v>
      </c>
      <c r="C13371" s="125" t="s">
        <v>16725</v>
      </c>
      <c r="D13371" s="32" t="s">
        <v>20621</v>
      </c>
      <c r="E13371" s="125" t="s">
        <v>12895</v>
      </c>
      <c r="F13371" s="125" t="s">
        <v>1237</v>
      </c>
      <c r="G13371" s="125" t="s">
        <v>1237</v>
      </c>
      <c r="AF13371" s="326"/>
    </row>
    <row r="13372" spans="1:32" x14ac:dyDescent="0.25">
      <c r="A13372" s="44" t="s">
        <v>11623</v>
      </c>
      <c r="B13372" s="44" t="s">
        <v>10031</v>
      </c>
      <c r="C13372" s="45">
        <v>240101</v>
      </c>
      <c r="D13372" s="45" t="s">
        <v>12340</v>
      </c>
      <c r="E13372" s="45" t="s">
        <v>10032</v>
      </c>
      <c r="AF13372" s="326"/>
    </row>
    <row r="13373" spans="1:32" x14ac:dyDescent="0.25">
      <c r="A13373" s="368" t="s">
        <v>15311</v>
      </c>
      <c r="B13373" s="256" t="s">
        <v>5924</v>
      </c>
      <c r="C13373" s="53" t="s">
        <v>15414</v>
      </c>
      <c r="D13373" s="93" t="s">
        <v>5891</v>
      </c>
      <c r="E13373" s="257">
        <v>47447</v>
      </c>
      <c r="F13373" s="93"/>
      <c r="G13373" s="93"/>
      <c r="H13373" s="93"/>
      <c r="I13373" s="99"/>
      <c r="J13373" s="99"/>
      <c r="K13373" s="99"/>
      <c r="L13373" s="99"/>
      <c r="M13373" s="99"/>
      <c r="N13373" s="99"/>
      <c r="O13373" s="99"/>
      <c r="P13373" s="99"/>
      <c r="Q13373" s="99"/>
      <c r="R13373" s="99"/>
      <c r="S13373" s="99"/>
      <c r="T13373" s="99"/>
      <c r="U13373" s="99"/>
      <c r="V13373" s="99"/>
      <c r="W13373" s="99"/>
      <c r="X13373" s="99"/>
      <c r="Y13373" s="99"/>
      <c r="Z13373" s="99"/>
      <c r="AF13373" s="326"/>
    </row>
    <row r="13374" spans="1:32" x14ac:dyDescent="0.25">
      <c r="A13374" s="256" t="s">
        <v>15311</v>
      </c>
      <c r="B13374" s="256" t="s">
        <v>15247</v>
      </c>
      <c r="C13374" s="53" t="s">
        <v>15415</v>
      </c>
      <c r="D13374" s="93" t="s">
        <v>5891</v>
      </c>
      <c r="E13374" s="257">
        <v>47502</v>
      </c>
      <c r="F13374" s="93"/>
      <c r="G13374" s="93"/>
      <c r="H13374" s="93"/>
      <c r="I13374" s="99"/>
      <c r="J13374" s="99"/>
      <c r="K13374" s="99"/>
      <c r="L13374" s="99"/>
      <c r="M13374" s="99"/>
      <c r="N13374" s="99"/>
      <c r="O13374" s="99"/>
      <c r="P13374" s="99"/>
      <c r="Q13374" s="99"/>
      <c r="R13374" s="99"/>
      <c r="S13374" s="99"/>
      <c r="T13374" s="99"/>
      <c r="U13374" s="99"/>
      <c r="V13374" s="99"/>
      <c r="W13374" s="99"/>
      <c r="X13374" s="99"/>
      <c r="Y13374" s="99"/>
      <c r="Z13374" s="99"/>
      <c r="AF13374" s="326"/>
    </row>
    <row r="13375" spans="1:32" x14ac:dyDescent="0.25">
      <c r="A13375" s="44" t="s">
        <v>17215</v>
      </c>
      <c r="B13375" s="44" t="s">
        <v>2433</v>
      </c>
      <c r="C13375" s="45">
        <v>250106</v>
      </c>
      <c r="D13375" s="45" t="s">
        <v>12340</v>
      </c>
      <c r="E13375" s="45" t="s">
        <v>12896</v>
      </c>
      <c r="AF13375" s="326"/>
    </row>
    <row r="13376" spans="1:32" x14ac:dyDescent="0.3">
      <c r="A13376" s="372" t="s">
        <v>20164</v>
      </c>
      <c r="B13376" s="372" t="s">
        <v>1214</v>
      </c>
      <c r="C13376" s="125" t="s">
        <v>18610</v>
      </c>
      <c r="D13376" s="32" t="s">
        <v>20621</v>
      </c>
      <c r="E13376" s="125" t="s">
        <v>8976</v>
      </c>
      <c r="F13376" s="125" t="s">
        <v>1236</v>
      </c>
      <c r="G13376" s="125" t="s">
        <v>1237</v>
      </c>
      <c r="AF13376" s="326"/>
    </row>
    <row r="13377" spans="1:32" x14ac:dyDescent="0.3">
      <c r="A13377" s="372" t="s">
        <v>1742</v>
      </c>
      <c r="B13377" s="372" t="s">
        <v>1842</v>
      </c>
      <c r="C13377" s="125" t="s">
        <v>16723</v>
      </c>
      <c r="D13377" s="32" t="s">
        <v>20621</v>
      </c>
      <c r="E13377" s="125" t="s">
        <v>12895</v>
      </c>
      <c r="F13377" s="125" t="s">
        <v>1236</v>
      </c>
      <c r="G13377" s="125" t="s">
        <v>1237</v>
      </c>
      <c r="AF13377" s="326"/>
    </row>
    <row r="13378" spans="1:32" x14ac:dyDescent="0.25">
      <c r="A13378" s="44" t="s">
        <v>12894</v>
      </c>
      <c r="B13378" s="44" t="s">
        <v>2308</v>
      </c>
      <c r="C13378" s="45" t="s">
        <v>2309</v>
      </c>
      <c r="D13378" s="45" t="s">
        <v>12177</v>
      </c>
      <c r="E13378" s="45" t="s">
        <v>7925</v>
      </c>
      <c r="F13378" s="93"/>
      <c r="G13378" s="93"/>
      <c r="H13378" s="93"/>
      <c r="I13378" s="99"/>
      <c r="J13378" s="99"/>
      <c r="K13378" s="99"/>
      <c r="L13378" s="99"/>
      <c r="M13378" s="99"/>
      <c r="N13378" s="99"/>
      <c r="O13378" s="99"/>
      <c r="P13378" s="99"/>
      <c r="Q13378" s="99"/>
      <c r="R13378" s="99"/>
      <c r="S13378" s="99"/>
      <c r="T13378" s="99"/>
      <c r="U13378" s="99"/>
      <c r="V13378" s="99"/>
      <c r="W13378" s="99"/>
      <c r="X13378" s="99"/>
      <c r="Y13378" s="99"/>
      <c r="Z13378" s="99"/>
      <c r="AF13378" s="326"/>
    </row>
    <row r="13379" spans="1:32" x14ac:dyDescent="0.25">
      <c r="A13379" s="44" t="s">
        <v>12894</v>
      </c>
      <c r="B13379" s="44" t="s">
        <v>2313</v>
      </c>
      <c r="C13379" s="45" t="s">
        <v>2314</v>
      </c>
      <c r="D13379" s="45" t="s">
        <v>12177</v>
      </c>
      <c r="E13379" s="45" t="s">
        <v>7936</v>
      </c>
      <c r="F13379" s="93"/>
      <c r="G13379" s="93"/>
      <c r="H13379" s="93"/>
      <c r="I13379" s="99"/>
      <c r="J13379" s="99"/>
      <c r="K13379" s="99"/>
      <c r="L13379" s="99"/>
      <c r="M13379" s="99"/>
      <c r="N13379" s="99"/>
      <c r="O13379" s="99"/>
      <c r="P13379" s="99"/>
      <c r="Q13379" s="99"/>
      <c r="R13379" s="99"/>
      <c r="S13379" s="99"/>
      <c r="T13379" s="99"/>
      <c r="U13379" s="99"/>
      <c r="V13379" s="99"/>
      <c r="W13379" s="99"/>
      <c r="X13379" s="99"/>
      <c r="Y13379" s="99"/>
      <c r="Z13379" s="99"/>
      <c r="AF13379" s="326"/>
    </row>
    <row r="13380" spans="1:32" x14ac:dyDescent="0.25">
      <c r="A13380" s="44" t="s">
        <v>12894</v>
      </c>
      <c r="B13380" s="44" t="s">
        <v>2668</v>
      </c>
      <c r="C13380" s="45" t="s">
        <v>2669</v>
      </c>
      <c r="D13380" s="45" t="s">
        <v>12177</v>
      </c>
      <c r="E13380" s="45" t="s">
        <v>2667</v>
      </c>
      <c r="F13380" s="93"/>
      <c r="G13380" s="93"/>
      <c r="H13380" s="93"/>
      <c r="I13380" s="99"/>
      <c r="J13380" s="99"/>
      <c r="K13380" s="99"/>
      <c r="L13380" s="99"/>
      <c r="M13380" s="99"/>
      <c r="N13380" s="99"/>
      <c r="O13380" s="99"/>
      <c r="P13380" s="99"/>
      <c r="Q13380" s="99"/>
      <c r="R13380" s="99"/>
      <c r="S13380" s="99"/>
      <c r="T13380" s="99"/>
      <c r="U13380" s="99"/>
      <c r="V13380" s="99"/>
      <c r="W13380" s="99"/>
      <c r="X13380" s="99"/>
      <c r="Y13380" s="99"/>
      <c r="Z13380" s="99"/>
      <c r="AF13380" s="326"/>
    </row>
    <row r="13381" spans="1:32" x14ac:dyDescent="0.25">
      <c r="A13381" s="44" t="s">
        <v>12894</v>
      </c>
      <c r="B13381" s="44" t="s">
        <v>3275</v>
      </c>
      <c r="C13381" s="45" t="s">
        <v>4284</v>
      </c>
      <c r="D13381" s="45" t="s">
        <v>12177</v>
      </c>
      <c r="E13381" s="45" t="s">
        <v>3276</v>
      </c>
      <c r="F13381" s="93"/>
      <c r="G13381" s="93"/>
      <c r="H13381" s="93"/>
      <c r="I13381" s="99"/>
      <c r="J13381" s="99"/>
      <c r="K13381" s="99"/>
      <c r="L13381" s="99"/>
      <c r="M13381" s="99"/>
      <c r="N13381" s="99"/>
      <c r="O13381" s="99"/>
      <c r="P13381" s="99"/>
      <c r="Q13381" s="99"/>
      <c r="R13381" s="99"/>
      <c r="S13381" s="99"/>
      <c r="T13381" s="99"/>
      <c r="U13381" s="99"/>
      <c r="V13381" s="99"/>
      <c r="W13381" s="99"/>
      <c r="X13381" s="99"/>
      <c r="Y13381" s="99"/>
      <c r="Z13381" s="99"/>
      <c r="AF13381" s="326"/>
    </row>
    <row r="13382" spans="1:32" x14ac:dyDescent="0.25">
      <c r="A13382" s="44" t="s">
        <v>12894</v>
      </c>
      <c r="B13382" s="44" t="s">
        <v>5222</v>
      </c>
      <c r="C13382" s="45" t="s">
        <v>5223</v>
      </c>
      <c r="D13382" s="45" t="s">
        <v>12177</v>
      </c>
      <c r="E13382" s="45" t="s">
        <v>7227</v>
      </c>
      <c r="F13382" s="93"/>
      <c r="G13382" s="93"/>
      <c r="H13382" s="93"/>
      <c r="I13382" s="99"/>
      <c r="J13382" s="99"/>
      <c r="K13382" s="99"/>
      <c r="L13382" s="99"/>
      <c r="M13382" s="99"/>
      <c r="N13382" s="99"/>
      <c r="O13382" s="99"/>
      <c r="P13382" s="99"/>
      <c r="Q13382" s="99"/>
      <c r="R13382" s="99"/>
      <c r="S13382" s="99"/>
      <c r="T13382" s="99"/>
      <c r="U13382" s="99"/>
      <c r="V13382" s="99"/>
      <c r="W13382" s="99"/>
      <c r="X13382" s="99"/>
      <c r="Y13382" s="99"/>
      <c r="Z13382" s="99"/>
      <c r="AF13382" s="326"/>
    </row>
    <row r="13383" spans="1:32" x14ac:dyDescent="0.25">
      <c r="A13383" s="44" t="s">
        <v>12894</v>
      </c>
      <c r="B13383" s="44" t="s">
        <v>8984</v>
      </c>
      <c r="C13383" s="45" t="s">
        <v>8989</v>
      </c>
      <c r="D13383" s="45" t="s">
        <v>12177</v>
      </c>
      <c r="E13383" s="45" t="s">
        <v>2628</v>
      </c>
      <c r="F13383" s="93"/>
      <c r="G13383" s="93"/>
      <c r="H13383" s="93"/>
      <c r="I13383" s="99"/>
      <c r="J13383" s="99"/>
      <c r="K13383" s="99"/>
      <c r="L13383" s="99"/>
      <c r="M13383" s="99"/>
      <c r="N13383" s="99"/>
      <c r="O13383" s="99"/>
      <c r="P13383" s="99"/>
      <c r="Q13383" s="99"/>
      <c r="R13383" s="99"/>
      <c r="S13383" s="99"/>
      <c r="T13383" s="99"/>
      <c r="U13383" s="99"/>
      <c r="V13383" s="99"/>
      <c r="W13383" s="99"/>
      <c r="X13383" s="99"/>
      <c r="Y13383" s="99"/>
      <c r="Z13383" s="99"/>
      <c r="AF13383" s="326"/>
    </row>
    <row r="13384" spans="1:32" x14ac:dyDescent="0.25">
      <c r="A13384" s="44" t="s">
        <v>12894</v>
      </c>
      <c r="B13384" s="44" t="s">
        <v>12956</v>
      </c>
      <c r="C13384" s="45" t="s">
        <v>15117</v>
      </c>
      <c r="D13384" s="45" t="s">
        <v>12177</v>
      </c>
      <c r="E13384" s="45" t="s">
        <v>7228</v>
      </c>
      <c r="F13384" s="93"/>
      <c r="G13384" s="93"/>
      <c r="H13384" s="93"/>
      <c r="I13384" s="99"/>
      <c r="J13384" s="99"/>
      <c r="K13384" s="99"/>
      <c r="L13384" s="99"/>
      <c r="M13384" s="99"/>
      <c r="N13384" s="99"/>
      <c r="O13384" s="99"/>
      <c r="P13384" s="99"/>
      <c r="Q13384" s="99"/>
      <c r="R13384" s="99"/>
      <c r="S13384" s="99"/>
      <c r="T13384" s="99"/>
      <c r="U13384" s="99"/>
      <c r="V13384" s="99"/>
      <c r="W13384" s="99"/>
      <c r="X13384" s="99"/>
      <c r="Y13384" s="99"/>
      <c r="Z13384" s="99"/>
      <c r="AF13384" s="326"/>
    </row>
    <row r="13385" spans="1:32" x14ac:dyDescent="0.25">
      <c r="A13385" s="44" t="s">
        <v>12894</v>
      </c>
      <c r="B13385" s="44" t="s">
        <v>2308</v>
      </c>
      <c r="C13385" s="45" t="s">
        <v>2309</v>
      </c>
      <c r="D13385" s="93" t="s">
        <v>18817</v>
      </c>
      <c r="E13385" s="45" t="s">
        <v>5311</v>
      </c>
      <c r="F13385" s="379"/>
      <c r="G13385" s="379"/>
      <c r="H13385" s="379"/>
      <c r="I13385" s="380"/>
      <c r="J13385" s="380"/>
      <c r="K13385" s="380"/>
      <c r="L13385" s="380"/>
      <c r="M13385" s="380"/>
      <c r="N13385" s="380"/>
      <c r="O13385" s="380"/>
      <c r="P13385" s="380"/>
      <c r="Q13385" s="380"/>
      <c r="R13385" s="380"/>
      <c r="S13385" s="380"/>
      <c r="T13385" s="380"/>
      <c r="U13385" s="380"/>
      <c r="V13385" s="380"/>
      <c r="W13385" s="380"/>
      <c r="X13385" s="380"/>
      <c r="Y13385" s="380"/>
      <c r="Z13385" s="380"/>
      <c r="AA13385" s="380"/>
      <c r="AF13385" s="326"/>
    </row>
    <row r="13386" spans="1:32" x14ac:dyDescent="0.25">
      <c r="A13386" s="44" t="s">
        <v>12894</v>
      </c>
      <c r="B13386" s="44" t="s">
        <v>2313</v>
      </c>
      <c r="C13386" s="45" t="s">
        <v>2314</v>
      </c>
      <c r="D13386" s="93" t="s">
        <v>18817</v>
      </c>
      <c r="E13386" s="45" t="s">
        <v>7936</v>
      </c>
      <c r="F13386" s="379"/>
      <c r="G13386" s="379"/>
      <c r="H13386" s="379"/>
      <c r="I13386" s="380"/>
      <c r="J13386" s="380"/>
      <c r="K13386" s="380"/>
      <c r="L13386" s="380"/>
      <c r="M13386" s="380"/>
      <c r="N13386" s="380"/>
      <c r="O13386" s="380"/>
      <c r="P13386" s="380"/>
      <c r="Q13386" s="380"/>
      <c r="R13386" s="380"/>
      <c r="S13386" s="380"/>
      <c r="T13386" s="380"/>
      <c r="U13386" s="380"/>
      <c r="V13386" s="380"/>
      <c r="W13386" s="380"/>
      <c r="X13386" s="380"/>
      <c r="Y13386" s="380"/>
      <c r="Z13386" s="380"/>
      <c r="AA13386" s="380"/>
      <c r="AF13386" s="326"/>
    </row>
    <row r="13387" spans="1:32" x14ac:dyDescent="0.25">
      <c r="A13387" s="44" t="s">
        <v>12894</v>
      </c>
      <c r="B13387" s="44" t="s">
        <v>2668</v>
      </c>
      <c r="C13387" s="45" t="s">
        <v>2669</v>
      </c>
      <c r="D13387" s="93" t="s">
        <v>18817</v>
      </c>
      <c r="E13387" s="45" t="s">
        <v>2667</v>
      </c>
      <c r="F13387" s="379"/>
      <c r="G13387" s="379"/>
      <c r="H13387" s="379"/>
      <c r="I13387" s="380"/>
      <c r="J13387" s="380"/>
      <c r="K13387" s="380"/>
      <c r="L13387" s="380"/>
      <c r="M13387" s="380"/>
      <c r="N13387" s="380"/>
      <c r="O13387" s="380"/>
      <c r="P13387" s="380"/>
      <c r="Q13387" s="380"/>
      <c r="R13387" s="380"/>
      <c r="S13387" s="380"/>
      <c r="T13387" s="380"/>
      <c r="U13387" s="380"/>
      <c r="V13387" s="380"/>
      <c r="W13387" s="380"/>
      <c r="X13387" s="380"/>
      <c r="Y13387" s="380"/>
      <c r="Z13387" s="380"/>
      <c r="AA13387" s="380"/>
      <c r="AF13387" s="326"/>
    </row>
    <row r="13388" spans="1:32" x14ac:dyDescent="0.25">
      <c r="A13388" s="44" t="s">
        <v>12894</v>
      </c>
      <c r="B13388" s="44" t="s">
        <v>3275</v>
      </c>
      <c r="C13388" s="45" t="s">
        <v>4284</v>
      </c>
      <c r="D13388" s="93" t="s">
        <v>18817</v>
      </c>
      <c r="E13388" s="45" t="s">
        <v>3276</v>
      </c>
      <c r="F13388" s="379"/>
      <c r="G13388" s="379"/>
      <c r="H13388" s="379"/>
      <c r="I13388" s="380"/>
      <c r="J13388" s="380"/>
      <c r="K13388" s="380"/>
      <c r="L13388" s="380"/>
      <c r="M13388" s="380"/>
      <c r="N13388" s="380"/>
      <c r="O13388" s="380"/>
      <c r="P13388" s="380"/>
      <c r="Q13388" s="380"/>
      <c r="R13388" s="380"/>
      <c r="S13388" s="380"/>
      <c r="T13388" s="380"/>
      <c r="U13388" s="380"/>
      <c r="V13388" s="380"/>
      <c r="W13388" s="380"/>
      <c r="X13388" s="380"/>
      <c r="Y13388" s="380"/>
      <c r="Z13388" s="380"/>
      <c r="AA13388" s="380"/>
      <c r="AF13388" s="326"/>
    </row>
    <row r="13389" spans="1:32" x14ac:dyDescent="0.25">
      <c r="A13389" s="44" t="s">
        <v>12894</v>
      </c>
      <c r="B13389" s="44" t="s">
        <v>4300</v>
      </c>
      <c r="C13389" s="45" t="s">
        <v>4387</v>
      </c>
      <c r="D13389" s="93" t="s">
        <v>18817</v>
      </c>
      <c r="E13389" s="45" t="s">
        <v>9018</v>
      </c>
      <c r="F13389" s="379"/>
      <c r="G13389" s="379"/>
      <c r="H13389" s="379"/>
      <c r="I13389" s="380"/>
      <c r="J13389" s="380"/>
      <c r="K13389" s="380"/>
      <c r="L13389" s="380"/>
      <c r="M13389" s="380"/>
      <c r="N13389" s="380"/>
      <c r="O13389" s="380"/>
      <c r="P13389" s="380"/>
      <c r="Q13389" s="380"/>
      <c r="R13389" s="380"/>
      <c r="S13389" s="380"/>
      <c r="T13389" s="380"/>
      <c r="U13389" s="380"/>
      <c r="V13389" s="380"/>
      <c r="W13389" s="380"/>
      <c r="X13389" s="380"/>
      <c r="Y13389" s="380"/>
      <c r="Z13389" s="380"/>
      <c r="AA13389" s="380"/>
      <c r="AF13389" s="326"/>
    </row>
    <row r="13390" spans="1:32" x14ac:dyDescent="0.25">
      <c r="A13390" s="44" t="s">
        <v>12894</v>
      </c>
      <c r="B13390" s="44" t="s">
        <v>5222</v>
      </c>
      <c r="C13390" s="45" t="s">
        <v>5223</v>
      </c>
      <c r="D13390" s="93" t="s">
        <v>18817</v>
      </c>
      <c r="E13390" s="45" t="s">
        <v>7227</v>
      </c>
      <c r="F13390" s="379"/>
      <c r="G13390" s="379"/>
      <c r="H13390" s="379"/>
      <c r="I13390" s="380"/>
      <c r="J13390" s="380"/>
      <c r="K13390" s="380"/>
      <c r="L13390" s="380"/>
      <c r="M13390" s="380"/>
      <c r="N13390" s="380"/>
      <c r="O13390" s="380"/>
      <c r="P13390" s="380"/>
      <c r="Q13390" s="380"/>
      <c r="R13390" s="380"/>
      <c r="S13390" s="380"/>
      <c r="T13390" s="380"/>
      <c r="U13390" s="380"/>
      <c r="V13390" s="380"/>
      <c r="W13390" s="380"/>
      <c r="X13390" s="380"/>
      <c r="Y13390" s="380"/>
      <c r="Z13390" s="380"/>
      <c r="AA13390" s="380"/>
      <c r="AF13390" s="326"/>
    </row>
    <row r="13391" spans="1:32" x14ac:dyDescent="0.25">
      <c r="A13391" s="44" t="s">
        <v>12894</v>
      </c>
      <c r="B13391" s="44" t="s">
        <v>8984</v>
      </c>
      <c r="C13391" s="45" t="s">
        <v>8989</v>
      </c>
      <c r="D13391" s="93" t="s">
        <v>18817</v>
      </c>
      <c r="E13391" s="45" t="s">
        <v>2628</v>
      </c>
      <c r="F13391" s="379"/>
      <c r="G13391" s="379"/>
      <c r="H13391" s="379"/>
      <c r="I13391" s="380"/>
      <c r="J13391" s="380"/>
      <c r="K13391" s="380"/>
      <c r="L13391" s="380"/>
      <c r="M13391" s="380"/>
      <c r="N13391" s="380"/>
      <c r="O13391" s="380"/>
      <c r="P13391" s="380"/>
      <c r="Q13391" s="380"/>
      <c r="R13391" s="380"/>
      <c r="S13391" s="380"/>
      <c r="T13391" s="380"/>
      <c r="U13391" s="380"/>
      <c r="V13391" s="380"/>
      <c r="W13391" s="380"/>
      <c r="X13391" s="380"/>
      <c r="Y13391" s="380"/>
      <c r="Z13391" s="380"/>
      <c r="AA13391" s="380"/>
      <c r="AF13391" s="326"/>
    </row>
    <row r="13392" spans="1:32" x14ac:dyDescent="0.25">
      <c r="A13392" s="44" t="s">
        <v>12894</v>
      </c>
      <c r="B13392" s="44" t="s">
        <v>12956</v>
      </c>
      <c r="C13392" s="45" t="s">
        <v>15117</v>
      </c>
      <c r="D13392" s="93" t="s">
        <v>18817</v>
      </c>
      <c r="E13392" s="45" t="s">
        <v>7228</v>
      </c>
      <c r="F13392" s="379"/>
      <c r="G13392" s="379"/>
      <c r="H13392" s="379"/>
      <c r="I13392" s="380"/>
      <c r="J13392" s="380"/>
      <c r="K13392" s="380"/>
      <c r="L13392" s="380"/>
      <c r="M13392" s="380"/>
      <c r="N13392" s="380"/>
      <c r="O13392" s="380"/>
      <c r="P13392" s="380"/>
      <c r="Q13392" s="380"/>
      <c r="R13392" s="380"/>
      <c r="S13392" s="380"/>
      <c r="T13392" s="380"/>
      <c r="U13392" s="380"/>
      <c r="V13392" s="380"/>
      <c r="W13392" s="380"/>
      <c r="X13392" s="380"/>
      <c r="Y13392" s="380"/>
      <c r="Z13392" s="380"/>
      <c r="AA13392" s="380"/>
      <c r="AF13392" s="326"/>
    </row>
    <row r="13393" spans="1:32" x14ac:dyDescent="0.25">
      <c r="A13393" s="44" t="s">
        <v>12894</v>
      </c>
      <c r="B13393" s="44" t="s">
        <v>3275</v>
      </c>
      <c r="C13393" s="45" t="s">
        <v>18809</v>
      </c>
      <c r="D13393" s="93" t="s">
        <v>18817</v>
      </c>
      <c r="E13393" s="45" t="s">
        <v>18726</v>
      </c>
      <c r="F13393" s="379"/>
      <c r="G13393" s="379"/>
      <c r="H13393" s="379"/>
      <c r="I13393" s="380"/>
      <c r="J13393" s="380"/>
      <c r="K13393" s="380"/>
      <c r="L13393" s="380"/>
      <c r="M13393" s="380"/>
      <c r="N13393" s="380"/>
      <c r="O13393" s="380"/>
      <c r="P13393" s="380"/>
      <c r="Q13393" s="380"/>
      <c r="R13393" s="380"/>
      <c r="S13393" s="380"/>
      <c r="T13393" s="380"/>
      <c r="U13393" s="380"/>
      <c r="V13393" s="380"/>
      <c r="W13393" s="380"/>
      <c r="X13393" s="380"/>
      <c r="Y13393" s="380"/>
      <c r="Z13393" s="380"/>
      <c r="AA13393" s="380"/>
      <c r="AF13393" s="326"/>
    </row>
    <row r="13394" spans="1:32" x14ac:dyDescent="0.25">
      <c r="A13394" s="44" t="s">
        <v>13417</v>
      </c>
      <c r="B13394" s="44" t="s">
        <v>13127</v>
      </c>
      <c r="C13394" s="45">
        <v>13.25</v>
      </c>
      <c r="D13394" s="45" t="s">
        <v>13565</v>
      </c>
      <c r="E13394" s="46">
        <v>47664</v>
      </c>
      <c r="F13394" s="45"/>
      <c r="G13394" s="93"/>
      <c r="H13394" s="93"/>
      <c r="I13394" s="99"/>
      <c r="J13394" s="99"/>
      <c r="K13394" s="99"/>
      <c r="L13394" s="99"/>
      <c r="M13394" s="99"/>
      <c r="N13394" s="99"/>
      <c r="O13394" s="99"/>
      <c r="P13394" s="99"/>
      <c r="Q13394" s="99"/>
      <c r="R13394" s="99"/>
      <c r="S13394" s="99"/>
      <c r="T13394" s="99"/>
      <c r="U13394" s="99"/>
      <c r="V13394" s="99"/>
      <c r="W13394" s="99"/>
      <c r="X13394" s="99"/>
      <c r="Y13394" s="99"/>
      <c r="Z13394" s="99"/>
      <c r="AF13394" s="326"/>
    </row>
    <row r="13395" spans="1:32" x14ac:dyDescent="0.25">
      <c r="A13395" s="44" t="s">
        <v>13417</v>
      </c>
      <c r="B13395" s="44" t="s">
        <v>13135</v>
      </c>
      <c r="C13395" s="45">
        <v>15.25</v>
      </c>
      <c r="D13395" s="45" t="s">
        <v>13565</v>
      </c>
      <c r="E13395" s="46">
        <v>47664</v>
      </c>
      <c r="F13395" s="45"/>
      <c r="G13395" s="93"/>
      <c r="H13395" s="93"/>
      <c r="I13395" s="99"/>
      <c r="J13395" s="99"/>
      <c r="K13395" s="99"/>
      <c r="L13395" s="99"/>
      <c r="M13395" s="99"/>
      <c r="N13395" s="99"/>
      <c r="O13395" s="99"/>
      <c r="P13395" s="99"/>
      <c r="Q13395" s="99"/>
      <c r="R13395" s="99"/>
      <c r="S13395" s="99"/>
      <c r="T13395" s="99"/>
      <c r="U13395" s="99"/>
      <c r="V13395" s="99"/>
      <c r="W13395" s="99"/>
      <c r="X13395" s="99"/>
      <c r="Y13395" s="99"/>
      <c r="Z13395" s="99"/>
      <c r="AF13395" s="326"/>
    </row>
    <row r="13396" spans="1:32" x14ac:dyDescent="0.25">
      <c r="A13396" s="44" t="s">
        <v>13417</v>
      </c>
      <c r="B13396" s="44" t="s">
        <v>14644</v>
      </c>
      <c r="C13396" s="45">
        <v>18.25</v>
      </c>
      <c r="D13396" s="45" t="s">
        <v>13565</v>
      </c>
      <c r="E13396" s="46">
        <v>47664</v>
      </c>
      <c r="F13396" s="45"/>
      <c r="G13396" s="93"/>
      <c r="H13396" s="93"/>
      <c r="I13396" s="99"/>
      <c r="J13396" s="99"/>
      <c r="K13396" s="99"/>
      <c r="L13396" s="99"/>
      <c r="M13396" s="99"/>
      <c r="N13396" s="99"/>
      <c r="O13396" s="99"/>
      <c r="P13396" s="99"/>
      <c r="Q13396" s="99"/>
      <c r="R13396" s="99"/>
      <c r="S13396" s="99"/>
      <c r="T13396" s="99"/>
      <c r="U13396" s="99"/>
      <c r="V13396" s="99"/>
      <c r="W13396" s="99"/>
      <c r="X13396" s="99"/>
      <c r="Y13396" s="99"/>
      <c r="Z13396" s="99"/>
      <c r="AF13396" s="326"/>
    </row>
    <row r="13397" spans="1:32" x14ac:dyDescent="0.25">
      <c r="A13397" s="44" t="s">
        <v>13417</v>
      </c>
      <c r="B13397" s="44" t="s">
        <v>14648</v>
      </c>
      <c r="C13397" s="45">
        <v>22.25</v>
      </c>
      <c r="D13397" s="45" t="s">
        <v>13565</v>
      </c>
      <c r="E13397" s="46">
        <v>47664</v>
      </c>
      <c r="F13397" s="45"/>
      <c r="G13397" s="93"/>
      <c r="H13397" s="93"/>
      <c r="I13397" s="99"/>
      <c r="J13397" s="99"/>
      <c r="K13397" s="99"/>
      <c r="L13397" s="99"/>
      <c r="M13397" s="99"/>
      <c r="N13397" s="99"/>
      <c r="O13397" s="99"/>
      <c r="P13397" s="99"/>
      <c r="Q13397" s="99"/>
      <c r="R13397" s="99"/>
      <c r="S13397" s="99"/>
      <c r="T13397" s="99"/>
      <c r="U13397" s="99"/>
      <c r="V13397" s="99"/>
      <c r="W13397" s="99"/>
      <c r="X13397" s="99"/>
      <c r="Y13397" s="99"/>
      <c r="Z13397" s="99"/>
      <c r="AF13397" s="326"/>
    </row>
    <row r="13398" spans="1:32" x14ac:dyDescent="0.25">
      <c r="A13398" s="44" t="s">
        <v>13417</v>
      </c>
      <c r="B13398" s="44" t="s">
        <v>13206</v>
      </c>
      <c r="C13398" s="45">
        <v>25.25</v>
      </c>
      <c r="D13398" s="45" t="s">
        <v>13565</v>
      </c>
      <c r="E13398" s="46">
        <v>47664</v>
      </c>
      <c r="F13398" s="45"/>
      <c r="G13398" s="93"/>
      <c r="H13398" s="93"/>
      <c r="I13398" s="99"/>
      <c r="J13398" s="99"/>
      <c r="K13398" s="99"/>
      <c r="L13398" s="99"/>
      <c r="M13398" s="99"/>
      <c r="N13398" s="99"/>
      <c r="O13398" s="99"/>
      <c r="P13398" s="99"/>
      <c r="Q13398" s="99"/>
      <c r="R13398" s="99"/>
      <c r="S13398" s="99"/>
      <c r="T13398" s="99"/>
      <c r="U13398" s="99"/>
      <c r="V13398" s="99"/>
      <c r="W13398" s="99"/>
      <c r="X13398" s="99"/>
      <c r="Y13398" s="99"/>
      <c r="Z13398" s="99"/>
      <c r="AF13398" s="326"/>
    </row>
    <row r="13399" spans="1:32" x14ac:dyDescent="0.25">
      <c r="A13399" s="256" t="s">
        <v>15312</v>
      </c>
      <c r="B13399" s="256" t="s">
        <v>5929</v>
      </c>
      <c r="C13399" s="53" t="s">
        <v>15416</v>
      </c>
      <c r="D13399" s="93" t="s">
        <v>5891</v>
      </c>
      <c r="E13399" s="370">
        <v>47300</v>
      </c>
      <c r="F13399" s="93"/>
      <c r="G13399" s="93"/>
      <c r="H13399" s="93"/>
      <c r="I13399" s="99"/>
      <c r="J13399" s="99"/>
      <c r="K13399" s="99"/>
      <c r="L13399" s="99"/>
      <c r="M13399" s="99"/>
      <c r="N13399" s="99"/>
      <c r="O13399" s="99"/>
      <c r="P13399" s="99"/>
      <c r="Q13399" s="99"/>
      <c r="R13399" s="99"/>
      <c r="S13399" s="99"/>
      <c r="T13399" s="99"/>
      <c r="U13399" s="99"/>
      <c r="V13399" s="99"/>
      <c r="W13399" s="99"/>
      <c r="X13399" s="99"/>
      <c r="Y13399" s="99"/>
      <c r="Z13399" s="99"/>
      <c r="AF13399" s="326"/>
    </row>
    <row r="13400" spans="1:32" x14ac:dyDescent="0.25">
      <c r="A13400" s="44" t="s">
        <v>12341</v>
      </c>
      <c r="B13400" s="131" t="s">
        <v>6186</v>
      </c>
      <c r="C13400" s="93" t="s">
        <v>6187</v>
      </c>
      <c r="D13400" s="93" t="s">
        <v>1250</v>
      </c>
      <c r="E13400" s="94">
        <v>46341</v>
      </c>
      <c r="F13400" s="93"/>
      <c r="G13400" s="93"/>
      <c r="H13400" s="93"/>
      <c r="I13400" s="99"/>
      <c r="J13400" s="99"/>
      <c r="K13400" s="99"/>
      <c r="L13400" s="99"/>
      <c r="M13400" s="99"/>
      <c r="N13400" s="99"/>
      <c r="O13400" s="99"/>
      <c r="P13400" s="99"/>
      <c r="Q13400" s="99"/>
      <c r="R13400" s="99"/>
      <c r="S13400" s="99"/>
      <c r="T13400" s="99"/>
      <c r="U13400" s="99"/>
      <c r="V13400" s="99"/>
      <c r="W13400" s="99"/>
      <c r="X13400" s="99"/>
      <c r="Y13400" s="99"/>
      <c r="Z13400" s="99"/>
      <c r="AA13400" s="380"/>
      <c r="AF13400" s="326"/>
    </row>
    <row r="13401" spans="1:32" x14ac:dyDescent="0.25">
      <c r="A13401" s="44" t="s">
        <v>12341</v>
      </c>
      <c r="B13401" s="44" t="s">
        <v>2308</v>
      </c>
      <c r="C13401" s="45" t="s">
        <v>2309</v>
      </c>
      <c r="D13401" s="45" t="s">
        <v>10697</v>
      </c>
      <c r="E13401" s="45" t="s">
        <v>4295</v>
      </c>
      <c r="F13401" s="93"/>
      <c r="G13401" s="93"/>
      <c r="H13401" s="93"/>
      <c r="I13401" s="99"/>
      <c r="J13401" s="99"/>
      <c r="K13401" s="99"/>
      <c r="L13401" s="99"/>
      <c r="M13401" s="99"/>
      <c r="N13401" s="99"/>
      <c r="O13401" s="99"/>
      <c r="P13401" s="99"/>
      <c r="Q13401" s="99"/>
      <c r="R13401" s="99"/>
      <c r="S13401" s="99"/>
      <c r="T13401" s="99"/>
      <c r="U13401" s="99"/>
      <c r="V13401" s="99"/>
      <c r="W13401" s="99"/>
      <c r="X13401" s="99"/>
      <c r="Y13401" s="99"/>
      <c r="Z13401" s="99"/>
      <c r="AF13401" s="326"/>
    </row>
    <row r="13402" spans="1:32" x14ac:dyDescent="0.25">
      <c r="A13402" s="44" t="s">
        <v>12341</v>
      </c>
      <c r="B13402" s="44" t="s">
        <v>2313</v>
      </c>
      <c r="C13402" s="45" t="s">
        <v>2314</v>
      </c>
      <c r="D13402" s="45" t="s">
        <v>10697</v>
      </c>
      <c r="E13402" s="45" t="s">
        <v>7936</v>
      </c>
      <c r="F13402" s="93"/>
      <c r="G13402" s="93"/>
      <c r="H13402" s="93"/>
      <c r="I13402" s="99"/>
      <c r="J13402" s="99"/>
      <c r="K13402" s="99"/>
      <c r="L13402" s="99"/>
      <c r="M13402" s="99"/>
      <c r="N13402" s="99"/>
      <c r="O13402" s="99"/>
      <c r="P13402" s="99"/>
      <c r="Q13402" s="99"/>
      <c r="R13402" s="99"/>
      <c r="S13402" s="99"/>
      <c r="T13402" s="99"/>
      <c r="U13402" s="99"/>
      <c r="V13402" s="99"/>
      <c r="W13402" s="99"/>
      <c r="X13402" s="99"/>
      <c r="Y13402" s="99"/>
      <c r="Z13402" s="99"/>
      <c r="AF13402" s="326"/>
    </row>
    <row r="13403" spans="1:32" x14ac:dyDescent="0.25">
      <c r="A13403" s="44" t="s">
        <v>12341</v>
      </c>
      <c r="B13403" s="44" t="s">
        <v>2617</v>
      </c>
      <c r="C13403" s="45" t="s">
        <v>15117</v>
      </c>
      <c r="D13403" s="45" t="s">
        <v>10697</v>
      </c>
      <c r="E13403" s="46">
        <v>47483</v>
      </c>
      <c r="F13403" s="93"/>
      <c r="G13403" s="93"/>
      <c r="H13403" s="93"/>
      <c r="I13403" s="99"/>
      <c r="J13403" s="99"/>
      <c r="K13403" s="99"/>
      <c r="L13403" s="99"/>
      <c r="M13403" s="99"/>
      <c r="N13403" s="99"/>
      <c r="O13403" s="99"/>
      <c r="P13403" s="99"/>
      <c r="Q13403" s="99"/>
      <c r="R13403" s="99"/>
      <c r="S13403" s="99"/>
      <c r="T13403" s="99"/>
      <c r="U13403" s="99"/>
      <c r="V13403" s="99"/>
      <c r="W13403" s="99"/>
      <c r="X13403" s="99"/>
      <c r="Y13403" s="99"/>
      <c r="Z13403" s="99"/>
      <c r="AF13403" s="326"/>
    </row>
    <row r="13404" spans="1:32" x14ac:dyDescent="0.25">
      <c r="A13404" s="44" t="s">
        <v>12341</v>
      </c>
      <c r="B13404" s="44" t="s">
        <v>2668</v>
      </c>
      <c r="C13404" s="45" t="s">
        <v>2669</v>
      </c>
      <c r="D13404" s="45" t="s">
        <v>10697</v>
      </c>
      <c r="E13404" s="45" t="s">
        <v>2667</v>
      </c>
      <c r="F13404" s="93"/>
      <c r="G13404" s="93"/>
      <c r="H13404" s="93"/>
      <c r="I13404" s="99"/>
      <c r="J13404" s="99"/>
      <c r="K13404" s="99"/>
      <c r="L13404" s="99"/>
      <c r="M13404" s="99"/>
      <c r="N13404" s="99"/>
      <c r="O13404" s="99"/>
      <c r="P13404" s="99"/>
      <c r="Q13404" s="99"/>
      <c r="R13404" s="99"/>
      <c r="S13404" s="99"/>
      <c r="T13404" s="99"/>
      <c r="U13404" s="99"/>
      <c r="V13404" s="99"/>
      <c r="W13404" s="99"/>
      <c r="X13404" s="99"/>
      <c r="Y13404" s="99"/>
      <c r="Z13404" s="99"/>
      <c r="AF13404" s="326"/>
    </row>
    <row r="13405" spans="1:32" x14ac:dyDescent="0.25">
      <c r="A13405" s="44" t="s">
        <v>12341</v>
      </c>
      <c r="B13405" s="44" t="s">
        <v>4285</v>
      </c>
      <c r="C13405" s="45" t="s">
        <v>4286</v>
      </c>
      <c r="D13405" s="45" t="s">
        <v>10697</v>
      </c>
      <c r="E13405" s="45" t="s">
        <v>4287</v>
      </c>
      <c r="F13405" s="93"/>
      <c r="G13405" s="93"/>
      <c r="H13405" s="93"/>
      <c r="I13405" s="99"/>
      <c r="J13405" s="99"/>
      <c r="K13405" s="99"/>
      <c r="L13405" s="99"/>
      <c r="M13405" s="99"/>
      <c r="N13405" s="99"/>
      <c r="O13405" s="99"/>
      <c r="P13405" s="99"/>
      <c r="Q13405" s="99"/>
      <c r="R13405" s="99"/>
      <c r="S13405" s="99"/>
      <c r="T13405" s="99"/>
      <c r="U13405" s="99"/>
      <c r="V13405" s="99"/>
      <c r="W13405" s="99"/>
      <c r="X13405" s="99"/>
      <c r="Y13405" s="99"/>
      <c r="Z13405" s="99"/>
      <c r="AF13405" s="326"/>
    </row>
    <row r="13406" spans="1:32" x14ac:dyDescent="0.25">
      <c r="A13406" s="44" t="s">
        <v>12341</v>
      </c>
      <c r="B13406" s="44" t="s">
        <v>3275</v>
      </c>
      <c r="C13406" s="45" t="s">
        <v>4284</v>
      </c>
      <c r="D13406" s="45" t="s">
        <v>10697</v>
      </c>
      <c r="E13406" s="45" t="s">
        <v>5074</v>
      </c>
      <c r="F13406" s="93"/>
      <c r="G13406" s="93"/>
      <c r="H13406" s="93"/>
      <c r="I13406" s="99"/>
      <c r="J13406" s="99"/>
      <c r="K13406" s="99"/>
      <c r="L13406" s="99"/>
      <c r="M13406" s="99"/>
      <c r="N13406" s="99"/>
      <c r="O13406" s="99"/>
      <c r="P13406" s="99"/>
      <c r="Q13406" s="99"/>
      <c r="R13406" s="99"/>
      <c r="S13406" s="99"/>
      <c r="T13406" s="99"/>
      <c r="U13406" s="99"/>
      <c r="V13406" s="99"/>
      <c r="W13406" s="99"/>
      <c r="X13406" s="99"/>
      <c r="Y13406" s="99"/>
      <c r="Z13406" s="99"/>
      <c r="AF13406" s="326"/>
    </row>
    <row r="13407" spans="1:32" x14ac:dyDescent="0.25">
      <c r="A13407" s="44" t="s">
        <v>12341</v>
      </c>
      <c r="B13407" s="44" t="s">
        <v>4300</v>
      </c>
      <c r="C13407" s="45" t="s">
        <v>4387</v>
      </c>
      <c r="D13407" s="45" t="s">
        <v>10697</v>
      </c>
      <c r="E13407" s="46">
        <v>46418</v>
      </c>
      <c r="F13407" s="93"/>
      <c r="G13407" s="93"/>
      <c r="H13407" s="93"/>
      <c r="I13407" s="99"/>
      <c r="J13407" s="99"/>
      <c r="K13407" s="99"/>
      <c r="L13407" s="99"/>
      <c r="M13407" s="99"/>
      <c r="N13407" s="99"/>
      <c r="O13407" s="99"/>
      <c r="P13407" s="99"/>
      <c r="Q13407" s="99"/>
      <c r="R13407" s="99"/>
      <c r="S13407" s="99"/>
      <c r="T13407" s="99"/>
      <c r="U13407" s="99"/>
      <c r="V13407" s="99"/>
      <c r="W13407" s="99"/>
      <c r="X13407" s="99"/>
      <c r="Y13407" s="99"/>
      <c r="Z13407" s="99"/>
      <c r="AF13407" s="326"/>
    </row>
    <row r="13408" spans="1:32" x14ac:dyDescent="0.25">
      <c r="A13408" s="44" t="s">
        <v>12341</v>
      </c>
      <c r="B13408" s="44" t="s">
        <v>5222</v>
      </c>
      <c r="C13408" s="45" t="s">
        <v>5223</v>
      </c>
      <c r="D13408" s="45" t="s">
        <v>10697</v>
      </c>
      <c r="E13408" s="45" t="s">
        <v>7227</v>
      </c>
      <c r="F13408" s="93"/>
      <c r="G13408" s="93"/>
      <c r="H13408" s="93"/>
      <c r="I13408" s="99"/>
      <c r="J13408" s="99"/>
      <c r="K13408" s="99"/>
      <c r="L13408" s="99"/>
      <c r="M13408" s="99"/>
      <c r="N13408" s="99"/>
      <c r="O13408" s="99"/>
      <c r="P13408" s="99"/>
      <c r="Q13408" s="99"/>
      <c r="R13408" s="99"/>
      <c r="S13408" s="99"/>
      <c r="T13408" s="99"/>
      <c r="U13408" s="99"/>
      <c r="V13408" s="99"/>
      <c r="W13408" s="99"/>
      <c r="X13408" s="99"/>
      <c r="Y13408" s="99"/>
      <c r="Z13408" s="99"/>
      <c r="AF13408" s="326"/>
    </row>
    <row r="13409" spans="1:32" x14ac:dyDescent="0.25">
      <c r="A13409" s="44" t="s">
        <v>12341</v>
      </c>
      <c r="B13409" s="44" t="s">
        <v>8984</v>
      </c>
      <c r="C13409" s="45" t="s">
        <v>8989</v>
      </c>
      <c r="D13409" s="45" t="s">
        <v>10697</v>
      </c>
      <c r="E13409" s="45" t="s">
        <v>2628</v>
      </c>
      <c r="F13409" s="93"/>
      <c r="G13409" s="93"/>
      <c r="H13409" s="93"/>
      <c r="I13409" s="99"/>
      <c r="J13409" s="99"/>
      <c r="K13409" s="99"/>
      <c r="L13409" s="99"/>
      <c r="M13409" s="99"/>
      <c r="N13409" s="99"/>
      <c r="O13409" s="99"/>
      <c r="P13409" s="99"/>
      <c r="Q13409" s="99"/>
      <c r="R13409" s="99"/>
      <c r="S13409" s="99"/>
      <c r="T13409" s="99"/>
      <c r="U13409" s="99"/>
      <c r="V13409" s="99"/>
      <c r="W13409" s="99"/>
      <c r="X13409" s="99"/>
      <c r="Y13409" s="99"/>
      <c r="Z13409" s="99"/>
      <c r="AF13409" s="326"/>
    </row>
    <row r="13410" spans="1:32" x14ac:dyDescent="0.25">
      <c r="A13410" s="44" t="s">
        <v>18179</v>
      </c>
      <c r="B13410" s="44" t="s">
        <v>18180</v>
      </c>
      <c r="C13410" s="45" t="s">
        <v>18443</v>
      </c>
      <c r="D13410" s="93" t="s">
        <v>3876</v>
      </c>
      <c r="E13410" s="359">
        <f>DATE(2029,10,27)</f>
        <v>47418</v>
      </c>
      <c r="F13410" s="93"/>
      <c r="G13410" s="93"/>
      <c r="H13410" s="93"/>
      <c r="I13410" s="99"/>
      <c r="J13410" s="99"/>
      <c r="K13410" s="99"/>
      <c r="L13410" s="99"/>
      <c r="M13410" s="99"/>
      <c r="N13410" s="99"/>
      <c r="O13410" s="99"/>
      <c r="P13410" s="99"/>
      <c r="Q13410" s="99"/>
      <c r="R13410" s="99"/>
      <c r="S13410" s="99"/>
      <c r="T13410" s="99"/>
      <c r="U13410" s="99"/>
      <c r="V13410" s="99"/>
      <c r="W13410" s="99"/>
      <c r="X13410" s="99"/>
      <c r="Y13410" s="99"/>
      <c r="Z13410" s="99"/>
      <c r="AF13410" s="326"/>
    </row>
    <row r="13411" spans="1:32" x14ac:dyDescent="0.3">
      <c r="A13411" s="372" t="s">
        <v>17544</v>
      </c>
      <c r="B13411" s="372" t="s">
        <v>5061</v>
      </c>
      <c r="C13411" s="125" t="s">
        <v>17483</v>
      </c>
      <c r="D13411" s="32" t="s">
        <v>20621</v>
      </c>
      <c r="E13411" s="125" t="s">
        <v>5246</v>
      </c>
      <c r="F13411" s="125" t="s">
        <v>1236</v>
      </c>
      <c r="G13411" s="125" t="s">
        <v>1237</v>
      </c>
      <c r="AF13411" s="326"/>
    </row>
    <row r="13412" spans="1:32" x14ac:dyDescent="0.3">
      <c r="A13412" s="58" t="s">
        <v>1301</v>
      </c>
      <c r="B13412" s="58" t="s">
        <v>4104</v>
      </c>
      <c r="C13412" s="62">
        <v>23022</v>
      </c>
      <c r="D13412" s="93" t="s">
        <v>5007</v>
      </c>
      <c r="E13412" s="60">
        <v>46265</v>
      </c>
      <c r="F13412" s="379"/>
      <c r="G13412" s="379"/>
      <c r="H13412" s="379"/>
      <c r="I13412" s="380"/>
      <c r="J13412" s="380"/>
      <c r="K13412" s="380"/>
      <c r="L13412" s="380"/>
      <c r="M13412" s="380"/>
      <c r="N13412" s="380"/>
      <c r="O13412" s="380"/>
      <c r="P13412" s="380"/>
      <c r="Q13412" s="380"/>
      <c r="R13412" s="380"/>
      <c r="S13412" s="380"/>
      <c r="T13412" s="380"/>
      <c r="U13412" s="380"/>
      <c r="V13412" s="380"/>
      <c r="W13412" s="380"/>
      <c r="X13412" s="380"/>
      <c r="Y13412" s="380"/>
      <c r="Z13412" s="380"/>
      <c r="AA13412" s="380"/>
      <c r="AF13412" s="326"/>
    </row>
    <row r="13413" spans="1:32" x14ac:dyDescent="0.25">
      <c r="A13413" s="44" t="s">
        <v>13418</v>
      </c>
      <c r="B13413" s="44" t="s">
        <v>13118</v>
      </c>
      <c r="C13413" s="45">
        <v>21.25</v>
      </c>
      <c r="D13413" s="45" t="s">
        <v>13565</v>
      </c>
      <c r="E13413" s="46">
        <v>47664</v>
      </c>
      <c r="F13413" s="45"/>
      <c r="G13413" s="93"/>
      <c r="H13413" s="93"/>
      <c r="I13413" s="99"/>
      <c r="J13413" s="99"/>
      <c r="K13413" s="99"/>
      <c r="L13413" s="99"/>
      <c r="M13413" s="99"/>
      <c r="N13413" s="99"/>
      <c r="O13413" s="99"/>
      <c r="P13413" s="99"/>
      <c r="Q13413" s="99"/>
      <c r="R13413" s="99"/>
      <c r="S13413" s="99"/>
      <c r="T13413" s="99"/>
      <c r="U13413" s="99"/>
      <c r="V13413" s="99"/>
      <c r="W13413" s="99"/>
      <c r="X13413" s="99"/>
      <c r="Y13413" s="99"/>
      <c r="Z13413" s="99"/>
      <c r="AF13413" s="326"/>
    </row>
    <row r="13414" spans="1:32" x14ac:dyDescent="0.25">
      <c r="A13414" s="44" t="s">
        <v>1707</v>
      </c>
      <c r="B13414" s="44" t="s">
        <v>2433</v>
      </c>
      <c r="C13414" s="45">
        <v>230105</v>
      </c>
      <c r="D13414" s="45" t="s">
        <v>12340</v>
      </c>
      <c r="E13414" s="45" t="s">
        <v>5580</v>
      </c>
      <c r="AF13414" s="326"/>
    </row>
    <row r="13415" spans="1:32" x14ac:dyDescent="0.25">
      <c r="A13415" s="44" t="s">
        <v>7041</v>
      </c>
      <c r="B13415" s="44" t="s">
        <v>3298</v>
      </c>
      <c r="C13415" s="45">
        <v>23010402</v>
      </c>
      <c r="D13415" s="45" t="s">
        <v>12340</v>
      </c>
      <c r="E13415" s="45" t="s">
        <v>5640</v>
      </c>
      <c r="AF13415" s="326"/>
    </row>
    <row r="13416" spans="1:32" x14ac:dyDescent="0.25">
      <c r="A13416" s="44" t="s">
        <v>7041</v>
      </c>
      <c r="B13416" s="44" t="s">
        <v>5639</v>
      </c>
      <c r="C13416" s="45">
        <v>23010401</v>
      </c>
      <c r="D13416" s="45" t="s">
        <v>12340</v>
      </c>
      <c r="E13416" s="45" t="s">
        <v>5640</v>
      </c>
      <c r="AF13416" s="326"/>
    </row>
    <row r="13417" spans="1:32" x14ac:dyDescent="0.25">
      <c r="A13417" s="44" t="s">
        <v>7241</v>
      </c>
      <c r="B13417" s="44" t="s">
        <v>8163</v>
      </c>
      <c r="C13417" s="45" t="s">
        <v>7242</v>
      </c>
      <c r="D13417" s="45" t="s">
        <v>12177</v>
      </c>
      <c r="E13417" s="45" t="s">
        <v>8524</v>
      </c>
      <c r="F13417" s="93"/>
      <c r="G13417" s="93"/>
      <c r="H13417" s="93"/>
      <c r="I13417" s="99"/>
      <c r="J13417" s="99"/>
      <c r="K13417" s="99"/>
      <c r="L13417" s="99"/>
      <c r="M13417" s="99"/>
      <c r="N13417" s="99"/>
      <c r="O13417" s="99"/>
      <c r="P13417" s="99"/>
      <c r="Q13417" s="99"/>
      <c r="R13417" s="99"/>
      <c r="S13417" s="99"/>
      <c r="T13417" s="99"/>
      <c r="U13417" s="99"/>
      <c r="V13417" s="99"/>
      <c r="W13417" s="99"/>
      <c r="X13417" s="99"/>
      <c r="Y13417" s="99"/>
      <c r="Z13417" s="99"/>
      <c r="AF13417" s="326"/>
    </row>
    <row r="13418" spans="1:32" x14ac:dyDescent="0.25">
      <c r="A13418" s="44" t="s">
        <v>7241</v>
      </c>
      <c r="B13418" s="44" t="s">
        <v>8163</v>
      </c>
      <c r="C13418" s="45" t="s">
        <v>7242</v>
      </c>
      <c r="D13418" s="93" t="s">
        <v>18817</v>
      </c>
      <c r="E13418" s="45" t="s">
        <v>8524</v>
      </c>
      <c r="F13418" s="379"/>
      <c r="G13418" s="379"/>
      <c r="H13418" s="379"/>
      <c r="I13418" s="380"/>
      <c r="J13418" s="380"/>
      <c r="K13418" s="380"/>
      <c r="L13418" s="380"/>
      <c r="M13418" s="380"/>
      <c r="N13418" s="380"/>
      <c r="O13418" s="380"/>
      <c r="P13418" s="380"/>
      <c r="Q13418" s="380"/>
      <c r="R13418" s="380"/>
      <c r="S13418" s="380"/>
      <c r="T13418" s="380"/>
      <c r="U13418" s="380"/>
      <c r="V13418" s="380"/>
      <c r="W13418" s="380"/>
      <c r="X13418" s="380"/>
      <c r="Y13418" s="380"/>
      <c r="Z13418" s="380"/>
      <c r="AA13418" s="380"/>
      <c r="AF13418" s="326"/>
    </row>
    <row r="13419" spans="1:32" x14ac:dyDescent="0.25">
      <c r="A13419" s="44" t="s">
        <v>7241</v>
      </c>
      <c r="B13419" s="44" t="s">
        <v>8163</v>
      </c>
      <c r="C13419" s="45" t="s">
        <v>7242</v>
      </c>
      <c r="D13419" s="45" t="s">
        <v>10697</v>
      </c>
      <c r="E13419" s="45" t="s">
        <v>5072</v>
      </c>
      <c r="F13419" s="93"/>
      <c r="G13419" s="93"/>
      <c r="H13419" s="93"/>
      <c r="I13419" s="99"/>
      <c r="J13419" s="99"/>
      <c r="K13419" s="99"/>
      <c r="L13419" s="99"/>
      <c r="M13419" s="99"/>
      <c r="N13419" s="99"/>
      <c r="O13419" s="99"/>
      <c r="P13419" s="99"/>
      <c r="Q13419" s="99"/>
      <c r="R13419" s="99"/>
      <c r="S13419" s="99"/>
      <c r="T13419" s="99"/>
      <c r="U13419" s="99"/>
      <c r="V13419" s="99"/>
      <c r="W13419" s="99"/>
      <c r="X13419" s="99"/>
      <c r="Y13419" s="99"/>
      <c r="Z13419" s="99"/>
      <c r="AF13419" s="326"/>
    </row>
    <row r="13420" spans="1:32" x14ac:dyDescent="0.25">
      <c r="A13420" s="44" t="s">
        <v>9673</v>
      </c>
      <c r="B13420" s="44" t="s">
        <v>16034</v>
      </c>
      <c r="C13420" s="45" t="s">
        <v>18444</v>
      </c>
      <c r="D13420" s="93" t="s">
        <v>3876</v>
      </c>
      <c r="E13420" s="359">
        <f>DATE(2029,7,17)</f>
        <v>47316</v>
      </c>
      <c r="F13420" s="93"/>
      <c r="G13420" s="93"/>
      <c r="H13420" s="93"/>
      <c r="I13420" s="99"/>
      <c r="J13420" s="99"/>
      <c r="K13420" s="99"/>
      <c r="L13420" s="99"/>
      <c r="M13420" s="99"/>
      <c r="N13420" s="99"/>
      <c r="O13420" s="99"/>
      <c r="P13420" s="99"/>
      <c r="Q13420" s="99"/>
      <c r="R13420" s="99"/>
      <c r="S13420" s="99"/>
      <c r="T13420" s="99"/>
      <c r="U13420" s="99"/>
      <c r="V13420" s="99"/>
      <c r="W13420" s="99"/>
      <c r="X13420" s="99"/>
      <c r="Y13420" s="99"/>
      <c r="Z13420" s="99"/>
      <c r="AF13420" s="326"/>
    </row>
    <row r="13421" spans="1:32" x14ac:dyDescent="0.25">
      <c r="A13421" s="44" t="s">
        <v>9673</v>
      </c>
      <c r="B13421" s="44" t="s">
        <v>16288</v>
      </c>
      <c r="C13421" s="45" t="s">
        <v>12842</v>
      </c>
      <c r="D13421" s="93" t="s">
        <v>3876</v>
      </c>
      <c r="E13421" s="359">
        <f>DATE(2028,10,24)</f>
        <v>47050</v>
      </c>
      <c r="F13421" s="93"/>
      <c r="G13421" s="93"/>
      <c r="H13421" s="93"/>
      <c r="I13421" s="99"/>
      <c r="J13421" s="99"/>
      <c r="K13421" s="99"/>
      <c r="L13421" s="99"/>
      <c r="M13421" s="99"/>
      <c r="N13421" s="99"/>
      <c r="O13421" s="99"/>
      <c r="P13421" s="99"/>
      <c r="Q13421" s="99"/>
      <c r="R13421" s="99"/>
      <c r="S13421" s="99"/>
      <c r="T13421" s="99"/>
      <c r="U13421" s="99"/>
      <c r="V13421" s="99"/>
      <c r="W13421" s="99"/>
      <c r="X13421" s="99"/>
      <c r="Y13421" s="99"/>
      <c r="Z13421" s="99"/>
      <c r="AF13421" s="326"/>
    </row>
    <row r="13422" spans="1:32" x14ac:dyDescent="0.25">
      <c r="A13422" s="44" t="s">
        <v>9673</v>
      </c>
      <c r="B13422" s="44" t="s">
        <v>16289</v>
      </c>
      <c r="C13422" s="45" t="s">
        <v>12841</v>
      </c>
      <c r="D13422" s="93" t="s">
        <v>3876</v>
      </c>
      <c r="E13422" s="359">
        <f>DATE(2028,10,25)</f>
        <v>47051</v>
      </c>
      <c r="F13422" s="93"/>
      <c r="G13422" s="93"/>
      <c r="H13422" s="93"/>
      <c r="I13422" s="99"/>
      <c r="J13422" s="99"/>
      <c r="K13422" s="99"/>
      <c r="L13422" s="99"/>
      <c r="M13422" s="99"/>
      <c r="N13422" s="99"/>
      <c r="O13422" s="99"/>
      <c r="P13422" s="99"/>
      <c r="Q13422" s="99"/>
      <c r="R13422" s="99"/>
      <c r="S13422" s="99"/>
      <c r="T13422" s="99"/>
      <c r="U13422" s="99"/>
      <c r="V13422" s="99"/>
      <c r="W13422" s="99"/>
      <c r="X13422" s="99"/>
      <c r="Y13422" s="99"/>
      <c r="Z13422" s="99"/>
      <c r="AF13422" s="326"/>
    </row>
    <row r="13423" spans="1:32" x14ac:dyDescent="0.25">
      <c r="A13423" s="44" t="s">
        <v>8660</v>
      </c>
      <c r="B13423" s="44" t="s">
        <v>20341</v>
      </c>
      <c r="C13423" s="45" t="s">
        <v>8654</v>
      </c>
      <c r="D13423" s="32" t="s">
        <v>12570</v>
      </c>
      <c r="E13423" s="46">
        <v>46326</v>
      </c>
      <c r="AF13423" s="326"/>
    </row>
    <row r="13424" spans="1:32" x14ac:dyDescent="0.25">
      <c r="A13424" s="44" t="s">
        <v>17842</v>
      </c>
      <c r="B13424" s="44" t="s">
        <v>20343</v>
      </c>
      <c r="C13424" s="45" t="s">
        <v>17817</v>
      </c>
      <c r="D13424" s="32" t="s">
        <v>12570</v>
      </c>
      <c r="E13424" s="46">
        <v>46387</v>
      </c>
      <c r="AF13424" s="326"/>
    </row>
    <row r="13425" spans="1:32" x14ac:dyDescent="0.25">
      <c r="A13425" s="44" t="s">
        <v>839</v>
      </c>
      <c r="B13425" s="92" t="s">
        <v>10390</v>
      </c>
      <c r="C13425" s="56" t="s">
        <v>10124</v>
      </c>
      <c r="D13425" s="146" t="s">
        <v>10389</v>
      </c>
      <c r="E13425" s="107">
        <v>45838</v>
      </c>
      <c r="F13425" s="93"/>
      <c r="G13425" s="93"/>
      <c r="H13425" s="93"/>
      <c r="I13425" s="99"/>
      <c r="J13425" s="99"/>
      <c r="K13425" s="99"/>
      <c r="L13425" s="99"/>
      <c r="M13425" s="99"/>
      <c r="N13425" s="99"/>
      <c r="O13425" s="99"/>
      <c r="P13425" s="99"/>
      <c r="Q13425" s="99"/>
      <c r="R13425" s="99"/>
      <c r="S13425" s="99"/>
      <c r="T13425" s="99"/>
      <c r="U13425" s="99"/>
      <c r="V13425" s="99"/>
      <c r="W13425" s="99"/>
      <c r="X13425" s="99"/>
      <c r="Y13425" s="99"/>
      <c r="Z13425" s="99"/>
      <c r="AF13425" s="326"/>
    </row>
    <row r="13426" spans="1:32" x14ac:dyDescent="0.25">
      <c r="A13426" s="44" t="s">
        <v>840</v>
      </c>
      <c r="B13426" s="44" t="s">
        <v>3598</v>
      </c>
      <c r="C13426" s="45">
        <v>230301</v>
      </c>
      <c r="D13426" s="45" t="s">
        <v>12340</v>
      </c>
      <c r="E13426" s="45" t="s">
        <v>5580</v>
      </c>
      <c r="AF13426" s="326"/>
    </row>
    <row r="13427" spans="1:32" x14ac:dyDescent="0.25">
      <c r="A13427" s="44" t="s">
        <v>19600</v>
      </c>
      <c r="B13427" s="44" t="s">
        <v>3598</v>
      </c>
      <c r="C13427" s="45">
        <v>250303</v>
      </c>
      <c r="D13427" s="45" t="s">
        <v>12340</v>
      </c>
      <c r="E13427" s="45" t="s">
        <v>12896</v>
      </c>
      <c r="AF13427" s="326"/>
    </row>
    <row r="13428" spans="1:32" x14ac:dyDescent="0.3">
      <c r="A13428" s="372" t="s">
        <v>1132</v>
      </c>
      <c r="B13428" s="372" t="s">
        <v>1204</v>
      </c>
      <c r="C13428" s="125" t="s">
        <v>14352</v>
      </c>
      <c r="D13428" s="32" t="s">
        <v>20621</v>
      </c>
      <c r="E13428" s="125" t="s">
        <v>13567</v>
      </c>
      <c r="F13428" s="125" t="s">
        <v>1236</v>
      </c>
      <c r="G13428" s="125" t="s">
        <v>1237</v>
      </c>
      <c r="AF13428" s="326"/>
    </row>
    <row r="13429" spans="1:32" x14ac:dyDescent="0.25">
      <c r="A13429" s="44" t="s">
        <v>11624</v>
      </c>
      <c r="B13429" s="44" t="s">
        <v>11296</v>
      </c>
      <c r="C13429" s="45">
        <v>240402</v>
      </c>
      <c r="D13429" s="45" t="s">
        <v>12340</v>
      </c>
      <c r="E13429" s="45" t="s">
        <v>5311</v>
      </c>
      <c r="AF13429" s="326"/>
    </row>
    <row r="13430" spans="1:32" x14ac:dyDescent="0.25">
      <c r="A13430" s="44" t="s">
        <v>19601</v>
      </c>
      <c r="B13430" s="44" t="s">
        <v>3598</v>
      </c>
      <c r="C13430" s="45">
        <v>250303</v>
      </c>
      <c r="D13430" s="45" t="s">
        <v>12340</v>
      </c>
      <c r="E13430" s="45" t="s">
        <v>12896</v>
      </c>
      <c r="AF13430" s="326"/>
    </row>
    <row r="13431" spans="1:32" x14ac:dyDescent="0.25">
      <c r="A13431" s="44" t="s">
        <v>2515</v>
      </c>
      <c r="B13431" s="44" t="s">
        <v>3598</v>
      </c>
      <c r="C13431" s="45">
        <v>230301</v>
      </c>
      <c r="D13431" s="45" t="s">
        <v>12340</v>
      </c>
      <c r="E13431" s="45" t="s">
        <v>5580</v>
      </c>
      <c r="AF13431" s="326"/>
    </row>
    <row r="13432" spans="1:32" x14ac:dyDescent="0.25">
      <c r="A13432" s="44" t="s">
        <v>19602</v>
      </c>
      <c r="B13432" s="44" t="s">
        <v>3598</v>
      </c>
      <c r="C13432" s="45">
        <v>230301</v>
      </c>
      <c r="D13432" s="45" t="s">
        <v>12340</v>
      </c>
      <c r="E13432" s="45" t="s">
        <v>5580</v>
      </c>
      <c r="AF13432" s="326"/>
    </row>
    <row r="13433" spans="1:32" x14ac:dyDescent="0.25">
      <c r="A13433" s="44" t="s">
        <v>19603</v>
      </c>
      <c r="B13433" s="44" t="s">
        <v>3598</v>
      </c>
      <c r="C13433" s="45">
        <v>230301</v>
      </c>
      <c r="D13433" s="45" t="s">
        <v>12340</v>
      </c>
      <c r="E13433" s="45" t="s">
        <v>5580</v>
      </c>
      <c r="AF13433" s="326"/>
    </row>
    <row r="13434" spans="1:32" x14ac:dyDescent="0.3">
      <c r="A13434" s="372" t="s">
        <v>20544</v>
      </c>
      <c r="B13434" s="372" t="s">
        <v>1217</v>
      </c>
      <c r="C13434" s="125" t="s">
        <v>20617</v>
      </c>
      <c r="D13434" s="32" t="s">
        <v>20621</v>
      </c>
      <c r="E13434" s="125" t="s">
        <v>10032</v>
      </c>
      <c r="F13434" s="125" t="s">
        <v>1236</v>
      </c>
      <c r="G13434" s="125" t="s">
        <v>1237</v>
      </c>
      <c r="AF13434" s="326"/>
    </row>
    <row r="13435" spans="1:32" x14ac:dyDescent="0.25">
      <c r="A13435" s="44" t="s">
        <v>3698</v>
      </c>
      <c r="B13435" s="44" t="s">
        <v>3598</v>
      </c>
      <c r="C13435" s="45">
        <v>210305</v>
      </c>
      <c r="D13435" s="45" t="s">
        <v>12340</v>
      </c>
      <c r="E13435" s="45" t="s">
        <v>3276</v>
      </c>
      <c r="AF13435" s="326"/>
    </row>
    <row r="13436" spans="1:32" x14ac:dyDescent="0.3">
      <c r="A13436" s="372" t="s">
        <v>13930</v>
      </c>
      <c r="B13436" s="372" t="s">
        <v>1204</v>
      </c>
      <c r="C13436" s="125" t="s">
        <v>14352</v>
      </c>
      <c r="D13436" s="32" t="s">
        <v>20621</v>
      </c>
      <c r="E13436" s="125" t="s">
        <v>13567</v>
      </c>
      <c r="F13436" s="125" t="s">
        <v>1236</v>
      </c>
      <c r="G13436" s="125" t="s">
        <v>1237</v>
      </c>
      <c r="AF13436" s="326"/>
    </row>
    <row r="13437" spans="1:32" x14ac:dyDescent="0.3">
      <c r="A13437" s="372" t="s">
        <v>12480</v>
      </c>
      <c r="B13437" s="372" t="s">
        <v>1207</v>
      </c>
      <c r="C13437" s="125" t="s">
        <v>11906</v>
      </c>
      <c r="D13437" s="32" t="s">
        <v>20621</v>
      </c>
      <c r="E13437" s="125" t="s">
        <v>7992</v>
      </c>
      <c r="F13437" s="125" t="s">
        <v>1236</v>
      </c>
      <c r="G13437" s="125" t="s">
        <v>1236</v>
      </c>
      <c r="AF13437" s="326"/>
    </row>
    <row r="13438" spans="1:32" x14ac:dyDescent="0.3">
      <c r="A13438" s="372" t="s">
        <v>12480</v>
      </c>
      <c r="B13438" s="372" t="s">
        <v>1210</v>
      </c>
      <c r="C13438" s="125" t="s">
        <v>12344</v>
      </c>
      <c r="D13438" s="32" t="s">
        <v>20621</v>
      </c>
      <c r="E13438" s="125" t="s">
        <v>5075</v>
      </c>
      <c r="F13438" s="125" t="s">
        <v>1236</v>
      </c>
      <c r="G13438" s="125" t="s">
        <v>1236</v>
      </c>
      <c r="AF13438" s="326"/>
    </row>
    <row r="13439" spans="1:32" x14ac:dyDescent="0.3">
      <c r="A13439" s="372" t="s">
        <v>12480</v>
      </c>
      <c r="B13439" s="372" t="s">
        <v>1213</v>
      </c>
      <c r="C13439" s="125" t="s">
        <v>20615</v>
      </c>
      <c r="D13439" s="32" t="s">
        <v>20621</v>
      </c>
      <c r="E13439" s="125" t="s">
        <v>10032</v>
      </c>
      <c r="F13439" s="125" t="s">
        <v>1236</v>
      </c>
      <c r="G13439" s="125" t="s">
        <v>1236</v>
      </c>
      <c r="AF13439" s="326"/>
    </row>
    <row r="13440" spans="1:32" x14ac:dyDescent="0.25">
      <c r="A13440" s="44" t="s">
        <v>5043</v>
      </c>
      <c r="B13440" s="44" t="s">
        <v>3598</v>
      </c>
      <c r="C13440" s="45">
        <v>230301</v>
      </c>
      <c r="D13440" s="45" t="s">
        <v>12340</v>
      </c>
      <c r="E13440" s="45" t="s">
        <v>5580</v>
      </c>
      <c r="AF13440" s="326"/>
    </row>
    <row r="13441" spans="1:32" x14ac:dyDescent="0.25">
      <c r="A13441" s="44" t="s">
        <v>5260</v>
      </c>
      <c r="B13441" s="44" t="s">
        <v>12956</v>
      </c>
      <c r="C13441" s="45" t="s">
        <v>15090</v>
      </c>
      <c r="D13441" s="45" t="s">
        <v>12177</v>
      </c>
      <c r="E13441" s="45" t="s">
        <v>7228</v>
      </c>
      <c r="F13441" s="93"/>
      <c r="G13441" s="93"/>
      <c r="H13441" s="93"/>
      <c r="I13441" s="99"/>
      <c r="J13441" s="99"/>
      <c r="K13441" s="99"/>
      <c r="L13441" s="99"/>
      <c r="M13441" s="99"/>
      <c r="N13441" s="99"/>
      <c r="O13441" s="99"/>
      <c r="P13441" s="99"/>
      <c r="Q13441" s="99"/>
      <c r="R13441" s="99"/>
      <c r="S13441" s="99"/>
      <c r="T13441" s="99"/>
      <c r="U13441" s="99"/>
      <c r="V13441" s="99"/>
      <c r="W13441" s="99"/>
      <c r="X13441" s="99"/>
      <c r="Y13441" s="99"/>
      <c r="Z13441" s="99"/>
      <c r="AF13441" s="326"/>
    </row>
    <row r="13442" spans="1:32" x14ac:dyDescent="0.25">
      <c r="A13442" s="44" t="s">
        <v>5260</v>
      </c>
      <c r="B13442" s="44" t="s">
        <v>12956</v>
      </c>
      <c r="C13442" s="45" t="s">
        <v>15090</v>
      </c>
      <c r="D13442" s="93" t="s">
        <v>18817</v>
      </c>
      <c r="E13442" s="45" t="s">
        <v>7228</v>
      </c>
      <c r="F13442" s="379"/>
      <c r="G13442" s="379"/>
      <c r="H13442" s="379"/>
      <c r="I13442" s="380"/>
      <c r="J13442" s="380"/>
      <c r="K13442" s="380"/>
      <c r="L13442" s="380"/>
      <c r="M13442" s="380"/>
      <c r="N13442" s="380"/>
      <c r="O13442" s="380"/>
      <c r="P13442" s="380"/>
      <c r="Q13442" s="380"/>
      <c r="R13442" s="380"/>
      <c r="S13442" s="380"/>
      <c r="T13442" s="380"/>
      <c r="U13442" s="380"/>
      <c r="V13442" s="380"/>
      <c r="W13442" s="380"/>
      <c r="X13442" s="380"/>
      <c r="Y13442" s="380"/>
      <c r="Z13442" s="380"/>
      <c r="AA13442" s="380"/>
      <c r="AF13442" s="326"/>
    </row>
    <row r="13443" spans="1:32" x14ac:dyDescent="0.25">
      <c r="A13443" s="44" t="s">
        <v>5260</v>
      </c>
      <c r="B13443" s="44" t="s">
        <v>2617</v>
      </c>
      <c r="C13443" s="45" t="s">
        <v>15090</v>
      </c>
      <c r="D13443" s="45" t="s">
        <v>10697</v>
      </c>
      <c r="E13443" s="46">
        <v>47483</v>
      </c>
      <c r="F13443" s="93"/>
      <c r="G13443" s="93"/>
      <c r="H13443" s="93"/>
      <c r="I13443" s="99"/>
      <c r="J13443" s="99"/>
      <c r="K13443" s="99"/>
      <c r="L13443" s="99"/>
      <c r="M13443" s="99"/>
      <c r="N13443" s="99"/>
      <c r="O13443" s="99"/>
      <c r="P13443" s="99"/>
      <c r="Q13443" s="99"/>
      <c r="R13443" s="99"/>
      <c r="S13443" s="99"/>
      <c r="T13443" s="99"/>
      <c r="U13443" s="99"/>
      <c r="V13443" s="99"/>
      <c r="W13443" s="99"/>
      <c r="X13443" s="99"/>
      <c r="Y13443" s="99"/>
      <c r="Z13443" s="99"/>
      <c r="AF13443" s="326"/>
    </row>
    <row r="13444" spans="1:32" x14ac:dyDescent="0.25">
      <c r="A13444" s="44" t="s">
        <v>9674</v>
      </c>
      <c r="B13444" s="44" t="s">
        <v>16290</v>
      </c>
      <c r="C13444" s="45" t="s">
        <v>9941</v>
      </c>
      <c r="D13444" s="93" t="s">
        <v>3876</v>
      </c>
      <c r="E13444" s="359">
        <f>DATE(2027,12,4)</f>
        <v>46725</v>
      </c>
      <c r="F13444" s="93"/>
      <c r="G13444" s="93"/>
      <c r="H13444" s="93"/>
      <c r="I13444" s="99"/>
      <c r="J13444" s="99"/>
      <c r="K13444" s="99"/>
      <c r="L13444" s="99"/>
      <c r="M13444" s="99"/>
      <c r="N13444" s="99"/>
      <c r="O13444" s="99"/>
      <c r="P13444" s="99"/>
      <c r="Q13444" s="99"/>
      <c r="R13444" s="99"/>
      <c r="S13444" s="99"/>
      <c r="T13444" s="99"/>
      <c r="U13444" s="99"/>
      <c r="V13444" s="99"/>
      <c r="W13444" s="99"/>
      <c r="X13444" s="99"/>
      <c r="Y13444" s="99"/>
      <c r="Z13444" s="99"/>
      <c r="AF13444" s="326"/>
    </row>
    <row r="13445" spans="1:32" x14ac:dyDescent="0.25">
      <c r="A13445" s="44" t="s">
        <v>4535</v>
      </c>
      <c r="B13445" s="44" t="s">
        <v>967</v>
      </c>
      <c r="C13445" s="45">
        <v>240601</v>
      </c>
      <c r="D13445" s="45" t="s">
        <v>12340</v>
      </c>
      <c r="E13445" s="45" t="s">
        <v>10639</v>
      </c>
      <c r="AF13445" s="326"/>
    </row>
    <row r="13446" spans="1:32" x14ac:dyDescent="0.25">
      <c r="A13446" s="44" t="s">
        <v>17216</v>
      </c>
      <c r="B13446" s="44" t="s">
        <v>16911</v>
      </c>
      <c r="C13446" s="45">
        <v>250902</v>
      </c>
      <c r="D13446" s="45" t="s">
        <v>12340</v>
      </c>
      <c r="E13446" s="45" t="s">
        <v>5246</v>
      </c>
      <c r="AF13446" s="326"/>
    </row>
    <row r="13447" spans="1:32" x14ac:dyDescent="0.25">
      <c r="A13447" s="44" t="s">
        <v>10302</v>
      </c>
      <c r="B13447" s="92" t="s">
        <v>10390</v>
      </c>
      <c r="C13447" s="56" t="s">
        <v>10129</v>
      </c>
      <c r="D13447" s="146" t="s">
        <v>10389</v>
      </c>
      <c r="E13447" s="107">
        <v>45838</v>
      </c>
      <c r="F13447" s="93"/>
      <c r="G13447" s="93"/>
      <c r="H13447" s="93"/>
      <c r="I13447" s="99"/>
      <c r="J13447" s="99"/>
      <c r="K13447" s="99"/>
      <c r="L13447" s="99"/>
      <c r="M13447" s="99"/>
      <c r="N13447" s="99"/>
      <c r="O13447" s="99"/>
      <c r="P13447" s="99"/>
      <c r="Q13447" s="99"/>
      <c r="R13447" s="99"/>
      <c r="S13447" s="99"/>
      <c r="T13447" s="99"/>
      <c r="U13447" s="99"/>
      <c r="V13447" s="99"/>
      <c r="W13447" s="99"/>
      <c r="X13447" s="99"/>
      <c r="Y13447" s="99"/>
      <c r="Z13447" s="99"/>
      <c r="AF13447" s="326"/>
    </row>
    <row r="13448" spans="1:32" x14ac:dyDescent="0.25">
      <c r="A13448" s="44" t="s">
        <v>11625</v>
      </c>
      <c r="B13448" s="44" t="s">
        <v>11304</v>
      </c>
      <c r="C13448" s="45">
        <v>240403</v>
      </c>
      <c r="D13448" s="45" t="s">
        <v>12340</v>
      </c>
      <c r="E13448" s="45" t="s">
        <v>5311</v>
      </c>
      <c r="AF13448" s="326"/>
    </row>
    <row r="13449" spans="1:32" x14ac:dyDescent="0.25">
      <c r="A13449" s="44" t="s">
        <v>11625</v>
      </c>
      <c r="B13449" s="44" t="s">
        <v>967</v>
      </c>
      <c r="C13449" s="45">
        <v>240601</v>
      </c>
      <c r="D13449" s="45" t="s">
        <v>12340</v>
      </c>
      <c r="E13449" s="45" t="s">
        <v>10639</v>
      </c>
      <c r="AF13449" s="326"/>
    </row>
    <row r="13450" spans="1:32" x14ac:dyDescent="0.25">
      <c r="A13450" s="44" t="s">
        <v>11234</v>
      </c>
      <c r="B13450" s="44" t="s">
        <v>11153</v>
      </c>
      <c r="C13450" s="45" t="s">
        <v>11235</v>
      </c>
      <c r="D13450" s="46" t="s">
        <v>13037</v>
      </c>
      <c r="E13450" s="46">
        <v>46191</v>
      </c>
      <c r="AF13450" s="326"/>
    </row>
    <row r="13451" spans="1:32" x14ac:dyDescent="0.25">
      <c r="A13451" s="44" t="s">
        <v>841</v>
      </c>
      <c r="B13451" s="44" t="s">
        <v>5447</v>
      </c>
      <c r="C13451" s="45">
        <v>230807</v>
      </c>
      <c r="D13451" s="45" t="s">
        <v>12340</v>
      </c>
      <c r="E13451" s="45" t="s">
        <v>8966</v>
      </c>
      <c r="AF13451" s="326"/>
    </row>
    <row r="13452" spans="1:32" x14ac:dyDescent="0.3">
      <c r="A13452" s="372" t="s">
        <v>446</v>
      </c>
      <c r="B13452" s="372" t="s">
        <v>12354</v>
      </c>
      <c r="C13452" s="125" t="s">
        <v>12187</v>
      </c>
      <c r="D13452" s="32" t="s">
        <v>20621</v>
      </c>
      <c r="E13452" s="125" t="s">
        <v>5239</v>
      </c>
      <c r="F13452" s="125" t="s">
        <v>1236</v>
      </c>
      <c r="G13452" s="125" t="s">
        <v>1237</v>
      </c>
      <c r="AF13452" s="326"/>
    </row>
    <row r="13453" spans="1:32" x14ac:dyDescent="0.25">
      <c r="A13453" s="44" t="s">
        <v>446</v>
      </c>
      <c r="B13453" s="44" t="s">
        <v>13127</v>
      </c>
      <c r="C13453" s="45">
        <v>13.25</v>
      </c>
      <c r="D13453" s="45" t="s">
        <v>13565</v>
      </c>
      <c r="E13453" s="46">
        <v>47664</v>
      </c>
      <c r="F13453" s="45"/>
      <c r="G13453" s="93"/>
      <c r="H13453" s="93"/>
      <c r="I13453" s="99"/>
      <c r="J13453" s="99"/>
      <c r="K13453" s="99"/>
      <c r="L13453" s="99"/>
      <c r="M13453" s="99"/>
      <c r="N13453" s="99"/>
      <c r="O13453" s="99"/>
      <c r="P13453" s="99"/>
      <c r="Q13453" s="99"/>
      <c r="R13453" s="99"/>
      <c r="S13453" s="99"/>
      <c r="T13453" s="99"/>
      <c r="U13453" s="99"/>
      <c r="V13453" s="99"/>
      <c r="W13453" s="99"/>
      <c r="X13453" s="99"/>
      <c r="Y13453" s="99"/>
      <c r="Z13453" s="99"/>
      <c r="AF13453" s="326"/>
    </row>
    <row r="13454" spans="1:32" x14ac:dyDescent="0.25">
      <c r="A13454" s="44" t="s">
        <v>446</v>
      </c>
      <c r="B13454" s="44" t="s">
        <v>20344</v>
      </c>
      <c r="C13454" s="45" t="s">
        <v>8813</v>
      </c>
      <c r="D13454" s="32" t="s">
        <v>12570</v>
      </c>
      <c r="E13454" s="46">
        <v>46387</v>
      </c>
      <c r="AF13454" s="326"/>
    </row>
    <row r="13455" spans="1:32" x14ac:dyDescent="0.25">
      <c r="A13455" s="44" t="s">
        <v>3699</v>
      </c>
      <c r="B13455" s="44" t="s">
        <v>2433</v>
      </c>
      <c r="C13455" s="45">
        <v>220105</v>
      </c>
      <c r="D13455" s="45" t="s">
        <v>12340</v>
      </c>
      <c r="E13455" s="45" t="s">
        <v>2686</v>
      </c>
      <c r="AF13455" s="326"/>
    </row>
    <row r="13456" spans="1:32" x14ac:dyDescent="0.25">
      <c r="A13456" s="44" t="s">
        <v>7042</v>
      </c>
      <c r="B13456" s="44" t="s">
        <v>18840</v>
      </c>
      <c r="C13456" s="45">
        <v>260202</v>
      </c>
      <c r="D13456" s="45" t="s">
        <v>12340</v>
      </c>
      <c r="E13456" s="45" t="s">
        <v>10021</v>
      </c>
      <c r="AF13456" s="326"/>
    </row>
    <row r="13457" spans="1:32" x14ac:dyDescent="0.25">
      <c r="A13457" s="44" t="s">
        <v>7042</v>
      </c>
      <c r="B13457" s="44" t="s">
        <v>3157</v>
      </c>
      <c r="C13457" s="45">
        <v>230305</v>
      </c>
      <c r="D13457" s="45" t="s">
        <v>12340</v>
      </c>
      <c r="E13457" s="45" t="s">
        <v>3276</v>
      </c>
      <c r="AF13457" s="326"/>
    </row>
    <row r="13458" spans="1:32" x14ac:dyDescent="0.25">
      <c r="A13458" s="44" t="s">
        <v>18181</v>
      </c>
      <c r="B13458" s="44" t="s">
        <v>16291</v>
      </c>
      <c r="C13458" s="45" t="s">
        <v>12843</v>
      </c>
      <c r="D13458" s="93" t="s">
        <v>3876</v>
      </c>
      <c r="E13458" s="359">
        <f>DATE(2028,7,9)</f>
        <v>46943</v>
      </c>
      <c r="F13458" s="93"/>
      <c r="G13458" s="93"/>
      <c r="H13458" s="93"/>
      <c r="I13458" s="99"/>
      <c r="J13458" s="99"/>
      <c r="K13458" s="99"/>
      <c r="L13458" s="99"/>
      <c r="M13458" s="99"/>
      <c r="N13458" s="99"/>
      <c r="O13458" s="99"/>
      <c r="P13458" s="99"/>
      <c r="Q13458" s="99"/>
      <c r="R13458" s="99"/>
      <c r="S13458" s="99"/>
      <c r="T13458" s="99"/>
      <c r="U13458" s="99"/>
      <c r="V13458" s="99"/>
      <c r="W13458" s="99"/>
      <c r="X13458" s="99"/>
      <c r="Y13458" s="99"/>
      <c r="Z13458" s="99"/>
      <c r="AF13458" s="326"/>
    </row>
    <row r="13459" spans="1:32" x14ac:dyDescent="0.25">
      <c r="A13459" s="44" t="s">
        <v>18181</v>
      </c>
      <c r="B13459" s="44" t="s">
        <v>18182</v>
      </c>
      <c r="C13459" s="45" t="s">
        <v>18445</v>
      </c>
      <c r="D13459" s="93" t="s">
        <v>3876</v>
      </c>
      <c r="E13459" s="359">
        <f>DATE(2029,11,13)</f>
        <v>47435</v>
      </c>
      <c r="F13459" s="93"/>
      <c r="G13459" s="93"/>
      <c r="H13459" s="93"/>
      <c r="I13459" s="99"/>
      <c r="J13459" s="99"/>
      <c r="K13459" s="99"/>
      <c r="L13459" s="99"/>
      <c r="M13459" s="99"/>
      <c r="N13459" s="99"/>
      <c r="O13459" s="99"/>
      <c r="P13459" s="99"/>
      <c r="Q13459" s="99"/>
      <c r="R13459" s="99"/>
      <c r="S13459" s="99"/>
      <c r="T13459" s="99"/>
      <c r="U13459" s="99"/>
      <c r="V13459" s="99"/>
      <c r="W13459" s="99"/>
      <c r="X13459" s="99"/>
      <c r="Y13459" s="99"/>
      <c r="Z13459" s="99"/>
      <c r="AF13459" s="326"/>
    </row>
    <row r="13460" spans="1:32" x14ac:dyDescent="0.25">
      <c r="A13460" s="44" t="s">
        <v>13002</v>
      </c>
      <c r="B13460" s="44" t="s">
        <v>18988</v>
      </c>
      <c r="C13460" s="45">
        <v>240901</v>
      </c>
      <c r="D13460" s="45" t="s">
        <v>12340</v>
      </c>
      <c r="E13460" s="45" t="s">
        <v>5075</v>
      </c>
      <c r="AF13460" s="326"/>
    </row>
    <row r="13461" spans="1:32" x14ac:dyDescent="0.25">
      <c r="A13461" s="44" t="s">
        <v>9675</v>
      </c>
      <c r="B13461" s="44" t="s">
        <v>15957</v>
      </c>
      <c r="C13461" s="45" t="s">
        <v>14958</v>
      </c>
      <c r="D13461" s="93" t="s">
        <v>3876</v>
      </c>
      <c r="E13461" s="359">
        <f>DATE(2029,1,31)</f>
        <v>47149</v>
      </c>
      <c r="F13461" s="93"/>
      <c r="G13461" s="93"/>
      <c r="H13461" s="93"/>
      <c r="I13461" s="99"/>
      <c r="J13461" s="99"/>
      <c r="K13461" s="99"/>
      <c r="L13461" s="99"/>
      <c r="M13461" s="99"/>
      <c r="N13461" s="99"/>
      <c r="O13461" s="99"/>
      <c r="P13461" s="99"/>
      <c r="Q13461" s="99"/>
      <c r="R13461" s="99"/>
      <c r="S13461" s="99"/>
      <c r="T13461" s="99"/>
      <c r="U13461" s="99"/>
      <c r="V13461" s="99"/>
      <c r="W13461" s="99"/>
      <c r="X13461" s="99"/>
      <c r="Y13461" s="99"/>
      <c r="Z13461" s="99"/>
      <c r="AF13461" s="326"/>
    </row>
    <row r="13462" spans="1:32" x14ac:dyDescent="0.25">
      <c r="A13462" s="44" t="s">
        <v>19604</v>
      </c>
      <c r="B13462" s="44" t="s">
        <v>3160</v>
      </c>
      <c r="C13462" s="45">
        <v>230901</v>
      </c>
      <c r="D13462" s="45" t="s">
        <v>12340</v>
      </c>
      <c r="E13462" s="45" t="s">
        <v>8524</v>
      </c>
      <c r="AF13462" s="326"/>
    </row>
    <row r="13463" spans="1:32" x14ac:dyDescent="0.3">
      <c r="A13463" s="372" t="s">
        <v>16645</v>
      </c>
      <c r="B13463" s="372" t="s">
        <v>5063</v>
      </c>
      <c r="C13463" s="125" t="s">
        <v>16877</v>
      </c>
      <c r="D13463" s="32" t="s">
        <v>20621</v>
      </c>
      <c r="E13463" s="125" t="s">
        <v>10638</v>
      </c>
      <c r="F13463" s="125" t="s">
        <v>1236</v>
      </c>
      <c r="G13463" s="125" t="s">
        <v>1237</v>
      </c>
      <c r="AF13463" s="326"/>
    </row>
    <row r="13464" spans="1:32" x14ac:dyDescent="0.25">
      <c r="A13464" s="100" t="s">
        <v>3564</v>
      </c>
      <c r="B13464" s="92" t="s">
        <v>3574</v>
      </c>
      <c r="C13464" s="93" t="s">
        <v>3575</v>
      </c>
      <c r="D13464" s="93" t="s">
        <v>1250</v>
      </c>
      <c r="E13464" s="94">
        <v>46496</v>
      </c>
      <c r="F13464" s="93"/>
      <c r="G13464" s="93"/>
      <c r="H13464" s="93"/>
      <c r="I13464" s="99"/>
      <c r="J13464" s="99"/>
      <c r="K13464" s="99"/>
      <c r="L13464" s="99"/>
      <c r="M13464" s="99"/>
      <c r="N13464" s="99"/>
      <c r="O13464" s="99"/>
      <c r="P13464" s="99"/>
      <c r="Q13464" s="99"/>
      <c r="R13464" s="99"/>
      <c r="S13464" s="99"/>
      <c r="T13464" s="99"/>
      <c r="U13464" s="99"/>
      <c r="V13464" s="99"/>
      <c r="W13464" s="99"/>
      <c r="X13464" s="99"/>
      <c r="Y13464" s="99"/>
      <c r="Z13464" s="99"/>
      <c r="AF13464" s="326"/>
    </row>
    <row r="13465" spans="1:32" x14ac:dyDescent="0.3">
      <c r="A13465" s="372" t="s">
        <v>2802</v>
      </c>
      <c r="B13465" s="372" t="s">
        <v>2787</v>
      </c>
      <c r="C13465" s="125" t="s">
        <v>8393</v>
      </c>
      <c r="D13465" s="32" t="s">
        <v>20621</v>
      </c>
      <c r="E13465" s="125" t="s">
        <v>4471</v>
      </c>
      <c r="F13465" s="125" t="s">
        <v>1236</v>
      </c>
      <c r="G13465" s="125" t="s">
        <v>1237</v>
      </c>
      <c r="AF13465" s="326"/>
    </row>
    <row r="13466" spans="1:32" x14ac:dyDescent="0.25">
      <c r="A13466" s="44" t="s">
        <v>19605</v>
      </c>
      <c r="B13466" s="44" t="s">
        <v>5639</v>
      </c>
      <c r="C13466" s="45">
        <v>26010401</v>
      </c>
      <c r="D13466" s="45" t="s">
        <v>12340</v>
      </c>
      <c r="E13466" s="45" t="s">
        <v>18836</v>
      </c>
      <c r="AF13466" s="326"/>
    </row>
    <row r="13467" spans="1:32" x14ac:dyDescent="0.25">
      <c r="A13467" s="44" t="s">
        <v>19605</v>
      </c>
      <c r="B13467" s="44" t="s">
        <v>3298</v>
      </c>
      <c r="C13467" s="45">
        <v>26010402</v>
      </c>
      <c r="D13467" s="45" t="s">
        <v>12340</v>
      </c>
      <c r="E13467" s="45" t="s">
        <v>18836</v>
      </c>
      <c r="AF13467" s="326"/>
    </row>
    <row r="13468" spans="1:32" x14ac:dyDescent="0.25">
      <c r="A13468" s="44" t="s">
        <v>17747</v>
      </c>
      <c r="B13468" s="44" t="s">
        <v>17606</v>
      </c>
      <c r="C13468" s="45" t="s">
        <v>17748</v>
      </c>
      <c r="D13468" s="46" t="s">
        <v>13037</v>
      </c>
      <c r="E13468" s="46">
        <v>46344</v>
      </c>
      <c r="AF13468" s="326"/>
    </row>
    <row r="13469" spans="1:32" x14ac:dyDescent="0.25">
      <c r="A13469" s="44" t="s">
        <v>9676</v>
      </c>
      <c r="B13469" s="44" t="s">
        <v>16153</v>
      </c>
      <c r="C13469" s="45" t="s">
        <v>9942</v>
      </c>
      <c r="D13469" s="93" t="s">
        <v>3876</v>
      </c>
      <c r="E13469" s="359">
        <f>DATE(2027,3,29)</f>
        <v>46475</v>
      </c>
      <c r="F13469" s="93"/>
      <c r="G13469" s="93"/>
      <c r="H13469" s="93"/>
      <c r="I13469" s="99"/>
      <c r="J13469" s="99"/>
      <c r="K13469" s="99"/>
      <c r="L13469" s="99"/>
      <c r="M13469" s="99"/>
      <c r="N13469" s="99"/>
      <c r="O13469" s="99"/>
      <c r="P13469" s="99"/>
      <c r="Q13469" s="99"/>
      <c r="R13469" s="99"/>
      <c r="S13469" s="99"/>
      <c r="T13469" s="99"/>
      <c r="U13469" s="99"/>
      <c r="V13469" s="99"/>
      <c r="W13469" s="99"/>
      <c r="X13469" s="99"/>
      <c r="Y13469" s="99"/>
      <c r="Z13469" s="99"/>
      <c r="AF13469" s="326"/>
    </row>
    <row r="13470" spans="1:32" x14ac:dyDescent="0.3">
      <c r="A13470" s="372" t="s">
        <v>20165</v>
      </c>
      <c r="B13470" s="372" t="s">
        <v>1208</v>
      </c>
      <c r="C13470" s="125" t="s">
        <v>11149</v>
      </c>
      <c r="D13470" s="32" t="s">
        <v>20621</v>
      </c>
      <c r="E13470" s="125" t="s">
        <v>2686</v>
      </c>
      <c r="F13470" s="125" t="s">
        <v>1237</v>
      </c>
      <c r="G13470" s="125" t="s">
        <v>1237</v>
      </c>
      <c r="AF13470" s="326"/>
    </row>
    <row r="13471" spans="1:32" x14ac:dyDescent="0.3">
      <c r="A13471" s="372" t="s">
        <v>20165</v>
      </c>
      <c r="B13471" s="372" t="s">
        <v>2384</v>
      </c>
      <c r="C13471" s="125" t="s">
        <v>20259</v>
      </c>
      <c r="D13471" s="32" t="s">
        <v>20621</v>
      </c>
      <c r="E13471" s="125" t="s">
        <v>8976</v>
      </c>
      <c r="F13471" s="125" t="s">
        <v>1237</v>
      </c>
      <c r="G13471" s="125" t="s">
        <v>1237</v>
      </c>
      <c r="AF13471" s="326"/>
    </row>
    <row r="13472" spans="1:32" x14ac:dyDescent="0.25">
      <c r="A13472" s="44" t="s">
        <v>7384</v>
      </c>
      <c r="B13472" s="44" t="s">
        <v>10020</v>
      </c>
      <c r="C13472" s="45">
        <v>24010401</v>
      </c>
      <c r="D13472" s="45" t="s">
        <v>12340</v>
      </c>
      <c r="E13472" s="45" t="s">
        <v>10021</v>
      </c>
      <c r="AF13472" s="326"/>
    </row>
    <row r="13473" spans="1:32" x14ac:dyDescent="0.3">
      <c r="A13473" s="372" t="s">
        <v>14381</v>
      </c>
      <c r="B13473" s="372" t="s">
        <v>1204</v>
      </c>
      <c r="C13473" s="125" t="s">
        <v>14352</v>
      </c>
      <c r="D13473" s="32" t="s">
        <v>20621</v>
      </c>
      <c r="E13473" s="125" t="s">
        <v>13567</v>
      </c>
      <c r="F13473" s="125" t="s">
        <v>1236</v>
      </c>
      <c r="G13473" s="125" t="s">
        <v>1237</v>
      </c>
      <c r="AF13473" s="326"/>
    </row>
    <row r="13474" spans="1:32" x14ac:dyDescent="0.25">
      <c r="A13474" s="44" t="s">
        <v>8640</v>
      </c>
      <c r="B13474" s="44" t="s">
        <v>1648</v>
      </c>
      <c r="C13474" s="45" t="s">
        <v>6850</v>
      </c>
      <c r="D13474" s="46" t="s">
        <v>13037</v>
      </c>
      <c r="E13474" s="46">
        <v>46495</v>
      </c>
      <c r="AF13474" s="326"/>
    </row>
    <row r="13475" spans="1:32" x14ac:dyDescent="0.25">
      <c r="A13475" s="44" t="s">
        <v>7592</v>
      </c>
      <c r="B13475" s="44" t="s">
        <v>3598</v>
      </c>
      <c r="C13475" s="45">
        <v>230301</v>
      </c>
      <c r="D13475" s="45" t="s">
        <v>12340</v>
      </c>
      <c r="E13475" s="45" t="s">
        <v>5580</v>
      </c>
      <c r="AF13475" s="326"/>
    </row>
    <row r="13476" spans="1:32" x14ac:dyDescent="0.3">
      <c r="A13476" s="372" t="s">
        <v>20166</v>
      </c>
      <c r="B13476" s="372" t="s">
        <v>7356</v>
      </c>
      <c r="C13476" s="125" t="s">
        <v>20261</v>
      </c>
      <c r="D13476" s="32" t="s">
        <v>20621</v>
      </c>
      <c r="E13476" s="125" t="s">
        <v>8976</v>
      </c>
      <c r="F13476" s="125" t="s">
        <v>1237</v>
      </c>
      <c r="G13476" s="125" t="s">
        <v>1237</v>
      </c>
      <c r="AF13476" s="326"/>
    </row>
    <row r="13477" spans="1:32" x14ac:dyDescent="0.3">
      <c r="A13477" s="372" t="s">
        <v>20166</v>
      </c>
      <c r="B13477" s="372" t="s">
        <v>1221</v>
      </c>
      <c r="C13477" s="125" t="s">
        <v>20613</v>
      </c>
      <c r="D13477" s="32" t="s">
        <v>20621</v>
      </c>
      <c r="E13477" s="125" t="s">
        <v>10032</v>
      </c>
      <c r="F13477" s="125" t="s">
        <v>1237</v>
      </c>
      <c r="G13477" s="125" t="s">
        <v>1237</v>
      </c>
      <c r="AF13477" s="326"/>
    </row>
    <row r="13478" spans="1:32" x14ac:dyDescent="0.25">
      <c r="A13478" s="44" t="s">
        <v>17749</v>
      </c>
      <c r="B13478" s="44" t="s">
        <v>4105</v>
      </c>
      <c r="C13478" s="45" t="s">
        <v>15727</v>
      </c>
      <c r="D13478" s="46" t="s">
        <v>13037</v>
      </c>
      <c r="E13478" s="46">
        <v>46218</v>
      </c>
      <c r="AF13478" s="326"/>
    </row>
    <row r="13479" spans="1:32" x14ac:dyDescent="0.25">
      <c r="A13479" s="44" t="s">
        <v>8343</v>
      </c>
      <c r="B13479" s="44" t="s">
        <v>8377</v>
      </c>
      <c r="C13479" s="45">
        <v>230505</v>
      </c>
      <c r="D13479" s="45" t="s">
        <v>12340</v>
      </c>
      <c r="E13479" s="45" t="s">
        <v>7651</v>
      </c>
      <c r="AF13479" s="326"/>
    </row>
    <row r="13480" spans="1:32" x14ac:dyDescent="0.3">
      <c r="A13480" s="385" t="s">
        <v>18623</v>
      </c>
      <c r="B13480" s="385" t="s">
        <v>1339</v>
      </c>
      <c r="C13480" s="387" t="s">
        <v>18636</v>
      </c>
      <c r="D13480" s="93" t="s">
        <v>5007</v>
      </c>
      <c r="E13480" s="388">
        <v>46507</v>
      </c>
      <c r="AF13480" s="326"/>
    </row>
    <row r="13481" spans="1:32" x14ac:dyDescent="0.25">
      <c r="A13481" s="44" t="s">
        <v>13419</v>
      </c>
      <c r="B13481" s="44" t="s">
        <v>13154</v>
      </c>
      <c r="C13481" s="45">
        <v>18.239999999999998</v>
      </c>
      <c r="D13481" s="45" t="s">
        <v>13565</v>
      </c>
      <c r="E13481" s="46">
        <v>47299</v>
      </c>
      <c r="F13481" s="45" t="s">
        <v>1384</v>
      </c>
      <c r="G13481" s="93"/>
      <c r="H13481" s="93"/>
      <c r="I13481" s="99"/>
      <c r="J13481" s="99"/>
      <c r="K13481" s="99"/>
      <c r="L13481" s="99"/>
      <c r="M13481" s="99"/>
      <c r="N13481" s="99"/>
      <c r="O13481" s="99"/>
      <c r="P13481" s="99"/>
      <c r="Q13481" s="99"/>
      <c r="R13481" s="99"/>
      <c r="S13481" s="99"/>
      <c r="T13481" s="99"/>
      <c r="U13481" s="99"/>
      <c r="V13481" s="99"/>
      <c r="W13481" s="99"/>
      <c r="X13481" s="99"/>
      <c r="Y13481" s="99"/>
      <c r="Z13481" s="99"/>
      <c r="AF13481" s="326"/>
    </row>
    <row r="13482" spans="1:32" x14ac:dyDescent="0.25">
      <c r="A13482" s="44" t="s">
        <v>10057</v>
      </c>
      <c r="B13482" s="44" t="s">
        <v>10018</v>
      </c>
      <c r="C13482" s="45">
        <v>240102</v>
      </c>
      <c r="D13482" s="45" t="s">
        <v>12340</v>
      </c>
      <c r="E13482" s="45" t="s">
        <v>5452</v>
      </c>
      <c r="AF13482" s="326"/>
    </row>
    <row r="13483" spans="1:32" x14ac:dyDescent="0.25">
      <c r="A13483" s="44" t="s">
        <v>10057</v>
      </c>
      <c r="B13483" s="44" t="s">
        <v>1733</v>
      </c>
      <c r="C13483" s="45">
        <v>250101</v>
      </c>
      <c r="D13483" s="45" t="s">
        <v>12340</v>
      </c>
      <c r="E13483" s="45" t="s">
        <v>13567</v>
      </c>
      <c r="AF13483" s="326"/>
    </row>
    <row r="13484" spans="1:32" x14ac:dyDescent="0.25">
      <c r="A13484" s="44" t="s">
        <v>19606</v>
      </c>
      <c r="B13484" s="44" t="s">
        <v>3597</v>
      </c>
      <c r="C13484" s="45">
        <v>250503</v>
      </c>
      <c r="D13484" s="45" t="s">
        <v>12340</v>
      </c>
      <c r="E13484" s="45" t="s">
        <v>16904</v>
      </c>
      <c r="AF13484" s="326"/>
    </row>
    <row r="13485" spans="1:32" x14ac:dyDescent="0.25">
      <c r="A13485" s="99" t="s">
        <v>7736</v>
      </c>
      <c r="B13485" s="92" t="s">
        <v>6150</v>
      </c>
      <c r="C13485" s="93" t="s">
        <v>7754</v>
      </c>
      <c r="D13485" s="93" t="s">
        <v>1250</v>
      </c>
      <c r="E13485" s="94">
        <v>46220</v>
      </c>
      <c r="F13485" s="93"/>
      <c r="G13485" s="93"/>
      <c r="H13485" s="93"/>
      <c r="I13485" s="99"/>
      <c r="J13485" s="99"/>
      <c r="K13485" s="99"/>
      <c r="L13485" s="99"/>
      <c r="M13485" s="44"/>
      <c r="N13485" s="99"/>
      <c r="O13485" s="99"/>
      <c r="P13485" s="99"/>
      <c r="Q13485" s="99"/>
      <c r="R13485" s="99"/>
      <c r="S13485" s="99"/>
      <c r="T13485" s="99"/>
      <c r="U13485" s="99"/>
      <c r="V13485" s="99"/>
      <c r="W13485" s="99"/>
      <c r="X13485" s="99"/>
      <c r="Y13485" s="99"/>
      <c r="Z13485" s="99"/>
      <c r="AA13485" s="380"/>
      <c r="AF13485" s="326"/>
    </row>
    <row r="13486" spans="1:32" x14ac:dyDescent="0.25">
      <c r="A13486" s="44" t="s">
        <v>5665</v>
      </c>
      <c r="B13486" s="44" t="s">
        <v>3160</v>
      </c>
      <c r="C13486" s="45">
        <v>230901</v>
      </c>
      <c r="D13486" s="45" t="s">
        <v>12340</v>
      </c>
      <c r="E13486" s="45" t="s">
        <v>8524</v>
      </c>
      <c r="AF13486" s="326"/>
    </row>
    <row r="13487" spans="1:32" x14ac:dyDescent="0.25">
      <c r="A13487" s="44" t="s">
        <v>17896</v>
      </c>
      <c r="B13487" s="44" t="s">
        <v>20364</v>
      </c>
      <c r="C13487" s="45" t="s">
        <v>10105</v>
      </c>
      <c r="D13487" s="32" t="s">
        <v>12570</v>
      </c>
      <c r="E13487" s="46">
        <v>46507</v>
      </c>
      <c r="AF13487" s="326"/>
    </row>
    <row r="13488" spans="1:32" x14ac:dyDescent="0.25">
      <c r="A13488" s="256" t="s">
        <v>15313</v>
      </c>
      <c r="B13488" s="256" t="s">
        <v>15258</v>
      </c>
      <c r="C13488" s="53" t="s">
        <v>15417</v>
      </c>
      <c r="D13488" s="93" t="s">
        <v>5891</v>
      </c>
      <c r="E13488" s="257">
        <v>47246</v>
      </c>
      <c r="F13488" s="93"/>
      <c r="G13488" s="93"/>
      <c r="H13488" s="93"/>
      <c r="I13488" s="99"/>
      <c r="J13488" s="99"/>
      <c r="K13488" s="99"/>
      <c r="L13488" s="99"/>
      <c r="M13488" s="99"/>
      <c r="N13488" s="99"/>
      <c r="O13488" s="99"/>
      <c r="P13488" s="99"/>
      <c r="Q13488" s="99"/>
      <c r="R13488" s="99"/>
      <c r="S13488" s="99"/>
      <c r="T13488" s="99"/>
      <c r="U13488" s="99"/>
      <c r="V13488" s="99"/>
      <c r="W13488" s="99"/>
      <c r="X13488" s="99"/>
      <c r="Y13488" s="99"/>
      <c r="Z13488" s="99"/>
      <c r="AF13488" s="326"/>
    </row>
    <row r="13489" spans="1:32" x14ac:dyDescent="0.25">
      <c r="A13489" s="44" t="s">
        <v>13754</v>
      </c>
      <c r="B13489" s="44" t="s">
        <v>4473</v>
      </c>
      <c r="C13489" s="45">
        <v>241002</v>
      </c>
      <c r="D13489" s="45" t="s">
        <v>12340</v>
      </c>
      <c r="E13489" s="45" t="s">
        <v>5650</v>
      </c>
      <c r="AF13489" s="326"/>
    </row>
    <row r="13490" spans="1:32" x14ac:dyDescent="0.3">
      <c r="A13490" s="372" t="s">
        <v>16646</v>
      </c>
      <c r="B13490" s="372" t="s">
        <v>1209</v>
      </c>
      <c r="C13490" s="125" t="s">
        <v>8691</v>
      </c>
      <c r="D13490" s="32" t="s">
        <v>20621</v>
      </c>
      <c r="E13490" s="125" t="s">
        <v>8524</v>
      </c>
      <c r="F13490" s="125" t="s">
        <v>1236</v>
      </c>
      <c r="G13490" s="125" t="s">
        <v>1237</v>
      </c>
      <c r="AF13490" s="326"/>
    </row>
    <row r="13491" spans="1:32" x14ac:dyDescent="0.25">
      <c r="A13491" s="44" t="s">
        <v>5666</v>
      </c>
      <c r="B13491" s="44" t="s">
        <v>3163</v>
      </c>
      <c r="C13491" s="45">
        <v>25100202</v>
      </c>
      <c r="D13491" s="45" t="s">
        <v>12340</v>
      </c>
      <c r="E13491" s="45" t="s">
        <v>12119</v>
      </c>
      <c r="AF13491" s="326"/>
    </row>
    <row r="13492" spans="1:32" x14ac:dyDescent="0.25">
      <c r="A13492" s="44" t="s">
        <v>13420</v>
      </c>
      <c r="B13492" s="44" t="s">
        <v>13124</v>
      </c>
      <c r="C13492" s="45">
        <v>4.24</v>
      </c>
      <c r="D13492" s="45" t="s">
        <v>13565</v>
      </c>
      <c r="E13492" s="46">
        <v>47057</v>
      </c>
      <c r="F13492" s="45" t="s">
        <v>1384</v>
      </c>
      <c r="G13492" s="93"/>
      <c r="H13492" s="93"/>
      <c r="I13492" s="99"/>
      <c r="J13492" s="99"/>
      <c r="K13492" s="99"/>
      <c r="L13492" s="99"/>
      <c r="M13492" s="99"/>
      <c r="N13492" s="99"/>
      <c r="O13492" s="99"/>
      <c r="P13492" s="99"/>
      <c r="Q13492" s="99"/>
      <c r="R13492" s="99"/>
      <c r="S13492" s="99"/>
      <c r="T13492" s="99"/>
      <c r="U13492" s="99"/>
      <c r="V13492" s="99"/>
      <c r="W13492" s="99"/>
      <c r="X13492" s="99"/>
      <c r="Y13492" s="99"/>
      <c r="Z13492" s="99"/>
      <c r="AF13492" s="326"/>
    </row>
    <row r="13493" spans="1:32" x14ac:dyDescent="0.25">
      <c r="A13493" s="44" t="s">
        <v>13420</v>
      </c>
      <c r="B13493" s="44" t="s">
        <v>13134</v>
      </c>
      <c r="C13493" s="45">
        <v>13.23</v>
      </c>
      <c r="D13493" s="45" t="s">
        <v>13565</v>
      </c>
      <c r="E13493" s="46">
        <v>46934</v>
      </c>
      <c r="F13493" s="45" t="s">
        <v>1384</v>
      </c>
      <c r="G13493" s="93"/>
      <c r="H13493" s="93"/>
      <c r="I13493" s="99"/>
      <c r="J13493" s="99"/>
      <c r="K13493" s="99"/>
      <c r="L13493" s="99"/>
      <c r="M13493" s="99"/>
      <c r="N13493" s="99"/>
      <c r="O13493" s="99"/>
      <c r="P13493" s="99"/>
      <c r="Q13493" s="99"/>
      <c r="R13493" s="99"/>
      <c r="S13493" s="99"/>
      <c r="T13493" s="99"/>
      <c r="U13493" s="99"/>
      <c r="V13493" s="99"/>
      <c r="W13493" s="99"/>
      <c r="X13493" s="99"/>
      <c r="Y13493" s="99"/>
      <c r="Z13493" s="99"/>
      <c r="AF13493" s="326"/>
    </row>
    <row r="13494" spans="1:32" x14ac:dyDescent="0.25">
      <c r="A13494" s="44" t="s">
        <v>13420</v>
      </c>
      <c r="B13494" s="44" t="s">
        <v>13118</v>
      </c>
      <c r="C13494" s="45">
        <v>21.23</v>
      </c>
      <c r="D13494" s="45" t="s">
        <v>13565</v>
      </c>
      <c r="E13494" s="46">
        <v>46934</v>
      </c>
      <c r="F13494" s="45" t="s">
        <v>1384</v>
      </c>
      <c r="G13494" s="93"/>
      <c r="H13494" s="93"/>
      <c r="I13494" s="99"/>
      <c r="J13494" s="99"/>
      <c r="K13494" s="99"/>
      <c r="L13494" s="99"/>
      <c r="M13494" s="99"/>
      <c r="N13494" s="99"/>
      <c r="O13494" s="99"/>
      <c r="P13494" s="99"/>
      <c r="Q13494" s="99"/>
      <c r="R13494" s="99"/>
      <c r="S13494" s="99"/>
      <c r="T13494" s="99"/>
      <c r="U13494" s="99"/>
      <c r="V13494" s="99"/>
      <c r="W13494" s="99"/>
      <c r="X13494" s="99"/>
      <c r="Y13494" s="99"/>
      <c r="Z13494" s="99"/>
      <c r="AF13494" s="326"/>
    </row>
    <row r="13495" spans="1:32" x14ac:dyDescent="0.25">
      <c r="A13495" s="44" t="s">
        <v>13420</v>
      </c>
      <c r="B13495" s="44" t="s">
        <v>13119</v>
      </c>
      <c r="C13495" s="45">
        <v>22.23</v>
      </c>
      <c r="D13495" s="45" t="s">
        <v>13565</v>
      </c>
      <c r="E13495" s="46">
        <v>46934</v>
      </c>
      <c r="F13495" s="45" t="s">
        <v>1384</v>
      </c>
      <c r="G13495" s="93"/>
      <c r="H13495" s="93"/>
      <c r="I13495" s="99"/>
      <c r="J13495" s="99"/>
      <c r="K13495" s="99"/>
      <c r="L13495" s="99"/>
      <c r="M13495" s="99"/>
      <c r="N13495" s="99"/>
      <c r="O13495" s="99"/>
      <c r="P13495" s="99"/>
      <c r="Q13495" s="99"/>
      <c r="R13495" s="99"/>
      <c r="S13495" s="99"/>
      <c r="T13495" s="99"/>
      <c r="U13495" s="99"/>
      <c r="V13495" s="99"/>
      <c r="W13495" s="99"/>
      <c r="X13495" s="99"/>
      <c r="Y13495" s="99"/>
      <c r="Z13495" s="99"/>
      <c r="AF13495" s="326"/>
    </row>
    <row r="13496" spans="1:32" x14ac:dyDescent="0.25">
      <c r="A13496" s="44" t="s">
        <v>13420</v>
      </c>
      <c r="B13496" s="44" t="s">
        <v>13113</v>
      </c>
      <c r="C13496" s="45">
        <v>28.23</v>
      </c>
      <c r="D13496" s="45" t="s">
        <v>13565</v>
      </c>
      <c r="E13496" s="46">
        <v>46934</v>
      </c>
      <c r="F13496" s="45" t="s">
        <v>1384</v>
      </c>
      <c r="G13496" s="93"/>
      <c r="H13496" s="93"/>
      <c r="I13496" s="99"/>
      <c r="J13496" s="99"/>
      <c r="K13496" s="99"/>
      <c r="L13496" s="99"/>
      <c r="M13496" s="99"/>
      <c r="N13496" s="99"/>
      <c r="O13496" s="99"/>
      <c r="P13496" s="99"/>
      <c r="Q13496" s="99"/>
      <c r="R13496" s="99"/>
      <c r="S13496" s="99"/>
      <c r="T13496" s="99"/>
      <c r="U13496" s="99"/>
      <c r="V13496" s="99"/>
      <c r="W13496" s="99"/>
      <c r="X13496" s="99"/>
      <c r="Y13496" s="99"/>
      <c r="Z13496" s="99"/>
      <c r="AF13496" s="326"/>
    </row>
    <row r="13497" spans="1:32" x14ac:dyDescent="0.25">
      <c r="A13497" s="44" t="s">
        <v>11626</v>
      </c>
      <c r="B13497" s="44" t="s">
        <v>3298</v>
      </c>
      <c r="C13497" s="45">
        <v>24010402</v>
      </c>
      <c r="D13497" s="45" t="s">
        <v>12340</v>
      </c>
      <c r="E13497" s="45" t="s">
        <v>10021</v>
      </c>
      <c r="AF13497" s="326"/>
    </row>
    <row r="13498" spans="1:32" x14ac:dyDescent="0.25">
      <c r="A13498" s="135" t="s">
        <v>6160</v>
      </c>
      <c r="B13498" s="135" t="s">
        <v>6157</v>
      </c>
      <c r="C13498" s="96" t="s">
        <v>10921</v>
      </c>
      <c r="D13498" s="96" t="s">
        <v>1250</v>
      </c>
      <c r="E13498" s="112">
        <v>46284</v>
      </c>
      <c r="F13498" s="93"/>
      <c r="G13498" s="93"/>
      <c r="H13498" s="93"/>
      <c r="I13498" s="99"/>
      <c r="J13498" s="99"/>
      <c r="K13498" s="99"/>
      <c r="L13498" s="99"/>
      <c r="M13498" s="44"/>
      <c r="N13498" s="99"/>
      <c r="O13498" s="99"/>
      <c r="P13498" s="99"/>
      <c r="Q13498" s="99"/>
      <c r="R13498" s="99"/>
      <c r="S13498" s="99"/>
      <c r="T13498" s="99"/>
      <c r="U13498" s="99"/>
      <c r="V13498" s="99"/>
      <c r="W13498" s="99"/>
      <c r="X13498" s="99"/>
      <c r="Y13498" s="99"/>
      <c r="Z13498" s="99"/>
      <c r="AA13498" s="380"/>
      <c r="AF13498" s="326"/>
    </row>
    <row r="13499" spans="1:32" x14ac:dyDescent="0.25">
      <c r="A13499" s="99" t="s">
        <v>6692</v>
      </c>
      <c r="B13499" s="99" t="s">
        <v>6685</v>
      </c>
      <c r="C13499" s="93" t="s">
        <v>6693</v>
      </c>
      <c r="D13499" s="93" t="s">
        <v>1250</v>
      </c>
      <c r="E13499" s="94">
        <v>46439</v>
      </c>
      <c r="F13499" s="93"/>
      <c r="G13499" s="93"/>
      <c r="H13499" s="93" t="s">
        <v>1458</v>
      </c>
      <c r="I13499" s="99"/>
      <c r="J13499" s="99"/>
      <c r="K13499" s="99"/>
      <c r="L13499" s="99"/>
      <c r="M13499" s="44"/>
      <c r="N13499" s="99"/>
      <c r="O13499" s="99"/>
      <c r="P13499" s="99"/>
      <c r="Q13499" s="99"/>
      <c r="R13499" s="99"/>
      <c r="S13499" s="99"/>
      <c r="T13499" s="99"/>
      <c r="U13499" s="99"/>
      <c r="V13499" s="99"/>
      <c r="W13499" s="99"/>
      <c r="X13499" s="99"/>
      <c r="Y13499" s="99"/>
      <c r="Z13499" s="99"/>
      <c r="AF13499" s="326"/>
    </row>
    <row r="13500" spans="1:32" x14ac:dyDescent="0.25">
      <c r="A13500" s="44" t="s">
        <v>5838</v>
      </c>
      <c r="B13500" s="44" t="s">
        <v>20338</v>
      </c>
      <c r="C13500" s="45" t="s">
        <v>8812</v>
      </c>
      <c r="D13500" s="32" t="s">
        <v>12570</v>
      </c>
      <c r="E13500" s="46">
        <v>46387</v>
      </c>
      <c r="AF13500" s="326"/>
    </row>
    <row r="13501" spans="1:32" x14ac:dyDescent="0.25">
      <c r="A13501" s="44" t="s">
        <v>5838</v>
      </c>
      <c r="B13501" s="44" t="s">
        <v>20368</v>
      </c>
      <c r="C13501" s="45" t="s">
        <v>5829</v>
      </c>
      <c r="D13501" s="32" t="s">
        <v>12570</v>
      </c>
      <c r="E13501" s="46">
        <v>46507</v>
      </c>
      <c r="AF13501" s="326"/>
    </row>
    <row r="13502" spans="1:32" x14ac:dyDescent="0.25">
      <c r="A13502" s="44" t="s">
        <v>11627</v>
      </c>
      <c r="B13502" s="44" t="s">
        <v>10031</v>
      </c>
      <c r="C13502" s="45">
        <v>240101</v>
      </c>
      <c r="D13502" s="45" t="s">
        <v>12340</v>
      </c>
      <c r="E13502" s="45" t="s">
        <v>10032</v>
      </c>
      <c r="AF13502" s="326"/>
    </row>
    <row r="13503" spans="1:32" x14ac:dyDescent="0.25">
      <c r="A13503" s="44" t="s">
        <v>14731</v>
      </c>
      <c r="B13503" s="44" t="s">
        <v>13111</v>
      </c>
      <c r="C13503" s="45">
        <v>33.25</v>
      </c>
      <c r="D13503" s="45" t="s">
        <v>13565</v>
      </c>
      <c r="E13503" s="46">
        <v>47664</v>
      </c>
      <c r="F13503" s="45" t="s">
        <v>1384</v>
      </c>
      <c r="G13503" s="93"/>
      <c r="H13503" s="93"/>
      <c r="I13503" s="99"/>
      <c r="J13503" s="99"/>
      <c r="K13503" s="99"/>
      <c r="L13503" s="99"/>
      <c r="M13503" s="99"/>
      <c r="N13503" s="99"/>
      <c r="O13503" s="99"/>
      <c r="P13503" s="99"/>
      <c r="Q13503" s="99"/>
      <c r="R13503" s="99"/>
      <c r="S13503" s="99"/>
      <c r="T13503" s="99"/>
      <c r="U13503" s="99"/>
      <c r="V13503" s="99"/>
      <c r="W13503" s="99"/>
      <c r="X13503" s="99"/>
      <c r="Y13503" s="99"/>
      <c r="Z13503" s="99"/>
      <c r="AF13503" s="326"/>
    </row>
    <row r="13504" spans="1:32" x14ac:dyDescent="0.25">
      <c r="A13504" s="44" t="s">
        <v>14142</v>
      </c>
      <c r="B13504" s="44" t="s">
        <v>20398</v>
      </c>
      <c r="C13504" s="45" t="s">
        <v>14082</v>
      </c>
      <c r="D13504" s="32" t="s">
        <v>12570</v>
      </c>
      <c r="E13504" s="46">
        <v>46418</v>
      </c>
      <c r="AF13504" s="326"/>
    </row>
    <row r="13505" spans="1:32" x14ac:dyDescent="0.25">
      <c r="A13505" s="44" t="s">
        <v>19607</v>
      </c>
      <c r="B13505" s="44" t="s">
        <v>5447</v>
      </c>
      <c r="C13505" s="45">
        <v>220802</v>
      </c>
      <c r="D13505" s="45" t="s">
        <v>12340</v>
      </c>
      <c r="E13505" s="45" t="s">
        <v>5239</v>
      </c>
      <c r="AF13505" s="326"/>
    </row>
    <row r="13506" spans="1:32" x14ac:dyDescent="0.25">
      <c r="A13506" s="44" t="s">
        <v>19607</v>
      </c>
      <c r="B13506" s="44" t="s">
        <v>2433</v>
      </c>
      <c r="C13506" s="45">
        <v>230105</v>
      </c>
      <c r="D13506" s="45" t="s">
        <v>12340</v>
      </c>
      <c r="E13506" s="45" t="s">
        <v>5580</v>
      </c>
      <c r="AF13506" s="326"/>
    </row>
    <row r="13507" spans="1:32" x14ac:dyDescent="0.25">
      <c r="A13507" s="44" t="s">
        <v>19607</v>
      </c>
      <c r="B13507" s="44" t="s">
        <v>7650</v>
      </c>
      <c r="C13507" s="45">
        <v>230504</v>
      </c>
      <c r="D13507" s="45" t="s">
        <v>12340</v>
      </c>
      <c r="E13507" s="45" t="s">
        <v>7651</v>
      </c>
      <c r="AF13507" s="326"/>
    </row>
    <row r="13508" spans="1:32" x14ac:dyDescent="0.25">
      <c r="A13508" s="44" t="s">
        <v>19607</v>
      </c>
      <c r="B13508" s="44" t="s">
        <v>3160</v>
      </c>
      <c r="C13508" s="45">
        <v>230901</v>
      </c>
      <c r="D13508" s="45" t="s">
        <v>12340</v>
      </c>
      <c r="E13508" s="45" t="s">
        <v>8524</v>
      </c>
      <c r="AF13508" s="326"/>
    </row>
    <row r="13509" spans="1:32" x14ac:dyDescent="0.25">
      <c r="A13509" s="44" t="s">
        <v>9100</v>
      </c>
      <c r="B13509" s="44" t="s">
        <v>3156</v>
      </c>
      <c r="C13509" s="45">
        <v>230904</v>
      </c>
      <c r="D13509" s="45" t="s">
        <v>12340</v>
      </c>
      <c r="E13509" s="45" t="s">
        <v>8524</v>
      </c>
      <c r="AF13509" s="326"/>
    </row>
    <row r="13510" spans="1:32" x14ac:dyDescent="0.25">
      <c r="A13510" s="44" t="s">
        <v>9100</v>
      </c>
      <c r="B13510" s="44" t="s">
        <v>10031</v>
      </c>
      <c r="C13510" s="45">
        <v>240101</v>
      </c>
      <c r="D13510" s="45" t="s">
        <v>12340</v>
      </c>
      <c r="E13510" s="45" t="s">
        <v>10032</v>
      </c>
      <c r="AF13510" s="326"/>
    </row>
    <row r="13511" spans="1:32" x14ac:dyDescent="0.3">
      <c r="A13511" s="372" t="s">
        <v>12049</v>
      </c>
      <c r="B13511" s="372" t="s">
        <v>3577</v>
      </c>
      <c r="C13511" s="125" t="s">
        <v>11919</v>
      </c>
      <c r="D13511" s="32" t="s">
        <v>20621</v>
      </c>
      <c r="E13511" s="125" t="s">
        <v>2686</v>
      </c>
      <c r="F13511" s="125" t="s">
        <v>1236</v>
      </c>
      <c r="G13511" s="125" t="s">
        <v>1237</v>
      </c>
      <c r="AF13511" s="326"/>
    </row>
    <row r="13512" spans="1:32" x14ac:dyDescent="0.3">
      <c r="A13512" s="372" t="s">
        <v>12049</v>
      </c>
      <c r="B13512" s="372" t="s">
        <v>3578</v>
      </c>
      <c r="C13512" s="125" t="s">
        <v>11923</v>
      </c>
      <c r="D13512" s="32" t="s">
        <v>20621</v>
      </c>
      <c r="E13512" s="125" t="s">
        <v>2686</v>
      </c>
      <c r="F13512" s="125" t="s">
        <v>1236</v>
      </c>
      <c r="G13512" s="125" t="s">
        <v>1237</v>
      </c>
      <c r="AF13512" s="326"/>
    </row>
    <row r="13513" spans="1:32" x14ac:dyDescent="0.25">
      <c r="A13513" s="44" t="s">
        <v>19608</v>
      </c>
      <c r="B13513" s="44" t="s">
        <v>2433</v>
      </c>
      <c r="C13513" s="45">
        <v>230105</v>
      </c>
      <c r="D13513" s="45" t="s">
        <v>12340</v>
      </c>
      <c r="E13513" s="45" t="s">
        <v>5580</v>
      </c>
      <c r="AF13513" s="326"/>
    </row>
    <row r="13514" spans="1:32" x14ac:dyDescent="0.25">
      <c r="A13514" s="44" t="s">
        <v>19609</v>
      </c>
      <c r="B13514" s="44" t="s">
        <v>16947</v>
      </c>
      <c r="C13514" s="45">
        <v>250801</v>
      </c>
      <c r="D13514" s="45" t="s">
        <v>12340</v>
      </c>
      <c r="E13514" s="45" t="s">
        <v>8966</v>
      </c>
      <c r="AF13514" s="326"/>
    </row>
    <row r="13515" spans="1:32" x14ac:dyDescent="0.25">
      <c r="A13515" s="44" t="s">
        <v>842</v>
      </c>
      <c r="B13515" s="44" t="s">
        <v>3160</v>
      </c>
      <c r="C13515" s="45">
        <v>230901</v>
      </c>
      <c r="D13515" s="45" t="s">
        <v>12340</v>
      </c>
      <c r="E13515" s="45" t="s">
        <v>8524</v>
      </c>
      <c r="AF13515" s="326"/>
    </row>
    <row r="13516" spans="1:32" x14ac:dyDescent="0.25">
      <c r="A13516" s="44" t="s">
        <v>8866</v>
      </c>
      <c r="B13516" s="44" t="s">
        <v>20344</v>
      </c>
      <c r="C13516" s="45" t="s">
        <v>8813</v>
      </c>
      <c r="D13516" s="32" t="s">
        <v>12570</v>
      </c>
      <c r="E13516" s="46">
        <v>46387</v>
      </c>
      <c r="AF13516" s="326"/>
    </row>
    <row r="13517" spans="1:32" x14ac:dyDescent="0.25">
      <c r="A13517" s="44" t="s">
        <v>19610</v>
      </c>
      <c r="B13517" s="44" t="s">
        <v>5447</v>
      </c>
      <c r="C13517" s="45">
        <v>220802</v>
      </c>
      <c r="D13517" s="45" t="s">
        <v>12340</v>
      </c>
      <c r="E13517" s="45" t="s">
        <v>5239</v>
      </c>
      <c r="AF13517" s="326"/>
    </row>
    <row r="13518" spans="1:32" x14ac:dyDescent="0.25">
      <c r="A13518" s="44" t="s">
        <v>7593</v>
      </c>
      <c r="B13518" s="44" t="s">
        <v>2433</v>
      </c>
      <c r="C13518" s="45">
        <v>230105</v>
      </c>
      <c r="D13518" s="45" t="s">
        <v>12340</v>
      </c>
      <c r="E13518" s="45" t="s">
        <v>5580</v>
      </c>
      <c r="AF13518" s="326"/>
    </row>
    <row r="13519" spans="1:32" x14ac:dyDescent="0.25">
      <c r="A13519" s="44" t="s">
        <v>7268</v>
      </c>
      <c r="B13519" s="44" t="s">
        <v>10020</v>
      </c>
      <c r="C13519" s="45">
        <v>24010401</v>
      </c>
      <c r="D13519" s="45" t="s">
        <v>12340</v>
      </c>
      <c r="E13519" s="45" t="s">
        <v>10021</v>
      </c>
      <c r="AF13519" s="326"/>
    </row>
    <row r="13520" spans="1:32" x14ac:dyDescent="0.25">
      <c r="A13520" s="44" t="s">
        <v>7268</v>
      </c>
      <c r="B13520" s="44" t="s">
        <v>7269</v>
      </c>
      <c r="C13520" s="45" t="s">
        <v>7270</v>
      </c>
      <c r="D13520" s="45" t="s">
        <v>10697</v>
      </c>
      <c r="E13520" s="46">
        <v>46507</v>
      </c>
      <c r="F13520" s="93"/>
      <c r="G13520" s="93"/>
      <c r="H13520" s="93"/>
      <c r="I13520" s="99"/>
      <c r="J13520" s="99"/>
      <c r="K13520" s="99"/>
      <c r="L13520" s="99"/>
      <c r="M13520" s="44"/>
      <c r="N13520" s="99"/>
      <c r="O13520" s="99"/>
      <c r="P13520" s="99"/>
      <c r="Q13520" s="99"/>
      <c r="R13520" s="99"/>
      <c r="S13520" s="99"/>
      <c r="T13520" s="99"/>
      <c r="U13520" s="99"/>
      <c r="V13520" s="99"/>
      <c r="W13520" s="99"/>
      <c r="X13520" s="99"/>
      <c r="Y13520" s="99"/>
      <c r="Z13520" s="99"/>
      <c r="AF13520" s="326"/>
    </row>
    <row r="13521" spans="1:32" x14ac:dyDescent="0.25">
      <c r="A13521" s="44" t="s">
        <v>8344</v>
      </c>
      <c r="B13521" s="44" t="s">
        <v>3298</v>
      </c>
      <c r="C13521" s="45">
        <v>23010402</v>
      </c>
      <c r="D13521" s="45" t="s">
        <v>12340</v>
      </c>
      <c r="E13521" s="45" t="s">
        <v>5640</v>
      </c>
      <c r="AF13521" s="326"/>
    </row>
    <row r="13522" spans="1:32" x14ac:dyDescent="0.25">
      <c r="A13522" s="44" t="s">
        <v>8344</v>
      </c>
      <c r="B13522" s="44" t="s">
        <v>8377</v>
      </c>
      <c r="C13522" s="45">
        <v>230505</v>
      </c>
      <c r="D13522" s="45" t="s">
        <v>12340</v>
      </c>
      <c r="E13522" s="45" t="s">
        <v>7651</v>
      </c>
      <c r="AF13522" s="326"/>
    </row>
    <row r="13523" spans="1:32" x14ac:dyDescent="0.25">
      <c r="A13523" s="44" t="s">
        <v>8344</v>
      </c>
      <c r="B13523" s="44" t="s">
        <v>5639</v>
      </c>
      <c r="C13523" s="45">
        <v>23010401</v>
      </c>
      <c r="D13523" s="45" t="s">
        <v>12340</v>
      </c>
      <c r="E13523" s="45" t="s">
        <v>5640</v>
      </c>
      <c r="AF13523" s="326"/>
    </row>
    <row r="13524" spans="1:32" x14ac:dyDescent="0.25">
      <c r="A13524" s="44" t="s">
        <v>8344</v>
      </c>
      <c r="B13524" s="44" t="s">
        <v>9032</v>
      </c>
      <c r="C13524" s="45">
        <v>23100201</v>
      </c>
      <c r="D13524" s="45" t="s">
        <v>12340</v>
      </c>
      <c r="E13524" s="45" t="s">
        <v>2628</v>
      </c>
      <c r="AF13524" s="326"/>
    </row>
    <row r="13525" spans="1:32" x14ac:dyDescent="0.25">
      <c r="A13525" s="44" t="s">
        <v>8344</v>
      </c>
      <c r="B13525" s="44" t="s">
        <v>11309</v>
      </c>
      <c r="C13525" s="45">
        <v>24020102</v>
      </c>
      <c r="D13525" s="45" t="s">
        <v>12340</v>
      </c>
      <c r="E13525" s="45" t="s">
        <v>5444</v>
      </c>
      <c r="AF13525" s="326"/>
    </row>
    <row r="13526" spans="1:32" x14ac:dyDescent="0.25">
      <c r="A13526" s="44" t="s">
        <v>8344</v>
      </c>
      <c r="B13526" s="44" t="s">
        <v>3168</v>
      </c>
      <c r="C13526" s="45">
        <v>23100202</v>
      </c>
      <c r="D13526" s="45" t="s">
        <v>12340</v>
      </c>
      <c r="E13526" s="45" t="s">
        <v>2628</v>
      </c>
      <c r="AF13526" s="326"/>
    </row>
    <row r="13527" spans="1:32" x14ac:dyDescent="0.25">
      <c r="A13527" s="44" t="s">
        <v>8344</v>
      </c>
      <c r="B13527" s="44" t="s">
        <v>11308</v>
      </c>
      <c r="C13527" s="45">
        <v>24020101</v>
      </c>
      <c r="D13527" s="45" t="s">
        <v>12340</v>
      </c>
      <c r="E13527" s="45" t="s">
        <v>10021</v>
      </c>
      <c r="AF13527" s="326"/>
    </row>
    <row r="13528" spans="1:32" x14ac:dyDescent="0.25">
      <c r="A13528" s="44" t="s">
        <v>14732</v>
      </c>
      <c r="B13528" s="44" t="s">
        <v>13118</v>
      </c>
      <c r="C13528" s="45">
        <v>21.23</v>
      </c>
      <c r="D13528" s="45" t="s">
        <v>13565</v>
      </c>
      <c r="E13528" s="46">
        <v>46934</v>
      </c>
      <c r="F13528" s="45"/>
      <c r="G13528" s="93"/>
      <c r="H13528" s="93"/>
      <c r="I13528" s="99"/>
      <c r="J13528" s="99"/>
      <c r="K13528" s="99"/>
      <c r="L13528" s="99"/>
      <c r="M13528" s="99"/>
      <c r="N13528" s="99"/>
      <c r="O13528" s="99"/>
      <c r="P13528" s="99"/>
      <c r="Q13528" s="99"/>
      <c r="R13528" s="99"/>
      <c r="S13528" s="99"/>
      <c r="T13528" s="99"/>
      <c r="U13528" s="99"/>
      <c r="V13528" s="99"/>
      <c r="W13528" s="99"/>
      <c r="X13528" s="99"/>
      <c r="Y13528" s="99"/>
      <c r="Z13528" s="99"/>
      <c r="AF13528" s="326"/>
    </row>
    <row r="13529" spans="1:32" x14ac:dyDescent="0.25">
      <c r="A13529" s="44" t="s">
        <v>14732</v>
      </c>
      <c r="B13529" s="44" t="s">
        <v>13119</v>
      </c>
      <c r="C13529" s="45">
        <v>22.23</v>
      </c>
      <c r="D13529" s="45" t="s">
        <v>13565</v>
      </c>
      <c r="E13529" s="46">
        <v>46934</v>
      </c>
      <c r="F13529" s="45"/>
      <c r="G13529" s="93"/>
      <c r="H13529" s="93"/>
      <c r="I13529" s="99"/>
      <c r="J13529" s="99"/>
      <c r="K13529" s="99"/>
      <c r="L13529" s="99"/>
      <c r="M13529" s="99"/>
      <c r="N13529" s="99"/>
      <c r="O13529" s="99"/>
      <c r="P13529" s="99"/>
      <c r="Q13529" s="99"/>
      <c r="R13529" s="99"/>
      <c r="S13529" s="99"/>
      <c r="T13529" s="99"/>
      <c r="U13529" s="99"/>
      <c r="V13529" s="99"/>
      <c r="W13529" s="99"/>
      <c r="X13529" s="99"/>
      <c r="Y13529" s="99"/>
      <c r="Z13529" s="99"/>
      <c r="AF13529" s="326"/>
    </row>
    <row r="13530" spans="1:32" x14ac:dyDescent="0.25">
      <c r="A13530" s="44" t="s">
        <v>14732</v>
      </c>
      <c r="B13530" s="44" t="s">
        <v>13111</v>
      </c>
      <c r="C13530" s="45">
        <v>33.229999999999997</v>
      </c>
      <c r="D13530" s="45" t="s">
        <v>13565</v>
      </c>
      <c r="E13530" s="46">
        <v>46934</v>
      </c>
      <c r="F13530" s="45"/>
      <c r="G13530" s="93"/>
      <c r="H13530" s="93"/>
      <c r="I13530" s="99"/>
      <c r="J13530" s="99"/>
      <c r="K13530" s="99"/>
      <c r="L13530" s="99"/>
      <c r="M13530" s="99"/>
      <c r="N13530" s="99"/>
      <c r="O13530" s="99"/>
      <c r="P13530" s="99"/>
      <c r="Q13530" s="99"/>
      <c r="R13530" s="99"/>
      <c r="S13530" s="99"/>
      <c r="T13530" s="99"/>
      <c r="U13530" s="99"/>
      <c r="V13530" s="99"/>
      <c r="W13530" s="99"/>
      <c r="X13530" s="99"/>
      <c r="Y13530" s="99"/>
      <c r="Z13530" s="99"/>
      <c r="AF13530" s="326"/>
    </row>
    <row r="13531" spans="1:32" x14ac:dyDescent="0.25">
      <c r="A13531" s="44" t="s">
        <v>8557</v>
      </c>
      <c r="B13531" s="44" t="s">
        <v>2433</v>
      </c>
      <c r="C13531" s="45">
        <v>230105</v>
      </c>
      <c r="D13531" s="45" t="s">
        <v>12340</v>
      </c>
      <c r="E13531" s="45" t="s">
        <v>5580</v>
      </c>
      <c r="AF13531" s="326"/>
    </row>
    <row r="13532" spans="1:32" x14ac:dyDescent="0.25">
      <c r="A13532" s="44" t="s">
        <v>8557</v>
      </c>
      <c r="B13532" s="44" t="s">
        <v>967</v>
      </c>
      <c r="C13532" s="45">
        <v>230601</v>
      </c>
      <c r="D13532" s="45" t="s">
        <v>12340</v>
      </c>
      <c r="E13532" s="45" t="s">
        <v>8383</v>
      </c>
      <c r="AF13532" s="326"/>
    </row>
    <row r="13533" spans="1:32" x14ac:dyDescent="0.25">
      <c r="A13533" s="44" t="s">
        <v>14143</v>
      </c>
      <c r="B13533" s="44" t="s">
        <v>20398</v>
      </c>
      <c r="C13533" s="45" t="s">
        <v>14082</v>
      </c>
      <c r="D13533" s="32" t="s">
        <v>12570</v>
      </c>
      <c r="E13533" s="46">
        <v>46418</v>
      </c>
      <c r="AF13533" s="326"/>
    </row>
    <row r="13534" spans="1:32" x14ac:dyDescent="0.25">
      <c r="A13534" s="44" t="s">
        <v>17910</v>
      </c>
      <c r="B13534" s="44" t="s">
        <v>20394</v>
      </c>
      <c r="C13534" s="45" t="s">
        <v>17907</v>
      </c>
      <c r="D13534" s="32" t="s">
        <v>12570</v>
      </c>
      <c r="E13534" s="46">
        <v>46446</v>
      </c>
      <c r="AF13534" s="326"/>
    </row>
    <row r="13535" spans="1:32" x14ac:dyDescent="0.25">
      <c r="A13535" s="44" t="s">
        <v>9677</v>
      </c>
      <c r="B13535" s="44" t="s">
        <v>16292</v>
      </c>
      <c r="C13535" s="45" t="s">
        <v>5428</v>
      </c>
      <c r="D13535" s="93" t="s">
        <v>3876</v>
      </c>
      <c r="E13535" s="359">
        <f>DATE(2026,9,30)</f>
        <v>46295</v>
      </c>
      <c r="F13535" s="93"/>
      <c r="G13535" s="93"/>
      <c r="H13535" s="93"/>
      <c r="I13535" s="99"/>
      <c r="J13535" s="99"/>
      <c r="K13535" s="99"/>
      <c r="L13535" s="99"/>
      <c r="M13535" s="99"/>
      <c r="N13535" s="99"/>
      <c r="O13535" s="99"/>
      <c r="P13535" s="99"/>
      <c r="Q13535" s="99"/>
      <c r="R13535" s="99"/>
      <c r="S13535" s="99"/>
      <c r="T13535" s="99"/>
      <c r="U13535" s="99"/>
      <c r="V13535" s="99"/>
      <c r="W13535" s="99"/>
      <c r="X13535" s="99"/>
      <c r="Y13535" s="99"/>
      <c r="Z13535" s="99"/>
      <c r="AA13535" s="380"/>
      <c r="AF13535" s="326"/>
    </row>
    <row r="13536" spans="1:32" x14ac:dyDescent="0.25">
      <c r="A13536" s="44" t="s">
        <v>11628</v>
      </c>
      <c r="B13536" s="44" t="s">
        <v>967</v>
      </c>
      <c r="C13536" s="45">
        <v>240601</v>
      </c>
      <c r="D13536" s="45" t="s">
        <v>12340</v>
      </c>
      <c r="E13536" s="45" t="s">
        <v>10639</v>
      </c>
      <c r="AF13536" s="326"/>
    </row>
    <row r="13537" spans="1:32" x14ac:dyDescent="0.25">
      <c r="A13537" s="44" t="s">
        <v>11628</v>
      </c>
      <c r="B13537" s="44" t="s">
        <v>4470</v>
      </c>
      <c r="C13537" s="45">
        <v>210602</v>
      </c>
      <c r="D13537" s="45" t="s">
        <v>12340</v>
      </c>
      <c r="E13537" s="45" t="s">
        <v>4471</v>
      </c>
      <c r="AF13537" s="326"/>
    </row>
    <row r="13538" spans="1:32" x14ac:dyDescent="0.25">
      <c r="A13538" s="44" t="s">
        <v>11628</v>
      </c>
      <c r="B13538" s="44" t="s">
        <v>11304</v>
      </c>
      <c r="C13538" s="45">
        <v>240403</v>
      </c>
      <c r="D13538" s="45" t="s">
        <v>12340</v>
      </c>
      <c r="E13538" s="45" t="s">
        <v>5311</v>
      </c>
      <c r="AF13538" s="326"/>
    </row>
    <row r="13539" spans="1:32" x14ac:dyDescent="0.25">
      <c r="A13539" s="44" t="s">
        <v>5667</v>
      </c>
      <c r="B13539" s="44" t="s">
        <v>965</v>
      </c>
      <c r="C13539" s="45">
        <v>220303</v>
      </c>
      <c r="D13539" s="45" t="s">
        <v>12340</v>
      </c>
      <c r="E13539" s="45" t="s">
        <v>2686</v>
      </c>
      <c r="AF13539" s="326"/>
    </row>
    <row r="13540" spans="1:32" x14ac:dyDescent="0.25">
      <c r="A13540" s="76" t="s">
        <v>17425</v>
      </c>
      <c r="B13540" s="44" t="s">
        <v>17385</v>
      </c>
      <c r="C13540" s="45">
        <v>44.26</v>
      </c>
      <c r="D13540" s="45" t="s">
        <v>13565</v>
      </c>
      <c r="E13540" s="46">
        <v>47787</v>
      </c>
      <c r="F13540" s="45"/>
      <c r="G13540" s="93"/>
      <c r="H13540" s="93"/>
      <c r="I13540" s="99"/>
      <c r="J13540" s="99"/>
      <c r="K13540" s="99"/>
      <c r="L13540" s="99"/>
      <c r="M13540" s="99"/>
      <c r="N13540" s="99"/>
      <c r="O13540" s="99"/>
      <c r="P13540" s="99"/>
      <c r="Q13540" s="99"/>
      <c r="R13540" s="99"/>
      <c r="S13540" s="99"/>
      <c r="T13540" s="99"/>
      <c r="U13540" s="99"/>
      <c r="V13540" s="99"/>
      <c r="W13540" s="99"/>
      <c r="X13540" s="99"/>
      <c r="Y13540" s="99"/>
      <c r="Z13540" s="99"/>
      <c r="AF13540" s="326"/>
    </row>
    <row r="13541" spans="1:32" x14ac:dyDescent="0.25">
      <c r="A13541" s="44" t="s">
        <v>2718</v>
      </c>
      <c r="B13541" s="44" t="s">
        <v>20342</v>
      </c>
      <c r="C13541" s="45" t="s">
        <v>10493</v>
      </c>
      <c r="D13541" s="32" t="s">
        <v>12570</v>
      </c>
      <c r="E13541" s="46">
        <v>46387</v>
      </c>
      <c r="AF13541" s="326"/>
    </row>
    <row r="13542" spans="1:32" x14ac:dyDescent="0.25">
      <c r="A13542" s="44" t="s">
        <v>17217</v>
      </c>
      <c r="B13542" s="44" t="s">
        <v>967</v>
      </c>
      <c r="C13542" s="45">
        <v>250601</v>
      </c>
      <c r="D13542" s="45" t="s">
        <v>12340</v>
      </c>
      <c r="E13542" s="45" t="s">
        <v>16905</v>
      </c>
      <c r="AF13542" s="326"/>
    </row>
    <row r="13543" spans="1:32" x14ac:dyDescent="0.3">
      <c r="A13543" s="372" t="s">
        <v>16647</v>
      </c>
      <c r="B13543" s="372" t="s">
        <v>5060</v>
      </c>
      <c r="C13543" s="125" t="s">
        <v>16725</v>
      </c>
      <c r="D13543" s="32" t="s">
        <v>20621</v>
      </c>
      <c r="E13543" s="125" t="s">
        <v>12895</v>
      </c>
      <c r="F13543" s="125" t="s">
        <v>1236</v>
      </c>
      <c r="G13543" s="125" t="s">
        <v>1237</v>
      </c>
      <c r="AF13543" s="326"/>
    </row>
    <row r="13544" spans="1:32" x14ac:dyDescent="0.25">
      <c r="A13544" s="44" t="s">
        <v>15728</v>
      </c>
      <c r="B13544" s="44" t="s">
        <v>4105</v>
      </c>
      <c r="C13544" s="45" t="s">
        <v>15729</v>
      </c>
      <c r="D13544" s="46" t="s">
        <v>13037</v>
      </c>
      <c r="E13544" s="46">
        <v>46218</v>
      </c>
      <c r="AF13544" s="326"/>
    </row>
    <row r="13545" spans="1:32" x14ac:dyDescent="0.25">
      <c r="A13545" s="44" t="s">
        <v>5668</v>
      </c>
      <c r="B13545" s="44" t="s">
        <v>990</v>
      </c>
      <c r="C13545" s="45">
        <v>260102</v>
      </c>
      <c r="D13545" s="45" t="s">
        <v>12340</v>
      </c>
      <c r="E13545" s="45" t="s">
        <v>8976</v>
      </c>
      <c r="AF13545" s="326"/>
    </row>
    <row r="13546" spans="1:32" x14ac:dyDescent="0.25">
      <c r="A13546" s="44" t="s">
        <v>5668</v>
      </c>
      <c r="B13546" s="44" t="s">
        <v>2433</v>
      </c>
      <c r="C13546" s="45">
        <v>220105</v>
      </c>
      <c r="D13546" s="45" t="s">
        <v>12340</v>
      </c>
      <c r="E13546" s="45" t="s">
        <v>2686</v>
      </c>
      <c r="AF13546" s="326"/>
    </row>
    <row r="13547" spans="1:32" x14ac:dyDescent="0.25">
      <c r="A13547" s="44" t="s">
        <v>18646</v>
      </c>
      <c r="B13547" s="44" t="s">
        <v>7923</v>
      </c>
      <c r="C13547" s="45" t="s">
        <v>7957</v>
      </c>
      <c r="D13547" s="93" t="s">
        <v>18817</v>
      </c>
      <c r="E13547" s="45" t="s">
        <v>5311</v>
      </c>
      <c r="F13547" s="379"/>
      <c r="G13547" s="379"/>
      <c r="H13547" s="379"/>
      <c r="I13547" s="380"/>
      <c r="J13547" s="380"/>
      <c r="K13547" s="380"/>
      <c r="L13547" s="380"/>
      <c r="M13547" s="380"/>
      <c r="N13547" s="380"/>
      <c r="O13547" s="380"/>
      <c r="P13547" s="380"/>
      <c r="Q13547" s="380"/>
      <c r="R13547" s="380"/>
      <c r="S13547" s="380"/>
      <c r="T13547" s="380"/>
      <c r="U13547" s="380"/>
      <c r="V13547" s="380"/>
      <c r="W13547" s="380"/>
      <c r="X13547" s="380"/>
      <c r="Y13547" s="380"/>
      <c r="Z13547" s="380"/>
      <c r="AA13547" s="380"/>
      <c r="AF13547" s="326"/>
    </row>
    <row r="13548" spans="1:32" x14ac:dyDescent="0.25">
      <c r="A13548" s="44" t="s">
        <v>17218</v>
      </c>
      <c r="B13548" s="44" t="s">
        <v>11309</v>
      </c>
      <c r="C13548" s="45">
        <v>24020102</v>
      </c>
      <c r="D13548" s="45" t="s">
        <v>12340</v>
      </c>
      <c r="E13548" s="45" t="s">
        <v>5444</v>
      </c>
      <c r="AF13548" s="326"/>
    </row>
    <row r="13549" spans="1:32" x14ac:dyDescent="0.25">
      <c r="A13549" s="44" t="s">
        <v>17218</v>
      </c>
      <c r="B13549" s="44" t="s">
        <v>11308</v>
      </c>
      <c r="C13549" s="45">
        <v>24020101</v>
      </c>
      <c r="D13549" s="45" t="s">
        <v>12340</v>
      </c>
      <c r="E13549" s="45" t="s">
        <v>10021</v>
      </c>
      <c r="AF13549" s="326"/>
    </row>
    <row r="13550" spans="1:32" x14ac:dyDescent="0.25">
      <c r="A13550" s="44" t="s">
        <v>17218</v>
      </c>
      <c r="B13550" s="44" t="s">
        <v>974</v>
      </c>
      <c r="C13550" s="45">
        <v>220104</v>
      </c>
      <c r="D13550" s="45" t="s">
        <v>12340</v>
      </c>
      <c r="E13550" s="45" t="s">
        <v>5452</v>
      </c>
      <c r="AF13550" s="326"/>
    </row>
    <row r="13551" spans="1:32" x14ac:dyDescent="0.3">
      <c r="A13551" s="385" t="s">
        <v>1302</v>
      </c>
      <c r="B13551" s="385" t="s">
        <v>1339</v>
      </c>
      <c r="C13551" s="387">
        <v>24027</v>
      </c>
      <c r="D13551" s="93" t="s">
        <v>5007</v>
      </c>
      <c r="E13551" s="388">
        <v>46507</v>
      </c>
      <c r="AF13551" s="326"/>
    </row>
    <row r="13552" spans="1:32" x14ac:dyDescent="0.25">
      <c r="A13552" s="44" t="s">
        <v>18686</v>
      </c>
      <c r="B13552" s="44" t="s">
        <v>18657</v>
      </c>
      <c r="C13552" s="45" t="s">
        <v>18784</v>
      </c>
      <c r="D13552" s="93" t="s">
        <v>18817</v>
      </c>
      <c r="E13552" s="45" t="s">
        <v>10638</v>
      </c>
      <c r="F13552" s="379"/>
      <c r="G13552" s="379"/>
      <c r="H13552" s="379"/>
      <c r="I13552" s="380"/>
      <c r="J13552" s="380"/>
      <c r="K13552" s="380"/>
      <c r="L13552" s="380"/>
      <c r="M13552" s="380"/>
      <c r="N13552" s="380"/>
      <c r="O13552" s="380"/>
      <c r="P13552" s="380"/>
      <c r="Q13552" s="380"/>
      <c r="R13552" s="380"/>
      <c r="S13552" s="380"/>
      <c r="T13552" s="380"/>
      <c r="U13552" s="380"/>
      <c r="V13552" s="380"/>
      <c r="W13552" s="380"/>
      <c r="X13552" s="380"/>
      <c r="Y13552" s="380"/>
      <c r="Z13552" s="380"/>
      <c r="AA13552" s="380"/>
      <c r="AF13552" s="326"/>
    </row>
    <row r="13553" spans="1:32" x14ac:dyDescent="0.25">
      <c r="A13553" s="44" t="s">
        <v>17219</v>
      </c>
      <c r="B13553" s="44" t="s">
        <v>2433</v>
      </c>
      <c r="C13553" s="45">
        <v>250106</v>
      </c>
      <c r="D13553" s="45" t="s">
        <v>12340</v>
      </c>
      <c r="E13553" s="45" t="s">
        <v>12896</v>
      </c>
      <c r="AF13553" s="326"/>
    </row>
    <row r="13554" spans="1:32" x14ac:dyDescent="0.25">
      <c r="A13554" s="44" t="s">
        <v>8133</v>
      </c>
      <c r="B13554" s="44" t="s">
        <v>7969</v>
      </c>
      <c r="C13554" s="45" t="s">
        <v>8134</v>
      </c>
      <c r="D13554" s="45" t="s">
        <v>12177</v>
      </c>
      <c r="E13554" s="45" t="s">
        <v>8524</v>
      </c>
      <c r="F13554" s="93"/>
      <c r="G13554" s="93"/>
      <c r="H13554" s="93"/>
      <c r="I13554" s="99"/>
      <c r="J13554" s="99"/>
      <c r="K13554" s="99"/>
      <c r="L13554" s="99"/>
      <c r="M13554" s="99"/>
      <c r="N13554" s="99"/>
      <c r="O13554" s="99"/>
      <c r="P13554" s="99"/>
      <c r="Q13554" s="99"/>
      <c r="R13554" s="99"/>
      <c r="S13554" s="99"/>
      <c r="T13554" s="99"/>
      <c r="U13554" s="99"/>
      <c r="V13554" s="99"/>
      <c r="W13554" s="99"/>
      <c r="X13554" s="99"/>
      <c r="Y13554" s="99"/>
      <c r="Z13554" s="99"/>
      <c r="AF13554" s="326"/>
    </row>
    <row r="13555" spans="1:32" x14ac:dyDescent="0.25">
      <c r="A13555" s="44" t="s">
        <v>8133</v>
      </c>
      <c r="B13555" s="44" t="s">
        <v>7969</v>
      </c>
      <c r="C13555" s="45" t="s">
        <v>8134</v>
      </c>
      <c r="D13555" s="93" t="s">
        <v>18817</v>
      </c>
      <c r="E13555" s="45" t="s">
        <v>8524</v>
      </c>
      <c r="F13555" s="379"/>
      <c r="G13555" s="379"/>
      <c r="H13555" s="379"/>
      <c r="I13555" s="380"/>
      <c r="J13555" s="380"/>
      <c r="K13555" s="380"/>
      <c r="L13555" s="380"/>
      <c r="M13555" s="380"/>
      <c r="N13555" s="380"/>
      <c r="O13555" s="380"/>
      <c r="P13555" s="380"/>
      <c r="Q13555" s="380"/>
      <c r="R13555" s="380"/>
      <c r="S13555" s="380"/>
      <c r="T13555" s="380"/>
      <c r="U13555" s="380"/>
      <c r="V13555" s="380"/>
      <c r="W13555" s="380"/>
      <c r="X13555" s="380"/>
      <c r="Y13555" s="380"/>
      <c r="Z13555" s="380"/>
      <c r="AA13555" s="380"/>
      <c r="AF13555" s="326"/>
    </row>
    <row r="13556" spans="1:32" x14ac:dyDescent="0.25">
      <c r="A13556" s="44" t="s">
        <v>8133</v>
      </c>
      <c r="B13556" s="44" t="s">
        <v>7969</v>
      </c>
      <c r="C13556" s="45" t="s">
        <v>8134</v>
      </c>
      <c r="D13556" s="45" t="s">
        <v>10697</v>
      </c>
      <c r="E13556" s="45" t="s">
        <v>5072</v>
      </c>
      <c r="F13556" s="93"/>
      <c r="G13556" s="93"/>
      <c r="H13556" s="93"/>
      <c r="I13556" s="99"/>
      <c r="J13556" s="99"/>
      <c r="K13556" s="99"/>
      <c r="L13556" s="99"/>
      <c r="M13556" s="44"/>
      <c r="N13556" s="99"/>
      <c r="O13556" s="99"/>
      <c r="P13556" s="99"/>
      <c r="Q13556" s="99"/>
      <c r="R13556" s="99"/>
      <c r="S13556" s="99"/>
      <c r="T13556" s="99"/>
      <c r="U13556" s="99"/>
      <c r="V13556" s="99"/>
      <c r="W13556" s="99"/>
      <c r="X13556" s="99"/>
      <c r="Y13556" s="99"/>
      <c r="Z13556" s="99"/>
      <c r="AF13556" s="326"/>
    </row>
    <row r="13557" spans="1:32" x14ac:dyDescent="0.25">
      <c r="A13557" s="44" t="s">
        <v>15151</v>
      </c>
      <c r="B13557" s="44" t="s">
        <v>1632</v>
      </c>
      <c r="C13557" s="45" t="s">
        <v>15152</v>
      </c>
      <c r="D13557" s="45" t="s">
        <v>12177</v>
      </c>
      <c r="E13557" s="45" t="s">
        <v>7228</v>
      </c>
      <c r="F13557" s="93"/>
      <c r="G13557" s="93"/>
      <c r="H13557" s="93"/>
      <c r="I13557" s="99"/>
      <c r="J13557" s="99"/>
      <c r="K13557" s="99"/>
      <c r="L13557" s="99"/>
      <c r="M13557" s="99"/>
      <c r="N13557" s="99"/>
      <c r="O13557" s="99"/>
      <c r="P13557" s="99"/>
      <c r="Q13557" s="99"/>
      <c r="R13557" s="99"/>
      <c r="S13557" s="99"/>
      <c r="T13557" s="99"/>
      <c r="U13557" s="99"/>
      <c r="V13557" s="99"/>
      <c r="W13557" s="99"/>
      <c r="X13557" s="99"/>
      <c r="Y13557" s="99"/>
      <c r="Z13557" s="99"/>
      <c r="AF13557" s="326"/>
    </row>
    <row r="13558" spans="1:32" x14ac:dyDescent="0.25">
      <c r="A13558" s="44" t="s">
        <v>15151</v>
      </c>
      <c r="B13558" s="44" t="s">
        <v>1632</v>
      </c>
      <c r="C13558" s="45" t="s">
        <v>15152</v>
      </c>
      <c r="D13558" s="93" t="s">
        <v>18817</v>
      </c>
      <c r="E13558" s="45" t="s">
        <v>7228</v>
      </c>
      <c r="F13558" s="379"/>
      <c r="G13558" s="379"/>
      <c r="H13558" s="379"/>
      <c r="I13558" s="380"/>
      <c r="J13558" s="380"/>
      <c r="K13558" s="380"/>
      <c r="L13558" s="380"/>
      <c r="M13558" s="380"/>
      <c r="N13558" s="380"/>
      <c r="O13558" s="380"/>
      <c r="P13558" s="380"/>
      <c r="Q13558" s="380"/>
      <c r="R13558" s="380"/>
      <c r="S13558" s="380"/>
      <c r="T13558" s="380"/>
      <c r="U13558" s="380"/>
      <c r="V13558" s="380"/>
      <c r="W13558" s="380"/>
      <c r="X13558" s="380"/>
      <c r="Y13558" s="380"/>
      <c r="Z13558" s="380"/>
      <c r="AA13558" s="380"/>
      <c r="AF13558" s="326"/>
    </row>
    <row r="13559" spans="1:32" x14ac:dyDescent="0.25">
      <c r="A13559" s="140" t="s">
        <v>7463</v>
      </c>
      <c r="B13559" s="141" t="s">
        <v>1644</v>
      </c>
      <c r="C13559" s="146" t="s">
        <v>3863</v>
      </c>
      <c r="D13559" s="146" t="s">
        <v>3861</v>
      </c>
      <c r="E13559" s="107">
        <v>45782</v>
      </c>
      <c r="F13559" s="93"/>
      <c r="G13559" s="93"/>
      <c r="H13559" s="93"/>
      <c r="I13559" s="99"/>
      <c r="J13559" s="99"/>
      <c r="K13559" s="99"/>
      <c r="L13559" s="99"/>
      <c r="M13559" s="44"/>
      <c r="N13559" s="99"/>
      <c r="O13559" s="99"/>
      <c r="P13559" s="99"/>
      <c r="Q13559" s="99"/>
      <c r="R13559" s="99"/>
      <c r="S13559" s="99"/>
      <c r="T13559" s="99"/>
      <c r="U13559" s="99"/>
      <c r="V13559" s="99"/>
      <c r="W13559" s="99"/>
      <c r="X13559" s="99"/>
      <c r="Y13559" s="99"/>
      <c r="Z13559" s="99"/>
      <c r="AF13559" s="326"/>
    </row>
    <row r="13560" spans="1:32" x14ac:dyDescent="0.3">
      <c r="A13560" s="372" t="s">
        <v>12481</v>
      </c>
      <c r="B13560" s="372" t="s">
        <v>12349</v>
      </c>
      <c r="C13560" s="125" t="s">
        <v>12350</v>
      </c>
      <c r="D13560" s="32" t="s">
        <v>20621</v>
      </c>
      <c r="E13560" s="125" t="s">
        <v>5075</v>
      </c>
      <c r="F13560" s="125" t="s">
        <v>1236</v>
      </c>
      <c r="G13560" s="125" t="s">
        <v>1237</v>
      </c>
      <c r="AF13560" s="326"/>
    </row>
    <row r="13561" spans="1:32" x14ac:dyDescent="0.25">
      <c r="A13561" s="44" t="s">
        <v>5669</v>
      </c>
      <c r="B13561" s="44" t="s">
        <v>5443</v>
      </c>
      <c r="C13561" s="45">
        <v>22010701</v>
      </c>
      <c r="D13561" s="45" t="s">
        <v>12340</v>
      </c>
      <c r="E13561" s="45" t="s">
        <v>5444</v>
      </c>
      <c r="AF13561" s="326"/>
    </row>
    <row r="13562" spans="1:32" x14ac:dyDescent="0.25">
      <c r="A13562" s="44" t="s">
        <v>8558</v>
      </c>
      <c r="B13562" s="44" t="s">
        <v>978</v>
      </c>
      <c r="C13562" s="45">
        <v>230703</v>
      </c>
      <c r="D13562" s="45" t="s">
        <v>12340</v>
      </c>
      <c r="E13562" s="45" t="s">
        <v>4375</v>
      </c>
      <c r="AF13562" s="326"/>
    </row>
    <row r="13563" spans="1:32" x14ac:dyDescent="0.25">
      <c r="A13563" s="44" t="s">
        <v>17220</v>
      </c>
      <c r="B13563" s="44" t="s">
        <v>3298</v>
      </c>
      <c r="C13563" s="45">
        <v>26010402</v>
      </c>
      <c r="D13563" s="45" t="s">
        <v>12340</v>
      </c>
      <c r="E13563" s="45" t="s">
        <v>18836</v>
      </c>
      <c r="AF13563" s="326"/>
    </row>
    <row r="13564" spans="1:32" x14ac:dyDescent="0.25">
      <c r="A13564" s="44" t="s">
        <v>17220</v>
      </c>
      <c r="B13564" s="44" t="s">
        <v>5639</v>
      </c>
      <c r="C13564" s="45">
        <v>26010401</v>
      </c>
      <c r="D13564" s="45" t="s">
        <v>12340</v>
      </c>
      <c r="E13564" s="45" t="s">
        <v>18836</v>
      </c>
      <c r="AF13564" s="326"/>
    </row>
    <row r="13565" spans="1:32" x14ac:dyDescent="0.25">
      <c r="A13565" s="44" t="s">
        <v>17220</v>
      </c>
      <c r="B13565" s="44" t="s">
        <v>3598</v>
      </c>
      <c r="C13565" s="45">
        <v>250303</v>
      </c>
      <c r="D13565" s="45" t="s">
        <v>12340</v>
      </c>
      <c r="E13565" s="45" t="s">
        <v>12896</v>
      </c>
      <c r="AF13565" s="326"/>
    </row>
    <row r="13566" spans="1:32" x14ac:dyDescent="0.25">
      <c r="A13566" s="44" t="s">
        <v>19611</v>
      </c>
      <c r="B13566" s="44" t="s">
        <v>8375</v>
      </c>
      <c r="C13566" s="45">
        <v>230604</v>
      </c>
      <c r="D13566" s="45" t="s">
        <v>12340</v>
      </c>
      <c r="E13566" s="45" t="s">
        <v>4471</v>
      </c>
      <c r="AF13566" s="326"/>
    </row>
    <row r="13567" spans="1:32" x14ac:dyDescent="0.25">
      <c r="A13567" s="44" t="s">
        <v>8022</v>
      </c>
      <c r="B13567" s="92" t="s">
        <v>10390</v>
      </c>
      <c r="C13567" s="56" t="s">
        <v>10120</v>
      </c>
      <c r="D13567" s="146" t="s">
        <v>10389</v>
      </c>
      <c r="E13567" s="107">
        <v>45838</v>
      </c>
      <c r="F13567" s="93"/>
      <c r="G13567" s="93"/>
      <c r="H13567" s="93"/>
      <c r="I13567" s="99"/>
      <c r="J13567" s="99"/>
      <c r="K13567" s="99"/>
      <c r="L13567" s="99"/>
      <c r="M13567" s="44"/>
      <c r="N13567" s="99"/>
      <c r="O13567" s="99"/>
      <c r="P13567" s="99"/>
      <c r="Q13567" s="99"/>
      <c r="R13567" s="99"/>
      <c r="S13567" s="99"/>
      <c r="T13567" s="99"/>
      <c r="U13567" s="99"/>
      <c r="V13567" s="99"/>
      <c r="W13567" s="99"/>
      <c r="X13567" s="99"/>
      <c r="Y13567" s="99"/>
      <c r="Z13567" s="99"/>
      <c r="AF13567" s="326"/>
    </row>
    <row r="13568" spans="1:32" x14ac:dyDescent="0.25">
      <c r="A13568" s="44" t="s">
        <v>8022</v>
      </c>
      <c r="B13568" s="44" t="s">
        <v>12932</v>
      </c>
      <c r="C13568" s="45" t="s">
        <v>12933</v>
      </c>
      <c r="D13568" s="45" t="s">
        <v>12177</v>
      </c>
      <c r="E13568" s="45" t="s">
        <v>5239</v>
      </c>
      <c r="F13568" s="93"/>
      <c r="G13568" s="93"/>
      <c r="H13568" s="93"/>
      <c r="I13568" s="99"/>
      <c r="J13568" s="99"/>
      <c r="K13568" s="99"/>
      <c r="L13568" s="99"/>
      <c r="M13568" s="99"/>
      <c r="N13568" s="99"/>
      <c r="O13568" s="99"/>
      <c r="P13568" s="99"/>
      <c r="Q13568" s="99"/>
      <c r="R13568" s="99"/>
      <c r="S13568" s="99"/>
      <c r="T13568" s="99"/>
      <c r="U13568" s="99"/>
      <c r="V13568" s="99"/>
      <c r="W13568" s="99"/>
      <c r="X13568" s="99"/>
      <c r="Y13568" s="99"/>
      <c r="Z13568" s="99"/>
      <c r="AF13568" s="326"/>
    </row>
    <row r="13569" spans="1:32" x14ac:dyDescent="0.25">
      <c r="A13569" s="44" t="s">
        <v>8022</v>
      </c>
      <c r="B13569" s="44" t="s">
        <v>12932</v>
      </c>
      <c r="C13569" s="45" t="s">
        <v>12933</v>
      </c>
      <c r="D13569" s="93" t="s">
        <v>18817</v>
      </c>
      <c r="E13569" s="45" t="s">
        <v>5239</v>
      </c>
      <c r="F13569" s="379"/>
      <c r="G13569" s="379"/>
      <c r="H13569" s="379"/>
      <c r="I13569" s="380"/>
      <c r="J13569" s="380"/>
      <c r="K13569" s="380"/>
      <c r="L13569" s="380"/>
      <c r="M13569" s="380"/>
      <c r="N13569" s="380"/>
      <c r="O13569" s="380"/>
      <c r="P13569" s="380"/>
      <c r="Q13569" s="380"/>
      <c r="R13569" s="380"/>
      <c r="S13569" s="380"/>
      <c r="T13569" s="380"/>
      <c r="U13569" s="380"/>
      <c r="V13569" s="380"/>
      <c r="W13569" s="380"/>
      <c r="X13569" s="380"/>
      <c r="Y13569" s="380"/>
      <c r="Z13569" s="380"/>
      <c r="AA13569" s="380"/>
      <c r="AF13569" s="326"/>
    </row>
    <row r="13570" spans="1:32" x14ac:dyDescent="0.25">
      <c r="A13570" s="44" t="s">
        <v>8022</v>
      </c>
      <c r="B13570" s="44" t="s">
        <v>16293</v>
      </c>
      <c r="C13570" s="45" t="s">
        <v>14959</v>
      </c>
      <c r="D13570" s="93" t="s">
        <v>3876</v>
      </c>
      <c r="E13570" s="359">
        <f>DATE(2029,1,10)</f>
        <v>47128</v>
      </c>
      <c r="F13570" s="93"/>
      <c r="G13570" s="93"/>
      <c r="H13570" s="93"/>
      <c r="I13570" s="99"/>
      <c r="J13570" s="99"/>
      <c r="K13570" s="99"/>
      <c r="L13570" s="99"/>
      <c r="M13570" s="99"/>
      <c r="N13570" s="99"/>
      <c r="O13570" s="99"/>
      <c r="P13570" s="99"/>
      <c r="Q13570" s="99"/>
      <c r="R13570" s="99"/>
      <c r="S13570" s="99"/>
      <c r="T13570" s="99"/>
      <c r="U13570" s="99"/>
      <c r="V13570" s="99"/>
      <c r="W13570" s="99"/>
      <c r="X13570" s="99"/>
      <c r="Y13570" s="99"/>
      <c r="Z13570" s="99"/>
      <c r="AF13570" s="326"/>
    </row>
    <row r="13571" spans="1:32" x14ac:dyDescent="0.25">
      <c r="A13571" s="44" t="s">
        <v>8661</v>
      </c>
      <c r="B13571" s="44" t="s">
        <v>20341</v>
      </c>
      <c r="C13571" s="45" t="s">
        <v>8651</v>
      </c>
      <c r="D13571" s="32" t="s">
        <v>12570</v>
      </c>
      <c r="E13571" s="46">
        <v>46326</v>
      </c>
      <c r="AF13571" s="326"/>
    </row>
    <row r="13572" spans="1:32" x14ac:dyDescent="0.25">
      <c r="A13572" s="44" t="s">
        <v>13075</v>
      </c>
      <c r="B13572" s="92" t="s">
        <v>13084</v>
      </c>
      <c r="C13572" s="93" t="s">
        <v>13054</v>
      </c>
      <c r="D13572" s="93" t="s">
        <v>1250</v>
      </c>
      <c r="E13572" s="94">
        <v>47208</v>
      </c>
      <c r="F13572" s="93"/>
      <c r="G13572" s="93"/>
      <c r="H13572" s="93"/>
      <c r="I13572" s="99"/>
      <c r="J13572" s="99"/>
      <c r="K13572" s="99"/>
      <c r="L13572" s="99"/>
      <c r="M13572" s="99"/>
      <c r="N13572" s="99"/>
      <c r="O13572" s="99"/>
      <c r="P13572" s="99"/>
      <c r="Q13572" s="99"/>
      <c r="R13572" s="99"/>
      <c r="S13572" s="99"/>
      <c r="T13572" s="99"/>
      <c r="U13572" s="99"/>
      <c r="V13572" s="99"/>
      <c r="W13572" s="99"/>
      <c r="X13572" s="99"/>
      <c r="Y13572" s="99"/>
      <c r="Z13572" s="99"/>
      <c r="AF13572" s="326"/>
    </row>
    <row r="13573" spans="1:32" x14ac:dyDescent="0.25">
      <c r="A13573" s="44" t="s">
        <v>8559</v>
      </c>
      <c r="B13573" s="44" t="s">
        <v>13134</v>
      </c>
      <c r="C13573" s="45">
        <v>13.23</v>
      </c>
      <c r="D13573" s="45" t="s">
        <v>13565</v>
      </c>
      <c r="E13573" s="46">
        <v>46934</v>
      </c>
      <c r="F13573" s="45"/>
      <c r="G13573" s="93"/>
      <c r="H13573" s="93"/>
      <c r="I13573" s="99"/>
      <c r="J13573" s="99"/>
      <c r="K13573" s="99"/>
      <c r="L13573" s="99"/>
      <c r="M13573" s="99"/>
      <c r="N13573" s="99"/>
      <c r="O13573" s="99"/>
      <c r="P13573" s="99"/>
      <c r="Q13573" s="99"/>
      <c r="R13573" s="99"/>
      <c r="S13573" s="99"/>
      <c r="T13573" s="99"/>
      <c r="U13573" s="99"/>
      <c r="V13573" s="99"/>
      <c r="W13573" s="99"/>
      <c r="X13573" s="99"/>
      <c r="Y13573" s="99"/>
      <c r="Z13573" s="99"/>
      <c r="AF13573" s="326"/>
    </row>
    <row r="13574" spans="1:32" x14ac:dyDescent="0.25">
      <c r="A13574" s="44" t="s">
        <v>8559</v>
      </c>
      <c r="B13574" s="44" t="s">
        <v>13141</v>
      </c>
      <c r="C13574" s="45">
        <v>20.23</v>
      </c>
      <c r="D13574" s="45" t="s">
        <v>13565</v>
      </c>
      <c r="E13574" s="46">
        <v>46934</v>
      </c>
      <c r="F13574" s="45"/>
      <c r="G13574" s="93"/>
      <c r="H13574" s="93"/>
      <c r="I13574" s="99"/>
      <c r="J13574" s="99"/>
      <c r="K13574" s="99"/>
      <c r="L13574" s="99"/>
      <c r="M13574" s="99"/>
      <c r="N13574" s="99"/>
      <c r="O13574" s="99"/>
      <c r="P13574" s="99"/>
      <c r="Q13574" s="99"/>
      <c r="R13574" s="99"/>
      <c r="S13574" s="99"/>
      <c r="T13574" s="99"/>
      <c r="U13574" s="99"/>
      <c r="V13574" s="99"/>
      <c r="W13574" s="99"/>
      <c r="X13574" s="99"/>
      <c r="Y13574" s="99"/>
      <c r="Z13574" s="99"/>
      <c r="AF13574" s="326"/>
    </row>
    <row r="13575" spans="1:32" x14ac:dyDescent="0.25">
      <c r="A13575" s="44" t="s">
        <v>8559</v>
      </c>
      <c r="B13575" s="44" t="s">
        <v>13118</v>
      </c>
      <c r="C13575" s="45">
        <v>21.23</v>
      </c>
      <c r="D13575" s="45" t="s">
        <v>13565</v>
      </c>
      <c r="E13575" s="46">
        <v>46934</v>
      </c>
      <c r="F13575" s="45"/>
      <c r="G13575" s="93"/>
      <c r="H13575" s="93"/>
      <c r="I13575" s="99"/>
      <c r="J13575" s="99"/>
      <c r="K13575" s="99"/>
      <c r="L13575" s="99"/>
      <c r="M13575" s="99"/>
      <c r="N13575" s="99"/>
      <c r="O13575" s="99"/>
      <c r="P13575" s="99"/>
      <c r="Q13575" s="99"/>
      <c r="R13575" s="99"/>
      <c r="S13575" s="99"/>
      <c r="T13575" s="99"/>
      <c r="U13575" s="99"/>
      <c r="V13575" s="99"/>
      <c r="W13575" s="99"/>
      <c r="X13575" s="99"/>
      <c r="Y13575" s="99"/>
      <c r="Z13575" s="99"/>
      <c r="AF13575" s="326"/>
    </row>
    <row r="13576" spans="1:32" x14ac:dyDescent="0.25">
      <c r="A13576" s="44" t="s">
        <v>8559</v>
      </c>
      <c r="B13576" s="44" t="s">
        <v>11161</v>
      </c>
      <c r="C13576" s="45" t="s">
        <v>11236</v>
      </c>
      <c r="D13576" s="46" t="s">
        <v>13037</v>
      </c>
      <c r="E13576" s="46">
        <v>46231</v>
      </c>
      <c r="AF13576" s="326"/>
    </row>
    <row r="13577" spans="1:32" x14ac:dyDescent="0.25">
      <c r="A13577" s="92" t="s">
        <v>11126</v>
      </c>
      <c r="B13577" s="92" t="s">
        <v>11136</v>
      </c>
      <c r="C13577" s="93" t="s">
        <v>11137</v>
      </c>
      <c r="D13577" s="93" t="s">
        <v>1250</v>
      </c>
      <c r="E13577" s="94">
        <v>46281</v>
      </c>
      <c r="F13577" s="93"/>
      <c r="G13577" s="93"/>
      <c r="H13577" s="93"/>
      <c r="I13577" s="99"/>
      <c r="J13577" s="99"/>
      <c r="K13577" s="99"/>
      <c r="L13577" s="99"/>
      <c r="M13577" s="44"/>
      <c r="N13577" s="99"/>
      <c r="O13577" s="99"/>
      <c r="P13577" s="99"/>
      <c r="Q13577" s="99"/>
      <c r="R13577" s="99"/>
      <c r="S13577" s="99"/>
      <c r="T13577" s="99"/>
      <c r="U13577" s="99"/>
      <c r="V13577" s="99"/>
      <c r="W13577" s="99"/>
      <c r="X13577" s="99"/>
      <c r="Y13577" s="99"/>
      <c r="Z13577" s="99"/>
      <c r="AA13577" s="380"/>
      <c r="AF13577" s="326"/>
    </row>
    <row r="13578" spans="1:32" x14ac:dyDescent="0.25">
      <c r="A13578" s="44" t="s">
        <v>8559</v>
      </c>
      <c r="B13578" s="44" t="s">
        <v>5447</v>
      </c>
      <c r="C13578" s="45">
        <v>230807</v>
      </c>
      <c r="D13578" s="45" t="s">
        <v>12340</v>
      </c>
      <c r="E13578" s="45" t="s">
        <v>8966</v>
      </c>
      <c r="AF13578" s="326"/>
    </row>
    <row r="13579" spans="1:32" x14ac:dyDescent="0.25">
      <c r="A13579" s="44" t="s">
        <v>7325</v>
      </c>
      <c r="B13579" s="44" t="s">
        <v>20344</v>
      </c>
      <c r="C13579" s="45" t="s">
        <v>8813</v>
      </c>
      <c r="D13579" s="32" t="s">
        <v>12570</v>
      </c>
      <c r="E13579" s="46">
        <v>46387</v>
      </c>
      <c r="AF13579" s="326"/>
    </row>
    <row r="13580" spans="1:32" x14ac:dyDescent="0.3">
      <c r="A13580" s="99" t="s">
        <v>16740</v>
      </c>
      <c r="B13580" s="92" t="s">
        <v>4175</v>
      </c>
      <c r="C13580" s="93" t="s">
        <v>16735</v>
      </c>
      <c r="D13580" s="93" t="s">
        <v>1250</v>
      </c>
      <c r="E13580" s="94">
        <v>46316</v>
      </c>
      <c r="F13580" s="93"/>
      <c r="G13580" s="93"/>
      <c r="H13580" s="93" t="s">
        <v>1237</v>
      </c>
      <c r="I13580" s="99"/>
      <c r="J13580" s="99"/>
      <c r="K13580" s="99"/>
      <c r="L13580" s="99"/>
      <c r="M13580" s="99"/>
      <c r="N13580" s="99"/>
      <c r="O13580" s="99"/>
      <c r="P13580" s="99"/>
      <c r="Q13580" s="99"/>
      <c r="R13580" s="99"/>
      <c r="S13580" s="99"/>
      <c r="T13580" s="99"/>
      <c r="U13580" s="99"/>
      <c r="V13580" s="99"/>
      <c r="W13580" s="99"/>
      <c r="X13580" s="99"/>
      <c r="Y13580" s="99"/>
      <c r="Z13580" s="99"/>
      <c r="AA13580" s="380"/>
      <c r="AF13580" s="326"/>
    </row>
    <row r="13581" spans="1:32" x14ac:dyDescent="0.3">
      <c r="A13581" s="99" t="s">
        <v>14434</v>
      </c>
      <c r="B13581" s="92" t="s">
        <v>14451</v>
      </c>
      <c r="C13581" s="93" t="s">
        <v>14452</v>
      </c>
      <c r="D13581" s="93" t="s">
        <v>1250</v>
      </c>
      <c r="E13581" s="94">
        <v>47320</v>
      </c>
      <c r="F13581" s="93"/>
      <c r="G13581" s="93"/>
      <c r="H13581" s="93"/>
      <c r="I13581" s="99"/>
      <c r="J13581" s="99"/>
      <c r="K13581" s="99"/>
      <c r="L13581" s="99"/>
      <c r="M13581" s="99"/>
      <c r="N13581" s="99"/>
      <c r="O13581" s="99"/>
      <c r="P13581" s="99"/>
      <c r="Q13581" s="99"/>
      <c r="R13581" s="99"/>
      <c r="S13581" s="99"/>
      <c r="T13581" s="99"/>
      <c r="U13581" s="99"/>
      <c r="V13581" s="99"/>
      <c r="W13581" s="99"/>
      <c r="X13581" s="99"/>
      <c r="Y13581" s="99"/>
      <c r="Z13581" s="99"/>
      <c r="AA13581" s="380"/>
      <c r="AF13581" s="326"/>
    </row>
    <row r="13582" spans="1:32" x14ac:dyDescent="0.25">
      <c r="A13582" s="44" t="s">
        <v>19612</v>
      </c>
      <c r="B13582" s="44" t="s">
        <v>5447</v>
      </c>
      <c r="C13582" s="45">
        <v>250802</v>
      </c>
      <c r="D13582" s="45" t="s">
        <v>12340</v>
      </c>
      <c r="E13582" s="45" t="s">
        <v>10682</v>
      </c>
      <c r="AF13582" s="326"/>
    </row>
    <row r="13583" spans="1:32" x14ac:dyDescent="0.25">
      <c r="A13583" s="44" t="s">
        <v>19612</v>
      </c>
      <c r="B13583" s="44" t="s">
        <v>981</v>
      </c>
      <c r="C13583" s="45">
        <v>241202</v>
      </c>
      <c r="D13583" s="45" t="s">
        <v>12340</v>
      </c>
      <c r="E13583" s="45" t="s">
        <v>13570</v>
      </c>
      <c r="AF13583" s="326"/>
    </row>
    <row r="13584" spans="1:32" x14ac:dyDescent="0.25">
      <c r="A13584" s="44" t="s">
        <v>63</v>
      </c>
      <c r="B13584" s="44" t="s">
        <v>5100</v>
      </c>
      <c r="C13584" s="45" t="s">
        <v>5115</v>
      </c>
      <c r="D13584" s="46" t="s">
        <v>13037</v>
      </c>
      <c r="E13584" s="46">
        <v>46250</v>
      </c>
      <c r="AF13584" s="326"/>
    </row>
    <row r="13585" spans="1:32" x14ac:dyDescent="0.25">
      <c r="A13585" s="44" t="s">
        <v>63</v>
      </c>
      <c r="B13585" s="44" t="s">
        <v>5100</v>
      </c>
      <c r="C13585" s="45" t="s">
        <v>5115</v>
      </c>
      <c r="D13585" s="46" t="s">
        <v>13037</v>
      </c>
      <c r="E13585" s="46">
        <v>46250</v>
      </c>
      <c r="AF13585" s="326"/>
    </row>
    <row r="13586" spans="1:32" x14ac:dyDescent="0.25">
      <c r="A13586" s="44" t="s">
        <v>14733</v>
      </c>
      <c r="B13586" s="44" t="s">
        <v>13127</v>
      </c>
      <c r="C13586" s="45">
        <v>13.25</v>
      </c>
      <c r="D13586" s="45" t="s">
        <v>13565</v>
      </c>
      <c r="E13586" s="46">
        <v>47664</v>
      </c>
      <c r="F13586" s="45"/>
      <c r="G13586" s="93"/>
      <c r="H13586" s="93"/>
      <c r="I13586" s="99"/>
      <c r="J13586" s="99"/>
      <c r="K13586" s="99"/>
      <c r="L13586" s="99"/>
      <c r="M13586" s="99"/>
      <c r="N13586" s="99"/>
      <c r="O13586" s="99"/>
      <c r="P13586" s="99"/>
      <c r="Q13586" s="99"/>
      <c r="R13586" s="99"/>
      <c r="S13586" s="99"/>
      <c r="T13586" s="99"/>
      <c r="U13586" s="99"/>
      <c r="V13586" s="99"/>
      <c r="W13586" s="99"/>
      <c r="X13586" s="99"/>
      <c r="Y13586" s="99"/>
      <c r="Z13586" s="99"/>
      <c r="AF13586" s="326"/>
    </row>
    <row r="13587" spans="1:32" x14ac:dyDescent="0.25">
      <c r="A13587" s="44" t="s">
        <v>19613</v>
      </c>
      <c r="B13587" s="44" t="s">
        <v>18840</v>
      </c>
      <c r="C13587" s="45">
        <v>260202</v>
      </c>
      <c r="D13587" s="45" t="s">
        <v>12340</v>
      </c>
      <c r="E13587" s="45" t="s">
        <v>10021</v>
      </c>
      <c r="AF13587" s="326"/>
    </row>
    <row r="13588" spans="1:32" x14ac:dyDescent="0.25">
      <c r="A13588" s="44" t="s">
        <v>7186</v>
      </c>
      <c r="B13588" s="44" t="s">
        <v>4328</v>
      </c>
      <c r="C13588" s="45" t="s">
        <v>4329</v>
      </c>
      <c r="D13588" s="93" t="s">
        <v>18817</v>
      </c>
      <c r="E13588" s="45" t="s">
        <v>18713</v>
      </c>
      <c r="F13588" s="379"/>
      <c r="G13588" s="379"/>
      <c r="H13588" s="379"/>
      <c r="I13588" s="380"/>
      <c r="J13588" s="380"/>
      <c r="K13588" s="380"/>
      <c r="L13588" s="380"/>
      <c r="M13588" s="380"/>
      <c r="N13588" s="380"/>
      <c r="O13588" s="380"/>
      <c r="P13588" s="380"/>
      <c r="Q13588" s="380"/>
      <c r="R13588" s="380"/>
      <c r="S13588" s="380"/>
      <c r="T13588" s="380"/>
      <c r="U13588" s="380"/>
      <c r="V13588" s="380"/>
      <c r="W13588" s="380"/>
      <c r="X13588" s="380"/>
      <c r="Y13588" s="380"/>
      <c r="Z13588" s="380"/>
      <c r="AA13588" s="380"/>
      <c r="AF13588" s="326"/>
    </row>
    <row r="13589" spans="1:32" x14ac:dyDescent="0.25">
      <c r="A13589" s="44" t="s">
        <v>7186</v>
      </c>
      <c r="B13589" s="44" t="s">
        <v>16063</v>
      </c>
      <c r="C13589" s="45" t="s">
        <v>14960</v>
      </c>
      <c r="D13589" s="93" t="s">
        <v>3876</v>
      </c>
      <c r="E13589" s="359">
        <f>DATE(2029,3,5)</f>
        <v>47182</v>
      </c>
      <c r="F13589" s="93"/>
      <c r="G13589" s="93"/>
      <c r="H13589" s="93"/>
      <c r="I13589" s="99"/>
      <c r="J13589" s="99"/>
      <c r="K13589" s="99"/>
      <c r="L13589" s="99"/>
      <c r="M13589" s="99"/>
      <c r="N13589" s="99"/>
      <c r="O13589" s="99"/>
      <c r="P13589" s="99"/>
      <c r="Q13589" s="99"/>
      <c r="R13589" s="99"/>
      <c r="S13589" s="99"/>
      <c r="T13589" s="99"/>
      <c r="U13589" s="99"/>
      <c r="V13589" s="99"/>
      <c r="W13589" s="99"/>
      <c r="X13589" s="99"/>
      <c r="Y13589" s="99"/>
      <c r="Z13589" s="99"/>
      <c r="AF13589" s="326"/>
    </row>
    <row r="13590" spans="1:32" x14ac:dyDescent="0.25">
      <c r="A13590" s="44" t="s">
        <v>7186</v>
      </c>
      <c r="B13590" s="44" t="s">
        <v>4328</v>
      </c>
      <c r="C13590" s="45" t="s">
        <v>4329</v>
      </c>
      <c r="D13590" s="45" t="s">
        <v>10697</v>
      </c>
      <c r="E13590" s="45" t="s">
        <v>4330</v>
      </c>
      <c r="F13590" s="93"/>
      <c r="G13590" s="93"/>
      <c r="H13590" s="93"/>
      <c r="I13590" s="99"/>
      <c r="J13590" s="99"/>
      <c r="K13590" s="99"/>
      <c r="L13590" s="99"/>
      <c r="M13590" s="44"/>
      <c r="N13590" s="99"/>
      <c r="O13590" s="99"/>
      <c r="P13590" s="99"/>
      <c r="Q13590" s="99"/>
      <c r="R13590" s="99"/>
      <c r="S13590" s="99"/>
      <c r="T13590" s="99"/>
      <c r="U13590" s="99"/>
      <c r="V13590" s="99"/>
      <c r="W13590" s="99"/>
      <c r="X13590" s="99"/>
      <c r="Y13590" s="99"/>
      <c r="Z13590" s="99"/>
      <c r="AA13590" s="380"/>
      <c r="AF13590" s="326"/>
    </row>
    <row r="13591" spans="1:32" x14ac:dyDescent="0.25">
      <c r="A13591" s="44" t="s">
        <v>14961</v>
      </c>
      <c r="B13591" s="44" t="s">
        <v>16063</v>
      </c>
      <c r="C13591" s="45" t="s">
        <v>14962</v>
      </c>
      <c r="D13591" s="93" t="s">
        <v>3876</v>
      </c>
      <c r="E13591" s="359">
        <f>DATE(2029,3,5)</f>
        <v>47182</v>
      </c>
      <c r="F13591" s="93"/>
      <c r="G13591" s="93"/>
      <c r="H13591" s="93"/>
      <c r="I13591" s="99"/>
      <c r="J13591" s="99"/>
      <c r="K13591" s="99"/>
      <c r="L13591" s="99"/>
      <c r="M13591" s="99"/>
      <c r="N13591" s="99"/>
      <c r="O13591" s="99"/>
      <c r="P13591" s="99"/>
      <c r="Q13591" s="99"/>
      <c r="R13591" s="99"/>
      <c r="S13591" s="99"/>
      <c r="T13591" s="99"/>
      <c r="U13591" s="99"/>
      <c r="V13591" s="99"/>
      <c r="W13591" s="99"/>
      <c r="X13591" s="99"/>
      <c r="Y13591" s="99"/>
      <c r="Z13591" s="99"/>
      <c r="AF13591" s="326"/>
    </row>
    <row r="13592" spans="1:32" x14ac:dyDescent="0.3">
      <c r="A13592" s="372" t="s">
        <v>13931</v>
      </c>
      <c r="B13592" s="372" t="s">
        <v>14348</v>
      </c>
      <c r="C13592" s="125" t="s">
        <v>14349</v>
      </c>
      <c r="D13592" s="32" t="s">
        <v>20621</v>
      </c>
      <c r="E13592" s="125" t="s">
        <v>13567</v>
      </c>
      <c r="F13592" s="125" t="s">
        <v>1236</v>
      </c>
      <c r="G13592" s="125" t="s">
        <v>1237</v>
      </c>
      <c r="AF13592" s="326"/>
    </row>
    <row r="13593" spans="1:32" x14ac:dyDescent="0.25">
      <c r="A13593" s="44" t="s">
        <v>7043</v>
      </c>
      <c r="B13593" s="44" t="s">
        <v>3298</v>
      </c>
      <c r="C13593" s="45">
        <v>23010402</v>
      </c>
      <c r="D13593" s="45" t="s">
        <v>12340</v>
      </c>
      <c r="E13593" s="45" t="s">
        <v>5640</v>
      </c>
      <c r="AF13593" s="326"/>
    </row>
    <row r="13594" spans="1:32" x14ac:dyDescent="0.3">
      <c r="A13594" s="372" t="s">
        <v>12050</v>
      </c>
      <c r="B13594" s="372" t="s">
        <v>1233</v>
      </c>
      <c r="C13594" s="125" t="s">
        <v>12051</v>
      </c>
      <c r="D13594" s="32" t="s">
        <v>20621</v>
      </c>
      <c r="E13594" s="125" t="s">
        <v>7992</v>
      </c>
      <c r="F13594" s="125" t="s">
        <v>1236</v>
      </c>
      <c r="G13594" s="125" t="s">
        <v>1237</v>
      </c>
      <c r="AF13594" s="326"/>
    </row>
    <row r="13595" spans="1:32" x14ac:dyDescent="0.25">
      <c r="A13595" s="44" t="s">
        <v>9678</v>
      </c>
      <c r="B13595" s="44" t="s">
        <v>18183</v>
      </c>
      <c r="C13595" s="45" t="s">
        <v>18446</v>
      </c>
      <c r="D13595" s="93" t="s">
        <v>3876</v>
      </c>
      <c r="E13595" s="359">
        <f>DATE(2029,12,8)</f>
        <v>47460</v>
      </c>
      <c r="F13595" s="93"/>
      <c r="G13595" s="93"/>
      <c r="H13595" s="93"/>
      <c r="I13595" s="99"/>
      <c r="J13595" s="99"/>
      <c r="K13595" s="99"/>
      <c r="L13595" s="99"/>
      <c r="M13595" s="99"/>
      <c r="N13595" s="99"/>
      <c r="O13595" s="99"/>
      <c r="P13595" s="99"/>
      <c r="Q13595" s="99"/>
      <c r="R13595" s="99"/>
      <c r="S13595" s="99"/>
      <c r="T13595" s="99"/>
      <c r="U13595" s="99"/>
      <c r="V13595" s="99"/>
      <c r="W13595" s="99"/>
      <c r="X13595" s="99"/>
      <c r="Y13595" s="99"/>
      <c r="Z13595" s="99"/>
      <c r="AF13595" s="326"/>
    </row>
    <row r="13596" spans="1:32" x14ac:dyDescent="0.25">
      <c r="A13596" s="44" t="s">
        <v>1708</v>
      </c>
      <c r="B13596" s="44" t="s">
        <v>2433</v>
      </c>
      <c r="C13596" s="45">
        <v>230105</v>
      </c>
      <c r="D13596" s="45" t="s">
        <v>12340</v>
      </c>
      <c r="E13596" s="45" t="s">
        <v>5580</v>
      </c>
      <c r="AF13596" s="326"/>
    </row>
    <row r="13597" spans="1:32" x14ac:dyDescent="0.25">
      <c r="A13597" s="44" t="s">
        <v>17221</v>
      </c>
      <c r="B13597" s="44" t="s">
        <v>5447</v>
      </c>
      <c r="C13597" s="45">
        <v>220802</v>
      </c>
      <c r="D13597" s="45" t="s">
        <v>12340</v>
      </c>
      <c r="E13597" s="45" t="s">
        <v>5239</v>
      </c>
      <c r="AF13597" s="326"/>
    </row>
    <row r="13598" spans="1:32" x14ac:dyDescent="0.3">
      <c r="A13598" s="372" t="s">
        <v>13421</v>
      </c>
      <c r="B13598" s="372" t="s">
        <v>7465</v>
      </c>
      <c r="C13598" s="125" t="s">
        <v>20614</v>
      </c>
      <c r="D13598" s="32" t="s">
        <v>20621</v>
      </c>
      <c r="E13598" s="125" t="s">
        <v>10032</v>
      </c>
      <c r="F13598" s="125" t="s">
        <v>1236</v>
      </c>
      <c r="G13598" s="125" t="s">
        <v>1237</v>
      </c>
      <c r="AF13598" s="326"/>
    </row>
    <row r="13599" spans="1:32" x14ac:dyDescent="0.25">
      <c r="A13599" s="44" t="s">
        <v>13421</v>
      </c>
      <c r="B13599" s="44" t="s">
        <v>13121</v>
      </c>
      <c r="C13599" s="45">
        <v>39.25</v>
      </c>
      <c r="D13599" s="45" t="s">
        <v>13565</v>
      </c>
      <c r="E13599" s="46">
        <v>47514</v>
      </c>
      <c r="F13599" s="45"/>
      <c r="G13599" s="93"/>
      <c r="H13599" s="93"/>
      <c r="I13599" s="99"/>
      <c r="J13599" s="99"/>
      <c r="K13599" s="99"/>
      <c r="L13599" s="99"/>
      <c r="M13599" s="99"/>
      <c r="N13599" s="99"/>
      <c r="O13599" s="99"/>
      <c r="P13599" s="99"/>
      <c r="Q13599" s="99"/>
      <c r="R13599" s="99"/>
      <c r="S13599" s="99"/>
      <c r="T13599" s="99"/>
      <c r="U13599" s="99"/>
      <c r="V13599" s="99"/>
      <c r="W13599" s="99"/>
      <c r="X13599" s="99"/>
      <c r="Y13599" s="99"/>
      <c r="Z13599" s="99"/>
      <c r="AF13599" s="326"/>
    </row>
    <row r="13600" spans="1:32" x14ac:dyDescent="0.25">
      <c r="A13600" s="44" t="s">
        <v>19614</v>
      </c>
      <c r="B13600" s="44" t="s">
        <v>3298</v>
      </c>
      <c r="C13600" s="45">
        <v>26010402</v>
      </c>
      <c r="D13600" s="45" t="s">
        <v>12340</v>
      </c>
      <c r="E13600" s="45" t="s">
        <v>18836</v>
      </c>
      <c r="AF13600" s="326"/>
    </row>
    <row r="13601" spans="1:32" x14ac:dyDescent="0.25">
      <c r="A13601" s="44" t="s">
        <v>19614</v>
      </c>
      <c r="B13601" s="44" t="s">
        <v>5639</v>
      </c>
      <c r="C13601" s="45">
        <v>26010401</v>
      </c>
      <c r="D13601" s="45" t="s">
        <v>12340</v>
      </c>
      <c r="E13601" s="45" t="s">
        <v>18836</v>
      </c>
      <c r="AF13601" s="326"/>
    </row>
    <row r="13602" spans="1:32" x14ac:dyDescent="0.3">
      <c r="A13602" s="372" t="s">
        <v>16826</v>
      </c>
      <c r="B13602" s="372" t="s">
        <v>5064</v>
      </c>
      <c r="C13602" s="125" t="s">
        <v>16873</v>
      </c>
      <c r="D13602" s="32" t="s">
        <v>20621</v>
      </c>
      <c r="E13602" s="125" t="s">
        <v>10638</v>
      </c>
      <c r="F13602" s="125" t="s">
        <v>1237</v>
      </c>
      <c r="G13602" s="125" t="s">
        <v>1237</v>
      </c>
      <c r="AF13602" s="326"/>
    </row>
    <row r="13603" spans="1:32" x14ac:dyDescent="0.3">
      <c r="A13603" s="372" t="s">
        <v>12482</v>
      </c>
      <c r="B13603" s="372" t="s">
        <v>12348</v>
      </c>
      <c r="C13603" s="125" t="s">
        <v>12188</v>
      </c>
      <c r="D13603" s="32" t="s">
        <v>20621</v>
      </c>
      <c r="E13603" s="125" t="s">
        <v>5239</v>
      </c>
      <c r="F13603" s="125" t="s">
        <v>1236</v>
      </c>
      <c r="G13603" s="125" t="s">
        <v>1237</v>
      </c>
      <c r="AF13603" s="326"/>
    </row>
    <row r="13604" spans="1:32" x14ac:dyDescent="0.3">
      <c r="A13604" s="372" t="s">
        <v>12482</v>
      </c>
      <c r="B13604" s="372" t="s">
        <v>5062</v>
      </c>
      <c r="C13604" s="125" t="s">
        <v>14080</v>
      </c>
      <c r="D13604" s="32" t="s">
        <v>20621</v>
      </c>
      <c r="E13604" s="125" t="s">
        <v>13567</v>
      </c>
      <c r="F13604" s="125" t="s">
        <v>1236</v>
      </c>
      <c r="G13604" s="125" t="s">
        <v>1237</v>
      </c>
      <c r="AF13604" s="326"/>
    </row>
    <row r="13605" spans="1:32" x14ac:dyDescent="0.3">
      <c r="A13605" s="57" t="s">
        <v>2878</v>
      </c>
      <c r="B13605" s="57" t="s">
        <v>2254</v>
      </c>
      <c r="C13605" s="62">
        <v>24030</v>
      </c>
      <c r="D13605" s="93" t="s">
        <v>5007</v>
      </c>
      <c r="E13605" s="60">
        <v>46326</v>
      </c>
      <c r="F13605" s="379"/>
      <c r="G13605" s="379"/>
      <c r="H13605" s="379"/>
      <c r="I13605" s="380"/>
      <c r="J13605" s="380"/>
      <c r="K13605" s="380"/>
      <c r="L13605" s="380"/>
      <c r="M13605" s="380"/>
      <c r="N13605" s="380"/>
      <c r="O13605" s="380"/>
      <c r="P13605" s="380"/>
      <c r="Q13605" s="380"/>
      <c r="R13605" s="380"/>
      <c r="S13605" s="380"/>
      <c r="T13605" s="380"/>
      <c r="U13605" s="380"/>
      <c r="V13605" s="380"/>
      <c r="W13605" s="380"/>
      <c r="X13605" s="380"/>
      <c r="Y13605" s="380"/>
      <c r="Z13605" s="380"/>
      <c r="AA13605" s="380"/>
      <c r="AF13605" s="326"/>
    </row>
    <row r="13606" spans="1:32" x14ac:dyDescent="0.25">
      <c r="A13606" s="57" t="s">
        <v>3823</v>
      </c>
      <c r="B13606" s="92" t="s">
        <v>3862</v>
      </c>
      <c r="C13606" s="93" t="s">
        <v>3860</v>
      </c>
      <c r="D13606" s="93" t="s">
        <v>3861</v>
      </c>
      <c r="E13606" s="94">
        <v>46203</v>
      </c>
      <c r="F13606" s="93"/>
      <c r="G13606" s="93"/>
      <c r="H13606" s="93"/>
      <c r="I13606" s="99"/>
      <c r="J13606" s="99"/>
      <c r="K13606" s="99"/>
      <c r="L13606" s="99"/>
      <c r="M13606" s="44"/>
      <c r="N13606" s="99"/>
      <c r="O13606" s="99"/>
      <c r="P13606" s="99"/>
      <c r="Q13606" s="99"/>
      <c r="R13606" s="99"/>
      <c r="S13606" s="99"/>
      <c r="T13606" s="99"/>
      <c r="U13606" s="99"/>
      <c r="V13606" s="99"/>
      <c r="W13606" s="99"/>
      <c r="X13606" s="99"/>
      <c r="Y13606" s="99"/>
      <c r="Z13606" s="99"/>
      <c r="AA13606" s="380"/>
      <c r="AF13606" s="326"/>
    </row>
    <row r="13607" spans="1:32" x14ac:dyDescent="0.25">
      <c r="A13607" s="44" t="s">
        <v>13422</v>
      </c>
      <c r="B13607" s="44" t="s">
        <v>13141</v>
      </c>
      <c r="C13607" s="45">
        <v>20.23</v>
      </c>
      <c r="D13607" s="45" t="s">
        <v>13565</v>
      </c>
      <c r="E13607" s="46">
        <v>46934</v>
      </c>
      <c r="F13607" s="45"/>
      <c r="G13607" s="93"/>
      <c r="H13607" s="93"/>
      <c r="I13607" s="99"/>
      <c r="J13607" s="99"/>
      <c r="K13607" s="99"/>
      <c r="L13607" s="99"/>
      <c r="M13607" s="99"/>
      <c r="N13607" s="99"/>
      <c r="O13607" s="99"/>
      <c r="P13607" s="99"/>
      <c r="Q13607" s="99"/>
      <c r="R13607" s="99"/>
      <c r="S13607" s="99"/>
      <c r="T13607" s="99"/>
      <c r="U13607" s="99"/>
      <c r="V13607" s="99"/>
      <c r="W13607" s="99"/>
      <c r="X13607" s="99"/>
      <c r="Y13607" s="99"/>
      <c r="Z13607" s="99"/>
      <c r="AF13607" s="326"/>
    </row>
    <row r="13608" spans="1:32" x14ac:dyDescent="0.25">
      <c r="A13608" s="44" t="s">
        <v>7937</v>
      </c>
      <c r="B13608" s="44" t="s">
        <v>2315</v>
      </c>
      <c r="C13608" s="45" t="s">
        <v>2317</v>
      </c>
      <c r="D13608" s="45" t="s">
        <v>12177</v>
      </c>
      <c r="E13608" s="45" t="s">
        <v>12123</v>
      </c>
      <c r="F13608" s="93"/>
      <c r="G13608" s="93"/>
      <c r="H13608" s="93"/>
      <c r="I13608" s="99"/>
      <c r="J13608" s="99"/>
      <c r="K13608" s="99"/>
      <c r="L13608" s="99"/>
      <c r="M13608" s="99"/>
      <c r="N13608" s="99"/>
      <c r="O13608" s="99"/>
      <c r="P13608" s="99"/>
      <c r="Q13608" s="99"/>
      <c r="R13608" s="99"/>
      <c r="S13608" s="99"/>
      <c r="T13608" s="99"/>
      <c r="U13608" s="99"/>
      <c r="V13608" s="99"/>
      <c r="W13608" s="99"/>
      <c r="X13608" s="99"/>
      <c r="Y13608" s="99"/>
      <c r="Z13608" s="99"/>
      <c r="AF13608" s="326"/>
    </row>
    <row r="13609" spans="1:32" x14ac:dyDescent="0.25">
      <c r="A13609" s="44" t="s">
        <v>7937</v>
      </c>
      <c r="B13609" s="44" t="s">
        <v>2315</v>
      </c>
      <c r="C13609" s="45" t="s">
        <v>2317</v>
      </c>
      <c r="D13609" s="93" t="s">
        <v>18817</v>
      </c>
      <c r="E13609" s="45" t="s">
        <v>12123</v>
      </c>
      <c r="F13609" s="379"/>
      <c r="G13609" s="379"/>
      <c r="H13609" s="379"/>
      <c r="I13609" s="380"/>
      <c r="J13609" s="380"/>
      <c r="K13609" s="380"/>
      <c r="L13609" s="380"/>
      <c r="M13609" s="380"/>
      <c r="N13609" s="380"/>
      <c r="O13609" s="380"/>
      <c r="P13609" s="380"/>
      <c r="Q13609" s="380"/>
      <c r="R13609" s="380"/>
      <c r="S13609" s="380"/>
      <c r="T13609" s="380"/>
      <c r="U13609" s="380"/>
      <c r="V13609" s="380"/>
      <c r="W13609" s="380"/>
      <c r="X13609" s="380"/>
      <c r="Y13609" s="380"/>
      <c r="Z13609" s="380"/>
      <c r="AA13609" s="380"/>
      <c r="AF13609" s="326"/>
    </row>
    <row r="13610" spans="1:32" x14ac:dyDescent="0.3">
      <c r="A13610" s="372" t="s">
        <v>7483</v>
      </c>
      <c r="B13610" s="372" t="s">
        <v>12349</v>
      </c>
      <c r="C13610" s="125" t="s">
        <v>12350</v>
      </c>
      <c r="D13610" s="32" t="s">
        <v>20621</v>
      </c>
      <c r="E13610" s="125" t="s">
        <v>5075</v>
      </c>
      <c r="F13610" s="125" t="s">
        <v>1236</v>
      </c>
      <c r="G13610" s="125" t="s">
        <v>1237</v>
      </c>
      <c r="AF13610" s="326"/>
    </row>
    <row r="13611" spans="1:32" x14ac:dyDescent="0.3">
      <c r="A13611" s="372" t="s">
        <v>16827</v>
      </c>
      <c r="B13611" s="372" t="s">
        <v>5063</v>
      </c>
      <c r="C13611" s="125" t="s">
        <v>16877</v>
      </c>
      <c r="D13611" s="32" t="s">
        <v>20621</v>
      </c>
      <c r="E13611" s="125" t="s">
        <v>10638</v>
      </c>
      <c r="F13611" s="125" t="s">
        <v>1237</v>
      </c>
      <c r="G13611" s="125" t="s">
        <v>1237</v>
      </c>
      <c r="AF13611" s="326"/>
    </row>
    <row r="13612" spans="1:32" x14ac:dyDescent="0.3">
      <c r="A13612" s="57" t="s">
        <v>480</v>
      </c>
      <c r="B13612" s="58" t="s">
        <v>4104</v>
      </c>
      <c r="C13612" s="62">
        <v>23022</v>
      </c>
      <c r="D13612" s="93" t="s">
        <v>5007</v>
      </c>
      <c r="E13612" s="60">
        <v>46265</v>
      </c>
      <c r="F13612" s="379"/>
      <c r="G13612" s="379"/>
      <c r="H13612" s="379"/>
      <c r="I13612" s="380"/>
      <c r="J13612" s="380"/>
      <c r="K13612" s="380"/>
      <c r="L13612" s="380"/>
      <c r="M13612" s="380"/>
      <c r="N13612" s="380"/>
      <c r="O13612" s="380"/>
      <c r="P13612" s="380"/>
      <c r="Q13612" s="380"/>
      <c r="R13612" s="380"/>
      <c r="S13612" s="380"/>
      <c r="T13612" s="380"/>
      <c r="U13612" s="380"/>
      <c r="V13612" s="380"/>
      <c r="W13612" s="380"/>
      <c r="X13612" s="380"/>
      <c r="Y13612" s="380"/>
      <c r="Z13612" s="380"/>
      <c r="AA13612" s="380"/>
      <c r="AF13612" s="326"/>
    </row>
    <row r="13613" spans="1:32" x14ac:dyDescent="0.25">
      <c r="A13613" s="44" t="s">
        <v>480</v>
      </c>
      <c r="B13613" s="44" t="s">
        <v>20398</v>
      </c>
      <c r="C13613" s="45" t="s">
        <v>14082</v>
      </c>
      <c r="D13613" s="32" t="s">
        <v>12570</v>
      </c>
      <c r="E13613" s="46">
        <v>46418</v>
      </c>
      <c r="AF13613" s="326"/>
    </row>
    <row r="13614" spans="1:32" x14ac:dyDescent="0.25">
      <c r="A13614" s="44" t="s">
        <v>13423</v>
      </c>
      <c r="B13614" s="44" t="s">
        <v>13127</v>
      </c>
      <c r="C13614" s="45">
        <v>13.24</v>
      </c>
      <c r="D13614" s="45" t="s">
        <v>13565</v>
      </c>
      <c r="E13614" s="46">
        <v>47299</v>
      </c>
      <c r="F13614" s="45"/>
      <c r="G13614" s="93"/>
      <c r="H13614" s="93"/>
      <c r="I13614" s="99"/>
      <c r="J13614" s="99"/>
      <c r="K13614" s="99"/>
      <c r="L13614" s="99"/>
      <c r="M13614" s="99"/>
      <c r="N13614" s="99"/>
      <c r="O13614" s="99"/>
      <c r="P13614" s="99"/>
      <c r="Q13614" s="99"/>
      <c r="R13614" s="99"/>
      <c r="S13614" s="99"/>
      <c r="T13614" s="99"/>
      <c r="U13614" s="99"/>
      <c r="V13614" s="99"/>
      <c r="W13614" s="99"/>
      <c r="X13614" s="99"/>
      <c r="Y13614" s="99"/>
      <c r="Z13614" s="99"/>
      <c r="AF13614" s="326"/>
    </row>
    <row r="13615" spans="1:32" x14ac:dyDescent="0.25">
      <c r="A13615" s="44" t="s">
        <v>13423</v>
      </c>
      <c r="B13615" s="44" t="s">
        <v>13135</v>
      </c>
      <c r="C13615" s="45">
        <v>15.24</v>
      </c>
      <c r="D13615" s="45" t="s">
        <v>13565</v>
      </c>
      <c r="E13615" s="46">
        <v>47299</v>
      </c>
      <c r="F13615" s="45"/>
      <c r="G13615" s="93"/>
      <c r="H13615" s="93"/>
      <c r="I13615" s="99"/>
      <c r="J13615" s="99"/>
      <c r="K13615" s="99"/>
      <c r="L13615" s="99"/>
      <c r="M13615" s="99"/>
      <c r="N13615" s="99"/>
      <c r="O13615" s="99"/>
      <c r="P13615" s="99"/>
      <c r="Q13615" s="99"/>
      <c r="R13615" s="99"/>
      <c r="S13615" s="99"/>
      <c r="T13615" s="99"/>
      <c r="U13615" s="99"/>
      <c r="V13615" s="99"/>
      <c r="W13615" s="99"/>
      <c r="X13615" s="99"/>
      <c r="Y13615" s="99"/>
      <c r="Z13615" s="99"/>
      <c r="AF13615" s="326"/>
    </row>
    <row r="13616" spans="1:32" x14ac:dyDescent="0.25">
      <c r="A13616" s="44" t="s">
        <v>8246</v>
      </c>
      <c r="B13616" s="44" t="s">
        <v>1627</v>
      </c>
      <c r="C13616" s="45" t="s">
        <v>8247</v>
      </c>
      <c r="D13616" s="45" t="s">
        <v>12177</v>
      </c>
      <c r="E13616" s="45" t="s">
        <v>15074</v>
      </c>
      <c r="F13616" s="93"/>
      <c r="G13616" s="93"/>
      <c r="H13616" s="93"/>
      <c r="I13616" s="99"/>
      <c r="J13616" s="99"/>
      <c r="K13616" s="99"/>
      <c r="L13616" s="99"/>
      <c r="M13616" s="99"/>
      <c r="N13616" s="99"/>
      <c r="O13616" s="99"/>
      <c r="P13616" s="99"/>
      <c r="Q13616" s="99"/>
      <c r="R13616" s="99"/>
      <c r="S13616" s="99"/>
      <c r="T13616" s="99"/>
      <c r="U13616" s="99"/>
      <c r="V13616" s="99"/>
      <c r="W13616" s="99"/>
      <c r="X13616" s="99"/>
      <c r="Y13616" s="99"/>
      <c r="Z13616" s="99"/>
      <c r="AF13616" s="326"/>
    </row>
    <row r="13617" spans="1:32" x14ac:dyDescent="0.25">
      <c r="A13617" s="44" t="s">
        <v>8246</v>
      </c>
      <c r="B13617" s="44" t="s">
        <v>1627</v>
      </c>
      <c r="C13617" s="45" t="s">
        <v>8247</v>
      </c>
      <c r="D13617" s="93" t="s">
        <v>18817</v>
      </c>
      <c r="E13617" s="45" t="s">
        <v>18716</v>
      </c>
      <c r="F13617" s="379"/>
      <c r="G13617" s="379"/>
      <c r="H13617" s="379"/>
      <c r="I13617" s="380"/>
      <c r="J13617" s="380"/>
      <c r="K13617" s="380"/>
      <c r="L13617" s="380"/>
      <c r="M13617" s="380"/>
      <c r="N13617" s="380"/>
      <c r="O13617" s="380"/>
      <c r="P13617" s="380"/>
      <c r="Q13617" s="380"/>
      <c r="R13617" s="380"/>
      <c r="S13617" s="380"/>
      <c r="T13617" s="380"/>
      <c r="U13617" s="380"/>
      <c r="V13617" s="380"/>
      <c r="W13617" s="380"/>
      <c r="X13617" s="380"/>
      <c r="Y13617" s="380"/>
      <c r="Z13617" s="380"/>
      <c r="AA13617" s="380"/>
      <c r="AF13617" s="326"/>
    </row>
    <row r="13618" spans="1:32" x14ac:dyDescent="0.25">
      <c r="A13618" s="44" t="s">
        <v>8246</v>
      </c>
      <c r="B13618" s="44" t="s">
        <v>1627</v>
      </c>
      <c r="C13618" s="45" t="s">
        <v>8247</v>
      </c>
      <c r="D13618" s="45" t="s">
        <v>10697</v>
      </c>
      <c r="E13618" s="45" t="s">
        <v>8944</v>
      </c>
      <c r="F13618" s="93"/>
      <c r="G13618" s="93"/>
      <c r="H13618" s="93"/>
      <c r="I13618" s="99"/>
      <c r="J13618" s="99"/>
      <c r="K13618" s="99"/>
      <c r="L13618" s="99"/>
      <c r="M13618" s="44"/>
      <c r="N13618" s="99"/>
      <c r="O13618" s="99"/>
      <c r="P13618" s="99"/>
      <c r="Q13618" s="99"/>
      <c r="R13618" s="99"/>
      <c r="S13618" s="99"/>
      <c r="T13618" s="99"/>
      <c r="U13618" s="99"/>
      <c r="V13618" s="99"/>
      <c r="W13618" s="99"/>
      <c r="X13618" s="99"/>
      <c r="Y13618" s="99"/>
      <c r="Z13618" s="99"/>
      <c r="AF13618" s="326"/>
    </row>
    <row r="13619" spans="1:32" x14ac:dyDescent="0.25">
      <c r="A13619" s="44" t="s">
        <v>10788</v>
      </c>
      <c r="B13619" s="44" t="s">
        <v>6798</v>
      </c>
      <c r="C13619" s="45" t="s">
        <v>10781</v>
      </c>
      <c r="D13619" s="46" t="s">
        <v>13037</v>
      </c>
      <c r="E13619" s="46">
        <v>46568</v>
      </c>
      <c r="AF13619" s="326"/>
    </row>
    <row r="13620" spans="1:32" x14ac:dyDescent="0.25">
      <c r="A13620" s="44" t="s">
        <v>8560</v>
      </c>
      <c r="B13620" s="44" t="s">
        <v>8468</v>
      </c>
      <c r="C13620" s="45">
        <v>23080101</v>
      </c>
      <c r="D13620" s="45" t="s">
        <v>12340</v>
      </c>
      <c r="E13620" s="45" t="s">
        <v>4380</v>
      </c>
      <c r="AF13620" s="326"/>
    </row>
    <row r="13621" spans="1:32" x14ac:dyDescent="0.25">
      <c r="A13621" s="44" t="s">
        <v>8560</v>
      </c>
      <c r="B13621" s="44" t="s">
        <v>8500</v>
      </c>
      <c r="C13621" s="45">
        <v>23080102</v>
      </c>
      <c r="D13621" s="45" t="s">
        <v>12340</v>
      </c>
      <c r="E13621" s="45" t="s">
        <v>4380</v>
      </c>
      <c r="AF13621" s="326"/>
    </row>
    <row r="13622" spans="1:32" x14ac:dyDescent="0.3">
      <c r="A13622" s="372" t="s">
        <v>16828</v>
      </c>
      <c r="B13622" s="372" t="s">
        <v>5064</v>
      </c>
      <c r="C13622" s="125" t="s">
        <v>16873</v>
      </c>
      <c r="D13622" s="32" t="s">
        <v>20621</v>
      </c>
      <c r="E13622" s="125" t="s">
        <v>10638</v>
      </c>
      <c r="F13622" s="125" t="s">
        <v>1236</v>
      </c>
      <c r="G13622" s="125" t="s">
        <v>1237</v>
      </c>
      <c r="AF13622" s="326"/>
    </row>
    <row r="13623" spans="1:32" x14ac:dyDescent="0.25">
      <c r="A13623" s="44" t="s">
        <v>10538</v>
      </c>
      <c r="B13623" s="44" t="s">
        <v>16294</v>
      </c>
      <c r="C13623" s="45" t="s">
        <v>18447</v>
      </c>
      <c r="D13623" s="93" t="s">
        <v>3876</v>
      </c>
      <c r="E13623" s="359">
        <f>DATE(2029,12,17)</f>
        <v>47469</v>
      </c>
      <c r="F13623" s="93"/>
      <c r="G13623" s="93"/>
      <c r="H13623" s="93"/>
      <c r="I13623" s="99"/>
      <c r="J13623" s="99"/>
      <c r="K13623" s="99"/>
      <c r="L13623" s="99"/>
      <c r="M13623" s="99"/>
      <c r="N13623" s="99"/>
      <c r="O13623" s="99"/>
      <c r="P13623" s="99"/>
      <c r="Q13623" s="99"/>
      <c r="R13623" s="99"/>
      <c r="S13623" s="99"/>
      <c r="T13623" s="99"/>
      <c r="U13623" s="99"/>
      <c r="V13623" s="99"/>
      <c r="W13623" s="99"/>
      <c r="X13623" s="99"/>
      <c r="Y13623" s="99"/>
      <c r="Z13623" s="99"/>
      <c r="AF13623" s="326"/>
    </row>
    <row r="13624" spans="1:32" x14ac:dyDescent="0.25">
      <c r="A13624" s="44" t="s">
        <v>16295</v>
      </c>
      <c r="B13624" s="44" t="s">
        <v>18184</v>
      </c>
      <c r="C13624" s="45" t="s">
        <v>16296</v>
      </c>
      <c r="D13624" s="93" t="s">
        <v>3876</v>
      </c>
      <c r="E13624" s="359">
        <f>DATE(2029,7,22)</f>
        <v>47321</v>
      </c>
      <c r="F13624" s="93"/>
      <c r="G13624" s="93"/>
      <c r="H13624" s="93"/>
      <c r="I13624" s="99"/>
      <c r="J13624" s="99"/>
      <c r="K13624" s="99"/>
      <c r="L13624" s="99"/>
      <c r="M13624" s="99"/>
      <c r="N13624" s="99"/>
      <c r="O13624" s="99"/>
      <c r="P13624" s="99"/>
      <c r="Q13624" s="99"/>
      <c r="R13624" s="99"/>
      <c r="S13624" s="99"/>
      <c r="T13624" s="99"/>
      <c r="U13624" s="99"/>
      <c r="V13624" s="99"/>
      <c r="W13624" s="99"/>
      <c r="X13624" s="99"/>
      <c r="Y13624" s="99"/>
      <c r="Z13624" s="99"/>
      <c r="AF13624" s="326"/>
    </row>
    <row r="13625" spans="1:32" x14ac:dyDescent="0.25">
      <c r="A13625" s="44" t="s">
        <v>9101</v>
      </c>
      <c r="B13625" s="44" t="s">
        <v>11296</v>
      </c>
      <c r="C13625" s="45">
        <v>240402</v>
      </c>
      <c r="D13625" s="45" t="s">
        <v>12340</v>
      </c>
      <c r="E13625" s="45" t="s">
        <v>5311</v>
      </c>
      <c r="AF13625" s="326"/>
    </row>
    <row r="13626" spans="1:32" x14ac:dyDescent="0.25">
      <c r="A13626" s="44" t="s">
        <v>9101</v>
      </c>
      <c r="B13626" s="44" t="s">
        <v>3598</v>
      </c>
      <c r="C13626" s="45">
        <v>240301</v>
      </c>
      <c r="D13626" s="45" t="s">
        <v>12340</v>
      </c>
      <c r="E13626" s="45" t="s">
        <v>10032</v>
      </c>
      <c r="AF13626" s="326"/>
    </row>
    <row r="13627" spans="1:32" x14ac:dyDescent="0.25">
      <c r="A13627" s="44" t="s">
        <v>9101</v>
      </c>
      <c r="B13627" s="44" t="s">
        <v>3159</v>
      </c>
      <c r="C13627" s="45">
        <v>230903</v>
      </c>
      <c r="D13627" s="45" t="s">
        <v>12340</v>
      </c>
      <c r="E13627" s="45" t="s">
        <v>8524</v>
      </c>
      <c r="AF13627" s="326"/>
    </row>
    <row r="13628" spans="1:32" x14ac:dyDescent="0.25">
      <c r="A13628" s="44" t="s">
        <v>19615</v>
      </c>
      <c r="B13628" s="44" t="s">
        <v>978</v>
      </c>
      <c r="C13628" s="45">
        <v>230703</v>
      </c>
      <c r="D13628" s="45" t="s">
        <v>12340</v>
      </c>
      <c r="E13628" s="45" t="s">
        <v>4375</v>
      </c>
      <c r="AF13628" s="326"/>
    </row>
    <row r="13629" spans="1:32" x14ac:dyDescent="0.25">
      <c r="A13629" s="44" t="s">
        <v>17222</v>
      </c>
      <c r="B13629" s="44" t="s">
        <v>13657</v>
      </c>
      <c r="C13629" s="45">
        <v>250103</v>
      </c>
      <c r="D13629" s="45" t="s">
        <v>12340</v>
      </c>
      <c r="E13629" s="45" t="s">
        <v>13567</v>
      </c>
      <c r="AF13629" s="326"/>
    </row>
    <row r="13630" spans="1:32" x14ac:dyDescent="0.25">
      <c r="A13630" s="44" t="s">
        <v>14963</v>
      </c>
      <c r="B13630" s="44" t="s">
        <v>16297</v>
      </c>
      <c r="C13630" s="45" t="s">
        <v>14964</v>
      </c>
      <c r="D13630" s="93" t="s">
        <v>3876</v>
      </c>
      <c r="E13630" s="359">
        <f>DATE(2029,3,31)</f>
        <v>47208</v>
      </c>
      <c r="F13630" s="93"/>
      <c r="G13630" s="93"/>
      <c r="H13630" s="93"/>
      <c r="I13630" s="99"/>
      <c r="J13630" s="99"/>
      <c r="K13630" s="99"/>
      <c r="L13630" s="99"/>
      <c r="M13630" s="99"/>
      <c r="N13630" s="99"/>
      <c r="O13630" s="99"/>
      <c r="P13630" s="99"/>
      <c r="Q13630" s="99"/>
      <c r="R13630" s="99"/>
      <c r="S13630" s="99"/>
      <c r="T13630" s="99"/>
      <c r="U13630" s="99"/>
      <c r="V13630" s="99"/>
      <c r="W13630" s="99"/>
      <c r="X13630" s="99"/>
      <c r="Y13630" s="99"/>
      <c r="Z13630" s="99"/>
      <c r="AF13630" s="326"/>
    </row>
    <row r="13631" spans="1:32" x14ac:dyDescent="0.25">
      <c r="A13631" s="44" t="s">
        <v>7718</v>
      </c>
      <c r="B13631" s="44" t="s">
        <v>7697</v>
      </c>
      <c r="C13631" s="45" t="s">
        <v>7719</v>
      </c>
      <c r="D13631" s="46" t="s">
        <v>13037</v>
      </c>
      <c r="E13631" s="46">
        <v>46214</v>
      </c>
      <c r="AF13631" s="326"/>
    </row>
    <row r="13632" spans="1:32" x14ac:dyDescent="0.3">
      <c r="A13632" s="372" t="s">
        <v>16829</v>
      </c>
      <c r="B13632" s="372" t="s">
        <v>16875</v>
      </c>
      <c r="C13632" s="125" t="s">
        <v>16876</v>
      </c>
      <c r="D13632" s="32" t="s">
        <v>20621</v>
      </c>
      <c r="E13632" s="125" t="s">
        <v>16883</v>
      </c>
      <c r="F13632" s="125" t="s">
        <v>1236</v>
      </c>
      <c r="G13632" s="125" t="s">
        <v>1237</v>
      </c>
      <c r="AF13632" s="326"/>
    </row>
    <row r="13633" spans="1:32" x14ac:dyDescent="0.25">
      <c r="A13633" s="44" t="s">
        <v>19616</v>
      </c>
      <c r="B13633" s="44" t="s">
        <v>210</v>
      </c>
      <c r="C13633" s="45">
        <v>241001</v>
      </c>
      <c r="D13633" s="45" t="s">
        <v>12340</v>
      </c>
      <c r="E13633" s="45" t="s">
        <v>5650</v>
      </c>
      <c r="AF13633" s="326"/>
    </row>
    <row r="13634" spans="1:32" x14ac:dyDescent="0.3">
      <c r="A13634" s="372" t="s">
        <v>1134</v>
      </c>
      <c r="B13634" s="372" t="s">
        <v>2383</v>
      </c>
      <c r="C13634" s="125" t="s">
        <v>20257</v>
      </c>
      <c r="D13634" s="32" t="s">
        <v>20621</v>
      </c>
      <c r="E13634" s="125" t="s">
        <v>8976</v>
      </c>
      <c r="F13634" s="125" t="s">
        <v>1236</v>
      </c>
      <c r="G13634" s="125" t="s">
        <v>1237</v>
      </c>
      <c r="AF13634" s="326"/>
    </row>
    <row r="13635" spans="1:32" x14ac:dyDescent="0.25">
      <c r="A13635" s="44" t="s">
        <v>1134</v>
      </c>
      <c r="B13635" s="44" t="s">
        <v>20398</v>
      </c>
      <c r="C13635" s="45" t="s">
        <v>14082</v>
      </c>
      <c r="D13635" s="32" t="s">
        <v>12570</v>
      </c>
      <c r="E13635" s="46">
        <v>46418</v>
      </c>
      <c r="AF13635" s="326"/>
    </row>
    <row r="13636" spans="1:32" x14ac:dyDescent="0.25">
      <c r="A13636" s="44" t="s">
        <v>13424</v>
      </c>
      <c r="B13636" s="44" t="s">
        <v>13125</v>
      </c>
      <c r="C13636" s="45">
        <v>26.24</v>
      </c>
      <c r="D13636" s="45" t="s">
        <v>13565</v>
      </c>
      <c r="E13636" s="46">
        <v>47299</v>
      </c>
      <c r="F13636" s="45"/>
      <c r="G13636" s="93"/>
      <c r="H13636" s="93"/>
      <c r="I13636" s="99"/>
      <c r="J13636" s="99"/>
      <c r="K13636" s="99"/>
      <c r="L13636" s="99"/>
      <c r="M13636" s="99"/>
      <c r="N13636" s="99"/>
      <c r="O13636" s="99"/>
      <c r="P13636" s="99"/>
      <c r="Q13636" s="99"/>
      <c r="R13636" s="99"/>
      <c r="S13636" s="99"/>
      <c r="T13636" s="99"/>
      <c r="U13636" s="99"/>
      <c r="V13636" s="99"/>
      <c r="W13636" s="99"/>
      <c r="X13636" s="99"/>
      <c r="Y13636" s="99"/>
      <c r="Z13636" s="99"/>
      <c r="AF13636" s="326"/>
    </row>
    <row r="13637" spans="1:32" x14ac:dyDescent="0.25">
      <c r="A13637" s="44" t="s">
        <v>10112</v>
      </c>
      <c r="B13637" s="44" t="s">
        <v>10110</v>
      </c>
      <c r="C13637" s="45" t="s">
        <v>10111</v>
      </c>
      <c r="D13637" s="45" t="s">
        <v>1813</v>
      </c>
      <c r="E13637" s="46">
        <v>46387</v>
      </c>
      <c r="F13637" s="93"/>
      <c r="G13637" s="93"/>
      <c r="H13637" s="93"/>
      <c r="I13637" s="99"/>
      <c r="J13637" s="99"/>
      <c r="K13637" s="99"/>
      <c r="L13637" s="99"/>
      <c r="M13637" s="44"/>
      <c r="N13637" s="99"/>
      <c r="O13637" s="99"/>
      <c r="P13637" s="99"/>
      <c r="Q13637" s="99"/>
      <c r="R13637" s="99"/>
      <c r="S13637" s="99"/>
      <c r="T13637" s="99"/>
      <c r="U13637" s="99"/>
      <c r="V13637" s="99"/>
      <c r="W13637" s="99"/>
      <c r="X13637" s="99"/>
      <c r="Y13637" s="99"/>
      <c r="Z13637" s="99"/>
      <c r="AA13637" s="380"/>
      <c r="AF13637" s="326"/>
    </row>
    <row r="13638" spans="1:32" x14ac:dyDescent="0.25">
      <c r="A13638" s="44" t="s">
        <v>14734</v>
      </c>
      <c r="B13638" s="44" t="s">
        <v>13206</v>
      </c>
      <c r="C13638" s="45">
        <v>25.25</v>
      </c>
      <c r="D13638" s="45" t="s">
        <v>13565</v>
      </c>
      <c r="E13638" s="46">
        <v>47664</v>
      </c>
      <c r="F13638" s="45"/>
      <c r="G13638" s="93"/>
      <c r="H13638" s="93"/>
      <c r="I13638" s="99"/>
      <c r="J13638" s="99"/>
      <c r="K13638" s="99"/>
      <c r="L13638" s="99"/>
      <c r="M13638" s="99"/>
      <c r="N13638" s="99"/>
      <c r="O13638" s="99"/>
      <c r="P13638" s="99"/>
      <c r="Q13638" s="99"/>
      <c r="R13638" s="99"/>
      <c r="S13638" s="99"/>
      <c r="T13638" s="99"/>
      <c r="U13638" s="99"/>
      <c r="V13638" s="99"/>
      <c r="W13638" s="99"/>
      <c r="X13638" s="99"/>
      <c r="Y13638" s="99"/>
      <c r="Z13638" s="99"/>
      <c r="AF13638" s="326"/>
    </row>
    <row r="13639" spans="1:32" ht="14.4" x14ac:dyDescent="0.3">
      <c r="A13639" s="385" t="s">
        <v>18562</v>
      </c>
      <c r="B13639" s="385" t="s">
        <v>1356</v>
      </c>
      <c r="C13639" s="387" t="s">
        <v>4996</v>
      </c>
      <c r="D13639" s="93" t="s">
        <v>5007</v>
      </c>
      <c r="E13639" s="389" t="s">
        <v>10500</v>
      </c>
      <c r="AF13639" s="326"/>
    </row>
    <row r="13640" spans="1:32" x14ac:dyDescent="0.25">
      <c r="A13640" s="44" t="s">
        <v>14204</v>
      </c>
      <c r="B13640" s="44" t="s">
        <v>13978</v>
      </c>
      <c r="C13640" s="45" t="s">
        <v>13979</v>
      </c>
      <c r="D13640" s="46" t="s">
        <v>13037</v>
      </c>
      <c r="E13640" s="46">
        <v>46401</v>
      </c>
      <c r="AF13640" s="326"/>
    </row>
    <row r="13641" spans="1:32" x14ac:dyDescent="0.25">
      <c r="A13641" s="44" t="s">
        <v>843</v>
      </c>
      <c r="B13641" s="44" t="s">
        <v>2433</v>
      </c>
      <c r="C13641" s="45">
        <v>230105</v>
      </c>
      <c r="D13641" s="45" t="s">
        <v>12340</v>
      </c>
      <c r="E13641" s="45" t="s">
        <v>5580</v>
      </c>
      <c r="AF13641" s="326"/>
    </row>
    <row r="13642" spans="1:32" x14ac:dyDescent="0.25">
      <c r="A13642" s="44" t="s">
        <v>10303</v>
      </c>
      <c r="B13642" s="92" t="s">
        <v>10390</v>
      </c>
      <c r="C13642" s="56" t="s">
        <v>10132</v>
      </c>
      <c r="D13642" s="146" t="s">
        <v>10389</v>
      </c>
      <c r="E13642" s="107">
        <v>45838</v>
      </c>
      <c r="F13642" s="93"/>
      <c r="G13642" s="93"/>
      <c r="H13642" s="93"/>
      <c r="I13642" s="99"/>
      <c r="J13642" s="99"/>
      <c r="K13642" s="99"/>
      <c r="L13642" s="99"/>
      <c r="M13642" s="44"/>
      <c r="N13642" s="99"/>
      <c r="O13642" s="99"/>
      <c r="P13642" s="99"/>
      <c r="Q13642" s="99"/>
      <c r="R13642" s="99"/>
      <c r="S13642" s="99"/>
      <c r="T13642" s="99"/>
      <c r="U13642" s="99"/>
      <c r="V13642" s="99"/>
      <c r="W13642" s="99"/>
      <c r="X13642" s="99"/>
      <c r="Y13642" s="99"/>
      <c r="Z13642" s="99"/>
      <c r="AF13642" s="326"/>
    </row>
    <row r="13643" spans="1:32" x14ac:dyDescent="0.25">
      <c r="A13643" s="44" t="s">
        <v>13425</v>
      </c>
      <c r="B13643" s="44" t="s">
        <v>13115</v>
      </c>
      <c r="C13643" s="45">
        <v>8.25</v>
      </c>
      <c r="D13643" s="45" t="s">
        <v>13565</v>
      </c>
      <c r="E13643" s="46">
        <v>47057</v>
      </c>
      <c r="F13643" s="45"/>
      <c r="G13643" s="93"/>
      <c r="H13643" s="93"/>
      <c r="I13643" s="99"/>
      <c r="J13643" s="99"/>
      <c r="K13643" s="99"/>
      <c r="L13643" s="99"/>
      <c r="M13643" s="99"/>
      <c r="N13643" s="99"/>
      <c r="O13643" s="99"/>
      <c r="P13643" s="99"/>
      <c r="Q13643" s="99"/>
      <c r="R13643" s="99"/>
      <c r="S13643" s="99"/>
      <c r="T13643" s="99"/>
      <c r="U13643" s="99"/>
      <c r="V13643" s="99"/>
      <c r="W13643" s="99"/>
      <c r="X13643" s="99"/>
      <c r="Y13643" s="99"/>
      <c r="Z13643" s="99"/>
      <c r="AF13643" s="326"/>
    </row>
    <row r="13644" spans="1:32" x14ac:dyDescent="0.25">
      <c r="A13644" s="44" t="s">
        <v>13425</v>
      </c>
      <c r="B13644" s="44" t="s">
        <v>5447</v>
      </c>
      <c r="C13644" s="45">
        <v>250802</v>
      </c>
      <c r="D13644" s="45" t="s">
        <v>12340</v>
      </c>
      <c r="E13644" s="45" t="s">
        <v>10682</v>
      </c>
      <c r="AF13644" s="326"/>
    </row>
    <row r="13645" spans="1:32" x14ac:dyDescent="0.25">
      <c r="A13645" s="44" t="s">
        <v>4280</v>
      </c>
      <c r="B13645" s="44" t="s">
        <v>20355</v>
      </c>
      <c r="C13645" s="45" t="s">
        <v>17871</v>
      </c>
      <c r="D13645" s="32" t="s">
        <v>12570</v>
      </c>
      <c r="E13645" s="46">
        <v>46387</v>
      </c>
      <c r="AF13645" s="326"/>
    </row>
    <row r="13646" spans="1:32" x14ac:dyDescent="0.25">
      <c r="A13646" s="44" t="s">
        <v>11629</v>
      </c>
      <c r="B13646" s="44" t="s">
        <v>5639</v>
      </c>
      <c r="C13646" s="45">
        <v>23010401</v>
      </c>
      <c r="D13646" s="45" t="s">
        <v>12340</v>
      </c>
      <c r="E13646" s="45" t="s">
        <v>5640</v>
      </c>
      <c r="AF13646" s="326"/>
    </row>
    <row r="13647" spans="1:32" x14ac:dyDescent="0.25">
      <c r="A13647" s="44" t="s">
        <v>11629</v>
      </c>
      <c r="B13647" s="44" t="s">
        <v>3298</v>
      </c>
      <c r="C13647" s="45">
        <v>24010402</v>
      </c>
      <c r="D13647" s="45" t="s">
        <v>12340</v>
      </c>
      <c r="E13647" s="45" t="s">
        <v>10021</v>
      </c>
      <c r="AF13647" s="326"/>
    </row>
    <row r="13648" spans="1:32" x14ac:dyDescent="0.25">
      <c r="A13648" s="44" t="s">
        <v>11629</v>
      </c>
      <c r="B13648" s="44" t="s">
        <v>4036</v>
      </c>
      <c r="C13648" s="45">
        <v>24060401</v>
      </c>
      <c r="D13648" s="45" t="s">
        <v>12340</v>
      </c>
      <c r="E13648" s="45" t="s">
        <v>5235</v>
      </c>
      <c r="AF13648" s="326"/>
    </row>
    <row r="13649" spans="1:32" x14ac:dyDescent="0.25">
      <c r="A13649" s="44" t="s">
        <v>11629</v>
      </c>
      <c r="B13649" s="44" t="s">
        <v>968</v>
      </c>
      <c r="C13649" s="45">
        <v>24060402</v>
      </c>
      <c r="D13649" s="45" t="s">
        <v>12340</v>
      </c>
      <c r="E13649" s="45" t="s">
        <v>5235</v>
      </c>
      <c r="AF13649" s="326"/>
    </row>
    <row r="13650" spans="1:32" x14ac:dyDescent="0.25">
      <c r="A13650" s="44" t="s">
        <v>9679</v>
      </c>
      <c r="B13650" s="44" t="s">
        <v>16298</v>
      </c>
      <c r="C13650" s="45" t="s">
        <v>9943</v>
      </c>
      <c r="D13650" s="93" t="s">
        <v>3876</v>
      </c>
      <c r="E13650" s="359">
        <f>DATE(2028,2,28)</f>
        <v>46811</v>
      </c>
      <c r="F13650" s="93"/>
      <c r="G13650" s="93"/>
      <c r="H13650" s="93"/>
      <c r="I13650" s="99"/>
      <c r="J13650" s="99"/>
      <c r="K13650" s="99"/>
      <c r="L13650" s="99"/>
      <c r="M13650" s="99"/>
      <c r="N13650" s="99"/>
      <c r="O13650" s="99"/>
      <c r="P13650" s="99"/>
      <c r="Q13650" s="99"/>
      <c r="R13650" s="99"/>
      <c r="S13650" s="99"/>
      <c r="T13650" s="99"/>
      <c r="U13650" s="99"/>
      <c r="V13650" s="99"/>
      <c r="W13650" s="99"/>
      <c r="X13650" s="99"/>
      <c r="Y13650" s="99"/>
      <c r="Z13650" s="99"/>
      <c r="AF13650" s="326"/>
    </row>
    <row r="13651" spans="1:32" x14ac:dyDescent="0.25">
      <c r="A13651" s="44" t="s">
        <v>9679</v>
      </c>
      <c r="B13651" s="44" t="s">
        <v>16022</v>
      </c>
      <c r="C13651" s="45" t="s">
        <v>18448</v>
      </c>
      <c r="D13651" s="93" t="s">
        <v>3876</v>
      </c>
      <c r="E13651" s="359">
        <f>DATE(2029,12,8)</f>
        <v>47460</v>
      </c>
      <c r="F13651" s="93"/>
      <c r="G13651" s="93"/>
      <c r="H13651" s="93"/>
      <c r="I13651" s="99"/>
      <c r="J13651" s="99"/>
      <c r="K13651" s="99"/>
      <c r="L13651" s="99"/>
      <c r="M13651" s="99"/>
      <c r="N13651" s="99"/>
      <c r="O13651" s="99"/>
      <c r="P13651" s="99"/>
      <c r="Q13651" s="99"/>
      <c r="R13651" s="99"/>
      <c r="S13651" s="99"/>
      <c r="T13651" s="99"/>
      <c r="U13651" s="99"/>
      <c r="V13651" s="99"/>
      <c r="W13651" s="99"/>
      <c r="X13651" s="99"/>
      <c r="Y13651" s="99"/>
      <c r="Z13651" s="99"/>
      <c r="AF13651" s="326"/>
    </row>
    <row r="13652" spans="1:32" x14ac:dyDescent="0.25">
      <c r="A13652" s="44" t="s">
        <v>7044</v>
      </c>
      <c r="B13652" s="44" t="s">
        <v>3298</v>
      </c>
      <c r="C13652" s="45">
        <v>23010402</v>
      </c>
      <c r="D13652" s="45" t="s">
        <v>12340</v>
      </c>
      <c r="E13652" s="45" t="s">
        <v>5640</v>
      </c>
      <c r="AF13652" s="326"/>
    </row>
    <row r="13653" spans="1:32" x14ac:dyDescent="0.25">
      <c r="A13653" s="44" t="s">
        <v>9680</v>
      </c>
      <c r="B13653" s="44" t="s">
        <v>16299</v>
      </c>
      <c r="C13653" s="45" t="s">
        <v>9944</v>
      </c>
      <c r="D13653" s="93" t="s">
        <v>3876</v>
      </c>
      <c r="E13653" s="359">
        <f>DATE(2027,7,19)</f>
        <v>46587</v>
      </c>
      <c r="F13653" s="93"/>
      <c r="G13653" s="93"/>
      <c r="H13653" s="93"/>
      <c r="I13653" s="99"/>
      <c r="J13653" s="99"/>
      <c r="K13653" s="99"/>
      <c r="L13653" s="99"/>
      <c r="M13653" s="99"/>
      <c r="N13653" s="99"/>
      <c r="O13653" s="99"/>
      <c r="P13653" s="99"/>
      <c r="Q13653" s="99"/>
      <c r="R13653" s="99"/>
      <c r="S13653" s="99"/>
      <c r="T13653" s="99"/>
      <c r="U13653" s="99"/>
      <c r="V13653" s="99"/>
      <c r="W13653" s="99"/>
      <c r="X13653" s="99"/>
      <c r="Y13653" s="99"/>
      <c r="Z13653" s="99"/>
      <c r="AF13653" s="326"/>
    </row>
    <row r="13654" spans="1:32" x14ac:dyDescent="0.25">
      <c r="A13654" s="44" t="s">
        <v>14965</v>
      </c>
      <c r="B13654" s="44" t="s">
        <v>18185</v>
      </c>
      <c r="C13654" s="45" t="s">
        <v>14966</v>
      </c>
      <c r="D13654" s="93" t="s">
        <v>3876</v>
      </c>
      <c r="E13654" s="359">
        <f>DATE(2028,11,14)</f>
        <v>47071</v>
      </c>
      <c r="F13654" s="93"/>
      <c r="G13654" s="93"/>
      <c r="H13654" s="93"/>
      <c r="I13654" s="99"/>
      <c r="J13654" s="99"/>
      <c r="K13654" s="99"/>
      <c r="L13654" s="99"/>
      <c r="M13654" s="99"/>
      <c r="N13654" s="99"/>
      <c r="O13654" s="99"/>
      <c r="P13654" s="99"/>
      <c r="Q13654" s="99"/>
      <c r="R13654" s="99"/>
      <c r="S13654" s="99"/>
      <c r="T13654" s="99"/>
      <c r="U13654" s="99"/>
      <c r="V13654" s="99"/>
      <c r="W13654" s="99"/>
      <c r="X13654" s="99"/>
      <c r="Y13654" s="99"/>
      <c r="Z13654" s="99"/>
      <c r="AF13654" s="326"/>
    </row>
    <row r="13655" spans="1:32" x14ac:dyDescent="0.3">
      <c r="A13655" s="372" t="s">
        <v>12483</v>
      </c>
      <c r="B13655" s="372" t="s">
        <v>1200</v>
      </c>
      <c r="C13655" s="125" t="s">
        <v>12346</v>
      </c>
      <c r="D13655" s="32" t="s">
        <v>20621</v>
      </c>
      <c r="E13655" s="125" t="s">
        <v>5075</v>
      </c>
      <c r="F13655" s="125" t="s">
        <v>1236</v>
      </c>
      <c r="G13655" s="125" t="s">
        <v>1237</v>
      </c>
      <c r="AF13655" s="326"/>
    </row>
    <row r="13656" spans="1:32" x14ac:dyDescent="0.25">
      <c r="A13656" s="44" t="s">
        <v>1709</v>
      </c>
      <c r="B13656" s="44" t="s">
        <v>18840</v>
      </c>
      <c r="C13656" s="45">
        <v>260202</v>
      </c>
      <c r="D13656" s="45" t="s">
        <v>12340</v>
      </c>
      <c r="E13656" s="45" t="s">
        <v>10021</v>
      </c>
      <c r="AF13656" s="326"/>
    </row>
    <row r="13657" spans="1:32" x14ac:dyDescent="0.25">
      <c r="A13657" s="44" t="s">
        <v>1709</v>
      </c>
      <c r="B13657" s="44" t="s">
        <v>2433</v>
      </c>
      <c r="C13657" s="45">
        <v>230105</v>
      </c>
      <c r="D13657" s="45" t="s">
        <v>12340</v>
      </c>
      <c r="E13657" s="45" t="s">
        <v>5580</v>
      </c>
      <c r="AF13657" s="326"/>
    </row>
    <row r="13658" spans="1:32" x14ac:dyDescent="0.25">
      <c r="A13658" s="44" t="s">
        <v>844</v>
      </c>
      <c r="B13658" s="44" t="s">
        <v>966</v>
      </c>
      <c r="C13658" s="45">
        <v>22010702</v>
      </c>
      <c r="D13658" s="45" t="s">
        <v>12340</v>
      </c>
      <c r="E13658" s="45" t="s">
        <v>5444</v>
      </c>
      <c r="AF13658" s="326"/>
    </row>
    <row r="13659" spans="1:32" x14ac:dyDescent="0.25">
      <c r="A13659" s="44" t="s">
        <v>17223</v>
      </c>
      <c r="B13659" s="44" t="s">
        <v>3598</v>
      </c>
      <c r="C13659" s="45">
        <v>250303</v>
      </c>
      <c r="D13659" s="45" t="s">
        <v>12340</v>
      </c>
      <c r="E13659" s="45" t="s">
        <v>12896</v>
      </c>
      <c r="AF13659" s="326"/>
    </row>
    <row r="13660" spans="1:32" x14ac:dyDescent="0.3">
      <c r="A13660" s="372" t="s">
        <v>845</v>
      </c>
      <c r="B13660" s="372" t="s">
        <v>12354</v>
      </c>
      <c r="C13660" s="125" t="s">
        <v>12187</v>
      </c>
      <c r="D13660" s="32" t="s">
        <v>20621</v>
      </c>
      <c r="E13660" s="125" t="s">
        <v>5239</v>
      </c>
      <c r="F13660" s="125" t="s">
        <v>1236</v>
      </c>
      <c r="G13660" s="125" t="s">
        <v>1237</v>
      </c>
      <c r="AF13660" s="326"/>
    </row>
    <row r="13661" spans="1:32" x14ac:dyDescent="0.3">
      <c r="A13661" s="372" t="s">
        <v>845</v>
      </c>
      <c r="B13661" s="372" t="s">
        <v>1206</v>
      </c>
      <c r="C13661" s="125" t="s">
        <v>20612</v>
      </c>
      <c r="D13661" s="32" t="s">
        <v>20621</v>
      </c>
      <c r="E13661" s="125" t="s">
        <v>10032</v>
      </c>
      <c r="F13661" s="125" t="s">
        <v>1236</v>
      </c>
      <c r="G13661" s="125" t="s">
        <v>1237</v>
      </c>
      <c r="AF13661" s="326"/>
    </row>
    <row r="13662" spans="1:32" x14ac:dyDescent="0.25">
      <c r="A13662" s="57" t="s">
        <v>845</v>
      </c>
      <c r="B13662" s="92" t="s">
        <v>3862</v>
      </c>
      <c r="C13662" s="93" t="s">
        <v>3860</v>
      </c>
      <c r="D13662" s="93" t="s">
        <v>3861</v>
      </c>
      <c r="E13662" s="94">
        <v>46203</v>
      </c>
      <c r="F13662" s="93"/>
      <c r="G13662" s="93"/>
      <c r="H13662" s="93"/>
      <c r="I13662" s="99"/>
      <c r="J13662" s="99"/>
      <c r="K13662" s="99"/>
      <c r="L13662" s="99"/>
      <c r="M13662" s="44"/>
      <c r="N13662" s="99"/>
      <c r="O13662" s="99"/>
      <c r="P13662" s="99"/>
      <c r="Q13662" s="99"/>
      <c r="R13662" s="99"/>
      <c r="S13662" s="99"/>
      <c r="T13662" s="99"/>
      <c r="U13662" s="99"/>
      <c r="V13662" s="99"/>
      <c r="W13662" s="99"/>
      <c r="X13662" s="99"/>
      <c r="Y13662" s="99"/>
      <c r="Z13662" s="99"/>
      <c r="AA13662" s="380"/>
      <c r="AF13662" s="326"/>
    </row>
    <row r="13663" spans="1:32" x14ac:dyDescent="0.25">
      <c r="A13663" s="44" t="s">
        <v>845</v>
      </c>
      <c r="B13663" s="44" t="s">
        <v>13127</v>
      </c>
      <c r="C13663" s="45">
        <v>13.25</v>
      </c>
      <c r="D13663" s="45" t="s">
        <v>13565</v>
      </c>
      <c r="E13663" s="46">
        <v>47664</v>
      </c>
      <c r="F13663" s="45"/>
      <c r="G13663" s="93"/>
      <c r="H13663" s="93"/>
      <c r="I13663" s="99"/>
      <c r="J13663" s="99"/>
      <c r="K13663" s="99"/>
      <c r="L13663" s="99"/>
      <c r="M13663" s="99"/>
      <c r="N13663" s="99"/>
      <c r="O13663" s="99"/>
      <c r="P13663" s="99"/>
      <c r="Q13663" s="99"/>
      <c r="R13663" s="99"/>
      <c r="S13663" s="99"/>
      <c r="T13663" s="99"/>
      <c r="U13663" s="99"/>
      <c r="V13663" s="99"/>
      <c r="W13663" s="99"/>
      <c r="X13663" s="99"/>
      <c r="Y13663" s="99"/>
      <c r="Z13663" s="99"/>
      <c r="AF13663" s="326"/>
    </row>
    <row r="13664" spans="1:32" x14ac:dyDescent="0.25">
      <c r="A13664" s="44" t="s">
        <v>7326</v>
      </c>
      <c r="B13664" s="44" t="s">
        <v>20344</v>
      </c>
      <c r="C13664" s="45" t="s">
        <v>8813</v>
      </c>
      <c r="D13664" s="32" t="s">
        <v>12570</v>
      </c>
      <c r="E13664" s="46">
        <v>46387</v>
      </c>
      <c r="AF13664" s="326"/>
    </row>
    <row r="13665" spans="1:32" x14ac:dyDescent="0.25">
      <c r="A13665" s="44" t="s">
        <v>13003</v>
      </c>
      <c r="B13665" s="44" t="s">
        <v>3156</v>
      </c>
      <c r="C13665" s="45">
        <v>230904</v>
      </c>
      <c r="D13665" s="45" t="s">
        <v>12340</v>
      </c>
      <c r="E13665" s="45" t="s">
        <v>8524</v>
      </c>
      <c r="AF13665" s="326"/>
    </row>
    <row r="13666" spans="1:32" x14ac:dyDescent="0.25">
      <c r="A13666" s="44" t="s">
        <v>13003</v>
      </c>
      <c r="B13666" s="44" t="s">
        <v>4473</v>
      </c>
      <c r="C13666" s="45">
        <v>241002</v>
      </c>
      <c r="D13666" s="45" t="s">
        <v>12340</v>
      </c>
      <c r="E13666" s="45" t="s">
        <v>5650</v>
      </c>
      <c r="AF13666" s="326"/>
    </row>
    <row r="13667" spans="1:32" x14ac:dyDescent="0.25">
      <c r="A13667" s="44" t="s">
        <v>13003</v>
      </c>
      <c r="B13667" s="44" t="s">
        <v>5447</v>
      </c>
      <c r="C13667" s="45">
        <v>230807</v>
      </c>
      <c r="D13667" s="45" t="s">
        <v>12340</v>
      </c>
      <c r="E13667" s="45" t="s">
        <v>8966</v>
      </c>
      <c r="AF13667" s="326"/>
    </row>
    <row r="13668" spans="1:32" x14ac:dyDescent="0.25">
      <c r="A13668" s="44" t="s">
        <v>846</v>
      </c>
      <c r="B13668" s="44" t="s">
        <v>11338</v>
      </c>
      <c r="C13668" s="45">
        <v>24020201</v>
      </c>
      <c r="D13668" s="45" t="s">
        <v>12340</v>
      </c>
      <c r="E13668" s="45" t="s">
        <v>5444</v>
      </c>
      <c r="AF13668" s="326"/>
    </row>
    <row r="13669" spans="1:32" x14ac:dyDescent="0.25">
      <c r="A13669" s="44" t="s">
        <v>846</v>
      </c>
      <c r="B13669" s="44" t="s">
        <v>3167</v>
      </c>
      <c r="C13669" s="45">
        <v>24020202</v>
      </c>
      <c r="D13669" s="45" t="s">
        <v>12340</v>
      </c>
      <c r="E13669" s="45" t="s">
        <v>5444</v>
      </c>
      <c r="AF13669" s="326"/>
    </row>
    <row r="13670" spans="1:32" x14ac:dyDescent="0.25">
      <c r="A13670" s="44" t="s">
        <v>846</v>
      </c>
      <c r="B13670" s="44" t="s">
        <v>3598</v>
      </c>
      <c r="C13670" s="45">
        <v>250303</v>
      </c>
      <c r="D13670" s="45" t="s">
        <v>12340</v>
      </c>
      <c r="E13670" s="45" t="s">
        <v>12896</v>
      </c>
      <c r="AF13670" s="326"/>
    </row>
    <row r="13671" spans="1:32" x14ac:dyDescent="0.3">
      <c r="A13671" s="372" t="s">
        <v>3247</v>
      </c>
      <c r="B13671" s="372" t="s">
        <v>3249</v>
      </c>
      <c r="C13671" s="125" t="s">
        <v>11935</v>
      </c>
      <c r="D13671" s="32" t="s">
        <v>20621</v>
      </c>
      <c r="E13671" s="125" t="s">
        <v>5452</v>
      </c>
      <c r="F13671" s="125" t="s">
        <v>1236</v>
      </c>
      <c r="G13671" s="125" t="s">
        <v>1236</v>
      </c>
      <c r="AF13671" s="326"/>
    </row>
    <row r="13672" spans="1:32" x14ac:dyDescent="0.3">
      <c r="A13672" s="372" t="s">
        <v>12052</v>
      </c>
      <c r="B13672" s="372" t="s">
        <v>12354</v>
      </c>
      <c r="C13672" s="125" t="s">
        <v>12187</v>
      </c>
      <c r="D13672" s="32" t="s">
        <v>20621</v>
      </c>
      <c r="E13672" s="125" t="s">
        <v>5239</v>
      </c>
      <c r="F13672" s="125" t="s">
        <v>1236</v>
      </c>
      <c r="G13672" s="125" t="s">
        <v>1237</v>
      </c>
      <c r="AF13672" s="326"/>
    </row>
    <row r="13673" spans="1:32" x14ac:dyDescent="0.25">
      <c r="A13673" s="44" t="s">
        <v>8561</v>
      </c>
      <c r="B13673" s="44" t="s">
        <v>977</v>
      </c>
      <c r="C13673" s="45">
        <v>230805</v>
      </c>
      <c r="D13673" s="45" t="s">
        <v>12340</v>
      </c>
      <c r="E13673" s="45" t="s">
        <v>4380</v>
      </c>
      <c r="AF13673" s="326"/>
    </row>
    <row r="13674" spans="1:32" x14ac:dyDescent="0.25">
      <c r="A13674" s="44" t="s">
        <v>18186</v>
      </c>
      <c r="B13674" s="44" t="s">
        <v>16157</v>
      </c>
      <c r="C13674" s="45" t="s">
        <v>14906</v>
      </c>
      <c r="D13674" s="93" t="s">
        <v>3876</v>
      </c>
      <c r="E13674" s="359">
        <f>DATE(2029,5,19)</f>
        <v>47257</v>
      </c>
      <c r="F13674" s="93"/>
      <c r="G13674" s="93"/>
      <c r="H13674" s="93"/>
      <c r="I13674" s="99"/>
      <c r="J13674" s="99"/>
      <c r="K13674" s="99"/>
      <c r="L13674" s="99"/>
      <c r="M13674" s="99"/>
      <c r="N13674" s="99"/>
      <c r="O13674" s="99"/>
      <c r="P13674" s="99"/>
      <c r="Q13674" s="99"/>
      <c r="R13674" s="99"/>
      <c r="S13674" s="99"/>
      <c r="T13674" s="99"/>
      <c r="U13674" s="99"/>
      <c r="V13674" s="99"/>
      <c r="W13674" s="99"/>
      <c r="X13674" s="99"/>
      <c r="Y13674" s="99"/>
      <c r="Z13674" s="99"/>
      <c r="AF13674" s="326"/>
    </row>
    <row r="13675" spans="1:32" x14ac:dyDescent="0.25">
      <c r="A13675" s="44" t="s">
        <v>14735</v>
      </c>
      <c r="B13675" s="44" t="s">
        <v>13117</v>
      </c>
      <c r="C13675" s="45">
        <v>11.25</v>
      </c>
      <c r="D13675" s="45" t="s">
        <v>13565</v>
      </c>
      <c r="E13675" s="46">
        <v>47664</v>
      </c>
      <c r="F13675" s="45"/>
      <c r="G13675" s="93"/>
      <c r="H13675" s="93"/>
      <c r="I13675" s="99"/>
      <c r="J13675" s="99"/>
      <c r="K13675" s="99"/>
      <c r="L13675" s="99"/>
      <c r="M13675" s="99"/>
      <c r="N13675" s="99"/>
      <c r="O13675" s="99"/>
      <c r="P13675" s="99"/>
      <c r="Q13675" s="99"/>
      <c r="R13675" s="99"/>
      <c r="S13675" s="99"/>
      <c r="T13675" s="99"/>
      <c r="U13675" s="99"/>
      <c r="V13675" s="99"/>
      <c r="W13675" s="99"/>
      <c r="X13675" s="99"/>
      <c r="Y13675" s="99"/>
      <c r="Z13675" s="99"/>
      <c r="AF13675" s="326"/>
    </row>
    <row r="13676" spans="1:32" x14ac:dyDescent="0.25">
      <c r="A13676" s="44" t="s">
        <v>19617</v>
      </c>
      <c r="B13676" s="44" t="s">
        <v>5447</v>
      </c>
      <c r="C13676" s="45">
        <v>250802</v>
      </c>
      <c r="D13676" s="45" t="s">
        <v>12340</v>
      </c>
      <c r="E13676" s="45" t="s">
        <v>10682</v>
      </c>
      <c r="AF13676" s="326"/>
    </row>
    <row r="13677" spans="1:32" x14ac:dyDescent="0.25">
      <c r="A13677" s="44" t="s">
        <v>17843</v>
      </c>
      <c r="B13677" s="44" t="s">
        <v>20343</v>
      </c>
      <c r="C13677" s="45" t="s">
        <v>17817</v>
      </c>
      <c r="D13677" s="32" t="s">
        <v>12570</v>
      </c>
      <c r="E13677" s="46">
        <v>46387</v>
      </c>
      <c r="AF13677" s="326"/>
    </row>
    <row r="13678" spans="1:32" x14ac:dyDescent="0.3">
      <c r="A13678" s="372" t="s">
        <v>12484</v>
      </c>
      <c r="B13678" s="372" t="s">
        <v>12190</v>
      </c>
      <c r="C13678" s="125" t="s">
        <v>12191</v>
      </c>
      <c r="D13678" s="32" t="s">
        <v>20621</v>
      </c>
      <c r="E13678" s="125" t="s">
        <v>5239</v>
      </c>
      <c r="F13678" s="125" t="s">
        <v>1237</v>
      </c>
      <c r="G13678" s="125" t="s">
        <v>1237</v>
      </c>
      <c r="AF13678" s="326"/>
    </row>
    <row r="13679" spans="1:32" x14ac:dyDescent="0.3">
      <c r="A13679" s="372" t="s">
        <v>12484</v>
      </c>
      <c r="B13679" s="372" t="s">
        <v>12354</v>
      </c>
      <c r="C13679" s="125" t="s">
        <v>12187</v>
      </c>
      <c r="D13679" s="32" t="s">
        <v>20621</v>
      </c>
      <c r="E13679" s="125" t="s">
        <v>5239</v>
      </c>
      <c r="F13679" s="125" t="s">
        <v>1237</v>
      </c>
      <c r="G13679" s="125" t="s">
        <v>1237</v>
      </c>
      <c r="AF13679" s="326"/>
    </row>
    <row r="13680" spans="1:32" x14ac:dyDescent="0.25">
      <c r="A13680" s="44" t="s">
        <v>19618</v>
      </c>
      <c r="B13680" s="44" t="s">
        <v>5639</v>
      </c>
      <c r="C13680" s="45">
        <v>26010401</v>
      </c>
      <c r="D13680" s="45" t="s">
        <v>12340</v>
      </c>
      <c r="E13680" s="45" t="s">
        <v>18836</v>
      </c>
      <c r="AF13680" s="326"/>
    </row>
    <row r="13681" spans="1:32" x14ac:dyDescent="0.25">
      <c r="A13681" s="44" t="s">
        <v>19618</v>
      </c>
      <c r="B13681" s="44" t="s">
        <v>3298</v>
      </c>
      <c r="C13681" s="45">
        <v>26010402</v>
      </c>
      <c r="D13681" s="45" t="s">
        <v>12340</v>
      </c>
      <c r="E13681" s="45" t="s">
        <v>18836</v>
      </c>
      <c r="AF13681" s="326"/>
    </row>
    <row r="13682" spans="1:32" x14ac:dyDescent="0.3">
      <c r="A13682" s="372" t="s">
        <v>17545</v>
      </c>
      <c r="B13682" s="372" t="s">
        <v>5068</v>
      </c>
      <c r="C13682" s="125" t="s">
        <v>17595</v>
      </c>
      <c r="D13682" s="32" t="s">
        <v>20621</v>
      </c>
      <c r="E13682" s="125" t="s">
        <v>5246</v>
      </c>
      <c r="F13682" s="125" t="s">
        <v>1236</v>
      </c>
      <c r="G13682" s="125" t="s">
        <v>1237</v>
      </c>
      <c r="AF13682" s="326"/>
    </row>
    <row r="13683" spans="1:32" x14ac:dyDescent="0.25">
      <c r="A13683" s="44" t="s">
        <v>8562</v>
      </c>
      <c r="B13683" s="44" t="s">
        <v>11296</v>
      </c>
      <c r="C13683" s="45">
        <v>240402</v>
      </c>
      <c r="D13683" s="45" t="s">
        <v>12340</v>
      </c>
      <c r="E13683" s="45" t="s">
        <v>5311</v>
      </c>
      <c r="AF13683" s="326"/>
    </row>
    <row r="13684" spans="1:32" x14ac:dyDescent="0.25">
      <c r="A13684" s="44" t="s">
        <v>8562</v>
      </c>
      <c r="B13684" s="44" t="s">
        <v>5447</v>
      </c>
      <c r="C13684" s="45">
        <v>240804</v>
      </c>
      <c r="D13684" s="45" t="s">
        <v>12340</v>
      </c>
      <c r="E13684" s="45" t="s">
        <v>12234</v>
      </c>
      <c r="AF13684" s="326"/>
    </row>
    <row r="13685" spans="1:32" x14ac:dyDescent="0.25">
      <c r="A13685" s="44" t="s">
        <v>8562</v>
      </c>
      <c r="B13685" s="44" t="s">
        <v>5519</v>
      </c>
      <c r="C13685" s="45">
        <v>250302</v>
      </c>
      <c r="D13685" s="45" t="s">
        <v>12340</v>
      </c>
      <c r="E13685" s="45" t="s">
        <v>5580</v>
      </c>
      <c r="AF13685" s="326"/>
    </row>
    <row r="13686" spans="1:32" x14ac:dyDescent="0.3">
      <c r="A13686" s="372" t="s">
        <v>20545</v>
      </c>
      <c r="B13686" s="372" t="s">
        <v>1213</v>
      </c>
      <c r="C13686" s="125" t="s">
        <v>20615</v>
      </c>
      <c r="D13686" s="32" t="s">
        <v>20621</v>
      </c>
      <c r="E13686" s="125" t="s">
        <v>10032</v>
      </c>
      <c r="F13686" s="125" t="s">
        <v>1237</v>
      </c>
      <c r="G13686" s="125" t="s">
        <v>1236</v>
      </c>
      <c r="AF13686" s="326"/>
    </row>
    <row r="13687" spans="1:32" x14ac:dyDescent="0.25">
      <c r="A13687" s="256" t="s">
        <v>15314</v>
      </c>
      <c r="B13687" s="256" t="s">
        <v>15247</v>
      </c>
      <c r="C13687" s="53" t="s">
        <v>15418</v>
      </c>
      <c r="D13687" s="93" t="s">
        <v>5891</v>
      </c>
      <c r="E13687" s="257">
        <v>47502</v>
      </c>
      <c r="F13687" s="93"/>
      <c r="G13687" s="93"/>
      <c r="H13687" s="93"/>
      <c r="I13687" s="99"/>
      <c r="J13687" s="99"/>
      <c r="K13687" s="99"/>
      <c r="L13687" s="99"/>
      <c r="M13687" s="99"/>
      <c r="N13687" s="99"/>
      <c r="O13687" s="99"/>
      <c r="P13687" s="99"/>
      <c r="Q13687" s="99"/>
      <c r="R13687" s="99"/>
      <c r="S13687" s="99"/>
      <c r="T13687" s="99"/>
      <c r="U13687" s="99"/>
      <c r="V13687" s="99"/>
      <c r="W13687" s="99"/>
      <c r="X13687" s="99"/>
      <c r="Y13687" s="99"/>
      <c r="Z13687" s="99"/>
      <c r="AF13687" s="326"/>
    </row>
    <row r="13688" spans="1:32" x14ac:dyDescent="0.25">
      <c r="A13688" s="44" t="s">
        <v>11630</v>
      </c>
      <c r="B13688" s="44" t="s">
        <v>3299</v>
      </c>
      <c r="C13688" s="45">
        <v>24020302</v>
      </c>
      <c r="D13688" s="45" t="s">
        <v>12340</v>
      </c>
      <c r="E13688" s="45" t="s">
        <v>5444</v>
      </c>
      <c r="AF13688" s="326"/>
    </row>
    <row r="13689" spans="1:32" x14ac:dyDescent="0.25">
      <c r="A13689" s="44" t="s">
        <v>11630</v>
      </c>
      <c r="B13689" s="44" t="s">
        <v>11299</v>
      </c>
      <c r="C13689" s="45">
        <v>24020301</v>
      </c>
      <c r="D13689" s="45" t="s">
        <v>12340</v>
      </c>
      <c r="E13689" s="45" t="s">
        <v>5444</v>
      </c>
      <c r="AF13689" s="326"/>
    </row>
    <row r="13690" spans="1:32" x14ac:dyDescent="0.25">
      <c r="A13690" s="44" t="s">
        <v>8463</v>
      </c>
      <c r="B13690" s="44" t="s">
        <v>1360</v>
      </c>
      <c r="C13690" s="56" t="s">
        <v>6043</v>
      </c>
      <c r="D13690" s="56" t="s">
        <v>2582</v>
      </c>
      <c r="E13690" s="69">
        <v>45473</v>
      </c>
      <c r="F13690" s="45"/>
      <c r="G13690" s="45"/>
      <c r="H13690" s="93"/>
      <c r="I13690" s="99"/>
      <c r="J13690" s="99"/>
      <c r="K13690" s="99"/>
      <c r="L13690" s="99"/>
      <c r="M13690" s="44"/>
      <c r="N13690" s="99"/>
      <c r="O13690" s="99"/>
      <c r="P13690" s="99"/>
      <c r="Q13690" s="99"/>
      <c r="R13690" s="99"/>
      <c r="S13690" s="99"/>
      <c r="T13690" s="99"/>
      <c r="U13690" s="99"/>
      <c r="V13690" s="99"/>
      <c r="W13690" s="99"/>
      <c r="X13690" s="99"/>
      <c r="Y13690" s="99"/>
      <c r="Z13690" s="99"/>
      <c r="AF13690" s="326"/>
    </row>
    <row r="13691" spans="1:32" x14ac:dyDescent="0.3">
      <c r="A13691" s="372" t="s">
        <v>12485</v>
      </c>
      <c r="B13691" s="372" t="s">
        <v>4223</v>
      </c>
      <c r="C13691" s="125" t="s">
        <v>12347</v>
      </c>
      <c r="D13691" s="32" t="s">
        <v>20621</v>
      </c>
      <c r="E13691" s="125" t="s">
        <v>5075</v>
      </c>
      <c r="F13691" s="125" t="s">
        <v>1236</v>
      </c>
      <c r="G13691" s="125" t="s">
        <v>1237</v>
      </c>
      <c r="AF13691" s="326"/>
    </row>
    <row r="13692" spans="1:32" x14ac:dyDescent="0.25">
      <c r="A13692" s="44" t="s">
        <v>17224</v>
      </c>
      <c r="B13692" s="44" t="s">
        <v>3597</v>
      </c>
      <c r="C13692" s="45">
        <v>250503</v>
      </c>
      <c r="D13692" s="45" t="s">
        <v>12340</v>
      </c>
      <c r="E13692" s="45" t="s">
        <v>16904</v>
      </c>
      <c r="AF13692" s="326"/>
    </row>
    <row r="13693" spans="1:32" x14ac:dyDescent="0.25">
      <c r="A13693" s="44" t="s">
        <v>17224</v>
      </c>
      <c r="B13693" s="44" t="s">
        <v>16907</v>
      </c>
      <c r="C13693" s="45">
        <v>25050401</v>
      </c>
      <c r="D13693" s="45" t="s">
        <v>12340</v>
      </c>
      <c r="E13693" s="45" t="s">
        <v>7651</v>
      </c>
      <c r="AF13693" s="326"/>
    </row>
    <row r="13694" spans="1:32" x14ac:dyDescent="0.25">
      <c r="A13694" s="44" t="s">
        <v>19619</v>
      </c>
      <c r="B13694" s="44" t="s">
        <v>967</v>
      </c>
      <c r="C13694" s="45">
        <v>230601</v>
      </c>
      <c r="D13694" s="45" t="s">
        <v>12340</v>
      </c>
      <c r="E13694" s="45" t="s">
        <v>8383</v>
      </c>
      <c r="AF13694" s="326"/>
    </row>
    <row r="13695" spans="1:32" x14ac:dyDescent="0.25">
      <c r="A13695" s="44" t="s">
        <v>19619</v>
      </c>
      <c r="B13695" s="44" t="s">
        <v>10031</v>
      </c>
      <c r="C13695" s="45">
        <v>240101</v>
      </c>
      <c r="D13695" s="45" t="s">
        <v>12340</v>
      </c>
      <c r="E13695" s="45" t="s">
        <v>10032</v>
      </c>
      <c r="AF13695" s="326"/>
    </row>
    <row r="13696" spans="1:32" x14ac:dyDescent="0.25">
      <c r="A13696" s="44" t="s">
        <v>9681</v>
      </c>
      <c r="B13696" s="44" t="s">
        <v>16300</v>
      </c>
      <c r="C13696" s="45" t="s">
        <v>14967</v>
      </c>
      <c r="D13696" s="93" t="s">
        <v>3876</v>
      </c>
      <c r="E13696" s="359">
        <f>DATE(2029,5,14)</f>
        <v>47252</v>
      </c>
      <c r="F13696" s="93"/>
      <c r="G13696" s="93"/>
      <c r="H13696" s="93"/>
      <c r="I13696" s="99"/>
      <c r="J13696" s="99"/>
      <c r="K13696" s="99"/>
      <c r="L13696" s="99"/>
      <c r="M13696" s="99"/>
      <c r="N13696" s="99"/>
      <c r="O13696" s="99"/>
      <c r="P13696" s="99"/>
      <c r="Q13696" s="99"/>
      <c r="R13696" s="99"/>
      <c r="S13696" s="99"/>
      <c r="T13696" s="99"/>
      <c r="U13696" s="99"/>
      <c r="V13696" s="99"/>
      <c r="W13696" s="99"/>
      <c r="X13696" s="99"/>
      <c r="Y13696" s="99"/>
      <c r="Z13696" s="99"/>
      <c r="AF13696" s="326"/>
    </row>
    <row r="13697" spans="1:32" x14ac:dyDescent="0.25">
      <c r="A13697" s="44" t="s">
        <v>9681</v>
      </c>
      <c r="B13697" s="44" t="s">
        <v>16301</v>
      </c>
      <c r="C13697" s="45" t="s">
        <v>9945</v>
      </c>
      <c r="D13697" s="93" t="s">
        <v>3876</v>
      </c>
      <c r="E13697" s="359">
        <f>DATE(2027,12,4)</f>
        <v>46725</v>
      </c>
      <c r="F13697" s="93"/>
      <c r="G13697" s="93"/>
      <c r="H13697" s="93"/>
      <c r="I13697" s="99"/>
      <c r="J13697" s="99"/>
      <c r="K13697" s="99"/>
      <c r="L13697" s="99"/>
      <c r="M13697" s="99"/>
      <c r="N13697" s="99"/>
      <c r="O13697" s="99"/>
      <c r="P13697" s="99"/>
      <c r="Q13697" s="99"/>
      <c r="R13697" s="99"/>
      <c r="S13697" s="99"/>
      <c r="T13697" s="99"/>
      <c r="U13697" s="99"/>
      <c r="V13697" s="99"/>
      <c r="W13697" s="99"/>
      <c r="X13697" s="99"/>
      <c r="Y13697" s="99"/>
      <c r="Z13697" s="99"/>
      <c r="AF13697" s="326"/>
    </row>
    <row r="13698" spans="1:32" x14ac:dyDescent="0.3">
      <c r="A13698" s="372" t="s">
        <v>3273</v>
      </c>
      <c r="B13698" s="372" t="s">
        <v>1204</v>
      </c>
      <c r="C13698" s="125" t="s">
        <v>14352</v>
      </c>
      <c r="D13698" s="32" t="s">
        <v>20621</v>
      </c>
      <c r="E13698" s="125" t="s">
        <v>13567</v>
      </c>
      <c r="F13698" s="125" t="s">
        <v>1236</v>
      </c>
      <c r="G13698" s="125" t="s">
        <v>1237</v>
      </c>
      <c r="AF13698" s="326"/>
    </row>
    <row r="13699" spans="1:32" x14ac:dyDescent="0.3">
      <c r="A13699" s="372" t="s">
        <v>3273</v>
      </c>
      <c r="B13699" s="372" t="s">
        <v>5059</v>
      </c>
      <c r="C13699" s="125" t="s">
        <v>17475</v>
      </c>
      <c r="D13699" s="32" t="s">
        <v>20621</v>
      </c>
      <c r="E13699" s="125" t="s">
        <v>5246</v>
      </c>
      <c r="F13699" s="125" t="s">
        <v>1236</v>
      </c>
      <c r="G13699" s="125" t="s">
        <v>1237</v>
      </c>
      <c r="AF13699" s="326"/>
    </row>
    <row r="13700" spans="1:32" x14ac:dyDescent="0.25">
      <c r="A13700" s="44" t="s">
        <v>3273</v>
      </c>
      <c r="B13700" s="44" t="s">
        <v>20353</v>
      </c>
      <c r="C13700" s="45" t="s">
        <v>20354</v>
      </c>
      <c r="D13700" s="32" t="s">
        <v>12570</v>
      </c>
      <c r="E13700" s="46">
        <v>46507</v>
      </c>
      <c r="AF13700" s="326"/>
    </row>
    <row r="13701" spans="1:32" x14ac:dyDescent="0.25">
      <c r="A13701" s="44" t="s">
        <v>3273</v>
      </c>
      <c r="B13701" s="44" t="s">
        <v>965</v>
      </c>
      <c r="C13701" s="45">
        <v>220303</v>
      </c>
      <c r="D13701" s="45" t="s">
        <v>12340</v>
      </c>
      <c r="E13701" s="45" t="s">
        <v>2686</v>
      </c>
      <c r="AF13701" s="326"/>
    </row>
    <row r="13702" spans="1:32" x14ac:dyDescent="0.25">
      <c r="A13702" s="44" t="s">
        <v>19620</v>
      </c>
      <c r="B13702" s="44" t="s">
        <v>3298</v>
      </c>
      <c r="C13702" s="45">
        <v>26010402</v>
      </c>
      <c r="D13702" s="45" t="s">
        <v>12340</v>
      </c>
      <c r="E13702" s="45" t="s">
        <v>18836</v>
      </c>
      <c r="AF13702" s="326"/>
    </row>
    <row r="13703" spans="1:32" x14ac:dyDescent="0.25">
      <c r="A13703" s="44" t="s">
        <v>19620</v>
      </c>
      <c r="B13703" s="44" t="s">
        <v>5639</v>
      </c>
      <c r="C13703" s="45">
        <v>26010401</v>
      </c>
      <c r="D13703" s="45" t="s">
        <v>12340</v>
      </c>
      <c r="E13703" s="45" t="s">
        <v>18836</v>
      </c>
      <c r="AF13703" s="326"/>
    </row>
    <row r="13704" spans="1:32" x14ac:dyDescent="0.25">
      <c r="A13704" s="44" t="s">
        <v>5670</v>
      </c>
      <c r="B13704" s="44" t="s">
        <v>152</v>
      </c>
      <c r="C13704" s="45" t="s">
        <v>8100</v>
      </c>
      <c r="D13704" s="45" t="s">
        <v>12177</v>
      </c>
      <c r="E13704" s="45" t="s">
        <v>5073</v>
      </c>
      <c r="F13704" s="93"/>
      <c r="G13704" s="93"/>
      <c r="H13704" s="93"/>
      <c r="I13704" s="99"/>
      <c r="J13704" s="99"/>
      <c r="K13704" s="99"/>
      <c r="L13704" s="99"/>
      <c r="M13704" s="99"/>
      <c r="N13704" s="99"/>
      <c r="O13704" s="99"/>
      <c r="P13704" s="99"/>
      <c r="Q13704" s="99"/>
      <c r="R13704" s="99"/>
      <c r="S13704" s="99"/>
      <c r="T13704" s="99"/>
      <c r="U13704" s="99"/>
      <c r="V13704" s="99"/>
      <c r="W13704" s="99"/>
      <c r="X13704" s="99"/>
      <c r="Y13704" s="99"/>
      <c r="Z13704" s="99"/>
      <c r="AF13704" s="326"/>
    </row>
    <row r="13705" spans="1:32" x14ac:dyDescent="0.25">
      <c r="A13705" s="44" t="s">
        <v>5670</v>
      </c>
      <c r="B13705" s="44" t="s">
        <v>965</v>
      </c>
      <c r="C13705" s="45">
        <v>220303</v>
      </c>
      <c r="D13705" s="45" t="s">
        <v>12340</v>
      </c>
      <c r="E13705" s="45" t="s">
        <v>2686</v>
      </c>
      <c r="AF13705" s="326"/>
    </row>
    <row r="13706" spans="1:32" x14ac:dyDescent="0.25">
      <c r="A13706" s="44" t="s">
        <v>5670</v>
      </c>
      <c r="B13706" s="44" t="s">
        <v>152</v>
      </c>
      <c r="C13706" s="45" t="s">
        <v>8100</v>
      </c>
      <c r="D13706" s="45" t="s">
        <v>10697</v>
      </c>
      <c r="E13706" s="46">
        <v>46295</v>
      </c>
      <c r="F13706" s="93"/>
      <c r="G13706" s="93"/>
      <c r="H13706" s="93"/>
      <c r="I13706" s="99"/>
      <c r="J13706" s="99"/>
      <c r="K13706" s="99"/>
      <c r="L13706" s="99"/>
      <c r="M13706" s="44"/>
      <c r="N13706" s="99"/>
      <c r="O13706" s="99"/>
      <c r="P13706" s="99"/>
      <c r="Q13706" s="99"/>
      <c r="R13706" s="99"/>
      <c r="S13706" s="99"/>
      <c r="T13706" s="99"/>
      <c r="U13706" s="99"/>
      <c r="V13706" s="99"/>
      <c r="W13706" s="99"/>
      <c r="X13706" s="99"/>
      <c r="Y13706" s="99"/>
      <c r="Z13706" s="99"/>
      <c r="AF13706" s="326"/>
    </row>
    <row r="13707" spans="1:32" x14ac:dyDescent="0.25">
      <c r="A13707" s="44" t="s">
        <v>14548</v>
      </c>
      <c r="B13707" s="44" t="s">
        <v>20343</v>
      </c>
      <c r="C13707" s="45" t="s">
        <v>14521</v>
      </c>
      <c r="D13707" s="32" t="s">
        <v>12570</v>
      </c>
      <c r="E13707" s="46">
        <v>46387</v>
      </c>
      <c r="AF13707" s="326"/>
    </row>
    <row r="13708" spans="1:32" x14ac:dyDescent="0.3">
      <c r="A13708" s="372" t="s">
        <v>847</v>
      </c>
      <c r="B13708" s="372" t="s">
        <v>3249</v>
      </c>
      <c r="C13708" s="125" t="s">
        <v>11935</v>
      </c>
      <c r="D13708" s="32" t="s">
        <v>20621</v>
      </c>
      <c r="E13708" s="125" t="s">
        <v>5452</v>
      </c>
      <c r="F13708" s="125" t="s">
        <v>1236</v>
      </c>
      <c r="G13708" s="125" t="s">
        <v>1236</v>
      </c>
      <c r="AF13708" s="326"/>
    </row>
    <row r="13709" spans="1:32" x14ac:dyDescent="0.25">
      <c r="A13709" s="44" t="s">
        <v>847</v>
      </c>
      <c r="B13709" s="44" t="s">
        <v>3166</v>
      </c>
      <c r="C13709" s="45">
        <v>230902</v>
      </c>
      <c r="D13709" s="45" t="s">
        <v>12340</v>
      </c>
      <c r="E13709" s="45" t="s">
        <v>8524</v>
      </c>
      <c r="AF13709" s="326"/>
    </row>
    <row r="13710" spans="1:32" x14ac:dyDescent="0.25">
      <c r="A13710" s="44" t="s">
        <v>847</v>
      </c>
      <c r="B13710" s="44" t="s">
        <v>11338</v>
      </c>
      <c r="C13710" s="45">
        <v>24020201</v>
      </c>
      <c r="D13710" s="45" t="s">
        <v>12340</v>
      </c>
      <c r="E13710" s="45" t="s">
        <v>5444</v>
      </c>
      <c r="AF13710" s="326"/>
    </row>
    <row r="13711" spans="1:32" x14ac:dyDescent="0.25">
      <c r="A13711" s="44" t="s">
        <v>847</v>
      </c>
      <c r="B13711" s="44" t="s">
        <v>3167</v>
      </c>
      <c r="C13711" s="45">
        <v>24020202</v>
      </c>
      <c r="D13711" s="45" t="s">
        <v>12340</v>
      </c>
      <c r="E13711" s="45" t="s">
        <v>5444</v>
      </c>
      <c r="AF13711" s="326"/>
    </row>
    <row r="13712" spans="1:32" x14ac:dyDescent="0.25">
      <c r="A13712" s="44" t="s">
        <v>14498</v>
      </c>
      <c r="B13712" s="44" t="s">
        <v>14482</v>
      </c>
      <c r="C13712" s="45" t="s">
        <v>14499</v>
      </c>
      <c r="D13712" s="46" t="s">
        <v>13037</v>
      </c>
      <c r="E13712" s="46">
        <v>46162</v>
      </c>
      <c r="AF13712" s="326"/>
    </row>
    <row r="13713" spans="1:32" x14ac:dyDescent="0.25">
      <c r="A13713" s="44" t="s">
        <v>1578</v>
      </c>
      <c r="B13713" s="44" t="s">
        <v>7197</v>
      </c>
      <c r="C13713" s="45" t="s">
        <v>7219</v>
      </c>
      <c r="D13713" s="45" t="s">
        <v>12177</v>
      </c>
      <c r="E13713" s="46">
        <v>46490</v>
      </c>
      <c r="F13713" s="93"/>
      <c r="G13713" s="93"/>
      <c r="H13713" s="93"/>
      <c r="I13713" s="99"/>
      <c r="J13713" s="99"/>
      <c r="K13713" s="99"/>
      <c r="L13713" s="99"/>
      <c r="M13713" s="99"/>
      <c r="N13713" s="99"/>
      <c r="O13713" s="99"/>
      <c r="P13713" s="99"/>
      <c r="Q13713" s="99"/>
      <c r="R13713" s="99"/>
      <c r="S13713" s="99"/>
      <c r="T13713" s="99"/>
      <c r="U13713" s="99"/>
      <c r="V13713" s="99"/>
      <c r="W13713" s="99"/>
      <c r="X13713" s="99"/>
      <c r="Y13713" s="99"/>
      <c r="Z13713" s="99"/>
      <c r="AF13713" s="326"/>
    </row>
    <row r="13714" spans="1:32" x14ac:dyDescent="0.25">
      <c r="A13714" s="44" t="s">
        <v>1578</v>
      </c>
      <c r="B13714" s="44" t="s">
        <v>7197</v>
      </c>
      <c r="C13714" s="45" t="s">
        <v>7219</v>
      </c>
      <c r="D13714" s="93" t="s">
        <v>18817</v>
      </c>
      <c r="E13714" s="45" t="s">
        <v>18708</v>
      </c>
      <c r="F13714" s="379"/>
      <c r="G13714" s="379"/>
      <c r="H13714" s="379"/>
      <c r="I13714" s="380"/>
      <c r="J13714" s="380"/>
      <c r="K13714" s="380"/>
      <c r="L13714" s="380"/>
      <c r="M13714" s="380"/>
      <c r="N13714" s="380"/>
      <c r="O13714" s="380"/>
      <c r="P13714" s="380"/>
      <c r="Q13714" s="380"/>
      <c r="R13714" s="380"/>
      <c r="S13714" s="380"/>
      <c r="T13714" s="380"/>
      <c r="U13714" s="380"/>
      <c r="V13714" s="380"/>
      <c r="W13714" s="380"/>
      <c r="X13714" s="380"/>
      <c r="Y13714" s="380"/>
      <c r="Z13714" s="380"/>
      <c r="AA13714" s="380"/>
      <c r="AF13714" s="326"/>
    </row>
    <row r="13715" spans="1:32" x14ac:dyDescent="0.25">
      <c r="A13715" s="44" t="s">
        <v>1578</v>
      </c>
      <c r="B13715" s="44" t="s">
        <v>7197</v>
      </c>
      <c r="C13715" s="45" t="s">
        <v>7219</v>
      </c>
      <c r="D13715" s="45" t="s">
        <v>10697</v>
      </c>
      <c r="E13715" s="45" t="s">
        <v>7230</v>
      </c>
      <c r="F13715" s="93"/>
      <c r="G13715" s="93"/>
      <c r="H13715" s="93"/>
      <c r="I13715" s="99"/>
      <c r="J13715" s="99"/>
      <c r="K13715" s="99"/>
      <c r="L13715" s="99"/>
      <c r="M13715" s="44"/>
      <c r="N13715" s="99"/>
      <c r="O13715" s="99"/>
      <c r="P13715" s="99"/>
      <c r="Q13715" s="99"/>
      <c r="R13715" s="99"/>
      <c r="S13715" s="99"/>
      <c r="T13715" s="99"/>
      <c r="U13715" s="99"/>
      <c r="V13715" s="99"/>
      <c r="W13715" s="99"/>
      <c r="X13715" s="99"/>
      <c r="Y13715" s="99"/>
      <c r="Z13715" s="99"/>
      <c r="AA13715" s="380"/>
      <c r="AF13715" s="326"/>
    </row>
    <row r="13716" spans="1:32" x14ac:dyDescent="0.25">
      <c r="A13716" s="44" t="s">
        <v>5671</v>
      </c>
      <c r="B13716" s="44" t="s">
        <v>2433</v>
      </c>
      <c r="C13716" s="45">
        <v>220105</v>
      </c>
      <c r="D13716" s="45" t="s">
        <v>12340</v>
      </c>
      <c r="E13716" s="45" t="s">
        <v>2686</v>
      </c>
      <c r="AF13716" s="326"/>
    </row>
    <row r="13717" spans="1:32" x14ac:dyDescent="0.25">
      <c r="A13717" s="44" t="s">
        <v>9682</v>
      </c>
      <c r="B13717" s="44" t="s">
        <v>15880</v>
      </c>
      <c r="C13717" s="45" t="s">
        <v>5404</v>
      </c>
      <c r="D13717" s="93" t="s">
        <v>3876</v>
      </c>
      <c r="E13717" s="359">
        <f>DATE(2026,11,7)</f>
        <v>46333</v>
      </c>
      <c r="F13717" s="93"/>
      <c r="G13717" s="93"/>
      <c r="H13717" s="93"/>
      <c r="I13717" s="99"/>
      <c r="J13717" s="99"/>
      <c r="K13717" s="99"/>
      <c r="L13717" s="99"/>
      <c r="M13717" s="99"/>
      <c r="N13717" s="99"/>
      <c r="O13717" s="99"/>
      <c r="P13717" s="99"/>
      <c r="Q13717" s="99"/>
      <c r="R13717" s="99"/>
      <c r="S13717" s="99"/>
      <c r="T13717" s="99"/>
      <c r="U13717" s="99"/>
      <c r="V13717" s="99"/>
      <c r="W13717" s="99"/>
      <c r="X13717" s="99"/>
      <c r="Y13717" s="99"/>
      <c r="Z13717" s="99"/>
      <c r="AA13717" s="380"/>
      <c r="AF13717" s="326"/>
    </row>
    <row r="13718" spans="1:32" x14ac:dyDescent="0.3">
      <c r="A13718" s="372" t="s">
        <v>16648</v>
      </c>
      <c r="B13718" s="372" t="s">
        <v>1218</v>
      </c>
      <c r="C13718" s="125" t="s">
        <v>11922</v>
      </c>
      <c r="D13718" s="32" t="s">
        <v>20621</v>
      </c>
      <c r="E13718" s="125" t="s">
        <v>8976</v>
      </c>
      <c r="F13718" s="125" t="s">
        <v>1237</v>
      </c>
      <c r="G13718" s="125" t="s">
        <v>1237</v>
      </c>
      <c r="AF13718" s="326"/>
    </row>
    <row r="13719" spans="1:32" x14ac:dyDescent="0.3">
      <c r="A13719" s="372" t="s">
        <v>16648</v>
      </c>
      <c r="B13719" s="372" t="s">
        <v>16875</v>
      </c>
      <c r="C13719" s="125" t="s">
        <v>16876</v>
      </c>
      <c r="D13719" s="32" t="s">
        <v>20621</v>
      </c>
      <c r="E13719" s="125" t="s">
        <v>16883</v>
      </c>
      <c r="F13719" s="125" t="s">
        <v>1237</v>
      </c>
      <c r="G13719" s="125" t="s">
        <v>1237</v>
      </c>
      <c r="AF13719" s="326"/>
    </row>
    <row r="13720" spans="1:32" x14ac:dyDescent="0.25">
      <c r="A13720" s="44" t="s">
        <v>11631</v>
      </c>
      <c r="B13720" s="44" t="s">
        <v>11304</v>
      </c>
      <c r="C13720" s="45">
        <v>240403</v>
      </c>
      <c r="D13720" s="45" t="s">
        <v>12340</v>
      </c>
      <c r="E13720" s="45" t="s">
        <v>5311</v>
      </c>
      <c r="AF13720" s="326"/>
    </row>
    <row r="13721" spans="1:32" x14ac:dyDescent="0.3">
      <c r="A13721" s="372" t="s">
        <v>12486</v>
      </c>
      <c r="B13721" s="372" t="s">
        <v>12190</v>
      </c>
      <c r="C13721" s="125" t="s">
        <v>12191</v>
      </c>
      <c r="D13721" s="32" t="s">
        <v>20621</v>
      </c>
      <c r="E13721" s="125" t="s">
        <v>5239</v>
      </c>
      <c r="F13721" s="125" t="s">
        <v>1236</v>
      </c>
      <c r="G13721" s="125" t="s">
        <v>1237</v>
      </c>
      <c r="AF13721" s="326"/>
    </row>
    <row r="13722" spans="1:32" x14ac:dyDescent="0.25">
      <c r="A13722" s="44" t="s">
        <v>15730</v>
      </c>
      <c r="B13722" s="44" t="s">
        <v>2610</v>
      </c>
      <c r="C13722" s="45" t="s">
        <v>15731</v>
      </c>
      <c r="D13722" s="46" t="s">
        <v>13037</v>
      </c>
      <c r="E13722" s="46">
        <v>46162</v>
      </c>
      <c r="AF13722" s="326"/>
    </row>
    <row r="13723" spans="1:32" x14ac:dyDescent="0.25">
      <c r="A13723" s="44" t="s">
        <v>15730</v>
      </c>
      <c r="B13723" s="44" t="s">
        <v>2610</v>
      </c>
      <c r="C13723" s="45" t="s">
        <v>15731</v>
      </c>
      <c r="D13723" s="46" t="s">
        <v>13037</v>
      </c>
      <c r="E13723" s="46">
        <v>46162</v>
      </c>
      <c r="AF13723" s="326"/>
    </row>
    <row r="13724" spans="1:32" x14ac:dyDescent="0.25">
      <c r="A13724" s="44" t="s">
        <v>15730</v>
      </c>
      <c r="B13724" s="44" t="s">
        <v>2610</v>
      </c>
      <c r="C13724" s="45" t="s">
        <v>15731</v>
      </c>
      <c r="D13724" s="46" t="s">
        <v>13037</v>
      </c>
      <c r="E13724" s="46">
        <v>46162</v>
      </c>
      <c r="AF13724" s="326"/>
    </row>
    <row r="13725" spans="1:32" x14ac:dyDescent="0.25">
      <c r="A13725" s="44" t="s">
        <v>19621</v>
      </c>
      <c r="B13725" s="44" t="s">
        <v>10031</v>
      </c>
      <c r="C13725" s="45">
        <v>260105</v>
      </c>
      <c r="D13725" s="45" t="s">
        <v>12340</v>
      </c>
      <c r="E13725" s="45" t="s">
        <v>19008</v>
      </c>
      <c r="AF13725" s="326"/>
    </row>
    <row r="13726" spans="1:32" x14ac:dyDescent="0.25">
      <c r="A13726" s="44" t="s">
        <v>13426</v>
      </c>
      <c r="B13726" s="44" t="s">
        <v>13115</v>
      </c>
      <c r="C13726" s="45">
        <v>8.24</v>
      </c>
      <c r="D13726" s="45" t="s">
        <v>13565</v>
      </c>
      <c r="E13726" s="46">
        <v>47057</v>
      </c>
      <c r="F13726" s="45"/>
      <c r="G13726" s="93"/>
      <c r="H13726" s="93"/>
      <c r="I13726" s="99"/>
      <c r="J13726" s="99"/>
      <c r="K13726" s="99"/>
      <c r="L13726" s="99"/>
      <c r="M13726" s="99"/>
      <c r="N13726" s="99"/>
      <c r="O13726" s="99"/>
      <c r="P13726" s="99"/>
      <c r="Q13726" s="99"/>
      <c r="R13726" s="99"/>
      <c r="S13726" s="99"/>
      <c r="T13726" s="99"/>
      <c r="U13726" s="99"/>
      <c r="V13726" s="99"/>
      <c r="W13726" s="99"/>
      <c r="X13726" s="99"/>
      <c r="Y13726" s="99"/>
      <c r="Z13726" s="99"/>
      <c r="AF13726" s="326"/>
    </row>
    <row r="13727" spans="1:32" x14ac:dyDescent="0.25">
      <c r="A13727" s="44" t="s">
        <v>12297</v>
      </c>
      <c r="B13727" s="44" t="s">
        <v>19161</v>
      </c>
      <c r="C13727" s="45">
        <v>240902</v>
      </c>
      <c r="D13727" s="45" t="s">
        <v>12340</v>
      </c>
      <c r="E13727" s="45" t="s">
        <v>5075</v>
      </c>
      <c r="AF13727" s="326"/>
    </row>
    <row r="13728" spans="1:32" x14ac:dyDescent="0.3">
      <c r="A13728" s="57" t="s">
        <v>18563</v>
      </c>
      <c r="B13728" s="57" t="s">
        <v>2254</v>
      </c>
      <c r="C13728" s="62">
        <v>24030</v>
      </c>
      <c r="D13728" s="93" t="s">
        <v>5007</v>
      </c>
      <c r="E13728" s="60">
        <v>46326</v>
      </c>
      <c r="F13728" s="379"/>
      <c r="G13728" s="379"/>
      <c r="H13728" s="379"/>
      <c r="I13728" s="380"/>
      <c r="J13728" s="380"/>
      <c r="K13728" s="380"/>
      <c r="L13728" s="380"/>
      <c r="M13728" s="380"/>
      <c r="N13728" s="380"/>
      <c r="O13728" s="380"/>
      <c r="P13728" s="380"/>
      <c r="Q13728" s="380"/>
      <c r="R13728" s="380"/>
      <c r="S13728" s="380"/>
      <c r="T13728" s="380"/>
      <c r="U13728" s="380"/>
      <c r="V13728" s="380"/>
      <c r="W13728" s="380"/>
      <c r="X13728" s="380"/>
      <c r="Y13728" s="380"/>
      <c r="Z13728" s="380"/>
      <c r="AA13728" s="380"/>
      <c r="AF13728" s="326"/>
    </row>
    <row r="13729" spans="1:32" x14ac:dyDescent="0.25">
      <c r="A13729" s="44" t="s">
        <v>5672</v>
      </c>
      <c r="B13729" s="44" t="s">
        <v>5447</v>
      </c>
      <c r="C13729" s="45">
        <v>220802</v>
      </c>
      <c r="D13729" s="45" t="s">
        <v>12340</v>
      </c>
      <c r="E13729" s="45" t="s">
        <v>5239</v>
      </c>
      <c r="AF13729" s="326"/>
    </row>
    <row r="13730" spans="1:32" x14ac:dyDescent="0.25">
      <c r="A13730" s="44" t="s">
        <v>14549</v>
      </c>
      <c r="B13730" s="44" t="s">
        <v>20343</v>
      </c>
      <c r="C13730" s="45" t="s">
        <v>14521</v>
      </c>
      <c r="D13730" s="32" t="s">
        <v>12570</v>
      </c>
      <c r="E13730" s="46">
        <v>46387</v>
      </c>
      <c r="AF13730" s="326"/>
    </row>
    <row r="13731" spans="1:32" x14ac:dyDescent="0.25">
      <c r="A13731" s="44" t="s">
        <v>14312</v>
      </c>
      <c r="B13731" s="44" t="s">
        <v>5447</v>
      </c>
      <c r="C13731" s="45">
        <v>220802</v>
      </c>
      <c r="D13731" s="45" t="s">
        <v>12340</v>
      </c>
      <c r="E13731" s="45" t="s">
        <v>5239</v>
      </c>
      <c r="AF13731" s="326"/>
    </row>
    <row r="13732" spans="1:32" x14ac:dyDescent="0.25">
      <c r="A13732" s="44" t="s">
        <v>13427</v>
      </c>
      <c r="B13732" s="44" t="s">
        <v>13115</v>
      </c>
      <c r="C13732" s="45">
        <v>8.25</v>
      </c>
      <c r="D13732" s="45" t="s">
        <v>13565</v>
      </c>
      <c r="E13732" s="46">
        <v>47057</v>
      </c>
      <c r="F13732" s="45"/>
      <c r="G13732" s="93"/>
      <c r="H13732" s="93"/>
      <c r="I13732" s="99"/>
      <c r="J13732" s="99"/>
      <c r="K13732" s="99"/>
      <c r="L13732" s="99"/>
      <c r="M13732" s="99"/>
      <c r="N13732" s="99"/>
      <c r="O13732" s="99"/>
      <c r="P13732" s="99"/>
      <c r="Q13732" s="99"/>
      <c r="R13732" s="99"/>
      <c r="S13732" s="99"/>
      <c r="T13732" s="99"/>
      <c r="U13732" s="99"/>
      <c r="V13732" s="99"/>
      <c r="W13732" s="99"/>
      <c r="X13732" s="99"/>
      <c r="Y13732" s="99"/>
      <c r="Z13732" s="99"/>
      <c r="AF13732" s="326"/>
    </row>
    <row r="13733" spans="1:32" x14ac:dyDescent="0.25">
      <c r="A13733" s="44" t="s">
        <v>13427</v>
      </c>
      <c r="B13733" s="44" t="s">
        <v>13127</v>
      </c>
      <c r="C13733" s="45">
        <v>13.25</v>
      </c>
      <c r="D13733" s="45" t="s">
        <v>13565</v>
      </c>
      <c r="E13733" s="46">
        <v>47664</v>
      </c>
      <c r="F13733" s="45"/>
      <c r="G13733" s="93"/>
      <c r="H13733" s="93"/>
      <c r="I13733" s="99"/>
      <c r="J13733" s="99"/>
      <c r="K13733" s="99"/>
      <c r="L13733" s="99"/>
      <c r="M13733" s="99"/>
      <c r="N13733" s="99"/>
      <c r="O13733" s="99"/>
      <c r="P13733" s="99"/>
      <c r="Q13733" s="99"/>
      <c r="R13733" s="99"/>
      <c r="S13733" s="99"/>
      <c r="T13733" s="99"/>
      <c r="U13733" s="99"/>
      <c r="V13733" s="99"/>
      <c r="W13733" s="99"/>
      <c r="X13733" s="99"/>
      <c r="Y13733" s="99"/>
      <c r="Z13733" s="99"/>
      <c r="AF13733" s="326"/>
    </row>
    <row r="13734" spans="1:32" x14ac:dyDescent="0.25">
      <c r="A13734" s="44" t="s">
        <v>13427</v>
      </c>
      <c r="B13734" s="44" t="s">
        <v>13145</v>
      </c>
      <c r="C13734" s="45">
        <v>20.25</v>
      </c>
      <c r="D13734" s="45" t="s">
        <v>13565</v>
      </c>
      <c r="E13734" s="46">
        <v>47664</v>
      </c>
      <c r="F13734" s="45"/>
      <c r="G13734" s="93"/>
      <c r="H13734" s="93"/>
      <c r="I13734" s="99"/>
      <c r="J13734" s="99"/>
      <c r="K13734" s="99"/>
      <c r="L13734" s="99"/>
      <c r="M13734" s="99"/>
      <c r="N13734" s="99"/>
      <c r="O13734" s="99"/>
      <c r="P13734" s="99"/>
      <c r="Q13734" s="99"/>
      <c r="R13734" s="99"/>
      <c r="S13734" s="99"/>
      <c r="T13734" s="99"/>
      <c r="U13734" s="99"/>
      <c r="V13734" s="99"/>
      <c r="W13734" s="99"/>
      <c r="X13734" s="99"/>
      <c r="Y13734" s="99"/>
      <c r="Z13734" s="99"/>
      <c r="AF13734" s="326"/>
    </row>
    <row r="13735" spans="1:32" x14ac:dyDescent="0.3">
      <c r="A13735" s="372" t="s">
        <v>2208</v>
      </c>
      <c r="B13735" s="372" t="s">
        <v>16875</v>
      </c>
      <c r="C13735" s="125" t="s">
        <v>16876</v>
      </c>
      <c r="D13735" s="32" t="s">
        <v>20621</v>
      </c>
      <c r="E13735" s="125" t="s">
        <v>16883</v>
      </c>
      <c r="F13735" s="125" t="s">
        <v>1237</v>
      </c>
      <c r="G13735" s="125" t="s">
        <v>1237</v>
      </c>
      <c r="AF13735" s="326"/>
    </row>
    <row r="13736" spans="1:32" x14ac:dyDescent="0.3">
      <c r="A13736" s="372" t="s">
        <v>2208</v>
      </c>
      <c r="B13736" s="372" t="s">
        <v>5064</v>
      </c>
      <c r="C13736" s="125" t="s">
        <v>16873</v>
      </c>
      <c r="D13736" s="32" t="s">
        <v>20621</v>
      </c>
      <c r="E13736" s="125" t="s">
        <v>10638</v>
      </c>
      <c r="F13736" s="125" t="s">
        <v>1237</v>
      </c>
      <c r="G13736" s="125" t="s">
        <v>1237</v>
      </c>
      <c r="AF13736" s="326"/>
    </row>
    <row r="13737" spans="1:32" x14ac:dyDescent="0.3">
      <c r="A13737" s="372" t="s">
        <v>2398</v>
      </c>
      <c r="B13737" s="372" t="s">
        <v>7356</v>
      </c>
      <c r="C13737" s="125" t="s">
        <v>20261</v>
      </c>
      <c r="D13737" s="32" t="s">
        <v>20621</v>
      </c>
      <c r="E13737" s="125" t="s">
        <v>8976</v>
      </c>
      <c r="F13737" s="125" t="s">
        <v>1236</v>
      </c>
      <c r="G13737" s="125" t="s">
        <v>1237</v>
      </c>
      <c r="AF13737" s="326"/>
    </row>
    <row r="13738" spans="1:32" x14ac:dyDescent="0.25">
      <c r="A13738" s="44" t="s">
        <v>12298</v>
      </c>
      <c r="B13738" s="44" t="s">
        <v>19161</v>
      </c>
      <c r="C13738" s="45">
        <v>240902</v>
      </c>
      <c r="D13738" s="45" t="s">
        <v>12340</v>
      </c>
      <c r="E13738" s="45" t="s">
        <v>5075</v>
      </c>
      <c r="AF13738" s="326"/>
    </row>
    <row r="13739" spans="1:32" x14ac:dyDescent="0.25">
      <c r="A13739" s="44" t="s">
        <v>17225</v>
      </c>
      <c r="B13739" s="44" t="s">
        <v>16916</v>
      </c>
      <c r="C13739" s="45">
        <v>25080301</v>
      </c>
      <c r="D13739" s="45" t="s">
        <v>12340</v>
      </c>
      <c r="E13739" s="45" t="s">
        <v>8966</v>
      </c>
      <c r="AF13739" s="326"/>
    </row>
    <row r="13740" spans="1:32" x14ac:dyDescent="0.25">
      <c r="A13740" s="44" t="s">
        <v>7594</v>
      </c>
      <c r="B13740" s="44" t="s">
        <v>2433</v>
      </c>
      <c r="C13740" s="45">
        <v>230105</v>
      </c>
      <c r="D13740" s="45" t="s">
        <v>12340</v>
      </c>
      <c r="E13740" s="45" t="s">
        <v>5580</v>
      </c>
      <c r="AF13740" s="326"/>
    </row>
    <row r="13741" spans="1:32" x14ac:dyDescent="0.25">
      <c r="A13741" s="44" t="s">
        <v>7594</v>
      </c>
      <c r="B13741" s="44" t="s">
        <v>7650</v>
      </c>
      <c r="C13741" s="45">
        <v>230504</v>
      </c>
      <c r="D13741" s="45" t="s">
        <v>12340</v>
      </c>
      <c r="E13741" s="45" t="s">
        <v>7651</v>
      </c>
      <c r="AF13741" s="326"/>
    </row>
    <row r="13742" spans="1:32" x14ac:dyDescent="0.25">
      <c r="A13742" s="44" t="s">
        <v>8101</v>
      </c>
      <c r="B13742" s="44" t="s">
        <v>152</v>
      </c>
      <c r="C13742" s="45" t="s">
        <v>8102</v>
      </c>
      <c r="D13742" s="45" t="s">
        <v>12177</v>
      </c>
      <c r="E13742" s="45" t="s">
        <v>5073</v>
      </c>
      <c r="F13742" s="93"/>
      <c r="G13742" s="93"/>
      <c r="H13742" s="93"/>
      <c r="I13742" s="99"/>
      <c r="J13742" s="99"/>
      <c r="K13742" s="99"/>
      <c r="L13742" s="99"/>
      <c r="M13742" s="99"/>
      <c r="N13742" s="99"/>
      <c r="O13742" s="99"/>
      <c r="P13742" s="99"/>
      <c r="Q13742" s="99"/>
      <c r="R13742" s="99"/>
      <c r="S13742" s="99"/>
      <c r="T13742" s="99"/>
      <c r="U13742" s="99"/>
      <c r="V13742" s="99"/>
      <c r="W13742" s="99"/>
      <c r="X13742" s="99"/>
      <c r="Y13742" s="99"/>
      <c r="Z13742" s="99"/>
      <c r="AF13742" s="326"/>
    </row>
    <row r="13743" spans="1:32" x14ac:dyDescent="0.25">
      <c r="A13743" s="44" t="s">
        <v>8101</v>
      </c>
      <c r="B13743" s="44" t="s">
        <v>152</v>
      </c>
      <c r="C13743" s="45" t="s">
        <v>8102</v>
      </c>
      <c r="D13743" s="45" t="s">
        <v>10697</v>
      </c>
      <c r="E13743" s="46">
        <v>46295</v>
      </c>
      <c r="F13743" s="93"/>
      <c r="G13743" s="93"/>
      <c r="H13743" s="93"/>
      <c r="I13743" s="99"/>
      <c r="J13743" s="99"/>
      <c r="K13743" s="99"/>
      <c r="L13743" s="99"/>
      <c r="M13743" s="44"/>
      <c r="N13743" s="99"/>
      <c r="O13743" s="99"/>
      <c r="P13743" s="99"/>
      <c r="Q13743" s="99"/>
      <c r="R13743" s="99"/>
      <c r="S13743" s="99"/>
      <c r="T13743" s="99"/>
      <c r="U13743" s="99"/>
      <c r="V13743" s="99"/>
      <c r="W13743" s="99"/>
      <c r="X13743" s="99"/>
      <c r="Y13743" s="99"/>
      <c r="Z13743" s="99"/>
      <c r="AF13743" s="326"/>
    </row>
    <row r="13744" spans="1:32" x14ac:dyDescent="0.25">
      <c r="A13744" s="44" t="s">
        <v>1710</v>
      </c>
      <c r="B13744" s="44" t="s">
        <v>3598</v>
      </c>
      <c r="C13744" s="45">
        <v>230301</v>
      </c>
      <c r="D13744" s="45" t="s">
        <v>12340</v>
      </c>
      <c r="E13744" s="45" t="s">
        <v>5580</v>
      </c>
      <c r="AF13744" s="326"/>
    </row>
    <row r="13745" spans="1:32" x14ac:dyDescent="0.25">
      <c r="A13745" s="44" t="s">
        <v>17226</v>
      </c>
      <c r="B13745" s="44" t="s">
        <v>2433</v>
      </c>
      <c r="C13745" s="45">
        <v>250106</v>
      </c>
      <c r="D13745" s="45" t="s">
        <v>12340</v>
      </c>
      <c r="E13745" s="45" t="s">
        <v>12896</v>
      </c>
      <c r="AF13745" s="326"/>
    </row>
    <row r="13746" spans="1:32" x14ac:dyDescent="0.25">
      <c r="A13746" s="44" t="s">
        <v>15732</v>
      </c>
      <c r="B13746" s="44" t="s">
        <v>2610</v>
      </c>
      <c r="C13746" s="45" t="s">
        <v>15733</v>
      </c>
      <c r="D13746" s="46" t="s">
        <v>13037</v>
      </c>
      <c r="E13746" s="46">
        <v>46162</v>
      </c>
      <c r="AF13746" s="326"/>
    </row>
    <row r="13747" spans="1:32" x14ac:dyDescent="0.25">
      <c r="A13747" s="44" t="s">
        <v>8563</v>
      </c>
      <c r="B13747" s="44" t="s">
        <v>3298</v>
      </c>
      <c r="C13747" s="45">
        <v>23010402</v>
      </c>
      <c r="D13747" s="45" t="s">
        <v>12340</v>
      </c>
      <c r="E13747" s="45" t="s">
        <v>5640</v>
      </c>
      <c r="AF13747" s="326"/>
    </row>
    <row r="13748" spans="1:32" x14ac:dyDescent="0.25">
      <c r="A13748" s="256" t="s">
        <v>2516</v>
      </c>
      <c r="B13748" s="256" t="s">
        <v>5941</v>
      </c>
      <c r="C13748" s="53" t="s">
        <v>5990</v>
      </c>
      <c r="D13748" s="93" t="s">
        <v>5891</v>
      </c>
      <c r="E13748" s="257">
        <v>46614</v>
      </c>
      <c r="F13748" s="93"/>
      <c r="G13748" s="93"/>
      <c r="H13748" s="93"/>
      <c r="I13748" s="99"/>
      <c r="J13748" s="99"/>
      <c r="K13748" s="99"/>
      <c r="L13748" s="99"/>
      <c r="M13748" s="99"/>
      <c r="N13748" s="99"/>
      <c r="O13748" s="99"/>
      <c r="P13748" s="99"/>
      <c r="Q13748" s="99"/>
      <c r="R13748" s="99"/>
      <c r="S13748" s="99"/>
      <c r="T13748" s="99"/>
      <c r="U13748" s="99"/>
      <c r="V13748" s="99"/>
      <c r="W13748" s="99"/>
      <c r="X13748" s="99"/>
      <c r="Y13748" s="99"/>
      <c r="Z13748" s="99"/>
      <c r="AF13748" s="326"/>
    </row>
    <row r="13749" spans="1:32" x14ac:dyDescent="0.25">
      <c r="A13749" s="256" t="s">
        <v>2516</v>
      </c>
      <c r="B13749" s="256" t="s">
        <v>5941</v>
      </c>
      <c r="C13749" s="53" t="s">
        <v>5990</v>
      </c>
      <c r="D13749" s="93" t="s">
        <v>5891</v>
      </c>
      <c r="E13749" s="257">
        <v>46614</v>
      </c>
      <c r="F13749" s="93"/>
      <c r="G13749" s="93"/>
      <c r="H13749" s="93"/>
      <c r="I13749" s="99"/>
      <c r="J13749" s="99"/>
      <c r="K13749" s="99"/>
      <c r="L13749" s="99"/>
      <c r="M13749" s="99"/>
      <c r="N13749" s="99"/>
      <c r="O13749" s="99"/>
      <c r="P13749" s="99"/>
      <c r="Q13749" s="99"/>
      <c r="R13749" s="99"/>
      <c r="S13749" s="99"/>
      <c r="T13749" s="99"/>
      <c r="U13749" s="99"/>
      <c r="V13749" s="99"/>
      <c r="W13749" s="99"/>
      <c r="X13749" s="99"/>
      <c r="Y13749" s="99"/>
      <c r="Z13749" s="99"/>
      <c r="AF13749" s="326"/>
    </row>
    <row r="13750" spans="1:32" x14ac:dyDescent="0.3">
      <c r="A13750" s="372" t="s">
        <v>20167</v>
      </c>
      <c r="B13750" s="372" t="s">
        <v>3578</v>
      </c>
      <c r="C13750" s="125" t="s">
        <v>11923</v>
      </c>
      <c r="D13750" s="32" t="s">
        <v>20621</v>
      </c>
      <c r="E13750" s="125" t="s">
        <v>2686</v>
      </c>
      <c r="F13750" s="125" t="s">
        <v>1236</v>
      </c>
      <c r="G13750" s="125" t="s">
        <v>1237</v>
      </c>
      <c r="AF13750" s="326"/>
    </row>
    <row r="13751" spans="1:32" x14ac:dyDescent="0.25">
      <c r="A13751" s="44" t="s">
        <v>19622</v>
      </c>
      <c r="B13751" s="44" t="s">
        <v>18842</v>
      </c>
      <c r="C13751" s="45">
        <v>26020101</v>
      </c>
      <c r="D13751" s="45" t="s">
        <v>12340</v>
      </c>
      <c r="E13751" s="45" t="s">
        <v>10021</v>
      </c>
      <c r="AF13751" s="326"/>
    </row>
    <row r="13752" spans="1:32" x14ac:dyDescent="0.25">
      <c r="A13752" s="44" t="s">
        <v>19622</v>
      </c>
      <c r="B13752" s="44" t="s">
        <v>7119</v>
      </c>
      <c r="C13752" s="45">
        <v>26020102</v>
      </c>
      <c r="D13752" s="45" t="s">
        <v>12340</v>
      </c>
      <c r="E13752" s="45" t="s">
        <v>10021</v>
      </c>
      <c r="AF13752" s="326"/>
    </row>
    <row r="13753" spans="1:32" x14ac:dyDescent="0.25">
      <c r="A13753" s="44" t="s">
        <v>14103</v>
      </c>
      <c r="B13753" s="44" t="s">
        <v>20356</v>
      </c>
      <c r="C13753" s="45" t="s">
        <v>14093</v>
      </c>
      <c r="D13753" s="32" t="s">
        <v>12570</v>
      </c>
      <c r="E13753" s="46">
        <v>46477</v>
      </c>
      <c r="AF13753" s="326"/>
    </row>
    <row r="13754" spans="1:32" x14ac:dyDescent="0.25">
      <c r="A13754" s="44" t="s">
        <v>17227</v>
      </c>
      <c r="B13754" s="44" t="s">
        <v>2433</v>
      </c>
      <c r="C13754" s="45">
        <v>250106</v>
      </c>
      <c r="D13754" s="45" t="s">
        <v>12340</v>
      </c>
      <c r="E13754" s="45" t="s">
        <v>12896</v>
      </c>
      <c r="AF13754" s="326"/>
    </row>
    <row r="13755" spans="1:32" x14ac:dyDescent="0.25">
      <c r="A13755" s="44" t="s">
        <v>19623</v>
      </c>
      <c r="B13755" s="44" t="s">
        <v>2433</v>
      </c>
      <c r="C13755" s="45">
        <v>230105</v>
      </c>
      <c r="D13755" s="45" t="s">
        <v>12340</v>
      </c>
      <c r="E13755" s="45" t="s">
        <v>5580</v>
      </c>
      <c r="AF13755" s="326"/>
    </row>
    <row r="13756" spans="1:32" x14ac:dyDescent="0.25">
      <c r="A13756" s="44" t="s">
        <v>19623</v>
      </c>
      <c r="B13756" s="44" t="s">
        <v>7653</v>
      </c>
      <c r="C13756" s="45">
        <v>230302</v>
      </c>
      <c r="D13756" s="45" t="s">
        <v>12340</v>
      </c>
      <c r="E13756" s="45" t="s">
        <v>3276</v>
      </c>
      <c r="AF13756" s="326"/>
    </row>
    <row r="13757" spans="1:32" x14ac:dyDescent="0.25">
      <c r="A13757" s="44" t="s">
        <v>14736</v>
      </c>
      <c r="B13757" s="44" t="s">
        <v>13118</v>
      </c>
      <c r="C13757" s="45">
        <v>21.25</v>
      </c>
      <c r="D13757" s="45" t="s">
        <v>13565</v>
      </c>
      <c r="E13757" s="46">
        <v>47664</v>
      </c>
      <c r="F13757" s="45"/>
      <c r="G13757" s="93"/>
      <c r="H13757" s="93"/>
      <c r="I13757" s="99"/>
      <c r="J13757" s="99"/>
      <c r="K13757" s="99"/>
      <c r="L13757" s="99"/>
      <c r="M13757" s="99"/>
      <c r="N13757" s="99"/>
      <c r="O13757" s="99"/>
      <c r="P13757" s="99"/>
      <c r="Q13757" s="99"/>
      <c r="R13757" s="99"/>
      <c r="S13757" s="99"/>
      <c r="T13757" s="99"/>
      <c r="U13757" s="99"/>
      <c r="V13757" s="99"/>
      <c r="W13757" s="99"/>
      <c r="X13757" s="99"/>
      <c r="Y13757" s="99"/>
      <c r="Z13757" s="99"/>
      <c r="AF13757" s="326"/>
    </row>
    <row r="13758" spans="1:32" x14ac:dyDescent="0.25">
      <c r="A13758" s="44" t="s">
        <v>14736</v>
      </c>
      <c r="B13758" s="44" t="s">
        <v>13111</v>
      </c>
      <c r="C13758" s="45">
        <v>33.25</v>
      </c>
      <c r="D13758" s="45" t="s">
        <v>13565</v>
      </c>
      <c r="E13758" s="46">
        <v>47664</v>
      </c>
      <c r="F13758" s="45"/>
      <c r="G13758" s="93"/>
      <c r="H13758" s="93"/>
      <c r="I13758" s="99"/>
      <c r="J13758" s="99"/>
      <c r="K13758" s="99"/>
      <c r="L13758" s="99"/>
      <c r="M13758" s="99"/>
      <c r="N13758" s="99"/>
      <c r="O13758" s="99"/>
      <c r="P13758" s="99"/>
      <c r="Q13758" s="99"/>
      <c r="R13758" s="99"/>
      <c r="S13758" s="99"/>
      <c r="T13758" s="99"/>
      <c r="U13758" s="99"/>
      <c r="V13758" s="99"/>
      <c r="W13758" s="99"/>
      <c r="X13758" s="99"/>
      <c r="Y13758" s="99"/>
      <c r="Z13758" s="99"/>
      <c r="AF13758" s="326"/>
    </row>
    <row r="13759" spans="1:32" x14ac:dyDescent="0.25">
      <c r="A13759" s="44" t="s">
        <v>14736</v>
      </c>
      <c r="B13759" s="44" t="s">
        <v>967</v>
      </c>
      <c r="C13759" s="45">
        <v>250601</v>
      </c>
      <c r="D13759" s="45" t="s">
        <v>12340</v>
      </c>
      <c r="E13759" s="45" t="s">
        <v>16905</v>
      </c>
      <c r="AF13759" s="326"/>
    </row>
    <row r="13760" spans="1:32" x14ac:dyDescent="0.25">
      <c r="A13760" s="44" t="s">
        <v>17944</v>
      </c>
      <c r="B13760" s="44" t="s">
        <v>20398</v>
      </c>
      <c r="C13760" s="45" t="s">
        <v>17917</v>
      </c>
      <c r="D13760" s="32" t="s">
        <v>12570</v>
      </c>
      <c r="E13760" s="46">
        <v>46418</v>
      </c>
      <c r="AF13760" s="326"/>
    </row>
    <row r="13761" spans="1:32" x14ac:dyDescent="0.25">
      <c r="A13761" s="44" t="s">
        <v>15734</v>
      </c>
      <c r="B13761" s="44" t="s">
        <v>2610</v>
      </c>
      <c r="C13761" s="45" t="s">
        <v>15735</v>
      </c>
      <c r="D13761" s="46" t="s">
        <v>13037</v>
      </c>
      <c r="E13761" s="46">
        <v>46162</v>
      </c>
      <c r="AF13761" s="326"/>
    </row>
    <row r="13762" spans="1:32" x14ac:dyDescent="0.25">
      <c r="A13762" s="44" t="s">
        <v>11632</v>
      </c>
      <c r="B13762" s="44" t="s">
        <v>10031</v>
      </c>
      <c r="C13762" s="45">
        <v>240101</v>
      </c>
      <c r="D13762" s="45" t="s">
        <v>12340</v>
      </c>
      <c r="E13762" s="45" t="s">
        <v>10032</v>
      </c>
      <c r="AF13762" s="326"/>
    </row>
    <row r="13763" spans="1:32" x14ac:dyDescent="0.25">
      <c r="A13763" s="256" t="s">
        <v>848</v>
      </c>
      <c r="B13763" s="256" t="s">
        <v>5896</v>
      </c>
      <c r="C13763" s="53" t="s">
        <v>5991</v>
      </c>
      <c r="D13763" s="93" t="s">
        <v>5891</v>
      </c>
      <c r="E13763" s="257">
        <v>46239</v>
      </c>
      <c r="F13763" s="93"/>
      <c r="G13763" s="93"/>
      <c r="H13763" s="93"/>
      <c r="I13763" s="99"/>
      <c r="J13763" s="99"/>
      <c r="K13763" s="99"/>
      <c r="L13763" s="99"/>
      <c r="M13763" s="99"/>
      <c r="N13763" s="99"/>
      <c r="O13763" s="99"/>
      <c r="P13763" s="99"/>
      <c r="Q13763" s="99"/>
      <c r="R13763" s="99"/>
      <c r="S13763" s="99"/>
      <c r="T13763" s="99"/>
      <c r="U13763" s="99"/>
      <c r="V13763" s="99"/>
      <c r="W13763" s="99"/>
      <c r="X13763" s="99"/>
      <c r="Y13763" s="99"/>
      <c r="Z13763" s="99"/>
      <c r="AA13763" s="380"/>
      <c r="AF13763" s="326"/>
    </row>
    <row r="13764" spans="1:32" x14ac:dyDescent="0.25">
      <c r="A13764" s="44" t="s">
        <v>7045</v>
      </c>
      <c r="B13764" s="44" t="s">
        <v>2433</v>
      </c>
      <c r="C13764" s="45">
        <v>230105</v>
      </c>
      <c r="D13764" s="45" t="s">
        <v>12340</v>
      </c>
      <c r="E13764" s="45" t="s">
        <v>5580</v>
      </c>
      <c r="AF13764" s="326"/>
    </row>
    <row r="13765" spans="1:32" x14ac:dyDescent="0.25">
      <c r="A13765" s="44" t="s">
        <v>13755</v>
      </c>
      <c r="B13765" s="44" t="s">
        <v>5442</v>
      </c>
      <c r="C13765" s="45">
        <v>25010502</v>
      </c>
      <c r="D13765" s="45" t="s">
        <v>12340</v>
      </c>
      <c r="E13765" s="45" t="s">
        <v>13567</v>
      </c>
      <c r="AF13765" s="326"/>
    </row>
    <row r="13766" spans="1:32" x14ac:dyDescent="0.25">
      <c r="A13766" s="44" t="s">
        <v>13755</v>
      </c>
      <c r="B13766" s="44" t="s">
        <v>3298</v>
      </c>
      <c r="C13766" s="45">
        <v>24010402</v>
      </c>
      <c r="D13766" s="45" t="s">
        <v>12340</v>
      </c>
      <c r="E13766" s="45" t="s">
        <v>10021</v>
      </c>
      <c r="AF13766" s="326"/>
    </row>
    <row r="13767" spans="1:32" x14ac:dyDescent="0.3">
      <c r="A13767" s="372" t="s">
        <v>16649</v>
      </c>
      <c r="B13767" s="372" t="s">
        <v>5064</v>
      </c>
      <c r="C13767" s="125" t="s">
        <v>16873</v>
      </c>
      <c r="D13767" s="32" t="s">
        <v>20621</v>
      </c>
      <c r="E13767" s="125" t="s">
        <v>10638</v>
      </c>
      <c r="F13767" s="125" t="s">
        <v>1236</v>
      </c>
      <c r="G13767" s="125" t="s">
        <v>1237</v>
      </c>
      <c r="AF13767" s="326"/>
    </row>
    <row r="13768" spans="1:32" x14ac:dyDescent="0.25">
      <c r="A13768" s="44" t="s">
        <v>11633</v>
      </c>
      <c r="B13768" s="44" t="s">
        <v>3298</v>
      </c>
      <c r="C13768" s="45">
        <v>24010402</v>
      </c>
      <c r="D13768" s="45" t="s">
        <v>12340</v>
      </c>
      <c r="E13768" s="45" t="s">
        <v>10021</v>
      </c>
      <c r="AF13768" s="326"/>
    </row>
    <row r="13769" spans="1:32" x14ac:dyDescent="0.25">
      <c r="A13769" s="44" t="s">
        <v>11633</v>
      </c>
      <c r="B13769" s="44" t="s">
        <v>10020</v>
      </c>
      <c r="C13769" s="45">
        <v>24010401</v>
      </c>
      <c r="D13769" s="45" t="s">
        <v>12340</v>
      </c>
      <c r="E13769" s="45" t="s">
        <v>10021</v>
      </c>
      <c r="AF13769" s="326"/>
    </row>
    <row r="13770" spans="1:32" x14ac:dyDescent="0.25">
      <c r="A13770" s="267" t="s">
        <v>9337</v>
      </c>
      <c r="B13770" s="267" t="s">
        <v>9305</v>
      </c>
      <c r="C13770" s="268">
        <v>791202303007</v>
      </c>
      <c r="D13770" s="268" t="s">
        <v>6775</v>
      </c>
      <c r="E13770" s="269" t="s">
        <v>3276</v>
      </c>
      <c r="F13770" s="93"/>
      <c r="G13770" s="93"/>
      <c r="H13770" s="93"/>
      <c r="I13770" s="99"/>
      <c r="J13770" s="99"/>
      <c r="K13770" s="99"/>
      <c r="L13770" s="99"/>
      <c r="M13770" s="44"/>
      <c r="N13770" s="99"/>
      <c r="O13770" s="99"/>
      <c r="P13770" s="99"/>
      <c r="Q13770" s="99"/>
      <c r="R13770" s="99"/>
      <c r="S13770" s="99"/>
      <c r="T13770" s="99"/>
      <c r="U13770" s="99"/>
      <c r="V13770" s="99"/>
      <c r="W13770" s="99"/>
      <c r="X13770" s="99"/>
      <c r="Y13770" s="99"/>
      <c r="Z13770" s="99"/>
      <c r="AF13770" s="326"/>
    </row>
    <row r="13771" spans="1:32" x14ac:dyDescent="0.25">
      <c r="A13771" s="44" t="s">
        <v>4820</v>
      </c>
      <c r="B13771" s="44" t="s">
        <v>4757</v>
      </c>
      <c r="C13771" s="45" t="s">
        <v>4821</v>
      </c>
      <c r="D13771" s="45" t="s">
        <v>12177</v>
      </c>
      <c r="E13771" s="45" t="s">
        <v>4354</v>
      </c>
      <c r="F13771" s="93"/>
      <c r="G13771" s="93"/>
      <c r="H13771" s="93"/>
      <c r="I13771" s="99"/>
      <c r="J13771" s="99"/>
      <c r="K13771" s="99"/>
      <c r="L13771" s="99"/>
      <c r="M13771" s="99"/>
      <c r="N13771" s="99"/>
      <c r="O13771" s="99"/>
      <c r="P13771" s="99"/>
      <c r="Q13771" s="99"/>
      <c r="R13771" s="99"/>
      <c r="S13771" s="99"/>
      <c r="T13771" s="99"/>
      <c r="U13771" s="99"/>
      <c r="V13771" s="99"/>
      <c r="W13771" s="99"/>
      <c r="X13771" s="99"/>
      <c r="Y13771" s="99"/>
      <c r="Z13771" s="99"/>
      <c r="AF13771" s="326"/>
    </row>
    <row r="13772" spans="1:32" x14ac:dyDescent="0.25">
      <c r="A13772" s="44" t="s">
        <v>4820</v>
      </c>
      <c r="B13772" s="44" t="s">
        <v>12937</v>
      </c>
      <c r="C13772" s="45" t="s">
        <v>12939</v>
      </c>
      <c r="D13772" s="45" t="s">
        <v>12177</v>
      </c>
      <c r="E13772" s="45" t="s">
        <v>5075</v>
      </c>
      <c r="F13772" s="93"/>
      <c r="G13772" s="93"/>
      <c r="H13772" s="93"/>
      <c r="I13772" s="99"/>
      <c r="J13772" s="99"/>
      <c r="K13772" s="99"/>
      <c r="L13772" s="99"/>
      <c r="M13772" s="99"/>
      <c r="N13772" s="99"/>
      <c r="O13772" s="99"/>
      <c r="P13772" s="99"/>
      <c r="Q13772" s="99"/>
      <c r="R13772" s="99"/>
      <c r="S13772" s="99"/>
      <c r="T13772" s="99"/>
      <c r="U13772" s="99"/>
      <c r="V13772" s="99"/>
      <c r="W13772" s="99"/>
      <c r="X13772" s="99"/>
      <c r="Y13772" s="99"/>
      <c r="Z13772" s="99"/>
      <c r="AF13772" s="326"/>
    </row>
    <row r="13773" spans="1:32" x14ac:dyDescent="0.25">
      <c r="A13773" s="44" t="s">
        <v>4820</v>
      </c>
      <c r="B13773" s="44" t="s">
        <v>12937</v>
      </c>
      <c r="C13773" s="45" t="s">
        <v>12939</v>
      </c>
      <c r="D13773" s="93" t="s">
        <v>18817</v>
      </c>
      <c r="E13773" s="45" t="s">
        <v>5075</v>
      </c>
      <c r="F13773" s="379"/>
      <c r="G13773" s="379"/>
      <c r="H13773" s="379"/>
      <c r="I13773" s="380"/>
      <c r="J13773" s="380"/>
      <c r="K13773" s="380"/>
      <c r="L13773" s="380"/>
      <c r="M13773" s="380"/>
      <c r="N13773" s="380"/>
      <c r="O13773" s="380"/>
      <c r="P13773" s="380"/>
      <c r="Q13773" s="380"/>
      <c r="R13773" s="380"/>
      <c r="S13773" s="380"/>
      <c r="T13773" s="380"/>
      <c r="U13773" s="380"/>
      <c r="V13773" s="380"/>
      <c r="W13773" s="380"/>
      <c r="X13773" s="380"/>
      <c r="Y13773" s="380"/>
      <c r="Z13773" s="380"/>
      <c r="AA13773" s="380"/>
      <c r="AF13773" s="326"/>
    </row>
    <row r="13774" spans="1:32" x14ac:dyDescent="0.25">
      <c r="A13774" s="44" t="s">
        <v>19624</v>
      </c>
      <c r="B13774" s="44" t="s">
        <v>3298</v>
      </c>
      <c r="C13774" s="45">
        <v>26010402</v>
      </c>
      <c r="D13774" s="45" t="s">
        <v>12340</v>
      </c>
      <c r="E13774" s="45" t="s">
        <v>18836</v>
      </c>
      <c r="AF13774" s="326"/>
    </row>
    <row r="13775" spans="1:32" x14ac:dyDescent="0.25">
      <c r="A13775" s="44" t="s">
        <v>19624</v>
      </c>
      <c r="B13775" s="44" t="s">
        <v>5639</v>
      </c>
      <c r="C13775" s="45">
        <v>26010401</v>
      </c>
      <c r="D13775" s="45" t="s">
        <v>12340</v>
      </c>
      <c r="E13775" s="45" t="s">
        <v>18836</v>
      </c>
      <c r="AF13775" s="326"/>
    </row>
    <row r="13776" spans="1:32" x14ac:dyDescent="0.25">
      <c r="A13776" s="44" t="s">
        <v>8112</v>
      </c>
      <c r="B13776" s="44" t="s">
        <v>300</v>
      </c>
      <c r="C13776" s="45" t="s">
        <v>4823</v>
      </c>
      <c r="D13776" s="45" t="s">
        <v>12177</v>
      </c>
      <c r="E13776" s="45" t="s">
        <v>4354</v>
      </c>
      <c r="F13776" s="93"/>
      <c r="G13776" s="93"/>
      <c r="H13776" s="93"/>
      <c r="I13776" s="99"/>
      <c r="J13776" s="99"/>
      <c r="K13776" s="99"/>
      <c r="L13776" s="99"/>
      <c r="M13776" s="99"/>
      <c r="N13776" s="99"/>
      <c r="O13776" s="99"/>
      <c r="P13776" s="99"/>
      <c r="Q13776" s="99"/>
      <c r="R13776" s="99"/>
      <c r="S13776" s="99"/>
      <c r="T13776" s="99"/>
      <c r="U13776" s="99"/>
      <c r="V13776" s="99"/>
      <c r="W13776" s="99"/>
      <c r="X13776" s="99"/>
      <c r="Y13776" s="99"/>
      <c r="Z13776" s="99"/>
      <c r="AF13776" s="326"/>
    </row>
    <row r="13777" spans="1:32" x14ac:dyDescent="0.25">
      <c r="A13777" s="44" t="s">
        <v>8112</v>
      </c>
      <c r="B13777" s="44" t="s">
        <v>12937</v>
      </c>
      <c r="C13777" s="45" t="s">
        <v>12940</v>
      </c>
      <c r="D13777" s="45" t="s">
        <v>12177</v>
      </c>
      <c r="E13777" s="45" t="s">
        <v>5075</v>
      </c>
      <c r="F13777" s="93"/>
      <c r="G13777" s="93"/>
      <c r="H13777" s="93"/>
      <c r="I13777" s="99"/>
      <c r="J13777" s="99"/>
      <c r="K13777" s="99"/>
      <c r="L13777" s="99"/>
      <c r="M13777" s="99"/>
      <c r="N13777" s="99"/>
      <c r="O13777" s="99"/>
      <c r="P13777" s="99"/>
      <c r="Q13777" s="99"/>
      <c r="R13777" s="99"/>
      <c r="S13777" s="99"/>
      <c r="T13777" s="99"/>
      <c r="U13777" s="99"/>
      <c r="V13777" s="99"/>
      <c r="W13777" s="99"/>
      <c r="X13777" s="99"/>
      <c r="Y13777" s="99"/>
      <c r="Z13777" s="99"/>
      <c r="AF13777" s="326"/>
    </row>
    <row r="13778" spans="1:32" x14ac:dyDescent="0.25">
      <c r="A13778" s="44" t="s">
        <v>8112</v>
      </c>
      <c r="B13778" s="44" t="s">
        <v>12937</v>
      </c>
      <c r="C13778" s="45" t="s">
        <v>12940</v>
      </c>
      <c r="D13778" s="93" t="s">
        <v>18817</v>
      </c>
      <c r="E13778" s="45" t="s">
        <v>5075</v>
      </c>
      <c r="F13778" s="379"/>
      <c r="G13778" s="379"/>
      <c r="H13778" s="379"/>
      <c r="I13778" s="380"/>
      <c r="J13778" s="380"/>
      <c r="K13778" s="380"/>
      <c r="L13778" s="380"/>
      <c r="M13778" s="380"/>
      <c r="N13778" s="380"/>
      <c r="O13778" s="380"/>
      <c r="P13778" s="380"/>
      <c r="Q13778" s="380"/>
      <c r="R13778" s="380"/>
      <c r="S13778" s="380"/>
      <c r="T13778" s="380"/>
      <c r="U13778" s="380"/>
      <c r="V13778" s="380"/>
      <c r="W13778" s="380"/>
      <c r="X13778" s="380"/>
      <c r="Y13778" s="380"/>
      <c r="Z13778" s="380"/>
      <c r="AA13778" s="380"/>
      <c r="AF13778" s="326"/>
    </row>
    <row r="13779" spans="1:32" x14ac:dyDescent="0.25">
      <c r="A13779" s="256" t="s">
        <v>8794</v>
      </c>
      <c r="B13779" s="256" t="s">
        <v>8795</v>
      </c>
      <c r="C13779" s="167" t="s">
        <v>8796</v>
      </c>
      <c r="D13779" s="167" t="s">
        <v>1808</v>
      </c>
      <c r="E13779" s="66">
        <v>45894</v>
      </c>
      <c r="F13779" s="93"/>
      <c r="G13779" s="93"/>
      <c r="H13779" s="93" t="s">
        <v>1384</v>
      </c>
      <c r="I13779" s="99"/>
      <c r="J13779" s="99"/>
      <c r="K13779" s="99"/>
      <c r="L13779" s="99"/>
      <c r="M13779" s="44"/>
      <c r="N13779" s="99"/>
      <c r="O13779" s="99"/>
      <c r="P13779" s="99"/>
      <c r="Q13779" s="99"/>
      <c r="R13779" s="99"/>
      <c r="S13779" s="99"/>
      <c r="T13779" s="99"/>
      <c r="U13779" s="99"/>
      <c r="V13779" s="99"/>
      <c r="W13779" s="99"/>
      <c r="X13779" s="99"/>
      <c r="Y13779" s="99"/>
      <c r="Z13779" s="99"/>
      <c r="AF13779" s="326"/>
    </row>
    <row r="13780" spans="1:32" x14ac:dyDescent="0.3">
      <c r="A13780" s="372" t="s">
        <v>20168</v>
      </c>
      <c r="B13780" s="372" t="s">
        <v>5064</v>
      </c>
      <c r="C13780" s="125" t="s">
        <v>16873</v>
      </c>
      <c r="D13780" s="32" t="s">
        <v>20621</v>
      </c>
      <c r="E13780" s="125" t="s">
        <v>10638</v>
      </c>
      <c r="F13780" s="125" t="s">
        <v>1236</v>
      </c>
      <c r="G13780" s="125" t="s">
        <v>1236</v>
      </c>
      <c r="AF13780" s="326"/>
    </row>
    <row r="13781" spans="1:32" x14ac:dyDescent="0.25">
      <c r="A13781" s="44" t="s">
        <v>20328</v>
      </c>
      <c r="B13781" s="44" t="s">
        <v>20384</v>
      </c>
      <c r="C13781" s="45" t="s">
        <v>4206</v>
      </c>
      <c r="D13781" s="32" t="s">
        <v>12570</v>
      </c>
      <c r="E13781" s="46">
        <v>46387</v>
      </c>
      <c r="AF13781" s="326"/>
    </row>
    <row r="13782" spans="1:32" x14ac:dyDescent="0.3">
      <c r="A13782" s="372" t="s">
        <v>7385</v>
      </c>
      <c r="B13782" s="372" t="s">
        <v>8720</v>
      </c>
      <c r="C13782" s="125" t="s">
        <v>8721</v>
      </c>
      <c r="D13782" s="32" t="s">
        <v>20621</v>
      </c>
      <c r="E13782" s="125" t="s">
        <v>8524</v>
      </c>
      <c r="F13782" s="125" t="s">
        <v>1236</v>
      </c>
      <c r="G13782" s="125" t="s">
        <v>1237</v>
      </c>
      <c r="AF13782" s="326"/>
    </row>
    <row r="13783" spans="1:32" x14ac:dyDescent="0.3">
      <c r="A13783" s="372" t="s">
        <v>7385</v>
      </c>
      <c r="B13783" s="372" t="s">
        <v>1214</v>
      </c>
      <c r="C13783" s="125" t="s">
        <v>18610</v>
      </c>
      <c r="D13783" s="32" t="s">
        <v>20621</v>
      </c>
      <c r="E13783" s="125" t="s">
        <v>8976</v>
      </c>
      <c r="F13783" s="125" t="s">
        <v>1236</v>
      </c>
      <c r="G13783" s="125" t="s">
        <v>1237</v>
      </c>
      <c r="AF13783" s="326"/>
    </row>
    <row r="13784" spans="1:32" x14ac:dyDescent="0.25">
      <c r="A13784" s="44" t="s">
        <v>2221</v>
      </c>
      <c r="B13784" s="44" t="s">
        <v>13165</v>
      </c>
      <c r="C13784" s="45">
        <v>32.229999999999997</v>
      </c>
      <c r="D13784" s="45" t="s">
        <v>13565</v>
      </c>
      <c r="E13784" s="46">
        <v>46934</v>
      </c>
      <c r="F13784" s="45"/>
      <c r="G13784" s="93"/>
      <c r="H13784" s="93"/>
      <c r="I13784" s="99"/>
      <c r="J13784" s="99"/>
      <c r="K13784" s="99"/>
      <c r="L13784" s="99"/>
      <c r="M13784" s="99"/>
      <c r="N13784" s="99"/>
      <c r="O13784" s="99"/>
      <c r="P13784" s="99"/>
      <c r="Q13784" s="99"/>
      <c r="R13784" s="99"/>
      <c r="S13784" s="99"/>
      <c r="T13784" s="99"/>
      <c r="U13784" s="99"/>
      <c r="V13784" s="99"/>
      <c r="W13784" s="99"/>
      <c r="X13784" s="99"/>
      <c r="Y13784" s="99"/>
      <c r="Z13784" s="99"/>
      <c r="AF13784" s="326"/>
    </row>
    <row r="13785" spans="1:32" x14ac:dyDescent="0.25">
      <c r="A13785" s="44" t="s">
        <v>2221</v>
      </c>
      <c r="B13785" s="44" t="s">
        <v>5639</v>
      </c>
      <c r="C13785" s="45">
        <v>23010401</v>
      </c>
      <c r="D13785" s="45" t="s">
        <v>12340</v>
      </c>
      <c r="E13785" s="45" t="s">
        <v>5640</v>
      </c>
      <c r="AF13785" s="326"/>
    </row>
    <row r="13786" spans="1:32" x14ac:dyDescent="0.25">
      <c r="A13786" s="44" t="s">
        <v>2221</v>
      </c>
      <c r="B13786" s="44" t="s">
        <v>3298</v>
      </c>
      <c r="C13786" s="45">
        <v>23010402</v>
      </c>
      <c r="D13786" s="45" t="s">
        <v>12340</v>
      </c>
      <c r="E13786" s="45" t="s">
        <v>5640</v>
      </c>
      <c r="AF13786" s="326"/>
    </row>
    <row r="13787" spans="1:32" x14ac:dyDescent="0.25">
      <c r="A13787" s="44" t="s">
        <v>2221</v>
      </c>
      <c r="B13787" s="44" t="s">
        <v>210</v>
      </c>
      <c r="C13787" s="45">
        <v>241001</v>
      </c>
      <c r="D13787" s="45" t="s">
        <v>12340</v>
      </c>
      <c r="E13787" s="45" t="s">
        <v>5650</v>
      </c>
      <c r="AF13787" s="326"/>
    </row>
    <row r="13788" spans="1:32" x14ac:dyDescent="0.25">
      <c r="A13788" s="44" t="s">
        <v>4133</v>
      </c>
      <c r="B13788" s="44" t="s">
        <v>20390</v>
      </c>
      <c r="C13788" s="45" t="s">
        <v>4143</v>
      </c>
      <c r="D13788" s="32" t="s">
        <v>12570</v>
      </c>
      <c r="E13788" s="46">
        <v>46265</v>
      </c>
      <c r="AF13788" s="326"/>
    </row>
    <row r="13789" spans="1:32" x14ac:dyDescent="0.25">
      <c r="A13789" s="44" t="s">
        <v>17228</v>
      </c>
      <c r="B13789" s="44" t="s">
        <v>5519</v>
      </c>
      <c r="C13789" s="45">
        <v>250302</v>
      </c>
      <c r="D13789" s="45" t="s">
        <v>12340</v>
      </c>
      <c r="E13789" s="45" t="s">
        <v>5580</v>
      </c>
      <c r="AF13789" s="326"/>
    </row>
    <row r="13790" spans="1:32" x14ac:dyDescent="0.25">
      <c r="A13790" s="262" t="s">
        <v>6173</v>
      </c>
      <c r="B13790" s="99" t="s">
        <v>6164</v>
      </c>
      <c r="C13790" s="93" t="s">
        <v>10925</v>
      </c>
      <c r="D13790" s="94" t="s">
        <v>1250</v>
      </c>
      <c r="E13790" s="94">
        <v>46342</v>
      </c>
      <c r="F13790" s="93"/>
      <c r="G13790" s="93"/>
      <c r="H13790" s="93"/>
      <c r="I13790" s="99"/>
      <c r="J13790" s="99"/>
      <c r="K13790" s="99"/>
      <c r="L13790" s="99"/>
      <c r="M13790" s="44"/>
      <c r="N13790" s="99"/>
      <c r="O13790" s="99"/>
      <c r="P13790" s="99"/>
      <c r="Q13790" s="99"/>
      <c r="R13790" s="99"/>
      <c r="S13790" s="99"/>
      <c r="T13790" s="99"/>
      <c r="U13790" s="99"/>
      <c r="V13790" s="99"/>
      <c r="W13790" s="99"/>
      <c r="X13790" s="99"/>
      <c r="Y13790" s="99"/>
      <c r="Z13790" s="99"/>
      <c r="AA13790" s="380"/>
      <c r="AF13790" s="326"/>
    </row>
    <row r="13791" spans="1:32" x14ac:dyDescent="0.25">
      <c r="A13791" s="44" t="s">
        <v>12844</v>
      </c>
      <c r="B13791" s="44" t="s">
        <v>16303</v>
      </c>
      <c r="C13791" s="45" t="s">
        <v>12845</v>
      </c>
      <c r="D13791" s="93" t="s">
        <v>3876</v>
      </c>
      <c r="E13791" s="359">
        <f>DATE(2028,11,14)</f>
        <v>47071</v>
      </c>
      <c r="F13791" s="93"/>
      <c r="G13791" s="93"/>
      <c r="H13791" s="93"/>
      <c r="I13791" s="99"/>
      <c r="J13791" s="99"/>
      <c r="K13791" s="99"/>
      <c r="L13791" s="99"/>
      <c r="M13791" s="99"/>
      <c r="N13791" s="99"/>
      <c r="O13791" s="99"/>
      <c r="P13791" s="99"/>
      <c r="Q13791" s="99"/>
      <c r="R13791" s="99"/>
      <c r="S13791" s="99"/>
      <c r="T13791" s="99"/>
      <c r="U13791" s="99"/>
      <c r="V13791" s="99"/>
      <c r="W13791" s="99"/>
      <c r="X13791" s="99"/>
      <c r="Y13791" s="99"/>
      <c r="Z13791" s="99"/>
      <c r="AF13791" s="326"/>
    </row>
    <row r="13792" spans="1:32" x14ac:dyDescent="0.25">
      <c r="A13792" s="44" t="s">
        <v>10304</v>
      </c>
      <c r="B13792" s="92" t="s">
        <v>10390</v>
      </c>
      <c r="C13792" s="371" t="s">
        <v>10122</v>
      </c>
      <c r="D13792" s="146" t="s">
        <v>10389</v>
      </c>
      <c r="E13792" s="107">
        <v>45838</v>
      </c>
      <c r="F13792" s="93"/>
      <c r="G13792" s="93"/>
      <c r="H13792" s="93"/>
      <c r="I13792" s="99"/>
      <c r="J13792" s="99"/>
      <c r="K13792" s="99"/>
      <c r="L13792" s="99"/>
      <c r="M13792" s="44"/>
      <c r="N13792" s="99"/>
      <c r="O13792" s="99"/>
      <c r="P13792" s="99"/>
      <c r="Q13792" s="99"/>
      <c r="R13792" s="99"/>
      <c r="S13792" s="99"/>
      <c r="T13792" s="99"/>
      <c r="U13792" s="99"/>
      <c r="V13792" s="99"/>
      <c r="W13792" s="99"/>
      <c r="X13792" s="99"/>
      <c r="Y13792" s="99"/>
      <c r="Z13792" s="99"/>
      <c r="AF13792" s="326"/>
    </row>
    <row r="13793" spans="1:32" x14ac:dyDescent="0.25">
      <c r="A13793" s="44" t="s">
        <v>15121</v>
      </c>
      <c r="B13793" s="44" t="s">
        <v>15118</v>
      </c>
      <c r="C13793" s="45" t="s">
        <v>15122</v>
      </c>
      <c r="D13793" s="45" t="s">
        <v>12177</v>
      </c>
      <c r="E13793" s="45" t="s">
        <v>7228</v>
      </c>
      <c r="F13793" s="93"/>
      <c r="G13793" s="93"/>
      <c r="H13793" s="93"/>
      <c r="I13793" s="99"/>
      <c r="J13793" s="99"/>
      <c r="K13793" s="99"/>
      <c r="L13793" s="99"/>
      <c r="M13793" s="99"/>
      <c r="N13793" s="99"/>
      <c r="O13793" s="99"/>
      <c r="P13793" s="99"/>
      <c r="Q13793" s="99"/>
      <c r="R13793" s="99"/>
      <c r="S13793" s="99"/>
      <c r="T13793" s="99"/>
      <c r="U13793" s="99"/>
      <c r="V13793" s="99"/>
      <c r="W13793" s="99"/>
      <c r="X13793" s="99"/>
      <c r="Y13793" s="99"/>
      <c r="Z13793" s="99"/>
      <c r="AF13793" s="326"/>
    </row>
    <row r="13794" spans="1:32" x14ac:dyDescent="0.25">
      <c r="A13794" s="44" t="s">
        <v>15121</v>
      </c>
      <c r="B13794" s="44" t="s">
        <v>15118</v>
      </c>
      <c r="C13794" s="45" t="s">
        <v>15122</v>
      </c>
      <c r="D13794" s="93" t="s">
        <v>18817</v>
      </c>
      <c r="E13794" s="45" t="s">
        <v>7228</v>
      </c>
      <c r="F13794" s="379"/>
      <c r="G13794" s="379"/>
      <c r="H13794" s="379"/>
      <c r="I13794" s="380"/>
      <c r="J13794" s="380"/>
      <c r="K13794" s="380"/>
      <c r="L13794" s="380"/>
      <c r="M13794" s="380"/>
      <c r="N13794" s="380"/>
      <c r="O13794" s="380"/>
      <c r="P13794" s="380"/>
      <c r="Q13794" s="380"/>
      <c r="R13794" s="380"/>
      <c r="S13794" s="380"/>
      <c r="T13794" s="380"/>
      <c r="U13794" s="380"/>
      <c r="V13794" s="380"/>
      <c r="W13794" s="380"/>
      <c r="X13794" s="380"/>
      <c r="Y13794" s="380"/>
      <c r="Z13794" s="380"/>
      <c r="AA13794" s="380"/>
      <c r="AF13794" s="326"/>
    </row>
    <row r="13795" spans="1:32" x14ac:dyDescent="0.25">
      <c r="A13795" s="99" t="s">
        <v>7690</v>
      </c>
      <c r="B13795" s="92" t="s">
        <v>2780</v>
      </c>
      <c r="C13795" s="93" t="s">
        <v>10926</v>
      </c>
      <c r="D13795" s="93" t="s">
        <v>1250</v>
      </c>
      <c r="E13795" s="94">
        <v>46225</v>
      </c>
      <c r="F13795" s="93"/>
      <c r="G13795" s="93"/>
      <c r="H13795" s="93"/>
      <c r="I13795" s="99"/>
      <c r="J13795" s="99"/>
      <c r="K13795" s="99"/>
      <c r="L13795" s="99"/>
      <c r="M13795" s="44"/>
      <c r="N13795" s="99"/>
      <c r="O13795" s="99"/>
      <c r="P13795" s="99"/>
      <c r="Q13795" s="99"/>
      <c r="R13795" s="99"/>
      <c r="S13795" s="99"/>
      <c r="T13795" s="99"/>
      <c r="U13795" s="99"/>
      <c r="V13795" s="99"/>
      <c r="W13795" s="99"/>
      <c r="X13795" s="99"/>
      <c r="Y13795" s="99"/>
      <c r="Z13795" s="99"/>
      <c r="AA13795" s="380"/>
      <c r="AF13795" s="326"/>
    </row>
    <row r="13796" spans="1:32" x14ac:dyDescent="0.25">
      <c r="A13796" s="44" t="s">
        <v>7690</v>
      </c>
      <c r="B13796" s="44" t="s">
        <v>11297</v>
      </c>
      <c r="C13796" s="45">
        <v>240501</v>
      </c>
      <c r="D13796" s="45" t="s">
        <v>12340</v>
      </c>
      <c r="E13796" s="45" t="s">
        <v>11298</v>
      </c>
      <c r="AF13796" s="326"/>
    </row>
    <row r="13797" spans="1:32" x14ac:dyDescent="0.25">
      <c r="A13797" s="44" t="s">
        <v>7690</v>
      </c>
      <c r="B13797" s="44" t="s">
        <v>8374</v>
      </c>
      <c r="C13797" s="45">
        <v>230401</v>
      </c>
      <c r="D13797" s="45" t="s">
        <v>12340</v>
      </c>
      <c r="E13797" s="45" t="s">
        <v>7925</v>
      </c>
      <c r="AF13797" s="326"/>
    </row>
    <row r="13798" spans="1:32" x14ac:dyDescent="0.25">
      <c r="A13798" s="44" t="s">
        <v>7890</v>
      </c>
      <c r="B13798" s="92" t="s">
        <v>10390</v>
      </c>
      <c r="C13798" s="56" t="s">
        <v>10120</v>
      </c>
      <c r="D13798" s="146" t="s">
        <v>10389</v>
      </c>
      <c r="E13798" s="107">
        <v>45838</v>
      </c>
      <c r="F13798" s="93"/>
      <c r="G13798" s="93"/>
      <c r="H13798" s="93"/>
      <c r="I13798" s="99"/>
      <c r="J13798" s="99"/>
      <c r="K13798" s="99"/>
      <c r="L13798" s="99"/>
      <c r="M13798" s="44"/>
      <c r="N13798" s="99"/>
      <c r="O13798" s="99"/>
      <c r="P13798" s="99"/>
      <c r="Q13798" s="99"/>
      <c r="R13798" s="99"/>
      <c r="S13798" s="99"/>
      <c r="T13798" s="99"/>
      <c r="U13798" s="99"/>
      <c r="V13798" s="99"/>
      <c r="W13798" s="99"/>
      <c r="X13798" s="99"/>
      <c r="Y13798" s="99"/>
      <c r="Z13798" s="99"/>
      <c r="AF13798" s="326"/>
    </row>
    <row r="13799" spans="1:32" x14ac:dyDescent="0.25">
      <c r="A13799" s="44" t="s">
        <v>7890</v>
      </c>
      <c r="B13799" s="44" t="s">
        <v>13108</v>
      </c>
      <c r="C13799" s="45">
        <v>7.25</v>
      </c>
      <c r="D13799" s="45" t="s">
        <v>13565</v>
      </c>
      <c r="E13799" s="46">
        <v>47422</v>
      </c>
      <c r="F13799" s="45"/>
      <c r="G13799" s="93"/>
      <c r="H13799" s="93"/>
      <c r="I13799" s="99"/>
      <c r="J13799" s="99"/>
      <c r="K13799" s="99"/>
      <c r="L13799" s="99"/>
      <c r="M13799" s="99"/>
      <c r="N13799" s="99"/>
      <c r="O13799" s="99"/>
      <c r="P13799" s="99"/>
      <c r="Q13799" s="99"/>
      <c r="R13799" s="99"/>
      <c r="S13799" s="99"/>
      <c r="T13799" s="99"/>
      <c r="U13799" s="99"/>
      <c r="V13799" s="99"/>
      <c r="W13799" s="99"/>
      <c r="X13799" s="99"/>
      <c r="Y13799" s="99"/>
      <c r="Z13799" s="99"/>
      <c r="AF13799" s="326"/>
    </row>
    <row r="13800" spans="1:32" x14ac:dyDescent="0.25">
      <c r="A13800" s="44" t="s">
        <v>7890</v>
      </c>
      <c r="B13800" s="44" t="s">
        <v>13121</v>
      </c>
      <c r="C13800" s="45">
        <v>39.25</v>
      </c>
      <c r="D13800" s="45" t="s">
        <v>13565</v>
      </c>
      <c r="E13800" s="46">
        <v>47514</v>
      </c>
      <c r="F13800" s="45"/>
      <c r="G13800" s="93"/>
      <c r="H13800" s="93"/>
      <c r="I13800" s="99"/>
      <c r="J13800" s="99"/>
      <c r="K13800" s="99"/>
      <c r="L13800" s="99"/>
      <c r="M13800" s="99"/>
      <c r="N13800" s="99"/>
      <c r="O13800" s="99"/>
      <c r="P13800" s="99"/>
      <c r="Q13800" s="99"/>
      <c r="R13800" s="99"/>
      <c r="S13800" s="99"/>
      <c r="T13800" s="99"/>
      <c r="U13800" s="99"/>
      <c r="V13800" s="99"/>
      <c r="W13800" s="99"/>
      <c r="X13800" s="99"/>
      <c r="Y13800" s="99"/>
      <c r="Z13800" s="99"/>
      <c r="AF13800" s="326"/>
    </row>
    <row r="13801" spans="1:32" x14ac:dyDescent="0.25">
      <c r="A13801" s="44" t="s">
        <v>7890</v>
      </c>
      <c r="B13801" s="44" t="s">
        <v>1951</v>
      </c>
      <c r="C13801" s="45" t="s">
        <v>11237</v>
      </c>
      <c r="D13801" s="46" t="s">
        <v>13037</v>
      </c>
      <c r="E13801" s="46">
        <v>46234</v>
      </c>
      <c r="AF13801" s="326"/>
    </row>
    <row r="13802" spans="1:32" x14ac:dyDescent="0.25">
      <c r="A13802" s="44" t="s">
        <v>7890</v>
      </c>
      <c r="B13802" s="44" t="s">
        <v>159</v>
      </c>
      <c r="C13802" s="45" t="s">
        <v>10789</v>
      </c>
      <c r="D13802" s="46" t="s">
        <v>13037</v>
      </c>
      <c r="E13802" s="46">
        <v>46493</v>
      </c>
      <c r="AF13802" s="326"/>
    </row>
    <row r="13803" spans="1:32" x14ac:dyDescent="0.25">
      <c r="A13803" s="44" t="s">
        <v>14737</v>
      </c>
      <c r="B13803" s="44" t="s">
        <v>13118</v>
      </c>
      <c r="C13803" s="45">
        <v>21.25</v>
      </c>
      <c r="D13803" s="45" t="s">
        <v>13565</v>
      </c>
      <c r="E13803" s="46">
        <v>47664</v>
      </c>
      <c r="F13803" s="45"/>
      <c r="G13803" s="93"/>
      <c r="H13803" s="93"/>
      <c r="I13803" s="99"/>
      <c r="J13803" s="99"/>
      <c r="K13803" s="99"/>
      <c r="L13803" s="99"/>
      <c r="M13803" s="99"/>
      <c r="N13803" s="99"/>
      <c r="O13803" s="99"/>
      <c r="P13803" s="99"/>
      <c r="Q13803" s="99"/>
      <c r="R13803" s="99"/>
      <c r="S13803" s="99"/>
      <c r="T13803" s="99"/>
      <c r="U13803" s="99"/>
      <c r="V13803" s="99"/>
      <c r="W13803" s="99"/>
      <c r="X13803" s="99"/>
      <c r="Y13803" s="99"/>
      <c r="Z13803" s="99"/>
      <c r="AF13803" s="326"/>
    </row>
    <row r="13804" spans="1:32" x14ac:dyDescent="0.25">
      <c r="A13804" s="44" t="s">
        <v>2727</v>
      </c>
      <c r="B13804" s="44" t="s">
        <v>20363</v>
      </c>
      <c r="C13804" s="45" t="s">
        <v>16502</v>
      </c>
      <c r="D13804" s="32" t="s">
        <v>12570</v>
      </c>
      <c r="E13804" s="46">
        <v>46599</v>
      </c>
      <c r="AF13804" s="326"/>
    </row>
    <row r="13805" spans="1:32" x14ac:dyDescent="0.3">
      <c r="A13805" s="372" t="s">
        <v>16830</v>
      </c>
      <c r="B13805" s="372" t="s">
        <v>16875</v>
      </c>
      <c r="C13805" s="125" t="s">
        <v>16876</v>
      </c>
      <c r="D13805" s="32" t="s">
        <v>20621</v>
      </c>
      <c r="E13805" s="125" t="s">
        <v>16883</v>
      </c>
      <c r="F13805" s="125" t="s">
        <v>1237</v>
      </c>
      <c r="G13805" s="125" t="s">
        <v>1237</v>
      </c>
      <c r="AF13805" s="326"/>
    </row>
    <row r="13806" spans="1:32" x14ac:dyDescent="0.25">
      <c r="A13806" s="44" t="s">
        <v>19625</v>
      </c>
      <c r="B13806" s="44" t="s">
        <v>9024</v>
      </c>
      <c r="C13806" s="45">
        <v>231001</v>
      </c>
      <c r="D13806" s="45" t="s">
        <v>12340</v>
      </c>
      <c r="E13806" s="45" t="s">
        <v>2628</v>
      </c>
      <c r="AF13806" s="326"/>
    </row>
    <row r="13807" spans="1:32" x14ac:dyDescent="0.25">
      <c r="A13807" s="44" t="s">
        <v>19626</v>
      </c>
      <c r="B13807" s="44" t="s">
        <v>5639</v>
      </c>
      <c r="C13807" s="45">
        <v>23010401</v>
      </c>
      <c r="D13807" s="45" t="s">
        <v>12340</v>
      </c>
      <c r="E13807" s="45" t="s">
        <v>5640</v>
      </c>
      <c r="AF13807" s="326"/>
    </row>
    <row r="13808" spans="1:32" x14ac:dyDescent="0.25">
      <c r="A13808" s="44" t="s">
        <v>19626</v>
      </c>
      <c r="B13808" s="44" t="s">
        <v>3298</v>
      </c>
      <c r="C13808" s="45">
        <v>23010402</v>
      </c>
      <c r="D13808" s="45" t="s">
        <v>12340</v>
      </c>
      <c r="E13808" s="45" t="s">
        <v>5640</v>
      </c>
      <c r="AF13808" s="326"/>
    </row>
    <row r="13809" spans="1:32" x14ac:dyDescent="0.25">
      <c r="A13809" s="44" t="s">
        <v>9683</v>
      </c>
      <c r="B13809" s="44" t="s">
        <v>16304</v>
      </c>
      <c r="C13809" s="45" t="s">
        <v>5406</v>
      </c>
      <c r="D13809" s="93" t="s">
        <v>3876</v>
      </c>
      <c r="E13809" s="359">
        <f>DATE(2026,8,3)</f>
        <v>46237</v>
      </c>
      <c r="F13809" s="93"/>
      <c r="G13809" s="93"/>
      <c r="H13809" s="93"/>
      <c r="I13809" s="99"/>
      <c r="J13809" s="99"/>
      <c r="K13809" s="99"/>
      <c r="L13809" s="99"/>
      <c r="M13809" s="99"/>
      <c r="N13809" s="99"/>
      <c r="O13809" s="99"/>
      <c r="P13809" s="99"/>
      <c r="Q13809" s="99"/>
      <c r="R13809" s="99"/>
      <c r="S13809" s="99"/>
      <c r="T13809" s="99"/>
      <c r="U13809" s="99"/>
      <c r="V13809" s="99"/>
      <c r="W13809" s="99"/>
      <c r="X13809" s="99"/>
      <c r="Y13809" s="99"/>
      <c r="Z13809" s="99"/>
      <c r="AA13809" s="380"/>
      <c r="AF13809" s="326"/>
    </row>
    <row r="13810" spans="1:32" x14ac:dyDescent="0.25">
      <c r="A13810" s="44" t="s">
        <v>2413</v>
      </c>
      <c r="B13810" s="44" t="s">
        <v>8374</v>
      </c>
      <c r="C13810" s="45">
        <v>230401</v>
      </c>
      <c r="D13810" s="45" t="s">
        <v>12340</v>
      </c>
      <c r="E13810" s="45" t="s">
        <v>7925</v>
      </c>
      <c r="AF13810" s="326"/>
    </row>
    <row r="13811" spans="1:32" x14ac:dyDescent="0.25">
      <c r="A13811" s="44" t="s">
        <v>3590</v>
      </c>
      <c r="B13811" s="44" t="s">
        <v>1951</v>
      </c>
      <c r="C13811" s="45" t="s">
        <v>11238</v>
      </c>
      <c r="D13811" s="46" t="s">
        <v>13037</v>
      </c>
      <c r="E13811" s="46">
        <v>46234</v>
      </c>
      <c r="AF13811" s="326"/>
    </row>
    <row r="13812" spans="1:32" x14ac:dyDescent="0.25">
      <c r="A13812" s="44" t="s">
        <v>3590</v>
      </c>
      <c r="B13812" s="44" t="s">
        <v>14453</v>
      </c>
      <c r="C13812" s="45" t="s">
        <v>14500</v>
      </c>
      <c r="D13812" s="46" t="s">
        <v>13037</v>
      </c>
      <c r="E13812" s="46">
        <v>46493</v>
      </c>
      <c r="AF13812" s="326"/>
    </row>
    <row r="13813" spans="1:32" x14ac:dyDescent="0.3">
      <c r="A13813" s="372" t="s">
        <v>17546</v>
      </c>
      <c r="B13813" s="372" t="s">
        <v>5059</v>
      </c>
      <c r="C13813" s="125" t="s">
        <v>17475</v>
      </c>
      <c r="D13813" s="32" t="s">
        <v>20621</v>
      </c>
      <c r="E13813" s="125" t="s">
        <v>5246</v>
      </c>
      <c r="F13813" s="125" t="s">
        <v>1237</v>
      </c>
      <c r="G13813" s="125" t="s">
        <v>1237</v>
      </c>
      <c r="AF13813" s="326"/>
    </row>
    <row r="13814" spans="1:32" x14ac:dyDescent="0.3">
      <c r="A13814" s="372" t="s">
        <v>12053</v>
      </c>
      <c r="B13814" s="372" t="s">
        <v>12354</v>
      </c>
      <c r="C13814" s="125" t="s">
        <v>12187</v>
      </c>
      <c r="D13814" s="32" t="s">
        <v>20621</v>
      </c>
      <c r="E13814" s="125" t="s">
        <v>5239</v>
      </c>
      <c r="F13814" s="125" t="s">
        <v>1236</v>
      </c>
      <c r="G13814" s="125" t="s">
        <v>1237</v>
      </c>
      <c r="AF13814" s="326"/>
    </row>
    <row r="13815" spans="1:32" x14ac:dyDescent="0.25">
      <c r="A13815" s="57" t="s">
        <v>3824</v>
      </c>
      <c r="B13815" s="92" t="s">
        <v>3862</v>
      </c>
      <c r="C13815" s="93" t="s">
        <v>3860</v>
      </c>
      <c r="D13815" s="93" t="s">
        <v>3861</v>
      </c>
      <c r="E13815" s="94">
        <v>46203</v>
      </c>
      <c r="F13815" s="93"/>
      <c r="G13815" s="93"/>
      <c r="H13815" s="93"/>
      <c r="I13815" s="99"/>
      <c r="J13815" s="99"/>
      <c r="K13815" s="99"/>
      <c r="L13815" s="99"/>
      <c r="M13815" s="44"/>
      <c r="N13815" s="99"/>
      <c r="O13815" s="99"/>
      <c r="P13815" s="99"/>
      <c r="Q13815" s="99"/>
      <c r="R13815" s="99"/>
      <c r="S13815" s="99"/>
      <c r="T13815" s="99"/>
      <c r="U13815" s="99"/>
      <c r="V13815" s="99"/>
      <c r="W13815" s="99"/>
      <c r="X13815" s="99"/>
      <c r="Y13815" s="99"/>
      <c r="Z13815" s="99"/>
      <c r="AA13815" s="380"/>
      <c r="AF13815" s="326"/>
    </row>
    <row r="13816" spans="1:32" x14ac:dyDescent="0.25">
      <c r="A13816" s="44" t="s">
        <v>508</v>
      </c>
      <c r="B13816" s="44" t="s">
        <v>20357</v>
      </c>
      <c r="C13816" s="45" t="s">
        <v>8814</v>
      </c>
      <c r="D13816" s="32" t="s">
        <v>12570</v>
      </c>
      <c r="E13816" s="46">
        <v>46477</v>
      </c>
      <c r="AF13816" s="326"/>
    </row>
    <row r="13817" spans="1:32" x14ac:dyDescent="0.25">
      <c r="A13817" s="44" t="s">
        <v>17844</v>
      </c>
      <c r="B13817" s="44" t="s">
        <v>20343</v>
      </c>
      <c r="C13817" s="45" t="s">
        <v>17817</v>
      </c>
      <c r="D13817" s="32" t="s">
        <v>12570</v>
      </c>
      <c r="E13817" s="46">
        <v>46387</v>
      </c>
      <c r="AF13817" s="326"/>
    </row>
    <row r="13818" spans="1:32" x14ac:dyDescent="0.25">
      <c r="A13818" s="44" t="s">
        <v>301</v>
      </c>
      <c r="B13818" s="44" t="s">
        <v>300</v>
      </c>
      <c r="C13818" s="45" t="s">
        <v>4199</v>
      </c>
      <c r="D13818" s="45" t="s">
        <v>12177</v>
      </c>
      <c r="E13818" s="45" t="s">
        <v>4354</v>
      </c>
      <c r="F13818" s="93"/>
      <c r="G13818" s="93"/>
      <c r="H13818" s="93"/>
      <c r="I13818" s="99"/>
      <c r="J13818" s="99"/>
      <c r="K13818" s="99"/>
      <c r="L13818" s="99"/>
      <c r="M13818" s="99"/>
      <c r="N13818" s="99"/>
      <c r="O13818" s="99"/>
      <c r="P13818" s="99"/>
      <c r="Q13818" s="99"/>
      <c r="R13818" s="99"/>
      <c r="S13818" s="99"/>
      <c r="T13818" s="99"/>
      <c r="U13818" s="99"/>
      <c r="V13818" s="99"/>
      <c r="W13818" s="99"/>
      <c r="X13818" s="99"/>
      <c r="Y13818" s="99"/>
      <c r="Z13818" s="99"/>
      <c r="AF13818" s="326"/>
    </row>
    <row r="13819" spans="1:32" x14ac:dyDescent="0.25">
      <c r="A13819" s="44" t="s">
        <v>301</v>
      </c>
      <c r="B13819" s="44" t="s">
        <v>7999</v>
      </c>
      <c r="C13819" s="45" t="s">
        <v>7243</v>
      </c>
      <c r="D13819" s="45" t="s">
        <v>12177</v>
      </c>
      <c r="E13819" s="45" t="s">
        <v>5072</v>
      </c>
      <c r="F13819" s="93"/>
      <c r="G13819" s="93"/>
      <c r="H13819" s="93"/>
      <c r="I13819" s="99"/>
      <c r="J13819" s="99"/>
      <c r="K13819" s="99"/>
      <c r="L13819" s="99"/>
      <c r="M13819" s="99"/>
      <c r="N13819" s="99"/>
      <c r="O13819" s="99"/>
      <c r="P13819" s="99"/>
      <c r="Q13819" s="99"/>
      <c r="R13819" s="99"/>
      <c r="S13819" s="99"/>
      <c r="T13819" s="99"/>
      <c r="U13819" s="99"/>
      <c r="V13819" s="99"/>
      <c r="W13819" s="99"/>
      <c r="X13819" s="99"/>
      <c r="Y13819" s="99"/>
      <c r="Z13819" s="99"/>
      <c r="AF13819" s="326"/>
    </row>
    <row r="13820" spans="1:32" x14ac:dyDescent="0.25">
      <c r="A13820" s="44" t="s">
        <v>301</v>
      </c>
      <c r="B13820" s="44" t="s">
        <v>12937</v>
      </c>
      <c r="C13820" s="45" t="s">
        <v>12942</v>
      </c>
      <c r="D13820" s="45" t="s">
        <v>12177</v>
      </c>
      <c r="E13820" s="45" t="s">
        <v>5075</v>
      </c>
      <c r="F13820" s="93"/>
      <c r="G13820" s="93"/>
      <c r="H13820" s="93"/>
      <c r="I13820" s="99"/>
      <c r="J13820" s="99"/>
      <c r="K13820" s="99"/>
      <c r="L13820" s="99"/>
      <c r="M13820" s="99"/>
      <c r="N13820" s="99"/>
      <c r="O13820" s="99"/>
      <c r="P13820" s="99"/>
      <c r="Q13820" s="99"/>
      <c r="R13820" s="99"/>
      <c r="S13820" s="99"/>
      <c r="T13820" s="99"/>
      <c r="U13820" s="99"/>
      <c r="V13820" s="99"/>
      <c r="W13820" s="99"/>
      <c r="X13820" s="99"/>
      <c r="Y13820" s="99"/>
      <c r="Z13820" s="99"/>
      <c r="AF13820" s="326"/>
    </row>
    <row r="13821" spans="1:32" x14ac:dyDescent="0.25">
      <c r="A13821" s="44" t="s">
        <v>301</v>
      </c>
      <c r="B13821" s="44" t="s">
        <v>12937</v>
      </c>
      <c r="C13821" s="45" t="s">
        <v>12942</v>
      </c>
      <c r="D13821" s="93" t="s">
        <v>18817</v>
      </c>
      <c r="E13821" s="45" t="s">
        <v>5075</v>
      </c>
      <c r="F13821" s="379"/>
      <c r="G13821" s="379"/>
      <c r="H13821" s="379"/>
      <c r="I13821" s="380"/>
      <c r="J13821" s="380"/>
      <c r="K13821" s="380"/>
      <c r="L13821" s="380"/>
      <c r="M13821" s="380"/>
      <c r="N13821" s="380"/>
      <c r="O13821" s="380"/>
      <c r="P13821" s="380"/>
      <c r="Q13821" s="380"/>
      <c r="R13821" s="380"/>
      <c r="S13821" s="380"/>
      <c r="T13821" s="380"/>
      <c r="U13821" s="380"/>
      <c r="V13821" s="380"/>
      <c r="W13821" s="380"/>
      <c r="X13821" s="380"/>
      <c r="Y13821" s="380"/>
      <c r="Z13821" s="380"/>
      <c r="AA13821" s="380"/>
      <c r="AF13821" s="326"/>
    </row>
    <row r="13822" spans="1:32" x14ac:dyDescent="0.25">
      <c r="A13822" s="44" t="s">
        <v>301</v>
      </c>
      <c r="B13822" s="44" t="s">
        <v>7999</v>
      </c>
      <c r="C13822" s="45" t="s">
        <v>7243</v>
      </c>
      <c r="D13822" s="45" t="s">
        <v>10697</v>
      </c>
      <c r="E13822" s="45" t="s">
        <v>5072</v>
      </c>
      <c r="F13822" s="93"/>
      <c r="G13822" s="93"/>
      <c r="H13822" s="93"/>
      <c r="I13822" s="99"/>
      <c r="J13822" s="99"/>
      <c r="K13822" s="99"/>
      <c r="L13822" s="99"/>
      <c r="M13822" s="44"/>
      <c r="N13822" s="99"/>
      <c r="O13822" s="99"/>
      <c r="P13822" s="99"/>
      <c r="Q13822" s="99"/>
      <c r="R13822" s="99"/>
      <c r="S13822" s="99"/>
      <c r="T13822" s="99"/>
      <c r="U13822" s="99"/>
      <c r="V13822" s="99"/>
      <c r="W13822" s="99"/>
      <c r="X13822" s="99"/>
      <c r="Y13822" s="99"/>
      <c r="Z13822" s="99"/>
      <c r="AF13822" s="326"/>
    </row>
    <row r="13823" spans="1:32" x14ac:dyDescent="0.25">
      <c r="A13823" s="44" t="s">
        <v>9684</v>
      </c>
      <c r="B13823" s="44" t="s">
        <v>16305</v>
      </c>
      <c r="C13823" s="45" t="s">
        <v>9946</v>
      </c>
      <c r="D13823" s="93" t="s">
        <v>3876</v>
      </c>
      <c r="E13823" s="359">
        <f>DATE(2028,1,15)</f>
        <v>46767</v>
      </c>
      <c r="F13823" s="93"/>
      <c r="G13823" s="93"/>
      <c r="H13823" s="93"/>
      <c r="I13823" s="99"/>
      <c r="J13823" s="99"/>
      <c r="K13823" s="99"/>
      <c r="L13823" s="99"/>
      <c r="M13823" s="99"/>
      <c r="N13823" s="99"/>
      <c r="O13823" s="99"/>
      <c r="P13823" s="99"/>
      <c r="Q13823" s="99"/>
      <c r="R13823" s="99"/>
      <c r="S13823" s="99"/>
      <c r="T13823" s="99"/>
      <c r="U13823" s="99"/>
      <c r="V13823" s="99"/>
      <c r="W13823" s="99"/>
      <c r="X13823" s="99"/>
      <c r="Y13823" s="99"/>
      <c r="Z13823" s="99"/>
      <c r="AF13823" s="326"/>
    </row>
    <row r="13824" spans="1:32" x14ac:dyDescent="0.25">
      <c r="A13824" s="44" t="s">
        <v>9685</v>
      </c>
      <c r="B13824" s="44" t="s">
        <v>16306</v>
      </c>
      <c r="C13824" s="45" t="s">
        <v>9947</v>
      </c>
      <c r="D13824" s="93" t="s">
        <v>3876</v>
      </c>
      <c r="E13824" s="359">
        <f>DATE(2027,8,9)</f>
        <v>46608</v>
      </c>
      <c r="F13824" s="93"/>
      <c r="G13824" s="93"/>
      <c r="H13824" s="93"/>
      <c r="I13824" s="99"/>
      <c r="J13824" s="99"/>
      <c r="K13824" s="99"/>
      <c r="L13824" s="99"/>
      <c r="M13824" s="99"/>
      <c r="N13824" s="99"/>
      <c r="O13824" s="99"/>
      <c r="P13824" s="99"/>
      <c r="Q13824" s="99"/>
      <c r="R13824" s="99"/>
      <c r="S13824" s="99"/>
      <c r="T13824" s="99"/>
      <c r="U13824" s="99"/>
      <c r="V13824" s="99"/>
      <c r="W13824" s="99"/>
      <c r="X13824" s="99"/>
      <c r="Y13824" s="99"/>
      <c r="Z13824" s="99"/>
      <c r="AF13824" s="326"/>
    </row>
    <row r="13825" spans="1:32" x14ac:dyDescent="0.25">
      <c r="A13825" s="44" t="s">
        <v>5673</v>
      </c>
      <c r="B13825" s="44" t="s">
        <v>974</v>
      </c>
      <c r="C13825" s="45">
        <v>220104</v>
      </c>
      <c r="D13825" s="45" t="s">
        <v>12340</v>
      </c>
      <c r="E13825" s="45" t="s">
        <v>5452</v>
      </c>
      <c r="AF13825" s="326"/>
    </row>
    <row r="13826" spans="1:32" x14ac:dyDescent="0.25">
      <c r="A13826" s="44" t="s">
        <v>5673</v>
      </c>
      <c r="B13826" s="44" t="s">
        <v>9032</v>
      </c>
      <c r="C13826" s="45">
        <v>23100201</v>
      </c>
      <c r="D13826" s="45" t="s">
        <v>12340</v>
      </c>
      <c r="E13826" s="45" t="s">
        <v>2628</v>
      </c>
      <c r="AF13826" s="326"/>
    </row>
    <row r="13827" spans="1:32" x14ac:dyDescent="0.25">
      <c r="A13827" s="44" t="s">
        <v>5673</v>
      </c>
      <c r="B13827" s="44" t="s">
        <v>18865</v>
      </c>
      <c r="C13827" s="45">
        <v>25020101</v>
      </c>
      <c r="D13827" s="45" t="s">
        <v>12340</v>
      </c>
      <c r="E13827" s="45" t="s">
        <v>10021</v>
      </c>
      <c r="AF13827" s="326"/>
    </row>
    <row r="13828" spans="1:32" x14ac:dyDescent="0.25">
      <c r="A13828" s="44" t="s">
        <v>5673</v>
      </c>
      <c r="B13828" s="44" t="s">
        <v>3168</v>
      </c>
      <c r="C13828" s="45">
        <v>23100202</v>
      </c>
      <c r="D13828" s="45" t="s">
        <v>12340</v>
      </c>
      <c r="E13828" s="45" t="s">
        <v>2628</v>
      </c>
      <c r="AF13828" s="326"/>
    </row>
    <row r="13829" spans="1:32" x14ac:dyDescent="0.25">
      <c r="A13829" s="44" t="s">
        <v>5673</v>
      </c>
      <c r="B13829" s="44" t="s">
        <v>18909</v>
      </c>
      <c r="C13829" s="45">
        <v>24120301</v>
      </c>
      <c r="D13829" s="45" t="s">
        <v>12340</v>
      </c>
      <c r="E13829" s="45" t="s">
        <v>13570</v>
      </c>
      <c r="AF13829" s="326"/>
    </row>
    <row r="13830" spans="1:32" x14ac:dyDescent="0.25">
      <c r="A13830" s="44" t="s">
        <v>5673</v>
      </c>
      <c r="B13830" s="44" t="s">
        <v>3171</v>
      </c>
      <c r="C13830" s="45">
        <v>24120302</v>
      </c>
      <c r="D13830" s="45" t="s">
        <v>12340</v>
      </c>
      <c r="E13830" s="45" t="s">
        <v>18908</v>
      </c>
      <c r="AF13830" s="326"/>
    </row>
    <row r="13831" spans="1:32" x14ac:dyDescent="0.25">
      <c r="A13831" s="44" t="s">
        <v>5673</v>
      </c>
      <c r="B13831" s="44" t="s">
        <v>18828</v>
      </c>
      <c r="C13831" s="45">
        <v>25010501</v>
      </c>
      <c r="D13831" s="45" t="s">
        <v>12340</v>
      </c>
      <c r="E13831" s="45" t="s">
        <v>13567</v>
      </c>
      <c r="AF13831" s="326"/>
    </row>
    <row r="13832" spans="1:32" x14ac:dyDescent="0.25">
      <c r="A13832" s="44" t="s">
        <v>5673</v>
      </c>
      <c r="B13832" s="44" t="s">
        <v>3164</v>
      </c>
      <c r="C13832" s="45">
        <v>25020102</v>
      </c>
      <c r="D13832" s="45" t="s">
        <v>12340</v>
      </c>
      <c r="E13832" s="45" t="s">
        <v>10021</v>
      </c>
      <c r="AF13832" s="326"/>
    </row>
    <row r="13833" spans="1:32" x14ac:dyDescent="0.25">
      <c r="A13833" s="44" t="s">
        <v>5673</v>
      </c>
      <c r="B13833" s="44" t="s">
        <v>5639</v>
      </c>
      <c r="C13833" s="45">
        <v>25010401</v>
      </c>
      <c r="D13833" s="45" t="s">
        <v>12340</v>
      </c>
      <c r="E13833" s="45" t="s">
        <v>13581</v>
      </c>
      <c r="AF13833" s="326"/>
    </row>
    <row r="13834" spans="1:32" x14ac:dyDescent="0.25">
      <c r="A13834" s="44" t="s">
        <v>5673</v>
      </c>
      <c r="B13834" s="44" t="s">
        <v>5442</v>
      </c>
      <c r="C13834" s="45">
        <v>25010502</v>
      </c>
      <c r="D13834" s="45" t="s">
        <v>12340</v>
      </c>
      <c r="E13834" s="45" t="s">
        <v>13567</v>
      </c>
      <c r="AF13834" s="326"/>
    </row>
    <row r="13835" spans="1:32" x14ac:dyDescent="0.25">
      <c r="A13835" s="44" t="s">
        <v>5673</v>
      </c>
      <c r="B13835" s="44" t="s">
        <v>3298</v>
      </c>
      <c r="C13835" s="45">
        <v>25010402</v>
      </c>
      <c r="D13835" s="45" t="s">
        <v>12340</v>
      </c>
      <c r="E13835" s="45" t="s">
        <v>13581</v>
      </c>
      <c r="AF13835" s="326"/>
    </row>
    <row r="13836" spans="1:32" x14ac:dyDescent="0.3">
      <c r="A13836" s="372" t="s">
        <v>12487</v>
      </c>
      <c r="B13836" s="372" t="s">
        <v>12190</v>
      </c>
      <c r="C13836" s="125" t="s">
        <v>12191</v>
      </c>
      <c r="D13836" s="32" t="s">
        <v>20621</v>
      </c>
      <c r="E13836" s="125" t="s">
        <v>5239</v>
      </c>
      <c r="F13836" s="125" t="s">
        <v>1236</v>
      </c>
      <c r="G13836" s="125" t="s">
        <v>1237</v>
      </c>
      <c r="AF13836" s="326"/>
    </row>
    <row r="13837" spans="1:32" x14ac:dyDescent="0.3">
      <c r="A13837" s="372" t="s">
        <v>12487</v>
      </c>
      <c r="B13837" s="372" t="s">
        <v>12354</v>
      </c>
      <c r="C13837" s="125" t="s">
        <v>12187</v>
      </c>
      <c r="D13837" s="32" t="s">
        <v>20621</v>
      </c>
      <c r="E13837" s="125" t="s">
        <v>5239</v>
      </c>
      <c r="F13837" s="125" t="s">
        <v>1236</v>
      </c>
      <c r="G13837" s="125" t="s">
        <v>1237</v>
      </c>
      <c r="AF13837" s="326"/>
    </row>
    <row r="13838" spans="1:32" x14ac:dyDescent="0.25">
      <c r="A13838" s="44" t="s">
        <v>12487</v>
      </c>
      <c r="B13838" s="44" t="s">
        <v>5447</v>
      </c>
      <c r="C13838" s="45">
        <v>240804</v>
      </c>
      <c r="D13838" s="45" t="s">
        <v>12340</v>
      </c>
      <c r="E13838" s="45" t="s">
        <v>12234</v>
      </c>
      <c r="AF13838" s="326"/>
    </row>
    <row r="13839" spans="1:32" x14ac:dyDescent="0.25">
      <c r="A13839" s="44" t="s">
        <v>10423</v>
      </c>
      <c r="B13839" s="44" t="s">
        <v>20342</v>
      </c>
      <c r="C13839" s="45" t="s">
        <v>10493</v>
      </c>
      <c r="D13839" s="32" t="s">
        <v>12570</v>
      </c>
      <c r="E13839" s="46">
        <v>46387</v>
      </c>
      <c r="AF13839" s="326"/>
    </row>
    <row r="13840" spans="1:32" x14ac:dyDescent="0.25">
      <c r="A13840" s="44" t="s">
        <v>11634</v>
      </c>
      <c r="B13840" s="44" t="s">
        <v>13571</v>
      </c>
      <c r="C13840" s="45">
        <v>241101</v>
      </c>
      <c r="D13840" s="45" t="s">
        <v>12340</v>
      </c>
      <c r="E13840" s="45" t="s">
        <v>5650</v>
      </c>
      <c r="AF13840" s="326"/>
    </row>
    <row r="13841" spans="1:32" x14ac:dyDescent="0.25">
      <c r="A13841" s="44" t="s">
        <v>11634</v>
      </c>
      <c r="B13841" s="44" t="s">
        <v>11331</v>
      </c>
      <c r="C13841" s="45">
        <v>24050301</v>
      </c>
      <c r="D13841" s="45" t="s">
        <v>12340</v>
      </c>
      <c r="E13841" s="45" t="s">
        <v>5468</v>
      </c>
      <c r="AF13841" s="326"/>
    </row>
    <row r="13842" spans="1:32" x14ac:dyDescent="0.25">
      <c r="A13842" s="44" t="s">
        <v>11634</v>
      </c>
      <c r="B13842" s="44" t="s">
        <v>4035</v>
      </c>
      <c r="C13842" s="45">
        <v>24050302</v>
      </c>
      <c r="D13842" s="45" t="s">
        <v>12340</v>
      </c>
      <c r="E13842" s="45" t="s">
        <v>5468</v>
      </c>
      <c r="AF13842" s="326"/>
    </row>
    <row r="13843" spans="1:32" x14ac:dyDescent="0.25">
      <c r="A13843" s="44" t="s">
        <v>11634</v>
      </c>
      <c r="B13843" s="44" t="s">
        <v>986</v>
      </c>
      <c r="C13843" s="45">
        <v>240303</v>
      </c>
      <c r="D13843" s="45" t="s">
        <v>12340</v>
      </c>
      <c r="E13843" s="45" t="s">
        <v>2686</v>
      </c>
      <c r="AF13843" s="326"/>
    </row>
    <row r="13844" spans="1:32" x14ac:dyDescent="0.25">
      <c r="A13844" s="44" t="s">
        <v>11634</v>
      </c>
      <c r="B13844" s="44" t="s">
        <v>10031</v>
      </c>
      <c r="C13844" s="45">
        <v>240101</v>
      </c>
      <c r="D13844" s="45" t="s">
        <v>12340</v>
      </c>
      <c r="E13844" s="45" t="s">
        <v>10032</v>
      </c>
      <c r="AF13844" s="326"/>
    </row>
    <row r="13845" spans="1:32" x14ac:dyDescent="0.25">
      <c r="A13845" s="44" t="s">
        <v>17229</v>
      </c>
      <c r="B13845" s="44" t="s">
        <v>2433</v>
      </c>
      <c r="C13845" s="45">
        <v>250106</v>
      </c>
      <c r="D13845" s="45" t="s">
        <v>12340</v>
      </c>
      <c r="E13845" s="45" t="s">
        <v>12896</v>
      </c>
      <c r="AF13845" s="326"/>
    </row>
    <row r="13846" spans="1:32" x14ac:dyDescent="0.25">
      <c r="A13846" s="44" t="s">
        <v>17229</v>
      </c>
      <c r="B13846" s="44" t="s">
        <v>3298</v>
      </c>
      <c r="C13846" s="45">
        <v>24010402</v>
      </c>
      <c r="D13846" s="45" t="s">
        <v>12340</v>
      </c>
      <c r="E13846" s="45" t="s">
        <v>10021</v>
      </c>
      <c r="AF13846" s="326"/>
    </row>
    <row r="13847" spans="1:32" x14ac:dyDescent="0.25">
      <c r="A13847" s="44" t="s">
        <v>17229</v>
      </c>
      <c r="B13847" s="44" t="s">
        <v>10020</v>
      </c>
      <c r="C13847" s="45">
        <v>24010401</v>
      </c>
      <c r="D13847" s="45" t="s">
        <v>12340</v>
      </c>
      <c r="E13847" s="45" t="s">
        <v>10021</v>
      </c>
      <c r="AF13847" s="326"/>
    </row>
    <row r="13848" spans="1:32" x14ac:dyDescent="0.3">
      <c r="A13848" s="372" t="s">
        <v>12054</v>
      </c>
      <c r="B13848" s="372" t="s">
        <v>1208</v>
      </c>
      <c r="C13848" s="125" t="s">
        <v>11149</v>
      </c>
      <c r="D13848" s="32" t="s">
        <v>20621</v>
      </c>
      <c r="E13848" s="125" t="s">
        <v>2686</v>
      </c>
      <c r="F13848" s="125" t="s">
        <v>1236</v>
      </c>
      <c r="G13848" s="125" t="s">
        <v>1237</v>
      </c>
      <c r="AF13848" s="326"/>
    </row>
    <row r="13849" spans="1:32" x14ac:dyDescent="0.25">
      <c r="A13849" s="44" t="s">
        <v>13428</v>
      </c>
      <c r="B13849" s="44" t="s">
        <v>13118</v>
      </c>
      <c r="C13849" s="45">
        <v>21.23</v>
      </c>
      <c r="D13849" s="45" t="s">
        <v>13565</v>
      </c>
      <c r="E13849" s="46">
        <v>46934</v>
      </c>
      <c r="F13849" s="45"/>
      <c r="G13849" s="93"/>
      <c r="H13849" s="93"/>
      <c r="I13849" s="99"/>
      <c r="J13849" s="99"/>
      <c r="K13849" s="99"/>
      <c r="L13849" s="99"/>
      <c r="M13849" s="99"/>
      <c r="N13849" s="99"/>
      <c r="O13849" s="99"/>
      <c r="P13849" s="99"/>
      <c r="Q13849" s="99"/>
      <c r="R13849" s="99"/>
      <c r="S13849" s="99"/>
      <c r="T13849" s="99"/>
      <c r="U13849" s="99"/>
      <c r="V13849" s="99"/>
      <c r="W13849" s="99"/>
      <c r="X13849" s="99"/>
      <c r="Y13849" s="99"/>
      <c r="Z13849" s="99"/>
      <c r="AF13849" s="326"/>
    </row>
    <row r="13850" spans="1:32" x14ac:dyDescent="0.25">
      <c r="A13850" s="44" t="s">
        <v>13428</v>
      </c>
      <c r="B13850" s="44" t="s">
        <v>13113</v>
      </c>
      <c r="C13850" s="45">
        <v>28.23</v>
      </c>
      <c r="D13850" s="45" t="s">
        <v>13565</v>
      </c>
      <c r="E13850" s="46">
        <v>46934</v>
      </c>
      <c r="F13850" s="45"/>
      <c r="G13850" s="93"/>
      <c r="H13850" s="93"/>
      <c r="I13850" s="99"/>
      <c r="J13850" s="99"/>
      <c r="K13850" s="99"/>
      <c r="L13850" s="99"/>
      <c r="M13850" s="99"/>
      <c r="N13850" s="99"/>
      <c r="O13850" s="99"/>
      <c r="P13850" s="99"/>
      <c r="Q13850" s="99"/>
      <c r="R13850" s="99"/>
      <c r="S13850" s="99"/>
      <c r="T13850" s="99"/>
      <c r="U13850" s="99"/>
      <c r="V13850" s="99"/>
      <c r="W13850" s="99"/>
      <c r="X13850" s="99"/>
      <c r="Y13850" s="99"/>
      <c r="Z13850" s="99"/>
      <c r="AF13850" s="326"/>
    </row>
    <row r="13851" spans="1:32" x14ac:dyDescent="0.25">
      <c r="A13851" s="44" t="s">
        <v>13428</v>
      </c>
      <c r="B13851" s="44" t="s">
        <v>13111</v>
      </c>
      <c r="C13851" s="45">
        <v>33.229999999999997</v>
      </c>
      <c r="D13851" s="45" t="s">
        <v>13565</v>
      </c>
      <c r="E13851" s="46">
        <v>46934</v>
      </c>
      <c r="F13851" s="45"/>
      <c r="G13851" s="93"/>
      <c r="H13851" s="93"/>
      <c r="I13851" s="99"/>
      <c r="J13851" s="99"/>
      <c r="K13851" s="99"/>
      <c r="L13851" s="99"/>
      <c r="M13851" s="99"/>
      <c r="N13851" s="99"/>
      <c r="O13851" s="99"/>
      <c r="P13851" s="99"/>
      <c r="Q13851" s="99"/>
      <c r="R13851" s="99"/>
      <c r="S13851" s="99"/>
      <c r="T13851" s="99"/>
      <c r="U13851" s="99"/>
      <c r="V13851" s="99"/>
      <c r="W13851" s="99"/>
      <c r="X13851" s="99"/>
      <c r="Y13851" s="99"/>
      <c r="Z13851" s="99"/>
      <c r="AF13851" s="326"/>
    </row>
    <row r="13852" spans="1:32" x14ac:dyDescent="0.25">
      <c r="A13852" s="44" t="s">
        <v>7595</v>
      </c>
      <c r="B13852" s="44" t="s">
        <v>2433</v>
      </c>
      <c r="C13852" s="45">
        <v>230105</v>
      </c>
      <c r="D13852" s="45" t="s">
        <v>12340</v>
      </c>
      <c r="E13852" s="45" t="s">
        <v>5580</v>
      </c>
      <c r="AF13852" s="326"/>
    </row>
    <row r="13853" spans="1:32" x14ac:dyDescent="0.25">
      <c r="A13853" s="44" t="s">
        <v>19627</v>
      </c>
      <c r="B13853" s="44" t="s">
        <v>10031</v>
      </c>
      <c r="C13853" s="45">
        <v>260105</v>
      </c>
      <c r="D13853" s="45" t="s">
        <v>12340</v>
      </c>
      <c r="E13853" s="45" t="s">
        <v>19008</v>
      </c>
      <c r="AF13853" s="326"/>
    </row>
    <row r="13854" spans="1:32" x14ac:dyDescent="0.25">
      <c r="A13854" s="44" t="s">
        <v>10305</v>
      </c>
      <c r="B13854" s="92" t="s">
        <v>10390</v>
      </c>
      <c r="C13854" s="56" t="s">
        <v>10132</v>
      </c>
      <c r="D13854" s="146" t="s">
        <v>10389</v>
      </c>
      <c r="E13854" s="107">
        <v>45838</v>
      </c>
      <c r="F13854" s="93"/>
      <c r="G13854" s="93"/>
      <c r="H13854" s="93"/>
      <c r="I13854" s="99"/>
      <c r="J13854" s="99"/>
      <c r="K13854" s="99"/>
      <c r="L13854" s="99"/>
      <c r="M13854" s="44"/>
      <c r="N13854" s="99"/>
      <c r="O13854" s="99"/>
      <c r="P13854" s="99"/>
      <c r="Q13854" s="99"/>
      <c r="R13854" s="99"/>
      <c r="S13854" s="99"/>
      <c r="T13854" s="99"/>
      <c r="U13854" s="99"/>
      <c r="V13854" s="99"/>
      <c r="W13854" s="99"/>
      <c r="X13854" s="99"/>
      <c r="Y13854" s="99"/>
      <c r="Z13854" s="99"/>
      <c r="AF13854" s="326"/>
    </row>
    <row r="13855" spans="1:32" x14ac:dyDescent="0.3">
      <c r="A13855" s="372" t="s">
        <v>20546</v>
      </c>
      <c r="B13855" s="372" t="s">
        <v>3578</v>
      </c>
      <c r="C13855" s="125" t="s">
        <v>11923</v>
      </c>
      <c r="D13855" s="32" t="s">
        <v>20621</v>
      </c>
      <c r="E13855" s="125" t="s">
        <v>2686</v>
      </c>
      <c r="F13855" s="125" t="s">
        <v>1236</v>
      </c>
      <c r="G13855" s="125" t="s">
        <v>1237</v>
      </c>
      <c r="AF13855" s="326"/>
    </row>
    <row r="13856" spans="1:32" x14ac:dyDescent="0.3">
      <c r="A13856" s="372" t="s">
        <v>20546</v>
      </c>
      <c r="B13856" s="372" t="s">
        <v>7465</v>
      </c>
      <c r="C13856" s="125" t="s">
        <v>20614</v>
      </c>
      <c r="D13856" s="32" t="s">
        <v>20621</v>
      </c>
      <c r="E13856" s="125" t="s">
        <v>10032</v>
      </c>
      <c r="F13856" s="125" t="s">
        <v>1236</v>
      </c>
      <c r="G13856" s="125" t="s">
        <v>1237</v>
      </c>
      <c r="AF13856" s="326"/>
    </row>
    <row r="13857" spans="1:32" x14ac:dyDescent="0.3">
      <c r="A13857" s="372" t="s">
        <v>20546</v>
      </c>
      <c r="B13857" s="372" t="s">
        <v>7467</v>
      </c>
      <c r="C13857" s="125" t="s">
        <v>20620</v>
      </c>
      <c r="D13857" s="32" t="s">
        <v>20621</v>
      </c>
      <c r="E13857" s="125" t="s">
        <v>10032</v>
      </c>
      <c r="F13857" s="125" t="s">
        <v>1236</v>
      </c>
      <c r="G13857" s="125" t="s">
        <v>1237</v>
      </c>
      <c r="AF13857" s="326"/>
    </row>
    <row r="13858" spans="1:32" x14ac:dyDescent="0.25">
      <c r="A13858" s="44" t="s">
        <v>8564</v>
      </c>
      <c r="B13858" s="44" t="s">
        <v>978</v>
      </c>
      <c r="C13858" s="45">
        <v>230703</v>
      </c>
      <c r="D13858" s="45" t="s">
        <v>12340</v>
      </c>
      <c r="E13858" s="45" t="s">
        <v>4375</v>
      </c>
      <c r="AF13858" s="326"/>
    </row>
    <row r="13859" spans="1:32" x14ac:dyDescent="0.25">
      <c r="A13859" s="44" t="s">
        <v>9686</v>
      </c>
      <c r="B13859" s="44" t="s">
        <v>16307</v>
      </c>
      <c r="C13859" s="45" t="s">
        <v>9948</v>
      </c>
      <c r="D13859" s="93" t="s">
        <v>3876</v>
      </c>
      <c r="E13859" s="359">
        <f>DATE(2027,11,6)</f>
        <v>46697</v>
      </c>
      <c r="F13859" s="93"/>
      <c r="G13859" s="93"/>
      <c r="H13859" s="93"/>
      <c r="I13859" s="99"/>
      <c r="J13859" s="99"/>
      <c r="K13859" s="99"/>
      <c r="L13859" s="99"/>
      <c r="M13859" s="99"/>
      <c r="N13859" s="99"/>
      <c r="O13859" s="99"/>
      <c r="P13859" s="99"/>
      <c r="Q13859" s="99"/>
      <c r="R13859" s="99"/>
      <c r="S13859" s="99"/>
      <c r="T13859" s="99"/>
      <c r="U13859" s="99"/>
      <c r="V13859" s="99"/>
      <c r="W13859" s="99"/>
      <c r="X13859" s="99"/>
      <c r="Y13859" s="99"/>
      <c r="Z13859" s="99"/>
      <c r="AF13859" s="326"/>
    </row>
    <row r="13860" spans="1:32" x14ac:dyDescent="0.25">
      <c r="A13860" s="44" t="s">
        <v>5674</v>
      </c>
      <c r="B13860" s="44" t="s">
        <v>2438</v>
      </c>
      <c r="C13860" s="45">
        <v>251001</v>
      </c>
      <c r="D13860" s="45" t="s">
        <v>12340</v>
      </c>
      <c r="E13860" s="45" t="s">
        <v>12119</v>
      </c>
      <c r="AF13860" s="326"/>
    </row>
    <row r="13861" spans="1:32" x14ac:dyDescent="0.3">
      <c r="A13861" s="372" t="s">
        <v>16831</v>
      </c>
      <c r="B13861" s="372" t="s">
        <v>1223</v>
      </c>
      <c r="C13861" s="125" t="s">
        <v>16734</v>
      </c>
      <c r="D13861" s="32" t="s">
        <v>20621</v>
      </c>
      <c r="E13861" s="125" t="s">
        <v>10638</v>
      </c>
      <c r="F13861" s="125" t="s">
        <v>1236</v>
      </c>
      <c r="G13861" s="125" t="s">
        <v>1237</v>
      </c>
      <c r="AF13861" s="326"/>
    </row>
    <row r="13862" spans="1:32" x14ac:dyDescent="0.25">
      <c r="A13862" s="44" t="s">
        <v>10109</v>
      </c>
      <c r="B13862" s="44" t="s">
        <v>3506</v>
      </c>
      <c r="C13862" s="97" t="s">
        <v>10108</v>
      </c>
      <c r="D13862" s="97" t="s">
        <v>1813</v>
      </c>
      <c r="E13862" s="64">
        <v>46844</v>
      </c>
      <c r="F13862" s="93"/>
      <c r="G13862" s="93" t="s">
        <v>2823</v>
      </c>
      <c r="H13862" s="93" t="s">
        <v>2823</v>
      </c>
      <c r="I13862" s="99"/>
      <c r="J13862" s="99"/>
      <c r="K13862" s="99"/>
      <c r="L13862" s="99"/>
      <c r="M13862" s="44"/>
      <c r="N13862" s="99"/>
      <c r="O13862" s="99"/>
      <c r="P13862" s="99"/>
      <c r="Q13862" s="99"/>
      <c r="R13862" s="99"/>
      <c r="S13862" s="99"/>
      <c r="T13862" s="99"/>
      <c r="U13862" s="99"/>
      <c r="V13862" s="99"/>
      <c r="W13862" s="99"/>
      <c r="X13862" s="99"/>
      <c r="Y13862" s="99"/>
      <c r="Z13862" s="99"/>
      <c r="AF13862" s="326"/>
    </row>
    <row r="13863" spans="1:32" x14ac:dyDescent="0.25">
      <c r="A13863" s="44" t="s">
        <v>10100</v>
      </c>
      <c r="B13863" s="44" t="s">
        <v>20383</v>
      </c>
      <c r="C13863" s="45" t="s">
        <v>10097</v>
      </c>
      <c r="D13863" s="32" t="s">
        <v>12570</v>
      </c>
      <c r="E13863" s="46">
        <v>46446</v>
      </c>
      <c r="AF13863" s="326"/>
    </row>
    <row r="13864" spans="1:32" x14ac:dyDescent="0.3">
      <c r="A13864" s="372" t="s">
        <v>13932</v>
      </c>
      <c r="B13864" s="372" t="s">
        <v>1210</v>
      </c>
      <c r="C13864" s="125" t="s">
        <v>12344</v>
      </c>
      <c r="D13864" s="32" t="s">
        <v>20621</v>
      </c>
      <c r="E13864" s="125" t="s">
        <v>5075</v>
      </c>
      <c r="F13864" s="125" t="s">
        <v>1236</v>
      </c>
      <c r="G13864" s="125" t="s">
        <v>1237</v>
      </c>
      <c r="AF13864" s="326"/>
    </row>
    <row r="13865" spans="1:32" x14ac:dyDescent="0.3">
      <c r="A13865" s="372" t="s">
        <v>16650</v>
      </c>
      <c r="B13865" s="372" t="s">
        <v>5064</v>
      </c>
      <c r="C13865" s="125" t="s">
        <v>16873</v>
      </c>
      <c r="D13865" s="32" t="s">
        <v>20621</v>
      </c>
      <c r="E13865" s="125" t="s">
        <v>10638</v>
      </c>
      <c r="F13865" s="125" t="s">
        <v>1237</v>
      </c>
      <c r="G13865" s="125" t="s">
        <v>1237</v>
      </c>
      <c r="AF13865" s="326"/>
    </row>
    <row r="13866" spans="1:32" x14ac:dyDescent="0.3">
      <c r="A13866" s="372" t="s">
        <v>20547</v>
      </c>
      <c r="B13866" s="372" t="s">
        <v>1206</v>
      </c>
      <c r="C13866" s="125" t="s">
        <v>20612</v>
      </c>
      <c r="D13866" s="32" t="s">
        <v>20621</v>
      </c>
      <c r="E13866" s="125" t="s">
        <v>10032</v>
      </c>
      <c r="F13866" s="125" t="s">
        <v>1236</v>
      </c>
      <c r="G13866" s="125" t="s">
        <v>1237</v>
      </c>
      <c r="AF13866" s="326"/>
    </row>
    <row r="13867" spans="1:32" x14ac:dyDescent="0.25">
      <c r="A13867" s="44" t="s">
        <v>12633</v>
      </c>
      <c r="B13867" s="44" t="s">
        <v>20343</v>
      </c>
      <c r="C13867" s="45" t="s">
        <v>12601</v>
      </c>
      <c r="D13867" s="32" t="s">
        <v>12570</v>
      </c>
      <c r="E13867" s="46">
        <v>46387</v>
      </c>
      <c r="AF13867" s="326"/>
    </row>
    <row r="13868" spans="1:32" x14ac:dyDescent="0.25">
      <c r="A13868" s="44" t="s">
        <v>9687</v>
      </c>
      <c r="B13868" s="44" t="s">
        <v>16000</v>
      </c>
      <c r="C13868" s="45" t="s">
        <v>9949</v>
      </c>
      <c r="D13868" s="93" t="s">
        <v>3876</v>
      </c>
      <c r="E13868" s="359">
        <f>DATE(2027,7,19)</f>
        <v>46587</v>
      </c>
      <c r="F13868" s="93"/>
      <c r="G13868" s="93"/>
      <c r="H13868" s="93"/>
      <c r="I13868" s="99"/>
      <c r="J13868" s="99"/>
      <c r="K13868" s="99"/>
      <c r="L13868" s="99"/>
      <c r="M13868" s="99"/>
      <c r="N13868" s="99"/>
      <c r="O13868" s="99"/>
      <c r="P13868" s="99"/>
      <c r="Q13868" s="99"/>
      <c r="R13868" s="99"/>
      <c r="S13868" s="99"/>
      <c r="T13868" s="99"/>
      <c r="U13868" s="99"/>
      <c r="V13868" s="99"/>
      <c r="W13868" s="99"/>
      <c r="X13868" s="99"/>
      <c r="Y13868" s="99"/>
      <c r="Z13868" s="99"/>
      <c r="AF13868" s="326"/>
    </row>
    <row r="13869" spans="1:32" x14ac:dyDescent="0.3">
      <c r="A13869" s="385" t="s">
        <v>4953</v>
      </c>
      <c r="B13869" s="385" t="s">
        <v>1339</v>
      </c>
      <c r="C13869" s="387">
        <v>24027</v>
      </c>
      <c r="D13869" s="93" t="s">
        <v>5007</v>
      </c>
      <c r="E13869" s="388">
        <v>46507</v>
      </c>
      <c r="AF13869" s="326"/>
    </row>
    <row r="13870" spans="1:32" x14ac:dyDescent="0.25">
      <c r="A13870" s="44" t="s">
        <v>19628</v>
      </c>
      <c r="B13870" s="44" t="s">
        <v>969</v>
      </c>
      <c r="C13870" s="45">
        <v>23060202</v>
      </c>
      <c r="D13870" s="45" t="s">
        <v>12340</v>
      </c>
      <c r="E13870" s="45" t="s">
        <v>4471</v>
      </c>
      <c r="AF13870" s="326"/>
    </row>
    <row r="13871" spans="1:32" x14ac:dyDescent="0.3">
      <c r="A13871" s="372" t="s">
        <v>20548</v>
      </c>
      <c r="B13871" s="372" t="s">
        <v>7471</v>
      </c>
      <c r="C13871" s="125" t="s">
        <v>20619</v>
      </c>
      <c r="D13871" s="32" t="s">
        <v>20621</v>
      </c>
      <c r="E13871" s="125" t="s">
        <v>10032</v>
      </c>
      <c r="F13871" s="125" t="s">
        <v>1236</v>
      </c>
      <c r="G13871" s="125" t="s">
        <v>1237</v>
      </c>
      <c r="AF13871" s="326"/>
    </row>
    <row r="13872" spans="1:32" x14ac:dyDescent="0.25">
      <c r="A13872" s="44" t="s">
        <v>5307</v>
      </c>
      <c r="B13872" s="44" t="s">
        <v>5243</v>
      </c>
      <c r="C13872" s="45" t="s">
        <v>5308</v>
      </c>
      <c r="D13872" s="93" t="s">
        <v>18817</v>
      </c>
      <c r="E13872" s="45" t="s">
        <v>5444</v>
      </c>
      <c r="F13872" s="379"/>
      <c r="G13872" s="379"/>
      <c r="H13872" s="379"/>
      <c r="I13872" s="380"/>
      <c r="J13872" s="380"/>
      <c r="K13872" s="380"/>
      <c r="L13872" s="380"/>
      <c r="M13872" s="380"/>
      <c r="N13872" s="380"/>
      <c r="O13872" s="380"/>
      <c r="P13872" s="380"/>
      <c r="Q13872" s="380"/>
      <c r="R13872" s="380"/>
      <c r="S13872" s="380"/>
      <c r="T13872" s="380"/>
      <c r="U13872" s="380"/>
      <c r="V13872" s="380"/>
      <c r="W13872" s="380"/>
      <c r="X13872" s="380"/>
      <c r="Y13872" s="380"/>
      <c r="Z13872" s="380"/>
      <c r="AA13872" s="380"/>
      <c r="AF13872" s="326"/>
    </row>
    <row r="13873" spans="1:32" x14ac:dyDescent="0.25">
      <c r="A13873" s="44" t="s">
        <v>5307</v>
      </c>
      <c r="B13873" s="44" t="s">
        <v>969</v>
      </c>
      <c r="C13873" s="45">
        <v>23060202</v>
      </c>
      <c r="D13873" s="45" t="s">
        <v>12340</v>
      </c>
      <c r="E13873" s="45" t="s">
        <v>4471</v>
      </c>
      <c r="AF13873" s="326"/>
    </row>
    <row r="13874" spans="1:32" x14ac:dyDescent="0.25">
      <c r="A13874" s="44" t="s">
        <v>5307</v>
      </c>
      <c r="B13874" s="44" t="s">
        <v>5243</v>
      </c>
      <c r="C13874" s="45" t="s">
        <v>5308</v>
      </c>
      <c r="D13874" s="45" t="s">
        <v>10697</v>
      </c>
      <c r="E13874" s="46">
        <v>46507</v>
      </c>
      <c r="F13874" s="93"/>
      <c r="G13874" s="93"/>
      <c r="H13874" s="93"/>
      <c r="I13874" s="99"/>
      <c r="J13874" s="99"/>
      <c r="K13874" s="99"/>
      <c r="L13874" s="99"/>
      <c r="M13874" s="44"/>
      <c r="N13874" s="99"/>
      <c r="O13874" s="99"/>
      <c r="P13874" s="99"/>
      <c r="Q13874" s="99"/>
      <c r="R13874" s="99"/>
      <c r="S13874" s="99"/>
      <c r="T13874" s="99"/>
      <c r="U13874" s="99"/>
      <c r="V13874" s="99"/>
      <c r="W13874" s="99"/>
      <c r="X13874" s="99"/>
      <c r="Y13874" s="99"/>
      <c r="Z13874" s="99"/>
      <c r="AF13874" s="326"/>
    </row>
    <row r="13875" spans="1:32" x14ac:dyDescent="0.25">
      <c r="A13875" s="44" t="s">
        <v>5675</v>
      </c>
      <c r="B13875" s="44" t="s">
        <v>2438</v>
      </c>
      <c r="C13875" s="45">
        <v>251001</v>
      </c>
      <c r="D13875" s="45" t="s">
        <v>12340</v>
      </c>
      <c r="E13875" s="45" t="s">
        <v>12119</v>
      </c>
      <c r="AF13875" s="326"/>
    </row>
    <row r="13876" spans="1:32" x14ac:dyDescent="0.25">
      <c r="A13876" s="44" t="s">
        <v>19629</v>
      </c>
      <c r="B13876" s="44" t="s">
        <v>18840</v>
      </c>
      <c r="C13876" s="45">
        <v>260202</v>
      </c>
      <c r="D13876" s="45" t="s">
        <v>12340</v>
      </c>
      <c r="E13876" s="45" t="s">
        <v>10021</v>
      </c>
      <c r="AF13876" s="326"/>
    </row>
    <row r="13877" spans="1:32" x14ac:dyDescent="0.25">
      <c r="A13877" s="44" t="s">
        <v>19630</v>
      </c>
      <c r="B13877" s="44" t="s">
        <v>968</v>
      </c>
      <c r="C13877" s="45">
        <v>24060402</v>
      </c>
      <c r="D13877" s="45" t="s">
        <v>12340</v>
      </c>
      <c r="E13877" s="45" t="s">
        <v>5235</v>
      </c>
      <c r="AF13877" s="326"/>
    </row>
    <row r="13878" spans="1:32" x14ac:dyDescent="0.25">
      <c r="A13878" s="44" t="s">
        <v>19630</v>
      </c>
      <c r="B13878" s="44" t="s">
        <v>4036</v>
      </c>
      <c r="C13878" s="45">
        <v>24060401</v>
      </c>
      <c r="D13878" s="45" t="s">
        <v>12340</v>
      </c>
      <c r="E13878" s="45" t="s">
        <v>5235</v>
      </c>
      <c r="AF13878" s="326"/>
    </row>
    <row r="13879" spans="1:32" x14ac:dyDescent="0.3">
      <c r="A13879" s="57" t="s">
        <v>4954</v>
      </c>
      <c r="B13879" s="57" t="s">
        <v>2254</v>
      </c>
      <c r="C13879" s="62">
        <v>24030</v>
      </c>
      <c r="D13879" s="93" t="s">
        <v>5007</v>
      </c>
      <c r="E13879" s="60">
        <v>46326</v>
      </c>
      <c r="F13879" s="379"/>
      <c r="G13879" s="379"/>
      <c r="H13879" s="379"/>
      <c r="I13879" s="380"/>
      <c r="J13879" s="380"/>
      <c r="K13879" s="380"/>
      <c r="L13879" s="380"/>
      <c r="M13879" s="380"/>
      <c r="N13879" s="380"/>
      <c r="O13879" s="380"/>
      <c r="P13879" s="380"/>
      <c r="Q13879" s="380"/>
      <c r="R13879" s="380"/>
      <c r="S13879" s="380"/>
      <c r="T13879" s="380"/>
      <c r="U13879" s="380"/>
      <c r="V13879" s="380"/>
      <c r="W13879" s="380"/>
      <c r="X13879" s="380"/>
      <c r="Y13879" s="380"/>
      <c r="Z13879" s="380"/>
      <c r="AA13879" s="380"/>
      <c r="AF13879" s="326"/>
    </row>
    <row r="13880" spans="1:32" x14ac:dyDescent="0.25">
      <c r="A13880" s="86" t="s">
        <v>14738</v>
      </c>
      <c r="B13880" s="44" t="s">
        <v>17386</v>
      </c>
      <c r="C13880" s="45">
        <v>8.26</v>
      </c>
      <c r="D13880" s="45" t="s">
        <v>13565</v>
      </c>
      <c r="E13880" s="46">
        <v>47787</v>
      </c>
      <c r="F13880" s="45"/>
      <c r="G13880" s="93"/>
      <c r="H13880" s="93"/>
      <c r="I13880" s="99"/>
      <c r="J13880" s="99"/>
      <c r="K13880" s="99"/>
      <c r="L13880" s="99"/>
      <c r="M13880" s="99"/>
      <c r="N13880" s="99"/>
      <c r="O13880" s="99"/>
      <c r="P13880" s="99"/>
      <c r="Q13880" s="99"/>
      <c r="R13880" s="99"/>
      <c r="S13880" s="99"/>
      <c r="T13880" s="99"/>
      <c r="U13880" s="99"/>
      <c r="V13880" s="99"/>
      <c r="W13880" s="99"/>
      <c r="X13880" s="99"/>
      <c r="Y13880" s="99"/>
      <c r="Z13880" s="99"/>
      <c r="AF13880" s="326"/>
    </row>
    <row r="13881" spans="1:32" x14ac:dyDescent="0.25">
      <c r="A13881" s="44" t="s">
        <v>14738</v>
      </c>
      <c r="B13881" s="44" t="s">
        <v>13127</v>
      </c>
      <c r="C13881" s="45">
        <v>13.25</v>
      </c>
      <c r="D13881" s="45" t="s">
        <v>13565</v>
      </c>
      <c r="E13881" s="46">
        <v>47664</v>
      </c>
      <c r="F13881" s="45"/>
      <c r="G13881" s="93"/>
      <c r="H13881" s="93"/>
      <c r="I13881" s="99"/>
      <c r="J13881" s="99"/>
      <c r="K13881" s="99"/>
      <c r="L13881" s="99"/>
      <c r="M13881" s="99"/>
      <c r="N13881" s="99"/>
      <c r="O13881" s="99"/>
      <c r="P13881" s="99"/>
      <c r="Q13881" s="99"/>
      <c r="R13881" s="99"/>
      <c r="S13881" s="99"/>
      <c r="T13881" s="99"/>
      <c r="U13881" s="99"/>
      <c r="V13881" s="99"/>
      <c r="W13881" s="99"/>
      <c r="X13881" s="99"/>
      <c r="Y13881" s="99"/>
      <c r="Z13881" s="99"/>
      <c r="AF13881" s="326"/>
    </row>
    <row r="13882" spans="1:32" x14ac:dyDescent="0.25">
      <c r="A13882" s="44" t="s">
        <v>14738</v>
      </c>
      <c r="B13882" s="44" t="s">
        <v>5447</v>
      </c>
      <c r="C13882" s="45">
        <v>250802</v>
      </c>
      <c r="D13882" s="45" t="s">
        <v>12340</v>
      </c>
      <c r="E13882" s="45" t="s">
        <v>10682</v>
      </c>
      <c r="AF13882" s="326"/>
    </row>
    <row r="13883" spans="1:32" x14ac:dyDescent="0.25">
      <c r="A13883" s="44" t="s">
        <v>14738</v>
      </c>
      <c r="B13883" s="44" t="s">
        <v>2433</v>
      </c>
      <c r="C13883" s="45">
        <v>250106</v>
      </c>
      <c r="D13883" s="45" t="s">
        <v>12340</v>
      </c>
      <c r="E13883" s="45" t="s">
        <v>12896</v>
      </c>
      <c r="AF13883" s="326"/>
    </row>
    <row r="13884" spans="1:32" x14ac:dyDescent="0.25">
      <c r="A13884" s="102" t="s">
        <v>3465</v>
      </c>
      <c r="B13884" s="92" t="s">
        <v>14075</v>
      </c>
      <c r="C13884" s="93" t="s">
        <v>14076</v>
      </c>
      <c r="D13884" s="93" t="s">
        <v>1250</v>
      </c>
      <c r="E13884" s="94">
        <v>47223</v>
      </c>
      <c r="F13884" s="93"/>
      <c r="G13884" s="93"/>
      <c r="H13884" s="93"/>
      <c r="I13884" s="99"/>
      <c r="J13884" s="99"/>
      <c r="K13884" s="99"/>
      <c r="L13884" s="99"/>
      <c r="M13884" s="99"/>
      <c r="N13884" s="99"/>
      <c r="O13884" s="99"/>
      <c r="P13884" s="99"/>
      <c r="Q13884" s="99"/>
      <c r="R13884" s="99"/>
      <c r="S13884" s="99"/>
      <c r="T13884" s="99"/>
      <c r="U13884" s="99"/>
      <c r="V13884" s="99"/>
      <c r="W13884" s="99"/>
      <c r="X13884" s="99"/>
      <c r="Y13884" s="99"/>
      <c r="Z13884" s="99"/>
      <c r="AF13884" s="326"/>
    </row>
    <row r="13885" spans="1:32" x14ac:dyDescent="0.3">
      <c r="A13885" s="372" t="s">
        <v>14382</v>
      </c>
      <c r="B13885" s="372" t="s">
        <v>1204</v>
      </c>
      <c r="C13885" s="125" t="s">
        <v>14352</v>
      </c>
      <c r="D13885" s="32" t="s">
        <v>20621</v>
      </c>
      <c r="E13885" s="125" t="s">
        <v>13567</v>
      </c>
      <c r="F13885" s="125" t="s">
        <v>1236</v>
      </c>
      <c r="G13885" s="125" t="s">
        <v>1236</v>
      </c>
      <c r="AF13885" s="326"/>
    </row>
    <row r="13886" spans="1:32" x14ac:dyDescent="0.25">
      <c r="A13886" s="44" t="s">
        <v>4824</v>
      </c>
      <c r="B13886" s="44" t="s">
        <v>300</v>
      </c>
      <c r="C13886" s="45" t="s">
        <v>4825</v>
      </c>
      <c r="D13886" s="45" t="s">
        <v>12177</v>
      </c>
      <c r="E13886" s="45" t="s">
        <v>4354</v>
      </c>
      <c r="F13886" s="93"/>
      <c r="G13886" s="93"/>
      <c r="H13886" s="93"/>
      <c r="I13886" s="99"/>
      <c r="J13886" s="99"/>
      <c r="K13886" s="99"/>
      <c r="L13886" s="99"/>
      <c r="M13886" s="99"/>
      <c r="N13886" s="99"/>
      <c r="O13886" s="99"/>
      <c r="P13886" s="99"/>
      <c r="Q13886" s="99"/>
      <c r="R13886" s="99"/>
      <c r="S13886" s="99"/>
      <c r="T13886" s="99"/>
      <c r="U13886" s="99"/>
      <c r="V13886" s="99"/>
      <c r="W13886" s="99"/>
      <c r="X13886" s="99"/>
      <c r="Y13886" s="99"/>
      <c r="Z13886" s="99"/>
      <c r="AF13886" s="326"/>
    </row>
    <row r="13887" spans="1:32" x14ac:dyDescent="0.25">
      <c r="A13887" s="44" t="s">
        <v>4824</v>
      </c>
      <c r="B13887" s="44" t="s">
        <v>18670</v>
      </c>
      <c r="C13887" s="45" t="s">
        <v>18768</v>
      </c>
      <c r="D13887" s="93" t="s">
        <v>18817</v>
      </c>
      <c r="E13887" s="45" t="s">
        <v>10638</v>
      </c>
      <c r="F13887" s="379"/>
      <c r="G13887" s="379"/>
      <c r="H13887" s="379"/>
      <c r="I13887" s="380"/>
      <c r="J13887" s="380"/>
      <c r="K13887" s="380"/>
      <c r="L13887" s="380"/>
      <c r="M13887" s="380"/>
      <c r="N13887" s="380"/>
      <c r="O13887" s="380"/>
      <c r="P13887" s="380"/>
      <c r="Q13887" s="380"/>
      <c r="R13887" s="380"/>
      <c r="S13887" s="380"/>
      <c r="T13887" s="380"/>
      <c r="U13887" s="380"/>
      <c r="V13887" s="380"/>
      <c r="W13887" s="380"/>
      <c r="X13887" s="380"/>
      <c r="Y13887" s="380"/>
      <c r="Z13887" s="380"/>
      <c r="AA13887" s="380"/>
      <c r="AF13887" s="326"/>
    </row>
    <row r="13888" spans="1:32" x14ac:dyDescent="0.25">
      <c r="A13888" s="44" t="s">
        <v>14625</v>
      </c>
      <c r="B13888" s="44" t="s">
        <v>20381</v>
      </c>
      <c r="C13888" s="45" t="s">
        <v>14623</v>
      </c>
      <c r="D13888" s="32" t="s">
        <v>12570</v>
      </c>
      <c r="E13888" s="46">
        <v>46538</v>
      </c>
      <c r="AF13888" s="326"/>
    </row>
    <row r="13889" spans="1:32" x14ac:dyDescent="0.25">
      <c r="A13889" s="44" t="s">
        <v>4826</v>
      </c>
      <c r="B13889" s="44" t="s">
        <v>4652</v>
      </c>
      <c r="C13889" s="45" t="s">
        <v>4827</v>
      </c>
      <c r="D13889" s="45" t="s">
        <v>12177</v>
      </c>
      <c r="E13889" s="45" t="s">
        <v>8252</v>
      </c>
      <c r="F13889" s="93"/>
      <c r="G13889" s="93"/>
      <c r="H13889" s="93"/>
      <c r="I13889" s="99"/>
      <c r="J13889" s="99"/>
      <c r="K13889" s="99"/>
      <c r="L13889" s="99"/>
      <c r="M13889" s="99"/>
      <c r="N13889" s="99"/>
      <c r="O13889" s="99"/>
      <c r="P13889" s="99"/>
      <c r="Q13889" s="99"/>
      <c r="R13889" s="99"/>
      <c r="S13889" s="99"/>
      <c r="T13889" s="99"/>
      <c r="U13889" s="99"/>
      <c r="V13889" s="99"/>
      <c r="W13889" s="99"/>
      <c r="X13889" s="99"/>
      <c r="Y13889" s="99"/>
      <c r="Z13889" s="99"/>
      <c r="AF13889" s="326"/>
    </row>
    <row r="13890" spans="1:32" x14ac:dyDescent="0.25">
      <c r="A13890" s="44" t="s">
        <v>4826</v>
      </c>
      <c r="B13890" s="44" t="s">
        <v>4652</v>
      </c>
      <c r="C13890" s="45" t="s">
        <v>4827</v>
      </c>
      <c r="D13890" s="93" t="s">
        <v>18817</v>
      </c>
      <c r="E13890" s="45" t="s">
        <v>5468</v>
      </c>
      <c r="F13890" s="379"/>
      <c r="G13890" s="379"/>
      <c r="H13890" s="379"/>
      <c r="I13890" s="380"/>
      <c r="J13890" s="380"/>
      <c r="K13890" s="380"/>
      <c r="L13890" s="380"/>
      <c r="M13890" s="380"/>
      <c r="N13890" s="380"/>
      <c r="O13890" s="380"/>
      <c r="P13890" s="380"/>
      <c r="Q13890" s="380"/>
      <c r="R13890" s="380"/>
      <c r="S13890" s="380"/>
      <c r="T13890" s="380"/>
      <c r="U13890" s="380"/>
      <c r="V13890" s="380"/>
      <c r="W13890" s="380"/>
      <c r="X13890" s="380"/>
      <c r="Y13890" s="380"/>
      <c r="Z13890" s="380"/>
      <c r="AA13890" s="380"/>
      <c r="AF13890" s="326"/>
    </row>
    <row r="13891" spans="1:32" x14ac:dyDescent="0.25">
      <c r="A13891" s="44" t="s">
        <v>4826</v>
      </c>
      <c r="B13891" s="44" t="s">
        <v>4652</v>
      </c>
      <c r="C13891" s="45" t="s">
        <v>4827</v>
      </c>
      <c r="D13891" s="45" t="s">
        <v>10697</v>
      </c>
      <c r="E13891" s="46">
        <v>46234</v>
      </c>
      <c r="F13891" s="93"/>
      <c r="G13891" s="93"/>
      <c r="H13891" s="93"/>
      <c r="I13891" s="99"/>
      <c r="J13891" s="99"/>
      <c r="K13891" s="99"/>
      <c r="L13891" s="99"/>
      <c r="M13891" s="44"/>
      <c r="N13891" s="99"/>
      <c r="O13891" s="99"/>
      <c r="P13891" s="99"/>
      <c r="Q13891" s="99"/>
      <c r="R13891" s="99"/>
      <c r="S13891" s="99"/>
      <c r="T13891" s="99"/>
      <c r="U13891" s="99"/>
      <c r="V13891" s="99"/>
      <c r="W13891" s="99"/>
      <c r="X13891" s="99"/>
      <c r="Y13891" s="99"/>
      <c r="Z13891" s="99"/>
      <c r="AF13891" s="326"/>
    </row>
    <row r="13892" spans="1:32" x14ac:dyDescent="0.25">
      <c r="A13892" s="44" t="s">
        <v>14626</v>
      </c>
      <c r="B13892" s="44" t="s">
        <v>20381</v>
      </c>
      <c r="C13892" s="45" t="s">
        <v>14623</v>
      </c>
      <c r="D13892" s="32" t="s">
        <v>12570</v>
      </c>
      <c r="E13892" s="46">
        <v>46538</v>
      </c>
      <c r="AF13892" s="326"/>
    </row>
    <row r="13893" spans="1:32" x14ac:dyDescent="0.25">
      <c r="A13893" s="99" t="s">
        <v>11859</v>
      </c>
      <c r="B13893" s="92" t="s">
        <v>11857</v>
      </c>
      <c r="C13893" s="93" t="s">
        <v>18584</v>
      </c>
      <c r="D13893" s="93" t="s">
        <v>1443</v>
      </c>
      <c r="E13893" s="94">
        <v>11078</v>
      </c>
      <c r="F13893" s="93"/>
      <c r="G13893" s="93"/>
      <c r="H13893" s="93"/>
      <c r="I13893" s="99"/>
      <c r="J13893" s="99"/>
      <c r="K13893" s="99"/>
      <c r="L13893" s="99"/>
      <c r="M13893" s="44"/>
      <c r="N13893" s="99"/>
      <c r="O13893" s="99"/>
      <c r="P13893" s="99"/>
      <c r="Q13893" s="99"/>
      <c r="R13893" s="99"/>
      <c r="S13893" s="99"/>
      <c r="T13893" s="99"/>
      <c r="U13893" s="99"/>
      <c r="V13893" s="99"/>
      <c r="W13893" s="99"/>
      <c r="X13893" s="99"/>
      <c r="Y13893" s="99"/>
      <c r="Z13893" s="99"/>
      <c r="AF13893" s="326"/>
    </row>
    <row r="13894" spans="1:32" x14ac:dyDescent="0.25">
      <c r="A13894" s="44" t="s">
        <v>3700</v>
      </c>
      <c r="B13894" s="44" t="s">
        <v>3298</v>
      </c>
      <c r="C13894" s="45">
        <v>26010402</v>
      </c>
      <c r="D13894" s="45" t="s">
        <v>12340</v>
      </c>
      <c r="E13894" s="45" t="s">
        <v>18836</v>
      </c>
      <c r="AF13894" s="326"/>
    </row>
    <row r="13895" spans="1:32" x14ac:dyDescent="0.25">
      <c r="A13895" s="44" t="s">
        <v>3700</v>
      </c>
      <c r="B13895" s="44" t="s">
        <v>5639</v>
      </c>
      <c r="C13895" s="45">
        <v>26010401</v>
      </c>
      <c r="D13895" s="45" t="s">
        <v>12340</v>
      </c>
      <c r="E13895" s="45" t="s">
        <v>18836</v>
      </c>
      <c r="AF13895" s="326"/>
    </row>
    <row r="13896" spans="1:32" x14ac:dyDescent="0.25">
      <c r="A13896" s="44" t="s">
        <v>12299</v>
      </c>
      <c r="B13896" s="44" t="s">
        <v>3275</v>
      </c>
      <c r="C13896" s="45">
        <v>210101</v>
      </c>
      <c r="D13896" s="45" t="s">
        <v>12340</v>
      </c>
      <c r="E13896" s="45" t="s">
        <v>3276</v>
      </c>
      <c r="AF13896" s="326"/>
    </row>
    <row r="13897" spans="1:32" x14ac:dyDescent="0.25">
      <c r="A13897" s="44" t="s">
        <v>12299</v>
      </c>
      <c r="B13897" s="44" t="s">
        <v>988</v>
      </c>
      <c r="C13897" s="45">
        <v>240904</v>
      </c>
      <c r="D13897" s="45" t="s">
        <v>12340</v>
      </c>
      <c r="E13897" s="45" t="s">
        <v>5075</v>
      </c>
      <c r="AF13897" s="326"/>
    </row>
    <row r="13898" spans="1:32" x14ac:dyDescent="0.25">
      <c r="A13898" s="44" t="s">
        <v>1418</v>
      </c>
      <c r="B13898" s="44" t="s">
        <v>16017</v>
      </c>
      <c r="C13898" s="45" t="s">
        <v>14968</v>
      </c>
      <c r="D13898" s="93" t="s">
        <v>3876</v>
      </c>
      <c r="E13898" s="359">
        <f>DATE(2029,7,7)</f>
        <v>47306</v>
      </c>
      <c r="F13898" s="93"/>
      <c r="G13898" s="93"/>
      <c r="H13898" s="93"/>
      <c r="I13898" s="99"/>
      <c r="J13898" s="99"/>
      <c r="K13898" s="99"/>
      <c r="L13898" s="99"/>
      <c r="M13898" s="99"/>
      <c r="N13898" s="99"/>
      <c r="O13898" s="99"/>
      <c r="P13898" s="99"/>
      <c r="Q13898" s="99"/>
      <c r="R13898" s="99"/>
      <c r="S13898" s="99"/>
      <c r="T13898" s="99"/>
      <c r="U13898" s="99"/>
      <c r="V13898" s="99"/>
      <c r="W13898" s="99"/>
      <c r="X13898" s="99"/>
      <c r="Y13898" s="99"/>
      <c r="Z13898" s="99"/>
      <c r="AF13898" s="326"/>
    </row>
    <row r="13899" spans="1:32" x14ac:dyDescent="0.25">
      <c r="A13899" s="44" t="s">
        <v>600</v>
      </c>
      <c r="B13899" s="44" t="s">
        <v>20362</v>
      </c>
      <c r="C13899" s="45" t="s">
        <v>10495</v>
      </c>
      <c r="D13899" s="32" t="s">
        <v>12570</v>
      </c>
      <c r="E13899" s="46">
        <v>46568</v>
      </c>
      <c r="AF13899" s="326"/>
    </row>
    <row r="13900" spans="1:32" x14ac:dyDescent="0.25">
      <c r="A13900" s="44" t="s">
        <v>600</v>
      </c>
      <c r="B13900" s="44" t="s">
        <v>20368</v>
      </c>
      <c r="C13900" s="45" t="s">
        <v>5829</v>
      </c>
      <c r="D13900" s="32" t="s">
        <v>12570</v>
      </c>
      <c r="E13900" s="46">
        <v>46507</v>
      </c>
      <c r="AF13900" s="326"/>
    </row>
    <row r="13901" spans="1:32" x14ac:dyDescent="0.25">
      <c r="A13901" s="44" t="s">
        <v>5184</v>
      </c>
      <c r="B13901" s="44" t="s">
        <v>5179</v>
      </c>
      <c r="C13901" s="45" t="s">
        <v>5185</v>
      </c>
      <c r="D13901" s="46" t="s">
        <v>13037</v>
      </c>
      <c r="E13901" s="46">
        <v>46250</v>
      </c>
      <c r="AF13901" s="326"/>
    </row>
    <row r="13902" spans="1:32" x14ac:dyDescent="0.25">
      <c r="A13902" s="44" t="s">
        <v>5184</v>
      </c>
      <c r="B13902" s="44" t="s">
        <v>5179</v>
      </c>
      <c r="C13902" s="45" t="s">
        <v>5185</v>
      </c>
      <c r="D13902" s="46" t="s">
        <v>13037</v>
      </c>
      <c r="E13902" s="46">
        <v>46250</v>
      </c>
      <c r="AF13902" s="326"/>
    </row>
    <row r="13903" spans="1:32" x14ac:dyDescent="0.25">
      <c r="A13903" s="44" t="s">
        <v>3701</v>
      </c>
      <c r="B13903" s="44" t="s">
        <v>3275</v>
      </c>
      <c r="C13903" s="45">
        <v>210101</v>
      </c>
      <c r="D13903" s="45" t="s">
        <v>12340</v>
      </c>
      <c r="E13903" s="45" t="s">
        <v>3276</v>
      </c>
      <c r="AF13903" s="326"/>
    </row>
    <row r="13904" spans="1:32" x14ac:dyDescent="0.3">
      <c r="A13904" s="372" t="s">
        <v>13933</v>
      </c>
      <c r="B13904" s="372" t="s">
        <v>13870</v>
      </c>
      <c r="C13904" s="125" t="s">
        <v>13871</v>
      </c>
      <c r="D13904" s="32" t="s">
        <v>20621</v>
      </c>
      <c r="E13904" s="125" t="s">
        <v>5650</v>
      </c>
      <c r="F13904" s="125" t="s">
        <v>1236</v>
      </c>
      <c r="G13904" s="125" t="s">
        <v>1237</v>
      </c>
      <c r="AF13904" s="326"/>
    </row>
    <row r="13905" spans="1:32" x14ac:dyDescent="0.25">
      <c r="A13905" s="44" t="s">
        <v>10058</v>
      </c>
      <c r="B13905" s="44" t="s">
        <v>10031</v>
      </c>
      <c r="C13905" s="45">
        <v>240101</v>
      </c>
      <c r="D13905" s="45" t="s">
        <v>12340</v>
      </c>
      <c r="E13905" s="45" t="s">
        <v>10032</v>
      </c>
      <c r="AF13905" s="326"/>
    </row>
    <row r="13906" spans="1:32" x14ac:dyDescent="0.25">
      <c r="A13906" s="44" t="s">
        <v>13429</v>
      </c>
      <c r="B13906" s="44" t="s">
        <v>13118</v>
      </c>
      <c r="C13906" s="45">
        <v>21.25</v>
      </c>
      <c r="D13906" s="45" t="s">
        <v>13565</v>
      </c>
      <c r="E13906" s="46">
        <v>47664</v>
      </c>
      <c r="F13906" s="45"/>
      <c r="G13906" s="93"/>
      <c r="H13906" s="93"/>
      <c r="I13906" s="99"/>
      <c r="J13906" s="99"/>
      <c r="K13906" s="99"/>
      <c r="L13906" s="99"/>
      <c r="M13906" s="99"/>
      <c r="N13906" s="99"/>
      <c r="O13906" s="99"/>
      <c r="P13906" s="99"/>
      <c r="Q13906" s="99"/>
      <c r="R13906" s="99"/>
      <c r="S13906" s="99"/>
      <c r="T13906" s="99"/>
      <c r="U13906" s="99"/>
      <c r="V13906" s="99"/>
      <c r="W13906" s="99"/>
      <c r="X13906" s="99"/>
      <c r="Y13906" s="99"/>
      <c r="Z13906" s="99"/>
      <c r="AF13906" s="326"/>
    </row>
    <row r="13907" spans="1:32" x14ac:dyDescent="0.25">
      <c r="A13907" s="44" t="s">
        <v>13429</v>
      </c>
      <c r="B13907" s="44" t="s">
        <v>14635</v>
      </c>
      <c r="C13907" s="45">
        <v>28.25</v>
      </c>
      <c r="D13907" s="45" t="s">
        <v>13565</v>
      </c>
      <c r="E13907" s="46">
        <v>47664</v>
      </c>
      <c r="F13907" s="45"/>
      <c r="G13907" s="93"/>
      <c r="H13907" s="93"/>
      <c r="I13907" s="99"/>
      <c r="J13907" s="99"/>
      <c r="K13907" s="99"/>
      <c r="L13907" s="99"/>
      <c r="M13907" s="99"/>
      <c r="N13907" s="99"/>
      <c r="O13907" s="99"/>
      <c r="P13907" s="99"/>
      <c r="Q13907" s="99"/>
      <c r="R13907" s="99"/>
      <c r="S13907" s="99"/>
      <c r="T13907" s="99"/>
      <c r="U13907" s="99"/>
      <c r="V13907" s="99"/>
      <c r="W13907" s="99"/>
      <c r="X13907" s="99"/>
      <c r="Y13907" s="99"/>
      <c r="Z13907" s="99"/>
      <c r="AF13907" s="326"/>
    </row>
    <row r="13908" spans="1:32" x14ac:dyDescent="0.25">
      <c r="A13908" s="256" t="s">
        <v>15315</v>
      </c>
      <c r="B13908" s="256" t="s">
        <v>15244</v>
      </c>
      <c r="C13908" s="53" t="s">
        <v>15419</v>
      </c>
      <c r="D13908" s="93" t="s">
        <v>5891</v>
      </c>
      <c r="E13908" s="257">
        <v>47520</v>
      </c>
      <c r="F13908" s="93"/>
      <c r="G13908" s="93"/>
      <c r="H13908" s="93"/>
      <c r="I13908" s="99"/>
      <c r="J13908" s="99"/>
      <c r="K13908" s="99"/>
      <c r="L13908" s="99"/>
      <c r="M13908" s="99"/>
      <c r="N13908" s="99"/>
      <c r="O13908" s="99"/>
      <c r="P13908" s="99"/>
      <c r="Q13908" s="99"/>
      <c r="R13908" s="99"/>
      <c r="S13908" s="99"/>
      <c r="T13908" s="99"/>
      <c r="U13908" s="99"/>
      <c r="V13908" s="99"/>
      <c r="W13908" s="99"/>
      <c r="X13908" s="99"/>
      <c r="Y13908" s="99"/>
      <c r="Z13908" s="99"/>
      <c r="AF13908" s="326"/>
    </row>
    <row r="13909" spans="1:32" x14ac:dyDescent="0.25">
      <c r="A13909" s="44" t="s">
        <v>11635</v>
      </c>
      <c r="B13909" s="44" t="s">
        <v>11331</v>
      </c>
      <c r="C13909" s="45">
        <v>24050301</v>
      </c>
      <c r="D13909" s="45" t="s">
        <v>12340</v>
      </c>
      <c r="E13909" s="45" t="s">
        <v>5468</v>
      </c>
      <c r="AF13909" s="326"/>
    </row>
    <row r="13910" spans="1:32" x14ac:dyDescent="0.25">
      <c r="A13910" s="44" t="s">
        <v>4027</v>
      </c>
      <c r="B13910" s="44" t="s">
        <v>2433</v>
      </c>
      <c r="C13910" s="45">
        <v>230105</v>
      </c>
      <c r="D13910" s="45" t="s">
        <v>12340</v>
      </c>
      <c r="E13910" s="45" t="s">
        <v>5580</v>
      </c>
      <c r="AF13910" s="326"/>
    </row>
    <row r="13911" spans="1:32" x14ac:dyDescent="0.25">
      <c r="A13911" s="44" t="s">
        <v>4027</v>
      </c>
      <c r="B13911" s="44" t="s">
        <v>5447</v>
      </c>
      <c r="C13911" s="45">
        <v>250802</v>
      </c>
      <c r="D13911" s="45" t="s">
        <v>12340</v>
      </c>
      <c r="E13911" s="45" t="s">
        <v>10682</v>
      </c>
      <c r="AF13911" s="326"/>
    </row>
    <row r="13912" spans="1:32" x14ac:dyDescent="0.25">
      <c r="A13912" s="44" t="s">
        <v>17230</v>
      </c>
      <c r="B13912" s="44" t="s">
        <v>2433</v>
      </c>
      <c r="C13912" s="45">
        <v>250106</v>
      </c>
      <c r="D13912" s="45" t="s">
        <v>12340</v>
      </c>
      <c r="E13912" s="45" t="s">
        <v>12896</v>
      </c>
      <c r="AF13912" s="326"/>
    </row>
    <row r="13913" spans="1:32" x14ac:dyDescent="0.3">
      <c r="A13913" s="372" t="s">
        <v>12488</v>
      </c>
      <c r="B13913" s="372" t="s">
        <v>12348</v>
      </c>
      <c r="C13913" s="125" t="s">
        <v>12188</v>
      </c>
      <c r="D13913" s="32" t="s">
        <v>20621</v>
      </c>
      <c r="E13913" s="125" t="s">
        <v>5239</v>
      </c>
      <c r="F13913" s="125" t="s">
        <v>1236</v>
      </c>
      <c r="G13913" s="125" t="s">
        <v>1237</v>
      </c>
      <c r="AF13913" s="326"/>
    </row>
    <row r="13914" spans="1:32" x14ac:dyDescent="0.25">
      <c r="A13914" s="44" t="s">
        <v>19631</v>
      </c>
      <c r="B13914" s="44" t="s">
        <v>9020</v>
      </c>
      <c r="C13914" s="45">
        <v>230905</v>
      </c>
      <c r="D13914" s="45" t="s">
        <v>12340</v>
      </c>
      <c r="E13914" s="45" t="s">
        <v>8524</v>
      </c>
      <c r="AF13914" s="326"/>
    </row>
    <row r="13915" spans="1:32" x14ac:dyDescent="0.25">
      <c r="A13915" s="44" t="s">
        <v>19631</v>
      </c>
      <c r="B13915" s="44" t="s">
        <v>3156</v>
      </c>
      <c r="C13915" s="45">
        <v>230904</v>
      </c>
      <c r="D13915" s="45" t="s">
        <v>12340</v>
      </c>
      <c r="E13915" s="45" t="s">
        <v>8524</v>
      </c>
      <c r="AF13915" s="326"/>
    </row>
    <row r="13916" spans="1:32" x14ac:dyDescent="0.25">
      <c r="A13916" s="44" t="s">
        <v>19632</v>
      </c>
      <c r="B13916" s="44" t="s">
        <v>2433</v>
      </c>
      <c r="C13916" s="45">
        <v>230105</v>
      </c>
      <c r="D13916" s="45" t="s">
        <v>12340</v>
      </c>
      <c r="E13916" s="45" t="s">
        <v>5580</v>
      </c>
      <c r="AF13916" s="326"/>
    </row>
    <row r="13917" spans="1:32" x14ac:dyDescent="0.25">
      <c r="A13917" s="44" t="s">
        <v>5868</v>
      </c>
      <c r="B13917" s="44" t="s">
        <v>20397</v>
      </c>
      <c r="C13917" s="45" t="s">
        <v>5859</v>
      </c>
      <c r="D13917" s="32" t="s">
        <v>12570</v>
      </c>
      <c r="E13917" s="46">
        <v>46418</v>
      </c>
      <c r="AF13917" s="326"/>
    </row>
    <row r="13918" spans="1:32" x14ac:dyDescent="0.25">
      <c r="A13918" s="44" t="s">
        <v>146</v>
      </c>
      <c r="B13918" s="44" t="s">
        <v>5167</v>
      </c>
      <c r="C13918" s="45" t="s">
        <v>5162</v>
      </c>
      <c r="D13918" s="46" t="s">
        <v>13037</v>
      </c>
      <c r="E13918" s="46">
        <v>46342</v>
      </c>
      <c r="AF13918" s="326"/>
    </row>
    <row r="13919" spans="1:32" x14ac:dyDescent="0.25">
      <c r="A13919" s="44" t="s">
        <v>12300</v>
      </c>
      <c r="B13919" s="44" t="s">
        <v>988</v>
      </c>
      <c r="C13919" s="45">
        <v>240904</v>
      </c>
      <c r="D13919" s="45" t="s">
        <v>12340</v>
      </c>
      <c r="E13919" s="45" t="s">
        <v>5075</v>
      </c>
      <c r="AF13919" s="326"/>
    </row>
    <row r="13920" spans="1:32" x14ac:dyDescent="0.25">
      <c r="A13920" s="44" t="s">
        <v>12300</v>
      </c>
      <c r="B13920" s="44" t="s">
        <v>989</v>
      </c>
      <c r="C13920" s="45">
        <v>230402</v>
      </c>
      <c r="D13920" s="45" t="s">
        <v>12340</v>
      </c>
      <c r="E13920" s="45" t="s">
        <v>7925</v>
      </c>
      <c r="AF13920" s="326"/>
    </row>
    <row r="13921" spans="1:32" x14ac:dyDescent="0.25">
      <c r="A13921" s="44" t="s">
        <v>11636</v>
      </c>
      <c r="B13921" s="44" t="s">
        <v>2610</v>
      </c>
      <c r="C13921" s="45" t="s">
        <v>15736</v>
      </c>
      <c r="D13921" s="46" t="s">
        <v>13037</v>
      </c>
      <c r="E13921" s="46">
        <v>46162</v>
      </c>
      <c r="AF13921" s="326"/>
    </row>
    <row r="13922" spans="1:32" x14ac:dyDescent="0.25">
      <c r="A13922" s="44" t="s">
        <v>11636</v>
      </c>
      <c r="B13922" s="44" t="s">
        <v>18840</v>
      </c>
      <c r="C13922" s="45">
        <v>260202</v>
      </c>
      <c r="D13922" s="45" t="s">
        <v>12340</v>
      </c>
      <c r="E13922" s="45" t="s">
        <v>10021</v>
      </c>
      <c r="AF13922" s="326"/>
    </row>
    <row r="13923" spans="1:32" x14ac:dyDescent="0.25">
      <c r="A13923" s="44" t="s">
        <v>11636</v>
      </c>
      <c r="B13923" s="44" t="s">
        <v>5639</v>
      </c>
      <c r="C13923" s="45">
        <v>23010401</v>
      </c>
      <c r="D13923" s="45" t="s">
        <v>12340</v>
      </c>
      <c r="E13923" s="45" t="s">
        <v>5640</v>
      </c>
      <c r="AF13923" s="326"/>
    </row>
    <row r="13924" spans="1:32" x14ac:dyDescent="0.25">
      <c r="A13924" s="44" t="s">
        <v>11636</v>
      </c>
      <c r="B13924" s="44" t="s">
        <v>3298</v>
      </c>
      <c r="C13924" s="45">
        <v>23010402</v>
      </c>
      <c r="D13924" s="45" t="s">
        <v>12340</v>
      </c>
      <c r="E13924" s="45" t="s">
        <v>5640</v>
      </c>
      <c r="AF13924" s="326"/>
    </row>
    <row r="13925" spans="1:32" x14ac:dyDescent="0.25">
      <c r="A13925" s="44" t="s">
        <v>11636</v>
      </c>
      <c r="B13925" s="44" t="s">
        <v>2433</v>
      </c>
      <c r="C13925" s="45">
        <v>230105</v>
      </c>
      <c r="D13925" s="45" t="s">
        <v>12340</v>
      </c>
      <c r="E13925" s="45" t="s">
        <v>5580</v>
      </c>
      <c r="AF13925" s="326"/>
    </row>
    <row r="13926" spans="1:32" x14ac:dyDescent="0.25">
      <c r="A13926" s="44" t="s">
        <v>11636</v>
      </c>
      <c r="B13926" s="44" t="s">
        <v>3160</v>
      </c>
      <c r="C13926" s="45">
        <v>230901</v>
      </c>
      <c r="D13926" s="45" t="s">
        <v>12340</v>
      </c>
      <c r="E13926" s="45" t="s">
        <v>8524</v>
      </c>
      <c r="AF13926" s="326"/>
    </row>
    <row r="13927" spans="1:32" x14ac:dyDescent="0.25">
      <c r="A13927" s="44" t="s">
        <v>11636</v>
      </c>
      <c r="B13927" s="44" t="s">
        <v>986</v>
      </c>
      <c r="C13927" s="45">
        <v>240303</v>
      </c>
      <c r="D13927" s="45" t="s">
        <v>12340</v>
      </c>
      <c r="E13927" s="45" t="s">
        <v>2686</v>
      </c>
      <c r="AF13927" s="326"/>
    </row>
    <row r="13928" spans="1:32" x14ac:dyDescent="0.25">
      <c r="A13928" s="44" t="s">
        <v>11636</v>
      </c>
      <c r="B13928" s="44" t="s">
        <v>11331</v>
      </c>
      <c r="C13928" s="45">
        <v>24050301</v>
      </c>
      <c r="D13928" s="45" t="s">
        <v>12340</v>
      </c>
      <c r="E13928" s="45" t="s">
        <v>5468</v>
      </c>
      <c r="AF13928" s="326"/>
    </row>
    <row r="13929" spans="1:32" x14ac:dyDescent="0.25">
      <c r="A13929" s="44" t="s">
        <v>11636</v>
      </c>
      <c r="B13929" s="44" t="s">
        <v>4035</v>
      </c>
      <c r="C13929" s="45">
        <v>24050302</v>
      </c>
      <c r="D13929" s="45" t="s">
        <v>12340</v>
      </c>
      <c r="E13929" s="45" t="s">
        <v>5468</v>
      </c>
      <c r="AF13929" s="326"/>
    </row>
    <row r="13930" spans="1:32" x14ac:dyDescent="0.25">
      <c r="A13930" s="44" t="s">
        <v>17231</v>
      </c>
      <c r="B13930" s="44" t="s">
        <v>2433</v>
      </c>
      <c r="C13930" s="45">
        <v>250106</v>
      </c>
      <c r="D13930" s="45" t="s">
        <v>12340</v>
      </c>
      <c r="E13930" s="45" t="s">
        <v>12896</v>
      </c>
      <c r="AF13930" s="326"/>
    </row>
    <row r="13931" spans="1:32" x14ac:dyDescent="0.25">
      <c r="A13931" s="44" t="s">
        <v>15737</v>
      </c>
      <c r="B13931" s="44" t="s">
        <v>2610</v>
      </c>
      <c r="C13931" s="45" t="s">
        <v>15738</v>
      </c>
      <c r="D13931" s="46" t="s">
        <v>13037</v>
      </c>
      <c r="E13931" s="46">
        <v>46162</v>
      </c>
      <c r="AF13931" s="326"/>
    </row>
    <row r="13932" spans="1:32" x14ac:dyDescent="0.3">
      <c r="A13932" s="372" t="s">
        <v>20169</v>
      </c>
      <c r="B13932" s="372" t="s">
        <v>12348</v>
      </c>
      <c r="C13932" s="125" t="s">
        <v>12188</v>
      </c>
      <c r="D13932" s="32" t="s">
        <v>20621</v>
      </c>
      <c r="E13932" s="125" t="s">
        <v>5239</v>
      </c>
      <c r="F13932" s="125" t="s">
        <v>1237</v>
      </c>
      <c r="G13932" s="125" t="s">
        <v>1237</v>
      </c>
      <c r="AF13932" s="326"/>
    </row>
    <row r="13933" spans="1:32" x14ac:dyDescent="0.3">
      <c r="A13933" s="372" t="s">
        <v>20169</v>
      </c>
      <c r="B13933" s="372" t="s">
        <v>1204</v>
      </c>
      <c r="C13933" s="125" t="s">
        <v>14352</v>
      </c>
      <c r="D13933" s="32" t="s">
        <v>20621</v>
      </c>
      <c r="E13933" s="125" t="s">
        <v>13567</v>
      </c>
      <c r="F13933" s="125" t="s">
        <v>1237</v>
      </c>
      <c r="G13933" s="125" t="s">
        <v>1237</v>
      </c>
      <c r="AF13933" s="326"/>
    </row>
    <row r="13934" spans="1:32" x14ac:dyDescent="0.3">
      <c r="A13934" s="372" t="s">
        <v>20169</v>
      </c>
      <c r="B13934" s="372" t="s">
        <v>5064</v>
      </c>
      <c r="C13934" s="125" t="s">
        <v>16873</v>
      </c>
      <c r="D13934" s="32" t="s">
        <v>20621</v>
      </c>
      <c r="E13934" s="125" t="s">
        <v>10638</v>
      </c>
      <c r="F13934" s="125" t="s">
        <v>1237</v>
      </c>
      <c r="G13934" s="125" t="s">
        <v>1237</v>
      </c>
      <c r="AF13934" s="326"/>
    </row>
    <row r="13935" spans="1:32" x14ac:dyDescent="0.25">
      <c r="A13935" s="44" t="s">
        <v>19633</v>
      </c>
      <c r="B13935" s="44" t="s">
        <v>5639</v>
      </c>
      <c r="C13935" s="45">
        <v>26010401</v>
      </c>
      <c r="D13935" s="45" t="s">
        <v>12340</v>
      </c>
      <c r="E13935" s="45" t="s">
        <v>18836</v>
      </c>
      <c r="AF13935" s="326"/>
    </row>
    <row r="13936" spans="1:32" x14ac:dyDescent="0.25">
      <c r="A13936" s="44" t="s">
        <v>5850</v>
      </c>
      <c r="B13936" s="44" t="s">
        <v>20387</v>
      </c>
      <c r="C13936" s="45" t="s">
        <v>5847</v>
      </c>
      <c r="D13936" s="32" t="s">
        <v>12570</v>
      </c>
      <c r="E13936" s="46">
        <v>46265</v>
      </c>
      <c r="AF13936" s="326"/>
    </row>
    <row r="13937" spans="1:32" x14ac:dyDescent="0.25">
      <c r="A13937" s="256" t="s">
        <v>9204</v>
      </c>
      <c r="B13937" s="256" t="s">
        <v>9158</v>
      </c>
      <c r="C13937" s="53" t="s">
        <v>9278</v>
      </c>
      <c r="D13937" s="93" t="s">
        <v>5891</v>
      </c>
      <c r="E13937" s="257">
        <v>47059</v>
      </c>
      <c r="F13937" s="93"/>
      <c r="G13937" s="93"/>
      <c r="H13937" s="93"/>
      <c r="I13937" s="99"/>
      <c r="J13937" s="99"/>
      <c r="K13937" s="99"/>
      <c r="L13937" s="99"/>
      <c r="M13937" s="99"/>
      <c r="N13937" s="99"/>
      <c r="O13937" s="99"/>
      <c r="P13937" s="99"/>
      <c r="Q13937" s="99"/>
      <c r="R13937" s="99"/>
      <c r="S13937" s="99"/>
      <c r="T13937" s="99"/>
      <c r="U13937" s="99"/>
      <c r="V13937" s="99"/>
      <c r="W13937" s="99"/>
      <c r="X13937" s="99"/>
      <c r="Y13937" s="99"/>
      <c r="Z13937" s="99"/>
      <c r="AF13937" s="326"/>
    </row>
    <row r="13938" spans="1:32" x14ac:dyDescent="0.25">
      <c r="A13938" s="44" t="s">
        <v>19634</v>
      </c>
      <c r="B13938" s="44" t="s">
        <v>978</v>
      </c>
      <c r="C13938" s="45">
        <v>230703</v>
      </c>
      <c r="D13938" s="45" t="s">
        <v>12340</v>
      </c>
      <c r="E13938" s="45" t="s">
        <v>4375</v>
      </c>
      <c r="AF13938" s="326"/>
    </row>
    <row r="13939" spans="1:32" x14ac:dyDescent="0.25">
      <c r="A13939" s="44" t="s">
        <v>5884</v>
      </c>
      <c r="B13939" s="44" t="s">
        <v>20400</v>
      </c>
      <c r="C13939" s="45" t="s">
        <v>5878</v>
      </c>
      <c r="D13939" s="32" t="s">
        <v>12570</v>
      </c>
      <c r="E13939" s="46">
        <v>46295</v>
      </c>
      <c r="AF13939" s="326"/>
    </row>
    <row r="13940" spans="1:32" x14ac:dyDescent="0.25">
      <c r="A13940" s="44" t="s">
        <v>16308</v>
      </c>
      <c r="B13940" s="44" t="s">
        <v>16309</v>
      </c>
      <c r="C13940" s="45" t="s">
        <v>16310</v>
      </c>
      <c r="D13940" s="93" t="s">
        <v>3876</v>
      </c>
      <c r="E13940" s="359">
        <f>DATE(2029,7,24)</f>
        <v>47323</v>
      </c>
      <c r="F13940" s="93"/>
      <c r="G13940" s="93"/>
      <c r="H13940" s="93"/>
      <c r="I13940" s="99"/>
      <c r="J13940" s="99"/>
      <c r="K13940" s="99"/>
      <c r="L13940" s="99"/>
      <c r="M13940" s="99"/>
      <c r="N13940" s="99"/>
      <c r="O13940" s="99"/>
      <c r="P13940" s="99"/>
      <c r="Q13940" s="99"/>
      <c r="R13940" s="99"/>
      <c r="S13940" s="99"/>
      <c r="T13940" s="99"/>
      <c r="U13940" s="99"/>
      <c r="V13940" s="99"/>
      <c r="W13940" s="99"/>
      <c r="X13940" s="99"/>
      <c r="Y13940" s="99"/>
      <c r="Z13940" s="99"/>
      <c r="AF13940" s="326"/>
    </row>
    <row r="13941" spans="1:32" x14ac:dyDescent="0.25">
      <c r="A13941" s="57" t="s">
        <v>3825</v>
      </c>
      <c r="B13941" s="92" t="s">
        <v>3862</v>
      </c>
      <c r="C13941" s="93" t="s">
        <v>3860</v>
      </c>
      <c r="D13941" s="93" t="s">
        <v>3861</v>
      </c>
      <c r="E13941" s="94">
        <v>46203</v>
      </c>
      <c r="F13941" s="93"/>
      <c r="G13941" s="93"/>
      <c r="H13941" s="93"/>
      <c r="I13941" s="99"/>
      <c r="J13941" s="99"/>
      <c r="K13941" s="99"/>
      <c r="L13941" s="99"/>
      <c r="M13941" s="44"/>
      <c r="N13941" s="99"/>
      <c r="O13941" s="99"/>
      <c r="P13941" s="99"/>
      <c r="Q13941" s="99"/>
      <c r="R13941" s="99"/>
      <c r="S13941" s="99"/>
      <c r="T13941" s="99"/>
      <c r="U13941" s="99"/>
      <c r="V13941" s="99"/>
      <c r="W13941" s="99"/>
      <c r="X13941" s="99"/>
      <c r="Y13941" s="99"/>
      <c r="Z13941" s="99"/>
      <c r="AA13941" s="380"/>
      <c r="AF13941" s="326"/>
    </row>
    <row r="13942" spans="1:32" x14ac:dyDescent="0.3">
      <c r="A13942" s="372" t="s">
        <v>20170</v>
      </c>
      <c r="B13942" s="372" t="s">
        <v>12349</v>
      </c>
      <c r="C13942" s="125" t="s">
        <v>12350</v>
      </c>
      <c r="D13942" s="32" t="s">
        <v>20621</v>
      </c>
      <c r="E13942" s="125" t="s">
        <v>5075</v>
      </c>
      <c r="F13942" s="125" t="s">
        <v>1236</v>
      </c>
      <c r="G13942" s="125" t="s">
        <v>1237</v>
      </c>
      <c r="AF13942" s="326"/>
    </row>
    <row r="13943" spans="1:32" x14ac:dyDescent="0.3">
      <c r="A13943" s="372" t="s">
        <v>20170</v>
      </c>
      <c r="B13943" s="372" t="s">
        <v>5061</v>
      </c>
      <c r="C13943" s="125" t="s">
        <v>17483</v>
      </c>
      <c r="D13943" s="32" t="s">
        <v>20621</v>
      </c>
      <c r="E13943" s="125" t="s">
        <v>5246</v>
      </c>
      <c r="F13943" s="125" t="s">
        <v>1236</v>
      </c>
      <c r="G13943" s="125" t="s">
        <v>1237</v>
      </c>
      <c r="AF13943" s="326"/>
    </row>
    <row r="13944" spans="1:32" x14ac:dyDescent="0.3">
      <c r="A13944" s="372" t="s">
        <v>20170</v>
      </c>
      <c r="B13944" s="372" t="s">
        <v>1214</v>
      </c>
      <c r="C13944" s="125" t="s">
        <v>18610</v>
      </c>
      <c r="D13944" s="32" t="s">
        <v>20621</v>
      </c>
      <c r="E13944" s="125" t="s">
        <v>8976</v>
      </c>
      <c r="F13944" s="125" t="s">
        <v>1236</v>
      </c>
      <c r="G13944" s="125" t="s">
        <v>1237</v>
      </c>
      <c r="AF13944" s="326"/>
    </row>
    <row r="13945" spans="1:32" x14ac:dyDescent="0.3">
      <c r="A13945" s="372" t="s">
        <v>16651</v>
      </c>
      <c r="B13945" s="372" t="s">
        <v>2787</v>
      </c>
      <c r="C13945" s="125" t="s">
        <v>8393</v>
      </c>
      <c r="D13945" s="32" t="s">
        <v>20621</v>
      </c>
      <c r="E13945" s="125" t="s">
        <v>4471</v>
      </c>
      <c r="F13945" s="125" t="s">
        <v>1236</v>
      </c>
      <c r="G13945" s="125" t="s">
        <v>1237</v>
      </c>
      <c r="AF13945" s="326"/>
    </row>
    <row r="13946" spans="1:32" x14ac:dyDescent="0.3">
      <c r="A13946" s="372" t="s">
        <v>16651</v>
      </c>
      <c r="B13946" s="372" t="s">
        <v>1660</v>
      </c>
      <c r="C13946" s="125" t="s">
        <v>14425</v>
      </c>
      <c r="D13946" s="32" t="s">
        <v>20621</v>
      </c>
      <c r="E13946" s="125" t="s">
        <v>12895</v>
      </c>
      <c r="F13946" s="125" t="s">
        <v>1236</v>
      </c>
      <c r="G13946" s="125" t="s">
        <v>1237</v>
      </c>
      <c r="AF13946" s="326"/>
    </row>
    <row r="13947" spans="1:32" x14ac:dyDescent="0.25">
      <c r="A13947" s="44" t="s">
        <v>19635</v>
      </c>
      <c r="B13947" s="44" t="s">
        <v>5447</v>
      </c>
      <c r="C13947" s="45">
        <v>250802</v>
      </c>
      <c r="D13947" s="45" t="s">
        <v>12340</v>
      </c>
      <c r="E13947" s="45" t="s">
        <v>10682</v>
      </c>
      <c r="AF13947" s="326"/>
    </row>
    <row r="13948" spans="1:32" x14ac:dyDescent="0.25">
      <c r="A13948" s="44" t="s">
        <v>14550</v>
      </c>
      <c r="B13948" s="44" t="s">
        <v>20343</v>
      </c>
      <c r="C13948" s="45" t="s">
        <v>14521</v>
      </c>
      <c r="D13948" s="32" t="s">
        <v>12570</v>
      </c>
      <c r="E13948" s="46">
        <v>46387</v>
      </c>
      <c r="AF13948" s="326"/>
    </row>
    <row r="13949" spans="1:32" x14ac:dyDescent="0.25">
      <c r="A13949" s="44" t="s">
        <v>11637</v>
      </c>
      <c r="B13949" s="44" t="s">
        <v>18874</v>
      </c>
      <c r="C13949" s="45">
        <v>24060301</v>
      </c>
      <c r="D13949" s="45" t="s">
        <v>12340</v>
      </c>
      <c r="E13949" s="45" t="s">
        <v>5235</v>
      </c>
      <c r="AF13949" s="326"/>
    </row>
    <row r="13950" spans="1:32" x14ac:dyDescent="0.25">
      <c r="A13950" s="44" t="s">
        <v>447</v>
      </c>
      <c r="B13950" s="44" t="s">
        <v>20342</v>
      </c>
      <c r="C13950" s="45" t="s">
        <v>10493</v>
      </c>
      <c r="D13950" s="32" t="s">
        <v>12570</v>
      </c>
      <c r="E13950" s="46">
        <v>46387</v>
      </c>
      <c r="AF13950" s="326"/>
    </row>
    <row r="13951" spans="1:32" x14ac:dyDescent="0.3">
      <c r="A13951" s="57" t="s">
        <v>18564</v>
      </c>
      <c r="B13951" s="57" t="s">
        <v>2254</v>
      </c>
      <c r="C13951" s="62">
        <v>24030</v>
      </c>
      <c r="D13951" s="93" t="s">
        <v>5007</v>
      </c>
      <c r="E13951" s="60">
        <v>46326</v>
      </c>
      <c r="F13951" s="379"/>
      <c r="G13951" s="379"/>
      <c r="H13951" s="379"/>
      <c r="I13951" s="380"/>
      <c r="J13951" s="380"/>
      <c r="K13951" s="380"/>
      <c r="L13951" s="380"/>
      <c r="M13951" s="380"/>
      <c r="N13951" s="380"/>
      <c r="O13951" s="380"/>
      <c r="P13951" s="380"/>
      <c r="Q13951" s="380"/>
      <c r="R13951" s="380"/>
      <c r="S13951" s="380"/>
      <c r="T13951" s="380"/>
      <c r="U13951" s="380"/>
      <c r="V13951" s="380"/>
      <c r="W13951" s="380"/>
      <c r="X13951" s="380"/>
      <c r="Y13951" s="380"/>
      <c r="Z13951" s="380"/>
      <c r="AA13951" s="380"/>
      <c r="AF13951" s="326"/>
    </row>
    <row r="13952" spans="1:32" x14ac:dyDescent="0.25">
      <c r="A13952" s="44" t="s">
        <v>12634</v>
      </c>
      <c r="B13952" s="44" t="s">
        <v>20343</v>
      </c>
      <c r="C13952" s="45" t="s">
        <v>12601</v>
      </c>
      <c r="D13952" s="32" t="s">
        <v>12570</v>
      </c>
      <c r="E13952" s="46">
        <v>46387</v>
      </c>
      <c r="AF13952" s="326"/>
    </row>
    <row r="13953" spans="1:32" x14ac:dyDescent="0.25">
      <c r="A13953" s="360" t="s">
        <v>12634</v>
      </c>
      <c r="B13953" s="92" t="s">
        <v>14075</v>
      </c>
      <c r="C13953" s="93" t="s">
        <v>14076</v>
      </c>
      <c r="D13953" s="93" t="s">
        <v>1250</v>
      </c>
      <c r="E13953" s="94">
        <v>47223</v>
      </c>
      <c r="F13953" s="93"/>
      <c r="G13953" s="93"/>
      <c r="H13953" s="93"/>
      <c r="I13953" s="99"/>
      <c r="J13953" s="99"/>
      <c r="K13953" s="99"/>
      <c r="L13953" s="99"/>
      <c r="M13953" s="99"/>
      <c r="N13953" s="99"/>
      <c r="O13953" s="99"/>
      <c r="P13953" s="99"/>
      <c r="Q13953" s="99"/>
      <c r="R13953" s="99"/>
      <c r="S13953" s="99"/>
      <c r="T13953" s="99"/>
      <c r="U13953" s="99"/>
      <c r="V13953" s="99"/>
      <c r="W13953" s="99"/>
      <c r="X13953" s="99"/>
      <c r="Y13953" s="99"/>
      <c r="Z13953" s="99"/>
      <c r="AF13953" s="326"/>
    </row>
    <row r="13954" spans="1:32" x14ac:dyDescent="0.3">
      <c r="A13954" s="372" t="s">
        <v>12489</v>
      </c>
      <c r="B13954" s="372" t="s">
        <v>12354</v>
      </c>
      <c r="C13954" s="125" t="s">
        <v>12187</v>
      </c>
      <c r="D13954" s="32" t="s">
        <v>20621</v>
      </c>
      <c r="E13954" s="125" t="s">
        <v>5239</v>
      </c>
      <c r="F13954" s="125" t="s">
        <v>1236</v>
      </c>
      <c r="G13954" s="125" t="s">
        <v>1237</v>
      </c>
      <c r="AF13954" s="326"/>
    </row>
    <row r="13955" spans="1:32" x14ac:dyDescent="0.25">
      <c r="A13955" s="44" t="s">
        <v>14313</v>
      </c>
      <c r="B13955" s="44" t="s">
        <v>5639</v>
      </c>
      <c r="C13955" s="45">
        <v>25010401</v>
      </c>
      <c r="D13955" s="45" t="s">
        <v>12340</v>
      </c>
      <c r="E13955" s="45" t="s">
        <v>13581</v>
      </c>
      <c r="AF13955" s="326"/>
    </row>
    <row r="13956" spans="1:32" x14ac:dyDescent="0.25">
      <c r="A13956" s="44" t="s">
        <v>13756</v>
      </c>
      <c r="B13956" s="44" t="s">
        <v>5639</v>
      </c>
      <c r="C13956" s="45">
        <v>25010401</v>
      </c>
      <c r="D13956" s="45" t="s">
        <v>12340</v>
      </c>
      <c r="E13956" s="45" t="s">
        <v>13581</v>
      </c>
      <c r="AF13956" s="326"/>
    </row>
    <row r="13957" spans="1:32" x14ac:dyDescent="0.25">
      <c r="A13957" s="44" t="s">
        <v>13756</v>
      </c>
      <c r="B13957" s="44" t="s">
        <v>1733</v>
      </c>
      <c r="C13957" s="45">
        <v>250101</v>
      </c>
      <c r="D13957" s="45" t="s">
        <v>12340</v>
      </c>
      <c r="E13957" s="45" t="s">
        <v>13567</v>
      </c>
      <c r="AF13957" s="326"/>
    </row>
    <row r="13958" spans="1:32" x14ac:dyDescent="0.25">
      <c r="A13958" s="44" t="s">
        <v>13756</v>
      </c>
      <c r="B13958" s="44" t="s">
        <v>3298</v>
      </c>
      <c r="C13958" s="45">
        <v>25010402</v>
      </c>
      <c r="D13958" s="45" t="s">
        <v>12340</v>
      </c>
      <c r="E13958" s="45" t="s">
        <v>13581</v>
      </c>
      <c r="AF13958" s="326"/>
    </row>
    <row r="13959" spans="1:32" x14ac:dyDescent="0.25">
      <c r="A13959" s="44" t="s">
        <v>17750</v>
      </c>
      <c r="B13959" s="44" t="s">
        <v>17674</v>
      </c>
      <c r="C13959" s="45" t="s">
        <v>17751</v>
      </c>
      <c r="D13959" s="46" t="s">
        <v>13037</v>
      </c>
      <c r="E13959" s="46">
        <v>46274</v>
      </c>
      <c r="AF13959" s="326"/>
    </row>
    <row r="13960" spans="1:32" x14ac:dyDescent="0.25">
      <c r="A13960" s="44" t="s">
        <v>13430</v>
      </c>
      <c r="B13960" s="44" t="s">
        <v>13111</v>
      </c>
      <c r="C13960" s="45">
        <v>33.229999999999997</v>
      </c>
      <c r="D13960" s="45" t="s">
        <v>13565</v>
      </c>
      <c r="E13960" s="46">
        <v>46934</v>
      </c>
      <c r="F13960" s="45"/>
      <c r="G13960" s="93"/>
      <c r="H13960" s="93"/>
      <c r="I13960" s="99"/>
      <c r="J13960" s="99"/>
      <c r="K13960" s="99"/>
      <c r="L13960" s="99"/>
      <c r="M13960" s="99"/>
      <c r="N13960" s="99"/>
      <c r="O13960" s="99"/>
      <c r="P13960" s="99"/>
      <c r="Q13960" s="99"/>
      <c r="R13960" s="99"/>
      <c r="S13960" s="99"/>
      <c r="T13960" s="99"/>
      <c r="U13960" s="99"/>
      <c r="V13960" s="99"/>
      <c r="W13960" s="99"/>
      <c r="X13960" s="99"/>
      <c r="Y13960" s="99"/>
      <c r="Z13960" s="99"/>
      <c r="AF13960" s="326"/>
    </row>
    <row r="13961" spans="1:32" x14ac:dyDescent="0.25">
      <c r="A13961" s="44" t="s">
        <v>13430</v>
      </c>
      <c r="B13961" s="44" t="s">
        <v>5447</v>
      </c>
      <c r="C13961" s="45">
        <v>220802</v>
      </c>
      <c r="D13961" s="45" t="s">
        <v>12340</v>
      </c>
      <c r="E13961" s="45" t="s">
        <v>5239</v>
      </c>
      <c r="AF13961" s="326"/>
    </row>
    <row r="13962" spans="1:32" x14ac:dyDescent="0.25">
      <c r="A13962" s="44" t="s">
        <v>14104</v>
      </c>
      <c r="B13962" s="44" t="s">
        <v>20356</v>
      </c>
      <c r="C13962" s="45" t="s">
        <v>14093</v>
      </c>
      <c r="D13962" s="32" t="s">
        <v>12570</v>
      </c>
      <c r="E13962" s="46">
        <v>46477</v>
      </c>
      <c r="AF13962" s="326"/>
    </row>
    <row r="13963" spans="1:32" x14ac:dyDescent="0.25">
      <c r="A13963" s="44" t="s">
        <v>1711</v>
      </c>
      <c r="B13963" s="44" t="s">
        <v>978</v>
      </c>
      <c r="C13963" s="45">
        <v>230703</v>
      </c>
      <c r="D13963" s="45" t="s">
        <v>12340</v>
      </c>
      <c r="E13963" s="45" t="s">
        <v>4375</v>
      </c>
      <c r="AF13963" s="326"/>
    </row>
    <row r="13964" spans="1:32" x14ac:dyDescent="0.25">
      <c r="A13964" s="44" t="s">
        <v>1711</v>
      </c>
      <c r="B13964" s="44" t="s">
        <v>10031</v>
      </c>
      <c r="C13964" s="45">
        <v>240101</v>
      </c>
      <c r="D13964" s="45" t="s">
        <v>12340</v>
      </c>
      <c r="E13964" s="45" t="s">
        <v>10032</v>
      </c>
      <c r="AF13964" s="326"/>
    </row>
    <row r="13965" spans="1:32" x14ac:dyDescent="0.3">
      <c r="A13965" s="372" t="s">
        <v>16652</v>
      </c>
      <c r="B13965" s="372" t="s">
        <v>5060</v>
      </c>
      <c r="C13965" s="125" t="s">
        <v>16725</v>
      </c>
      <c r="D13965" s="32" t="s">
        <v>20621</v>
      </c>
      <c r="E13965" s="125" t="s">
        <v>12895</v>
      </c>
      <c r="F13965" s="125" t="s">
        <v>1237</v>
      </c>
      <c r="G13965" s="125" t="s">
        <v>1237</v>
      </c>
      <c r="AF13965" s="326"/>
    </row>
    <row r="13966" spans="1:32" x14ac:dyDescent="0.25">
      <c r="A13966" s="44" t="s">
        <v>5676</v>
      </c>
      <c r="B13966" s="44" t="s">
        <v>3160</v>
      </c>
      <c r="C13966" s="45">
        <v>230901</v>
      </c>
      <c r="D13966" s="45" t="s">
        <v>12340</v>
      </c>
      <c r="E13966" s="45" t="s">
        <v>8524</v>
      </c>
      <c r="AF13966" s="326"/>
    </row>
    <row r="13967" spans="1:32" x14ac:dyDescent="0.25">
      <c r="A13967" s="44" t="s">
        <v>5676</v>
      </c>
      <c r="B13967" s="44" t="s">
        <v>5447</v>
      </c>
      <c r="C13967" s="45">
        <v>220802</v>
      </c>
      <c r="D13967" s="45" t="s">
        <v>12340</v>
      </c>
      <c r="E13967" s="45" t="s">
        <v>5239</v>
      </c>
      <c r="AF13967" s="326"/>
    </row>
    <row r="13968" spans="1:32" x14ac:dyDescent="0.25">
      <c r="A13968" s="44" t="s">
        <v>3229</v>
      </c>
      <c r="B13968" s="44" t="s">
        <v>3230</v>
      </c>
      <c r="C13968" s="56" t="s">
        <v>3282</v>
      </c>
      <c r="D13968" s="146" t="s">
        <v>1901</v>
      </c>
      <c r="E13968" s="69">
        <v>45242</v>
      </c>
      <c r="F13968" s="93"/>
      <c r="G13968" s="93"/>
      <c r="H13968" s="93"/>
      <c r="I13968" s="99"/>
      <c r="J13968" s="99"/>
      <c r="K13968" s="99"/>
      <c r="L13968" s="99"/>
      <c r="M13968" s="44"/>
      <c r="N13968" s="99"/>
      <c r="O13968" s="99"/>
      <c r="P13968" s="99"/>
      <c r="Q13968" s="99"/>
      <c r="R13968" s="99"/>
      <c r="S13968" s="99"/>
      <c r="T13968" s="99"/>
      <c r="U13968" s="99"/>
      <c r="V13968" s="99"/>
      <c r="W13968" s="99"/>
      <c r="X13968" s="99"/>
      <c r="Y13968" s="99"/>
      <c r="Z13968" s="99"/>
      <c r="AF13968" s="326"/>
    </row>
    <row r="13969" spans="1:32" x14ac:dyDescent="0.25">
      <c r="A13969" s="44" t="s">
        <v>3702</v>
      </c>
      <c r="B13969" s="44" t="s">
        <v>3275</v>
      </c>
      <c r="C13969" s="45">
        <v>210101</v>
      </c>
      <c r="D13969" s="45" t="s">
        <v>12340</v>
      </c>
      <c r="E13969" s="45" t="s">
        <v>3276</v>
      </c>
      <c r="AF13969" s="326"/>
    </row>
    <row r="13970" spans="1:32" x14ac:dyDescent="0.25">
      <c r="A13970" s="44" t="s">
        <v>11638</v>
      </c>
      <c r="B13970" s="44" t="s">
        <v>986</v>
      </c>
      <c r="C13970" s="45">
        <v>240303</v>
      </c>
      <c r="D13970" s="45" t="s">
        <v>12340</v>
      </c>
      <c r="E13970" s="45" t="s">
        <v>2686</v>
      </c>
      <c r="AF13970" s="326"/>
    </row>
    <row r="13971" spans="1:32" x14ac:dyDescent="0.25">
      <c r="A13971" s="44" t="s">
        <v>11638</v>
      </c>
      <c r="B13971" s="44" t="s">
        <v>2433</v>
      </c>
      <c r="C13971" s="45">
        <v>250106</v>
      </c>
      <c r="D13971" s="45" t="s">
        <v>12340</v>
      </c>
      <c r="E13971" s="45" t="s">
        <v>12896</v>
      </c>
      <c r="AF13971" s="326"/>
    </row>
    <row r="13972" spans="1:32" x14ac:dyDescent="0.25">
      <c r="A13972" s="44" t="s">
        <v>10790</v>
      </c>
      <c r="B13972" s="44" t="s">
        <v>159</v>
      </c>
      <c r="C13972" s="45" t="s">
        <v>10791</v>
      </c>
      <c r="D13972" s="46" t="s">
        <v>13037</v>
      </c>
      <c r="E13972" s="46">
        <v>46493</v>
      </c>
      <c r="AF13972" s="326"/>
    </row>
    <row r="13973" spans="1:32" x14ac:dyDescent="0.3">
      <c r="A13973" s="372" t="s">
        <v>17547</v>
      </c>
      <c r="B13973" s="372" t="s">
        <v>1205</v>
      </c>
      <c r="C13973" s="125" t="s">
        <v>17594</v>
      </c>
      <c r="D13973" s="32" t="s">
        <v>20621</v>
      </c>
      <c r="E13973" s="125" t="s">
        <v>5246</v>
      </c>
      <c r="F13973" s="125" t="s">
        <v>1236</v>
      </c>
      <c r="G13973" s="125" t="s">
        <v>1237</v>
      </c>
      <c r="AF13973" s="326"/>
    </row>
    <row r="13974" spans="1:32" x14ac:dyDescent="0.25">
      <c r="A13974" s="44" t="s">
        <v>19636</v>
      </c>
      <c r="B13974" s="44" t="s">
        <v>978</v>
      </c>
      <c r="C13974" s="45">
        <v>230703</v>
      </c>
      <c r="D13974" s="45" t="s">
        <v>12340</v>
      </c>
      <c r="E13974" s="45" t="s">
        <v>4375</v>
      </c>
      <c r="AF13974" s="326"/>
    </row>
    <row r="13975" spans="1:32" x14ac:dyDescent="0.25">
      <c r="A13975" s="44" t="s">
        <v>11639</v>
      </c>
      <c r="B13975" s="44" t="s">
        <v>18874</v>
      </c>
      <c r="C13975" s="45">
        <v>24060301</v>
      </c>
      <c r="D13975" s="45" t="s">
        <v>12340</v>
      </c>
      <c r="E13975" s="45" t="s">
        <v>5235</v>
      </c>
      <c r="AF13975" s="326"/>
    </row>
    <row r="13976" spans="1:32" x14ac:dyDescent="0.25">
      <c r="A13976" s="44" t="s">
        <v>1712</v>
      </c>
      <c r="B13976" s="44" t="s">
        <v>1733</v>
      </c>
      <c r="C13976" s="45">
        <v>250101</v>
      </c>
      <c r="D13976" s="45" t="s">
        <v>12340</v>
      </c>
      <c r="E13976" s="45" t="s">
        <v>13567</v>
      </c>
      <c r="AF13976" s="326"/>
    </row>
    <row r="13977" spans="1:32" x14ac:dyDescent="0.25">
      <c r="A13977" s="44" t="s">
        <v>1925</v>
      </c>
      <c r="B13977" s="44" t="s">
        <v>20342</v>
      </c>
      <c r="C13977" s="45" t="s">
        <v>10493</v>
      </c>
      <c r="D13977" s="32" t="s">
        <v>12570</v>
      </c>
      <c r="E13977" s="46">
        <v>46387</v>
      </c>
      <c r="AF13977" s="326"/>
    </row>
    <row r="13978" spans="1:32" x14ac:dyDescent="0.25">
      <c r="A13978" s="44" t="s">
        <v>8565</v>
      </c>
      <c r="B13978" s="44" t="s">
        <v>967</v>
      </c>
      <c r="C13978" s="45">
        <v>230601</v>
      </c>
      <c r="D13978" s="45" t="s">
        <v>12340</v>
      </c>
      <c r="E13978" s="45" t="s">
        <v>8383</v>
      </c>
      <c r="AF13978" s="326"/>
    </row>
    <row r="13979" spans="1:32" x14ac:dyDescent="0.25">
      <c r="A13979" s="44" t="s">
        <v>8565</v>
      </c>
      <c r="B13979" s="44" t="s">
        <v>5447</v>
      </c>
      <c r="C13979" s="45">
        <v>250802</v>
      </c>
      <c r="D13979" s="45" t="s">
        <v>12340</v>
      </c>
      <c r="E13979" s="45" t="s">
        <v>10682</v>
      </c>
      <c r="AF13979" s="326"/>
    </row>
    <row r="13980" spans="1:32" x14ac:dyDescent="0.25">
      <c r="A13980" s="99" t="s">
        <v>2866</v>
      </c>
      <c r="B13980" s="111" t="s">
        <v>1216</v>
      </c>
      <c r="C13980" s="56" t="s">
        <v>2854</v>
      </c>
      <c r="D13980" s="146" t="s">
        <v>2279</v>
      </c>
      <c r="E13980" s="69">
        <v>45227</v>
      </c>
      <c r="F13980" s="93"/>
      <c r="G13980" s="93"/>
      <c r="H13980" s="93"/>
      <c r="I13980" s="99"/>
      <c r="J13980" s="99"/>
      <c r="K13980" s="99"/>
      <c r="L13980" s="99"/>
      <c r="M13980" s="44"/>
      <c r="N13980" s="99"/>
      <c r="O13980" s="99"/>
      <c r="P13980" s="99"/>
      <c r="Q13980" s="99"/>
      <c r="R13980" s="99"/>
      <c r="S13980" s="99"/>
      <c r="T13980" s="99"/>
      <c r="U13980" s="99"/>
      <c r="V13980" s="99"/>
      <c r="W13980" s="99"/>
      <c r="X13980" s="99"/>
      <c r="Y13980" s="99"/>
      <c r="Z13980" s="99"/>
      <c r="AF13980" s="326"/>
    </row>
    <row r="13981" spans="1:32" x14ac:dyDescent="0.25">
      <c r="A13981" s="44" t="s">
        <v>19637</v>
      </c>
      <c r="B13981" s="44" t="s">
        <v>5447</v>
      </c>
      <c r="C13981" s="45">
        <v>250802</v>
      </c>
      <c r="D13981" s="45" t="s">
        <v>12340</v>
      </c>
      <c r="E13981" s="45" t="s">
        <v>10682</v>
      </c>
      <c r="AF13981" s="326"/>
    </row>
    <row r="13982" spans="1:32" x14ac:dyDescent="0.25">
      <c r="A13982" s="44" t="s">
        <v>19637</v>
      </c>
      <c r="B13982" s="44" t="s">
        <v>11313</v>
      </c>
      <c r="C13982" s="45">
        <v>240302</v>
      </c>
      <c r="D13982" s="45" t="s">
        <v>12340</v>
      </c>
      <c r="E13982" s="45" t="s">
        <v>2686</v>
      </c>
      <c r="AF13982" s="326"/>
    </row>
    <row r="13983" spans="1:32" x14ac:dyDescent="0.3">
      <c r="A13983" s="372" t="s">
        <v>8418</v>
      </c>
      <c r="B13983" s="372" t="s">
        <v>2787</v>
      </c>
      <c r="C13983" s="125" t="s">
        <v>8393</v>
      </c>
      <c r="D13983" s="32" t="s">
        <v>20621</v>
      </c>
      <c r="E13983" s="125" t="s">
        <v>4471</v>
      </c>
      <c r="F13983" s="125" t="s">
        <v>1236</v>
      </c>
      <c r="G13983" s="125" t="s">
        <v>1237</v>
      </c>
      <c r="AF13983" s="326"/>
    </row>
    <row r="13984" spans="1:32" x14ac:dyDescent="0.25">
      <c r="A13984" s="44" t="s">
        <v>17845</v>
      </c>
      <c r="B13984" s="44" t="s">
        <v>20343</v>
      </c>
      <c r="C13984" s="45" t="s">
        <v>17817</v>
      </c>
      <c r="D13984" s="32" t="s">
        <v>12570</v>
      </c>
      <c r="E13984" s="46">
        <v>46387</v>
      </c>
      <c r="AF13984" s="326"/>
    </row>
    <row r="13985" spans="1:32" x14ac:dyDescent="0.25">
      <c r="A13985" s="57" t="s">
        <v>3826</v>
      </c>
      <c r="B13985" s="92" t="s">
        <v>3862</v>
      </c>
      <c r="C13985" s="93" t="s">
        <v>3860</v>
      </c>
      <c r="D13985" s="93" t="s">
        <v>3861</v>
      </c>
      <c r="E13985" s="94">
        <v>46203</v>
      </c>
      <c r="F13985" s="93"/>
      <c r="G13985" s="93"/>
      <c r="H13985" s="93"/>
      <c r="I13985" s="99"/>
      <c r="J13985" s="99"/>
      <c r="K13985" s="99"/>
      <c r="L13985" s="99"/>
      <c r="M13985" s="44"/>
      <c r="N13985" s="99"/>
      <c r="O13985" s="99"/>
      <c r="P13985" s="99"/>
      <c r="Q13985" s="99"/>
      <c r="R13985" s="99"/>
      <c r="S13985" s="99"/>
      <c r="T13985" s="99"/>
      <c r="U13985" s="99"/>
      <c r="V13985" s="99"/>
      <c r="W13985" s="99"/>
      <c r="X13985" s="99"/>
      <c r="Y13985" s="99"/>
      <c r="Z13985" s="99"/>
      <c r="AA13985" s="380"/>
      <c r="AF13985" s="326"/>
    </row>
    <row r="13986" spans="1:32" x14ac:dyDescent="0.25">
      <c r="A13986" s="44" t="s">
        <v>19638</v>
      </c>
      <c r="B13986" s="44" t="s">
        <v>3598</v>
      </c>
      <c r="C13986" s="45">
        <v>230301</v>
      </c>
      <c r="D13986" s="45" t="s">
        <v>12340</v>
      </c>
      <c r="E13986" s="45" t="s">
        <v>5580</v>
      </c>
      <c r="AF13986" s="326"/>
    </row>
    <row r="13987" spans="1:32" x14ac:dyDescent="0.25">
      <c r="A13987" s="44" t="s">
        <v>18653</v>
      </c>
      <c r="B13987" s="44" t="s">
        <v>18654</v>
      </c>
      <c r="C13987" s="45" t="s">
        <v>18735</v>
      </c>
      <c r="D13987" s="93" t="s">
        <v>18817</v>
      </c>
      <c r="E13987" s="45" t="s">
        <v>15213</v>
      </c>
      <c r="F13987" s="379"/>
      <c r="G13987" s="379"/>
      <c r="H13987" s="379"/>
      <c r="I13987" s="380"/>
      <c r="J13987" s="380"/>
      <c r="K13987" s="380"/>
      <c r="L13987" s="380"/>
      <c r="M13987" s="380"/>
      <c r="N13987" s="380"/>
      <c r="O13987" s="380"/>
      <c r="P13987" s="380"/>
      <c r="Q13987" s="380"/>
      <c r="R13987" s="380"/>
      <c r="S13987" s="380"/>
      <c r="T13987" s="380"/>
      <c r="U13987" s="380"/>
      <c r="V13987" s="380"/>
      <c r="W13987" s="380"/>
      <c r="X13987" s="380"/>
      <c r="Y13987" s="380"/>
      <c r="Z13987" s="380"/>
      <c r="AA13987" s="380"/>
      <c r="AF13987" s="326"/>
    </row>
    <row r="13988" spans="1:32" x14ac:dyDescent="0.25">
      <c r="A13988" s="44" t="s">
        <v>19639</v>
      </c>
      <c r="B13988" s="44" t="s">
        <v>2433</v>
      </c>
      <c r="C13988" s="45">
        <v>230105</v>
      </c>
      <c r="D13988" s="45" t="s">
        <v>12340</v>
      </c>
      <c r="E13988" s="45" t="s">
        <v>5580</v>
      </c>
      <c r="AF13988" s="326"/>
    </row>
    <row r="13989" spans="1:32" x14ac:dyDescent="0.25">
      <c r="A13989" s="57" t="s">
        <v>3827</v>
      </c>
      <c r="B13989" s="92" t="s">
        <v>3862</v>
      </c>
      <c r="C13989" s="93" t="s">
        <v>3860</v>
      </c>
      <c r="D13989" s="93" t="s">
        <v>3861</v>
      </c>
      <c r="E13989" s="94">
        <v>46203</v>
      </c>
      <c r="F13989" s="93"/>
      <c r="G13989" s="93"/>
      <c r="H13989" s="93"/>
      <c r="I13989" s="99"/>
      <c r="J13989" s="99"/>
      <c r="K13989" s="99"/>
      <c r="L13989" s="99"/>
      <c r="M13989" s="44"/>
      <c r="N13989" s="99"/>
      <c r="O13989" s="99"/>
      <c r="P13989" s="99"/>
      <c r="Q13989" s="99"/>
      <c r="R13989" s="99"/>
      <c r="S13989" s="99"/>
      <c r="T13989" s="99"/>
      <c r="U13989" s="99"/>
      <c r="V13989" s="99"/>
      <c r="W13989" s="99"/>
      <c r="X13989" s="99"/>
      <c r="Y13989" s="99"/>
      <c r="Z13989" s="99"/>
      <c r="AA13989" s="380"/>
      <c r="AF13989" s="326"/>
    </row>
    <row r="13990" spans="1:32" x14ac:dyDescent="0.25">
      <c r="A13990" s="44" t="s">
        <v>849</v>
      </c>
      <c r="B13990" s="44" t="s">
        <v>3598</v>
      </c>
      <c r="C13990" s="45">
        <v>230301</v>
      </c>
      <c r="D13990" s="45" t="s">
        <v>12340</v>
      </c>
      <c r="E13990" s="45" t="s">
        <v>5580</v>
      </c>
      <c r="AF13990" s="326"/>
    </row>
    <row r="13991" spans="1:32" x14ac:dyDescent="0.3">
      <c r="A13991" s="372" t="s">
        <v>7046</v>
      </c>
      <c r="B13991" s="372" t="s">
        <v>16724</v>
      </c>
      <c r="C13991" s="125" t="s">
        <v>14353</v>
      </c>
      <c r="D13991" s="32" t="s">
        <v>20621</v>
      </c>
      <c r="E13991" s="125" t="s">
        <v>13567</v>
      </c>
      <c r="F13991" s="125" t="s">
        <v>1236</v>
      </c>
      <c r="G13991" s="125" t="s">
        <v>1237</v>
      </c>
      <c r="AF13991" s="326"/>
    </row>
    <row r="13992" spans="1:32" x14ac:dyDescent="0.25">
      <c r="A13992" s="44" t="s">
        <v>7046</v>
      </c>
      <c r="B13992" s="44" t="s">
        <v>7117</v>
      </c>
      <c r="C13992" s="45">
        <v>260203</v>
      </c>
      <c r="D13992" s="45" t="s">
        <v>12340</v>
      </c>
      <c r="E13992" s="45" t="s">
        <v>10021</v>
      </c>
      <c r="AF13992" s="326"/>
    </row>
    <row r="13993" spans="1:32" x14ac:dyDescent="0.25">
      <c r="A13993" s="44" t="s">
        <v>13431</v>
      </c>
      <c r="B13993" s="44" t="s">
        <v>13110</v>
      </c>
      <c r="C13993" s="45">
        <v>12.23</v>
      </c>
      <c r="D13993" s="45" t="s">
        <v>13565</v>
      </c>
      <c r="E13993" s="46">
        <v>46934</v>
      </c>
      <c r="F13993" s="45"/>
      <c r="G13993" s="93"/>
      <c r="H13993" s="93"/>
      <c r="I13993" s="99"/>
      <c r="J13993" s="99"/>
      <c r="K13993" s="99"/>
      <c r="L13993" s="99"/>
      <c r="M13993" s="99"/>
      <c r="N13993" s="99"/>
      <c r="O13993" s="99"/>
      <c r="P13993" s="99"/>
      <c r="Q13993" s="99"/>
      <c r="R13993" s="99"/>
      <c r="S13993" s="99"/>
      <c r="T13993" s="99"/>
      <c r="U13993" s="99"/>
      <c r="V13993" s="99"/>
      <c r="W13993" s="99"/>
      <c r="X13993" s="99"/>
      <c r="Y13993" s="99"/>
      <c r="Z13993" s="99"/>
      <c r="AF13993" s="326"/>
    </row>
    <row r="13994" spans="1:32" x14ac:dyDescent="0.25">
      <c r="A13994" s="44" t="s">
        <v>7047</v>
      </c>
      <c r="B13994" s="44" t="s">
        <v>5639</v>
      </c>
      <c r="C13994" s="45">
        <v>23010401</v>
      </c>
      <c r="D13994" s="45" t="s">
        <v>12340</v>
      </c>
      <c r="E13994" s="45" t="s">
        <v>5640</v>
      </c>
      <c r="AF13994" s="326"/>
    </row>
    <row r="13995" spans="1:32" x14ac:dyDescent="0.25">
      <c r="A13995" s="44" t="s">
        <v>19640</v>
      </c>
      <c r="B13995" s="44" t="s">
        <v>18842</v>
      </c>
      <c r="C13995" s="45">
        <v>26020101</v>
      </c>
      <c r="D13995" s="45" t="s">
        <v>12340</v>
      </c>
      <c r="E13995" s="45" t="s">
        <v>10021</v>
      </c>
      <c r="AF13995" s="326"/>
    </row>
    <row r="13996" spans="1:32" x14ac:dyDescent="0.25">
      <c r="A13996" s="44" t="s">
        <v>19640</v>
      </c>
      <c r="B13996" s="44" t="s">
        <v>7119</v>
      </c>
      <c r="C13996" s="45">
        <v>26020102</v>
      </c>
      <c r="D13996" s="45" t="s">
        <v>12340</v>
      </c>
      <c r="E13996" s="45" t="s">
        <v>10021</v>
      </c>
      <c r="AF13996" s="326"/>
    </row>
    <row r="13997" spans="1:32" x14ac:dyDescent="0.25">
      <c r="A13997" s="44" t="s">
        <v>8258</v>
      </c>
      <c r="B13997" s="44" t="s">
        <v>8259</v>
      </c>
      <c r="C13997" s="45" t="s">
        <v>8260</v>
      </c>
      <c r="D13997" s="45" t="s">
        <v>12177</v>
      </c>
      <c r="E13997" s="45" t="s">
        <v>7925</v>
      </c>
      <c r="F13997" s="93"/>
      <c r="G13997" s="93"/>
      <c r="H13997" s="93"/>
      <c r="I13997" s="99"/>
      <c r="J13997" s="99"/>
      <c r="K13997" s="99"/>
      <c r="L13997" s="99"/>
      <c r="M13997" s="99"/>
      <c r="N13997" s="99"/>
      <c r="O13997" s="99"/>
      <c r="P13997" s="99"/>
      <c r="Q13997" s="99"/>
      <c r="R13997" s="99"/>
      <c r="S13997" s="99"/>
      <c r="T13997" s="99"/>
      <c r="U13997" s="99"/>
      <c r="V13997" s="99"/>
      <c r="W13997" s="99"/>
      <c r="X13997" s="99"/>
      <c r="Y13997" s="99"/>
      <c r="Z13997" s="99"/>
      <c r="AF13997" s="326"/>
    </row>
    <row r="13998" spans="1:32" x14ac:dyDescent="0.25">
      <c r="A13998" s="44" t="s">
        <v>8258</v>
      </c>
      <c r="B13998" s="44" t="s">
        <v>8259</v>
      </c>
      <c r="C13998" s="45" t="s">
        <v>8260</v>
      </c>
      <c r="D13998" s="93" t="s">
        <v>18817</v>
      </c>
      <c r="E13998" s="45" t="s">
        <v>5311</v>
      </c>
      <c r="F13998" s="379"/>
      <c r="G13998" s="379"/>
      <c r="H13998" s="379"/>
      <c r="I13998" s="380"/>
      <c r="J13998" s="380"/>
      <c r="K13998" s="380"/>
      <c r="L13998" s="380"/>
      <c r="M13998" s="380"/>
      <c r="N13998" s="380"/>
      <c r="O13998" s="380"/>
      <c r="P13998" s="380"/>
      <c r="Q13998" s="380"/>
      <c r="R13998" s="380"/>
      <c r="S13998" s="380"/>
      <c r="T13998" s="380"/>
      <c r="U13998" s="380"/>
      <c r="V13998" s="380"/>
      <c r="W13998" s="380"/>
      <c r="X13998" s="380"/>
      <c r="Y13998" s="380"/>
      <c r="Z13998" s="380"/>
      <c r="AA13998" s="380"/>
      <c r="AF13998" s="326"/>
    </row>
    <row r="13999" spans="1:32" x14ac:dyDescent="0.25">
      <c r="A13999" s="44" t="s">
        <v>8258</v>
      </c>
      <c r="B13999" s="44" t="s">
        <v>8259</v>
      </c>
      <c r="C13999" s="45" t="s">
        <v>8260</v>
      </c>
      <c r="D13999" s="45" t="s">
        <v>10697</v>
      </c>
      <c r="E13999" s="45" t="s">
        <v>7925</v>
      </c>
      <c r="F13999" s="93"/>
      <c r="G13999" s="93"/>
      <c r="H13999" s="93"/>
      <c r="I13999" s="99"/>
      <c r="J13999" s="99"/>
      <c r="K13999" s="99"/>
      <c r="L13999" s="99"/>
      <c r="M13999" s="44"/>
      <c r="N13999" s="99"/>
      <c r="O13999" s="99"/>
      <c r="P13999" s="99"/>
      <c r="Q13999" s="99"/>
      <c r="R13999" s="99"/>
      <c r="S13999" s="99"/>
      <c r="T13999" s="99"/>
      <c r="U13999" s="99"/>
      <c r="V13999" s="99"/>
      <c r="W13999" s="99"/>
      <c r="X13999" s="99"/>
      <c r="Y13999" s="99"/>
      <c r="Z13999" s="99"/>
      <c r="AF13999" s="326"/>
    </row>
    <row r="14000" spans="1:32" x14ac:dyDescent="0.25">
      <c r="A14000" s="57" t="s">
        <v>2877</v>
      </c>
      <c r="B14000" s="92" t="s">
        <v>3862</v>
      </c>
      <c r="C14000" s="93" t="s">
        <v>3860</v>
      </c>
      <c r="D14000" s="93" t="s">
        <v>3861</v>
      </c>
      <c r="E14000" s="94">
        <v>46203</v>
      </c>
      <c r="F14000" s="93"/>
      <c r="G14000" s="93"/>
      <c r="H14000" s="93"/>
      <c r="I14000" s="99"/>
      <c r="J14000" s="99"/>
      <c r="K14000" s="99"/>
      <c r="L14000" s="99"/>
      <c r="M14000" s="44"/>
      <c r="N14000" s="99"/>
      <c r="O14000" s="99"/>
      <c r="P14000" s="99"/>
      <c r="Q14000" s="99"/>
      <c r="R14000" s="99"/>
      <c r="S14000" s="99"/>
      <c r="T14000" s="99"/>
      <c r="U14000" s="99"/>
      <c r="V14000" s="99"/>
      <c r="W14000" s="99"/>
      <c r="X14000" s="99"/>
      <c r="Y14000" s="99"/>
      <c r="Z14000" s="99"/>
      <c r="AA14000" s="380"/>
      <c r="AF14000" s="326"/>
    </row>
    <row r="14001" spans="1:32" x14ac:dyDescent="0.3">
      <c r="A14001" s="99" t="s">
        <v>13026</v>
      </c>
      <c r="B14001" s="92" t="s">
        <v>13023</v>
      </c>
      <c r="C14001" s="93" t="s">
        <v>13024</v>
      </c>
      <c r="D14001" s="93" t="s">
        <v>1250</v>
      </c>
      <c r="E14001" s="94">
        <v>46357</v>
      </c>
      <c r="F14001" s="93"/>
      <c r="G14001" s="93"/>
      <c r="H14001" s="93"/>
      <c r="I14001" s="99"/>
      <c r="J14001" s="99"/>
      <c r="K14001" s="99"/>
      <c r="L14001" s="99"/>
      <c r="M14001" s="99"/>
      <c r="N14001" s="99"/>
      <c r="O14001" s="99"/>
      <c r="P14001" s="99"/>
      <c r="Q14001" s="99"/>
      <c r="R14001" s="99"/>
      <c r="S14001" s="99"/>
      <c r="T14001" s="99"/>
      <c r="U14001" s="99"/>
      <c r="V14001" s="99"/>
      <c r="W14001" s="99"/>
      <c r="X14001" s="99"/>
      <c r="Y14001" s="99"/>
      <c r="Z14001" s="99"/>
      <c r="AA14001" s="380"/>
      <c r="AF14001" s="326"/>
    </row>
    <row r="14002" spans="1:32" x14ac:dyDescent="0.25">
      <c r="A14002" s="67" t="s">
        <v>1135</v>
      </c>
      <c r="B14002" s="256" t="s">
        <v>7398</v>
      </c>
      <c r="C14002" s="53" t="s">
        <v>7443</v>
      </c>
      <c r="D14002" s="93" t="s">
        <v>5891</v>
      </c>
      <c r="E14002" s="257">
        <v>46824</v>
      </c>
      <c r="F14002" s="93"/>
      <c r="G14002" s="93"/>
      <c r="H14002" s="93"/>
      <c r="I14002" s="99"/>
      <c r="J14002" s="99"/>
      <c r="K14002" s="99"/>
      <c r="L14002" s="99"/>
      <c r="M14002" s="99"/>
      <c r="N14002" s="99"/>
      <c r="O14002" s="99"/>
      <c r="P14002" s="99"/>
      <c r="Q14002" s="99"/>
      <c r="R14002" s="99"/>
      <c r="S14002" s="99"/>
      <c r="T14002" s="99"/>
      <c r="U14002" s="99"/>
      <c r="V14002" s="99"/>
      <c r="W14002" s="99"/>
      <c r="X14002" s="99"/>
      <c r="Y14002" s="99"/>
      <c r="Z14002" s="99"/>
      <c r="AF14002" s="326"/>
    </row>
    <row r="14003" spans="1:32" x14ac:dyDescent="0.3">
      <c r="A14003" s="57" t="s">
        <v>1135</v>
      </c>
      <c r="B14003" s="57" t="s">
        <v>2254</v>
      </c>
      <c r="C14003" s="62">
        <v>24030</v>
      </c>
      <c r="D14003" s="93" t="s">
        <v>5007</v>
      </c>
      <c r="E14003" s="60">
        <v>46326</v>
      </c>
      <c r="F14003" s="379"/>
      <c r="G14003" s="379"/>
      <c r="H14003" s="379"/>
      <c r="I14003" s="380"/>
      <c r="J14003" s="380"/>
      <c r="K14003" s="380"/>
      <c r="L14003" s="380"/>
      <c r="M14003" s="380"/>
      <c r="N14003" s="380"/>
      <c r="O14003" s="380"/>
      <c r="P14003" s="380"/>
      <c r="Q14003" s="380"/>
      <c r="R14003" s="380"/>
      <c r="S14003" s="380"/>
      <c r="T14003" s="380"/>
      <c r="U14003" s="380"/>
      <c r="V14003" s="380"/>
      <c r="W14003" s="380"/>
      <c r="X14003" s="380"/>
      <c r="Y14003" s="380"/>
      <c r="Z14003" s="380"/>
      <c r="AA14003" s="380"/>
      <c r="AF14003" s="326"/>
    </row>
    <row r="14004" spans="1:32" x14ac:dyDescent="0.3">
      <c r="A14004" s="372" t="s">
        <v>1135</v>
      </c>
      <c r="B14004" s="372" t="s">
        <v>12354</v>
      </c>
      <c r="C14004" s="125" t="s">
        <v>12187</v>
      </c>
      <c r="D14004" s="32" t="s">
        <v>20621</v>
      </c>
      <c r="E14004" s="125" t="s">
        <v>5239</v>
      </c>
      <c r="F14004" s="125" t="s">
        <v>1236</v>
      </c>
      <c r="G14004" s="125" t="s">
        <v>1237</v>
      </c>
      <c r="AF14004" s="326"/>
    </row>
    <row r="14005" spans="1:32" x14ac:dyDescent="0.25">
      <c r="A14005" s="44" t="s">
        <v>1135</v>
      </c>
      <c r="B14005" s="44" t="s">
        <v>13127</v>
      </c>
      <c r="C14005" s="45">
        <v>13.24</v>
      </c>
      <c r="D14005" s="45" t="s">
        <v>13565</v>
      </c>
      <c r="E14005" s="46">
        <v>47299</v>
      </c>
      <c r="F14005" s="45"/>
      <c r="G14005" s="93"/>
      <c r="H14005" s="93"/>
      <c r="I14005" s="99"/>
      <c r="J14005" s="99"/>
      <c r="K14005" s="99"/>
      <c r="L14005" s="99"/>
      <c r="M14005" s="99"/>
      <c r="N14005" s="99"/>
      <c r="O14005" s="99"/>
      <c r="P14005" s="99"/>
      <c r="Q14005" s="99"/>
      <c r="R14005" s="99"/>
      <c r="S14005" s="99"/>
      <c r="T14005" s="99"/>
      <c r="U14005" s="99"/>
      <c r="V14005" s="99"/>
      <c r="W14005" s="99"/>
      <c r="X14005" s="99"/>
      <c r="Y14005" s="99"/>
      <c r="Z14005" s="99"/>
      <c r="AF14005" s="326"/>
    </row>
    <row r="14006" spans="1:32" x14ac:dyDescent="0.25">
      <c r="A14006" s="44" t="s">
        <v>1135</v>
      </c>
      <c r="B14006" s="44" t="s">
        <v>13126</v>
      </c>
      <c r="C14006" s="45">
        <v>14.23</v>
      </c>
      <c r="D14006" s="45" t="s">
        <v>13565</v>
      </c>
      <c r="E14006" s="46">
        <v>46934</v>
      </c>
      <c r="F14006" s="45"/>
      <c r="G14006" s="93"/>
      <c r="H14006" s="93"/>
      <c r="I14006" s="99"/>
      <c r="J14006" s="99"/>
      <c r="K14006" s="99"/>
      <c r="L14006" s="99"/>
      <c r="M14006" s="99"/>
      <c r="N14006" s="99"/>
      <c r="O14006" s="99"/>
      <c r="P14006" s="99"/>
      <c r="Q14006" s="99"/>
      <c r="R14006" s="99"/>
      <c r="S14006" s="99"/>
      <c r="T14006" s="99"/>
      <c r="U14006" s="99"/>
      <c r="V14006" s="99"/>
      <c r="W14006" s="99"/>
      <c r="X14006" s="99"/>
      <c r="Y14006" s="99"/>
      <c r="Z14006" s="99"/>
      <c r="AF14006" s="326"/>
    </row>
    <row r="14007" spans="1:32" x14ac:dyDescent="0.25">
      <c r="A14007" s="44" t="s">
        <v>1135</v>
      </c>
      <c r="B14007" s="44" t="s">
        <v>20343</v>
      </c>
      <c r="C14007" s="45" t="s">
        <v>12601</v>
      </c>
      <c r="D14007" s="32" t="s">
        <v>12570</v>
      </c>
      <c r="E14007" s="46">
        <v>46387</v>
      </c>
      <c r="AF14007" s="326"/>
    </row>
    <row r="14008" spans="1:32" x14ac:dyDescent="0.25">
      <c r="A14008" s="44" t="s">
        <v>1135</v>
      </c>
      <c r="B14008" s="44" t="s">
        <v>11187</v>
      </c>
      <c r="C14008" s="45" t="s">
        <v>11045</v>
      </c>
      <c r="D14008" s="46" t="s">
        <v>13037</v>
      </c>
      <c r="E14008" s="46">
        <v>46191</v>
      </c>
      <c r="AF14008" s="326"/>
    </row>
    <row r="14009" spans="1:32" x14ac:dyDescent="0.25">
      <c r="A14009" s="44" t="s">
        <v>1135</v>
      </c>
      <c r="B14009" s="44" t="s">
        <v>11187</v>
      </c>
      <c r="C14009" s="45" t="s">
        <v>11045</v>
      </c>
      <c r="D14009" s="46" t="s">
        <v>13037</v>
      </c>
      <c r="E14009" s="46">
        <v>46191</v>
      </c>
      <c r="AF14009" s="326"/>
    </row>
    <row r="14010" spans="1:32" x14ac:dyDescent="0.25">
      <c r="A14010" s="44" t="s">
        <v>1135</v>
      </c>
      <c r="B14010" s="44" t="s">
        <v>2610</v>
      </c>
      <c r="C14010" s="45" t="s">
        <v>15739</v>
      </c>
      <c r="D14010" s="46" t="s">
        <v>13037</v>
      </c>
      <c r="E14010" s="46">
        <v>46162</v>
      </c>
      <c r="AF14010" s="326"/>
    </row>
    <row r="14011" spans="1:32" x14ac:dyDescent="0.25">
      <c r="A14011" s="44" t="s">
        <v>1135</v>
      </c>
      <c r="B14011" s="44" t="s">
        <v>2610</v>
      </c>
      <c r="C14011" s="45" t="s">
        <v>15739</v>
      </c>
      <c r="D14011" s="46" t="s">
        <v>13037</v>
      </c>
      <c r="E14011" s="46">
        <v>46162</v>
      </c>
      <c r="AF14011" s="326"/>
    </row>
    <row r="14012" spans="1:32" x14ac:dyDescent="0.25">
      <c r="A14012" s="44" t="s">
        <v>1135</v>
      </c>
      <c r="B14012" s="44" t="s">
        <v>2610</v>
      </c>
      <c r="C14012" s="45" t="s">
        <v>15739</v>
      </c>
      <c r="D14012" s="46" t="s">
        <v>13037</v>
      </c>
      <c r="E14012" s="46">
        <v>46162</v>
      </c>
      <c r="AF14012" s="326"/>
    </row>
    <row r="14013" spans="1:32" x14ac:dyDescent="0.25">
      <c r="A14013" s="102" t="s">
        <v>1135</v>
      </c>
      <c r="B14013" s="92" t="s">
        <v>14075</v>
      </c>
      <c r="C14013" s="93" t="s">
        <v>14076</v>
      </c>
      <c r="D14013" s="93" t="s">
        <v>1250</v>
      </c>
      <c r="E14013" s="94">
        <v>47223</v>
      </c>
      <c r="F14013" s="93"/>
      <c r="G14013" s="93"/>
      <c r="H14013" s="93"/>
      <c r="I14013" s="99"/>
      <c r="J14013" s="99"/>
      <c r="K14013" s="99"/>
      <c r="L14013" s="99"/>
      <c r="M14013" s="99"/>
      <c r="N14013" s="99"/>
      <c r="O14013" s="99"/>
      <c r="P14013" s="99"/>
      <c r="Q14013" s="99"/>
      <c r="R14013" s="99"/>
      <c r="S14013" s="99"/>
      <c r="T14013" s="99"/>
      <c r="U14013" s="99"/>
      <c r="V14013" s="99"/>
      <c r="W14013" s="99"/>
      <c r="X14013" s="99"/>
      <c r="Y14013" s="99"/>
      <c r="Z14013" s="99"/>
      <c r="AF14013" s="326"/>
    </row>
    <row r="14014" spans="1:32" x14ac:dyDescent="0.25">
      <c r="A14014" s="44" t="s">
        <v>1135</v>
      </c>
      <c r="B14014" s="44" t="s">
        <v>5447</v>
      </c>
      <c r="C14014" s="45">
        <v>250802</v>
      </c>
      <c r="D14014" s="45" t="s">
        <v>12340</v>
      </c>
      <c r="E14014" s="45" t="s">
        <v>10682</v>
      </c>
      <c r="AF14014" s="326"/>
    </row>
    <row r="14015" spans="1:32" x14ac:dyDescent="0.25">
      <c r="A14015" s="100" t="s">
        <v>3539</v>
      </c>
      <c r="B14015" s="92" t="s">
        <v>3574</v>
      </c>
      <c r="C14015" s="93" t="s">
        <v>3575</v>
      </c>
      <c r="D14015" s="93" t="s">
        <v>1250</v>
      </c>
      <c r="E14015" s="94">
        <v>46496</v>
      </c>
      <c r="F14015" s="93"/>
      <c r="G14015" s="93"/>
      <c r="H14015" s="93"/>
      <c r="I14015" s="99"/>
      <c r="J14015" s="99"/>
      <c r="K14015" s="99"/>
      <c r="L14015" s="99"/>
      <c r="M14015" s="44"/>
      <c r="N14015" s="99"/>
      <c r="O14015" s="99"/>
      <c r="P14015" s="99"/>
      <c r="Q14015" s="99"/>
      <c r="R14015" s="99"/>
      <c r="S14015" s="99"/>
      <c r="T14015" s="99"/>
      <c r="U14015" s="99"/>
      <c r="V14015" s="99"/>
      <c r="W14015" s="99"/>
      <c r="X14015" s="99"/>
      <c r="Y14015" s="99"/>
      <c r="Z14015" s="99"/>
      <c r="AF14015" s="326"/>
    </row>
    <row r="14016" spans="1:32" x14ac:dyDescent="0.3">
      <c r="A14016" s="385" t="s">
        <v>1304</v>
      </c>
      <c r="B14016" s="385" t="s">
        <v>1339</v>
      </c>
      <c r="C14016" s="387">
        <v>24027</v>
      </c>
      <c r="D14016" s="93" t="s">
        <v>5007</v>
      </c>
      <c r="E14016" s="388">
        <v>46507</v>
      </c>
      <c r="AF14016" s="326"/>
    </row>
    <row r="14017" spans="1:32" x14ac:dyDescent="0.25">
      <c r="A14017" s="44" t="s">
        <v>7911</v>
      </c>
      <c r="B14017" s="44" t="s">
        <v>20387</v>
      </c>
      <c r="C14017" s="45" t="s">
        <v>7901</v>
      </c>
      <c r="D14017" s="32" t="s">
        <v>12570</v>
      </c>
      <c r="E14017" s="46">
        <v>46265</v>
      </c>
      <c r="AF14017" s="326"/>
    </row>
    <row r="14018" spans="1:32" x14ac:dyDescent="0.3">
      <c r="A14018" s="372" t="s">
        <v>20549</v>
      </c>
      <c r="B14018" s="372" t="s">
        <v>1215</v>
      </c>
      <c r="C14018" s="125" t="s">
        <v>20616</v>
      </c>
      <c r="D14018" s="32" t="s">
        <v>20621</v>
      </c>
      <c r="E14018" s="125" t="s">
        <v>10032</v>
      </c>
      <c r="F14018" s="125" t="s">
        <v>1236</v>
      </c>
      <c r="G14018" s="125" t="s">
        <v>1237</v>
      </c>
      <c r="AF14018" s="326"/>
    </row>
    <row r="14019" spans="1:32" x14ac:dyDescent="0.25">
      <c r="A14019" s="44" t="s">
        <v>5677</v>
      </c>
      <c r="B14019" s="44" t="s">
        <v>967</v>
      </c>
      <c r="C14019" s="45">
        <v>220601</v>
      </c>
      <c r="D14019" s="45" t="s">
        <v>12340</v>
      </c>
      <c r="E14019" s="45" t="s">
        <v>5235</v>
      </c>
      <c r="AF14019" s="326"/>
    </row>
    <row r="14020" spans="1:32" x14ac:dyDescent="0.25">
      <c r="A14020" s="44" t="s">
        <v>5677</v>
      </c>
      <c r="B14020" s="44" t="s">
        <v>2433</v>
      </c>
      <c r="C14020" s="45">
        <v>230105</v>
      </c>
      <c r="D14020" s="45" t="s">
        <v>12340</v>
      </c>
      <c r="E14020" s="45" t="s">
        <v>5580</v>
      </c>
      <c r="AF14020" s="326"/>
    </row>
    <row r="14021" spans="1:32" x14ac:dyDescent="0.25">
      <c r="A14021" s="44" t="s">
        <v>15740</v>
      </c>
      <c r="B14021" s="44" t="s">
        <v>2610</v>
      </c>
      <c r="C14021" s="45" t="s">
        <v>15741</v>
      </c>
      <c r="D14021" s="46" t="s">
        <v>13037</v>
      </c>
      <c r="E14021" s="46">
        <v>46162</v>
      </c>
      <c r="AF14021" s="326"/>
    </row>
    <row r="14022" spans="1:32" x14ac:dyDescent="0.25">
      <c r="A14022" s="44" t="s">
        <v>850</v>
      </c>
      <c r="B14022" s="44" t="s">
        <v>5639</v>
      </c>
      <c r="C14022" s="45">
        <v>26010401</v>
      </c>
      <c r="D14022" s="45" t="s">
        <v>12340</v>
      </c>
      <c r="E14022" s="45" t="s">
        <v>18836</v>
      </c>
      <c r="AF14022" s="326"/>
    </row>
    <row r="14023" spans="1:32" x14ac:dyDescent="0.25">
      <c r="A14023" s="44" t="s">
        <v>850</v>
      </c>
      <c r="B14023" s="44" t="s">
        <v>974</v>
      </c>
      <c r="C14023" s="45">
        <v>220104</v>
      </c>
      <c r="D14023" s="45" t="s">
        <v>12340</v>
      </c>
      <c r="E14023" s="45" t="s">
        <v>5452</v>
      </c>
      <c r="AF14023" s="326"/>
    </row>
    <row r="14024" spans="1:32" x14ac:dyDescent="0.25">
      <c r="A14024" s="44" t="s">
        <v>850</v>
      </c>
      <c r="B14024" s="44" t="s">
        <v>210</v>
      </c>
      <c r="C14024" s="45">
        <v>241001</v>
      </c>
      <c r="D14024" s="45" t="s">
        <v>12340</v>
      </c>
      <c r="E14024" s="45" t="s">
        <v>5650</v>
      </c>
      <c r="AF14024" s="326"/>
    </row>
    <row r="14025" spans="1:32" x14ac:dyDescent="0.25">
      <c r="A14025" s="44" t="s">
        <v>19641</v>
      </c>
      <c r="B14025" s="44" t="s">
        <v>7117</v>
      </c>
      <c r="C14025" s="45">
        <v>260203</v>
      </c>
      <c r="D14025" s="45" t="s">
        <v>12340</v>
      </c>
      <c r="E14025" s="45" t="s">
        <v>10021</v>
      </c>
      <c r="AF14025" s="326"/>
    </row>
    <row r="14026" spans="1:32" x14ac:dyDescent="0.3">
      <c r="A14026" s="372" t="s">
        <v>1136</v>
      </c>
      <c r="B14026" s="372" t="s">
        <v>8693</v>
      </c>
      <c r="C14026" s="125" t="s">
        <v>8694</v>
      </c>
      <c r="D14026" s="32" t="s">
        <v>20621</v>
      </c>
      <c r="E14026" s="125" t="s">
        <v>8524</v>
      </c>
      <c r="F14026" s="125" t="s">
        <v>1236</v>
      </c>
      <c r="G14026" s="125" t="s">
        <v>1237</v>
      </c>
      <c r="AF14026" s="326"/>
    </row>
    <row r="14027" spans="1:32" x14ac:dyDescent="0.3">
      <c r="A14027" s="372" t="s">
        <v>1136</v>
      </c>
      <c r="B14027" s="372" t="s">
        <v>8716</v>
      </c>
      <c r="C14027" s="125" t="s">
        <v>8717</v>
      </c>
      <c r="D14027" s="32" t="s">
        <v>20621</v>
      </c>
      <c r="E14027" s="125" t="s">
        <v>8524</v>
      </c>
      <c r="F14027" s="125" t="s">
        <v>1236</v>
      </c>
      <c r="G14027" s="125" t="s">
        <v>1237</v>
      </c>
      <c r="AF14027" s="326"/>
    </row>
    <row r="14028" spans="1:32" x14ac:dyDescent="0.25">
      <c r="A14028" s="44" t="s">
        <v>13432</v>
      </c>
      <c r="B14028" s="44" t="s">
        <v>13205</v>
      </c>
      <c r="C14028" s="45">
        <v>35.229999999999997</v>
      </c>
      <c r="D14028" s="45" t="s">
        <v>13565</v>
      </c>
      <c r="E14028" s="46">
        <v>46934</v>
      </c>
      <c r="F14028" s="45"/>
      <c r="G14028" s="93"/>
      <c r="H14028" s="93"/>
      <c r="I14028" s="99"/>
      <c r="J14028" s="99"/>
      <c r="K14028" s="99"/>
      <c r="L14028" s="99"/>
      <c r="M14028" s="99"/>
      <c r="N14028" s="99"/>
      <c r="O14028" s="99"/>
      <c r="P14028" s="99"/>
      <c r="Q14028" s="99"/>
      <c r="R14028" s="99"/>
      <c r="S14028" s="99"/>
      <c r="T14028" s="99"/>
      <c r="U14028" s="99"/>
      <c r="V14028" s="99"/>
      <c r="W14028" s="99"/>
      <c r="X14028" s="99"/>
      <c r="Y14028" s="99"/>
      <c r="Z14028" s="99"/>
      <c r="AF14028" s="326"/>
    </row>
    <row r="14029" spans="1:32" x14ac:dyDescent="0.25">
      <c r="A14029" s="99" t="s">
        <v>2868</v>
      </c>
      <c r="B14029" s="111" t="s">
        <v>1216</v>
      </c>
      <c r="C14029" s="56" t="s">
        <v>2854</v>
      </c>
      <c r="D14029" s="146" t="s">
        <v>2279</v>
      </c>
      <c r="E14029" s="69">
        <v>45227</v>
      </c>
      <c r="F14029" s="93"/>
      <c r="G14029" s="93"/>
      <c r="H14029" s="93"/>
      <c r="I14029" s="99"/>
      <c r="J14029" s="99"/>
      <c r="K14029" s="99"/>
      <c r="L14029" s="99"/>
      <c r="M14029" s="44"/>
      <c r="N14029" s="99"/>
      <c r="O14029" s="99"/>
      <c r="P14029" s="99"/>
      <c r="Q14029" s="99"/>
      <c r="R14029" s="99"/>
      <c r="S14029" s="99"/>
      <c r="T14029" s="99"/>
      <c r="U14029" s="99"/>
      <c r="V14029" s="99"/>
      <c r="W14029" s="99"/>
      <c r="X14029" s="99"/>
      <c r="Y14029" s="99"/>
      <c r="Z14029" s="99"/>
      <c r="AF14029" s="326"/>
    </row>
    <row r="14030" spans="1:32" x14ac:dyDescent="0.3">
      <c r="A14030" s="372" t="s">
        <v>13934</v>
      </c>
      <c r="B14030" s="372" t="s">
        <v>2787</v>
      </c>
      <c r="C14030" s="125" t="s">
        <v>8393</v>
      </c>
      <c r="D14030" s="32" t="s">
        <v>20621</v>
      </c>
      <c r="E14030" s="125" t="s">
        <v>4471</v>
      </c>
      <c r="F14030" s="125" t="s">
        <v>1236</v>
      </c>
      <c r="G14030" s="125" t="s">
        <v>1237</v>
      </c>
      <c r="AF14030" s="326"/>
    </row>
    <row r="14031" spans="1:32" x14ac:dyDescent="0.25">
      <c r="A14031" s="44" t="s">
        <v>7596</v>
      </c>
      <c r="B14031" s="44" t="s">
        <v>2433</v>
      </c>
      <c r="C14031" s="45">
        <v>230105</v>
      </c>
      <c r="D14031" s="45" t="s">
        <v>12340</v>
      </c>
      <c r="E14031" s="45" t="s">
        <v>5580</v>
      </c>
      <c r="AF14031" s="326"/>
    </row>
    <row r="14032" spans="1:32" x14ac:dyDescent="0.25">
      <c r="A14032" s="44" t="s">
        <v>19642</v>
      </c>
      <c r="B14032" s="44" t="s">
        <v>5639</v>
      </c>
      <c r="C14032" s="45">
        <v>26010401</v>
      </c>
      <c r="D14032" s="45" t="s">
        <v>12340</v>
      </c>
      <c r="E14032" s="45" t="s">
        <v>18836</v>
      </c>
      <c r="AF14032" s="326"/>
    </row>
    <row r="14033" spans="1:32" x14ac:dyDescent="0.25">
      <c r="A14033" s="44" t="s">
        <v>19642</v>
      </c>
      <c r="B14033" s="44" t="s">
        <v>3298</v>
      </c>
      <c r="C14033" s="45">
        <v>26010402</v>
      </c>
      <c r="D14033" s="45" t="s">
        <v>12340</v>
      </c>
      <c r="E14033" s="45" t="s">
        <v>18836</v>
      </c>
      <c r="AF14033" s="326"/>
    </row>
    <row r="14034" spans="1:32" x14ac:dyDescent="0.25">
      <c r="A14034" s="44" t="s">
        <v>1137</v>
      </c>
      <c r="B14034" s="44" t="s">
        <v>13126</v>
      </c>
      <c r="C14034" s="45">
        <v>14.25</v>
      </c>
      <c r="D14034" s="45" t="s">
        <v>13565</v>
      </c>
      <c r="E14034" s="46">
        <v>47664</v>
      </c>
      <c r="F14034" s="45"/>
      <c r="G14034" s="93"/>
      <c r="H14034" s="93"/>
      <c r="I14034" s="99"/>
      <c r="J14034" s="99"/>
      <c r="K14034" s="99"/>
      <c r="L14034" s="99"/>
      <c r="M14034" s="99"/>
      <c r="N14034" s="99"/>
      <c r="O14034" s="99"/>
      <c r="P14034" s="99"/>
      <c r="Q14034" s="99"/>
      <c r="R14034" s="99"/>
      <c r="S14034" s="99"/>
      <c r="T14034" s="99"/>
      <c r="U14034" s="99"/>
      <c r="V14034" s="99"/>
      <c r="W14034" s="99"/>
      <c r="X14034" s="99"/>
      <c r="Y14034" s="99"/>
      <c r="Z14034" s="99"/>
      <c r="AF14034" s="326"/>
    </row>
    <row r="14035" spans="1:32" x14ac:dyDescent="0.25">
      <c r="A14035" s="44" t="s">
        <v>1137</v>
      </c>
      <c r="B14035" s="44" t="s">
        <v>11187</v>
      </c>
      <c r="C14035" s="45" t="s">
        <v>11046</v>
      </c>
      <c r="D14035" s="46" t="s">
        <v>13037</v>
      </c>
      <c r="E14035" s="46">
        <v>46191</v>
      </c>
      <c r="AF14035" s="326"/>
    </row>
    <row r="14036" spans="1:32" x14ac:dyDescent="0.25">
      <c r="A14036" s="44" t="s">
        <v>1137</v>
      </c>
      <c r="B14036" s="44" t="s">
        <v>3156</v>
      </c>
      <c r="C14036" s="45">
        <v>230904</v>
      </c>
      <c r="D14036" s="45" t="s">
        <v>12340</v>
      </c>
      <c r="E14036" s="45" t="s">
        <v>8524</v>
      </c>
      <c r="AF14036" s="326"/>
    </row>
    <row r="14037" spans="1:32" x14ac:dyDescent="0.25">
      <c r="A14037" s="44" t="s">
        <v>5801</v>
      </c>
      <c r="B14037" s="44" t="s">
        <v>20344</v>
      </c>
      <c r="C14037" s="45" t="s">
        <v>8813</v>
      </c>
      <c r="D14037" s="32" t="s">
        <v>12570</v>
      </c>
      <c r="E14037" s="46">
        <v>46387</v>
      </c>
      <c r="AF14037" s="326"/>
    </row>
    <row r="14038" spans="1:32" x14ac:dyDescent="0.25">
      <c r="A14038" s="57" t="s">
        <v>3828</v>
      </c>
      <c r="B14038" s="92" t="s">
        <v>3862</v>
      </c>
      <c r="C14038" s="93" t="s">
        <v>3860</v>
      </c>
      <c r="D14038" s="93" t="s">
        <v>3861</v>
      </c>
      <c r="E14038" s="94">
        <v>46203</v>
      </c>
      <c r="F14038" s="93"/>
      <c r="G14038" s="93"/>
      <c r="H14038" s="93"/>
      <c r="I14038" s="99"/>
      <c r="J14038" s="99"/>
      <c r="K14038" s="99"/>
      <c r="L14038" s="99"/>
      <c r="M14038" s="44"/>
      <c r="N14038" s="99"/>
      <c r="O14038" s="99"/>
      <c r="P14038" s="99"/>
      <c r="Q14038" s="99"/>
      <c r="R14038" s="99"/>
      <c r="S14038" s="99"/>
      <c r="T14038" s="99"/>
      <c r="U14038" s="99"/>
      <c r="V14038" s="99"/>
      <c r="W14038" s="99"/>
      <c r="X14038" s="99"/>
      <c r="Y14038" s="99"/>
      <c r="Z14038" s="99"/>
      <c r="AA14038" s="380"/>
      <c r="AF14038" s="326"/>
    </row>
    <row r="14039" spans="1:32" x14ac:dyDescent="0.25">
      <c r="A14039" s="44" t="s">
        <v>3703</v>
      </c>
      <c r="B14039" s="44" t="s">
        <v>3275</v>
      </c>
      <c r="C14039" s="45">
        <v>210101</v>
      </c>
      <c r="D14039" s="45" t="s">
        <v>12340</v>
      </c>
      <c r="E14039" s="45" t="s">
        <v>3276</v>
      </c>
      <c r="AF14039" s="326"/>
    </row>
    <row r="14040" spans="1:32" x14ac:dyDescent="0.25">
      <c r="A14040" s="44" t="s">
        <v>13757</v>
      </c>
      <c r="B14040" s="44" t="s">
        <v>18828</v>
      </c>
      <c r="C14040" s="45">
        <v>25010501</v>
      </c>
      <c r="D14040" s="45" t="s">
        <v>12340</v>
      </c>
      <c r="E14040" s="45" t="s">
        <v>13567</v>
      </c>
      <c r="AF14040" s="326"/>
    </row>
    <row r="14041" spans="1:32" x14ac:dyDescent="0.25">
      <c r="A14041" s="44" t="s">
        <v>13758</v>
      </c>
      <c r="B14041" s="44" t="s">
        <v>18828</v>
      </c>
      <c r="C14041" s="45">
        <v>25010501</v>
      </c>
      <c r="D14041" s="45" t="s">
        <v>12340</v>
      </c>
      <c r="E14041" s="45" t="s">
        <v>13567</v>
      </c>
      <c r="AF14041" s="326"/>
    </row>
    <row r="14042" spans="1:32" x14ac:dyDescent="0.3">
      <c r="A14042" s="372" t="s">
        <v>8756</v>
      </c>
      <c r="B14042" s="372" t="s">
        <v>1209</v>
      </c>
      <c r="C14042" s="125" t="s">
        <v>8691</v>
      </c>
      <c r="D14042" s="32" t="s">
        <v>20621</v>
      </c>
      <c r="E14042" s="125" t="s">
        <v>8524</v>
      </c>
      <c r="F14042" s="125" t="s">
        <v>1236</v>
      </c>
      <c r="G14042" s="125" t="s">
        <v>1237</v>
      </c>
      <c r="AF14042" s="326"/>
    </row>
    <row r="14043" spans="1:32" x14ac:dyDescent="0.3">
      <c r="A14043" s="372" t="s">
        <v>16653</v>
      </c>
      <c r="B14043" s="372" t="s">
        <v>1222</v>
      </c>
      <c r="C14043" s="125" t="s">
        <v>8704</v>
      </c>
      <c r="D14043" s="32" t="s">
        <v>20621</v>
      </c>
      <c r="E14043" s="125" t="s">
        <v>8524</v>
      </c>
      <c r="F14043" s="125" t="s">
        <v>1237</v>
      </c>
      <c r="G14043" s="125" t="s">
        <v>1237</v>
      </c>
      <c r="AF14043" s="326"/>
    </row>
    <row r="14044" spans="1:32" x14ac:dyDescent="0.3">
      <c r="A14044" s="372" t="s">
        <v>16653</v>
      </c>
      <c r="B14044" s="372" t="s">
        <v>1207</v>
      </c>
      <c r="C14044" s="125" t="s">
        <v>11906</v>
      </c>
      <c r="D14044" s="32" t="s">
        <v>20621</v>
      </c>
      <c r="E14044" s="125" t="s">
        <v>7992</v>
      </c>
      <c r="F14044" s="125" t="s">
        <v>1237</v>
      </c>
      <c r="G14044" s="125" t="s">
        <v>1237</v>
      </c>
      <c r="AF14044" s="326"/>
    </row>
    <row r="14045" spans="1:32" x14ac:dyDescent="0.3">
      <c r="A14045" s="372" t="s">
        <v>16653</v>
      </c>
      <c r="B14045" s="372" t="s">
        <v>1210</v>
      </c>
      <c r="C14045" s="125" t="s">
        <v>12344</v>
      </c>
      <c r="D14045" s="32" t="s">
        <v>20621</v>
      </c>
      <c r="E14045" s="125" t="s">
        <v>5075</v>
      </c>
      <c r="F14045" s="125" t="s">
        <v>1237</v>
      </c>
      <c r="G14045" s="125" t="s">
        <v>1237</v>
      </c>
      <c r="AF14045" s="326"/>
    </row>
    <row r="14046" spans="1:32" x14ac:dyDescent="0.3">
      <c r="A14046" s="372" t="s">
        <v>16653</v>
      </c>
      <c r="B14046" s="372" t="s">
        <v>1204</v>
      </c>
      <c r="C14046" s="125" t="s">
        <v>14352</v>
      </c>
      <c r="D14046" s="32" t="s">
        <v>20621</v>
      </c>
      <c r="E14046" s="125" t="s">
        <v>13567</v>
      </c>
      <c r="F14046" s="125" t="s">
        <v>1237</v>
      </c>
      <c r="G14046" s="125" t="s">
        <v>1237</v>
      </c>
      <c r="AF14046" s="326"/>
    </row>
    <row r="14047" spans="1:32" x14ac:dyDescent="0.3">
      <c r="A14047" s="372" t="s">
        <v>16653</v>
      </c>
      <c r="B14047" s="372" t="s">
        <v>1841</v>
      </c>
      <c r="C14047" s="125" t="s">
        <v>16531</v>
      </c>
      <c r="D14047" s="32" t="s">
        <v>20621</v>
      </c>
      <c r="E14047" s="125" t="s">
        <v>12895</v>
      </c>
      <c r="F14047" s="125" t="s">
        <v>1237</v>
      </c>
      <c r="G14047" s="125" t="s">
        <v>1237</v>
      </c>
      <c r="AF14047" s="326"/>
    </row>
    <row r="14048" spans="1:32" x14ac:dyDescent="0.25">
      <c r="A14048" s="44" t="s">
        <v>8452</v>
      </c>
      <c r="B14048" s="92" t="s">
        <v>3574</v>
      </c>
      <c r="C14048" s="93" t="s">
        <v>8458</v>
      </c>
      <c r="D14048" s="93" t="s">
        <v>1250</v>
      </c>
      <c r="E14048" s="94">
        <v>46496</v>
      </c>
      <c r="F14048" s="93"/>
      <c r="G14048" s="93"/>
      <c r="H14048" s="93"/>
      <c r="I14048" s="99"/>
      <c r="J14048" s="99"/>
      <c r="K14048" s="99"/>
      <c r="L14048" s="99"/>
      <c r="M14048" s="44"/>
      <c r="N14048" s="99"/>
      <c r="O14048" s="99"/>
      <c r="P14048" s="99"/>
      <c r="Q14048" s="99"/>
      <c r="R14048" s="99"/>
      <c r="S14048" s="99"/>
      <c r="T14048" s="99"/>
      <c r="U14048" s="99"/>
      <c r="V14048" s="99"/>
      <c r="W14048" s="99"/>
      <c r="X14048" s="99"/>
      <c r="Y14048" s="99"/>
      <c r="Z14048" s="99"/>
      <c r="AF14048" s="326"/>
    </row>
    <row r="14049" spans="1:32" x14ac:dyDescent="0.25">
      <c r="A14049" s="44" t="s">
        <v>10059</v>
      </c>
      <c r="B14049" s="44" t="s">
        <v>10018</v>
      </c>
      <c r="C14049" s="45">
        <v>240102</v>
      </c>
      <c r="D14049" s="45" t="s">
        <v>12340</v>
      </c>
      <c r="E14049" s="45" t="s">
        <v>5452</v>
      </c>
      <c r="AF14049" s="326"/>
    </row>
    <row r="14050" spans="1:32" x14ac:dyDescent="0.3">
      <c r="A14050" s="372" t="s">
        <v>12055</v>
      </c>
      <c r="B14050" s="372" t="s">
        <v>1234</v>
      </c>
      <c r="C14050" s="125" t="s">
        <v>11949</v>
      </c>
      <c r="D14050" s="32" t="s">
        <v>20621</v>
      </c>
      <c r="E14050" s="125" t="s">
        <v>7992</v>
      </c>
      <c r="F14050" s="125" t="s">
        <v>1236</v>
      </c>
      <c r="G14050" s="125" t="s">
        <v>1237</v>
      </c>
      <c r="AF14050" s="326"/>
    </row>
    <row r="14051" spans="1:32" x14ac:dyDescent="0.25">
      <c r="A14051" s="44" t="s">
        <v>8891</v>
      </c>
      <c r="B14051" s="44" t="s">
        <v>20357</v>
      </c>
      <c r="C14051" s="45" t="s">
        <v>8814</v>
      </c>
      <c r="D14051" s="32" t="s">
        <v>12570</v>
      </c>
      <c r="E14051" s="46">
        <v>46477</v>
      </c>
      <c r="AF14051" s="326"/>
    </row>
    <row r="14052" spans="1:32" x14ac:dyDescent="0.25">
      <c r="A14052" s="44" t="s">
        <v>14969</v>
      </c>
      <c r="B14052" s="44" t="s">
        <v>15883</v>
      </c>
      <c r="C14052" s="45" t="s">
        <v>5436</v>
      </c>
      <c r="D14052" s="93" t="s">
        <v>3876</v>
      </c>
      <c r="E14052" s="359">
        <f>DATE(2027,7,8)</f>
        <v>46576</v>
      </c>
      <c r="F14052" s="93"/>
      <c r="G14052" s="93"/>
      <c r="H14052" s="93"/>
      <c r="I14052" s="99"/>
      <c r="J14052" s="99"/>
      <c r="K14052" s="99"/>
      <c r="L14052" s="99"/>
      <c r="M14052" s="99"/>
      <c r="N14052" s="99"/>
      <c r="O14052" s="99"/>
      <c r="P14052" s="99"/>
      <c r="Q14052" s="99"/>
      <c r="R14052" s="99"/>
      <c r="S14052" s="99"/>
      <c r="T14052" s="99"/>
      <c r="U14052" s="99"/>
      <c r="V14052" s="99"/>
      <c r="W14052" s="99"/>
      <c r="X14052" s="99"/>
      <c r="Y14052" s="99"/>
      <c r="Z14052" s="99"/>
      <c r="AF14052" s="326"/>
    </row>
    <row r="14053" spans="1:32" x14ac:dyDescent="0.3">
      <c r="A14053" s="372" t="s">
        <v>12490</v>
      </c>
      <c r="B14053" s="372" t="s">
        <v>12349</v>
      </c>
      <c r="C14053" s="125" t="s">
        <v>12350</v>
      </c>
      <c r="D14053" s="32" t="s">
        <v>20621</v>
      </c>
      <c r="E14053" s="125" t="s">
        <v>5075</v>
      </c>
      <c r="F14053" s="125" t="s">
        <v>1236</v>
      </c>
      <c r="G14053" s="125" t="s">
        <v>1237</v>
      </c>
      <c r="AF14053" s="326"/>
    </row>
    <row r="14054" spans="1:32" x14ac:dyDescent="0.3">
      <c r="A14054" s="372" t="s">
        <v>12490</v>
      </c>
      <c r="B14054" s="372" t="s">
        <v>12351</v>
      </c>
      <c r="C14054" s="125" t="s">
        <v>12352</v>
      </c>
      <c r="D14054" s="32" t="s">
        <v>20621</v>
      </c>
      <c r="E14054" s="125" t="s">
        <v>5075</v>
      </c>
      <c r="F14054" s="125" t="s">
        <v>1236</v>
      </c>
      <c r="G14054" s="125" t="s">
        <v>1237</v>
      </c>
      <c r="AF14054" s="326"/>
    </row>
    <row r="14055" spans="1:32" x14ac:dyDescent="0.25">
      <c r="A14055" s="44" t="s">
        <v>3704</v>
      </c>
      <c r="B14055" s="44" t="s">
        <v>11297</v>
      </c>
      <c r="C14055" s="45">
        <v>240501</v>
      </c>
      <c r="D14055" s="45" t="s">
        <v>12340</v>
      </c>
      <c r="E14055" s="45" t="s">
        <v>11298</v>
      </c>
      <c r="AF14055" s="326"/>
    </row>
    <row r="14056" spans="1:32" x14ac:dyDescent="0.25">
      <c r="A14056" s="44" t="s">
        <v>14116</v>
      </c>
      <c r="B14056" s="44" t="s">
        <v>20382</v>
      </c>
      <c r="C14056" s="45" t="s">
        <v>10497</v>
      </c>
      <c r="D14056" s="32" t="s">
        <v>12570</v>
      </c>
      <c r="E14056" s="46">
        <v>46538</v>
      </c>
      <c r="AF14056" s="326"/>
    </row>
    <row r="14057" spans="1:32" x14ac:dyDescent="0.25">
      <c r="A14057" s="44" t="s">
        <v>8103</v>
      </c>
      <c r="B14057" s="44" t="s">
        <v>152</v>
      </c>
      <c r="C14057" s="45" t="s">
        <v>8104</v>
      </c>
      <c r="D14057" s="45" t="s">
        <v>12177</v>
      </c>
      <c r="E14057" s="45" t="s">
        <v>5073</v>
      </c>
      <c r="F14057" s="93"/>
      <c r="G14057" s="93"/>
      <c r="H14057" s="93"/>
      <c r="I14057" s="99"/>
      <c r="J14057" s="99"/>
      <c r="K14057" s="99"/>
      <c r="L14057" s="99"/>
      <c r="M14057" s="99"/>
      <c r="N14057" s="99"/>
      <c r="O14057" s="99"/>
      <c r="P14057" s="99"/>
      <c r="Q14057" s="99"/>
      <c r="R14057" s="99"/>
      <c r="S14057" s="99"/>
      <c r="T14057" s="99"/>
      <c r="U14057" s="99"/>
      <c r="V14057" s="99"/>
      <c r="W14057" s="99"/>
      <c r="X14057" s="99"/>
      <c r="Y14057" s="99"/>
      <c r="Z14057" s="99"/>
      <c r="AF14057" s="326"/>
    </row>
    <row r="14058" spans="1:32" x14ac:dyDescent="0.25">
      <c r="A14058" s="44" t="s">
        <v>8103</v>
      </c>
      <c r="B14058" s="44" t="s">
        <v>152</v>
      </c>
      <c r="C14058" s="45" t="s">
        <v>8104</v>
      </c>
      <c r="D14058" s="45" t="s">
        <v>10697</v>
      </c>
      <c r="E14058" s="46">
        <v>46295</v>
      </c>
      <c r="F14058" s="93"/>
      <c r="G14058" s="93"/>
      <c r="H14058" s="93"/>
      <c r="I14058" s="99"/>
      <c r="J14058" s="99"/>
      <c r="K14058" s="99"/>
      <c r="L14058" s="99"/>
      <c r="M14058" s="44"/>
      <c r="N14058" s="99"/>
      <c r="O14058" s="99"/>
      <c r="P14058" s="99"/>
      <c r="Q14058" s="99"/>
      <c r="R14058" s="99"/>
      <c r="S14058" s="99"/>
      <c r="T14058" s="99"/>
      <c r="U14058" s="99"/>
      <c r="V14058" s="99"/>
      <c r="W14058" s="99"/>
      <c r="X14058" s="99"/>
      <c r="Y14058" s="99"/>
      <c r="Z14058" s="99"/>
      <c r="AF14058" s="326"/>
    </row>
    <row r="14059" spans="1:32" x14ac:dyDescent="0.25">
      <c r="A14059" s="44" t="s">
        <v>8662</v>
      </c>
      <c r="B14059" s="44" t="s">
        <v>20341</v>
      </c>
      <c r="C14059" s="45" t="s">
        <v>8651</v>
      </c>
      <c r="D14059" s="32" t="s">
        <v>12570</v>
      </c>
      <c r="E14059" s="46">
        <v>46326</v>
      </c>
      <c r="AF14059" s="326"/>
    </row>
    <row r="14060" spans="1:32" x14ac:dyDescent="0.25">
      <c r="A14060" s="44" t="s">
        <v>9688</v>
      </c>
      <c r="B14060" s="44" t="s">
        <v>16311</v>
      </c>
      <c r="C14060" s="45" t="s">
        <v>12846</v>
      </c>
      <c r="D14060" s="93" t="s">
        <v>3876</v>
      </c>
      <c r="E14060" s="359">
        <f>DATE(2028,7,9)</f>
        <v>46943</v>
      </c>
      <c r="F14060" s="93"/>
      <c r="G14060" s="93"/>
      <c r="H14060" s="93"/>
      <c r="I14060" s="99"/>
      <c r="J14060" s="99"/>
      <c r="K14060" s="99"/>
      <c r="L14060" s="99"/>
      <c r="M14060" s="99"/>
      <c r="N14060" s="99"/>
      <c r="O14060" s="99"/>
      <c r="P14060" s="99"/>
      <c r="Q14060" s="99"/>
      <c r="R14060" s="99"/>
      <c r="S14060" s="99"/>
      <c r="T14060" s="99"/>
      <c r="U14060" s="99"/>
      <c r="V14060" s="99"/>
      <c r="W14060" s="99"/>
      <c r="X14060" s="99"/>
      <c r="Y14060" s="99"/>
      <c r="Z14060" s="99"/>
      <c r="AF14060" s="326"/>
    </row>
    <row r="14061" spans="1:32" x14ac:dyDescent="0.25">
      <c r="A14061" s="44" t="s">
        <v>19643</v>
      </c>
      <c r="B14061" s="44" t="s">
        <v>7120</v>
      </c>
      <c r="C14061" s="45">
        <v>260204</v>
      </c>
      <c r="D14061" s="45" t="s">
        <v>12340</v>
      </c>
      <c r="E14061" s="45" t="s">
        <v>10021</v>
      </c>
      <c r="AF14061" s="326"/>
    </row>
    <row r="14062" spans="1:32" x14ac:dyDescent="0.25">
      <c r="A14062" s="44" t="s">
        <v>19643</v>
      </c>
      <c r="B14062" s="44" t="s">
        <v>3170</v>
      </c>
      <c r="C14062" s="45">
        <v>230802</v>
      </c>
      <c r="D14062" s="45" t="s">
        <v>12340</v>
      </c>
      <c r="E14062" s="45" t="s">
        <v>4380</v>
      </c>
      <c r="AF14062" s="326"/>
    </row>
    <row r="14063" spans="1:32" x14ac:dyDescent="0.25">
      <c r="A14063" s="44" t="s">
        <v>14970</v>
      </c>
      <c r="B14063" s="44" t="s">
        <v>16312</v>
      </c>
      <c r="C14063" s="45" t="s">
        <v>14971</v>
      </c>
      <c r="D14063" s="93" t="s">
        <v>3876</v>
      </c>
      <c r="E14063" s="359">
        <f>DATE(2029,5,19)</f>
        <v>47257</v>
      </c>
      <c r="F14063" s="93"/>
      <c r="G14063" s="93"/>
      <c r="H14063" s="93"/>
      <c r="I14063" s="99"/>
      <c r="J14063" s="99"/>
      <c r="K14063" s="99"/>
      <c r="L14063" s="99"/>
      <c r="M14063" s="99"/>
      <c r="N14063" s="99"/>
      <c r="O14063" s="99"/>
      <c r="P14063" s="99"/>
      <c r="Q14063" s="99"/>
      <c r="R14063" s="99"/>
      <c r="S14063" s="99"/>
      <c r="T14063" s="99"/>
      <c r="U14063" s="99"/>
      <c r="V14063" s="99"/>
      <c r="W14063" s="99"/>
      <c r="X14063" s="99"/>
      <c r="Y14063" s="99"/>
      <c r="Z14063" s="99"/>
      <c r="AF14063" s="326"/>
    </row>
    <row r="14064" spans="1:32" x14ac:dyDescent="0.25">
      <c r="A14064" s="44" t="s">
        <v>6852</v>
      </c>
      <c r="B14064" s="44" t="s">
        <v>6798</v>
      </c>
      <c r="C14064" s="45" t="s">
        <v>10782</v>
      </c>
      <c r="D14064" s="46" t="s">
        <v>13037</v>
      </c>
      <c r="E14064" s="46">
        <v>46568</v>
      </c>
      <c r="AF14064" s="326"/>
    </row>
    <row r="14065" spans="1:32" x14ac:dyDescent="0.25">
      <c r="A14065" s="44" t="s">
        <v>6852</v>
      </c>
      <c r="B14065" s="44" t="s">
        <v>6798</v>
      </c>
      <c r="C14065" s="45" t="s">
        <v>10782</v>
      </c>
      <c r="D14065" s="46" t="s">
        <v>13037</v>
      </c>
      <c r="E14065" s="46">
        <v>46568</v>
      </c>
      <c r="AF14065" s="326"/>
    </row>
    <row r="14066" spans="1:32" x14ac:dyDescent="0.25">
      <c r="A14066" s="44" t="s">
        <v>3705</v>
      </c>
      <c r="B14066" s="44" t="s">
        <v>986</v>
      </c>
      <c r="C14066" s="45">
        <v>240303</v>
      </c>
      <c r="D14066" s="45" t="s">
        <v>12340</v>
      </c>
      <c r="E14066" s="45" t="s">
        <v>2686</v>
      </c>
      <c r="AF14066" s="326"/>
    </row>
    <row r="14067" spans="1:32" x14ac:dyDescent="0.25">
      <c r="A14067" s="44" t="s">
        <v>2369</v>
      </c>
      <c r="B14067" s="44" t="s">
        <v>2366</v>
      </c>
      <c r="C14067" s="45" t="s">
        <v>9440</v>
      </c>
      <c r="D14067" s="46" t="s">
        <v>13037</v>
      </c>
      <c r="E14067" s="46">
        <v>46403</v>
      </c>
      <c r="AF14067" s="326"/>
    </row>
    <row r="14068" spans="1:32" x14ac:dyDescent="0.25">
      <c r="A14068" s="44" t="s">
        <v>2369</v>
      </c>
      <c r="B14068" s="44" t="s">
        <v>2366</v>
      </c>
      <c r="C14068" s="45" t="s">
        <v>9440</v>
      </c>
      <c r="D14068" s="46" t="s">
        <v>13037</v>
      </c>
      <c r="E14068" s="46">
        <v>46403</v>
      </c>
      <c r="AF14068" s="326"/>
    </row>
    <row r="14069" spans="1:32" x14ac:dyDescent="0.25">
      <c r="A14069" s="44" t="s">
        <v>2369</v>
      </c>
      <c r="B14069" s="44" t="s">
        <v>2366</v>
      </c>
      <c r="C14069" s="45" t="s">
        <v>9440</v>
      </c>
      <c r="D14069" s="46" t="s">
        <v>13037</v>
      </c>
      <c r="E14069" s="46">
        <v>46403</v>
      </c>
      <c r="AF14069" s="326"/>
    </row>
    <row r="14070" spans="1:32" x14ac:dyDescent="0.25">
      <c r="A14070" s="44" t="s">
        <v>2670</v>
      </c>
      <c r="B14070" s="44" t="s">
        <v>15202</v>
      </c>
      <c r="C14070" s="45" t="s">
        <v>15204</v>
      </c>
      <c r="D14070" s="45" t="s">
        <v>12177</v>
      </c>
      <c r="E14070" s="45" t="s">
        <v>5640</v>
      </c>
      <c r="F14070" s="93"/>
      <c r="G14070" s="93"/>
      <c r="H14070" s="93"/>
      <c r="I14070" s="99"/>
      <c r="J14070" s="99"/>
      <c r="K14070" s="99"/>
      <c r="L14070" s="99"/>
      <c r="M14070" s="99"/>
      <c r="N14070" s="99"/>
      <c r="O14070" s="99"/>
      <c r="P14070" s="99"/>
      <c r="Q14070" s="99"/>
      <c r="R14070" s="99"/>
      <c r="S14070" s="99"/>
      <c r="T14070" s="99"/>
      <c r="U14070" s="99"/>
      <c r="V14070" s="99"/>
      <c r="W14070" s="99"/>
      <c r="X14070" s="99"/>
      <c r="Y14070" s="99"/>
      <c r="Z14070" s="99"/>
      <c r="AF14070" s="326"/>
    </row>
    <row r="14071" spans="1:32" x14ac:dyDescent="0.25">
      <c r="A14071" s="44" t="s">
        <v>2670</v>
      </c>
      <c r="B14071" s="44" t="s">
        <v>15202</v>
      </c>
      <c r="C14071" s="45" t="s">
        <v>15204</v>
      </c>
      <c r="D14071" s="93" t="s">
        <v>18817</v>
      </c>
      <c r="E14071" s="45" t="s">
        <v>5640</v>
      </c>
      <c r="F14071" s="379"/>
      <c r="G14071" s="379"/>
      <c r="H14071" s="379"/>
      <c r="I14071" s="380"/>
      <c r="J14071" s="380"/>
      <c r="K14071" s="380"/>
      <c r="L14071" s="380"/>
      <c r="M14071" s="380"/>
      <c r="N14071" s="380"/>
      <c r="O14071" s="380"/>
      <c r="P14071" s="380"/>
      <c r="Q14071" s="380"/>
      <c r="R14071" s="380"/>
      <c r="S14071" s="380"/>
      <c r="T14071" s="380"/>
      <c r="U14071" s="380"/>
      <c r="V14071" s="380"/>
      <c r="W14071" s="380"/>
      <c r="X14071" s="380"/>
      <c r="Y14071" s="380"/>
      <c r="Z14071" s="380"/>
      <c r="AA14071" s="380"/>
      <c r="AF14071" s="326"/>
    </row>
    <row r="14072" spans="1:32" x14ac:dyDescent="0.25">
      <c r="A14072" s="44" t="s">
        <v>12301</v>
      </c>
      <c r="B14072" s="44" t="s">
        <v>988</v>
      </c>
      <c r="C14072" s="45">
        <v>240904</v>
      </c>
      <c r="D14072" s="45" t="s">
        <v>12340</v>
      </c>
      <c r="E14072" s="45" t="s">
        <v>5075</v>
      </c>
      <c r="AF14072" s="326"/>
    </row>
    <row r="14073" spans="1:32" x14ac:dyDescent="0.25">
      <c r="A14073" s="44" t="s">
        <v>3257</v>
      </c>
      <c r="B14073" s="44" t="s">
        <v>164</v>
      </c>
      <c r="C14073" s="45" t="s">
        <v>7720</v>
      </c>
      <c r="D14073" s="46" t="s">
        <v>13037</v>
      </c>
      <c r="E14073" s="46">
        <v>46214</v>
      </c>
      <c r="AF14073" s="326"/>
    </row>
    <row r="14074" spans="1:32" x14ac:dyDescent="0.25">
      <c r="A14074" s="44" t="s">
        <v>3257</v>
      </c>
      <c r="B14074" s="44" t="s">
        <v>164</v>
      </c>
      <c r="C14074" s="45" t="s">
        <v>7720</v>
      </c>
      <c r="D14074" s="46" t="s">
        <v>13037</v>
      </c>
      <c r="E14074" s="46">
        <v>46214</v>
      </c>
      <c r="AF14074" s="326"/>
    </row>
    <row r="14075" spans="1:32" x14ac:dyDescent="0.25">
      <c r="A14075" s="44" t="s">
        <v>3257</v>
      </c>
      <c r="B14075" s="44" t="s">
        <v>164</v>
      </c>
      <c r="C14075" s="45" t="s">
        <v>7720</v>
      </c>
      <c r="D14075" s="46" t="s">
        <v>13037</v>
      </c>
      <c r="E14075" s="46">
        <v>46214</v>
      </c>
      <c r="AF14075" s="326"/>
    </row>
    <row r="14076" spans="1:32" x14ac:dyDescent="0.25">
      <c r="A14076" s="44" t="s">
        <v>3257</v>
      </c>
      <c r="B14076" s="44" t="s">
        <v>164</v>
      </c>
      <c r="C14076" s="45" t="s">
        <v>17752</v>
      </c>
      <c r="D14076" s="46" t="s">
        <v>13037</v>
      </c>
      <c r="E14076" s="46">
        <v>46274</v>
      </c>
      <c r="AF14076" s="326"/>
    </row>
    <row r="14077" spans="1:32" x14ac:dyDescent="0.25">
      <c r="A14077" s="44" t="s">
        <v>12710</v>
      </c>
      <c r="B14077" s="44" t="s">
        <v>12682</v>
      </c>
      <c r="C14077" s="45" t="s">
        <v>12711</v>
      </c>
      <c r="D14077" s="46" t="s">
        <v>13037</v>
      </c>
      <c r="E14077" s="46">
        <v>46282</v>
      </c>
      <c r="AF14077" s="326"/>
    </row>
    <row r="14078" spans="1:32" x14ac:dyDescent="0.25">
      <c r="A14078" s="44" t="s">
        <v>19644</v>
      </c>
      <c r="B14078" s="44" t="s">
        <v>2433</v>
      </c>
      <c r="C14078" s="45">
        <v>220105</v>
      </c>
      <c r="D14078" s="45" t="s">
        <v>12340</v>
      </c>
      <c r="E14078" s="45" t="s">
        <v>2686</v>
      </c>
      <c r="AF14078" s="326"/>
    </row>
    <row r="14079" spans="1:32" x14ac:dyDescent="0.25">
      <c r="A14079" s="44" t="s">
        <v>10060</v>
      </c>
      <c r="B14079" s="44" t="s">
        <v>10020</v>
      </c>
      <c r="C14079" s="45">
        <v>24010401</v>
      </c>
      <c r="D14079" s="45" t="s">
        <v>12340</v>
      </c>
      <c r="E14079" s="45" t="s">
        <v>10021</v>
      </c>
      <c r="AF14079" s="326"/>
    </row>
    <row r="14080" spans="1:32" x14ac:dyDescent="0.25">
      <c r="A14080" s="44" t="s">
        <v>9689</v>
      </c>
      <c r="B14080" s="44" t="s">
        <v>15933</v>
      </c>
      <c r="C14080" s="45" t="s">
        <v>5407</v>
      </c>
      <c r="D14080" s="93" t="s">
        <v>3876</v>
      </c>
      <c r="E14080" s="359">
        <f>DATE(2026,11,21)</f>
        <v>46347</v>
      </c>
      <c r="F14080" s="93"/>
      <c r="G14080" s="93"/>
      <c r="H14080" s="93"/>
      <c r="I14080" s="99"/>
      <c r="J14080" s="99"/>
      <c r="K14080" s="99"/>
      <c r="L14080" s="99"/>
      <c r="M14080" s="99"/>
      <c r="N14080" s="99"/>
      <c r="O14080" s="99"/>
      <c r="P14080" s="99"/>
      <c r="Q14080" s="99"/>
      <c r="R14080" s="99"/>
      <c r="S14080" s="99"/>
      <c r="T14080" s="99"/>
      <c r="U14080" s="99"/>
      <c r="V14080" s="99"/>
      <c r="W14080" s="99"/>
      <c r="X14080" s="99"/>
      <c r="Y14080" s="99"/>
      <c r="Z14080" s="99"/>
      <c r="AA14080" s="380"/>
      <c r="AF14080" s="326"/>
    </row>
    <row r="14081" spans="1:32" x14ac:dyDescent="0.25">
      <c r="A14081" s="44" t="s">
        <v>11640</v>
      </c>
      <c r="B14081" s="44" t="s">
        <v>18840</v>
      </c>
      <c r="C14081" s="45">
        <v>260202</v>
      </c>
      <c r="D14081" s="45" t="s">
        <v>12340</v>
      </c>
      <c r="E14081" s="45" t="s">
        <v>10021</v>
      </c>
      <c r="AF14081" s="326"/>
    </row>
    <row r="14082" spans="1:32" x14ac:dyDescent="0.25">
      <c r="A14082" s="44" t="s">
        <v>11640</v>
      </c>
      <c r="B14082" s="44" t="s">
        <v>986</v>
      </c>
      <c r="C14082" s="45">
        <v>240303</v>
      </c>
      <c r="D14082" s="45" t="s">
        <v>12340</v>
      </c>
      <c r="E14082" s="45" t="s">
        <v>2686</v>
      </c>
      <c r="AF14082" s="326"/>
    </row>
    <row r="14083" spans="1:32" x14ac:dyDescent="0.25">
      <c r="A14083" s="44" t="s">
        <v>5678</v>
      </c>
      <c r="B14083" s="44" t="s">
        <v>18988</v>
      </c>
      <c r="C14083" s="45">
        <v>240901</v>
      </c>
      <c r="D14083" s="45" t="s">
        <v>12340</v>
      </c>
      <c r="E14083" s="45" t="s">
        <v>5075</v>
      </c>
      <c r="AF14083" s="326"/>
    </row>
    <row r="14084" spans="1:32" x14ac:dyDescent="0.25">
      <c r="A14084" s="44" t="s">
        <v>9690</v>
      </c>
      <c r="B14084" s="44" t="s">
        <v>16313</v>
      </c>
      <c r="C14084" s="45" t="s">
        <v>9950</v>
      </c>
      <c r="D14084" s="93" t="s">
        <v>3876</v>
      </c>
      <c r="E14084" s="359">
        <f>DATE(2027,8,9)</f>
        <v>46608</v>
      </c>
      <c r="F14084" s="93"/>
      <c r="G14084" s="93"/>
      <c r="H14084" s="93"/>
      <c r="I14084" s="99"/>
      <c r="J14084" s="99"/>
      <c r="K14084" s="99"/>
      <c r="L14084" s="99"/>
      <c r="M14084" s="99"/>
      <c r="N14084" s="99"/>
      <c r="O14084" s="99"/>
      <c r="P14084" s="99"/>
      <c r="Q14084" s="99"/>
      <c r="R14084" s="99"/>
      <c r="S14084" s="99"/>
      <c r="T14084" s="99"/>
      <c r="U14084" s="99"/>
      <c r="V14084" s="99"/>
      <c r="W14084" s="99"/>
      <c r="X14084" s="99"/>
      <c r="Y14084" s="99"/>
      <c r="Z14084" s="99"/>
      <c r="AF14084" s="326"/>
    </row>
    <row r="14085" spans="1:32" x14ac:dyDescent="0.3">
      <c r="A14085" s="372" t="s">
        <v>20550</v>
      </c>
      <c r="B14085" s="372" t="s">
        <v>7464</v>
      </c>
      <c r="C14085" s="125" t="s">
        <v>20618</v>
      </c>
      <c r="D14085" s="32" t="s">
        <v>20621</v>
      </c>
      <c r="E14085" s="125" t="s">
        <v>10032</v>
      </c>
      <c r="F14085" s="125" t="s">
        <v>1236</v>
      </c>
      <c r="G14085" s="125" t="s">
        <v>1237</v>
      </c>
      <c r="AF14085" s="326"/>
    </row>
    <row r="14086" spans="1:32" x14ac:dyDescent="0.25">
      <c r="A14086" s="44" t="s">
        <v>8670</v>
      </c>
      <c r="B14086" s="44" t="s">
        <v>20395</v>
      </c>
      <c r="C14086" s="45" t="s">
        <v>8669</v>
      </c>
      <c r="D14086" s="32" t="s">
        <v>12570</v>
      </c>
      <c r="E14086" s="46">
        <v>46265</v>
      </c>
      <c r="AF14086" s="326"/>
    </row>
    <row r="14087" spans="1:32" x14ac:dyDescent="0.25">
      <c r="A14087" s="44" t="s">
        <v>15742</v>
      </c>
      <c r="B14087" s="44" t="s">
        <v>2610</v>
      </c>
      <c r="C14087" s="45" t="s">
        <v>15743</v>
      </c>
      <c r="D14087" s="46" t="s">
        <v>13037</v>
      </c>
      <c r="E14087" s="46">
        <v>46162</v>
      </c>
      <c r="AF14087" s="326"/>
    </row>
    <row r="14088" spans="1:32" x14ac:dyDescent="0.25">
      <c r="A14088" s="44" t="s">
        <v>15742</v>
      </c>
      <c r="B14088" s="44" t="s">
        <v>2433</v>
      </c>
      <c r="C14088" s="45">
        <v>250106</v>
      </c>
      <c r="D14088" s="45" t="s">
        <v>12340</v>
      </c>
      <c r="E14088" s="45" t="s">
        <v>12896</v>
      </c>
      <c r="AF14088" s="326"/>
    </row>
    <row r="14089" spans="1:32" x14ac:dyDescent="0.25">
      <c r="A14089" s="44" t="s">
        <v>19645</v>
      </c>
      <c r="B14089" s="44" t="s">
        <v>5639</v>
      </c>
      <c r="C14089" s="45">
        <v>26010401</v>
      </c>
      <c r="D14089" s="45" t="s">
        <v>12340</v>
      </c>
      <c r="E14089" s="45" t="s">
        <v>18836</v>
      </c>
      <c r="AF14089" s="326"/>
    </row>
    <row r="14090" spans="1:32" x14ac:dyDescent="0.25">
      <c r="A14090" s="44" t="s">
        <v>19645</v>
      </c>
      <c r="B14090" s="44" t="s">
        <v>3298</v>
      </c>
      <c r="C14090" s="45">
        <v>26010402</v>
      </c>
      <c r="D14090" s="45" t="s">
        <v>12340</v>
      </c>
      <c r="E14090" s="45" t="s">
        <v>18836</v>
      </c>
      <c r="AF14090" s="326"/>
    </row>
    <row r="14091" spans="1:32" x14ac:dyDescent="0.25">
      <c r="A14091" s="44" t="s">
        <v>537</v>
      </c>
      <c r="B14091" s="44" t="s">
        <v>20362</v>
      </c>
      <c r="C14091" s="45" t="s">
        <v>10495</v>
      </c>
      <c r="D14091" s="32" t="s">
        <v>12570</v>
      </c>
      <c r="E14091" s="46">
        <v>46568</v>
      </c>
      <c r="AF14091" s="326"/>
    </row>
    <row r="14092" spans="1:32" x14ac:dyDescent="0.25">
      <c r="A14092" s="44" t="s">
        <v>537</v>
      </c>
      <c r="B14092" s="44" t="s">
        <v>20368</v>
      </c>
      <c r="C14092" s="45" t="s">
        <v>5829</v>
      </c>
      <c r="D14092" s="32" t="s">
        <v>12570</v>
      </c>
      <c r="E14092" s="46">
        <v>46507</v>
      </c>
      <c r="AF14092" s="326"/>
    </row>
    <row r="14093" spans="1:32" x14ac:dyDescent="0.25">
      <c r="A14093" s="44" t="s">
        <v>537</v>
      </c>
      <c r="B14093" s="44" t="s">
        <v>20379</v>
      </c>
      <c r="C14093" s="45" t="s">
        <v>5843</v>
      </c>
      <c r="D14093" s="32" t="s">
        <v>12570</v>
      </c>
      <c r="E14093" s="46">
        <v>46599</v>
      </c>
      <c r="AF14093" s="326"/>
    </row>
    <row r="14094" spans="1:32" x14ac:dyDescent="0.25">
      <c r="A14094" s="44" t="s">
        <v>14739</v>
      </c>
      <c r="B14094" s="44" t="s">
        <v>13118</v>
      </c>
      <c r="C14094" s="45">
        <v>21.25</v>
      </c>
      <c r="D14094" s="45" t="s">
        <v>13565</v>
      </c>
      <c r="E14094" s="46">
        <v>47664</v>
      </c>
      <c r="F14094" s="45"/>
      <c r="G14094" s="93"/>
      <c r="H14094" s="93"/>
      <c r="I14094" s="99"/>
      <c r="J14094" s="99"/>
      <c r="K14094" s="99"/>
      <c r="L14094" s="99"/>
      <c r="M14094" s="99"/>
      <c r="N14094" s="99"/>
      <c r="O14094" s="99"/>
      <c r="P14094" s="99"/>
      <c r="Q14094" s="99"/>
      <c r="R14094" s="99"/>
      <c r="S14094" s="99"/>
      <c r="T14094" s="99"/>
      <c r="U14094" s="99"/>
      <c r="V14094" s="99"/>
      <c r="W14094" s="99"/>
      <c r="X14094" s="99"/>
      <c r="Y14094" s="99"/>
      <c r="Z14094" s="99"/>
      <c r="AF14094" s="326"/>
    </row>
    <row r="14095" spans="1:32" x14ac:dyDescent="0.25">
      <c r="A14095" s="44" t="s">
        <v>14739</v>
      </c>
      <c r="B14095" s="44" t="s">
        <v>991</v>
      </c>
      <c r="C14095" s="45">
        <v>230303</v>
      </c>
      <c r="D14095" s="45" t="s">
        <v>12340</v>
      </c>
      <c r="E14095" s="45" t="s">
        <v>3276</v>
      </c>
      <c r="AF14095" s="326"/>
    </row>
    <row r="14096" spans="1:32" x14ac:dyDescent="0.25">
      <c r="A14096" s="44" t="s">
        <v>17232</v>
      </c>
      <c r="B14096" s="44" t="s">
        <v>5447</v>
      </c>
      <c r="C14096" s="45">
        <v>250802</v>
      </c>
      <c r="D14096" s="45" t="s">
        <v>12340</v>
      </c>
      <c r="E14096" s="45" t="s">
        <v>10682</v>
      </c>
      <c r="AF14096" s="326"/>
    </row>
    <row r="14097" spans="1:32" x14ac:dyDescent="0.3">
      <c r="A14097" s="372" t="s">
        <v>20551</v>
      </c>
      <c r="B14097" s="372" t="s">
        <v>1221</v>
      </c>
      <c r="C14097" s="125" t="s">
        <v>20613</v>
      </c>
      <c r="D14097" s="32" t="s">
        <v>20621</v>
      </c>
      <c r="E14097" s="125" t="s">
        <v>10032</v>
      </c>
      <c r="F14097" s="125" t="s">
        <v>1237</v>
      </c>
      <c r="G14097" s="125" t="s">
        <v>1237</v>
      </c>
      <c r="AF14097" s="326"/>
    </row>
    <row r="14098" spans="1:32" x14ac:dyDescent="0.25">
      <c r="A14098" s="44" t="s">
        <v>11641</v>
      </c>
      <c r="B14098" s="44" t="s">
        <v>5639</v>
      </c>
      <c r="C14098" s="45">
        <v>25010401</v>
      </c>
      <c r="D14098" s="45" t="s">
        <v>12340</v>
      </c>
      <c r="E14098" s="45" t="s">
        <v>13581</v>
      </c>
      <c r="AF14098" s="326"/>
    </row>
    <row r="14099" spans="1:32" x14ac:dyDescent="0.25">
      <c r="A14099" s="44" t="s">
        <v>11641</v>
      </c>
      <c r="B14099" s="44" t="s">
        <v>3298</v>
      </c>
      <c r="C14099" s="45">
        <v>25010402</v>
      </c>
      <c r="D14099" s="45" t="s">
        <v>12340</v>
      </c>
      <c r="E14099" s="45" t="s">
        <v>13581</v>
      </c>
      <c r="AF14099" s="326"/>
    </row>
    <row r="14100" spans="1:32" x14ac:dyDescent="0.25">
      <c r="A14100" s="44" t="s">
        <v>11641</v>
      </c>
      <c r="B14100" s="44" t="s">
        <v>4036</v>
      </c>
      <c r="C14100" s="45">
        <v>24060401</v>
      </c>
      <c r="D14100" s="45" t="s">
        <v>12340</v>
      </c>
      <c r="E14100" s="45" t="s">
        <v>5235</v>
      </c>
      <c r="AF14100" s="326"/>
    </row>
    <row r="14101" spans="1:32" x14ac:dyDescent="0.25">
      <c r="A14101" s="44" t="s">
        <v>11641</v>
      </c>
      <c r="B14101" s="44" t="s">
        <v>968</v>
      </c>
      <c r="C14101" s="45">
        <v>24060402</v>
      </c>
      <c r="D14101" s="45" t="s">
        <v>12340</v>
      </c>
      <c r="E14101" s="45" t="s">
        <v>5235</v>
      </c>
      <c r="AF14101" s="326"/>
    </row>
    <row r="14102" spans="1:32" x14ac:dyDescent="0.25">
      <c r="A14102" s="44" t="s">
        <v>5679</v>
      </c>
      <c r="B14102" s="44" t="s">
        <v>2433</v>
      </c>
      <c r="C14102" s="45">
        <v>230105</v>
      </c>
      <c r="D14102" s="45" t="s">
        <v>12340</v>
      </c>
      <c r="E14102" s="45" t="s">
        <v>5580</v>
      </c>
      <c r="AF14102" s="326"/>
    </row>
    <row r="14103" spans="1:32" x14ac:dyDescent="0.25">
      <c r="A14103" s="57" t="s">
        <v>3829</v>
      </c>
      <c r="B14103" s="92" t="s">
        <v>3862</v>
      </c>
      <c r="C14103" s="93" t="s">
        <v>3860</v>
      </c>
      <c r="D14103" s="93" t="s">
        <v>3861</v>
      </c>
      <c r="E14103" s="94">
        <v>46203</v>
      </c>
      <c r="F14103" s="93"/>
      <c r="G14103" s="93"/>
      <c r="H14103" s="93"/>
      <c r="I14103" s="99"/>
      <c r="J14103" s="99"/>
      <c r="K14103" s="99"/>
      <c r="L14103" s="99"/>
      <c r="M14103" s="44"/>
      <c r="N14103" s="99"/>
      <c r="O14103" s="99"/>
      <c r="P14103" s="99"/>
      <c r="Q14103" s="99"/>
      <c r="R14103" s="99"/>
      <c r="S14103" s="99"/>
      <c r="T14103" s="99"/>
      <c r="U14103" s="99"/>
      <c r="V14103" s="99"/>
      <c r="W14103" s="99"/>
      <c r="X14103" s="99"/>
      <c r="Y14103" s="99"/>
      <c r="Z14103" s="99"/>
      <c r="AA14103" s="380"/>
      <c r="AF14103" s="326"/>
    </row>
    <row r="14104" spans="1:32" x14ac:dyDescent="0.25">
      <c r="A14104" s="44" t="s">
        <v>17233</v>
      </c>
      <c r="B14104" s="44" t="s">
        <v>4473</v>
      </c>
      <c r="C14104" s="45">
        <v>241002</v>
      </c>
      <c r="D14104" s="45" t="s">
        <v>12340</v>
      </c>
      <c r="E14104" s="45" t="s">
        <v>5650</v>
      </c>
      <c r="AF14104" s="326"/>
    </row>
    <row r="14105" spans="1:32" x14ac:dyDescent="0.25">
      <c r="A14105" s="44" t="s">
        <v>3706</v>
      </c>
      <c r="B14105" s="44" t="s">
        <v>3298</v>
      </c>
      <c r="C14105" s="45">
        <v>26010402</v>
      </c>
      <c r="D14105" s="45" t="s">
        <v>12340</v>
      </c>
      <c r="E14105" s="45" t="s">
        <v>18836</v>
      </c>
      <c r="AF14105" s="326"/>
    </row>
    <row r="14106" spans="1:32" x14ac:dyDescent="0.25">
      <c r="A14106" s="44" t="s">
        <v>3706</v>
      </c>
      <c r="B14106" s="44" t="s">
        <v>5639</v>
      </c>
      <c r="C14106" s="45">
        <v>26010401</v>
      </c>
      <c r="D14106" s="45" t="s">
        <v>12340</v>
      </c>
      <c r="E14106" s="45" t="s">
        <v>18836</v>
      </c>
      <c r="AF14106" s="326"/>
    </row>
    <row r="14107" spans="1:32" x14ac:dyDescent="0.25">
      <c r="A14107" s="44" t="s">
        <v>19646</v>
      </c>
      <c r="B14107" s="44" t="s">
        <v>8464</v>
      </c>
      <c r="C14107" s="45">
        <v>230701</v>
      </c>
      <c r="D14107" s="45" t="s">
        <v>12340</v>
      </c>
      <c r="E14107" s="45" t="s">
        <v>4375</v>
      </c>
      <c r="AF14107" s="326"/>
    </row>
    <row r="14108" spans="1:32" x14ac:dyDescent="0.25">
      <c r="A14108" s="44" t="s">
        <v>18187</v>
      </c>
      <c r="B14108" s="44" t="s">
        <v>18188</v>
      </c>
      <c r="C14108" s="45" t="s">
        <v>18449</v>
      </c>
      <c r="D14108" s="93" t="s">
        <v>3876</v>
      </c>
      <c r="E14108" s="359">
        <f>DATE(2029,12,8)</f>
        <v>47460</v>
      </c>
      <c r="F14108" s="93"/>
      <c r="G14108" s="93"/>
      <c r="H14108" s="93"/>
      <c r="I14108" s="99"/>
      <c r="J14108" s="99"/>
      <c r="K14108" s="99"/>
      <c r="L14108" s="99"/>
      <c r="M14108" s="99"/>
      <c r="N14108" s="99"/>
      <c r="O14108" s="99"/>
      <c r="P14108" s="99"/>
      <c r="Q14108" s="99"/>
      <c r="R14108" s="99"/>
      <c r="S14108" s="99"/>
      <c r="T14108" s="99"/>
      <c r="U14108" s="99"/>
      <c r="V14108" s="99"/>
      <c r="W14108" s="99"/>
      <c r="X14108" s="99"/>
      <c r="Y14108" s="99"/>
      <c r="Z14108" s="99"/>
      <c r="AF14108" s="326"/>
    </row>
    <row r="14109" spans="1:32" x14ac:dyDescent="0.25">
      <c r="A14109" s="91" t="s">
        <v>10306</v>
      </c>
      <c r="B14109" s="92" t="s">
        <v>10390</v>
      </c>
      <c r="C14109" s="56" t="s">
        <v>10135</v>
      </c>
      <c r="D14109" s="146" t="s">
        <v>10389</v>
      </c>
      <c r="E14109" s="107">
        <v>45838</v>
      </c>
      <c r="F14109" s="93"/>
      <c r="G14109" s="93"/>
      <c r="H14109" s="93"/>
      <c r="I14109" s="99"/>
      <c r="J14109" s="99"/>
      <c r="K14109" s="99"/>
      <c r="L14109" s="99"/>
      <c r="M14109" s="44"/>
      <c r="N14109" s="99"/>
      <c r="O14109" s="99"/>
      <c r="P14109" s="99"/>
      <c r="Q14109" s="99"/>
      <c r="R14109" s="99"/>
      <c r="S14109" s="99"/>
      <c r="T14109" s="99"/>
      <c r="U14109" s="99"/>
      <c r="V14109" s="99"/>
      <c r="W14109" s="99"/>
      <c r="X14109" s="99"/>
      <c r="Y14109" s="99"/>
      <c r="Z14109" s="99"/>
      <c r="AF14109" s="326"/>
    </row>
    <row r="14110" spans="1:32" x14ac:dyDescent="0.25">
      <c r="A14110" s="44" t="s">
        <v>11642</v>
      </c>
      <c r="B14110" s="44" t="s">
        <v>3298</v>
      </c>
      <c r="C14110" s="45">
        <v>24010402</v>
      </c>
      <c r="D14110" s="45" t="s">
        <v>12340</v>
      </c>
      <c r="E14110" s="45" t="s">
        <v>10021</v>
      </c>
      <c r="AF14110" s="326"/>
    </row>
    <row r="14111" spans="1:32" x14ac:dyDescent="0.25">
      <c r="A14111" s="44" t="s">
        <v>11642</v>
      </c>
      <c r="B14111" s="44" t="s">
        <v>10020</v>
      </c>
      <c r="C14111" s="45">
        <v>24010401</v>
      </c>
      <c r="D14111" s="45" t="s">
        <v>12340</v>
      </c>
      <c r="E14111" s="45" t="s">
        <v>10021</v>
      </c>
      <c r="AF14111" s="326"/>
    </row>
    <row r="14112" spans="1:32" x14ac:dyDescent="0.25">
      <c r="A14112" s="44" t="s">
        <v>12847</v>
      </c>
      <c r="B14112" s="44" t="s">
        <v>16314</v>
      </c>
      <c r="C14112" s="45" t="s">
        <v>12848</v>
      </c>
      <c r="D14112" s="93" t="s">
        <v>3876</v>
      </c>
      <c r="E14112" s="359">
        <f>DATE(2028,5,7)</f>
        <v>46880</v>
      </c>
      <c r="F14112" s="93"/>
      <c r="G14112" s="93"/>
      <c r="H14112" s="93"/>
      <c r="I14112" s="99"/>
      <c r="J14112" s="99"/>
      <c r="K14112" s="99"/>
      <c r="L14112" s="99"/>
      <c r="M14112" s="99"/>
      <c r="N14112" s="99"/>
      <c r="O14112" s="99"/>
      <c r="P14112" s="99"/>
      <c r="Q14112" s="99"/>
      <c r="R14112" s="99"/>
      <c r="S14112" s="99"/>
      <c r="T14112" s="99"/>
      <c r="U14112" s="99"/>
      <c r="V14112" s="99"/>
      <c r="W14112" s="99"/>
      <c r="X14112" s="99"/>
      <c r="Y14112" s="99"/>
      <c r="Z14112" s="99"/>
      <c r="AF14112" s="326"/>
    </row>
    <row r="14113" spans="1:32" x14ac:dyDescent="0.25">
      <c r="A14113" s="44" t="s">
        <v>19647</v>
      </c>
      <c r="B14113" s="44" t="s">
        <v>2433</v>
      </c>
      <c r="C14113" s="45">
        <v>230105</v>
      </c>
      <c r="D14113" s="45" t="s">
        <v>12340</v>
      </c>
      <c r="E14113" s="45" t="s">
        <v>5580</v>
      </c>
      <c r="AF14113" s="326"/>
    </row>
    <row r="14114" spans="1:32" x14ac:dyDescent="0.25">
      <c r="A14114" s="44" t="s">
        <v>19647</v>
      </c>
      <c r="B14114" s="44" t="s">
        <v>3157</v>
      </c>
      <c r="C14114" s="45">
        <v>230305</v>
      </c>
      <c r="D14114" s="45" t="s">
        <v>12340</v>
      </c>
      <c r="E14114" s="45" t="s">
        <v>3276</v>
      </c>
      <c r="AF14114" s="326"/>
    </row>
    <row r="14115" spans="1:32" x14ac:dyDescent="0.25">
      <c r="A14115" s="44" t="s">
        <v>19647</v>
      </c>
      <c r="B14115" s="44" t="s">
        <v>3160</v>
      </c>
      <c r="C14115" s="45">
        <v>230901</v>
      </c>
      <c r="D14115" s="45" t="s">
        <v>12340</v>
      </c>
      <c r="E14115" s="45" t="s">
        <v>8524</v>
      </c>
      <c r="AF14115" s="326"/>
    </row>
    <row r="14116" spans="1:32" x14ac:dyDescent="0.25">
      <c r="A14116" s="44" t="s">
        <v>19647</v>
      </c>
      <c r="B14116" s="44" t="s">
        <v>11299</v>
      </c>
      <c r="C14116" s="45">
        <v>24020301</v>
      </c>
      <c r="D14116" s="45" t="s">
        <v>12340</v>
      </c>
      <c r="E14116" s="45" t="s">
        <v>5444</v>
      </c>
      <c r="AF14116" s="326"/>
    </row>
    <row r="14117" spans="1:32" x14ac:dyDescent="0.25">
      <c r="A14117" s="44" t="s">
        <v>19647</v>
      </c>
      <c r="B14117" s="44" t="s">
        <v>986</v>
      </c>
      <c r="C14117" s="45">
        <v>240303</v>
      </c>
      <c r="D14117" s="45" t="s">
        <v>12340</v>
      </c>
      <c r="E14117" s="45" t="s">
        <v>2686</v>
      </c>
      <c r="AF14117" s="326"/>
    </row>
    <row r="14118" spans="1:32" x14ac:dyDescent="0.25">
      <c r="A14118" s="44" t="s">
        <v>19647</v>
      </c>
      <c r="B14118" s="44" t="s">
        <v>11331</v>
      </c>
      <c r="C14118" s="45">
        <v>24050301</v>
      </c>
      <c r="D14118" s="45" t="s">
        <v>12340</v>
      </c>
      <c r="E14118" s="45" t="s">
        <v>5468</v>
      </c>
      <c r="AF14118" s="326"/>
    </row>
    <row r="14119" spans="1:32" x14ac:dyDescent="0.25">
      <c r="A14119" s="44" t="s">
        <v>19647</v>
      </c>
      <c r="B14119" s="44" t="s">
        <v>18840</v>
      </c>
      <c r="C14119" s="45">
        <v>260202</v>
      </c>
      <c r="D14119" s="45" t="s">
        <v>12340</v>
      </c>
      <c r="E14119" s="45" t="s">
        <v>10021</v>
      </c>
      <c r="AF14119" s="326"/>
    </row>
    <row r="14120" spans="1:32" x14ac:dyDescent="0.25">
      <c r="A14120" s="44" t="s">
        <v>5815</v>
      </c>
      <c r="B14120" s="44" t="s">
        <v>20342</v>
      </c>
      <c r="C14120" s="45" t="s">
        <v>10493</v>
      </c>
      <c r="D14120" s="32" t="s">
        <v>12570</v>
      </c>
      <c r="E14120" s="46">
        <v>46387</v>
      </c>
      <c r="AF14120" s="326"/>
    </row>
    <row r="14121" spans="1:32" x14ac:dyDescent="0.25">
      <c r="A14121" s="44" t="s">
        <v>19648</v>
      </c>
      <c r="B14121" s="44" t="s">
        <v>2433</v>
      </c>
      <c r="C14121" s="45">
        <v>250106</v>
      </c>
      <c r="D14121" s="45" t="s">
        <v>12340</v>
      </c>
      <c r="E14121" s="45" t="s">
        <v>12896</v>
      </c>
      <c r="AF14121" s="326"/>
    </row>
    <row r="14122" spans="1:32" x14ac:dyDescent="0.25">
      <c r="A14122" s="44" t="s">
        <v>851</v>
      </c>
      <c r="B14122" s="44" t="s">
        <v>3298</v>
      </c>
      <c r="C14122" s="45">
        <v>23010402</v>
      </c>
      <c r="D14122" s="45" t="s">
        <v>12340</v>
      </c>
      <c r="E14122" s="45" t="s">
        <v>5640</v>
      </c>
      <c r="AF14122" s="326"/>
    </row>
    <row r="14123" spans="1:32" x14ac:dyDescent="0.25">
      <c r="A14123" s="44" t="s">
        <v>18189</v>
      </c>
      <c r="B14123" s="44" t="s">
        <v>18190</v>
      </c>
      <c r="C14123" s="45" t="s">
        <v>18450</v>
      </c>
      <c r="D14123" s="93" t="s">
        <v>3876</v>
      </c>
      <c r="E14123" s="359">
        <f>DATE(2029,7,22)</f>
        <v>47321</v>
      </c>
      <c r="F14123" s="93"/>
      <c r="G14123" s="93"/>
      <c r="H14123" s="93"/>
      <c r="I14123" s="99"/>
      <c r="J14123" s="99"/>
      <c r="K14123" s="99"/>
      <c r="L14123" s="99"/>
      <c r="M14123" s="99"/>
      <c r="N14123" s="99"/>
      <c r="O14123" s="99"/>
      <c r="P14123" s="99"/>
      <c r="Q14123" s="99"/>
      <c r="R14123" s="99"/>
      <c r="S14123" s="99"/>
      <c r="T14123" s="99"/>
      <c r="U14123" s="99"/>
      <c r="V14123" s="99"/>
      <c r="W14123" s="99"/>
      <c r="X14123" s="99"/>
      <c r="Y14123" s="99"/>
      <c r="Z14123" s="99"/>
      <c r="AF14123" s="326"/>
    </row>
    <row r="14124" spans="1:32" x14ac:dyDescent="0.25">
      <c r="A14124" s="99" t="s">
        <v>7737</v>
      </c>
      <c r="B14124" s="92" t="s">
        <v>6150</v>
      </c>
      <c r="C14124" s="93" t="s">
        <v>7754</v>
      </c>
      <c r="D14124" s="93" t="s">
        <v>1250</v>
      </c>
      <c r="E14124" s="94">
        <v>46220</v>
      </c>
      <c r="F14124" s="93"/>
      <c r="G14124" s="93"/>
      <c r="H14124" s="93"/>
      <c r="I14124" s="99"/>
      <c r="J14124" s="99"/>
      <c r="K14124" s="99"/>
      <c r="L14124" s="99"/>
      <c r="M14124" s="44"/>
      <c r="N14124" s="99"/>
      <c r="O14124" s="99"/>
      <c r="P14124" s="99"/>
      <c r="Q14124" s="99"/>
      <c r="R14124" s="99"/>
      <c r="S14124" s="99"/>
      <c r="T14124" s="99"/>
      <c r="U14124" s="99"/>
      <c r="V14124" s="99"/>
      <c r="W14124" s="99"/>
      <c r="X14124" s="99"/>
      <c r="Y14124" s="99"/>
      <c r="Z14124" s="99"/>
      <c r="AA14124" s="380"/>
      <c r="AF14124" s="326"/>
    </row>
    <row r="14125" spans="1:32" x14ac:dyDescent="0.25">
      <c r="A14125" s="44" t="s">
        <v>7597</v>
      </c>
      <c r="B14125" s="44" t="s">
        <v>3598</v>
      </c>
      <c r="C14125" s="45">
        <v>230301</v>
      </c>
      <c r="D14125" s="45" t="s">
        <v>12340</v>
      </c>
      <c r="E14125" s="45" t="s">
        <v>5580</v>
      </c>
      <c r="AF14125" s="326"/>
    </row>
    <row r="14126" spans="1:32" x14ac:dyDescent="0.25">
      <c r="A14126" s="44" t="s">
        <v>7048</v>
      </c>
      <c r="B14126" s="44" t="s">
        <v>968</v>
      </c>
      <c r="C14126" s="45">
        <v>24060402</v>
      </c>
      <c r="D14126" s="45" t="s">
        <v>12340</v>
      </c>
      <c r="E14126" s="45" t="s">
        <v>5235</v>
      </c>
      <c r="AF14126" s="326"/>
    </row>
    <row r="14127" spans="1:32" x14ac:dyDescent="0.25">
      <c r="A14127" s="44" t="s">
        <v>7048</v>
      </c>
      <c r="B14127" s="44" t="s">
        <v>3298</v>
      </c>
      <c r="C14127" s="45">
        <v>26010402</v>
      </c>
      <c r="D14127" s="45" t="s">
        <v>12340</v>
      </c>
      <c r="E14127" s="45" t="s">
        <v>18836</v>
      </c>
      <c r="AF14127" s="326"/>
    </row>
    <row r="14128" spans="1:32" x14ac:dyDescent="0.25">
      <c r="A14128" s="44" t="s">
        <v>19649</v>
      </c>
      <c r="B14128" s="44" t="s">
        <v>3597</v>
      </c>
      <c r="C14128" s="45">
        <v>250503</v>
      </c>
      <c r="D14128" s="45" t="s">
        <v>12340</v>
      </c>
      <c r="E14128" s="45" t="s">
        <v>16904</v>
      </c>
      <c r="AF14128" s="326"/>
    </row>
    <row r="14129" spans="1:32" x14ac:dyDescent="0.25">
      <c r="A14129" s="44" t="s">
        <v>17234</v>
      </c>
      <c r="B14129" s="44" t="s">
        <v>3597</v>
      </c>
      <c r="C14129" s="45">
        <v>250503</v>
      </c>
      <c r="D14129" s="45" t="s">
        <v>12340</v>
      </c>
      <c r="E14129" s="45" t="s">
        <v>16904</v>
      </c>
      <c r="AF14129" s="326"/>
    </row>
    <row r="14130" spans="1:32" x14ac:dyDescent="0.25">
      <c r="A14130" s="44" t="s">
        <v>19650</v>
      </c>
      <c r="B14130" s="44" t="s">
        <v>3597</v>
      </c>
      <c r="C14130" s="45">
        <v>250503</v>
      </c>
      <c r="D14130" s="45" t="s">
        <v>12340</v>
      </c>
      <c r="E14130" s="45" t="s">
        <v>16904</v>
      </c>
      <c r="AF14130" s="326"/>
    </row>
    <row r="14131" spans="1:32" x14ac:dyDescent="0.25">
      <c r="A14131" s="44" t="s">
        <v>103</v>
      </c>
      <c r="B14131" s="44" t="s">
        <v>6813</v>
      </c>
      <c r="C14131" s="45" t="s">
        <v>6822</v>
      </c>
      <c r="D14131" s="46" t="s">
        <v>13037</v>
      </c>
      <c r="E14131" s="46">
        <v>46495</v>
      </c>
      <c r="AF14131" s="326"/>
    </row>
    <row r="14132" spans="1:32" x14ac:dyDescent="0.25">
      <c r="A14132" s="44" t="s">
        <v>5125</v>
      </c>
      <c r="B14132" s="44" t="s">
        <v>1954</v>
      </c>
      <c r="C14132" s="45" t="s">
        <v>5126</v>
      </c>
      <c r="D14132" s="46" t="s">
        <v>13037</v>
      </c>
      <c r="E14132" s="46">
        <v>46313</v>
      </c>
      <c r="AF14132" s="326"/>
    </row>
    <row r="14133" spans="1:32" x14ac:dyDescent="0.25">
      <c r="A14133" s="44" t="s">
        <v>5125</v>
      </c>
      <c r="B14133" s="44" t="s">
        <v>2366</v>
      </c>
      <c r="C14133" s="45" t="s">
        <v>9441</v>
      </c>
      <c r="D14133" s="46" t="s">
        <v>13037</v>
      </c>
      <c r="E14133" s="46">
        <v>46403</v>
      </c>
      <c r="AF14133" s="326"/>
    </row>
    <row r="14134" spans="1:32" x14ac:dyDescent="0.25">
      <c r="A14134" s="44" t="s">
        <v>5125</v>
      </c>
      <c r="B14134" s="44" t="s">
        <v>2366</v>
      </c>
      <c r="C14134" s="45" t="s">
        <v>9441</v>
      </c>
      <c r="D14134" s="46" t="s">
        <v>13037</v>
      </c>
      <c r="E14134" s="46">
        <v>46403</v>
      </c>
      <c r="AF14134" s="326"/>
    </row>
    <row r="14135" spans="1:32" x14ac:dyDescent="0.25">
      <c r="A14135" s="44" t="s">
        <v>10307</v>
      </c>
      <c r="B14135" s="92" t="s">
        <v>10390</v>
      </c>
      <c r="C14135" s="56" t="s">
        <v>10132</v>
      </c>
      <c r="D14135" s="146" t="s">
        <v>10389</v>
      </c>
      <c r="E14135" s="107">
        <v>45838</v>
      </c>
      <c r="F14135" s="93"/>
      <c r="G14135" s="93"/>
      <c r="H14135" s="93"/>
      <c r="I14135" s="99"/>
      <c r="J14135" s="99"/>
      <c r="K14135" s="99"/>
      <c r="L14135" s="99"/>
      <c r="M14135" s="44"/>
      <c r="N14135" s="99"/>
      <c r="O14135" s="99"/>
      <c r="P14135" s="99"/>
      <c r="Q14135" s="99"/>
      <c r="R14135" s="99"/>
      <c r="S14135" s="99"/>
      <c r="T14135" s="99"/>
      <c r="U14135" s="99"/>
      <c r="V14135" s="99"/>
      <c r="W14135" s="99"/>
      <c r="X14135" s="99"/>
      <c r="Y14135" s="99"/>
      <c r="Z14135" s="99"/>
      <c r="AF14135" s="326"/>
    </row>
    <row r="14136" spans="1:32" x14ac:dyDescent="0.25">
      <c r="A14136" s="44" t="s">
        <v>19651</v>
      </c>
      <c r="B14136" s="44" t="s">
        <v>5639</v>
      </c>
      <c r="C14136" s="45">
        <v>26010401</v>
      </c>
      <c r="D14136" s="45" t="s">
        <v>12340</v>
      </c>
      <c r="E14136" s="45" t="s">
        <v>18836</v>
      </c>
      <c r="AF14136" s="326"/>
    </row>
    <row r="14137" spans="1:32" x14ac:dyDescent="0.25">
      <c r="A14137" s="44" t="s">
        <v>19651</v>
      </c>
      <c r="B14137" s="44" t="s">
        <v>3298</v>
      </c>
      <c r="C14137" s="45">
        <v>26010402</v>
      </c>
      <c r="D14137" s="45" t="s">
        <v>12340</v>
      </c>
      <c r="E14137" s="45" t="s">
        <v>18836</v>
      </c>
      <c r="AF14137" s="326"/>
    </row>
    <row r="14138" spans="1:32" x14ac:dyDescent="0.25">
      <c r="A14138" s="44" t="s">
        <v>492</v>
      </c>
      <c r="B14138" s="44" t="s">
        <v>20357</v>
      </c>
      <c r="C14138" s="45" t="s">
        <v>8814</v>
      </c>
      <c r="D14138" s="32" t="s">
        <v>12570</v>
      </c>
      <c r="E14138" s="46">
        <v>46477</v>
      </c>
      <c r="AF14138" s="326"/>
    </row>
    <row r="14139" spans="1:32" x14ac:dyDescent="0.25">
      <c r="A14139" s="44" t="s">
        <v>19652</v>
      </c>
      <c r="B14139" s="44" t="s">
        <v>2433</v>
      </c>
      <c r="C14139" s="45">
        <v>230105</v>
      </c>
      <c r="D14139" s="45" t="s">
        <v>12340</v>
      </c>
      <c r="E14139" s="45" t="s">
        <v>5580</v>
      </c>
      <c r="AF14139" s="326"/>
    </row>
    <row r="14140" spans="1:32" x14ac:dyDescent="0.25">
      <c r="A14140" s="44" t="s">
        <v>19652</v>
      </c>
      <c r="B14140" s="44" t="s">
        <v>7650</v>
      </c>
      <c r="C14140" s="45">
        <v>230504</v>
      </c>
      <c r="D14140" s="45" t="s">
        <v>12340</v>
      </c>
      <c r="E14140" s="45" t="s">
        <v>7651</v>
      </c>
      <c r="AF14140" s="326"/>
    </row>
    <row r="14141" spans="1:32" x14ac:dyDescent="0.25">
      <c r="A14141" s="44" t="s">
        <v>19652</v>
      </c>
      <c r="B14141" s="44" t="s">
        <v>11299</v>
      </c>
      <c r="C14141" s="45">
        <v>24020301</v>
      </c>
      <c r="D14141" s="45" t="s">
        <v>12340</v>
      </c>
      <c r="E14141" s="45" t="s">
        <v>5444</v>
      </c>
      <c r="AF14141" s="326"/>
    </row>
    <row r="14142" spans="1:32" x14ac:dyDescent="0.25">
      <c r="A14142" s="44" t="s">
        <v>10308</v>
      </c>
      <c r="B14142" s="92" t="s">
        <v>10390</v>
      </c>
      <c r="C14142" s="56" t="s">
        <v>10120</v>
      </c>
      <c r="D14142" s="146" t="s">
        <v>10389</v>
      </c>
      <c r="E14142" s="107">
        <v>45838</v>
      </c>
      <c r="F14142" s="93"/>
      <c r="G14142" s="93"/>
      <c r="H14142" s="93"/>
      <c r="I14142" s="99"/>
      <c r="J14142" s="99"/>
      <c r="K14142" s="99"/>
      <c r="L14142" s="99"/>
      <c r="M14142" s="44"/>
      <c r="N14142" s="99"/>
      <c r="O14142" s="99"/>
      <c r="P14142" s="99"/>
      <c r="Q14142" s="99"/>
      <c r="R14142" s="99"/>
      <c r="S14142" s="99"/>
      <c r="T14142" s="99"/>
      <c r="U14142" s="99"/>
      <c r="V14142" s="99"/>
      <c r="W14142" s="99"/>
      <c r="X14142" s="99"/>
      <c r="Y14142" s="99"/>
      <c r="Z14142" s="99"/>
      <c r="AF14142" s="326"/>
    </row>
    <row r="14143" spans="1:32" x14ac:dyDescent="0.25">
      <c r="A14143" s="44" t="s">
        <v>10308</v>
      </c>
      <c r="B14143" s="44" t="s">
        <v>13107</v>
      </c>
      <c r="C14143" s="45">
        <v>9.25</v>
      </c>
      <c r="D14143" s="45" t="s">
        <v>13565</v>
      </c>
      <c r="E14143" s="46">
        <v>47664</v>
      </c>
      <c r="F14143" s="45"/>
      <c r="G14143" s="93"/>
      <c r="H14143" s="93"/>
      <c r="I14143" s="99"/>
      <c r="J14143" s="99"/>
      <c r="K14143" s="99"/>
      <c r="L14143" s="99"/>
      <c r="M14143" s="99"/>
      <c r="N14143" s="99"/>
      <c r="O14143" s="99"/>
      <c r="P14143" s="99"/>
      <c r="Q14143" s="99"/>
      <c r="R14143" s="99"/>
      <c r="S14143" s="99"/>
      <c r="T14143" s="99"/>
      <c r="U14143" s="99"/>
      <c r="V14143" s="99"/>
      <c r="W14143" s="99"/>
      <c r="X14143" s="99"/>
      <c r="Y14143" s="99"/>
      <c r="Z14143" s="99"/>
      <c r="AF14143" s="326"/>
    </row>
    <row r="14144" spans="1:32" x14ac:dyDescent="0.25">
      <c r="A14144" s="44" t="s">
        <v>10308</v>
      </c>
      <c r="B14144" s="44" t="s">
        <v>13163</v>
      </c>
      <c r="C14144" s="45">
        <v>30.24</v>
      </c>
      <c r="D14144" s="45" t="s">
        <v>13565</v>
      </c>
      <c r="E14144" s="46">
        <v>47299</v>
      </c>
      <c r="F14144" s="45"/>
      <c r="G14144" s="93"/>
      <c r="H14144" s="93"/>
      <c r="I14144" s="99"/>
      <c r="J14144" s="99"/>
      <c r="K14144" s="99"/>
      <c r="L14144" s="99"/>
      <c r="M14144" s="99"/>
      <c r="N14144" s="99"/>
      <c r="O14144" s="99"/>
      <c r="P14144" s="99"/>
      <c r="Q14144" s="99"/>
      <c r="R14144" s="99"/>
      <c r="S14144" s="99"/>
      <c r="T14144" s="99"/>
      <c r="U14144" s="99"/>
      <c r="V14144" s="99"/>
      <c r="W14144" s="99"/>
      <c r="X14144" s="99"/>
      <c r="Y14144" s="99"/>
      <c r="Z14144" s="99"/>
      <c r="AF14144" s="326"/>
    </row>
    <row r="14145" spans="1:32" x14ac:dyDescent="0.25">
      <c r="A14145" s="44" t="s">
        <v>10308</v>
      </c>
      <c r="B14145" s="44" t="s">
        <v>18842</v>
      </c>
      <c r="C14145" s="45">
        <v>26020101</v>
      </c>
      <c r="D14145" s="45" t="s">
        <v>12340</v>
      </c>
      <c r="E14145" s="45" t="s">
        <v>10021</v>
      </c>
      <c r="AF14145" s="326"/>
    </row>
    <row r="14146" spans="1:32" x14ac:dyDescent="0.25">
      <c r="A14146" s="44" t="s">
        <v>10308</v>
      </c>
      <c r="B14146" s="44" t="s">
        <v>7117</v>
      </c>
      <c r="C14146" s="45">
        <v>260203</v>
      </c>
      <c r="D14146" s="45" t="s">
        <v>12340</v>
      </c>
      <c r="E14146" s="45" t="s">
        <v>10021</v>
      </c>
      <c r="AF14146" s="326"/>
    </row>
    <row r="14147" spans="1:32" x14ac:dyDescent="0.25">
      <c r="A14147" s="44" t="s">
        <v>10308</v>
      </c>
      <c r="B14147" s="44" t="s">
        <v>16911</v>
      </c>
      <c r="C14147" s="45">
        <v>250902</v>
      </c>
      <c r="D14147" s="45" t="s">
        <v>12340</v>
      </c>
      <c r="E14147" s="45" t="s">
        <v>5246</v>
      </c>
      <c r="AF14147" s="326"/>
    </row>
    <row r="14148" spans="1:32" x14ac:dyDescent="0.25">
      <c r="A14148" s="100" t="s">
        <v>3565</v>
      </c>
      <c r="B14148" s="92" t="s">
        <v>3574</v>
      </c>
      <c r="C14148" s="93" t="s">
        <v>3575</v>
      </c>
      <c r="D14148" s="93" t="s">
        <v>1250</v>
      </c>
      <c r="E14148" s="94">
        <v>46496</v>
      </c>
      <c r="F14148" s="93"/>
      <c r="G14148" s="93"/>
      <c r="H14148" s="93"/>
      <c r="I14148" s="99"/>
      <c r="J14148" s="99"/>
      <c r="K14148" s="99"/>
      <c r="L14148" s="99"/>
      <c r="M14148" s="44"/>
      <c r="N14148" s="99"/>
      <c r="O14148" s="99"/>
      <c r="P14148" s="99"/>
      <c r="Q14148" s="99"/>
      <c r="R14148" s="99"/>
      <c r="S14148" s="99"/>
      <c r="T14148" s="99"/>
      <c r="U14148" s="99"/>
      <c r="V14148" s="99"/>
      <c r="W14148" s="99"/>
      <c r="X14148" s="99"/>
      <c r="Y14148" s="99"/>
      <c r="Z14148" s="99"/>
      <c r="AF14148" s="326"/>
    </row>
    <row r="14149" spans="1:32" x14ac:dyDescent="0.3">
      <c r="A14149" s="372" t="s">
        <v>12056</v>
      </c>
      <c r="B14149" s="372" t="s">
        <v>1203</v>
      </c>
      <c r="C14149" s="125" t="s">
        <v>11926</v>
      </c>
      <c r="D14149" s="32" t="s">
        <v>20621</v>
      </c>
      <c r="E14149" s="125" t="s">
        <v>2686</v>
      </c>
      <c r="F14149" s="125" t="s">
        <v>1236</v>
      </c>
      <c r="G14149" s="125" t="s">
        <v>1237</v>
      </c>
      <c r="AF14149" s="326"/>
    </row>
    <row r="14150" spans="1:32" x14ac:dyDescent="0.25">
      <c r="A14150" s="44" t="s">
        <v>12056</v>
      </c>
      <c r="B14150" s="44" t="s">
        <v>14494</v>
      </c>
      <c r="C14150" s="45" t="s">
        <v>15744</v>
      </c>
      <c r="D14150" s="46" t="s">
        <v>13037</v>
      </c>
      <c r="E14150" s="46">
        <v>46162</v>
      </c>
      <c r="AF14150" s="326"/>
    </row>
    <row r="14151" spans="1:32" x14ac:dyDescent="0.25">
      <c r="A14151" s="67" t="s">
        <v>1138</v>
      </c>
      <c r="B14151" s="67" t="s">
        <v>5936</v>
      </c>
      <c r="C14151" s="77" t="s">
        <v>5992</v>
      </c>
      <c r="D14151" s="93" t="s">
        <v>5891</v>
      </c>
      <c r="E14151" s="55">
        <v>46720</v>
      </c>
      <c r="F14151" s="93"/>
      <c r="G14151" s="93"/>
      <c r="H14151" s="93"/>
      <c r="I14151" s="99"/>
      <c r="J14151" s="99"/>
      <c r="K14151" s="99"/>
      <c r="L14151" s="99"/>
      <c r="M14151" s="99"/>
      <c r="N14151" s="99"/>
      <c r="O14151" s="99"/>
      <c r="P14151" s="99"/>
      <c r="Q14151" s="99"/>
      <c r="R14151" s="99"/>
      <c r="S14151" s="99"/>
      <c r="T14151" s="99"/>
      <c r="U14151" s="99"/>
      <c r="V14151" s="99"/>
      <c r="W14151" s="99"/>
      <c r="X14151" s="99"/>
      <c r="Y14151" s="99"/>
      <c r="Z14151" s="99"/>
      <c r="AF14151" s="326"/>
    </row>
    <row r="14152" spans="1:32" x14ac:dyDescent="0.3">
      <c r="A14152" s="372" t="s">
        <v>20552</v>
      </c>
      <c r="B14152" s="372" t="s">
        <v>16724</v>
      </c>
      <c r="C14152" s="125" t="s">
        <v>14353</v>
      </c>
      <c r="D14152" s="32" t="s">
        <v>20621</v>
      </c>
      <c r="E14152" s="125" t="s">
        <v>13567</v>
      </c>
      <c r="F14152" s="125" t="s">
        <v>1236</v>
      </c>
      <c r="G14152" s="125" t="s">
        <v>1237</v>
      </c>
      <c r="AF14152" s="326"/>
    </row>
    <row r="14153" spans="1:32" x14ac:dyDescent="0.3">
      <c r="A14153" s="372" t="s">
        <v>20552</v>
      </c>
      <c r="B14153" s="372" t="s">
        <v>7467</v>
      </c>
      <c r="C14153" s="125" t="s">
        <v>20620</v>
      </c>
      <c r="D14153" s="32" t="s">
        <v>20621</v>
      </c>
      <c r="E14153" s="125" t="s">
        <v>10032</v>
      </c>
      <c r="F14153" s="125" t="s">
        <v>1236</v>
      </c>
      <c r="G14153" s="125" t="s">
        <v>1237</v>
      </c>
      <c r="AF14153" s="326"/>
    </row>
    <row r="14154" spans="1:32" x14ac:dyDescent="0.3">
      <c r="A14154" s="372" t="s">
        <v>20552</v>
      </c>
      <c r="B14154" s="372" t="s">
        <v>7465</v>
      </c>
      <c r="C14154" s="125" t="s">
        <v>20614</v>
      </c>
      <c r="D14154" s="32" t="s">
        <v>20621</v>
      </c>
      <c r="E14154" s="125" t="s">
        <v>10032</v>
      </c>
      <c r="F14154" s="125" t="s">
        <v>1236</v>
      </c>
      <c r="G14154" s="125" t="s">
        <v>1237</v>
      </c>
      <c r="AF14154" s="326"/>
    </row>
    <row r="14155" spans="1:32" x14ac:dyDescent="0.25">
      <c r="A14155" s="44" t="s">
        <v>13433</v>
      </c>
      <c r="B14155" s="44" t="s">
        <v>13434</v>
      </c>
      <c r="C14155" s="45">
        <v>40.25</v>
      </c>
      <c r="D14155" s="45" t="s">
        <v>13565</v>
      </c>
      <c r="E14155" s="46">
        <v>47514</v>
      </c>
      <c r="F14155" s="45" t="s">
        <v>1384</v>
      </c>
      <c r="G14155" s="93"/>
      <c r="H14155" s="93"/>
      <c r="I14155" s="99"/>
      <c r="J14155" s="99"/>
      <c r="K14155" s="99"/>
      <c r="L14155" s="99"/>
      <c r="M14155" s="99"/>
      <c r="N14155" s="99"/>
      <c r="O14155" s="99"/>
      <c r="P14155" s="99"/>
      <c r="Q14155" s="99"/>
      <c r="R14155" s="99"/>
      <c r="S14155" s="99"/>
      <c r="T14155" s="99"/>
      <c r="U14155" s="99"/>
      <c r="V14155" s="99"/>
      <c r="W14155" s="99"/>
      <c r="X14155" s="99"/>
      <c r="Y14155" s="99"/>
      <c r="Z14155" s="99"/>
      <c r="AF14155" s="326"/>
    </row>
    <row r="14156" spans="1:32" x14ac:dyDescent="0.25">
      <c r="A14156" s="44" t="s">
        <v>13435</v>
      </c>
      <c r="B14156" s="44" t="s">
        <v>13115</v>
      </c>
      <c r="C14156" s="45">
        <v>8.25</v>
      </c>
      <c r="D14156" s="45" t="s">
        <v>13565</v>
      </c>
      <c r="E14156" s="46">
        <v>47057</v>
      </c>
      <c r="F14156" s="45"/>
      <c r="G14156" s="93"/>
      <c r="H14156" s="93"/>
      <c r="I14156" s="99"/>
      <c r="J14156" s="99"/>
      <c r="K14156" s="99"/>
      <c r="L14156" s="99"/>
      <c r="M14156" s="99"/>
      <c r="N14156" s="99"/>
      <c r="O14156" s="99"/>
      <c r="P14156" s="99"/>
      <c r="Q14156" s="99"/>
      <c r="R14156" s="99"/>
      <c r="S14156" s="99"/>
      <c r="T14156" s="99"/>
      <c r="U14156" s="99"/>
      <c r="V14156" s="99"/>
      <c r="W14156" s="99"/>
      <c r="X14156" s="99"/>
      <c r="Y14156" s="99"/>
      <c r="Z14156" s="99"/>
      <c r="AF14156" s="326"/>
    </row>
    <row r="14157" spans="1:32" x14ac:dyDescent="0.25">
      <c r="A14157" s="44" t="s">
        <v>19653</v>
      </c>
      <c r="B14157" s="44" t="s">
        <v>10031</v>
      </c>
      <c r="C14157" s="45">
        <v>240101</v>
      </c>
      <c r="D14157" s="45" t="s">
        <v>12340</v>
      </c>
      <c r="E14157" s="45" t="s">
        <v>10032</v>
      </c>
      <c r="AF14157" s="326"/>
    </row>
    <row r="14158" spans="1:32" x14ac:dyDescent="0.25">
      <c r="A14158" s="44" t="s">
        <v>19653</v>
      </c>
      <c r="B14158" s="44" t="s">
        <v>5447</v>
      </c>
      <c r="C14158" s="45">
        <v>240804</v>
      </c>
      <c r="D14158" s="45" t="s">
        <v>12340</v>
      </c>
      <c r="E14158" s="45" t="s">
        <v>12234</v>
      </c>
      <c r="AF14158" s="326"/>
    </row>
    <row r="14159" spans="1:32" x14ac:dyDescent="0.25">
      <c r="A14159" s="44" t="s">
        <v>19654</v>
      </c>
      <c r="B14159" s="44" t="s">
        <v>5639</v>
      </c>
      <c r="C14159" s="45">
        <v>26010401</v>
      </c>
      <c r="D14159" s="45" t="s">
        <v>12340</v>
      </c>
      <c r="E14159" s="45" t="s">
        <v>18836</v>
      </c>
      <c r="AF14159" s="326"/>
    </row>
    <row r="14160" spans="1:32" x14ac:dyDescent="0.25">
      <c r="A14160" s="44" t="s">
        <v>19654</v>
      </c>
      <c r="B14160" s="44" t="s">
        <v>3298</v>
      </c>
      <c r="C14160" s="45">
        <v>26010402</v>
      </c>
      <c r="D14160" s="45" t="s">
        <v>12340</v>
      </c>
      <c r="E14160" s="45" t="s">
        <v>18836</v>
      </c>
      <c r="AF14160" s="326"/>
    </row>
    <row r="14161" spans="1:32" x14ac:dyDescent="0.25">
      <c r="A14161" s="44" t="s">
        <v>17235</v>
      </c>
      <c r="B14161" s="44" t="s">
        <v>3597</v>
      </c>
      <c r="C14161" s="45">
        <v>250503</v>
      </c>
      <c r="D14161" s="45" t="s">
        <v>12340</v>
      </c>
      <c r="E14161" s="45" t="s">
        <v>16904</v>
      </c>
      <c r="AF14161" s="326"/>
    </row>
    <row r="14162" spans="1:32" x14ac:dyDescent="0.25">
      <c r="A14162" s="44" t="s">
        <v>13004</v>
      </c>
      <c r="B14162" s="44" t="s">
        <v>18988</v>
      </c>
      <c r="C14162" s="45">
        <v>240901</v>
      </c>
      <c r="D14162" s="45" t="s">
        <v>12340</v>
      </c>
      <c r="E14162" s="45" t="s">
        <v>5075</v>
      </c>
      <c r="AF14162" s="326"/>
    </row>
    <row r="14163" spans="1:32" x14ac:dyDescent="0.3">
      <c r="A14163" s="372" t="s">
        <v>852</v>
      </c>
      <c r="B14163" s="372" t="s">
        <v>1208</v>
      </c>
      <c r="C14163" s="125" t="s">
        <v>11149</v>
      </c>
      <c r="D14163" s="32" t="s">
        <v>20621</v>
      </c>
      <c r="E14163" s="125" t="s">
        <v>2686</v>
      </c>
      <c r="F14163" s="125" t="s">
        <v>1236</v>
      </c>
      <c r="G14163" s="125" t="s">
        <v>1237</v>
      </c>
      <c r="AF14163" s="326"/>
    </row>
    <row r="14164" spans="1:32" x14ac:dyDescent="0.25">
      <c r="A14164" s="44" t="s">
        <v>852</v>
      </c>
      <c r="B14164" s="44" t="s">
        <v>2433</v>
      </c>
      <c r="C14164" s="45">
        <v>230105</v>
      </c>
      <c r="D14164" s="45" t="s">
        <v>12340</v>
      </c>
      <c r="E14164" s="45" t="s">
        <v>5580</v>
      </c>
      <c r="AF14164" s="326"/>
    </row>
    <row r="14165" spans="1:32" x14ac:dyDescent="0.25">
      <c r="A14165" s="44" t="s">
        <v>852</v>
      </c>
      <c r="B14165" s="44" t="s">
        <v>3160</v>
      </c>
      <c r="C14165" s="45">
        <v>230901</v>
      </c>
      <c r="D14165" s="45" t="s">
        <v>12340</v>
      </c>
      <c r="E14165" s="45" t="s">
        <v>8524</v>
      </c>
      <c r="AF14165" s="326"/>
    </row>
    <row r="14166" spans="1:32" x14ac:dyDescent="0.25">
      <c r="A14166" s="44" t="s">
        <v>13436</v>
      </c>
      <c r="B14166" s="44" t="s">
        <v>13113</v>
      </c>
      <c r="C14166" s="45">
        <v>28.24</v>
      </c>
      <c r="D14166" s="45" t="s">
        <v>13565</v>
      </c>
      <c r="E14166" s="46">
        <v>47299</v>
      </c>
      <c r="F14166" s="45"/>
      <c r="G14166" s="93"/>
      <c r="H14166" s="93"/>
      <c r="I14166" s="99"/>
      <c r="J14166" s="99"/>
      <c r="K14166" s="99"/>
      <c r="L14166" s="99"/>
      <c r="M14166" s="99"/>
      <c r="N14166" s="99"/>
      <c r="O14166" s="99"/>
      <c r="P14166" s="99"/>
      <c r="Q14166" s="99"/>
      <c r="R14166" s="99"/>
      <c r="S14166" s="99"/>
      <c r="T14166" s="99"/>
      <c r="U14166" s="99"/>
      <c r="V14166" s="99"/>
      <c r="W14166" s="99"/>
      <c r="X14166" s="99"/>
      <c r="Y14166" s="99"/>
      <c r="Z14166" s="99"/>
      <c r="AF14166" s="326"/>
    </row>
    <row r="14167" spans="1:32" x14ac:dyDescent="0.25">
      <c r="A14167" s="44" t="s">
        <v>2429</v>
      </c>
      <c r="B14167" s="44" t="s">
        <v>18840</v>
      </c>
      <c r="C14167" s="45">
        <v>260202</v>
      </c>
      <c r="D14167" s="45" t="s">
        <v>12340</v>
      </c>
      <c r="E14167" s="45" t="s">
        <v>10021</v>
      </c>
      <c r="AF14167" s="326"/>
    </row>
    <row r="14168" spans="1:32" x14ac:dyDescent="0.25">
      <c r="A14168" s="44" t="s">
        <v>2429</v>
      </c>
      <c r="B14168" s="44" t="s">
        <v>12232</v>
      </c>
      <c r="C14168" s="45">
        <v>240801</v>
      </c>
      <c r="D14168" s="45" t="s">
        <v>12340</v>
      </c>
      <c r="E14168" s="45" t="s">
        <v>5239</v>
      </c>
      <c r="AF14168" s="326"/>
    </row>
    <row r="14169" spans="1:32" x14ac:dyDescent="0.25">
      <c r="A14169" s="44" t="s">
        <v>2429</v>
      </c>
      <c r="B14169" s="44" t="s">
        <v>11299</v>
      </c>
      <c r="C14169" s="45">
        <v>24020301</v>
      </c>
      <c r="D14169" s="45" t="s">
        <v>12340</v>
      </c>
      <c r="E14169" s="45" t="s">
        <v>5444</v>
      </c>
      <c r="AF14169" s="326"/>
    </row>
    <row r="14170" spans="1:32" x14ac:dyDescent="0.25">
      <c r="A14170" s="44" t="s">
        <v>2429</v>
      </c>
      <c r="B14170" s="44" t="s">
        <v>3157</v>
      </c>
      <c r="C14170" s="45">
        <v>230305</v>
      </c>
      <c r="D14170" s="45" t="s">
        <v>12340</v>
      </c>
      <c r="E14170" s="45" t="s">
        <v>3276</v>
      </c>
      <c r="AF14170" s="326"/>
    </row>
    <row r="14171" spans="1:32" x14ac:dyDescent="0.25">
      <c r="A14171" s="44" t="s">
        <v>2429</v>
      </c>
      <c r="B14171" s="44" t="s">
        <v>2433</v>
      </c>
      <c r="C14171" s="45">
        <v>230105</v>
      </c>
      <c r="D14171" s="45" t="s">
        <v>12340</v>
      </c>
      <c r="E14171" s="45" t="s">
        <v>5580</v>
      </c>
      <c r="AF14171" s="326"/>
    </row>
    <row r="14172" spans="1:32" x14ac:dyDescent="0.25">
      <c r="A14172" s="44" t="s">
        <v>17236</v>
      </c>
      <c r="B14172" s="44" t="s">
        <v>3597</v>
      </c>
      <c r="C14172" s="45">
        <v>250503</v>
      </c>
      <c r="D14172" s="45" t="s">
        <v>12340</v>
      </c>
      <c r="E14172" s="45" t="s">
        <v>16904</v>
      </c>
      <c r="AF14172" s="326"/>
    </row>
    <row r="14173" spans="1:32" x14ac:dyDescent="0.25">
      <c r="A14173" s="44" t="s">
        <v>10309</v>
      </c>
      <c r="B14173" s="92" t="s">
        <v>10390</v>
      </c>
      <c r="C14173" s="56" t="s">
        <v>10120</v>
      </c>
      <c r="D14173" s="146" t="s">
        <v>10389</v>
      </c>
      <c r="E14173" s="107">
        <v>45838</v>
      </c>
      <c r="F14173" s="93"/>
      <c r="G14173" s="93"/>
      <c r="H14173" s="93"/>
      <c r="I14173" s="99"/>
      <c r="J14173" s="99"/>
      <c r="K14173" s="99"/>
      <c r="L14173" s="99"/>
      <c r="M14173" s="44"/>
      <c r="N14173" s="99"/>
      <c r="O14173" s="99"/>
      <c r="P14173" s="99"/>
      <c r="Q14173" s="99"/>
      <c r="R14173" s="99"/>
      <c r="S14173" s="99"/>
      <c r="T14173" s="99"/>
      <c r="U14173" s="99"/>
      <c r="V14173" s="99"/>
      <c r="W14173" s="99"/>
      <c r="X14173" s="99"/>
      <c r="Y14173" s="99"/>
      <c r="Z14173" s="99"/>
      <c r="AF14173" s="326"/>
    </row>
    <row r="14174" spans="1:32" x14ac:dyDescent="0.3">
      <c r="A14174" s="372" t="s">
        <v>12491</v>
      </c>
      <c r="B14174" s="372" t="s">
        <v>1210</v>
      </c>
      <c r="C14174" s="125" t="s">
        <v>12344</v>
      </c>
      <c r="D14174" s="32" t="s">
        <v>20621</v>
      </c>
      <c r="E14174" s="125" t="s">
        <v>5075</v>
      </c>
      <c r="F14174" s="125" t="s">
        <v>1236</v>
      </c>
      <c r="G14174" s="125" t="s">
        <v>1237</v>
      </c>
      <c r="AF14174" s="326"/>
    </row>
    <row r="14175" spans="1:32" x14ac:dyDescent="0.25">
      <c r="A14175" s="44" t="s">
        <v>18191</v>
      </c>
      <c r="B14175" s="44" t="s">
        <v>16315</v>
      </c>
      <c r="C14175" s="45" t="s">
        <v>18451</v>
      </c>
      <c r="D14175" s="93" t="s">
        <v>3876</v>
      </c>
      <c r="E14175" s="359">
        <f>DATE(2029,8,5)</f>
        <v>47335</v>
      </c>
      <c r="F14175" s="93"/>
      <c r="G14175" s="93"/>
      <c r="H14175" s="93"/>
      <c r="I14175" s="99"/>
      <c r="J14175" s="99"/>
      <c r="K14175" s="99"/>
      <c r="L14175" s="99"/>
      <c r="M14175" s="99"/>
      <c r="N14175" s="99"/>
      <c r="O14175" s="99"/>
      <c r="P14175" s="99"/>
      <c r="Q14175" s="99"/>
      <c r="R14175" s="99"/>
      <c r="S14175" s="99"/>
      <c r="T14175" s="99"/>
      <c r="U14175" s="99"/>
      <c r="V14175" s="99"/>
      <c r="W14175" s="99"/>
      <c r="X14175" s="99"/>
      <c r="Y14175" s="99"/>
      <c r="Z14175" s="99"/>
      <c r="AF14175" s="326"/>
    </row>
    <row r="14176" spans="1:32" x14ac:dyDescent="0.3">
      <c r="A14176" s="372" t="s">
        <v>45</v>
      </c>
      <c r="B14176" s="372" t="s">
        <v>12354</v>
      </c>
      <c r="C14176" s="125" t="s">
        <v>12187</v>
      </c>
      <c r="D14176" s="32" t="s">
        <v>20621</v>
      </c>
      <c r="E14176" s="125" t="s">
        <v>5239</v>
      </c>
      <c r="F14176" s="125" t="s">
        <v>1236</v>
      </c>
      <c r="G14176" s="125" t="s">
        <v>1237</v>
      </c>
      <c r="AF14176" s="326"/>
    </row>
    <row r="14177" spans="1:32" x14ac:dyDescent="0.25">
      <c r="A14177" s="57" t="s">
        <v>45</v>
      </c>
      <c r="B14177" s="92" t="s">
        <v>3862</v>
      </c>
      <c r="C14177" s="93" t="s">
        <v>3860</v>
      </c>
      <c r="D14177" s="93" t="s">
        <v>3861</v>
      </c>
      <c r="E14177" s="94">
        <v>46203</v>
      </c>
      <c r="F14177" s="93"/>
      <c r="G14177" s="93"/>
      <c r="H14177" s="93"/>
      <c r="I14177" s="99"/>
      <c r="J14177" s="99"/>
      <c r="K14177" s="99"/>
      <c r="L14177" s="44"/>
      <c r="M14177" s="44"/>
      <c r="N14177" s="99"/>
      <c r="O14177" s="99"/>
      <c r="P14177" s="99"/>
      <c r="Q14177" s="99"/>
      <c r="R14177" s="99"/>
      <c r="S14177" s="99"/>
      <c r="T14177" s="99"/>
      <c r="U14177" s="99"/>
      <c r="V14177" s="99"/>
      <c r="W14177" s="99"/>
      <c r="X14177" s="99"/>
      <c r="Y14177" s="99"/>
      <c r="Z14177" s="99"/>
      <c r="AA14177" s="380"/>
      <c r="AF14177" s="326"/>
    </row>
    <row r="14178" spans="1:32" x14ac:dyDescent="0.25">
      <c r="A14178" s="44" t="s">
        <v>45</v>
      </c>
      <c r="B14178" s="44" t="s">
        <v>20342</v>
      </c>
      <c r="C14178" s="45" t="s">
        <v>10493</v>
      </c>
      <c r="D14178" s="32" t="s">
        <v>12570</v>
      </c>
      <c r="E14178" s="46">
        <v>46387</v>
      </c>
      <c r="AF14178" s="326"/>
    </row>
    <row r="14179" spans="1:32" x14ac:dyDescent="0.25">
      <c r="A14179" s="102" t="s">
        <v>3471</v>
      </c>
      <c r="B14179" s="92" t="s">
        <v>14075</v>
      </c>
      <c r="C14179" s="93" t="s">
        <v>14076</v>
      </c>
      <c r="D14179" s="93" t="s">
        <v>1250</v>
      </c>
      <c r="E14179" s="94">
        <v>47223</v>
      </c>
      <c r="F14179" s="93"/>
      <c r="G14179" s="93"/>
      <c r="H14179" s="93"/>
      <c r="I14179" s="99"/>
      <c r="J14179" s="99"/>
      <c r="K14179" s="99"/>
      <c r="L14179" s="99"/>
      <c r="M14179" s="99"/>
      <c r="N14179" s="99"/>
      <c r="O14179" s="99"/>
      <c r="P14179" s="99"/>
      <c r="Q14179" s="99"/>
      <c r="R14179" s="99"/>
      <c r="S14179" s="99"/>
      <c r="T14179" s="99"/>
      <c r="U14179" s="99"/>
      <c r="V14179" s="99"/>
      <c r="W14179" s="99"/>
      <c r="X14179" s="99"/>
      <c r="Y14179" s="99"/>
      <c r="Z14179" s="99"/>
      <c r="AF14179" s="326"/>
    </row>
    <row r="14180" spans="1:32" x14ac:dyDescent="0.25">
      <c r="A14180" s="67" t="s">
        <v>4536</v>
      </c>
      <c r="B14180" s="256" t="s">
        <v>7398</v>
      </c>
      <c r="C14180" s="53" t="s">
        <v>7444</v>
      </c>
      <c r="D14180" s="93" t="s">
        <v>5891</v>
      </c>
      <c r="E14180" s="257">
        <v>46824</v>
      </c>
      <c r="F14180" s="93"/>
      <c r="G14180" s="93"/>
      <c r="H14180" s="93"/>
      <c r="I14180" s="99"/>
      <c r="J14180" s="99"/>
      <c r="K14180" s="99"/>
      <c r="L14180" s="99"/>
      <c r="M14180" s="99"/>
      <c r="N14180" s="99"/>
      <c r="O14180" s="99"/>
      <c r="P14180" s="99"/>
      <c r="Q14180" s="99"/>
      <c r="R14180" s="99"/>
      <c r="S14180" s="99"/>
      <c r="T14180" s="99"/>
      <c r="U14180" s="99"/>
      <c r="V14180" s="99"/>
      <c r="W14180" s="99"/>
      <c r="X14180" s="99"/>
      <c r="Y14180" s="99"/>
      <c r="Z14180" s="99"/>
      <c r="AF14180" s="326"/>
    </row>
    <row r="14181" spans="1:32" x14ac:dyDescent="0.25">
      <c r="A14181" s="44" t="s">
        <v>4536</v>
      </c>
      <c r="B14181" s="44" t="s">
        <v>973</v>
      </c>
      <c r="C14181" s="45">
        <v>260101</v>
      </c>
      <c r="D14181" s="45" t="s">
        <v>12340</v>
      </c>
      <c r="E14181" s="45" t="s">
        <v>8976</v>
      </c>
      <c r="AF14181" s="326"/>
    </row>
    <row r="14182" spans="1:32" x14ac:dyDescent="0.25">
      <c r="A14182" s="44" t="s">
        <v>4536</v>
      </c>
      <c r="B14182" s="44" t="s">
        <v>2433</v>
      </c>
      <c r="C14182" s="45">
        <v>230105</v>
      </c>
      <c r="D14182" s="45" t="s">
        <v>12340</v>
      </c>
      <c r="E14182" s="45" t="s">
        <v>5580</v>
      </c>
      <c r="AF14182" s="326"/>
    </row>
    <row r="14183" spans="1:32" x14ac:dyDescent="0.25">
      <c r="A14183" s="44" t="s">
        <v>4536</v>
      </c>
      <c r="B14183" s="44" t="s">
        <v>977</v>
      </c>
      <c r="C14183" s="45">
        <v>230805</v>
      </c>
      <c r="D14183" s="45" t="s">
        <v>12340</v>
      </c>
      <c r="E14183" s="45" t="s">
        <v>4380</v>
      </c>
      <c r="AF14183" s="326"/>
    </row>
    <row r="14184" spans="1:32" x14ac:dyDescent="0.25">
      <c r="A14184" s="44" t="s">
        <v>4536</v>
      </c>
      <c r="B14184" s="44" t="s">
        <v>5447</v>
      </c>
      <c r="C14184" s="45">
        <v>250802</v>
      </c>
      <c r="D14184" s="45" t="s">
        <v>12340</v>
      </c>
      <c r="E14184" s="45" t="s">
        <v>10682</v>
      </c>
      <c r="AF14184" s="326"/>
    </row>
    <row r="14185" spans="1:32" x14ac:dyDescent="0.25">
      <c r="A14185" s="86" t="s">
        <v>4283</v>
      </c>
      <c r="B14185" s="44" t="s">
        <v>17386</v>
      </c>
      <c r="C14185" s="45">
        <v>8.26</v>
      </c>
      <c r="D14185" s="45" t="s">
        <v>13565</v>
      </c>
      <c r="E14185" s="46">
        <v>47787</v>
      </c>
      <c r="F14185" s="45"/>
      <c r="G14185" s="93"/>
      <c r="H14185" s="93"/>
      <c r="I14185" s="99"/>
      <c r="J14185" s="99"/>
      <c r="K14185" s="99"/>
      <c r="L14185" s="99"/>
      <c r="M14185" s="99"/>
      <c r="N14185" s="99"/>
      <c r="O14185" s="99"/>
      <c r="P14185" s="99"/>
      <c r="Q14185" s="99"/>
      <c r="R14185" s="99"/>
      <c r="S14185" s="99"/>
      <c r="T14185" s="99"/>
      <c r="U14185" s="99"/>
      <c r="V14185" s="99"/>
      <c r="W14185" s="99"/>
      <c r="X14185" s="99"/>
      <c r="Y14185" s="99"/>
      <c r="Z14185" s="99"/>
      <c r="AF14185" s="326"/>
    </row>
    <row r="14186" spans="1:32" x14ac:dyDescent="0.25">
      <c r="A14186" s="44" t="s">
        <v>4283</v>
      </c>
      <c r="B14186" s="44" t="s">
        <v>13127</v>
      </c>
      <c r="C14186" s="45">
        <v>13.24</v>
      </c>
      <c r="D14186" s="45" t="s">
        <v>13565</v>
      </c>
      <c r="E14186" s="46">
        <v>47299</v>
      </c>
      <c r="F14186" s="45"/>
      <c r="G14186" s="93"/>
      <c r="H14186" s="93"/>
      <c r="I14186" s="99"/>
      <c r="J14186" s="99"/>
      <c r="K14186" s="99"/>
      <c r="L14186" s="99"/>
      <c r="M14186" s="99"/>
      <c r="N14186" s="99"/>
      <c r="O14186" s="99"/>
      <c r="P14186" s="99"/>
      <c r="Q14186" s="99"/>
      <c r="R14186" s="99"/>
      <c r="S14186" s="99"/>
      <c r="T14186" s="99"/>
      <c r="U14186" s="99"/>
      <c r="V14186" s="99"/>
      <c r="W14186" s="99"/>
      <c r="X14186" s="99"/>
      <c r="Y14186" s="99"/>
      <c r="Z14186" s="99"/>
      <c r="AF14186" s="326"/>
    </row>
    <row r="14187" spans="1:32" x14ac:dyDescent="0.25">
      <c r="A14187" s="44" t="s">
        <v>4283</v>
      </c>
      <c r="B14187" s="44" t="s">
        <v>5100</v>
      </c>
      <c r="C14187" s="45" t="s">
        <v>15745</v>
      </c>
      <c r="D14187" s="46" t="s">
        <v>13037</v>
      </c>
      <c r="E14187" s="46">
        <v>46250</v>
      </c>
      <c r="AF14187" s="326"/>
    </row>
    <row r="14188" spans="1:32" x14ac:dyDescent="0.25">
      <c r="A14188" s="44" t="s">
        <v>4283</v>
      </c>
      <c r="B14188" s="44" t="s">
        <v>5100</v>
      </c>
      <c r="C14188" s="45" t="s">
        <v>15745</v>
      </c>
      <c r="D14188" s="46" t="s">
        <v>13037</v>
      </c>
      <c r="E14188" s="46">
        <v>46250</v>
      </c>
      <c r="AF14188" s="326"/>
    </row>
    <row r="14189" spans="1:32" x14ac:dyDescent="0.25">
      <c r="A14189" s="44" t="s">
        <v>4283</v>
      </c>
      <c r="B14189" s="44" t="s">
        <v>5100</v>
      </c>
      <c r="C14189" s="45" t="s">
        <v>15745</v>
      </c>
      <c r="D14189" s="46" t="s">
        <v>13037</v>
      </c>
      <c r="E14189" s="46">
        <v>46250</v>
      </c>
      <c r="AF14189" s="326"/>
    </row>
    <row r="14190" spans="1:32" x14ac:dyDescent="0.25">
      <c r="A14190" s="44" t="s">
        <v>4283</v>
      </c>
      <c r="B14190" s="44" t="s">
        <v>5100</v>
      </c>
      <c r="C14190" s="45" t="s">
        <v>15745</v>
      </c>
      <c r="D14190" s="46" t="s">
        <v>13037</v>
      </c>
      <c r="E14190" s="46">
        <v>46250</v>
      </c>
      <c r="AF14190" s="326"/>
    </row>
    <row r="14191" spans="1:32" x14ac:dyDescent="0.25">
      <c r="A14191" s="44" t="s">
        <v>4283</v>
      </c>
      <c r="B14191" s="44" t="s">
        <v>1969</v>
      </c>
      <c r="C14191" s="45" t="s">
        <v>10793</v>
      </c>
      <c r="D14191" s="46" t="s">
        <v>13037</v>
      </c>
      <c r="E14191" s="46">
        <v>46193</v>
      </c>
      <c r="AF14191" s="326"/>
    </row>
    <row r="14192" spans="1:32" x14ac:dyDescent="0.25">
      <c r="A14192" s="44" t="s">
        <v>4283</v>
      </c>
      <c r="B14192" s="44" t="s">
        <v>1969</v>
      </c>
      <c r="C14192" s="45" t="s">
        <v>10793</v>
      </c>
      <c r="D14192" s="46" t="s">
        <v>13037</v>
      </c>
      <c r="E14192" s="46">
        <v>46193</v>
      </c>
      <c r="AF14192" s="326"/>
    </row>
    <row r="14193" spans="1:32" x14ac:dyDescent="0.25">
      <c r="A14193" s="44" t="s">
        <v>4283</v>
      </c>
      <c r="B14193" s="44" t="s">
        <v>1969</v>
      </c>
      <c r="C14193" s="45" t="s">
        <v>10793</v>
      </c>
      <c r="D14193" s="46" t="s">
        <v>13037</v>
      </c>
      <c r="E14193" s="46">
        <v>46193</v>
      </c>
      <c r="AF14193" s="326"/>
    </row>
    <row r="14194" spans="1:32" x14ac:dyDescent="0.25">
      <c r="A14194" s="44" t="s">
        <v>9691</v>
      </c>
      <c r="B14194" s="44" t="s">
        <v>15902</v>
      </c>
      <c r="C14194" s="45" t="s">
        <v>5408</v>
      </c>
      <c r="D14194" s="93" t="s">
        <v>3876</v>
      </c>
      <c r="E14194" s="359">
        <f>DATE(2026,12,20)</f>
        <v>46376</v>
      </c>
      <c r="F14194" s="93"/>
      <c r="G14194" s="93"/>
      <c r="H14194" s="93"/>
      <c r="I14194" s="99"/>
      <c r="J14194" s="99"/>
      <c r="K14194" s="99"/>
      <c r="L14194" s="99"/>
      <c r="M14194" s="99"/>
      <c r="N14194" s="99"/>
      <c r="O14194" s="99"/>
      <c r="P14194" s="99"/>
      <c r="Q14194" s="99"/>
      <c r="R14194" s="99"/>
      <c r="S14194" s="99"/>
      <c r="T14194" s="99"/>
      <c r="U14194" s="99"/>
      <c r="V14194" s="99"/>
      <c r="W14194" s="99"/>
      <c r="X14194" s="99"/>
      <c r="Y14194" s="99"/>
      <c r="Z14194" s="99"/>
      <c r="AA14194" s="380"/>
      <c r="AF14194" s="326"/>
    </row>
    <row r="14195" spans="1:32" x14ac:dyDescent="0.25">
      <c r="A14195" s="57" t="s">
        <v>3830</v>
      </c>
      <c r="B14195" s="92" t="s">
        <v>3862</v>
      </c>
      <c r="C14195" s="93" t="s">
        <v>3860</v>
      </c>
      <c r="D14195" s="93" t="s">
        <v>3861</v>
      </c>
      <c r="E14195" s="94">
        <v>46203</v>
      </c>
      <c r="F14195" s="93"/>
      <c r="G14195" s="93"/>
      <c r="H14195" s="93"/>
      <c r="I14195" s="99"/>
      <c r="J14195" s="99"/>
      <c r="K14195" s="99"/>
      <c r="L14195" s="44"/>
      <c r="M14195" s="44"/>
      <c r="N14195" s="99"/>
      <c r="O14195" s="99"/>
      <c r="P14195" s="99"/>
      <c r="Q14195" s="99"/>
      <c r="R14195" s="99"/>
      <c r="S14195" s="99"/>
      <c r="T14195" s="99"/>
      <c r="U14195" s="99"/>
      <c r="V14195" s="99"/>
      <c r="W14195" s="99"/>
      <c r="X14195" s="99"/>
      <c r="Y14195" s="99"/>
      <c r="Z14195" s="99"/>
      <c r="AA14195" s="380"/>
      <c r="AF14195" s="326"/>
    </row>
    <row r="14196" spans="1:32" x14ac:dyDescent="0.25">
      <c r="A14196" s="44" t="s">
        <v>17237</v>
      </c>
      <c r="B14196" s="44" t="s">
        <v>2433</v>
      </c>
      <c r="C14196" s="45">
        <v>250106</v>
      </c>
      <c r="D14196" s="45" t="s">
        <v>12340</v>
      </c>
      <c r="E14196" s="45" t="s">
        <v>12896</v>
      </c>
      <c r="AF14196" s="326"/>
    </row>
    <row r="14197" spans="1:32" x14ac:dyDescent="0.25">
      <c r="A14197" s="44" t="s">
        <v>14144</v>
      </c>
      <c r="B14197" s="44" t="s">
        <v>20398</v>
      </c>
      <c r="C14197" s="45" t="s">
        <v>14082</v>
      </c>
      <c r="D14197" s="32" t="s">
        <v>12570</v>
      </c>
      <c r="E14197" s="46">
        <v>46418</v>
      </c>
      <c r="AF14197" s="326"/>
    </row>
    <row r="14198" spans="1:32" x14ac:dyDescent="0.3">
      <c r="A14198" s="372" t="s">
        <v>12057</v>
      </c>
      <c r="B14198" s="372" t="s">
        <v>3578</v>
      </c>
      <c r="C14198" s="125" t="s">
        <v>11923</v>
      </c>
      <c r="D14198" s="32" t="s">
        <v>20621</v>
      </c>
      <c r="E14198" s="125" t="s">
        <v>2686</v>
      </c>
      <c r="F14198" s="125" t="s">
        <v>1236</v>
      </c>
      <c r="G14198" s="125" t="s">
        <v>1237</v>
      </c>
      <c r="AF14198" s="326"/>
    </row>
    <row r="14199" spans="1:32" x14ac:dyDescent="0.25">
      <c r="A14199" s="44" t="s">
        <v>3707</v>
      </c>
      <c r="B14199" s="44" t="s">
        <v>18842</v>
      </c>
      <c r="C14199" s="45">
        <v>26020101</v>
      </c>
      <c r="D14199" s="45" t="s">
        <v>12340</v>
      </c>
      <c r="E14199" s="45" t="s">
        <v>10021</v>
      </c>
      <c r="AF14199" s="326"/>
    </row>
    <row r="14200" spans="1:32" x14ac:dyDescent="0.25">
      <c r="A14200" s="44" t="s">
        <v>3707</v>
      </c>
      <c r="B14200" s="44" t="s">
        <v>3298</v>
      </c>
      <c r="C14200" s="45">
        <v>26010402</v>
      </c>
      <c r="D14200" s="45" t="s">
        <v>12340</v>
      </c>
      <c r="E14200" s="45" t="s">
        <v>18836</v>
      </c>
      <c r="AF14200" s="326"/>
    </row>
    <row r="14201" spans="1:32" x14ac:dyDescent="0.25">
      <c r="A14201" s="44" t="s">
        <v>3707</v>
      </c>
      <c r="B14201" s="44" t="s">
        <v>5639</v>
      </c>
      <c r="C14201" s="45">
        <v>26010401</v>
      </c>
      <c r="D14201" s="45" t="s">
        <v>12340</v>
      </c>
      <c r="E14201" s="45" t="s">
        <v>18836</v>
      </c>
      <c r="AF14201" s="326"/>
    </row>
    <row r="14202" spans="1:32" x14ac:dyDescent="0.25">
      <c r="A14202" s="44" t="s">
        <v>3707</v>
      </c>
      <c r="B14202" s="44" t="s">
        <v>7119</v>
      </c>
      <c r="C14202" s="45">
        <v>26020102</v>
      </c>
      <c r="D14202" s="45" t="s">
        <v>12340</v>
      </c>
      <c r="E14202" s="45" t="s">
        <v>10021</v>
      </c>
      <c r="AF14202" s="326"/>
    </row>
    <row r="14203" spans="1:32" x14ac:dyDescent="0.25">
      <c r="A14203" s="44" t="s">
        <v>3707</v>
      </c>
      <c r="B14203" s="44" t="s">
        <v>7117</v>
      </c>
      <c r="C14203" s="45">
        <v>260203</v>
      </c>
      <c r="D14203" s="45" t="s">
        <v>12340</v>
      </c>
      <c r="E14203" s="45" t="s">
        <v>10021</v>
      </c>
      <c r="AF14203" s="326"/>
    </row>
    <row r="14204" spans="1:32" x14ac:dyDescent="0.25">
      <c r="A14204" s="44" t="s">
        <v>3707</v>
      </c>
      <c r="B14204" s="44" t="s">
        <v>4480</v>
      </c>
      <c r="C14204" s="45">
        <v>24090702</v>
      </c>
      <c r="D14204" s="45" t="s">
        <v>12340</v>
      </c>
      <c r="E14204" s="45" t="s">
        <v>5075</v>
      </c>
      <c r="AF14204" s="326"/>
    </row>
    <row r="14205" spans="1:32" x14ac:dyDescent="0.25">
      <c r="A14205" s="44" t="s">
        <v>3707</v>
      </c>
      <c r="B14205" s="44" t="s">
        <v>12966</v>
      </c>
      <c r="C14205" s="45">
        <v>24090701</v>
      </c>
      <c r="D14205" s="45" t="s">
        <v>12340</v>
      </c>
      <c r="E14205" s="45" t="s">
        <v>5075</v>
      </c>
      <c r="AF14205" s="326"/>
    </row>
    <row r="14206" spans="1:32" x14ac:dyDescent="0.25">
      <c r="A14206" s="44" t="s">
        <v>3707</v>
      </c>
      <c r="B14206" s="44" t="s">
        <v>972</v>
      </c>
      <c r="C14206" s="45">
        <v>240803</v>
      </c>
      <c r="D14206" s="45" t="s">
        <v>12340</v>
      </c>
      <c r="E14206" s="45" t="s">
        <v>5239</v>
      </c>
      <c r="AF14206" s="326"/>
    </row>
    <row r="14207" spans="1:32" x14ac:dyDescent="0.25">
      <c r="A14207" s="44" t="s">
        <v>5680</v>
      </c>
      <c r="B14207" s="44" t="s">
        <v>2267</v>
      </c>
      <c r="C14207" s="45">
        <v>25090101</v>
      </c>
      <c r="D14207" s="45" t="s">
        <v>12340</v>
      </c>
      <c r="E14207" s="45" t="s">
        <v>5246</v>
      </c>
      <c r="AF14207" s="326"/>
    </row>
    <row r="14208" spans="1:32" x14ac:dyDescent="0.25">
      <c r="A14208" s="44" t="s">
        <v>5680</v>
      </c>
      <c r="B14208" s="44" t="s">
        <v>3161</v>
      </c>
      <c r="C14208" s="45">
        <v>25090102</v>
      </c>
      <c r="D14208" s="45" t="s">
        <v>12340</v>
      </c>
      <c r="E14208" s="45" t="s">
        <v>5246</v>
      </c>
      <c r="AF14208" s="326"/>
    </row>
    <row r="14209" spans="1:32" x14ac:dyDescent="0.25">
      <c r="A14209" s="44" t="s">
        <v>608</v>
      </c>
      <c r="B14209" s="44" t="s">
        <v>20335</v>
      </c>
      <c r="C14209" s="45" t="s">
        <v>10492</v>
      </c>
      <c r="D14209" s="32" t="s">
        <v>12570</v>
      </c>
      <c r="E14209" s="46">
        <v>46538</v>
      </c>
      <c r="AF14209" s="326"/>
    </row>
    <row r="14210" spans="1:32" x14ac:dyDescent="0.25">
      <c r="A14210" s="44" t="s">
        <v>608</v>
      </c>
      <c r="B14210" s="44" t="s">
        <v>20395</v>
      </c>
      <c r="C14210" s="45" t="s">
        <v>8669</v>
      </c>
      <c r="D14210" s="32" t="s">
        <v>12570</v>
      </c>
      <c r="E14210" s="46">
        <v>46265</v>
      </c>
      <c r="AF14210" s="326"/>
    </row>
    <row r="14211" spans="1:32" x14ac:dyDescent="0.25">
      <c r="A14211" s="44" t="s">
        <v>608</v>
      </c>
      <c r="B14211" s="44" t="s">
        <v>20398</v>
      </c>
      <c r="C14211" s="45" t="s">
        <v>14082</v>
      </c>
      <c r="D14211" s="32" t="s">
        <v>12570</v>
      </c>
      <c r="E14211" s="46">
        <v>46418</v>
      </c>
      <c r="AF14211" s="326"/>
    </row>
    <row r="14212" spans="1:32" x14ac:dyDescent="0.25">
      <c r="A14212" s="44" t="s">
        <v>853</v>
      </c>
      <c r="B14212" s="44" t="s">
        <v>2433</v>
      </c>
      <c r="C14212" s="45">
        <v>230105</v>
      </c>
      <c r="D14212" s="45" t="s">
        <v>12340</v>
      </c>
      <c r="E14212" s="45" t="s">
        <v>5580</v>
      </c>
      <c r="AF14212" s="326"/>
    </row>
    <row r="14213" spans="1:32" x14ac:dyDescent="0.25">
      <c r="A14213" s="44" t="s">
        <v>14740</v>
      </c>
      <c r="B14213" s="44" t="s">
        <v>13169</v>
      </c>
      <c r="C14213" s="45">
        <v>19.25</v>
      </c>
      <c r="D14213" s="45" t="s">
        <v>13565</v>
      </c>
      <c r="E14213" s="46">
        <v>47664</v>
      </c>
      <c r="F14213" s="45"/>
      <c r="G14213" s="93"/>
      <c r="H14213" s="93"/>
      <c r="I14213" s="99"/>
      <c r="J14213" s="99"/>
      <c r="K14213" s="99"/>
      <c r="L14213" s="99"/>
      <c r="M14213" s="99"/>
      <c r="N14213" s="99"/>
      <c r="O14213" s="99"/>
      <c r="P14213" s="99"/>
      <c r="Q14213" s="99"/>
      <c r="R14213" s="99"/>
      <c r="S14213" s="99"/>
      <c r="T14213" s="99"/>
      <c r="U14213" s="99"/>
      <c r="V14213" s="99"/>
      <c r="W14213" s="99"/>
      <c r="X14213" s="99"/>
      <c r="Y14213" s="99"/>
      <c r="Z14213" s="99"/>
      <c r="AF14213" s="326"/>
    </row>
    <row r="14214" spans="1:32" x14ac:dyDescent="0.25">
      <c r="A14214" s="135" t="s">
        <v>6195</v>
      </c>
      <c r="B14214" s="131" t="s">
        <v>6186</v>
      </c>
      <c r="C14214" s="93" t="s">
        <v>6187</v>
      </c>
      <c r="D14214" s="93" t="s">
        <v>1250</v>
      </c>
      <c r="E14214" s="94">
        <v>46341</v>
      </c>
      <c r="F14214" s="93"/>
      <c r="G14214" s="93"/>
      <c r="H14214" s="93"/>
      <c r="I14214" s="99"/>
      <c r="J14214" s="99"/>
      <c r="K14214" s="99"/>
      <c r="L14214" s="44"/>
      <c r="M14214" s="44"/>
      <c r="N14214" s="99"/>
      <c r="O14214" s="99"/>
      <c r="P14214" s="99"/>
      <c r="Q14214" s="99"/>
      <c r="R14214" s="99"/>
      <c r="S14214" s="99"/>
      <c r="T14214" s="99"/>
      <c r="U14214" s="99"/>
      <c r="V14214" s="99"/>
      <c r="W14214" s="99"/>
      <c r="X14214" s="99"/>
      <c r="Y14214" s="99"/>
      <c r="Z14214" s="99"/>
      <c r="AA14214" s="380"/>
      <c r="AF14214" s="326"/>
    </row>
    <row r="14215" spans="1:32" x14ac:dyDescent="0.25">
      <c r="A14215" s="44" t="s">
        <v>6195</v>
      </c>
      <c r="B14215" s="44" t="s">
        <v>11296</v>
      </c>
      <c r="C14215" s="45">
        <v>240402</v>
      </c>
      <c r="D14215" s="45" t="s">
        <v>12340</v>
      </c>
      <c r="E14215" s="45" t="s">
        <v>5311</v>
      </c>
      <c r="AF14215" s="326"/>
    </row>
    <row r="14216" spans="1:32" x14ac:dyDescent="0.25">
      <c r="A14216" s="44" t="s">
        <v>6195</v>
      </c>
      <c r="B14216" s="44" t="s">
        <v>980</v>
      </c>
      <c r="C14216" s="45">
        <v>260103</v>
      </c>
      <c r="D14216" s="45" t="s">
        <v>12340</v>
      </c>
      <c r="E14216" s="45" t="s">
        <v>8976</v>
      </c>
      <c r="AF14216" s="326"/>
    </row>
    <row r="14217" spans="1:32" x14ac:dyDescent="0.25">
      <c r="A14217" s="44" t="s">
        <v>6195</v>
      </c>
      <c r="B14217" s="44" t="s">
        <v>970</v>
      </c>
      <c r="C14217" s="45">
        <v>231104</v>
      </c>
      <c r="D14217" s="45" t="s">
        <v>12340</v>
      </c>
      <c r="E14217" s="45" t="s">
        <v>9018</v>
      </c>
      <c r="AF14217" s="326"/>
    </row>
    <row r="14218" spans="1:32" x14ac:dyDescent="0.25">
      <c r="A14218" s="44" t="s">
        <v>6195</v>
      </c>
      <c r="B14218" s="44" t="s">
        <v>3598</v>
      </c>
      <c r="C14218" s="45">
        <v>240301</v>
      </c>
      <c r="D14218" s="45" t="s">
        <v>12340</v>
      </c>
      <c r="E14218" s="45" t="s">
        <v>10032</v>
      </c>
      <c r="AF14218" s="326"/>
    </row>
    <row r="14219" spans="1:32" x14ac:dyDescent="0.25">
      <c r="A14219" s="44" t="s">
        <v>13437</v>
      </c>
      <c r="B14219" s="44" t="s">
        <v>13196</v>
      </c>
      <c r="C14219" s="45">
        <v>15.23</v>
      </c>
      <c r="D14219" s="45" t="s">
        <v>13565</v>
      </c>
      <c r="E14219" s="46">
        <v>46934</v>
      </c>
      <c r="F14219" s="45"/>
      <c r="G14219" s="93"/>
      <c r="H14219" s="93"/>
      <c r="I14219" s="99"/>
      <c r="J14219" s="99"/>
      <c r="K14219" s="99"/>
      <c r="L14219" s="99"/>
      <c r="M14219" s="99"/>
      <c r="N14219" s="99"/>
      <c r="O14219" s="99"/>
      <c r="P14219" s="99"/>
      <c r="Q14219" s="99"/>
      <c r="R14219" s="99"/>
      <c r="S14219" s="99"/>
      <c r="T14219" s="99"/>
      <c r="U14219" s="99"/>
      <c r="V14219" s="99"/>
      <c r="W14219" s="99"/>
      <c r="X14219" s="99"/>
      <c r="Y14219" s="99"/>
      <c r="Z14219" s="99"/>
      <c r="AF14219" s="326"/>
    </row>
    <row r="14220" spans="1:32" x14ac:dyDescent="0.25">
      <c r="A14220" s="44" t="s">
        <v>13437</v>
      </c>
      <c r="B14220" s="44" t="s">
        <v>13197</v>
      </c>
      <c r="C14220" s="45">
        <v>16.23</v>
      </c>
      <c r="D14220" s="45" t="s">
        <v>13565</v>
      </c>
      <c r="E14220" s="46">
        <v>46934</v>
      </c>
      <c r="F14220" s="45"/>
      <c r="G14220" s="93"/>
      <c r="H14220" s="93"/>
      <c r="I14220" s="99"/>
      <c r="J14220" s="99"/>
      <c r="K14220" s="99"/>
      <c r="L14220" s="99"/>
      <c r="M14220" s="99"/>
      <c r="N14220" s="99"/>
      <c r="O14220" s="99"/>
      <c r="P14220" s="99"/>
      <c r="Q14220" s="99"/>
      <c r="R14220" s="99"/>
      <c r="S14220" s="99"/>
      <c r="T14220" s="99"/>
      <c r="U14220" s="99"/>
      <c r="V14220" s="99"/>
      <c r="W14220" s="99"/>
      <c r="X14220" s="99"/>
      <c r="Y14220" s="99"/>
      <c r="Z14220" s="99"/>
      <c r="AF14220" s="326"/>
    </row>
    <row r="14221" spans="1:32" x14ac:dyDescent="0.25">
      <c r="A14221" s="44" t="s">
        <v>3119</v>
      </c>
      <c r="B14221" s="44" t="s">
        <v>967</v>
      </c>
      <c r="C14221" s="45">
        <v>250601</v>
      </c>
      <c r="D14221" s="45" t="s">
        <v>12340</v>
      </c>
      <c r="E14221" s="45" t="s">
        <v>16905</v>
      </c>
      <c r="AF14221" s="326"/>
    </row>
    <row r="14222" spans="1:32" x14ac:dyDescent="0.3">
      <c r="A14222" s="372" t="s">
        <v>12492</v>
      </c>
      <c r="B14222" s="372" t="s">
        <v>12190</v>
      </c>
      <c r="C14222" s="125" t="s">
        <v>12191</v>
      </c>
      <c r="D14222" s="32" t="s">
        <v>20621</v>
      </c>
      <c r="E14222" s="125" t="s">
        <v>5239</v>
      </c>
      <c r="F14222" s="125" t="s">
        <v>1237</v>
      </c>
      <c r="G14222" s="125" t="s">
        <v>1237</v>
      </c>
      <c r="AF14222" s="326"/>
    </row>
    <row r="14223" spans="1:32" x14ac:dyDescent="0.3">
      <c r="A14223" s="372" t="s">
        <v>3013</v>
      </c>
      <c r="B14223" s="372" t="s">
        <v>1214</v>
      </c>
      <c r="C14223" s="125" t="s">
        <v>18610</v>
      </c>
      <c r="D14223" s="32" t="s">
        <v>20621</v>
      </c>
      <c r="E14223" s="125" t="s">
        <v>8976</v>
      </c>
      <c r="F14223" s="125" t="s">
        <v>1236</v>
      </c>
      <c r="G14223" s="125" t="s">
        <v>1237</v>
      </c>
      <c r="AF14223" s="326"/>
    </row>
    <row r="14224" spans="1:32" x14ac:dyDescent="0.25">
      <c r="A14224" s="44" t="s">
        <v>19655</v>
      </c>
      <c r="B14224" s="44" t="s">
        <v>5639</v>
      </c>
      <c r="C14224" s="45">
        <v>26010401</v>
      </c>
      <c r="D14224" s="45" t="s">
        <v>12340</v>
      </c>
      <c r="E14224" s="45" t="s">
        <v>18836</v>
      </c>
      <c r="AF14224" s="326"/>
    </row>
    <row r="14225" spans="1:32" x14ac:dyDescent="0.25">
      <c r="A14225" s="76" t="s">
        <v>8867</v>
      </c>
      <c r="B14225" s="44" t="s">
        <v>17386</v>
      </c>
      <c r="C14225" s="45">
        <v>8.26</v>
      </c>
      <c r="D14225" s="45" t="s">
        <v>13565</v>
      </c>
      <c r="E14225" s="46">
        <v>47787</v>
      </c>
      <c r="F14225" s="45" t="s">
        <v>1384</v>
      </c>
      <c r="G14225" s="93"/>
      <c r="H14225" s="93"/>
      <c r="I14225" s="99"/>
      <c r="J14225" s="99"/>
      <c r="K14225" s="99"/>
      <c r="L14225" s="99"/>
      <c r="M14225" s="99"/>
      <c r="N14225" s="99"/>
      <c r="O14225" s="99"/>
      <c r="P14225" s="99"/>
      <c r="Q14225" s="99"/>
      <c r="R14225" s="99"/>
      <c r="S14225" s="99"/>
      <c r="T14225" s="99"/>
      <c r="U14225" s="99"/>
      <c r="V14225" s="99"/>
      <c r="W14225" s="99"/>
      <c r="X14225" s="99"/>
      <c r="Y14225" s="99"/>
      <c r="Z14225" s="99"/>
      <c r="AF14225" s="326"/>
    </row>
    <row r="14226" spans="1:32" x14ac:dyDescent="0.25">
      <c r="A14226" s="44" t="s">
        <v>8867</v>
      </c>
      <c r="B14226" s="44" t="s">
        <v>20344</v>
      </c>
      <c r="C14226" s="45" t="s">
        <v>8813</v>
      </c>
      <c r="D14226" s="32" t="s">
        <v>12570</v>
      </c>
      <c r="E14226" s="46">
        <v>46387</v>
      </c>
      <c r="AF14226" s="326"/>
    </row>
    <row r="14227" spans="1:32" x14ac:dyDescent="0.25">
      <c r="A14227" s="44" t="s">
        <v>8867</v>
      </c>
      <c r="B14227" s="44" t="s">
        <v>5447</v>
      </c>
      <c r="C14227" s="45">
        <v>240804</v>
      </c>
      <c r="D14227" s="45" t="s">
        <v>12340</v>
      </c>
      <c r="E14227" s="45" t="s">
        <v>12234</v>
      </c>
      <c r="AF14227" s="326"/>
    </row>
    <row r="14228" spans="1:32" x14ac:dyDescent="0.25">
      <c r="A14228" s="44" t="s">
        <v>19656</v>
      </c>
      <c r="B14228" s="44" t="s">
        <v>990</v>
      </c>
      <c r="C14228" s="45">
        <v>260102</v>
      </c>
      <c r="D14228" s="45" t="s">
        <v>12340</v>
      </c>
      <c r="E14228" s="45" t="s">
        <v>8976</v>
      </c>
      <c r="AF14228" s="326"/>
    </row>
    <row r="14229" spans="1:32" x14ac:dyDescent="0.25">
      <c r="A14229" s="44" t="s">
        <v>19656</v>
      </c>
      <c r="B14229" s="44" t="s">
        <v>5639</v>
      </c>
      <c r="C14229" s="45">
        <v>26010401</v>
      </c>
      <c r="D14229" s="45" t="s">
        <v>12340</v>
      </c>
      <c r="E14229" s="45" t="s">
        <v>18836</v>
      </c>
      <c r="AF14229" s="326"/>
    </row>
    <row r="14230" spans="1:32" x14ac:dyDescent="0.25">
      <c r="A14230" s="44" t="s">
        <v>19656</v>
      </c>
      <c r="B14230" s="44" t="s">
        <v>3298</v>
      </c>
      <c r="C14230" s="45">
        <v>26010402</v>
      </c>
      <c r="D14230" s="45" t="s">
        <v>12340</v>
      </c>
      <c r="E14230" s="45" t="s">
        <v>18836</v>
      </c>
      <c r="AF14230" s="326"/>
    </row>
    <row r="14231" spans="1:32" x14ac:dyDescent="0.25">
      <c r="A14231" s="44" t="s">
        <v>854</v>
      </c>
      <c r="B14231" s="44" t="s">
        <v>968</v>
      </c>
      <c r="C14231" s="45">
        <v>24060402</v>
      </c>
      <c r="D14231" s="45" t="s">
        <v>12340</v>
      </c>
      <c r="E14231" s="45" t="s">
        <v>5235</v>
      </c>
      <c r="AF14231" s="326"/>
    </row>
    <row r="14232" spans="1:32" x14ac:dyDescent="0.25">
      <c r="A14232" s="44" t="s">
        <v>19657</v>
      </c>
      <c r="B14232" s="44" t="s">
        <v>18840</v>
      </c>
      <c r="C14232" s="45">
        <v>260202</v>
      </c>
      <c r="D14232" s="45" t="s">
        <v>12340</v>
      </c>
      <c r="E14232" s="45" t="s">
        <v>10021</v>
      </c>
      <c r="AF14232" s="326"/>
    </row>
    <row r="14233" spans="1:32" x14ac:dyDescent="0.3">
      <c r="A14233" s="372" t="s">
        <v>20171</v>
      </c>
      <c r="B14233" s="372" t="s">
        <v>2384</v>
      </c>
      <c r="C14233" s="125" t="s">
        <v>20259</v>
      </c>
      <c r="D14233" s="32" t="s">
        <v>20621</v>
      </c>
      <c r="E14233" s="125" t="s">
        <v>8976</v>
      </c>
      <c r="F14233" s="125" t="s">
        <v>1236</v>
      </c>
      <c r="G14233" s="125" t="s">
        <v>1237</v>
      </c>
      <c r="AF14233" s="326"/>
    </row>
    <row r="14234" spans="1:32" x14ac:dyDescent="0.25">
      <c r="A14234" s="44" t="s">
        <v>19658</v>
      </c>
      <c r="B14234" s="44" t="s">
        <v>3598</v>
      </c>
      <c r="C14234" s="45">
        <v>230301</v>
      </c>
      <c r="D14234" s="45" t="s">
        <v>12340</v>
      </c>
      <c r="E14234" s="45" t="s">
        <v>5580</v>
      </c>
      <c r="AF14234" s="326"/>
    </row>
    <row r="14235" spans="1:32" x14ac:dyDescent="0.25">
      <c r="A14235" s="44" t="s">
        <v>1140</v>
      </c>
      <c r="B14235" s="44" t="s">
        <v>1604</v>
      </c>
      <c r="C14235" s="45" t="s">
        <v>5309</v>
      </c>
      <c r="D14235" s="93" t="s">
        <v>18817</v>
      </c>
      <c r="E14235" s="45" t="s">
        <v>5444</v>
      </c>
      <c r="F14235" s="379"/>
      <c r="G14235" s="379"/>
      <c r="H14235" s="379"/>
      <c r="I14235" s="380"/>
      <c r="J14235" s="380"/>
      <c r="K14235" s="380"/>
      <c r="L14235" s="380"/>
      <c r="M14235" s="380"/>
      <c r="N14235" s="380"/>
      <c r="O14235" s="380"/>
      <c r="P14235" s="380"/>
      <c r="Q14235" s="380"/>
      <c r="R14235" s="380"/>
      <c r="S14235" s="380"/>
      <c r="T14235" s="380"/>
      <c r="U14235" s="380"/>
      <c r="V14235" s="380"/>
      <c r="W14235" s="380"/>
      <c r="X14235" s="380"/>
      <c r="Y14235" s="380"/>
      <c r="Z14235" s="380"/>
      <c r="AA14235" s="380"/>
      <c r="AF14235" s="326"/>
    </row>
    <row r="14236" spans="1:32" x14ac:dyDescent="0.25">
      <c r="A14236" s="44" t="s">
        <v>1140</v>
      </c>
      <c r="B14236" s="44" t="s">
        <v>1604</v>
      </c>
      <c r="C14236" s="45" t="s">
        <v>5309</v>
      </c>
      <c r="D14236" s="45" t="s">
        <v>10697</v>
      </c>
      <c r="E14236" s="45" t="s">
        <v>5245</v>
      </c>
      <c r="F14236" s="93"/>
      <c r="G14236" s="93"/>
      <c r="H14236" s="93"/>
      <c r="I14236" s="99"/>
      <c r="J14236" s="99"/>
      <c r="K14236" s="99"/>
      <c r="L14236" s="44"/>
      <c r="M14236" s="44"/>
      <c r="N14236" s="99"/>
      <c r="O14236" s="99"/>
      <c r="P14236" s="99"/>
      <c r="Q14236" s="99"/>
      <c r="R14236" s="99"/>
      <c r="S14236" s="99"/>
      <c r="T14236" s="99"/>
      <c r="U14236" s="99"/>
      <c r="V14236" s="99"/>
      <c r="W14236" s="99"/>
      <c r="X14236" s="99"/>
      <c r="Y14236" s="99"/>
      <c r="Z14236" s="99"/>
      <c r="AA14236" s="380"/>
      <c r="AF14236" s="326"/>
    </row>
    <row r="14237" spans="1:32" x14ac:dyDescent="0.25">
      <c r="A14237" s="44" t="s">
        <v>19659</v>
      </c>
      <c r="B14237" s="44" t="s">
        <v>18895</v>
      </c>
      <c r="C14237" s="45">
        <v>24070201</v>
      </c>
      <c r="D14237" s="45" t="s">
        <v>12340</v>
      </c>
      <c r="E14237" s="45" t="s">
        <v>7992</v>
      </c>
      <c r="AF14237" s="326"/>
    </row>
    <row r="14238" spans="1:32" x14ac:dyDescent="0.25">
      <c r="A14238" s="44" t="s">
        <v>11643</v>
      </c>
      <c r="B14238" s="44" t="s">
        <v>3165</v>
      </c>
      <c r="C14238" s="45">
        <v>24070202</v>
      </c>
      <c r="D14238" s="45" t="s">
        <v>12340</v>
      </c>
      <c r="E14238" s="45" t="s">
        <v>7992</v>
      </c>
      <c r="AF14238" s="326"/>
    </row>
    <row r="14239" spans="1:32" x14ac:dyDescent="0.25">
      <c r="A14239" s="44" t="s">
        <v>11643</v>
      </c>
      <c r="B14239" s="44" t="s">
        <v>18895</v>
      </c>
      <c r="C14239" s="45">
        <v>24070201</v>
      </c>
      <c r="D14239" s="45" t="s">
        <v>12340</v>
      </c>
      <c r="E14239" s="45" t="s">
        <v>7992</v>
      </c>
      <c r="AF14239" s="326"/>
    </row>
    <row r="14240" spans="1:32" x14ac:dyDescent="0.25">
      <c r="A14240" s="44" t="s">
        <v>11643</v>
      </c>
      <c r="B14240" s="44" t="s">
        <v>972</v>
      </c>
      <c r="C14240" s="45">
        <v>240803</v>
      </c>
      <c r="D14240" s="45" t="s">
        <v>12340</v>
      </c>
      <c r="E14240" s="45" t="s">
        <v>5239</v>
      </c>
      <c r="AF14240" s="326"/>
    </row>
    <row r="14241" spans="1:32" x14ac:dyDescent="0.25">
      <c r="A14241" s="44" t="s">
        <v>17238</v>
      </c>
      <c r="B14241" s="44" t="s">
        <v>5447</v>
      </c>
      <c r="C14241" s="45">
        <v>250802</v>
      </c>
      <c r="D14241" s="45" t="s">
        <v>12340</v>
      </c>
      <c r="E14241" s="45" t="s">
        <v>10682</v>
      </c>
      <c r="AF14241" s="326"/>
    </row>
    <row r="14242" spans="1:32" x14ac:dyDescent="0.3">
      <c r="A14242" s="372" t="s">
        <v>11644</v>
      </c>
      <c r="B14242" s="372" t="s">
        <v>5064</v>
      </c>
      <c r="C14242" s="125" t="s">
        <v>16873</v>
      </c>
      <c r="D14242" s="32" t="s">
        <v>20621</v>
      </c>
      <c r="E14242" s="125" t="s">
        <v>10638</v>
      </c>
      <c r="F14242" s="125" t="s">
        <v>1237</v>
      </c>
      <c r="G14242" s="125" t="s">
        <v>1237</v>
      </c>
      <c r="AF14242" s="326"/>
    </row>
    <row r="14243" spans="1:32" x14ac:dyDescent="0.25">
      <c r="A14243" s="44" t="s">
        <v>11644</v>
      </c>
      <c r="B14243" s="44" t="s">
        <v>3165</v>
      </c>
      <c r="C14243" s="45">
        <v>24070202</v>
      </c>
      <c r="D14243" s="45" t="s">
        <v>12340</v>
      </c>
      <c r="E14243" s="45" t="s">
        <v>7992</v>
      </c>
      <c r="AF14243" s="326"/>
    </row>
    <row r="14244" spans="1:32" x14ac:dyDescent="0.25">
      <c r="A14244" s="44" t="s">
        <v>11644</v>
      </c>
      <c r="B14244" s="44" t="s">
        <v>18895</v>
      </c>
      <c r="C14244" s="45">
        <v>24070201</v>
      </c>
      <c r="D14244" s="45" t="s">
        <v>12340</v>
      </c>
      <c r="E14244" s="45" t="s">
        <v>7992</v>
      </c>
      <c r="AF14244" s="326"/>
    </row>
    <row r="14245" spans="1:32" x14ac:dyDescent="0.25">
      <c r="A14245" s="44" t="s">
        <v>17945</v>
      </c>
      <c r="B14245" s="44" t="s">
        <v>20398</v>
      </c>
      <c r="C14245" s="45" t="s">
        <v>17917</v>
      </c>
      <c r="D14245" s="32" t="s">
        <v>12570</v>
      </c>
      <c r="E14245" s="46">
        <v>46418</v>
      </c>
      <c r="AF14245" s="326"/>
    </row>
    <row r="14246" spans="1:32" x14ac:dyDescent="0.25">
      <c r="A14246" s="44" t="s">
        <v>13991</v>
      </c>
      <c r="B14246" s="44" t="s">
        <v>12659</v>
      </c>
      <c r="C14246" s="45" t="s">
        <v>12661</v>
      </c>
      <c r="D14246" s="46" t="s">
        <v>13037</v>
      </c>
      <c r="E14246" s="46">
        <v>46373</v>
      </c>
      <c r="AF14246" s="326"/>
    </row>
    <row r="14247" spans="1:32" x14ac:dyDescent="0.25">
      <c r="A14247" s="103" t="s">
        <v>8689</v>
      </c>
      <c r="B14247" s="103" t="s">
        <v>1202</v>
      </c>
      <c r="C14247" s="147" t="s">
        <v>8690</v>
      </c>
      <c r="D14247" s="146" t="s">
        <v>4064</v>
      </c>
      <c r="E14247" s="116">
        <v>45472</v>
      </c>
      <c r="F14247" s="104"/>
      <c r="G14247" s="104" t="s">
        <v>1384</v>
      </c>
      <c r="H14247" s="93"/>
      <c r="I14247" s="99"/>
      <c r="J14247" s="99"/>
      <c r="K14247" s="99"/>
      <c r="L14247" s="44"/>
      <c r="M14247" s="44"/>
      <c r="N14247" s="99"/>
      <c r="O14247" s="99"/>
      <c r="P14247" s="99"/>
      <c r="Q14247" s="99"/>
      <c r="R14247" s="99"/>
      <c r="S14247" s="99"/>
      <c r="T14247" s="99"/>
      <c r="U14247" s="99"/>
      <c r="V14247" s="99"/>
      <c r="W14247" s="99"/>
      <c r="X14247" s="99"/>
      <c r="Y14247" s="99"/>
      <c r="Z14247" s="99"/>
      <c r="AF14247" s="326"/>
    </row>
    <row r="14248" spans="1:32" x14ac:dyDescent="0.25">
      <c r="A14248" s="44" t="s">
        <v>8689</v>
      </c>
      <c r="B14248" s="44" t="s">
        <v>3156</v>
      </c>
      <c r="C14248" s="45">
        <v>230904</v>
      </c>
      <c r="D14248" s="45" t="s">
        <v>12340</v>
      </c>
      <c r="E14248" s="45" t="s">
        <v>8524</v>
      </c>
      <c r="AF14248" s="326"/>
    </row>
    <row r="14249" spans="1:32" x14ac:dyDescent="0.3">
      <c r="A14249" s="372" t="s">
        <v>16832</v>
      </c>
      <c r="B14249" s="372" t="s">
        <v>5064</v>
      </c>
      <c r="C14249" s="125" t="s">
        <v>16873</v>
      </c>
      <c r="D14249" s="32" t="s">
        <v>20621</v>
      </c>
      <c r="E14249" s="125" t="s">
        <v>10638</v>
      </c>
      <c r="F14249" s="125" t="s">
        <v>1236</v>
      </c>
      <c r="G14249" s="125" t="s">
        <v>1237</v>
      </c>
      <c r="AF14249" s="326"/>
    </row>
    <row r="14250" spans="1:32" x14ac:dyDescent="0.3">
      <c r="A14250" s="372" t="s">
        <v>16654</v>
      </c>
      <c r="B14250" s="372" t="s">
        <v>5064</v>
      </c>
      <c r="C14250" s="125" t="s">
        <v>16873</v>
      </c>
      <c r="D14250" s="32" t="s">
        <v>20621</v>
      </c>
      <c r="E14250" s="125" t="s">
        <v>10638</v>
      </c>
      <c r="F14250" s="125" t="s">
        <v>1236</v>
      </c>
      <c r="G14250" s="125" t="s">
        <v>1237</v>
      </c>
      <c r="AF14250" s="326"/>
    </row>
    <row r="14251" spans="1:32" x14ac:dyDescent="0.3">
      <c r="A14251" s="372" t="s">
        <v>16655</v>
      </c>
      <c r="B14251" s="372" t="s">
        <v>5064</v>
      </c>
      <c r="C14251" s="125" t="s">
        <v>16873</v>
      </c>
      <c r="D14251" s="32" t="s">
        <v>20621</v>
      </c>
      <c r="E14251" s="125" t="s">
        <v>10638</v>
      </c>
      <c r="F14251" s="125" t="s">
        <v>1236</v>
      </c>
      <c r="G14251" s="125" t="s">
        <v>1237</v>
      </c>
      <c r="AF14251" s="326"/>
    </row>
    <row r="14252" spans="1:32" x14ac:dyDescent="0.25">
      <c r="A14252" s="44" t="s">
        <v>1580</v>
      </c>
      <c r="B14252" s="44" t="s">
        <v>1604</v>
      </c>
      <c r="C14252" s="45" t="s">
        <v>5310</v>
      </c>
      <c r="D14252" s="93" t="s">
        <v>18817</v>
      </c>
      <c r="E14252" s="45" t="s">
        <v>5444</v>
      </c>
      <c r="F14252" s="379"/>
      <c r="G14252" s="379"/>
      <c r="H14252" s="379"/>
      <c r="I14252" s="380"/>
      <c r="J14252" s="380"/>
      <c r="K14252" s="380"/>
      <c r="L14252" s="380"/>
      <c r="M14252" s="380"/>
      <c r="N14252" s="380"/>
      <c r="O14252" s="380"/>
      <c r="P14252" s="380"/>
      <c r="Q14252" s="380"/>
      <c r="R14252" s="380"/>
      <c r="S14252" s="380"/>
      <c r="T14252" s="380"/>
      <c r="U14252" s="380"/>
      <c r="V14252" s="380"/>
      <c r="W14252" s="380"/>
      <c r="X14252" s="380"/>
      <c r="Y14252" s="380"/>
      <c r="Z14252" s="380"/>
      <c r="AA14252" s="380"/>
      <c r="AF14252" s="326"/>
    </row>
    <row r="14253" spans="1:32" x14ac:dyDescent="0.25">
      <c r="A14253" s="44" t="s">
        <v>1580</v>
      </c>
      <c r="B14253" s="44" t="s">
        <v>1604</v>
      </c>
      <c r="C14253" s="45" t="s">
        <v>5310</v>
      </c>
      <c r="D14253" s="45" t="s">
        <v>10697</v>
      </c>
      <c r="E14253" s="45" t="s">
        <v>5245</v>
      </c>
      <c r="F14253" s="93"/>
      <c r="G14253" s="93"/>
      <c r="H14253" s="93"/>
      <c r="I14253" s="99"/>
      <c r="J14253" s="99"/>
      <c r="K14253" s="99"/>
      <c r="L14253" s="44"/>
      <c r="M14253" s="44"/>
      <c r="N14253" s="99"/>
      <c r="O14253" s="99"/>
      <c r="P14253" s="99"/>
      <c r="Q14253" s="99"/>
      <c r="R14253" s="99"/>
      <c r="S14253" s="99"/>
      <c r="T14253" s="99"/>
      <c r="U14253" s="99"/>
      <c r="V14253" s="99"/>
      <c r="W14253" s="99"/>
      <c r="X14253" s="99"/>
      <c r="Y14253" s="99"/>
      <c r="Z14253" s="99"/>
      <c r="AA14253" s="380"/>
      <c r="AF14253" s="326"/>
    </row>
    <row r="14254" spans="1:32" x14ac:dyDescent="0.3">
      <c r="A14254" s="372" t="s">
        <v>11645</v>
      </c>
      <c r="B14254" s="372" t="s">
        <v>5064</v>
      </c>
      <c r="C14254" s="125" t="s">
        <v>16873</v>
      </c>
      <c r="D14254" s="32" t="s">
        <v>20621</v>
      </c>
      <c r="E14254" s="125" t="s">
        <v>10638</v>
      </c>
      <c r="F14254" s="125" t="s">
        <v>1236</v>
      </c>
      <c r="G14254" s="125" t="s">
        <v>1237</v>
      </c>
      <c r="AF14254" s="326"/>
    </row>
    <row r="14255" spans="1:32" x14ac:dyDescent="0.25">
      <c r="A14255" s="44" t="s">
        <v>11645</v>
      </c>
      <c r="B14255" s="44" t="s">
        <v>18895</v>
      </c>
      <c r="C14255" s="45">
        <v>24070201</v>
      </c>
      <c r="D14255" s="45" t="s">
        <v>12340</v>
      </c>
      <c r="E14255" s="45" t="s">
        <v>7992</v>
      </c>
      <c r="AF14255" s="326"/>
    </row>
    <row r="14256" spans="1:32" x14ac:dyDescent="0.25">
      <c r="A14256" s="44" t="s">
        <v>11645</v>
      </c>
      <c r="B14256" s="44" t="s">
        <v>3165</v>
      </c>
      <c r="C14256" s="45">
        <v>24070202</v>
      </c>
      <c r="D14256" s="45" t="s">
        <v>12340</v>
      </c>
      <c r="E14256" s="45" t="s">
        <v>7992</v>
      </c>
      <c r="AF14256" s="326"/>
    </row>
    <row r="14257" spans="1:32" x14ac:dyDescent="0.25">
      <c r="A14257" s="44" t="s">
        <v>2209</v>
      </c>
      <c r="B14257" s="92" t="s">
        <v>10390</v>
      </c>
      <c r="C14257" s="371" t="s">
        <v>10122</v>
      </c>
      <c r="D14257" s="146" t="s">
        <v>10389</v>
      </c>
      <c r="E14257" s="107">
        <v>45838</v>
      </c>
      <c r="F14257" s="93"/>
      <c r="G14257" s="93"/>
      <c r="H14257" s="93"/>
      <c r="I14257" s="99"/>
      <c r="J14257" s="99"/>
      <c r="K14257" s="99"/>
      <c r="L14257" s="44"/>
      <c r="M14257" s="44"/>
      <c r="N14257" s="99"/>
      <c r="O14257" s="99"/>
      <c r="P14257" s="99"/>
      <c r="Q14257" s="99"/>
      <c r="R14257" s="99"/>
      <c r="S14257" s="99"/>
      <c r="T14257" s="99"/>
      <c r="U14257" s="99"/>
      <c r="V14257" s="99"/>
      <c r="W14257" s="99"/>
      <c r="X14257" s="99"/>
      <c r="Y14257" s="99"/>
      <c r="Z14257" s="99"/>
      <c r="AF14257" s="326"/>
    </row>
    <row r="14258" spans="1:32" x14ac:dyDescent="0.25">
      <c r="A14258" s="76" t="s">
        <v>2209</v>
      </c>
      <c r="B14258" s="44" t="s">
        <v>17416</v>
      </c>
      <c r="C14258" s="45">
        <v>2.2599999999999998</v>
      </c>
      <c r="D14258" s="45" t="s">
        <v>13565</v>
      </c>
      <c r="E14258" s="46">
        <v>47787</v>
      </c>
      <c r="F14258" s="45" t="s">
        <v>1384</v>
      </c>
      <c r="G14258" s="93"/>
      <c r="H14258" s="93"/>
      <c r="I14258" s="99"/>
      <c r="J14258" s="99"/>
      <c r="K14258" s="99"/>
      <c r="L14258" s="99"/>
      <c r="M14258" s="99"/>
      <c r="N14258" s="99"/>
      <c r="O14258" s="99"/>
      <c r="P14258" s="99"/>
      <c r="Q14258" s="99"/>
      <c r="R14258" s="99"/>
      <c r="S14258" s="99"/>
      <c r="T14258" s="99"/>
      <c r="U14258" s="99"/>
      <c r="V14258" s="99"/>
      <c r="W14258" s="99"/>
      <c r="X14258" s="99"/>
      <c r="Y14258" s="99"/>
      <c r="Z14258" s="99"/>
      <c r="AF14258" s="326"/>
    </row>
    <row r="14259" spans="1:32" x14ac:dyDescent="0.3">
      <c r="A14259" s="372" t="s">
        <v>17548</v>
      </c>
      <c r="B14259" s="372" t="s">
        <v>12348</v>
      </c>
      <c r="C14259" s="125" t="s">
        <v>12188</v>
      </c>
      <c r="D14259" s="32" t="s">
        <v>20621</v>
      </c>
      <c r="E14259" s="125" t="s">
        <v>5239</v>
      </c>
      <c r="F14259" s="125" t="s">
        <v>1236</v>
      </c>
      <c r="G14259" s="125" t="s">
        <v>1237</v>
      </c>
      <c r="AF14259" s="326"/>
    </row>
    <row r="14260" spans="1:32" x14ac:dyDescent="0.25">
      <c r="A14260" s="44" t="s">
        <v>8566</v>
      </c>
      <c r="B14260" s="44" t="s">
        <v>5447</v>
      </c>
      <c r="C14260" s="45">
        <v>230807</v>
      </c>
      <c r="D14260" s="45" t="s">
        <v>12340</v>
      </c>
      <c r="E14260" s="45" t="s">
        <v>8966</v>
      </c>
      <c r="AF14260" s="326"/>
    </row>
    <row r="14261" spans="1:32" x14ac:dyDescent="0.25">
      <c r="A14261" s="44" t="s">
        <v>8868</v>
      </c>
      <c r="B14261" s="44" t="s">
        <v>20344</v>
      </c>
      <c r="C14261" s="45" t="s">
        <v>8813</v>
      </c>
      <c r="D14261" s="32" t="s">
        <v>12570</v>
      </c>
      <c r="E14261" s="46">
        <v>46387</v>
      </c>
      <c r="AF14261" s="326"/>
    </row>
    <row r="14262" spans="1:32" x14ac:dyDescent="0.3">
      <c r="A14262" s="372" t="s">
        <v>16656</v>
      </c>
      <c r="B14262" s="372" t="s">
        <v>5064</v>
      </c>
      <c r="C14262" s="125" t="s">
        <v>16873</v>
      </c>
      <c r="D14262" s="32" t="s">
        <v>20621</v>
      </c>
      <c r="E14262" s="125" t="s">
        <v>10638</v>
      </c>
      <c r="F14262" s="125" t="s">
        <v>1236</v>
      </c>
      <c r="G14262" s="125" t="s">
        <v>1237</v>
      </c>
      <c r="AF14262" s="326"/>
    </row>
    <row r="14263" spans="1:32" x14ac:dyDescent="0.25">
      <c r="A14263" s="44" t="s">
        <v>4205</v>
      </c>
      <c r="B14263" s="44" t="s">
        <v>20384</v>
      </c>
      <c r="C14263" s="45" t="s">
        <v>4206</v>
      </c>
      <c r="D14263" s="32" t="s">
        <v>12570</v>
      </c>
      <c r="E14263" s="46">
        <v>46387</v>
      </c>
      <c r="AF14263" s="326"/>
    </row>
    <row r="14264" spans="1:32" x14ac:dyDescent="0.25">
      <c r="A14264" s="44" t="s">
        <v>2517</v>
      </c>
      <c r="B14264" s="44" t="s">
        <v>965</v>
      </c>
      <c r="C14264" s="45">
        <v>220303</v>
      </c>
      <c r="D14264" s="45" t="s">
        <v>12340</v>
      </c>
      <c r="E14264" s="45" t="s">
        <v>2686</v>
      </c>
      <c r="AF14264" s="326"/>
    </row>
    <row r="14265" spans="1:32" x14ac:dyDescent="0.25">
      <c r="A14265" s="80" t="s">
        <v>6776</v>
      </c>
      <c r="B14265" s="80" t="s">
        <v>6777</v>
      </c>
      <c r="C14265" s="339" t="s">
        <v>16759</v>
      </c>
      <c r="D14265" s="339" t="s">
        <v>16760</v>
      </c>
      <c r="E14265" s="341">
        <v>46000</v>
      </c>
      <c r="F14265" s="93"/>
      <c r="G14265" s="93"/>
      <c r="H14265" s="93"/>
      <c r="I14265" s="99"/>
      <c r="J14265" s="99"/>
      <c r="K14265" s="99"/>
      <c r="L14265" s="44"/>
      <c r="M14265" s="44"/>
      <c r="N14265" s="99"/>
      <c r="O14265" s="99"/>
      <c r="P14265" s="99"/>
      <c r="Q14265" s="99"/>
      <c r="R14265" s="99"/>
      <c r="S14265" s="99"/>
      <c r="T14265" s="99"/>
      <c r="U14265" s="99"/>
      <c r="V14265" s="99"/>
      <c r="W14265" s="99"/>
      <c r="X14265" s="99"/>
      <c r="Y14265" s="99"/>
      <c r="Z14265" s="99"/>
      <c r="AF14265" s="326"/>
    </row>
    <row r="14266" spans="1:32" x14ac:dyDescent="0.25">
      <c r="A14266" s="80" t="s">
        <v>6776</v>
      </c>
      <c r="B14266" s="80" t="s">
        <v>6777</v>
      </c>
      <c r="C14266" s="339" t="s">
        <v>2563</v>
      </c>
      <c r="D14266" s="339" t="s">
        <v>1808</v>
      </c>
      <c r="E14266" s="341">
        <v>45925</v>
      </c>
      <c r="F14266" s="93"/>
      <c r="G14266" s="93"/>
      <c r="H14266" s="93"/>
      <c r="I14266" s="99"/>
      <c r="J14266" s="99"/>
      <c r="K14266" s="99"/>
      <c r="L14266" s="44"/>
      <c r="M14266" s="44"/>
      <c r="N14266" s="99"/>
      <c r="O14266" s="99"/>
      <c r="P14266" s="99"/>
      <c r="Q14266" s="99"/>
      <c r="R14266" s="99"/>
      <c r="S14266" s="99"/>
      <c r="T14266" s="99"/>
      <c r="U14266" s="99"/>
      <c r="V14266" s="99"/>
      <c r="W14266" s="99"/>
      <c r="X14266" s="99"/>
      <c r="Y14266" s="99"/>
      <c r="Z14266" s="99"/>
      <c r="AF14266" s="326"/>
    </row>
    <row r="14267" spans="1:32" x14ac:dyDescent="0.25">
      <c r="A14267" s="44" t="s">
        <v>11646</v>
      </c>
      <c r="B14267" s="44" t="s">
        <v>13390</v>
      </c>
      <c r="C14267" s="45">
        <v>2.25</v>
      </c>
      <c r="D14267" s="45" t="s">
        <v>13565</v>
      </c>
      <c r="E14267" s="46">
        <v>47422</v>
      </c>
      <c r="F14267" s="45"/>
      <c r="G14267" s="93"/>
      <c r="H14267" s="93"/>
      <c r="I14267" s="99"/>
      <c r="J14267" s="99"/>
      <c r="K14267" s="99"/>
      <c r="L14267" s="99"/>
      <c r="M14267" s="99"/>
      <c r="N14267" s="99"/>
      <c r="O14267" s="99"/>
      <c r="P14267" s="99"/>
      <c r="Q14267" s="99"/>
      <c r="R14267" s="99"/>
      <c r="S14267" s="99"/>
      <c r="T14267" s="99"/>
      <c r="U14267" s="99"/>
      <c r="V14267" s="99"/>
      <c r="W14267" s="99"/>
      <c r="X14267" s="99"/>
      <c r="Y14267" s="99"/>
      <c r="Z14267" s="99"/>
      <c r="AF14267" s="326"/>
    </row>
    <row r="14268" spans="1:32" x14ac:dyDescent="0.25">
      <c r="A14268" s="44" t="s">
        <v>11646</v>
      </c>
      <c r="B14268" s="44" t="s">
        <v>13137</v>
      </c>
      <c r="C14268" s="45">
        <v>16.239999999999998</v>
      </c>
      <c r="D14268" s="45" t="s">
        <v>13565</v>
      </c>
      <c r="E14268" s="46">
        <v>47299</v>
      </c>
      <c r="F14268" s="45"/>
      <c r="G14268" s="93"/>
      <c r="H14268" s="93"/>
      <c r="I14268" s="99"/>
      <c r="J14268" s="99"/>
      <c r="K14268" s="99"/>
      <c r="L14268" s="99"/>
      <c r="M14268" s="99"/>
      <c r="N14268" s="99"/>
      <c r="O14268" s="99"/>
      <c r="P14268" s="99"/>
      <c r="Q14268" s="99"/>
      <c r="R14268" s="99"/>
      <c r="S14268" s="99"/>
      <c r="T14268" s="99"/>
      <c r="U14268" s="99"/>
      <c r="V14268" s="99"/>
      <c r="W14268" s="99"/>
      <c r="X14268" s="99"/>
      <c r="Y14268" s="99"/>
      <c r="Z14268" s="99"/>
      <c r="AF14268" s="326"/>
    </row>
    <row r="14269" spans="1:32" x14ac:dyDescent="0.25">
      <c r="A14269" s="44" t="s">
        <v>11646</v>
      </c>
      <c r="B14269" s="44" t="s">
        <v>13145</v>
      </c>
      <c r="C14269" s="45">
        <v>20.239999999999998</v>
      </c>
      <c r="D14269" s="45" t="s">
        <v>13565</v>
      </c>
      <c r="E14269" s="46">
        <v>47299</v>
      </c>
      <c r="F14269" s="45"/>
      <c r="G14269" s="93"/>
      <c r="H14269" s="93"/>
      <c r="I14269" s="99"/>
      <c r="J14269" s="99"/>
      <c r="K14269" s="99"/>
      <c r="L14269" s="99"/>
      <c r="M14269" s="99"/>
      <c r="N14269" s="99"/>
      <c r="O14269" s="99"/>
      <c r="P14269" s="99"/>
      <c r="Q14269" s="99"/>
      <c r="R14269" s="99"/>
      <c r="S14269" s="99"/>
      <c r="T14269" s="99"/>
      <c r="U14269" s="99"/>
      <c r="V14269" s="99"/>
      <c r="W14269" s="99"/>
      <c r="X14269" s="99"/>
      <c r="Y14269" s="99"/>
      <c r="Z14269" s="99"/>
      <c r="AF14269" s="326"/>
    </row>
    <row r="14270" spans="1:32" x14ac:dyDescent="0.25">
      <c r="A14270" s="44" t="s">
        <v>11646</v>
      </c>
      <c r="B14270" s="44" t="s">
        <v>18895</v>
      </c>
      <c r="C14270" s="45">
        <v>24070201</v>
      </c>
      <c r="D14270" s="45" t="s">
        <v>12340</v>
      </c>
      <c r="E14270" s="45" t="s">
        <v>7992</v>
      </c>
      <c r="AF14270" s="326"/>
    </row>
    <row r="14271" spans="1:32" x14ac:dyDescent="0.3">
      <c r="A14271" s="372" t="s">
        <v>16833</v>
      </c>
      <c r="B14271" s="372" t="s">
        <v>5064</v>
      </c>
      <c r="C14271" s="125" t="s">
        <v>16873</v>
      </c>
      <c r="D14271" s="32" t="s">
        <v>20621</v>
      </c>
      <c r="E14271" s="125" t="s">
        <v>10638</v>
      </c>
      <c r="F14271" s="125" t="s">
        <v>1236</v>
      </c>
      <c r="G14271" s="125" t="s">
        <v>1237</v>
      </c>
      <c r="AF14271" s="326"/>
    </row>
    <row r="14272" spans="1:32" x14ac:dyDescent="0.25">
      <c r="A14272" s="44" t="s">
        <v>9692</v>
      </c>
      <c r="B14272" s="44" t="s">
        <v>16143</v>
      </c>
      <c r="C14272" s="45" t="s">
        <v>18452</v>
      </c>
      <c r="D14272" s="93" t="s">
        <v>3876</v>
      </c>
      <c r="E14272" s="359">
        <f>DATE(2029,12,17)</f>
        <v>47469</v>
      </c>
      <c r="F14272" s="93"/>
      <c r="G14272" s="93"/>
      <c r="H14272" s="93"/>
      <c r="I14272" s="99"/>
      <c r="J14272" s="99"/>
      <c r="K14272" s="99"/>
      <c r="L14272" s="99"/>
      <c r="M14272" s="99"/>
      <c r="N14272" s="99"/>
      <c r="O14272" s="99"/>
      <c r="P14272" s="99"/>
      <c r="Q14272" s="99"/>
      <c r="R14272" s="99"/>
      <c r="S14272" s="99"/>
      <c r="T14272" s="99"/>
      <c r="U14272" s="99"/>
      <c r="V14272" s="99"/>
      <c r="W14272" s="99"/>
      <c r="X14272" s="99"/>
      <c r="Y14272" s="99"/>
      <c r="Z14272" s="99"/>
      <c r="AF14272" s="326"/>
    </row>
    <row r="14273" spans="1:32" x14ac:dyDescent="0.25">
      <c r="A14273" s="44" t="s">
        <v>5681</v>
      </c>
      <c r="B14273" s="44" t="s">
        <v>3597</v>
      </c>
      <c r="C14273" s="45">
        <v>220605</v>
      </c>
      <c r="D14273" s="45" t="s">
        <v>12340</v>
      </c>
      <c r="E14273" s="45" t="s">
        <v>5468</v>
      </c>
      <c r="AF14273" s="326"/>
    </row>
    <row r="14274" spans="1:32" x14ac:dyDescent="0.25">
      <c r="A14274" s="44" t="s">
        <v>10061</v>
      </c>
      <c r="B14274" s="44" t="s">
        <v>3298</v>
      </c>
      <c r="C14274" s="45">
        <v>24010402</v>
      </c>
      <c r="D14274" s="45" t="s">
        <v>12340</v>
      </c>
      <c r="E14274" s="45" t="s">
        <v>10021</v>
      </c>
      <c r="AF14274" s="326"/>
    </row>
    <row r="14275" spans="1:32" x14ac:dyDescent="0.25">
      <c r="A14275" s="44" t="s">
        <v>10061</v>
      </c>
      <c r="B14275" s="44" t="s">
        <v>10020</v>
      </c>
      <c r="C14275" s="45">
        <v>24010401</v>
      </c>
      <c r="D14275" s="45" t="s">
        <v>12340</v>
      </c>
      <c r="E14275" s="45" t="s">
        <v>10021</v>
      </c>
      <c r="AF14275" s="326"/>
    </row>
    <row r="14276" spans="1:32" x14ac:dyDescent="0.25">
      <c r="A14276" s="44" t="s">
        <v>4537</v>
      </c>
      <c r="B14276" s="44" t="s">
        <v>4470</v>
      </c>
      <c r="C14276" s="45">
        <v>210602</v>
      </c>
      <c r="D14276" s="45" t="s">
        <v>12340</v>
      </c>
      <c r="E14276" s="45" t="s">
        <v>4471</v>
      </c>
      <c r="AF14276" s="326"/>
    </row>
    <row r="14277" spans="1:32" x14ac:dyDescent="0.3">
      <c r="A14277" s="372" t="s">
        <v>20172</v>
      </c>
      <c r="B14277" s="372" t="s">
        <v>7359</v>
      </c>
      <c r="C14277" s="125" t="s">
        <v>20262</v>
      </c>
      <c r="D14277" s="32" t="s">
        <v>20621</v>
      </c>
      <c r="E14277" s="125" t="s">
        <v>8976</v>
      </c>
      <c r="F14277" s="125" t="s">
        <v>1236</v>
      </c>
      <c r="G14277" s="125" t="s">
        <v>1237</v>
      </c>
      <c r="AF14277" s="326"/>
    </row>
    <row r="14278" spans="1:32" x14ac:dyDescent="0.25">
      <c r="A14278" s="44" t="s">
        <v>10472</v>
      </c>
      <c r="B14278" s="44" t="s">
        <v>20364</v>
      </c>
      <c r="C14278" s="45" t="s">
        <v>10105</v>
      </c>
      <c r="D14278" s="32" t="s">
        <v>12570</v>
      </c>
      <c r="E14278" s="46">
        <v>46507</v>
      </c>
      <c r="AF14278" s="326"/>
    </row>
    <row r="14279" spans="1:32" x14ac:dyDescent="0.3">
      <c r="A14279" s="372" t="s">
        <v>12493</v>
      </c>
      <c r="B14279" s="372" t="s">
        <v>12351</v>
      </c>
      <c r="C14279" s="125" t="s">
        <v>12352</v>
      </c>
      <c r="D14279" s="32" t="s">
        <v>20621</v>
      </c>
      <c r="E14279" s="125" t="s">
        <v>5075</v>
      </c>
      <c r="F14279" s="125" t="s">
        <v>1236</v>
      </c>
      <c r="G14279" s="125" t="s">
        <v>1237</v>
      </c>
      <c r="AF14279" s="326"/>
    </row>
    <row r="14280" spans="1:32" x14ac:dyDescent="0.25">
      <c r="A14280" s="44" t="s">
        <v>10310</v>
      </c>
      <c r="B14280" s="92" t="s">
        <v>10390</v>
      </c>
      <c r="C14280" s="56" t="s">
        <v>10120</v>
      </c>
      <c r="D14280" s="146" t="s">
        <v>10389</v>
      </c>
      <c r="E14280" s="107">
        <v>45838</v>
      </c>
      <c r="F14280" s="93"/>
      <c r="G14280" s="93"/>
      <c r="H14280" s="93"/>
      <c r="I14280" s="99"/>
      <c r="J14280" s="99"/>
      <c r="K14280" s="99"/>
      <c r="L14280" s="44"/>
      <c r="M14280" s="44"/>
      <c r="N14280" s="99"/>
      <c r="O14280" s="99"/>
      <c r="P14280" s="99"/>
      <c r="Q14280" s="99"/>
      <c r="R14280" s="99"/>
      <c r="S14280" s="99"/>
      <c r="T14280" s="99"/>
      <c r="U14280" s="99"/>
      <c r="V14280" s="99"/>
      <c r="W14280" s="99"/>
      <c r="X14280" s="99"/>
      <c r="Y14280" s="99"/>
      <c r="Z14280" s="99"/>
      <c r="AF14280" s="326"/>
    </row>
    <row r="14281" spans="1:32" x14ac:dyDescent="0.25">
      <c r="A14281" s="44" t="s">
        <v>17946</v>
      </c>
      <c r="B14281" s="44" t="s">
        <v>20398</v>
      </c>
      <c r="C14281" s="45" t="s">
        <v>17917</v>
      </c>
      <c r="D14281" s="32" t="s">
        <v>12570</v>
      </c>
      <c r="E14281" s="46">
        <v>46418</v>
      </c>
      <c r="AF14281" s="326"/>
    </row>
    <row r="14282" spans="1:32" x14ac:dyDescent="0.25">
      <c r="A14282" s="44" t="s">
        <v>5682</v>
      </c>
      <c r="B14282" s="44" t="s">
        <v>978</v>
      </c>
      <c r="C14282" s="45">
        <v>230703</v>
      </c>
      <c r="D14282" s="45" t="s">
        <v>12340</v>
      </c>
      <c r="E14282" s="45" t="s">
        <v>4375</v>
      </c>
      <c r="AF14282" s="326"/>
    </row>
    <row r="14283" spans="1:32" x14ac:dyDescent="0.25">
      <c r="A14283" s="44" t="s">
        <v>5682</v>
      </c>
      <c r="B14283" s="44" t="s">
        <v>2433</v>
      </c>
      <c r="C14283" s="45">
        <v>220105</v>
      </c>
      <c r="D14283" s="45" t="s">
        <v>12340</v>
      </c>
      <c r="E14283" s="45" t="s">
        <v>2686</v>
      </c>
      <c r="AF14283" s="326"/>
    </row>
    <row r="14284" spans="1:32" x14ac:dyDescent="0.25">
      <c r="A14284" s="44" t="s">
        <v>5683</v>
      </c>
      <c r="B14284" s="44" t="s">
        <v>966</v>
      </c>
      <c r="C14284" s="45">
        <v>22010702</v>
      </c>
      <c r="D14284" s="45" t="s">
        <v>12340</v>
      </c>
      <c r="E14284" s="45" t="s">
        <v>5444</v>
      </c>
      <c r="AF14284" s="326"/>
    </row>
    <row r="14285" spans="1:32" x14ac:dyDescent="0.25">
      <c r="A14285" s="44" t="s">
        <v>16316</v>
      </c>
      <c r="B14285" s="44" t="s">
        <v>16317</v>
      </c>
      <c r="C14285" s="45" t="s">
        <v>16318</v>
      </c>
      <c r="D14285" s="93" t="s">
        <v>3876</v>
      </c>
      <c r="E14285" s="359">
        <f>DATE(2029,4,18)</f>
        <v>47226</v>
      </c>
      <c r="F14285" s="93"/>
      <c r="G14285" s="93"/>
      <c r="H14285" s="93"/>
      <c r="I14285" s="99"/>
      <c r="J14285" s="99"/>
      <c r="K14285" s="99"/>
      <c r="L14285" s="99"/>
      <c r="M14285" s="99"/>
      <c r="N14285" s="99"/>
      <c r="O14285" s="99"/>
      <c r="P14285" s="99"/>
      <c r="Q14285" s="99"/>
      <c r="R14285" s="99"/>
      <c r="S14285" s="99"/>
      <c r="T14285" s="99"/>
      <c r="U14285" s="99"/>
      <c r="V14285" s="99"/>
      <c r="W14285" s="99"/>
      <c r="X14285" s="99"/>
      <c r="Y14285" s="99"/>
      <c r="Z14285" s="99"/>
      <c r="AF14285" s="326"/>
    </row>
    <row r="14286" spans="1:32" x14ac:dyDescent="0.25">
      <c r="A14286" s="44" t="s">
        <v>19660</v>
      </c>
      <c r="B14286" s="44" t="s">
        <v>18840</v>
      </c>
      <c r="C14286" s="45">
        <v>260202</v>
      </c>
      <c r="D14286" s="45" t="s">
        <v>12340</v>
      </c>
      <c r="E14286" s="45" t="s">
        <v>10021</v>
      </c>
      <c r="AF14286" s="326"/>
    </row>
    <row r="14287" spans="1:32" x14ac:dyDescent="0.3">
      <c r="A14287" s="372" t="s">
        <v>20173</v>
      </c>
      <c r="B14287" s="372" t="s">
        <v>2383</v>
      </c>
      <c r="C14287" s="125" t="s">
        <v>20257</v>
      </c>
      <c r="D14287" s="32" t="s">
        <v>20621</v>
      </c>
      <c r="E14287" s="125" t="s">
        <v>8976</v>
      </c>
      <c r="F14287" s="125" t="s">
        <v>1236</v>
      </c>
      <c r="G14287" s="125" t="s">
        <v>1237</v>
      </c>
      <c r="AF14287" s="326"/>
    </row>
    <row r="14288" spans="1:32" x14ac:dyDescent="0.25">
      <c r="A14288" s="44" t="s">
        <v>17239</v>
      </c>
      <c r="B14288" s="44" t="s">
        <v>5447</v>
      </c>
      <c r="C14288" s="45">
        <v>250802</v>
      </c>
      <c r="D14288" s="45" t="s">
        <v>12340</v>
      </c>
      <c r="E14288" s="45" t="s">
        <v>10682</v>
      </c>
      <c r="AF14288" s="326"/>
    </row>
    <row r="14289" spans="1:32" x14ac:dyDescent="0.25">
      <c r="A14289" s="44" t="s">
        <v>1753</v>
      </c>
      <c r="B14289" s="44" t="s">
        <v>13146</v>
      </c>
      <c r="C14289" s="45">
        <v>18.23</v>
      </c>
      <c r="D14289" s="45" t="s">
        <v>13565</v>
      </c>
      <c r="E14289" s="46">
        <v>46934</v>
      </c>
      <c r="F14289" s="45" t="s">
        <v>1384</v>
      </c>
      <c r="G14289" s="93"/>
      <c r="H14289" s="93"/>
      <c r="I14289" s="99"/>
      <c r="J14289" s="99"/>
      <c r="K14289" s="99"/>
      <c r="L14289" s="99"/>
      <c r="M14289" s="99"/>
      <c r="N14289" s="99"/>
      <c r="O14289" s="99"/>
      <c r="P14289" s="99"/>
      <c r="Q14289" s="99"/>
      <c r="R14289" s="99"/>
      <c r="S14289" s="99"/>
      <c r="T14289" s="99"/>
      <c r="U14289" s="99"/>
      <c r="V14289" s="99"/>
      <c r="W14289" s="99"/>
      <c r="X14289" s="99"/>
      <c r="Y14289" s="99"/>
      <c r="Z14289" s="99"/>
      <c r="AF14289" s="326"/>
    </row>
    <row r="14290" spans="1:32" x14ac:dyDescent="0.25">
      <c r="A14290" s="44" t="s">
        <v>1753</v>
      </c>
      <c r="B14290" s="44" t="s">
        <v>10677</v>
      </c>
      <c r="C14290" s="45" t="s">
        <v>10678</v>
      </c>
      <c r="D14290" s="45" t="s">
        <v>12177</v>
      </c>
      <c r="E14290" s="45" t="s">
        <v>5311</v>
      </c>
      <c r="F14290" s="93"/>
      <c r="G14290" s="93"/>
      <c r="H14290" s="93"/>
      <c r="I14290" s="99"/>
      <c r="J14290" s="99"/>
      <c r="K14290" s="99"/>
      <c r="L14290" s="99"/>
      <c r="M14290" s="99"/>
      <c r="N14290" s="99"/>
      <c r="O14290" s="99"/>
      <c r="P14290" s="99"/>
      <c r="Q14290" s="99"/>
      <c r="R14290" s="99"/>
      <c r="S14290" s="99"/>
      <c r="T14290" s="99"/>
      <c r="U14290" s="99"/>
      <c r="V14290" s="99"/>
      <c r="W14290" s="99"/>
      <c r="X14290" s="99"/>
      <c r="Y14290" s="99"/>
      <c r="Z14290" s="99"/>
      <c r="AF14290" s="326"/>
    </row>
    <row r="14291" spans="1:32" x14ac:dyDescent="0.25">
      <c r="A14291" s="44" t="s">
        <v>1753</v>
      </c>
      <c r="B14291" s="44" t="s">
        <v>10677</v>
      </c>
      <c r="C14291" s="45" t="s">
        <v>10678</v>
      </c>
      <c r="D14291" s="93" t="s">
        <v>18817</v>
      </c>
      <c r="E14291" s="45" t="s">
        <v>5311</v>
      </c>
      <c r="F14291" s="379"/>
      <c r="G14291" s="379"/>
      <c r="H14291" s="379"/>
      <c r="I14291" s="380"/>
      <c r="J14291" s="380"/>
      <c r="K14291" s="380"/>
      <c r="L14291" s="380"/>
      <c r="M14291" s="380"/>
      <c r="N14291" s="380"/>
      <c r="O14291" s="380"/>
      <c r="P14291" s="380"/>
      <c r="Q14291" s="380"/>
      <c r="R14291" s="380"/>
      <c r="S14291" s="380"/>
      <c r="T14291" s="380"/>
      <c r="U14291" s="380"/>
      <c r="V14291" s="380"/>
      <c r="W14291" s="380"/>
      <c r="X14291" s="380"/>
      <c r="Y14291" s="380"/>
      <c r="Z14291" s="380"/>
      <c r="AA14291" s="380"/>
      <c r="AF14291" s="326"/>
    </row>
    <row r="14292" spans="1:32" x14ac:dyDescent="0.25">
      <c r="A14292" s="44" t="s">
        <v>1753</v>
      </c>
      <c r="B14292" s="44" t="s">
        <v>5447</v>
      </c>
      <c r="C14292" s="45">
        <v>220802</v>
      </c>
      <c r="D14292" s="45" t="s">
        <v>12340</v>
      </c>
      <c r="E14292" s="45" t="s">
        <v>5239</v>
      </c>
      <c r="AF14292" s="326"/>
    </row>
    <row r="14293" spans="1:32" x14ac:dyDescent="0.25">
      <c r="A14293" s="44" t="s">
        <v>1753</v>
      </c>
      <c r="B14293" s="44" t="s">
        <v>10677</v>
      </c>
      <c r="C14293" s="45" t="s">
        <v>10678</v>
      </c>
      <c r="D14293" s="45" t="s">
        <v>10697</v>
      </c>
      <c r="E14293" s="45" t="s">
        <v>5311</v>
      </c>
      <c r="F14293" s="93"/>
      <c r="G14293" s="93"/>
      <c r="H14293" s="93"/>
      <c r="I14293" s="99"/>
      <c r="J14293" s="99"/>
      <c r="K14293" s="99"/>
      <c r="L14293" s="44"/>
      <c r="M14293" s="44"/>
      <c r="N14293" s="99"/>
      <c r="O14293" s="99"/>
      <c r="P14293" s="99"/>
      <c r="Q14293" s="99"/>
      <c r="R14293" s="99"/>
      <c r="S14293" s="99"/>
      <c r="T14293" s="99"/>
      <c r="U14293" s="99"/>
      <c r="V14293" s="99"/>
      <c r="W14293" s="99"/>
      <c r="X14293" s="99"/>
      <c r="Y14293" s="99"/>
      <c r="Z14293" s="99"/>
      <c r="AF14293" s="326"/>
    </row>
    <row r="14294" spans="1:32" x14ac:dyDescent="0.25">
      <c r="A14294" s="102" t="s">
        <v>3474</v>
      </c>
      <c r="B14294" s="92" t="s">
        <v>14075</v>
      </c>
      <c r="C14294" s="93" t="s">
        <v>14076</v>
      </c>
      <c r="D14294" s="93" t="s">
        <v>1250</v>
      </c>
      <c r="E14294" s="94">
        <v>47223</v>
      </c>
      <c r="F14294" s="93"/>
      <c r="G14294" s="93"/>
      <c r="H14294" s="93"/>
      <c r="I14294" s="99"/>
      <c r="J14294" s="99"/>
      <c r="K14294" s="99"/>
      <c r="L14294" s="99"/>
      <c r="M14294" s="99"/>
      <c r="N14294" s="99"/>
      <c r="O14294" s="99"/>
      <c r="P14294" s="99"/>
      <c r="Q14294" s="99"/>
      <c r="R14294" s="99"/>
      <c r="S14294" s="99"/>
      <c r="T14294" s="99"/>
      <c r="U14294" s="99"/>
      <c r="V14294" s="99"/>
      <c r="W14294" s="99"/>
      <c r="X14294" s="99"/>
      <c r="Y14294" s="99"/>
      <c r="Z14294" s="99"/>
      <c r="AF14294" s="326"/>
    </row>
    <row r="14295" spans="1:32" x14ac:dyDescent="0.25">
      <c r="A14295" s="360" t="s">
        <v>3474</v>
      </c>
      <c r="B14295" s="92" t="s">
        <v>14075</v>
      </c>
      <c r="C14295" s="93" t="s">
        <v>14076</v>
      </c>
      <c r="D14295" s="93" t="s">
        <v>1250</v>
      </c>
      <c r="E14295" s="94">
        <v>47223</v>
      </c>
      <c r="F14295" s="93"/>
      <c r="G14295" s="93"/>
      <c r="H14295" s="93"/>
      <c r="I14295" s="99"/>
      <c r="J14295" s="99"/>
      <c r="K14295" s="99"/>
      <c r="L14295" s="99"/>
      <c r="M14295" s="99"/>
      <c r="N14295" s="99"/>
      <c r="O14295" s="99"/>
      <c r="P14295" s="99"/>
      <c r="Q14295" s="99"/>
      <c r="R14295" s="99"/>
      <c r="S14295" s="99"/>
      <c r="T14295" s="99"/>
      <c r="U14295" s="99"/>
      <c r="V14295" s="99"/>
      <c r="W14295" s="99"/>
      <c r="X14295" s="99"/>
      <c r="Y14295" s="99"/>
      <c r="Z14295" s="99"/>
      <c r="AF14295" s="326"/>
    </row>
    <row r="14296" spans="1:32" x14ac:dyDescent="0.3">
      <c r="A14296" s="372" t="s">
        <v>20553</v>
      </c>
      <c r="B14296" s="372" t="s">
        <v>1215</v>
      </c>
      <c r="C14296" s="125" t="s">
        <v>20616</v>
      </c>
      <c r="D14296" s="32" t="s">
        <v>20621</v>
      </c>
      <c r="E14296" s="125" t="s">
        <v>10032</v>
      </c>
      <c r="F14296" s="125" t="s">
        <v>1236</v>
      </c>
      <c r="G14296" s="125" t="s">
        <v>1237</v>
      </c>
      <c r="AF14296" s="326"/>
    </row>
    <row r="14297" spans="1:32" x14ac:dyDescent="0.25">
      <c r="A14297" s="44" t="s">
        <v>11647</v>
      </c>
      <c r="B14297" s="44" t="s">
        <v>4037</v>
      </c>
      <c r="C14297" s="45">
        <v>240506</v>
      </c>
      <c r="D14297" s="45" t="s">
        <v>12340</v>
      </c>
      <c r="E14297" s="45" t="s">
        <v>5468</v>
      </c>
      <c r="AF14297" s="326"/>
    </row>
    <row r="14298" spans="1:32" x14ac:dyDescent="0.25">
      <c r="A14298" s="44" t="s">
        <v>11647</v>
      </c>
      <c r="B14298" s="44" t="s">
        <v>5447</v>
      </c>
      <c r="C14298" s="45">
        <v>230807</v>
      </c>
      <c r="D14298" s="45" t="s">
        <v>12340</v>
      </c>
      <c r="E14298" s="45" t="s">
        <v>8966</v>
      </c>
      <c r="AF14298" s="326"/>
    </row>
    <row r="14299" spans="1:32" x14ac:dyDescent="0.25">
      <c r="A14299" s="44" t="s">
        <v>4352</v>
      </c>
      <c r="B14299" s="44" t="s">
        <v>4343</v>
      </c>
      <c r="C14299" s="45" t="s">
        <v>4353</v>
      </c>
      <c r="D14299" s="45" t="s">
        <v>12177</v>
      </c>
      <c r="E14299" s="45" t="s">
        <v>4354</v>
      </c>
      <c r="F14299" s="93"/>
      <c r="G14299" s="93"/>
      <c r="H14299" s="93"/>
      <c r="I14299" s="99"/>
      <c r="J14299" s="99"/>
      <c r="K14299" s="99"/>
      <c r="L14299" s="99"/>
      <c r="M14299" s="99"/>
      <c r="N14299" s="99"/>
      <c r="O14299" s="99"/>
      <c r="P14299" s="99"/>
      <c r="Q14299" s="99"/>
      <c r="R14299" s="99"/>
      <c r="S14299" s="99"/>
      <c r="T14299" s="99"/>
      <c r="U14299" s="99"/>
      <c r="V14299" s="99"/>
      <c r="W14299" s="99"/>
      <c r="X14299" s="99"/>
      <c r="Y14299" s="99"/>
      <c r="Z14299" s="99"/>
      <c r="AF14299" s="326"/>
    </row>
    <row r="14300" spans="1:32" x14ac:dyDescent="0.25">
      <c r="A14300" s="44" t="s">
        <v>4352</v>
      </c>
      <c r="B14300" s="44" t="s">
        <v>4343</v>
      </c>
      <c r="C14300" s="45" t="s">
        <v>4353</v>
      </c>
      <c r="D14300" s="93" t="s">
        <v>18817</v>
      </c>
      <c r="E14300" s="45" t="s">
        <v>12900</v>
      </c>
      <c r="F14300" s="379"/>
      <c r="G14300" s="379"/>
      <c r="H14300" s="379"/>
      <c r="I14300" s="380"/>
      <c r="J14300" s="380"/>
      <c r="K14300" s="380"/>
      <c r="L14300" s="380"/>
      <c r="M14300" s="380"/>
      <c r="N14300" s="380"/>
      <c r="O14300" s="380"/>
      <c r="P14300" s="380"/>
      <c r="Q14300" s="380"/>
      <c r="R14300" s="380"/>
      <c r="S14300" s="380"/>
      <c r="T14300" s="380"/>
      <c r="U14300" s="380"/>
      <c r="V14300" s="380"/>
      <c r="W14300" s="380"/>
      <c r="X14300" s="380"/>
      <c r="Y14300" s="380"/>
      <c r="Z14300" s="380"/>
      <c r="AA14300" s="380"/>
      <c r="AF14300" s="326"/>
    </row>
    <row r="14301" spans="1:32" x14ac:dyDescent="0.25">
      <c r="A14301" s="44" t="s">
        <v>4352</v>
      </c>
      <c r="B14301" s="44" t="s">
        <v>4343</v>
      </c>
      <c r="C14301" s="45" t="s">
        <v>4353</v>
      </c>
      <c r="D14301" s="45" t="s">
        <v>10697</v>
      </c>
      <c r="E14301" s="45" t="s">
        <v>4354</v>
      </c>
      <c r="F14301" s="93"/>
      <c r="G14301" s="93"/>
      <c r="H14301" s="93"/>
      <c r="I14301" s="99"/>
      <c r="J14301" s="99"/>
      <c r="K14301" s="99"/>
      <c r="L14301" s="44"/>
      <c r="M14301" s="44"/>
      <c r="N14301" s="99"/>
      <c r="O14301" s="99"/>
      <c r="P14301" s="99"/>
      <c r="Q14301" s="99"/>
      <c r="R14301" s="99"/>
      <c r="S14301" s="99"/>
      <c r="T14301" s="99"/>
      <c r="U14301" s="99"/>
      <c r="V14301" s="99"/>
      <c r="W14301" s="99"/>
      <c r="X14301" s="99"/>
      <c r="Y14301" s="99"/>
      <c r="Z14301" s="99"/>
      <c r="AF14301" s="326"/>
    </row>
    <row r="14302" spans="1:32" x14ac:dyDescent="0.25">
      <c r="A14302" s="44" t="s">
        <v>19661</v>
      </c>
      <c r="B14302" s="44" t="s">
        <v>3298</v>
      </c>
      <c r="C14302" s="45">
        <v>26010402</v>
      </c>
      <c r="D14302" s="45" t="s">
        <v>12340</v>
      </c>
      <c r="E14302" s="45" t="s">
        <v>18836</v>
      </c>
      <c r="AF14302" s="326"/>
    </row>
    <row r="14303" spans="1:32" x14ac:dyDescent="0.25">
      <c r="A14303" s="44" t="s">
        <v>17911</v>
      </c>
      <c r="B14303" s="44" t="s">
        <v>20394</v>
      </c>
      <c r="C14303" s="45" t="s">
        <v>17907</v>
      </c>
      <c r="D14303" s="32" t="s">
        <v>12570</v>
      </c>
      <c r="E14303" s="46">
        <v>46446</v>
      </c>
      <c r="AF14303" s="326"/>
    </row>
    <row r="14304" spans="1:32" x14ac:dyDescent="0.25">
      <c r="A14304" s="44" t="s">
        <v>9693</v>
      </c>
      <c r="B14304" s="44" t="s">
        <v>16319</v>
      </c>
      <c r="C14304" s="45" t="s">
        <v>12849</v>
      </c>
      <c r="D14304" s="93" t="s">
        <v>3876</v>
      </c>
      <c r="E14304" s="359">
        <f>DATE(2028,11,13)</f>
        <v>47070</v>
      </c>
      <c r="F14304" s="93"/>
      <c r="G14304" s="93"/>
      <c r="H14304" s="93"/>
      <c r="I14304" s="99"/>
      <c r="J14304" s="99"/>
      <c r="K14304" s="99"/>
      <c r="L14304" s="99"/>
      <c r="M14304" s="99"/>
      <c r="N14304" s="99"/>
      <c r="O14304" s="99"/>
      <c r="P14304" s="99"/>
      <c r="Q14304" s="99"/>
      <c r="R14304" s="99"/>
      <c r="S14304" s="99"/>
      <c r="T14304" s="99"/>
      <c r="U14304" s="99"/>
      <c r="V14304" s="99"/>
      <c r="W14304" s="99"/>
      <c r="X14304" s="99"/>
      <c r="Y14304" s="99"/>
      <c r="Z14304" s="99"/>
      <c r="AF14304" s="326"/>
    </row>
    <row r="14305" spans="1:32" x14ac:dyDescent="0.25">
      <c r="A14305" s="44" t="s">
        <v>7049</v>
      </c>
      <c r="B14305" s="44" t="s">
        <v>5639</v>
      </c>
      <c r="C14305" s="45">
        <v>23010401</v>
      </c>
      <c r="D14305" s="45" t="s">
        <v>12340</v>
      </c>
      <c r="E14305" s="45" t="s">
        <v>5640</v>
      </c>
      <c r="AF14305" s="326"/>
    </row>
    <row r="14306" spans="1:32" x14ac:dyDescent="0.25">
      <c r="A14306" s="44" t="s">
        <v>7049</v>
      </c>
      <c r="B14306" s="44" t="s">
        <v>3298</v>
      </c>
      <c r="C14306" s="45">
        <v>23010402</v>
      </c>
      <c r="D14306" s="45" t="s">
        <v>12340</v>
      </c>
      <c r="E14306" s="45" t="s">
        <v>5640</v>
      </c>
      <c r="AF14306" s="326"/>
    </row>
    <row r="14307" spans="1:32" x14ac:dyDescent="0.25">
      <c r="A14307" s="44" t="s">
        <v>14145</v>
      </c>
      <c r="B14307" s="44" t="s">
        <v>20398</v>
      </c>
      <c r="C14307" s="45" t="s">
        <v>14082</v>
      </c>
      <c r="D14307" s="32" t="s">
        <v>12570</v>
      </c>
      <c r="E14307" s="46">
        <v>46418</v>
      </c>
      <c r="AF14307" s="326"/>
    </row>
    <row r="14308" spans="1:32" x14ac:dyDescent="0.25">
      <c r="A14308" s="44" t="s">
        <v>1419</v>
      </c>
      <c r="B14308" s="44" t="s">
        <v>16320</v>
      </c>
      <c r="C14308" s="45" t="s">
        <v>18453</v>
      </c>
      <c r="D14308" s="93" t="s">
        <v>3876</v>
      </c>
      <c r="E14308" s="359">
        <f>DATE(2029,11,7)</f>
        <v>47429</v>
      </c>
      <c r="F14308" s="93"/>
      <c r="G14308" s="93"/>
      <c r="H14308" s="93"/>
      <c r="I14308" s="99"/>
      <c r="J14308" s="99"/>
      <c r="K14308" s="99"/>
      <c r="L14308" s="99"/>
      <c r="M14308" s="99"/>
      <c r="N14308" s="99"/>
      <c r="O14308" s="99"/>
      <c r="P14308" s="99"/>
      <c r="Q14308" s="99"/>
      <c r="R14308" s="99"/>
      <c r="S14308" s="99"/>
      <c r="T14308" s="99"/>
      <c r="U14308" s="99"/>
      <c r="V14308" s="99"/>
      <c r="W14308" s="99"/>
      <c r="X14308" s="99"/>
      <c r="Y14308" s="99"/>
      <c r="Z14308" s="99"/>
      <c r="AF14308" s="326"/>
    </row>
    <row r="14309" spans="1:32" x14ac:dyDescent="0.25">
      <c r="A14309" s="44" t="s">
        <v>2518</v>
      </c>
      <c r="B14309" s="44" t="s">
        <v>5442</v>
      </c>
      <c r="C14309" s="45">
        <v>25010502</v>
      </c>
      <c r="D14309" s="45" t="s">
        <v>12340</v>
      </c>
      <c r="E14309" s="45" t="s">
        <v>13567</v>
      </c>
      <c r="AF14309" s="326"/>
    </row>
    <row r="14310" spans="1:32" x14ac:dyDescent="0.25">
      <c r="A14310" s="44" t="s">
        <v>2518</v>
      </c>
      <c r="B14310" s="44" t="s">
        <v>18828</v>
      </c>
      <c r="C14310" s="45">
        <v>25010501</v>
      </c>
      <c r="D14310" s="45" t="s">
        <v>12340</v>
      </c>
      <c r="E14310" s="45" t="s">
        <v>13567</v>
      </c>
      <c r="AF14310" s="326"/>
    </row>
    <row r="14311" spans="1:32" x14ac:dyDescent="0.25">
      <c r="A14311" s="44" t="s">
        <v>2518</v>
      </c>
      <c r="B14311" s="44" t="s">
        <v>3298</v>
      </c>
      <c r="C14311" s="45">
        <v>25010402</v>
      </c>
      <c r="D14311" s="45" t="s">
        <v>12340</v>
      </c>
      <c r="E14311" s="45" t="s">
        <v>13581</v>
      </c>
      <c r="AF14311" s="326"/>
    </row>
    <row r="14312" spans="1:32" x14ac:dyDescent="0.25">
      <c r="A14312" s="44" t="s">
        <v>2518</v>
      </c>
      <c r="B14312" s="44" t="s">
        <v>5639</v>
      </c>
      <c r="C14312" s="45">
        <v>25010401</v>
      </c>
      <c r="D14312" s="45" t="s">
        <v>12340</v>
      </c>
      <c r="E14312" s="45" t="s">
        <v>13581</v>
      </c>
      <c r="AF14312" s="326"/>
    </row>
    <row r="14313" spans="1:32" x14ac:dyDescent="0.25">
      <c r="A14313" s="44" t="s">
        <v>13438</v>
      </c>
      <c r="B14313" s="44" t="s">
        <v>13160</v>
      </c>
      <c r="C14313" s="45">
        <v>6.24</v>
      </c>
      <c r="D14313" s="45" t="s">
        <v>13565</v>
      </c>
      <c r="E14313" s="46">
        <v>47057</v>
      </c>
      <c r="F14313" s="45"/>
      <c r="G14313" s="93"/>
      <c r="H14313" s="93"/>
      <c r="I14313" s="99"/>
      <c r="J14313" s="99"/>
      <c r="K14313" s="99"/>
      <c r="L14313" s="99"/>
      <c r="M14313" s="99"/>
      <c r="N14313" s="99"/>
      <c r="O14313" s="99"/>
      <c r="P14313" s="99"/>
      <c r="Q14313" s="99"/>
      <c r="R14313" s="99"/>
      <c r="S14313" s="99"/>
      <c r="T14313" s="99"/>
      <c r="U14313" s="99"/>
      <c r="V14313" s="99"/>
      <c r="W14313" s="99"/>
      <c r="X14313" s="99"/>
      <c r="Y14313" s="99"/>
      <c r="Z14313" s="99"/>
      <c r="AF14313" s="326"/>
    </row>
    <row r="14314" spans="1:32" x14ac:dyDescent="0.3">
      <c r="A14314" s="372" t="s">
        <v>16657</v>
      </c>
      <c r="B14314" s="372" t="s">
        <v>1207</v>
      </c>
      <c r="C14314" s="125" t="s">
        <v>11906</v>
      </c>
      <c r="D14314" s="32" t="s">
        <v>20621</v>
      </c>
      <c r="E14314" s="125" t="s">
        <v>7992</v>
      </c>
      <c r="F14314" s="125" t="s">
        <v>1236</v>
      </c>
      <c r="G14314" s="125" t="s">
        <v>1237</v>
      </c>
      <c r="AF14314" s="326"/>
    </row>
    <row r="14315" spans="1:32" x14ac:dyDescent="0.3">
      <c r="A14315" s="372" t="s">
        <v>16657</v>
      </c>
      <c r="B14315" s="372" t="s">
        <v>5059</v>
      </c>
      <c r="C14315" s="125" t="s">
        <v>17475</v>
      </c>
      <c r="D14315" s="32" t="s">
        <v>20621</v>
      </c>
      <c r="E14315" s="125" t="s">
        <v>5246</v>
      </c>
      <c r="F14315" s="125" t="s">
        <v>1236</v>
      </c>
      <c r="G14315" s="125" t="s">
        <v>1237</v>
      </c>
      <c r="AF14315" s="326"/>
    </row>
    <row r="14316" spans="1:32" x14ac:dyDescent="0.25">
      <c r="A14316" s="44" t="s">
        <v>14594</v>
      </c>
      <c r="B14316" s="44" t="s">
        <v>20365</v>
      </c>
      <c r="C14316" s="45" t="s">
        <v>14574</v>
      </c>
      <c r="D14316" s="32" t="s">
        <v>12570</v>
      </c>
      <c r="E14316" s="46">
        <v>46507</v>
      </c>
      <c r="AF14316" s="326"/>
    </row>
    <row r="14317" spans="1:32" x14ac:dyDescent="0.25">
      <c r="A14317" s="368" t="s">
        <v>15316</v>
      </c>
      <c r="B14317" s="256" t="s">
        <v>15271</v>
      </c>
      <c r="C14317" s="53" t="s">
        <v>15420</v>
      </c>
      <c r="D14317" s="93" t="s">
        <v>5891</v>
      </c>
      <c r="E14317" s="257">
        <v>47403</v>
      </c>
      <c r="F14317" s="93"/>
      <c r="G14317" s="93"/>
      <c r="H14317" s="93"/>
      <c r="I14317" s="99"/>
      <c r="J14317" s="99"/>
      <c r="K14317" s="99"/>
      <c r="L14317" s="99"/>
      <c r="M14317" s="99"/>
      <c r="N14317" s="99"/>
      <c r="O14317" s="99"/>
      <c r="P14317" s="99"/>
      <c r="Q14317" s="99"/>
      <c r="R14317" s="99"/>
      <c r="S14317" s="99"/>
      <c r="T14317" s="99"/>
      <c r="U14317" s="99"/>
      <c r="V14317" s="99"/>
      <c r="W14317" s="99"/>
      <c r="X14317" s="99"/>
      <c r="Y14317" s="99"/>
      <c r="Z14317" s="99"/>
      <c r="AF14317" s="326"/>
    </row>
    <row r="14318" spans="1:32" x14ac:dyDescent="0.25">
      <c r="A14318" s="44" t="s">
        <v>132</v>
      </c>
      <c r="B14318" s="44" t="s">
        <v>2433</v>
      </c>
      <c r="C14318" s="45">
        <v>220105</v>
      </c>
      <c r="D14318" s="45" t="s">
        <v>12340</v>
      </c>
      <c r="E14318" s="45" t="s">
        <v>2686</v>
      </c>
      <c r="AF14318" s="326"/>
    </row>
    <row r="14319" spans="1:32" x14ac:dyDescent="0.25">
      <c r="A14319" s="44" t="s">
        <v>132</v>
      </c>
      <c r="B14319" s="44" t="s">
        <v>5447</v>
      </c>
      <c r="C14319" s="45">
        <v>230807</v>
      </c>
      <c r="D14319" s="45" t="s">
        <v>12340</v>
      </c>
      <c r="E14319" s="45" t="s">
        <v>8966</v>
      </c>
      <c r="AF14319" s="326"/>
    </row>
    <row r="14320" spans="1:32" x14ac:dyDescent="0.3">
      <c r="A14320" s="372" t="s">
        <v>13935</v>
      </c>
      <c r="B14320" s="372" t="s">
        <v>3578</v>
      </c>
      <c r="C14320" s="125" t="s">
        <v>11923</v>
      </c>
      <c r="D14320" s="32" t="s">
        <v>20621</v>
      </c>
      <c r="E14320" s="125" t="s">
        <v>2686</v>
      </c>
      <c r="F14320" s="125" t="s">
        <v>1236</v>
      </c>
      <c r="G14320" s="125" t="s">
        <v>1237</v>
      </c>
      <c r="AF14320" s="326"/>
    </row>
    <row r="14321" spans="1:32" x14ac:dyDescent="0.3">
      <c r="A14321" s="372" t="s">
        <v>13935</v>
      </c>
      <c r="B14321" s="372" t="s">
        <v>3577</v>
      </c>
      <c r="C14321" s="125" t="s">
        <v>11919</v>
      </c>
      <c r="D14321" s="32" t="s">
        <v>20621</v>
      </c>
      <c r="E14321" s="125" t="s">
        <v>2686</v>
      </c>
      <c r="F14321" s="125" t="s">
        <v>1236</v>
      </c>
      <c r="G14321" s="125" t="s">
        <v>1237</v>
      </c>
      <c r="AF14321" s="326"/>
    </row>
    <row r="14322" spans="1:32" x14ac:dyDescent="0.3">
      <c r="A14322" s="372" t="s">
        <v>13935</v>
      </c>
      <c r="B14322" s="372" t="s">
        <v>14350</v>
      </c>
      <c r="C14322" s="125" t="s">
        <v>14351</v>
      </c>
      <c r="D14322" s="32" t="s">
        <v>20621</v>
      </c>
      <c r="E14322" s="125" t="s">
        <v>13567</v>
      </c>
      <c r="F14322" s="125" t="s">
        <v>1236</v>
      </c>
      <c r="G14322" s="125" t="s">
        <v>1237</v>
      </c>
      <c r="AF14322" s="326"/>
    </row>
    <row r="14323" spans="1:32" x14ac:dyDescent="0.25">
      <c r="A14323" s="44" t="s">
        <v>7050</v>
      </c>
      <c r="B14323" s="44" t="s">
        <v>12966</v>
      </c>
      <c r="C14323" s="45">
        <v>24090701</v>
      </c>
      <c r="D14323" s="45" t="s">
        <v>12340</v>
      </c>
      <c r="E14323" s="45" t="s">
        <v>5075</v>
      </c>
      <c r="AF14323" s="326"/>
    </row>
    <row r="14324" spans="1:32" x14ac:dyDescent="0.25">
      <c r="A14324" s="44" t="s">
        <v>7050</v>
      </c>
      <c r="B14324" s="44" t="s">
        <v>5639</v>
      </c>
      <c r="C14324" s="45">
        <v>23010401</v>
      </c>
      <c r="D14324" s="45" t="s">
        <v>12340</v>
      </c>
      <c r="E14324" s="45" t="s">
        <v>5640</v>
      </c>
      <c r="AF14324" s="326"/>
    </row>
    <row r="14325" spans="1:32" x14ac:dyDescent="0.25">
      <c r="A14325" s="44" t="s">
        <v>7050</v>
      </c>
      <c r="B14325" s="44" t="s">
        <v>18842</v>
      </c>
      <c r="C14325" s="45">
        <v>26020101</v>
      </c>
      <c r="D14325" s="45" t="s">
        <v>12340</v>
      </c>
      <c r="E14325" s="45" t="s">
        <v>10021</v>
      </c>
      <c r="AF14325" s="326"/>
    </row>
    <row r="14326" spans="1:32" x14ac:dyDescent="0.25">
      <c r="A14326" s="99" t="s">
        <v>11901</v>
      </c>
      <c r="B14326" s="92" t="s">
        <v>11902</v>
      </c>
      <c r="C14326" s="93" t="s">
        <v>11905</v>
      </c>
      <c r="D14326" s="93" t="s">
        <v>1443</v>
      </c>
      <c r="E14326" s="94">
        <v>47177</v>
      </c>
      <c r="F14326" s="93"/>
      <c r="G14326" s="93"/>
      <c r="H14326" s="93"/>
      <c r="I14326" s="99"/>
      <c r="J14326" s="99"/>
      <c r="K14326" s="99"/>
      <c r="L14326" s="44"/>
      <c r="M14326" s="44"/>
      <c r="N14326" s="99"/>
      <c r="O14326" s="99"/>
      <c r="P14326" s="99"/>
      <c r="Q14326" s="99"/>
      <c r="R14326" s="99"/>
      <c r="S14326" s="99"/>
      <c r="T14326" s="99"/>
      <c r="U14326" s="99"/>
      <c r="V14326" s="99"/>
      <c r="W14326" s="99"/>
      <c r="X14326" s="99"/>
      <c r="Y14326" s="99"/>
      <c r="Z14326" s="99"/>
      <c r="AF14326" s="326"/>
    </row>
    <row r="14327" spans="1:32" x14ac:dyDescent="0.3">
      <c r="A14327" s="372" t="s">
        <v>12194</v>
      </c>
      <c r="B14327" s="372" t="s">
        <v>1229</v>
      </c>
      <c r="C14327" s="125" t="s">
        <v>8403</v>
      </c>
      <c r="D14327" s="32" t="s">
        <v>20621</v>
      </c>
      <c r="E14327" s="125" t="s">
        <v>4471</v>
      </c>
      <c r="F14327" s="125" t="s">
        <v>1236</v>
      </c>
      <c r="G14327" s="125" t="s">
        <v>1237</v>
      </c>
      <c r="AF14327" s="326"/>
    </row>
    <row r="14328" spans="1:32" x14ac:dyDescent="0.25">
      <c r="A14328" s="44" t="s">
        <v>9694</v>
      </c>
      <c r="B14328" s="44" t="s">
        <v>16321</v>
      </c>
      <c r="C14328" s="45" t="s">
        <v>9951</v>
      </c>
      <c r="D14328" s="93" t="s">
        <v>3876</v>
      </c>
      <c r="E14328" s="359">
        <f>DATE(2028,1,15)</f>
        <v>46767</v>
      </c>
      <c r="F14328" s="93"/>
      <c r="G14328" s="93"/>
      <c r="H14328" s="93"/>
      <c r="I14328" s="99"/>
      <c r="J14328" s="99"/>
      <c r="K14328" s="99"/>
      <c r="L14328" s="99"/>
      <c r="M14328" s="99"/>
      <c r="N14328" s="99"/>
      <c r="O14328" s="99"/>
      <c r="P14328" s="99"/>
      <c r="Q14328" s="99"/>
      <c r="R14328" s="99"/>
      <c r="S14328" s="99"/>
      <c r="T14328" s="99"/>
      <c r="U14328" s="99"/>
      <c r="V14328" s="99"/>
      <c r="W14328" s="99"/>
      <c r="X14328" s="99"/>
      <c r="Y14328" s="99"/>
      <c r="Z14328" s="99"/>
      <c r="AF14328" s="326"/>
    </row>
    <row r="14329" spans="1:32" x14ac:dyDescent="0.25">
      <c r="A14329" s="44" t="s">
        <v>10062</v>
      </c>
      <c r="B14329" s="44" t="s">
        <v>10018</v>
      </c>
      <c r="C14329" s="45">
        <v>240102</v>
      </c>
      <c r="D14329" s="45" t="s">
        <v>12340</v>
      </c>
      <c r="E14329" s="45" t="s">
        <v>5452</v>
      </c>
      <c r="AF14329" s="326"/>
    </row>
    <row r="14330" spans="1:32" x14ac:dyDescent="0.25">
      <c r="A14330" s="44" t="s">
        <v>9695</v>
      </c>
      <c r="B14330" s="44" t="s">
        <v>15918</v>
      </c>
      <c r="C14330" s="45" t="s">
        <v>9952</v>
      </c>
      <c r="D14330" s="93" t="s">
        <v>3876</v>
      </c>
      <c r="E14330" s="359">
        <f>DATE(2027,5,26)</f>
        <v>46533</v>
      </c>
      <c r="F14330" s="93"/>
      <c r="G14330" s="93"/>
      <c r="H14330" s="93"/>
      <c r="I14330" s="99"/>
      <c r="J14330" s="99"/>
      <c r="K14330" s="99"/>
      <c r="L14330" s="99"/>
      <c r="M14330" s="99"/>
      <c r="N14330" s="99"/>
      <c r="O14330" s="99"/>
      <c r="P14330" s="99"/>
      <c r="Q14330" s="99"/>
      <c r="R14330" s="99"/>
      <c r="S14330" s="99"/>
      <c r="T14330" s="99"/>
      <c r="U14330" s="99"/>
      <c r="V14330" s="99"/>
      <c r="W14330" s="99"/>
      <c r="X14330" s="99"/>
      <c r="Y14330" s="99"/>
      <c r="Z14330" s="99"/>
      <c r="AF14330" s="326"/>
    </row>
    <row r="14331" spans="1:32" x14ac:dyDescent="0.25">
      <c r="A14331" s="44" t="s">
        <v>855</v>
      </c>
      <c r="B14331" s="44" t="s">
        <v>16121</v>
      </c>
      <c r="C14331" s="45" t="s">
        <v>12850</v>
      </c>
      <c r="D14331" s="93" t="s">
        <v>3876</v>
      </c>
      <c r="E14331" s="359">
        <f>DATE(2028,7,15)</f>
        <v>46949</v>
      </c>
      <c r="F14331" s="93"/>
      <c r="G14331" s="93"/>
      <c r="H14331" s="93"/>
      <c r="I14331" s="99"/>
      <c r="J14331" s="99"/>
      <c r="K14331" s="99"/>
      <c r="L14331" s="99"/>
      <c r="M14331" s="99"/>
      <c r="N14331" s="99"/>
      <c r="O14331" s="99"/>
      <c r="P14331" s="99"/>
      <c r="Q14331" s="99"/>
      <c r="R14331" s="99"/>
      <c r="S14331" s="99"/>
      <c r="T14331" s="99"/>
      <c r="U14331" s="99"/>
      <c r="V14331" s="99"/>
      <c r="W14331" s="99"/>
      <c r="X14331" s="99"/>
      <c r="Y14331" s="99"/>
      <c r="Z14331" s="99"/>
      <c r="AF14331" s="326"/>
    </row>
    <row r="14332" spans="1:32" x14ac:dyDescent="0.25">
      <c r="A14332" s="44" t="s">
        <v>856</v>
      </c>
      <c r="B14332" s="44" t="s">
        <v>5083</v>
      </c>
      <c r="C14332" s="45" t="s">
        <v>5088</v>
      </c>
      <c r="D14332" s="46" t="s">
        <v>13037</v>
      </c>
      <c r="E14332" s="46">
        <v>46599</v>
      </c>
      <c r="AF14332" s="326"/>
    </row>
    <row r="14333" spans="1:32" x14ac:dyDescent="0.25">
      <c r="A14333" s="44" t="s">
        <v>856</v>
      </c>
      <c r="B14333" s="44" t="s">
        <v>8374</v>
      </c>
      <c r="C14333" s="45">
        <v>230401</v>
      </c>
      <c r="D14333" s="45" t="s">
        <v>12340</v>
      </c>
      <c r="E14333" s="45" t="s">
        <v>7925</v>
      </c>
      <c r="AF14333" s="326"/>
    </row>
    <row r="14334" spans="1:32" x14ac:dyDescent="0.25">
      <c r="A14334" s="44" t="s">
        <v>465</v>
      </c>
      <c r="B14334" s="44" t="s">
        <v>20357</v>
      </c>
      <c r="C14334" s="45" t="s">
        <v>8814</v>
      </c>
      <c r="D14334" s="32" t="s">
        <v>12570</v>
      </c>
      <c r="E14334" s="46">
        <v>46477</v>
      </c>
      <c r="AF14334" s="326"/>
    </row>
    <row r="14335" spans="1:32" x14ac:dyDescent="0.25">
      <c r="A14335" s="44" t="s">
        <v>1913</v>
      </c>
      <c r="B14335" s="44" t="s">
        <v>20344</v>
      </c>
      <c r="C14335" s="45" t="s">
        <v>8813</v>
      </c>
      <c r="D14335" s="32" t="s">
        <v>12570</v>
      </c>
      <c r="E14335" s="46">
        <v>46387</v>
      </c>
      <c r="AF14335" s="326"/>
    </row>
    <row r="14336" spans="1:32" x14ac:dyDescent="0.3">
      <c r="A14336" s="99" t="s">
        <v>16741</v>
      </c>
      <c r="B14336" s="92" t="s">
        <v>4175</v>
      </c>
      <c r="C14336" s="93" t="s">
        <v>16735</v>
      </c>
      <c r="D14336" s="93" t="s">
        <v>1250</v>
      </c>
      <c r="E14336" s="94">
        <v>46316</v>
      </c>
      <c r="F14336" s="93"/>
      <c r="G14336" s="93"/>
      <c r="H14336" s="93" t="s">
        <v>1237</v>
      </c>
      <c r="I14336" s="99"/>
      <c r="J14336" s="99"/>
      <c r="K14336" s="99"/>
      <c r="L14336" s="99"/>
      <c r="M14336" s="99"/>
      <c r="N14336" s="99"/>
      <c r="O14336" s="99"/>
      <c r="P14336" s="99"/>
      <c r="Q14336" s="99"/>
      <c r="R14336" s="99"/>
      <c r="S14336" s="99"/>
      <c r="T14336" s="99"/>
      <c r="U14336" s="99"/>
      <c r="V14336" s="99"/>
      <c r="W14336" s="99"/>
      <c r="X14336" s="99"/>
      <c r="Y14336" s="99"/>
      <c r="Z14336" s="99"/>
      <c r="AA14336" s="380"/>
      <c r="AF14336" s="326"/>
    </row>
    <row r="14337" spans="1:32" x14ac:dyDescent="0.3">
      <c r="A14337" s="385" t="s">
        <v>9102</v>
      </c>
      <c r="B14337" s="385" t="s">
        <v>1339</v>
      </c>
      <c r="C14337" s="387">
        <v>24027</v>
      </c>
      <c r="D14337" s="93" t="s">
        <v>5007</v>
      </c>
      <c r="E14337" s="388">
        <v>46507</v>
      </c>
      <c r="AF14337" s="326"/>
    </row>
    <row r="14338" spans="1:32" x14ac:dyDescent="0.25">
      <c r="A14338" s="44" t="s">
        <v>9102</v>
      </c>
      <c r="B14338" s="44" t="s">
        <v>9024</v>
      </c>
      <c r="C14338" s="45">
        <v>231001</v>
      </c>
      <c r="D14338" s="45" t="s">
        <v>12340</v>
      </c>
      <c r="E14338" s="45" t="s">
        <v>2628</v>
      </c>
      <c r="AF14338" s="326"/>
    </row>
    <row r="14339" spans="1:32" x14ac:dyDescent="0.25">
      <c r="A14339" s="44" t="s">
        <v>9102</v>
      </c>
      <c r="B14339" s="44" t="s">
        <v>5447</v>
      </c>
      <c r="C14339" s="45">
        <v>250802</v>
      </c>
      <c r="D14339" s="45" t="s">
        <v>12340</v>
      </c>
      <c r="E14339" s="45" t="s">
        <v>10682</v>
      </c>
      <c r="AF14339" s="326"/>
    </row>
    <row r="14340" spans="1:32" x14ac:dyDescent="0.25">
      <c r="A14340" s="44" t="s">
        <v>9102</v>
      </c>
      <c r="B14340" s="44" t="s">
        <v>981</v>
      </c>
      <c r="C14340" s="45">
        <v>241202</v>
      </c>
      <c r="D14340" s="45" t="s">
        <v>12340</v>
      </c>
      <c r="E14340" s="45" t="s">
        <v>13570</v>
      </c>
      <c r="AF14340" s="326"/>
    </row>
    <row r="14341" spans="1:32" x14ac:dyDescent="0.25">
      <c r="A14341" s="76" t="s">
        <v>13439</v>
      </c>
      <c r="B14341" s="44" t="s">
        <v>13116</v>
      </c>
      <c r="C14341" s="45">
        <v>3.26</v>
      </c>
      <c r="D14341" s="45" t="s">
        <v>13565</v>
      </c>
      <c r="E14341" s="46">
        <v>47787</v>
      </c>
      <c r="F14341" s="45"/>
      <c r="G14341" s="93"/>
      <c r="H14341" s="93"/>
      <c r="I14341" s="99"/>
      <c r="J14341" s="99"/>
      <c r="K14341" s="99"/>
      <c r="L14341" s="99"/>
      <c r="M14341" s="99"/>
      <c r="N14341" s="99"/>
      <c r="O14341" s="99"/>
      <c r="P14341" s="99"/>
      <c r="Q14341" s="99"/>
      <c r="R14341" s="99"/>
      <c r="S14341" s="99"/>
      <c r="T14341" s="99"/>
      <c r="U14341" s="99"/>
      <c r="V14341" s="99"/>
      <c r="W14341" s="99"/>
      <c r="X14341" s="99"/>
      <c r="Y14341" s="99"/>
      <c r="Z14341" s="99"/>
      <c r="AF14341" s="326"/>
    </row>
    <row r="14342" spans="1:32" x14ac:dyDescent="0.25">
      <c r="A14342" s="44" t="s">
        <v>13439</v>
      </c>
      <c r="B14342" s="44" t="s">
        <v>13117</v>
      </c>
      <c r="C14342" s="45">
        <v>11.25</v>
      </c>
      <c r="D14342" s="45" t="s">
        <v>13565</v>
      </c>
      <c r="E14342" s="46">
        <v>47664</v>
      </c>
      <c r="F14342" s="45"/>
      <c r="G14342" s="93"/>
      <c r="H14342" s="93"/>
      <c r="I14342" s="99"/>
      <c r="J14342" s="99"/>
      <c r="K14342" s="99"/>
      <c r="L14342" s="99"/>
      <c r="M14342" s="99"/>
      <c r="N14342" s="99"/>
      <c r="O14342" s="99"/>
      <c r="P14342" s="99"/>
      <c r="Q14342" s="99"/>
      <c r="R14342" s="99"/>
      <c r="S14342" s="99"/>
      <c r="T14342" s="99"/>
      <c r="U14342" s="99"/>
      <c r="V14342" s="99"/>
      <c r="W14342" s="99"/>
      <c r="X14342" s="99"/>
      <c r="Y14342" s="99"/>
      <c r="Z14342" s="99"/>
      <c r="AF14342" s="326"/>
    </row>
    <row r="14343" spans="1:32" x14ac:dyDescent="0.25">
      <c r="A14343" s="44" t="s">
        <v>13439</v>
      </c>
      <c r="B14343" s="44" t="s">
        <v>13110</v>
      </c>
      <c r="C14343" s="45">
        <v>12.25</v>
      </c>
      <c r="D14343" s="45" t="s">
        <v>13565</v>
      </c>
      <c r="E14343" s="46">
        <v>47664</v>
      </c>
      <c r="F14343" s="45"/>
      <c r="G14343" s="93"/>
      <c r="H14343" s="93"/>
      <c r="I14343" s="99"/>
      <c r="J14343" s="99"/>
      <c r="K14343" s="99"/>
      <c r="L14343" s="99"/>
      <c r="M14343" s="99"/>
      <c r="N14343" s="99"/>
      <c r="O14343" s="99"/>
      <c r="P14343" s="99"/>
      <c r="Q14343" s="99"/>
      <c r="R14343" s="99"/>
      <c r="S14343" s="99"/>
      <c r="T14343" s="99"/>
      <c r="U14343" s="99"/>
      <c r="V14343" s="99"/>
      <c r="W14343" s="99"/>
      <c r="X14343" s="99"/>
      <c r="Y14343" s="99"/>
      <c r="Z14343" s="99"/>
      <c r="AF14343" s="326"/>
    </row>
    <row r="14344" spans="1:32" x14ac:dyDescent="0.3">
      <c r="A14344" s="372" t="s">
        <v>1407</v>
      </c>
      <c r="B14344" s="372" t="s">
        <v>12348</v>
      </c>
      <c r="C14344" s="125" t="s">
        <v>12188</v>
      </c>
      <c r="D14344" s="32" t="s">
        <v>20621</v>
      </c>
      <c r="E14344" s="125" t="s">
        <v>5239</v>
      </c>
      <c r="F14344" s="125" t="s">
        <v>1236</v>
      </c>
      <c r="G14344" s="125" t="s">
        <v>1237</v>
      </c>
      <c r="AF14344" s="326"/>
    </row>
    <row r="14345" spans="1:32" x14ac:dyDescent="0.3">
      <c r="A14345" s="372" t="s">
        <v>1407</v>
      </c>
      <c r="B14345" s="372" t="s">
        <v>1841</v>
      </c>
      <c r="C14345" s="125" t="s">
        <v>16531</v>
      </c>
      <c r="D14345" s="32" t="s">
        <v>20621</v>
      </c>
      <c r="E14345" s="125" t="s">
        <v>12895</v>
      </c>
      <c r="F14345" s="125" t="s">
        <v>1236</v>
      </c>
      <c r="G14345" s="125" t="s">
        <v>1237</v>
      </c>
      <c r="AF14345" s="326"/>
    </row>
    <row r="14346" spans="1:32" x14ac:dyDescent="0.25">
      <c r="A14346" s="92" t="s">
        <v>13030</v>
      </c>
      <c r="B14346" s="92" t="s">
        <v>13031</v>
      </c>
      <c r="C14346" s="146" t="s">
        <v>13032</v>
      </c>
      <c r="D14346" s="146" t="s">
        <v>13033</v>
      </c>
      <c r="E14346" s="107">
        <v>45835</v>
      </c>
      <c r="F14346" s="93"/>
      <c r="G14346" s="93"/>
      <c r="H14346" s="45"/>
      <c r="I14346" s="99"/>
      <c r="J14346" s="99"/>
      <c r="K14346" s="99"/>
      <c r="L14346" s="44"/>
      <c r="M14346" s="44"/>
      <c r="N14346" s="99"/>
      <c r="O14346" s="99"/>
      <c r="P14346" s="99"/>
      <c r="Q14346" s="99"/>
      <c r="R14346" s="99"/>
      <c r="S14346" s="99"/>
      <c r="T14346" s="99"/>
      <c r="U14346" s="99"/>
      <c r="V14346" s="99"/>
      <c r="W14346" s="99"/>
      <c r="X14346" s="99"/>
      <c r="Y14346" s="99"/>
      <c r="Z14346" s="99"/>
      <c r="AF14346" s="326"/>
    </row>
    <row r="14347" spans="1:32" x14ac:dyDescent="0.25">
      <c r="A14347" s="44" t="s">
        <v>13440</v>
      </c>
      <c r="B14347" s="44" t="s">
        <v>13331</v>
      </c>
      <c r="C14347" s="45">
        <v>43.25</v>
      </c>
      <c r="D14347" s="45" t="s">
        <v>13565</v>
      </c>
      <c r="E14347" s="46">
        <v>47514</v>
      </c>
      <c r="F14347" s="45"/>
      <c r="G14347" s="93"/>
      <c r="H14347" s="93"/>
      <c r="I14347" s="99"/>
      <c r="J14347" s="99"/>
      <c r="K14347" s="99"/>
      <c r="L14347" s="99"/>
      <c r="M14347" s="99"/>
      <c r="N14347" s="99"/>
      <c r="O14347" s="99"/>
      <c r="P14347" s="99"/>
      <c r="Q14347" s="99"/>
      <c r="R14347" s="99"/>
      <c r="S14347" s="99"/>
      <c r="T14347" s="99"/>
      <c r="U14347" s="99"/>
      <c r="V14347" s="99"/>
      <c r="W14347" s="99"/>
      <c r="X14347" s="99"/>
      <c r="Y14347" s="99"/>
      <c r="Z14347" s="99"/>
      <c r="AF14347" s="326"/>
    </row>
    <row r="14348" spans="1:32" x14ac:dyDescent="0.25">
      <c r="A14348" s="44" t="s">
        <v>13440</v>
      </c>
      <c r="B14348" s="44" t="s">
        <v>2433</v>
      </c>
      <c r="C14348" s="45">
        <v>250106</v>
      </c>
      <c r="D14348" s="45" t="s">
        <v>12340</v>
      </c>
      <c r="E14348" s="45" t="s">
        <v>12896</v>
      </c>
      <c r="AF14348" s="326"/>
    </row>
    <row r="14349" spans="1:32" x14ac:dyDescent="0.25">
      <c r="A14349" s="44" t="s">
        <v>13440</v>
      </c>
      <c r="B14349" s="44" t="s">
        <v>1733</v>
      </c>
      <c r="C14349" s="45">
        <v>250101</v>
      </c>
      <c r="D14349" s="45" t="s">
        <v>12340</v>
      </c>
      <c r="E14349" s="45" t="s">
        <v>13567</v>
      </c>
      <c r="AF14349" s="326"/>
    </row>
    <row r="14350" spans="1:32" x14ac:dyDescent="0.25">
      <c r="A14350" s="44" t="s">
        <v>9696</v>
      </c>
      <c r="B14350" s="44" t="s">
        <v>16322</v>
      </c>
      <c r="C14350" s="45" t="s">
        <v>9953</v>
      </c>
      <c r="D14350" s="93" t="s">
        <v>3876</v>
      </c>
      <c r="E14350" s="359">
        <f>DATE(2027,7,19)</f>
        <v>46587</v>
      </c>
      <c r="F14350" s="93"/>
      <c r="G14350" s="93"/>
      <c r="H14350" s="93"/>
      <c r="I14350" s="99"/>
      <c r="J14350" s="99"/>
      <c r="K14350" s="99"/>
      <c r="L14350" s="99"/>
      <c r="M14350" s="99"/>
      <c r="N14350" s="99"/>
      <c r="O14350" s="99"/>
      <c r="P14350" s="99"/>
      <c r="Q14350" s="99"/>
      <c r="R14350" s="99"/>
      <c r="S14350" s="99"/>
      <c r="T14350" s="99"/>
      <c r="U14350" s="99"/>
      <c r="V14350" s="99"/>
      <c r="W14350" s="99"/>
      <c r="X14350" s="99"/>
      <c r="Y14350" s="99"/>
      <c r="Z14350" s="99"/>
      <c r="AF14350" s="326"/>
    </row>
    <row r="14351" spans="1:32" x14ac:dyDescent="0.25">
      <c r="A14351" s="44" t="s">
        <v>857</v>
      </c>
      <c r="B14351" s="44" t="s">
        <v>977</v>
      </c>
      <c r="C14351" s="45">
        <v>230805</v>
      </c>
      <c r="D14351" s="45" t="s">
        <v>12340</v>
      </c>
      <c r="E14351" s="45" t="s">
        <v>4380</v>
      </c>
      <c r="AF14351" s="326"/>
    </row>
    <row r="14352" spans="1:32" x14ac:dyDescent="0.25">
      <c r="A14352" s="44" t="s">
        <v>857</v>
      </c>
      <c r="B14352" s="44" t="s">
        <v>8465</v>
      </c>
      <c r="C14352" s="45">
        <v>230804</v>
      </c>
      <c r="D14352" s="45" t="s">
        <v>12340</v>
      </c>
      <c r="E14352" s="45" t="s">
        <v>4380</v>
      </c>
      <c r="AF14352" s="326"/>
    </row>
    <row r="14353" spans="1:32" x14ac:dyDescent="0.25">
      <c r="A14353" s="44" t="s">
        <v>7386</v>
      </c>
      <c r="B14353" s="44" t="s">
        <v>2433</v>
      </c>
      <c r="C14353" s="45">
        <v>230105</v>
      </c>
      <c r="D14353" s="45" t="s">
        <v>12340</v>
      </c>
      <c r="E14353" s="45" t="s">
        <v>5580</v>
      </c>
      <c r="AF14353" s="326"/>
    </row>
    <row r="14354" spans="1:32" x14ac:dyDescent="0.3">
      <c r="A14354" s="372" t="s">
        <v>2519</v>
      </c>
      <c r="B14354" s="372" t="s">
        <v>16875</v>
      </c>
      <c r="C14354" s="125" t="s">
        <v>16876</v>
      </c>
      <c r="D14354" s="32" t="s">
        <v>20621</v>
      </c>
      <c r="E14354" s="125" t="s">
        <v>16883</v>
      </c>
      <c r="F14354" s="125" t="s">
        <v>1237</v>
      </c>
      <c r="G14354" s="125" t="s">
        <v>1237</v>
      </c>
      <c r="AF14354" s="326"/>
    </row>
    <row r="14355" spans="1:32" x14ac:dyDescent="0.25">
      <c r="A14355" s="44" t="s">
        <v>2519</v>
      </c>
      <c r="B14355" s="44" t="s">
        <v>10020</v>
      </c>
      <c r="C14355" s="45">
        <v>24010401</v>
      </c>
      <c r="D14355" s="45" t="s">
        <v>12340</v>
      </c>
      <c r="E14355" s="45" t="s">
        <v>10021</v>
      </c>
      <c r="AF14355" s="326"/>
    </row>
    <row r="14356" spans="1:32" x14ac:dyDescent="0.25">
      <c r="A14356" s="44" t="s">
        <v>2519</v>
      </c>
      <c r="B14356" s="44" t="s">
        <v>3298</v>
      </c>
      <c r="C14356" s="45">
        <v>24010402</v>
      </c>
      <c r="D14356" s="45" t="s">
        <v>12340</v>
      </c>
      <c r="E14356" s="45" t="s">
        <v>10021</v>
      </c>
      <c r="AF14356" s="326"/>
    </row>
    <row r="14357" spans="1:32" x14ac:dyDescent="0.25">
      <c r="A14357" s="44" t="s">
        <v>2519</v>
      </c>
      <c r="B14357" s="44" t="s">
        <v>210</v>
      </c>
      <c r="C14357" s="45">
        <v>241001</v>
      </c>
      <c r="D14357" s="45" t="s">
        <v>12340</v>
      </c>
      <c r="E14357" s="45" t="s">
        <v>5650</v>
      </c>
      <c r="AF14357" s="326"/>
    </row>
    <row r="14358" spans="1:32" x14ac:dyDescent="0.25">
      <c r="A14358" s="44" t="s">
        <v>2519</v>
      </c>
      <c r="B14358" s="44" t="s">
        <v>7119</v>
      </c>
      <c r="C14358" s="45">
        <v>26020102</v>
      </c>
      <c r="D14358" s="45" t="s">
        <v>12340</v>
      </c>
      <c r="E14358" s="45" t="s">
        <v>10021</v>
      </c>
      <c r="AF14358" s="326"/>
    </row>
    <row r="14359" spans="1:32" x14ac:dyDescent="0.25">
      <c r="A14359" s="44" t="s">
        <v>10311</v>
      </c>
      <c r="B14359" s="92" t="s">
        <v>10390</v>
      </c>
      <c r="C14359" s="371" t="s">
        <v>10122</v>
      </c>
      <c r="D14359" s="146" t="s">
        <v>10389</v>
      </c>
      <c r="E14359" s="107">
        <v>45838</v>
      </c>
      <c r="F14359" s="93"/>
      <c r="G14359" s="93"/>
      <c r="H14359" s="93"/>
      <c r="I14359" s="99"/>
      <c r="J14359" s="99"/>
      <c r="K14359" s="99"/>
      <c r="L14359" s="44"/>
      <c r="M14359" s="44"/>
      <c r="N14359" s="99"/>
      <c r="O14359" s="99"/>
      <c r="P14359" s="99"/>
      <c r="Q14359" s="99"/>
      <c r="R14359" s="99"/>
      <c r="S14359" s="99"/>
      <c r="T14359" s="99"/>
      <c r="U14359" s="99"/>
      <c r="V14359" s="99"/>
      <c r="W14359" s="99"/>
      <c r="X14359" s="99"/>
      <c r="Y14359" s="99"/>
      <c r="Z14359" s="99"/>
      <c r="AF14359" s="326"/>
    </row>
    <row r="14360" spans="1:32" x14ac:dyDescent="0.25">
      <c r="A14360" s="44" t="s">
        <v>19662</v>
      </c>
      <c r="B14360" s="44" t="s">
        <v>5447</v>
      </c>
      <c r="C14360" s="45">
        <v>250802</v>
      </c>
      <c r="D14360" s="45" t="s">
        <v>12340</v>
      </c>
      <c r="E14360" s="45" t="s">
        <v>10682</v>
      </c>
      <c r="AF14360" s="326"/>
    </row>
    <row r="14361" spans="1:32" x14ac:dyDescent="0.25">
      <c r="A14361" s="44" t="s">
        <v>19662</v>
      </c>
      <c r="B14361" s="44" t="s">
        <v>2433</v>
      </c>
      <c r="C14361" s="45">
        <v>250106</v>
      </c>
      <c r="D14361" s="45" t="s">
        <v>12340</v>
      </c>
      <c r="E14361" s="45" t="s">
        <v>12896</v>
      </c>
      <c r="AF14361" s="326"/>
    </row>
    <row r="14362" spans="1:32" x14ac:dyDescent="0.3">
      <c r="A14362" s="385" t="s">
        <v>14188</v>
      </c>
      <c r="B14362" s="385" t="s">
        <v>1339</v>
      </c>
      <c r="C14362" s="387">
        <v>24027</v>
      </c>
      <c r="D14362" s="93" t="s">
        <v>5007</v>
      </c>
      <c r="E14362" s="388">
        <v>46507</v>
      </c>
      <c r="AF14362" s="326"/>
    </row>
    <row r="14363" spans="1:32" x14ac:dyDescent="0.3">
      <c r="A14363" s="271" t="s">
        <v>18605</v>
      </c>
      <c r="B14363" s="271" t="s">
        <v>18600</v>
      </c>
      <c r="C14363" s="59" t="s">
        <v>18601</v>
      </c>
      <c r="D14363" s="32" t="s">
        <v>1250</v>
      </c>
      <c r="E14363" s="378">
        <v>47593</v>
      </c>
      <c r="F14363" s="93"/>
      <c r="G14363" s="93"/>
      <c r="H14363" s="93"/>
      <c r="I14363" s="99"/>
      <c r="J14363" s="99"/>
      <c r="K14363" s="99"/>
      <c r="L14363" s="99"/>
      <c r="M14363" s="99"/>
      <c r="N14363" s="99"/>
      <c r="O14363" s="99"/>
      <c r="P14363" s="99"/>
      <c r="Q14363" s="99"/>
      <c r="R14363" s="99"/>
      <c r="S14363" s="99"/>
      <c r="T14363" s="99"/>
      <c r="U14363" s="99"/>
      <c r="V14363" s="99"/>
      <c r="W14363" s="99"/>
      <c r="X14363" s="99"/>
      <c r="Y14363" s="99"/>
      <c r="Z14363" s="99"/>
      <c r="AF14363" s="326"/>
    </row>
    <row r="14364" spans="1:32" x14ac:dyDescent="0.25">
      <c r="A14364" s="44" t="s">
        <v>11648</v>
      </c>
      <c r="B14364" s="44" t="s">
        <v>11297</v>
      </c>
      <c r="C14364" s="45">
        <v>240501</v>
      </c>
      <c r="D14364" s="45" t="s">
        <v>12340</v>
      </c>
      <c r="E14364" s="45" t="s">
        <v>11298</v>
      </c>
      <c r="AF14364" s="326"/>
    </row>
    <row r="14365" spans="1:32" x14ac:dyDescent="0.25">
      <c r="A14365" s="44" t="s">
        <v>19663</v>
      </c>
      <c r="B14365" s="44" t="s">
        <v>11297</v>
      </c>
      <c r="C14365" s="45">
        <v>240501</v>
      </c>
      <c r="D14365" s="45" t="s">
        <v>12340</v>
      </c>
      <c r="E14365" s="45" t="s">
        <v>11298</v>
      </c>
      <c r="AF14365" s="326"/>
    </row>
    <row r="14366" spans="1:32" x14ac:dyDescent="0.25">
      <c r="A14366" s="44" t="s">
        <v>11649</v>
      </c>
      <c r="B14366" s="44" t="s">
        <v>10020</v>
      </c>
      <c r="C14366" s="45">
        <v>24010401</v>
      </c>
      <c r="D14366" s="45" t="s">
        <v>12340</v>
      </c>
      <c r="E14366" s="45" t="s">
        <v>10021</v>
      </c>
      <c r="AF14366" s="326"/>
    </row>
    <row r="14367" spans="1:32" x14ac:dyDescent="0.25">
      <c r="A14367" s="44" t="s">
        <v>1141</v>
      </c>
      <c r="B14367" s="44" t="s">
        <v>13107</v>
      </c>
      <c r="C14367" s="45">
        <v>9.23</v>
      </c>
      <c r="D14367" s="45" t="s">
        <v>13565</v>
      </c>
      <c r="E14367" s="46">
        <v>46934</v>
      </c>
      <c r="F14367" s="45"/>
      <c r="G14367" s="93"/>
      <c r="H14367" s="93"/>
      <c r="I14367" s="99"/>
      <c r="J14367" s="99"/>
      <c r="K14367" s="99"/>
      <c r="L14367" s="99"/>
      <c r="M14367" s="99"/>
      <c r="N14367" s="99"/>
      <c r="O14367" s="99"/>
      <c r="P14367" s="99"/>
      <c r="Q14367" s="99"/>
      <c r="R14367" s="99"/>
      <c r="S14367" s="99"/>
      <c r="T14367" s="99"/>
      <c r="U14367" s="99"/>
      <c r="V14367" s="99"/>
      <c r="W14367" s="99"/>
      <c r="X14367" s="99"/>
      <c r="Y14367" s="99"/>
      <c r="Z14367" s="99"/>
      <c r="AF14367" s="326"/>
    </row>
    <row r="14368" spans="1:32" x14ac:dyDescent="0.3">
      <c r="A14368" s="372" t="s">
        <v>13936</v>
      </c>
      <c r="B14368" s="372" t="s">
        <v>14348</v>
      </c>
      <c r="C14368" s="125" t="s">
        <v>14349</v>
      </c>
      <c r="D14368" s="32" t="s">
        <v>20621</v>
      </c>
      <c r="E14368" s="125" t="s">
        <v>13567</v>
      </c>
      <c r="F14368" s="125" t="s">
        <v>1236</v>
      </c>
      <c r="G14368" s="125" t="s">
        <v>1237</v>
      </c>
      <c r="AF14368" s="326"/>
    </row>
    <row r="14369" spans="1:32" x14ac:dyDescent="0.25">
      <c r="A14369" s="44" t="s">
        <v>19664</v>
      </c>
      <c r="B14369" s="44" t="s">
        <v>973</v>
      </c>
      <c r="C14369" s="45">
        <v>260101</v>
      </c>
      <c r="D14369" s="45" t="s">
        <v>12340</v>
      </c>
      <c r="E14369" s="45" t="s">
        <v>8976</v>
      </c>
      <c r="AF14369" s="326"/>
    </row>
    <row r="14370" spans="1:32" x14ac:dyDescent="0.25">
      <c r="A14370" s="44" t="s">
        <v>13759</v>
      </c>
      <c r="B14370" s="44" t="s">
        <v>13571</v>
      </c>
      <c r="C14370" s="45">
        <v>241101</v>
      </c>
      <c r="D14370" s="45" t="s">
        <v>12340</v>
      </c>
      <c r="E14370" s="45" t="s">
        <v>5650</v>
      </c>
      <c r="AF14370" s="326"/>
    </row>
    <row r="14371" spans="1:32" x14ac:dyDescent="0.25">
      <c r="A14371" s="44" t="s">
        <v>9103</v>
      </c>
      <c r="B14371" s="44" t="s">
        <v>3298</v>
      </c>
      <c r="C14371" s="45">
        <v>26010402</v>
      </c>
      <c r="D14371" s="45" t="s">
        <v>12340</v>
      </c>
      <c r="E14371" s="45" t="s">
        <v>18836</v>
      </c>
      <c r="AF14371" s="326"/>
    </row>
    <row r="14372" spans="1:32" x14ac:dyDescent="0.25">
      <c r="A14372" s="44" t="s">
        <v>9103</v>
      </c>
      <c r="B14372" s="44" t="s">
        <v>18900</v>
      </c>
      <c r="C14372" s="45">
        <v>23110201</v>
      </c>
      <c r="D14372" s="45" t="s">
        <v>12340</v>
      </c>
      <c r="E14372" s="45" t="s">
        <v>9018</v>
      </c>
      <c r="AF14372" s="326"/>
    </row>
    <row r="14373" spans="1:32" x14ac:dyDescent="0.25">
      <c r="A14373" s="44" t="s">
        <v>9103</v>
      </c>
      <c r="B14373" s="44" t="s">
        <v>3172</v>
      </c>
      <c r="C14373" s="45">
        <v>23110202</v>
      </c>
      <c r="D14373" s="45" t="s">
        <v>12340</v>
      </c>
      <c r="E14373" s="45" t="s">
        <v>9018</v>
      </c>
      <c r="AF14373" s="326"/>
    </row>
    <row r="14374" spans="1:32" x14ac:dyDescent="0.25">
      <c r="A14374" s="44" t="s">
        <v>9103</v>
      </c>
      <c r="B14374" s="44" t="s">
        <v>5639</v>
      </c>
      <c r="C14374" s="45">
        <v>26010401</v>
      </c>
      <c r="D14374" s="45" t="s">
        <v>12340</v>
      </c>
      <c r="E14374" s="45" t="s">
        <v>18836</v>
      </c>
      <c r="AF14374" s="326"/>
    </row>
    <row r="14375" spans="1:32" x14ac:dyDescent="0.25">
      <c r="A14375" s="44" t="s">
        <v>19665</v>
      </c>
      <c r="B14375" s="44" t="s">
        <v>7650</v>
      </c>
      <c r="C14375" s="45">
        <v>230504</v>
      </c>
      <c r="D14375" s="45" t="s">
        <v>12340</v>
      </c>
      <c r="E14375" s="45" t="s">
        <v>7651</v>
      </c>
      <c r="AF14375" s="326"/>
    </row>
    <row r="14376" spans="1:32" x14ac:dyDescent="0.25">
      <c r="A14376" s="44" t="s">
        <v>19665</v>
      </c>
      <c r="B14376" s="44" t="s">
        <v>3157</v>
      </c>
      <c r="C14376" s="45">
        <v>230305</v>
      </c>
      <c r="D14376" s="45" t="s">
        <v>12340</v>
      </c>
      <c r="E14376" s="45" t="s">
        <v>3276</v>
      </c>
      <c r="AF14376" s="326"/>
    </row>
    <row r="14377" spans="1:32" x14ac:dyDescent="0.25">
      <c r="A14377" s="44" t="s">
        <v>19666</v>
      </c>
      <c r="B14377" s="44" t="s">
        <v>7117</v>
      </c>
      <c r="C14377" s="45">
        <v>260203</v>
      </c>
      <c r="D14377" s="45" t="s">
        <v>12340</v>
      </c>
      <c r="E14377" s="45" t="s">
        <v>10021</v>
      </c>
      <c r="AF14377" s="326"/>
    </row>
    <row r="14378" spans="1:32" x14ac:dyDescent="0.25">
      <c r="A14378" s="100" t="s">
        <v>3566</v>
      </c>
      <c r="B14378" s="92" t="s">
        <v>3574</v>
      </c>
      <c r="C14378" s="93" t="s">
        <v>3575</v>
      </c>
      <c r="D14378" s="93" t="s">
        <v>1250</v>
      </c>
      <c r="E14378" s="94">
        <v>46496</v>
      </c>
      <c r="F14378" s="93"/>
      <c r="G14378" s="93"/>
      <c r="H14378" s="93"/>
      <c r="I14378" s="99"/>
      <c r="J14378" s="99"/>
      <c r="K14378" s="99"/>
      <c r="L14378" s="44"/>
      <c r="M14378" s="44"/>
      <c r="N14378" s="99"/>
      <c r="O14378" s="99"/>
      <c r="P14378" s="99"/>
      <c r="Q14378" s="99"/>
      <c r="R14378" s="99"/>
      <c r="S14378" s="99"/>
      <c r="T14378" s="99"/>
      <c r="U14378" s="99"/>
      <c r="V14378" s="99"/>
      <c r="W14378" s="99"/>
      <c r="X14378" s="99"/>
      <c r="Y14378" s="99"/>
      <c r="Z14378" s="99"/>
      <c r="AF14378" s="326"/>
    </row>
    <row r="14379" spans="1:32" x14ac:dyDescent="0.25">
      <c r="A14379" s="44" t="s">
        <v>9697</v>
      </c>
      <c r="B14379" s="44" t="s">
        <v>15956</v>
      </c>
      <c r="C14379" s="45" t="s">
        <v>9954</v>
      </c>
      <c r="D14379" s="93" t="s">
        <v>3876</v>
      </c>
      <c r="E14379" s="359">
        <f>DATE(2027,4,20)</f>
        <v>46497</v>
      </c>
      <c r="F14379" s="93"/>
      <c r="G14379" s="93"/>
      <c r="H14379" s="93"/>
      <c r="I14379" s="99"/>
      <c r="J14379" s="99"/>
      <c r="K14379" s="99"/>
      <c r="L14379" s="99"/>
      <c r="M14379" s="99"/>
      <c r="N14379" s="99"/>
      <c r="O14379" s="99"/>
      <c r="P14379" s="99"/>
      <c r="Q14379" s="99"/>
      <c r="R14379" s="99"/>
      <c r="S14379" s="99"/>
      <c r="T14379" s="99"/>
      <c r="U14379" s="99"/>
      <c r="V14379" s="99"/>
      <c r="W14379" s="99"/>
      <c r="X14379" s="99"/>
      <c r="Y14379" s="99"/>
      <c r="Z14379" s="99"/>
      <c r="AF14379" s="326"/>
    </row>
    <row r="14380" spans="1:32" x14ac:dyDescent="0.25">
      <c r="A14380" s="44" t="s">
        <v>19667</v>
      </c>
      <c r="B14380" s="44" t="s">
        <v>2433</v>
      </c>
      <c r="C14380" s="45">
        <v>250106</v>
      </c>
      <c r="D14380" s="45" t="s">
        <v>12340</v>
      </c>
      <c r="E14380" s="45" t="s">
        <v>12896</v>
      </c>
      <c r="AF14380" s="326"/>
    </row>
    <row r="14381" spans="1:32" x14ac:dyDescent="0.25">
      <c r="A14381" s="44" t="s">
        <v>17240</v>
      </c>
      <c r="B14381" s="44" t="s">
        <v>5639</v>
      </c>
      <c r="C14381" s="45">
        <v>25010401</v>
      </c>
      <c r="D14381" s="45" t="s">
        <v>12340</v>
      </c>
      <c r="E14381" s="45" t="s">
        <v>13581</v>
      </c>
      <c r="AF14381" s="326"/>
    </row>
    <row r="14382" spans="1:32" x14ac:dyDescent="0.25">
      <c r="A14382" s="44" t="s">
        <v>17240</v>
      </c>
      <c r="B14382" s="44" t="s">
        <v>3597</v>
      </c>
      <c r="C14382" s="45">
        <v>250503</v>
      </c>
      <c r="D14382" s="45" t="s">
        <v>12340</v>
      </c>
      <c r="E14382" s="45" t="s">
        <v>16904</v>
      </c>
      <c r="AF14382" s="326"/>
    </row>
    <row r="14383" spans="1:32" x14ac:dyDescent="0.25">
      <c r="A14383" s="44" t="s">
        <v>19668</v>
      </c>
      <c r="B14383" s="44" t="s">
        <v>3597</v>
      </c>
      <c r="C14383" s="45">
        <v>250503</v>
      </c>
      <c r="D14383" s="45" t="s">
        <v>12340</v>
      </c>
      <c r="E14383" s="45" t="s">
        <v>16904</v>
      </c>
      <c r="AF14383" s="326"/>
    </row>
    <row r="14384" spans="1:32" x14ac:dyDescent="0.3">
      <c r="A14384" s="372" t="s">
        <v>20554</v>
      </c>
      <c r="B14384" s="372" t="s">
        <v>1217</v>
      </c>
      <c r="C14384" s="125" t="s">
        <v>20617</v>
      </c>
      <c r="D14384" s="32" t="s">
        <v>20621</v>
      </c>
      <c r="E14384" s="125" t="s">
        <v>10032</v>
      </c>
      <c r="F14384" s="125" t="s">
        <v>1236</v>
      </c>
      <c r="G14384" s="125" t="s">
        <v>1237</v>
      </c>
      <c r="AF14384" s="326"/>
    </row>
    <row r="14385" spans="1:32" x14ac:dyDescent="0.25">
      <c r="A14385" s="44" t="s">
        <v>13005</v>
      </c>
      <c r="B14385" s="44" t="s">
        <v>4473</v>
      </c>
      <c r="C14385" s="45">
        <v>241002</v>
      </c>
      <c r="D14385" s="45" t="s">
        <v>12340</v>
      </c>
      <c r="E14385" s="45" t="s">
        <v>5650</v>
      </c>
      <c r="AF14385" s="326"/>
    </row>
    <row r="14386" spans="1:32" x14ac:dyDescent="0.25">
      <c r="A14386" s="44" t="s">
        <v>19669</v>
      </c>
      <c r="B14386" s="44" t="s">
        <v>18828</v>
      </c>
      <c r="C14386" s="45">
        <v>25010501</v>
      </c>
      <c r="D14386" s="45" t="s">
        <v>12340</v>
      </c>
      <c r="E14386" s="45" t="s">
        <v>13567</v>
      </c>
      <c r="AF14386" s="326"/>
    </row>
    <row r="14387" spans="1:32" x14ac:dyDescent="0.25">
      <c r="A14387" s="44" t="s">
        <v>13760</v>
      </c>
      <c r="B14387" s="44" t="s">
        <v>18828</v>
      </c>
      <c r="C14387" s="45">
        <v>25010501</v>
      </c>
      <c r="D14387" s="45" t="s">
        <v>12340</v>
      </c>
      <c r="E14387" s="45" t="s">
        <v>13567</v>
      </c>
      <c r="AF14387" s="326"/>
    </row>
    <row r="14388" spans="1:32" x14ac:dyDescent="0.25">
      <c r="A14388" s="44" t="s">
        <v>13760</v>
      </c>
      <c r="B14388" s="44" t="s">
        <v>5639</v>
      </c>
      <c r="C14388" s="45">
        <v>23010401</v>
      </c>
      <c r="D14388" s="45" t="s">
        <v>12340</v>
      </c>
      <c r="E14388" s="45" t="s">
        <v>5640</v>
      </c>
      <c r="AF14388" s="326"/>
    </row>
    <row r="14389" spans="1:32" x14ac:dyDescent="0.25">
      <c r="A14389" s="57" t="s">
        <v>2820</v>
      </c>
      <c r="B14389" s="92" t="s">
        <v>3862</v>
      </c>
      <c r="C14389" s="93" t="s">
        <v>3860</v>
      </c>
      <c r="D14389" s="93" t="s">
        <v>3861</v>
      </c>
      <c r="E14389" s="94">
        <v>46203</v>
      </c>
      <c r="F14389" s="93"/>
      <c r="G14389" s="93"/>
      <c r="H14389" s="93"/>
      <c r="I14389" s="99"/>
      <c r="J14389" s="99"/>
      <c r="K14389" s="99"/>
      <c r="L14389" s="44"/>
      <c r="M14389" s="44"/>
      <c r="N14389" s="99"/>
      <c r="O14389" s="99"/>
      <c r="P14389" s="99"/>
      <c r="Q14389" s="99"/>
      <c r="R14389" s="99"/>
      <c r="S14389" s="99"/>
      <c r="T14389" s="99"/>
      <c r="U14389" s="99"/>
      <c r="V14389" s="99"/>
      <c r="W14389" s="99"/>
      <c r="X14389" s="99"/>
      <c r="Y14389" s="99"/>
      <c r="Z14389" s="99"/>
      <c r="AA14389" s="380"/>
      <c r="AF14389" s="326"/>
    </row>
    <row r="14390" spans="1:32" x14ac:dyDescent="0.25">
      <c r="A14390" s="44" t="s">
        <v>2820</v>
      </c>
      <c r="B14390" s="44" t="s">
        <v>2610</v>
      </c>
      <c r="C14390" s="45" t="s">
        <v>15746</v>
      </c>
      <c r="D14390" s="46" t="s">
        <v>13037</v>
      </c>
      <c r="E14390" s="46">
        <v>46162</v>
      </c>
      <c r="AF14390" s="326"/>
    </row>
    <row r="14391" spans="1:32" x14ac:dyDescent="0.25">
      <c r="A14391" s="44" t="s">
        <v>2820</v>
      </c>
      <c r="B14391" s="44" t="s">
        <v>10031</v>
      </c>
      <c r="C14391" s="45">
        <v>260105</v>
      </c>
      <c r="D14391" s="45" t="s">
        <v>12340</v>
      </c>
      <c r="E14391" s="45" t="s">
        <v>19008</v>
      </c>
      <c r="AF14391" s="326"/>
    </row>
    <row r="14392" spans="1:32" x14ac:dyDescent="0.25">
      <c r="A14392" s="256" t="s">
        <v>9205</v>
      </c>
      <c r="B14392" s="256" t="s">
        <v>5896</v>
      </c>
      <c r="C14392" s="53" t="s">
        <v>5966</v>
      </c>
      <c r="D14392" s="93" t="s">
        <v>5891</v>
      </c>
      <c r="E14392" s="257">
        <v>46239</v>
      </c>
      <c r="F14392" s="93"/>
      <c r="G14392" s="93"/>
      <c r="H14392" s="93"/>
      <c r="I14392" s="99"/>
      <c r="J14392" s="99"/>
      <c r="K14392" s="99"/>
      <c r="L14392" s="99"/>
      <c r="M14392" s="99"/>
      <c r="N14392" s="99"/>
      <c r="O14392" s="99"/>
      <c r="P14392" s="99"/>
      <c r="Q14392" s="99"/>
      <c r="R14392" s="99"/>
      <c r="S14392" s="99"/>
      <c r="T14392" s="99"/>
      <c r="U14392" s="99"/>
      <c r="V14392" s="99"/>
      <c r="W14392" s="99"/>
      <c r="X14392" s="99"/>
      <c r="Y14392" s="99"/>
      <c r="Z14392" s="99"/>
      <c r="AA14392" s="380"/>
      <c r="AF14392" s="326"/>
    </row>
    <row r="14393" spans="1:32" x14ac:dyDescent="0.25">
      <c r="A14393" s="44" t="s">
        <v>14146</v>
      </c>
      <c r="B14393" s="44" t="s">
        <v>20398</v>
      </c>
      <c r="C14393" s="45" t="s">
        <v>14082</v>
      </c>
      <c r="D14393" s="32" t="s">
        <v>12570</v>
      </c>
      <c r="E14393" s="46">
        <v>46418</v>
      </c>
      <c r="AF14393" s="326"/>
    </row>
    <row r="14394" spans="1:32" x14ac:dyDescent="0.25">
      <c r="A14394" s="44" t="s">
        <v>19670</v>
      </c>
      <c r="B14394" s="44" t="s">
        <v>3598</v>
      </c>
      <c r="C14394" s="45">
        <v>250303</v>
      </c>
      <c r="D14394" s="45" t="s">
        <v>12340</v>
      </c>
      <c r="E14394" s="45" t="s">
        <v>12896</v>
      </c>
      <c r="AF14394" s="326"/>
    </row>
    <row r="14395" spans="1:32" x14ac:dyDescent="0.25">
      <c r="A14395" s="44" t="s">
        <v>19670</v>
      </c>
      <c r="B14395" s="44" t="s">
        <v>2433</v>
      </c>
      <c r="C14395" s="45">
        <v>250106</v>
      </c>
      <c r="D14395" s="45" t="s">
        <v>12340</v>
      </c>
      <c r="E14395" s="45" t="s">
        <v>12896</v>
      </c>
      <c r="AF14395" s="326"/>
    </row>
    <row r="14396" spans="1:32" x14ac:dyDescent="0.25">
      <c r="A14396" s="44" t="s">
        <v>19670</v>
      </c>
      <c r="B14396" s="44" t="s">
        <v>5447</v>
      </c>
      <c r="C14396" s="45">
        <v>250802</v>
      </c>
      <c r="D14396" s="45" t="s">
        <v>12340</v>
      </c>
      <c r="E14396" s="45" t="s">
        <v>10682</v>
      </c>
      <c r="AF14396" s="326"/>
    </row>
    <row r="14397" spans="1:32" x14ac:dyDescent="0.25">
      <c r="A14397" s="44" t="s">
        <v>19671</v>
      </c>
      <c r="B14397" s="44" t="s">
        <v>8381</v>
      </c>
      <c r="C14397" s="45">
        <v>230503</v>
      </c>
      <c r="D14397" s="45" t="s">
        <v>12340</v>
      </c>
      <c r="E14397" s="45" t="s">
        <v>8252</v>
      </c>
      <c r="AF14397" s="326"/>
    </row>
    <row r="14398" spans="1:32" x14ac:dyDescent="0.25">
      <c r="A14398" s="44" t="s">
        <v>19671</v>
      </c>
      <c r="B14398" s="44" t="s">
        <v>11297</v>
      </c>
      <c r="C14398" s="45">
        <v>240501</v>
      </c>
      <c r="D14398" s="45" t="s">
        <v>12340</v>
      </c>
      <c r="E14398" s="45" t="s">
        <v>11298</v>
      </c>
      <c r="AF14398" s="326"/>
    </row>
    <row r="14399" spans="1:32" x14ac:dyDescent="0.25">
      <c r="A14399" s="91" t="s">
        <v>10312</v>
      </c>
      <c r="B14399" s="92" t="s">
        <v>10390</v>
      </c>
      <c r="C14399" s="56" t="s">
        <v>10135</v>
      </c>
      <c r="D14399" s="146" t="s">
        <v>10389</v>
      </c>
      <c r="E14399" s="107">
        <v>45838</v>
      </c>
      <c r="F14399" s="93"/>
      <c r="G14399" s="93"/>
      <c r="H14399" s="93"/>
      <c r="I14399" s="99"/>
      <c r="J14399" s="99"/>
      <c r="K14399" s="99"/>
      <c r="L14399" s="44"/>
      <c r="M14399" s="44"/>
      <c r="N14399" s="99"/>
      <c r="O14399" s="99"/>
      <c r="P14399" s="99"/>
      <c r="Q14399" s="99"/>
      <c r="R14399" s="99"/>
      <c r="S14399" s="99"/>
      <c r="T14399" s="99"/>
      <c r="U14399" s="99"/>
      <c r="V14399" s="99"/>
      <c r="W14399" s="99"/>
      <c r="X14399" s="99"/>
      <c r="Y14399" s="99"/>
      <c r="Z14399" s="99"/>
      <c r="AF14399" s="326"/>
    </row>
    <row r="14400" spans="1:32" x14ac:dyDescent="0.25">
      <c r="A14400" s="44" t="s">
        <v>5684</v>
      </c>
      <c r="B14400" s="44" t="s">
        <v>966</v>
      </c>
      <c r="C14400" s="45">
        <v>22010702</v>
      </c>
      <c r="D14400" s="45" t="s">
        <v>12340</v>
      </c>
      <c r="E14400" s="45" t="s">
        <v>5444</v>
      </c>
      <c r="AF14400" s="326"/>
    </row>
    <row r="14401" spans="1:32" x14ac:dyDescent="0.25">
      <c r="A14401" s="44" t="s">
        <v>12302</v>
      </c>
      <c r="B14401" s="44" t="s">
        <v>5447</v>
      </c>
      <c r="C14401" s="45">
        <v>240804</v>
      </c>
      <c r="D14401" s="45" t="s">
        <v>12340</v>
      </c>
      <c r="E14401" s="45" t="s">
        <v>12234</v>
      </c>
      <c r="AF14401" s="326"/>
    </row>
    <row r="14402" spans="1:32" x14ac:dyDescent="0.25">
      <c r="A14402" s="44" t="s">
        <v>7051</v>
      </c>
      <c r="B14402" s="44" t="s">
        <v>3298</v>
      </c>
      <c r="C14402" s="45">
        <v>23010402</v>
      </c>
      <c r="D14402" s="45" t="s">
        <v>12340</v>
      </c>
      <c r="E14402" s="45" t="s">
        <v>5640</v>
      </c>
      <c r="AF14402" s="326"/>
    </row>
    <row r="14403" spans="1:32" x14ac:dyDescent="0.25">
      <c r="A14403" s="44" t="s">
        <v>7051</v>
      </c>
      <c r="B14403" s="44" t="s">
        <v>4036</v>
      </c>
      <c r="C14403" s="45">
        <v>24060401</v>
      </c>
      <c r="D14403" s="45" t="s">
        <v>12340</v>
      </c>
      <c r="E14403" s="45" t="s">
        <v>5235</v>
      </c>
      <c r="AF14403" s="326"/>
    </row>
    <row r="14404" spans="1:32" x14ac:dyDescent="0.25">
      <c r="A14404" s="44" t="s">
        <v>7051</v>
      </c>
      <c r="B14404" s="44" t="s">
        <v>968</v>
      </c>
      <c r="C14404" s="45">
        <v>24060402</v>
      </c>
      <c r="D14404" s="45" t="s">
        <v>12340</v>
      </c>
      <c r="E14404" s="45" t="s">
        <v>5235</v>
      </c>
      <c r="AF14404" s="326"/>
    </row>
    <row r="14405" spans="1:32" x14ac:dyDescent="0.25">
      <c r="A14405" s="44" t="s">
        <v>13441</v>
      </c>
      <c r="B14405" s="44" t="s">
        <v>13145</v>
      </c>
      <c r="C14405" s="45">
        <v>20.25</v>
      </c>
      <c r="D14405" s="45" t="s">
        <v>13565</v>
      </c>
      <c r="E14405" s="46">
        <v>47664</v>
      </c>
      <c r="F14405" s="45"/>
      <c r="G14405" s="93"/>
      <c r="H14405" s="93"/>
      <c r="I14405" s="99"/>
      <c r="J14405" s="99"/>
      <c r="K14405" s="99"/>
      <c r="L14405" s="99"/>
      <c r="M14405" s="99"/>
      <c r="N14405" s="99"/>
      <c r="O14405" s="99"/>
      <c r="P14405" s="99"/>
      <c r="Q14405" s="99"/>
      <c r="R14405" s="99"/>
      <c r="S14405" s="99"/>
      <c r="T14405" s="99"/>
      <c r="U14405" s="99"/>
      <c r="V14405" s="99"/>
      <c r="W14405" s="99"/>
      <c r="X14405" s="99"/>
      <c r="Y14405" s="99"/>
      <c r="Z14405" s="99"/>
      <c r="AF14405" s="326"/>
    </row>
    <row r="14406" spans="1:32" x14ac:dyDescent="0.25">
      <c r="A14406" s="44" t="s">
        <v>3263</v>
      </c>
      <c r="B14406" s="44" t="s">
        <v>20394</v>
      </c>
      <c r="C14406" s="45" t="s">
        <v>17907</v>
      </c>
      <c r="D14406" s="32" t="s">
        <v>12570</v>
      </c>
      <c r="E14406" s="46">
        <v>46446</v>
      </c>
      <c r="AF14406" s="326"/>
    </row>
    <row r="14407" spans="1:32" x14ac:dyDescent="0.25">
      <c r="A14407" s="44" t="s">
        <v>19672</v>
      </c>
      <c r="B14407" s="44" t="s">
        <v>18828</v>
      </c>
      <c r="C14407" s="45">
        <v>25010501</v>
      </c>
      <c r="D14407" s="45" t="s">
        <v>12340</v>
      </c>
      <c r="E14407" s="45" t="s">
        <v>13567</v>
      </c>
      <c r="AF14407" s="326"/>
    </row>
    <row r="14408" spans="1:32" x14ac:dyDescent="0.25">
      <c r="A14408" s="44" t="s">
        <v>19672</v>
      </c>
      <c r="B14408" s="44" t="s">
        <v>5442</v>
      </c>
      <c r="C14408" s="45">
        <v>25010502</v>
      </c>
      <c r="D14408" s="45" t="s">
        <v>12340</v>
      </c>
      <c r="E14408" s="45" t="s">
        <v>13567</v>
      </c>
      <c r="AF14408" s="326"/>
    </row>
    <row r="14409" spans="1:32" x14ac:dyDescent="0.25">
      <c r="A14409" s="44" t="s">
        <v>19672</v>
      </c>
      <c r="B14409" s="44" t="s">
        <v>5639</v>
      </c>
      <c r="C14409" s="45">
        <v>25010401</v>
      </c>
      <c r="D14409" s="45" t="s">
        <v>12340</v>
      </c>
      <c r="E14409" s="45" t="s">
        <v>13581</v>
      </c>
      <c r="AF14409" s="326"/>
    </row>
    <row r="14410" spans="1:32" x14ac:dyDescent="0.25">
      <c r="A14410" s="44" t="s">
        <v>19672</v>
      </c>
      <c r="B14410" s="44" t="s">
        <v>3298</v>
      </c>
      <c r="C14410" s="45">
        <v>25010402</v>
      </c>
      <c r="D14410" s="45" t="s">
        <v>12340</v>
      </c>
      <c r="E14410" s="45" t="s">
        <v>13581</v>
      </c>
      <c r="AF14410" s="326"/>
    </row>
    <row r="14411" spans="1:32" x14ac:dyDescent="0.3">
      <c r="A14411" s="372" t="s">
        <v>20174</v>
      </c>
      <c r="B14411" s="372" t="s">
        <v>1214</v>
      </c>
      <c r="C14411" s="125" t="s">
        <v>18610</v>
      </c>
      <c r="D14411" s="32" t="s">
        <v>20621</v>
      </c>
      <c r="E14411" s="125" t="s">
        <v>8976</v>
      </c>
      <c r="F14411" s="125" t="s">
        <v>1236</v>
      </c>
      <c r="G14411" s="125" t="s">
        <v>1237</v>
      </c>
      <c r="AF14411" s="326"/>
    </row>
    <row r="14412" spans="1:32" x14ac:dyDescent="0.25">
      <c r="A14412" s="44" t="s">
        <v>14741</v>
      </c>
      <c r="B14412" s="44" t="s">
        <v>13127</v>
      </c>
      <c r="C14412" s="45">
        <v>13.25</v>
      </c>
      <c r="D14412" s="45" t="s">
        <v>13565</v>
      </c>
      <c r="E14412" s="46">
        <v>47664</v>
      </c>
      <c r="F14412" s="45"/>
      <c r="G14412" s="93"/>
      <c r="H14412" s="93"/>
      <c r="I14412" s="99"/>
      <c r="J14412" s="99"/>
      <c r="K14412" s="99"/>
      <c r="L14412" s="99"/>
      <c r="M14412" s="99"/>
      <c r="N14412" s="99"/>
      <c r="O14412" s="99"/>
      <c r="P14412" s="99"/>
      <c r="Q14412" s="99"/>
      <c r="R14412" s="99"/>
      <c r="S14412" s="99"/>
      <c r="T14412" s="99"/>
      <c r="U14412" s="99"/>
      <c r="V14412" s="99"/>
      <c r="W14412" s="99"/>
      <c r="X14412" s="99"/>
      <c r="Y14412" s="99"/>
      <c r="Z14412" s="99"/>
      <c r="AF14412" s="326"/>
    </row>
    <row r="14413" spans="1:32" x14ac:dyDescent="0.25">
      <c r="A14413" s="44" t="s">
        <v>14741</v>
      </c>
      <c r="B14413" s="44" t="s">
        <v>13118</v>
      </c>
      <c r="C14413" s="45">
        <v>21.25</v>
      </c>
      <c r="D14413" s="45" t="s">
        <v>13565</v>
      </c>
      <c r="E14413" s="46">
        <v>47664</v>
      </c>
      <c r="F14413" s="45" t="s">
        <v>1384</v>
      </c>
      <c r="G14413" s="93"/>
      <c r="H14413" s="93"/>
      <c r="I14413" s="99"/>
      <c r="J14413" s="99"/>
      <c r="K14413" s="99"/>
      <c r="L14413" s="99"/>
      <c r="M14413" s="99"/>
      <c r="N14413" s="99"/>
      <c r="O14413" s="99"/>
      <c r="P14413" s="99"/>
      <c r="Q14413" s="99"/>
      <c r="R14413" s="99"/>
      <c r="S14413" s="99"/>
      <c r="T14413" s="99"/>
      <c r="U14413" s="99"/>
      <c r="V14413" s="99"/>
      <c r="W14413" s="99"/>
      <c r="X14413" s="99"/>
      <c r="Y14413" s="99"/>
      <c r="Z14413" s="99"/>
      <c r="AF14413" s="326"/>
    </row>
    <row r="14414" spans="1:32" x14ac:dyDescent="0.25">
      <c r="A14414" s="44" t="s">
        <v>11650</v>
      </c>
      <c r="B14414" s="44" t="s">
        <v>10031</v>
      </c>
      <c r="C14414" s="45">
        <v>240101</v>
      </c>
      <c r="D14414" s="45" t="s">
        <v>12340</v>
      </c>
      <c r="E14414" s="45" t="s">
        <v>10032</v>
      </c>
      <c r="AF14414" s="326"/>
    </row>
    <row r="14415" spans="1:32" x14ac:dyDescent="0.25">
      <c r="A14415" s="44" t="s">
        <v>11650</v>
      </c>
      <c r="B14415" s="44" t="s">
        <v>983</v>
      </c>
      <c r="C14415" s="45">
        <v>241102</v>
      </c>
      <c r="D14415" s="45" t="s">
        <v>12340</v>
      </c>
      <c r="E14415" s="45" t="s">
        <v>5650</v>
      </c>
      <c r="AF14415" s="326"/>
    </row>
    <row r="14416" spans="1:32" x14ac:dyDescent="0.3">
      <c r="A14416" s="57" t="s">
        <v>4955</v>
      </c>
      <c r="B14416" s="57" t="s">
        <v>2254</v>
      </c>
      <c r="C14416" s="62">
        <v>24030</v>
      </c>
      <c r="D14416" s="93" t="s">
        <v>5007</v>
      </c>
      <c r="E14416" s="60">
        <v>46326</v>
      </c>
      <c r="F14416" s="379"/>
      <c r="G14416" s="379"/>
      <c r="H14416" s="379"/>
      <c r="I14416" s="380"/>
      <c r="J14416" s="380"/>
      <c r="K14416" s="380"/>
      <c r="L14416" s="380"/>
      <c r="M14416" s="380"/>
      <c r="N14416" s="380"/>
      <c r="O14416" s="380"/>
      <c r="P14416" s="380"/>
      <c r="Q14416" s="380"/>
      <c r="R14416" s="380"/>
      <c r="S14416" s="380"/>
      <c r="T14416" s="380"/>
      <c r="U14416" s="380"/>
      <c r="V14416" s="380"/>
      <c r="W14416" s="380"/>
      <c r="X14416" s="380"/>
      <c r="Y14416" s="380"/>
      <c r="Z14416" s="380"/>
      <c r="AA14416" s="380"/>
      <c r="AF14416" s="326"/>
    </row>
    <row r="14417" spans="1:32" x14ac:dyDescent="0.25">
      <c r="A14417" s="360" t="s">
        <v>4955</v>
      </c>
      <c r="B14417" s="92" t="s">
        <v>14075</v>
      </c>
      <c r="C14417" s="93" t="s">
        <v>14076</v>
      </c>
      <c r="D14417" s="93" t="s">
        <v>1250</v>
      </c>
      <c r="E14417" s="94">
        <v>47223</v>
      </c>
      <c r="F14417" s="93"/>
      <c r="G14417" s="93"/>
      <c r="H14417" s="93"/>
      <c r="I14417" s="99"/>
      <c r="J14417" s="99"/>
      <c r="K14417" s="99"/>
      <c r="L14417" s="99"/>
      <c r="M14417" s="99"/>
      <c r="N14417" s="99"/>
      <c r="O14417" s="99"/>
      <c r="P14417" s="99"/>
      <c r="Q14417" s="99"/>
      <c r="R14417" s="99"/>
      <c r="S14417" s="99"/>
      <c r="T14417" s="99"/>
      <c r="U14417" s="99"/>
      <c r="V14417" s="99"/>
      <c r="W14417" s="99"/>
      <c r="X14417" s="99"/>
      <c r="Y14417" s="99"/>
      <c r="Z14417" s="99"/>
      <c r="AF14417" s="326"/>
    </row>
    <row r="14418" spans="1:32" x14ac:dyDescent="0.25">
      <c r="A14418" s="57" t="s">
        <v>3831</v>
      </c>
      <c r="B14418" s="92" t="s">
        <v>3862</v>
      </c>
      <c r="C14418" s="93" t="s">
        <v>3860</v>
      </c>
      <c r="D14418" s="93" t="s">
        <v>3861</v>
      </c>
      <c r="E14418" s="94">
        <v>46203</v>
      </c>
      <c r="F14418" s="93"/>
      <c r="G14418" s="93"/>
      <c r="H14418" s="93"/>
      <c r="I14418" s="99"/>
      <c r="J14418" s="99"/>
      <c r="K14418" s="99"/>
      <c r="L14418" s="44"/>
      <c r="M14418" s="44"/>
      <c r="N14418" s="99"/>
      <c r="O14418" s="99"/>
      <c r="P14418" s="99"/>
      <c r="Q14418" s="99"/>
      <c r="R14418" s="99"/>
      <c r="S14418" s="99"/>
      <c r="T14418" s="99"/>
      <c r="U14418" s="99"/>
      <c r="V14418" s="99"/>
      <c r="W14418" s="99"/>
      <c r="X14418" s="99"/>
      <c r="Y14418" s="99"/>
      <c r="Z14418" s="99"/>
      <c r="AA14418" s="380"/>
      <c r="AF14418" s="326"/>
    </row>
    <row r="14419" spans="1:32" x14ac:dyDescent="0.25">
      <c r="A14419" s="44" t="s">
        <v>19673</v>
      </c>
      <c r="B14419" s="44" t="s">
        <v>5460</v>
      </c>
      <c r="C14419" s="45">
        <v>251003</v>
      </c>
      <c r="D14419" s="45" t="s">
        <v>12340</v>
      </c>
      <c r="E14419" s="45" t="s">
        <v>12119</v>
      </c>
      <c r="AF14419" s="326"/>
    </row>
    <row r="14420" spans="1:32" x14ac:dyDescent="0.25">
      <c r="A14420" s="265" t="s">
        <v>858</v>
      </c>
      <c r="B14420" s="343" t="s">
        <v>1868</v>
      </c>
      <c r="C14420" s="96" t="s">
        <v>6245</v>
      </c>
      <c r="D14420" s="96" t="s">
        <v>1250</v>
      </c>
      <c r="E14420" s="112">
        <v>46159</v>
      </c>
      <c r="F14420" s="93"/>
      <c r="G14420" s="93"/>
      <c r="H14420" s="93"/>
      <c r="I14420" s="99"/>
      <c r="J14420" s="99"/>
      <c r="K14420" s="99"/>
      <c r="L14420" s="44"/>
      <c r="M14420" s="44"/>
      <c r="N14420" s="99"/>
      <c r="O14420" s="99"/>
      <c r="P14420" s="99"/>
      <c r="Q14420" s="99"/>
      <c r="R14420" s="99"/>
      <c r="S14420" s="99"/>
      <c r="T14420" s="99"/>
      <c r="U14420" s="99"/>
      <c r="V14420" s="99"/>
      <c r="W14420" s="99"/>
      <c r="X14420" s="99"/>
      <c r="Y14420" s="99"/>
      <c r="Z14420" s="99"/>
      <c r="AA14420" s="380"/>
      <c r="AF14420" s="326"/>
    </row>
    <row r="14421" spans="1:32" x14ac:dyDescent="0.25">
      <c r="A14421" s="44" t="s">
        <v>858</v>
      </c>
      <c r="B14421" s="44" t="s">
        <v>16911</v>
      </c>
      <c r="C14421" s="45">
        <v>250902</v>
      </c>
      <c r="D14421" s="45" t="s">
        <v>12340</v>
      </c>
      <c r="E14421" s="45" t="s">
        <v>5246</v>
      </c>
      <c r="AF14421" s="326"/>
    </row>
    <row r="14422" spans="1:32" x14ac:dyDescent="0.25">
      <c r="A14422" s="44" t="s">
        <v>858</v>
      </c>
      <c r="B14422" s="44" t="s">
        <v>210</v>
      </c>
      <c r="C14422" s="45">
        <v>241001</v>
      </c>
      <c r="D14422" s="45" t="s">
        <v>12340</v>
      </c>
      <c r="E14422" s="45" t="s">
        <v>5650</v>
      </c>
      <c r="AF14422" s="326"/>
    </row>
    <row r="14423" spans="1:32" x14ac:dyDescent="0.25">
      <c r="A14423" s="44" t="s">
        <v>858</v>
      </c>
      <c r="B14423" s="44" t="s">
        <v>16936</v>
      </c>
      <c r="C14423" s="45">
        <v>250903</v>
      </c>
      <c r="D14423" s="45" t="s">
        <v>12340</v>
      </c>
      <c r="E14423" s="45" t="s">
        <v>5246</v>
      </c>
      <c r="AF14423" s="326"/>
    </row>
    <row r="14424" spans="1:32" x14ac:dyDescent="0.25">
      <c r="A14424" s="44" t="s">
        <v>858</v>
      </c>
      <c r="B14424" s="44" t="s">
        <v>5639</v>
      </c>
      <c r="C14424" s="45">
        <v>23010401</v>
      </c>
      <c r="D14424" s="45" t="s">
        <v>12340</v>
      </c>
      <c r="E14424" s="45" t="s">
        <v>5640</v>
      </c>
      <c r="AF14424" s="326"/>
    </row>
    <row r="14425" spans="1:32" x14ac:dyDescent="0.25">
      <c r="A14425" s="44" t="s">
        <v>858</v>
      </c>
      <c r="B14425" s="44" t="s">
        <v>969</v>
      </c>
      <c r="C14425" s="45">
        <v>23060202</v>
      </c>
      <c r="D14425" s="45" t="s">
        <v>12340</v>
      </c>
      <c r="E14425" s="45" t="s">
        <v>4471</v>
      </c>
      <c r="AF14425" s="326"/>
    </row>
    <row r="14426" spans="1:32" x14ac:dyDescent="0.25">
      <c r="A14426" s="44" t="s">
        <v>858</v>
      </c>
      <c r="B14426" s="44" t="s">
        <v>8378</v>
      </c>
      <c r="C14426" s="45">
        <v>23060201</v>
      </c>
      <c r="D14426" s="45" t="s">
        <v>12340</v>
      </c>
      <c r="E14426" s="45" t="s">
        <v>4471</v>
      </c>
      <c r="AF14426" s="326"/>
    </row>
    <row r="14427" spans="1:32" x14ac:dyDescent="0.25">
      <c r="A14427" s="44" t="s">
        <v>858</v>
      </c>
      <c r="B14427" s="44" t="s">
        <v>3298</v>
      </c>
      <c r="C14427" s="45">
        <v>23010402</v>
      </c>
      <c r="D14427" s="45" t="s">
        <v>12340</v>
      </c>
      <c r="E14427" s="45" t="s">
        <v>5640</v>
      </c>
      <c r="AF14427" s="326"/>
    </row>
    <row r="14428" spans="1:32" x14ac:dyDescent="0.3">
      <c r="A14428" s="372" t="s">
        <v>12494</v>
      </c>
      <c r="B14428" s="372" t="s">
        <v>12351</v>
      </c>
      <c r="C14428" s="125" t="s">
        <v>12352</v>
      </c>
      <c r="D14428" s="32" t="s">
        <v>20621</v>
      </c>
      <c r="E14428" s="125" t="s">
        <v>5075</v>
      </c>
      <c r="F14428" s="125" t="s">
        <v>1236</v>
      </c>
      <c r="G14428" s="125" t="s">
        <v>1237</v>
      </c>
      <c r="AF14428" s="326"/>
    </row>
    <row r="14429" spans="1:32" x14ac:dyDescent="0.25">
      <c r="A14429" s="44" t="s">
        <v>17241</v>
      </c>
      <c r="B14429" s="44" t="s">
        <v>210</v>
      </c>
      <c r="C14429" s="45">
        <v>241001</v>
      </c>
      <c r="D14429" s="45" t="s">
        <v>12340</v>
      </c>
      <c r="E14429" s="45" t="s">
        <v>5650</v>
      </c>
      <c r="AF14429" s="326"/>
    </row>
    <row r="14430" spans="1:32" x14ac:dyDescent="0.25">
      <c r="A14430" s="44" t="s">
        <v>19674</v>
      </c>
      <c r="B14430" s="44" t="s">
        <v>2433</v>
      </c>
      <c r="C14430" s="45">
        <v>250106</v>
      </c>
      <c r="D14430" s="45" t="s">
        <v>12340</v>
      </c>
      <c r="E14430" s="45" t="s">
        <v>12896</v>
      </c>
      <c r="AF14430" s="326"/>
    </row>
    <row r="14431" spans="1:32" x14ac:dyDescent="0.3">
      <c r="A14431" s="372" t="s">
        <v>20175</v>
      </c>
      <c r="B14431" s="372" t="s">
        <v>1214</v>
      </c>
      <c r="C14431" s="125" t="s">
        <v>18610</v>
      </c>
      <c r="D14431" s="32" t="s">
        <v>20621</v>
      </c>
      <c r="E14431" s="125" t="s">
        <v>8976</v>
      </c>
      <c r="F14431" s="125" t="s">
        <v>1236</v>
      </c>
      <c r="G14431" s="125" t="s">
        <v>1237</v>
      </c>
      <c r="AF14431" s="326"/>
    </row>
    <row r="14432" spans="1:32" x14ac:dyDescent="0.25">
      <c r="A14432" s="44" t="s">
        <v>11651</v>
      </c>
      <c r="B14432" s="44" t="s">
        <v>10020</v>
      </c>
      <c r="C14432" s="45">
        <v>24010401</v>
      </c>
      <c r="D14432" s="45" t="s">
        <v>12340</v>
      </c>
      <c r="E14432" s="45" t="s">
        <v>10021</v>
      </c>
      <c r="AF14432" s="326"/>
    </row>
    <row r="14433" spans="1:32" x14ac:dyDescent="0.25">
      <c r="A14433" s="44" t="s">
        <v>3708</v>
      </c>
      <c r="B14433" s="44" t="s">
        <v>3298</v>
      </c>
      <c r="C14433" s="45">
        <v>23010402</v>
      </c>
      <c r="D14433" s="45" t="s">
        <v>12340</v>
      </c>
      <c r="E14433" s="45" t="s">
        <v>5640</v>
      </c>
      <c r="AF14433" s="326"/>
    </row>
    <row r="14434" spans="1:32" x14ac:dyDescent="0.25">
      <c r="A14434" s="44" t="s">
        <v>3708</v>
      </c>
      <c r="B14434" s="44" t="s">
        <v>5639</v>
      </c>
      <c r="C14434" s="45">
        <v>23010401</v>
      </c>
      <c r="D14434" s="45" t="s">
        <v>12340</v>
      </c>
      <c r="E14434" s="45" t="s">
        <v>5640</v>
      </c>
      <c r="AF14434" s="326"/>
    </row>
    <row r="14435" spans="1:32" x14ac:dyDescent="0.25">
      <c r="A14435" s="44" t="s">
        <v>3120</v>
      </c>
      <c r="B14435" s="44" t="s">
        <v>11296</v>
      </c>
      <c r="C14435" s="45">
        <v>240402</v>
      </c>
      <c r="D14435" s="45" t="s">
        <v>12340</v>
      </c>
      <c r="E14435" s="45" t="s">
        <v>5311</v>
      </c>
      <c r="AF14435" s="326"/>
    </row>
    <row r="14436" spans="1:32" x14ac:dyDescent="0.25">
      <c r="A14436" s="44" t="s">
        <v>19675</v>
      </c>
      <c r="B14436" s="44" t="s">
        <v>16936</v>
      </c>
      <c r="C14436" s="45">
        <v>250903</v>
      </c>
      <c r="D14436" s="45" t="s">
        <v>12340</v>
      </c>
      <c r="E14436" s="45" t="s">
        <v>5246</v>
      </c>
      <c r="AF14436" s="326"/>
    </row>
    <row r="14437" spans="1:32" x14ac:dyDescent="0.25">
      <c r="A14437" s="44" t="s">
        <v>19675</v>
      </c>
      <c r="B14437" s="44" t="s">
        <v>3597</v>
      </c>
      <c r="C14437" s="45">
        <v>250503</v>
      </c>
      <c r="D14437" s="45" t="s">
        <v>12340</v>
      </c>
      <c r="E14437" s="45" t="s">
        <v>16904</v>
      </c>
      <c r="AF14437" s="326"/>
    </row>
    <row r="14438" spans="1:32" x14ac:dyDescent="0.3">
      <c r="A14438" s="385" t="s">
        <v>18565</v>
      </c>
      <c r="B14438" s="385" t="s">
        <v>1339</v>
      </c>
      <c r="C14438" s="387">
        <v>24027</v>
      </c>
      <c r="D14438" s="93" t="s">
        <v>5007</v>
      </c>
      <c r="E14438" s="388">
        <v>46507</v>
      </c>
      <c r="AF14438" s="326"/>
    </row>
    <row r="14439" spans="1:32" x14ac:dyDescent="0.25">
      <c r="A14439" s="44" t="s">
        <v>14501</v>
      </c>
      <c r="B14439" s="44" t="s">
        <v>14494</v>
      </c>
      <c r="C14439" s="45" t="s">
        <v>14502</v>
      </c>
      <c r="D14439" s="46" t="s">
        <v>13037</v>
      </c>
      <c r="E14439" s="46">
        <v>46162</v>
      </c>
      <c r="AF14439" s="326"/>
    </row>
    <row r="14440" spans="1:32" x14ac:dyDescent="0.25">
      <c r="A14440" s="44" t="s">
        <v>14501</v>
      </c>
      <c r="B14440" s="44" t="s">
        <v>14494</v>
      </c>
      <c r="C14440" s="45" t="s">
        <v>14502</v>
      </c>
      <c r="D14440" s="46" t="s">
        <v>13037</v>
      </c>
      <c r="E14440" s="46">
        <v>46162</v>
      </c>
      <c r="AF14440" s="326"/>
    </row>
    <row r="14441" spans="1:32" x14ac:dyDescent="0.25">
      <c r="A14441" s="44" t="s">
        <v>11652</v>
      </c>
      <c r="B14441" s="44" t="s">
        <v>11295</v>
      </c>
      <c r="C14441" s="45">
        <v>240507</v>
      </c>
      <c r="D14441" s="45" t="s">
        <v>12340</v>
      </c>
      <c r="E14441" s="45" t="s">
        <v>5468</v>
      </c>
      <c r="AF14441" s="326"/>
    </row>
    <row r="14442" spans="1:32" x14ac:dyDescent="0.25">
      <c r="A14442" s="44" t="s">
        <v>11653</v>
      </c>
      <c r="B14442" s="44" t="s">
        <v>10031</v>
      </c>
      <c r="C14442" s="45">
        <v>240101</v>
      </c>
      <c r="D14442" s="45" t="s">
        <v>12340</v>
      </c>
      <c r="E14442" s="45" t="s">
        <v>10032</v>
      </c>
      <c r="AF14442" s="326"/>
    </row>
    <row r="14443" spans="1:32" x14ac:dyDescent="0.25">
      <c r="A14443" s="44" t="s">
        <v>8916</v>
      </c>
      <c r="B14443" s="44" t="s">
        <v>20397</v>
      </c>
      <c r="C14443" s="45" t="s">
        <v>8815</v>
      </c>
      <c r="D14443" s="32" t="s">
        <v>12570</v>
      </c>
      <c r="E14443" s="46">
        <v>46418</v>
      </c>
      <c r="AF14443" s="326"/>
    </row>
    <row r="14444" spans="1:32" x14ac:dyDescent="0.25">
      <c r="A14444" s="44" t="s">
        <v>4834</v>
      </c>
      <c r="B14444" s="44" t="s">
        <v>7990</v>
      </c>
      <c r="C14444" s="45" t="s">
        <v>8023</v>
      </c>
      <c r="D14444" s="45" t="s">
        <v>12177</v>
      </c>
      <c r="E14444" s="45" t="s">
        <v>7992</v>
      </c>
      <c r="F14444" s="93"/>
      <c r="G14444" s="93"/>
      <c r="H14444" s="93"/>
      <c r="I14444" s="99"/>
      <c r="J14444" s="99"/>
      <c r="K14444" s="99"/>
      <c r="L14444" s="99"/>
      <c r="M14444" s="99"/>
      <c r="N14444" s="99"/>
      <c r="O14444" s="99"/>
      <c r="P14444" s="99"/>
      <c r="Q14444" s="99"/>
      <c r="R14444" s="99"/>
      <c r="S14444" s="99"/>
      <c r="T14444" s="99"/>
      <c r="U14444" s="99"/>
      <c r="V14444" s="99"/>
      <c r="W14444" s="99"/>
      <c r="X14444" s="99"/>
      <c r="Y14444" s="99"/>
      <c r="Z14444" s="99"/>
      <c r="AF14444" s="326"/>
    </row>
    <row r="14445" spans="1:32" x14ac:dyDescent="0.25">
      <c r="A14445" s="44" t="s">
        <v>4834</v>
      </c>
      <c r="B14445" s="44" t="s">
        <v>7990</v>
      </c>
      <c r="C14445" s="45" t="s">
        <v>8023</v>
      </c>
      <c r="D14445" s="93" t="s">
        <v>18817</v>
      </c>
      <c r="E14445" s="45" t="s">
        <v>7992</v>
      </c>
      <c r="F14445" s="379"/>
      <c r="G14445" s="379"/>
      <c r="H14445" s="379"/>
      <c r="I14445" s="380"/>
      <c r="J14445" s="380"/>
      <c r="K14445" s="380"/>
      <c r="L14445" s="380"/>
      <c r="M14445" s="380"/>
      <c r="N14445" s="380"/>
      <c r="O14445" s="380"/>
      <c r="P14445" s="380"/>
      <c r="Q14445" s="380"/>
      <c r="R14445" s="380"/>
      <c r="S14445" s="380"/>
      <c r="T14445" s="380"/>
      <c r="U14445" s="380"/>
      <c r="V14445" s="380"/>
      <c r="W14445" s="380"/>
      <c r="X14445" s="380"/>
      <c r="Y14445" s="380"/>
      <c r="Z14445" s="380"/>
      <c r="AA14445" s="380"/>
      <c r="AF14445" s="326"/>
    </row>
    <row r="14446" spans="1:32" x14ac:dyDescent="0.25">
      <c r="A14446" s="44" t="s">
        <v>4834</v>
      </c>
      <c r="B14446" s="44" t="s">
        <v>16323</v>
      </c>
      <c r="C14446" s="45" t="s">
        <v>12851</v>
      </c>
      <c r="D14446" s="93" t="s">
        <v>3876</v>
      </c>
      <c r="E14446" s="359">
        <f>DATE(2028,10,25)</f>
        <v>47051</v>
      </c>
      <c r="F14446" s="93"/>
      <c r="G14446" s="93"/>
      <c r="H14446" s="93"/>
      <c r="I14446" s="99"/>
      <c r="J14446" s="99"/>
      <c r="K14446" s="99"/>
      <c r="L14446" s="99"/>
      <c r="M14446" s="99"/>
      <c r="N14446" s="99"/>
      <c r="O14446" s="99"/>
      <c r="P14446" s="99"/>
      <c r="Q14446" s="99"/>
      <c r="R14446" s="99"/>
      <c r="S14446" s="99"/>
      <c r="T14446" s="99"/>
      <c r="U14446" s="99"/>
      <c r="V14446" s="99"/>
      <c r="W14446" s="99"/>
      <c r="X14446" s="99"/>
      <c r="Y14446" s="99"/>
      <c r="Z14446" s="99"/>
      <c r="AF14446" s="326"/>
    </row>
    <row r="14447" spans="1:32" x14ac:dyDescent="0.25">
      <c r="A14447" s="44" t="s">
        <v>4834</v>
      </c>
      <c r="B14447" s="44" t="s">
        <v>7990</v>
      </c>
      <c r="C14447" s="45" t="s">
        <v>8023</v>
      </c>
      <c r="D14447" s="45" t="s">
        <v>10697</v>
      </c>
      <c r="E14447" s="45" t="s">
        <v>7992</v>
      </c>
      <c r="F14447" s="93"/>
      <c r="G14447" s="93"/>
      <c r="H14447" s="93"/>
      <c r="I14447" s="99"/>
      <c r="J14447" s="99"/>
      <c r="K14447" s="99"/>
      <c r="L14447" s="44"/>
      <c r="M14447" s="44"/>
      <c r="N14447" s="99"/>
      <c r="O14447" s="99"/>
      <c r="P14447" s="99"/>
      <c r="Q14447" s="99"/>
      <c r="R14447" s="99"/>
      <c r="S14447" s="99"/>
      <c r="T14447" s="99"/>
      <c r="U14447" s="99"/>
      <c r="V14447" s="99"/>
      <c r="W14447" s="99"/>
      <c r="X14447" s="99"/>
      <c r="Y14447" s="99"/>
      <c r="Z14447" s="99"/>
      <c r="AF14447" s="326"/>
    </row>
    <row r="14448" spans="1:32" x14ac:dyDescent="0.25">
      <c r="A14448" s="44" t="s">
        <v>9698</v>
      </c>
      <c r="B14448" s="44" t="s">
        <v>16049</v>
      </c>
      <c r="C14448" s="45" t="s">
        <v>12852</v>
      </c>
      <c r="D14448" s="93" t="s">
        <v>3876</v>
      </c>
      <c r="E14448" s="359">
        <f>DATE(2028,7,29)</f>
        <v>46963</v>
      </c>
      <c r="F14448" s="93"/>
      <c r="G14448" s="93"/>
      <c r="H14448" s="93"/>
      <c r="I14448" s="99"/>
      <c r="J14448" s="99"/>
      <c r="K14448" s="99"/>
      <c r="L14448" s="99"/>
      <c r="M14448" s="99"/>
      <c r="N14448" s="99"/>
      <c r="O14448" s="99"/>
      <c r="P14448" s="99"/>
      <c r="Q14448" s="99"/>
      <c r="R14448" s="99"/>
      <c r="S14448" s="99"/>
      <c r="T14448" s="99"/>
      <c r="U14448" s="99"/>
      <c r="V14448" s="99"/>
      <c r="W14448" s="99"/>
      <c r="X14448" s="99"/>
      <c r="Y14448" s="99"/>
      <c r="Z14448" s="99"/>
      <c r="AF14448" s="326"/>
    </row>
    <row r="14449" spans="1:32" x14ac:dyDescent="0.25">
      <c r="A14449" s="44" t="s">
        <v>10424</v>
      </c>
      <c r="B14449" s="44" t="s">
        <v>20342</v>
      </c>
      <c r="C14449" s="45" t="s">
        <v>10493</v>
      </c>
      <c r="D14449" s="32" t="s">
        <v>12570</v>
      </c>
      <c r="E14449" s="46">
        <v>46387</v>
      </c>
      <c r="AF14449" s="326"/>
    </row>
    <row r="14450" spans="1:32" x14ac:dyDescent="0.25">
      <c r="A14450" s="44" t="s">
        <v>8567</v>
      </c>
      <c r="B14450" s="44" t="s">
        <v>5447</v>
      </c>
      <c r="C14450" s="45">
        <v>230807</v>
      </c>
      <c r="D14450" s="45" t="s">
        <v>12340</v>
      </c>
      <c r="E14450" s="45" t="s">
        <v>8966</v>
      </c>
      <c r="AF14450" s="326"/>
    </row>
    <row r="14451" spans="1:32" x14ac:dyDescent="0.25">
      <c r="A14451" s="44" t="s">
        <v>15163</v>
      </c>
      <c r="B14451" s="44" t="s">
        <v>2620</v>
      </c>
      <c r="C14451" s="45" t="s">
        <v>15164</v>
      </c>
      <c r="D14451" s="45" t="s">
        <v>12177</v>
      </c>
      <c r="E14451" s="45" t="s">
        <v>9349</v>
      </c>
      <c r="F14451" s="93"/>
      <c r="G14451" s="93"/>
      <c r="H14451" s="93"/>
      <c r="I14451" s="99"/>
      <c r="J14451" s="99"/>
      <c r="K14451" s="99"/>
      <c r="L14451" s="99"/>
      <c r="M14451" s="99"/>
      <c r="N14451" s="99"/>
      <c r="O14451" s="99"/>
      <c r="P14451" s="99"/>
      <c r="Q14451" s="99"/>
      <c r="R14451" s="99"/>
      <c r="S14451" s="99"/>
      <c r="T14451" s="99"/>
      <c r="U14451" s="99"/>
      <c r="V14451" s="99"/>
      <c r="W14451" s="99"/>
      <c r="X14451" s="99"/>
      <c r="Y14451" s="99"/>
      <c r="Z14451" s="99"/>
      <c r="AF14451" s="326"/>
    </row>
    <row r="14452" spans="1:32" x14ac:dyDescent="0.25">
      <c r="A14452" s="44" t="s">
        <v>15163</v>
      </c>
      <c r="B14452" s="44" t="s">
        <v>2620</v>
      </c>
      <c r="C14452" s="45" t="s">
        <v>15164</v>
      </c>
      <c r="D14452" s="93" t="s">
        <v>18817</v>
      </c>
      <c r="E14452" s="45" t="s">
        <v>9349</v>
      </c>
      <c r="F14452" s="379"/>
      <c r="G14452" s="379"/>
      <c r="H14452" s="379"/>
      <c r="I14452" s="380"/>
      <c r="J14452" s="380"/>
      <c r="K14452" s="380"/>
      <c r="L14452" s="380"/>
      <c r="M14452" s="380"/>
      <c r="N14452" s="380"/>
      <c r="O14452" s="380"/>
      <c r="P14452" s="380"/>
      <c r="Q14452" s="380"/>
      <c r="R14452" s="380"/>
      <c r="S14452" s="380"/>
      <c r="T14452" s="380"/>
      <c r="U14452" s="380"/>
      <c r="V14452" s="380"/>
      <c r="W14452" s="380"/>
      <c r="X14452" s="380"/>
      <c r="Y14452" s="380"/>
      <c r="Z14452" s="380"/>
      <c r="AA14452" s="380"/>
      <c r="AF14452" s="326"/>
    </row>
    <row r="14453" spans="1:32" x14ac:dyDescent="0.25">
      <c r="A14453" s="267" t="s">
        <v>6768</v>
      </c>
      <c r="B14453" s="267" t="s">
        <v>6732</v>
      </c>
      <c r="C14453" s="268">
        <v>791202207001</v>
      </c>
      <c r="D14453" s="268" t="s">
        <v>6775</v>
      </c>
      <c r="E14453" s="269">
        <v>46630</v>
      </c>
      <c r="F14453" s="93"/>
      <c r="G14453" s="93"/>
      <c r="H14453" s="93"/>
      <c r="I14453" s="99"/>
      <c r="J14453" s="99"/>
      <c r="K14453" s="99"/>
      <c r="L14453" s="44"/>
      <c r="M14453" s="44"/>
      <c r="N14453" s="99"/>
      <c r="O14453" s="99"/>
      <c r="P14453" s="99"/>
      <c r="Q14453" s="99"/>
      <c r="R14453" s="99"/>
      <c r="S14453" s="99"/>
      <c r="T14453" s="99"/>
      <c r="U14453" s="99"/>
      <c r="V14453" s="99"/>
      <c r="W14453" s="99"/>
      <c r="X14453" s="99"/>
      <c r="Y14453" s="99"/>
      <c r="Z14453" s="99"/>
      <c r="AF14453" s="326"/>
    </row>
    <row r="14454" spans="1:32" x14ac:dyDescent="0.3">
      <c r="A14454" s="372" t="s">
        <v>12058</v>
      </c>
      <c r="B14454" s="372" t="s">
        <v>1218</v>
      </c>
      <c r="C14454" s="125" t="s">
        <v>11922</v>
      </c>
      <c r="D14454" s="32" t="s">
        <v>20621</v>
      </c>
      <c r="E14454" s="125" t="s">
        <v>8976</v>
      </c>
      <c r="F14454" s="125" t="s">
        <v>1236</v>
      </c>
      <c r="G14454" s="125" t="s">
        <v>1237</v>
      </c>
      <c r="AF14454" s="326"/>
    </row>
    <row r="14455" spans="1:32" x14ac:dyDescent="0.25">
      <c r="A14455" s="44" t="s">
        <v>17753</v>
      </c>
      <c r="B14455" s="44" t="s">
        <v>154</v>
      </c>
      <c r="C14455" s="45" t="s">
        <v>9442</v>
      </c>
      <c r="D14455" s="46" t="s">
        <v>13037</v>
      </c>
      <c r="E14455" s="46">
        <v>46403</v>
      </c>
      <c r="AF14455" s="326"/>
    </row>
    <row r="14456" spans="1:32" x14ac:dyDescent="0.25">
      <c r="A14456" s="44" t="s">
        <v>17753</v>
      </c>
      <c r="B14456" s="44" t="s">
        <v>154</v>
      </c>
      <c r="C14456" s="45" t="s">
        <v>15747</v>
      </c>
      <c r="D14456" s="46" t="s">
        <v>13037</v>
      </c>
      <c r="E14456" s="46">
        <v>46218</v>
      </c>
      <c r="AF14456" s="326"/>
    </row>
    <row r="14457" spans="1:32" x14ac:dyDescent="0.25">
      <c r="A14457" s="44" t="s">
        <v>2520</v>
      </c>
      <c r="B14457" s="44" t="s">
        <v>5639</v>
      </c>
      <c r="C14457" s="45">
        <v>25010401</v>
      </c>
      <c r="D14457" s="45" t="s">
        <v>12340</v>
      </c>
      <c r="E14457" s="45" t="s">
        <v>13581</v>
      </c>
      <c r="AF14457" s="326"/>
    </row>
    <row r="14458" spans="1:32" x14ac:dyDescent="0.25">
      <c r="A14458" s="44" t="s">
        <v>2520</v>
      </c>
      <c r="B14458" s="44" t="s">
        <v>3298</v>
      </c>
      <c r="C14458" s="45">
        <v>25010402</v>
      </c>
      <c r="D14458" s="45" t="s">
        <v>12340</v>
      </c>
      <c r="E14458" s="45" t="s">
        <v>13581</v>
      </c>
      <c r="AF14458" s="326"/>
    </row>
    <row r="14459" spans="1:32" x14ac:dyDescent="0.25">
      <c r="A14459" s="44" t="s">
        <v>2520</v>
      </c>
      <c r="B14459" s="44" t="s">
        <v>5442</v>
      </c>
      <c r="C14459" s="45">
        <v>25010502</v>
      </c>
      <c r="D14459" s="45" t="s">
        <v>12340</v>
      </c>
      <c r="E14459" s="45" t="s">
        <v>13567</v>
      </c>
      <c r="AF14459" s="326"/>
    </row>
    <row r="14460" spans="1:32" x14ac:dyDescent="0.25">
      <c r="A14460" s="44" t="s">
        <v>2520</v>
      </c>
      <c r="B14460" s="44" t="s">
        <v>18828</v>
      </c>
      <c r="C14460" s="45">
        <v>25010501</v>
      </c>
      <c r="D14460" s="45" t="s">
        <v>12340</v>
      </c>
      <c r="E14460" s="45" t="s">
        <v>13567</v>
      </c>
      <c r="AF14460" s="326"/>
    </row>
    <row r="14461" spans="1:32" x14ac:dyDescent="0.25">
      <c r="A14461" s="44" t="s">
        <v>10313</v>
      </c>
      <c r="B14461" s="92" t="s">
        <v>10390</v>
      </c>
      <c r="C14461" s="56" t="s">
        <v>10120</v>
      </c>
      <c r="D14461" s="146" t="s">
        <v>10389</v>
      </c>
      <c r="E14461" s="107">
        <v>45838</v>
      </c>
      <c r="F14461" s="93"/>
      <c r="G14461" s="93"/>
      <c r="H14461" s="93"/>
      <c r="I14461" s="99"/>
      <c r="J14461" s="99"/>
      <c r="K14461" s="99"/>
      <c r="L14461" s="44"/>
      <c r="M14461" s="44"/>
      <c r="N14461" s="99"/>
      <c r="O14461" s="99"/>
      <c r="P14461" s="99"/>
      <c r="Q14461" s="99"/>
      <c r="R14461" s="99"/>
      <c r="S14461" s="99"/>
      <c r="T14461" s="99"/>
      <c r="U14461" s="99"/>
      <c r="V14461" s="99"/>
      <c r="W14461" s="99"/>
      <c r="X14461" s="99"/>
      <c r="Y14461" s="99"/>
      <c r="Z14461" s="99"/>
      <c r="AF14461" s="326"/>
    </row>
    <row r="14462" spans="1:32" x14ac:dyDescent="0.25">
      <c r="A14462" s="44" t="s">
        <v>19676</v>
      </c>
      <c r="B14462" s="44" t="s">
        <v>967</v>
      </c>
      <c r="C14462" s="45">
        <v>250601</v>
      </c>
      <c r="D14462" s="45" t="s">
        <v>12340</v>
      </c>
      <c r="E14462" s="45" t="s">
        <v>16905</v>
      </c>
      <c r="AF14462" s="326"/>
    </row>
    <row r="14463" spans="1:32" x14ac:dyDescent="0.25">
      <c r="A14463" s="44" t="s">
        <v>13761</v>
      </c>
      <c r="B14463" s="44" t="s">
        <v>5639</v>
      </c>
      <c r="C14463" s="45">
        <v>25010401</v>
      </c>
      <c r="D14463" s="45" t="s">
        <v>12340</v>
      </c>
      <c r="E14463" s="45" t="s">
        <v>13581</v>
      </c>
      <c r="AF14463" s="326"/>
    </row>
    <row r="14464" spans="1:32" x14ac:dyDescent="0.25">
      <c r="A14464" s="44" t="s">
        <v>13761</v>
      </c>
      <c r="B14464" s="44" t="s">
        <v>3298</v>
      </c>
      <c r="C14464" s="45">
        <v>25010402</v>
      </c>
      <c r="D14464" s="45" t="s">
        <v>12340</v>
      </c>
      <c r="E14464" s="45" t="s">
        <v>13581</v>
      </c>
      <c r="AF14464" s="326"/>
    </row>
    <row r="14465" spans="1:32" x14ac:dyDescent="0.25">
      <c r="A14465" s="44" t="s">
        <v>5189</v>
      </c>
      <c r="B14465" s="44" t="s">
        <v>5188</v>
      </c>
      <c r="C14465" s="45" t="s">
        <v>5190</v>
      </c>
      <c r="D14465" s="46" t="s">
        <v>13037</v>
      </c>
      <c r="E14465" s="46">
        <v>46250</v>
      </c>
      <c r="AF14465" s="326"/>
    </row>
    <row r="14466" spans="1:32" x14ac:dyDescent="0.3">
      <c r="A14466" s="372" t="s">
        <v>20555</v>
      </c>
      <c r="B14466" s="372" t="s">
        <v>1221</v>
      </c>
      <c r="C14466" s="125" t="s">
        <v>20613</v>
      </c>
      <c r="D14466" s="32" t="s">
        <v>20621</v>
      </c>
      <c r="E14466" s="125" t="s">
        <v>10032</v>
      </c>
      <c r="F14466" s="125" t="s">
        <v>1236</v>
      </c>
      <c r="G14466" s="125" t="s">
        <v>1237</v>
      </c>
      <c r="AF14466" s="326"/>
    </row>
    <row r="14467" spans="1:32" x14ac:dyDescent="0.25">
      <c r="A14467" s="91" t="s">
        <v>13103</v>
      </c>
      <c r="B14467" s="92" t="s">
        <v>3574</v>
      </c>
      <c r="C14467" s="93" t="s">
        <v>8458</v>
      </c>
      <c r="D14467" s="93" t="s">
        <v>1250</v>
      </c>
      <c r="E14467" s="94">
        <v>46496</v>
      </c>
      <c r="F14467" s="93"/>
      <c r="G14467" s="93"/>
      <c r="H14467" s="93"/>
      <c r="I14467" s="99"/>
      <c r="J14467" s="99"/>
      <c r="K14467" s="99"/>
      <c r="L14467" s="99"/>
      <c r="M14467" s="99"/>
      <c r="N14467" s="99"/>
      <c r="O14467" s="99"/>
      <c r="P14467" s="99"/>
      <c r="Q14467" s="99"/>
      <c r="R14467" s="99"/>
      <c r="S14467" s="99"/>
      <c r="T14467" s="99"/>
      <c r="U14467" s="99"/>
      <c r="V14467" s="99"/>
      <c r="W14467" s="99"/>
      <c r="X14467" s="99"/>
      <c r="Y14467" s="99"/>
      <c r="Z14467" s="99"/>
      <c r="AF14467" s="326"/>
    </row>
    <row r="14468" spans="1:32" x14ac:dyDescent="0.25">
      <c r="A14468" s="44" t="s">
        <v>7210</v>
      </c>
      <c r="B14468" s="44" t="s">
        <v>2671</v>
      </c>
      <c r="C14468" s="45" t="s">
        <v>4441</v>
      </c>
      <c r="D14468" s="45" t="s">
        <v>10697</v>
      </c>
      <c r="E14468" s="45" t="s">
        <v>2686</v>
      </c>
      <c r="F14468" s="93"/>
      <c r="G14468" s="93"/>
      <c r="H14468" s="93"/>
      <c r="I14468" s="99"/>
      <c r="J14468" s="99"/>
      <c r="K14468" s="99"/>
      <c r="L14468" s="44"/>
      <c r="M14468" s="44"/>
      <c r="N14468" s="99"/>
      <c r="O14468" s="99"/>
      <c r="P14468" s="99"/>
      <c r="Q14468" s="99"/>
      <c r="R14468" s="99"/>
      <c r="S14468" s="99"/>
      <c r="T14468" s="99"/>
      <c r="U14468" s="99"/>
      <c r="V14468" s="99"/>
      <c r="W14468" s="99"/>
      <c r="X14468" s="99"/>
      <c r="Y14468" s="99"/>
      <c r="Z14468" s="99"/>
      <c r="AF14468" s="326"/>
    </row>
    <row r="14469" spans="1:32" x14ac:dyDescent="0.25">
      <c r="A14469" s="44" t="s">
        <v>7210</v>
      </c>
      <c r="B14469" s="44" t="s">
        <v>2672</v>
      </c>
      <c r="C14469" s="45" t="s">
        <v>2299</v>
      </c>
      <c r="D14469" s="45" t="s">
        <v>10697</v>
      </c>
      <c r="E14469" s="45" t="s">
        <v>5311</v>
      </c>
      <c r="F14469" s="93"/>
      <c r="G14469" s="93"/>
      <c r="H14469" s="93"/>
      <c r="I14469" s="99"/>
      <c r="J14469" s="99"/>
      <c r="K14469" s="99"/>
      <c r="L14469" s="44"/>
      <c r="M14469" s="44"/>
      <c r="N14469" s="99"/>
      <c r="O14469" s="99"/>
      <c r="P14469" s="99"/>
      <c r="Q14469" s="99"/>
      <c r="R14469" s="99"/>
      <c r="S14469" s="99"/>
      <c r="T14469" s="99"/>
      <c r="U14469" s="99"/>
      <c r="V14469" s="99"/>
      <c r="W14469" s="99"/>
      <c r="X14469" s="99"/>
      <c r="Y14469" s="99"/>
      <c r="Z14469" s="99"/>
      <c r="AF14469" s="326"/>
    </row>
    <row r="14470" spans="1:32" x14ac:dyDescent="0.25">
      <c r="A14470" s="44" t="s">
        <v>17242</v>
      </c>
      <c r="B14470" s="44" t="s">
        <v>16911</v>
      </c>
      <c r="C14470" s="45">
        <v>250902</v>
      </c>
      <c r="D14470" s="45" t="s">
        <v>12340</v>
      </c>
      <c r="E14470" s="45" t="s">
        <v>5246</v>
      </c>
      <c r="AF14470" s="326"/>
    </row>
    <row r="14471" spans="1:32" x14ac:dyDescent="0.25">
      <c r="A14471" s="44" t="s">
        <v>13006</v>
      </c>
      <c r="B14471" s="44" t="s">
        <v>4480</v>
      </c>
      <c r="C14471" s="45">
        <v>24090702</v>
      </c>
      <c r="D14471" s="45" t="s">
        <v>12340</v>
      </c>
      <c r="E14471" s="45" t="s">
        <v>5075</v>
      </c>
      <c r="AF14471" s="326"/>
    </row>
    <row r="14472" spans="1:32" x14ac:dyDescent="0.25">
      <c r="A14472" s="44" t="s">
        <v>13006</v>
      </c>
      <c r="B14472" s="44" t="s">
        <v>12966</v>
      </c>
      <c r="C14472" s="45">
        <v>24090701</v>
      </c>
      <c r="D14472" s="45" t="s">
        <v>12340</v>
      </c>
      <c r="E14472" s="45" t="s">
        <v>5075</v>
      </c>
      <c r="AF14472" s="326"/>
    </row>
    <row r="14473" spans="1:32" x14ac:dyDescent="0.25">
      <c r="A14473" s="44" t="s">
        <v>13006</v>
      </c>
      <c r="B14473" s="44" t="s">
        <v>5443</v>
      </c>
      <c r="C14473" s="45">
        <v>22010701</v>
      </c>
      <c r="D14473" s="45" t="s">
        <v>12340</v>
      </c>
      <c r="E14473" s="45" t="s">
        <v>5444</v>
      </c>
      <c r="AF14473" s="326"/>
    </row>
    <row r="14474" spans="1:32" x14ac:dyDescent="0.25">
      <c r="A14474" s="44" t="s">
        <v>19677</v>
      </c>
      <c r="B14474" s="44" t="s">
        <v>5639</v>
      </c>
      <c r="C14474" s="45">
        <v>26010401</v>
      </c>
      <c r="D14474" s="45" t="s">
        <v>12340</v>
      </c>
      <c r="E14474" s="45" t="s">
        <v>18836</v>
      </c>
      <c r="AF14474" s="326"/>
    </row>
    <row r="14475" spans="1:32" x14ac:dyDescent="0.25">
      <c r="A14475" s="44" t="s">
        <v>19677</v>
      </c>
      <c r="B14475" s="44" t="s">
        <v>18840</v>
      </c>
      <c r="C14475" s="45">
        <v>260202</v>
      </c>
      <c r="D14475" s="45" t="s">
        <v>12340</v>
      </c>
      <c r="E14475" s="45" t="s">
        <v>10021</v>
      </c>
      <c r="AF14475" s="326"/>
    </row>
    <row r="14476" spans="1:32" x14ac:dyDescent="0.25">
      <c r="A14476" s="44" t="s">
        <v>3709</v>
      </c>
      <c r="B14476" s="44" t="s">
        <v>5447</v>
      </c>
      <c r="C14476" s="45">
        <v>240804</v>
      </c>
      <c r="D14476" s="45" t="s">
        <v>12340</v>
      </c>
      <c r="E14476" s="45" t="s">
        <v>12234</v>
      </c>
      <c r="AF14476" s="326"/>
    </row>
    <row r="14477" spans="1:32" x14ac:dyDescent="0.25">
      <c r="A14477" s="44" t="s">
        <v>4836</v>
      </c>
      <c r="B14477" s="44" t="s">
        <v>3171</v>
      </c>
      <c r="C14477" s="45">
        <v>24120302</v>
      </c>
      <c r="D14477" s="45" t="s">
        <v>12340</v>
      </c>
      <c r="E14477" s="45" t="s">
        <v>18908</v>
      </c>
      <c r="AF14477" s="326"/>
    </row>
    <row r="14478" spans="1:32" x14ac:dyDescent="0.25">
      <c r="A14478" s="44" t="s">
        <v>4836</v>
      </c>
      <c r="B14478" s="44" t="s">
        <v>18909</v>
      </c>
      <c r="C14478" s="45">
        <v>24120301</v>
      </c>
      <c r="D14478" s="45" t="s">
        <v>12340</v>
      </c>
      <c r="E14478" s="45" t="s">
        <v>13570</v>
      </c>
      <c r="AF14478" s="326"/>
    </row>
    <row r="14479" spans="1:32" x14ac:dyDescent="0.25">
      <c r="A14479" s="44" t="s">
        <v>10314</v>
      </c>
      <c r="B14479" s="92" t="s">
        <v>10390</v>
      </c>
      <c r="C14479" s="56" t="s">
        <v>10120</v>
      </c>
      <c r="D14479" s="146" t="s">
        <v>10389</v>
      </c>
      <c r="E14479" s="107">
        <v>45838</v>
      </c>
      <c r="F14479" s="93"/>
      <c r="G14479" s="93"/>
      <c r="H14479" s="93"/>
      <c r="I14479" s="99"/>
      <c r="J14479" s="99"/>
      <c r="K14479" s="99"/>
      <c r="L14479" s="44"/>
      <c r="M14479" s="44"/>
      <c r="N14479" s="99"/>
      <c r="O14479" s="99"/>
      <c r="P14479" s="99"/>
      <c r="Q14479" s="99"/>
      <c r="R14479" s="99"/>
      <c r="S14479" s="99"/>
      <c r="T14479" s="99"/>
      <c r="U14479" s="99"/>
      <c r="V14479" s="99"/>
      <c r="W14479" s="99"/>
      <c r="X14479" s="99"/>
      <c r="Y14479" s="99"/>
      <c r="Z14479" s="99"/>
      <c r="AF14479" s="326"/>
    </row>
    <row r="14480" spans="1:32" x14ac:dyDescent="0.3">
      <c r="A14480" s="372" t="s">
        <v>4267</v>
      </c>
      <c r="B14480" s="372" t="s">
        <v>13870</v>
      </c>
      <c r="C14480" s="125" t="s">
        <v>13871</v>
      </c>
      <c r="D14480" s="32" t="s">
        <v>20621</v>
      </c>
      <c r="E14480" s="125" t="s">
        <v>5650</v>
      </c>
      <c r="F14480" s="125" t="s">
        <v>1237</v>
      </c>
      <c r="G14480" s="125" t="s">
        <v>1237</v>
      </c>
      <c r="AF14480" s="326"/>
    </row>
    <row r="14481" spans="1:32" x14ac:dyDescent="0.3">
      <c r="A14481" s="372" t="s">
        <v>4267</v>
      </c>
      <c r="B14481" s="372" t="s">
        <v>13880</v>
      </c>
      <c r="C14481" s="125" t="s">
        <v>13881</v>
      </c>
      <c r="D14481" s="32" t="s">
        <v>20621</v>
      </c>
      <c r="E14481" s="125" t="s">
        <v>5650</v>
      </c>
      <c r="F14481" s="125" t="s">
        <v>1237</v>
      </c>
      <c r="G14481" s="125" t="s">
        <v>1237</v>
      </c>
      <c r="AF14481" s="326"/>
    </row>
    <row r="14482" spans="1:32" x14ac:dyDescent="0.25">
      <c r="A14482" s="44" t="s">
        <v>4267</v>
      </c>
      <c r="B14482" s="44" t="s">
        <v>10031</v>
      </c>
      <c r="C14482" s="45">
        <v>240101</v>
      </c>
      <c r="D14482" s="45" t="s">
        <v>12340</v>
      </c>
      <c r="E14482" s="45" t="s">
        <v>10032</v>
      </c>
      <c r="AF14482" s="326"/>
    </row>
    <row r="14483" spans="1:32" x14ac:dyDescent="0.25">
      <c r="A14483" s="44" t="s">
        <v>19678</v>
      </c>
      <c r="B14483" s="44" t="s">
        <v>5620</v>
      </c>
      <c r="C14483" s="45">
        <v>250602</v>
      </c>
      <c r="D14483" s="45" t="s">
        <v>12340</v>
      </c>
      <c r="E14483" s="45" t="s">
        <v>8383</v>
      </c>
      <c r="AF14483" s="326"/>
    </row>
    <row r="14484" spans="1:32" x14ac:dyDescent="0.25">
      <c r="A14484" s="44" t="s">
        <v>4538</v>
      </c>
      <c r="B14484" s="44" t="s">
        <v>3298</v>
      </c>
      <c r="C14484" s="45">
        <v>26010402</v>
      </c>
      <c r="D14484" s="45" t="s">
        <v>12340</v>
      </c>
      <c r="E14484" s="45" t="s">
        <v>18836</v>
      </c>
      <c r="AF14484" s="326"/>
    </row>
    <row r="14485" spans="1:32" x14ac:dyDescent="0.25">
      <c r="A14485" s="44" t="s">
        <v>4538</v>
      </c>
      <c r="B14485" s="44" t="s">
        <v>210</v>
      </c>
      <c r="C14485" s="45">
        <v>241001</v>
      </c>
      <c r="D14485" s="45" t="s">
        <v>12340</v>
      </c>
      <c r="E14485" s="45" t="s">
        <v>5650</v>
      </c>
      <c r="AF14485" s="326"/>
    </row>
    <row r="14486" spans="1:32" x14ac:dyDescent="0.25">
      <c r="A14486" s="44" t="s">
        <v>4538</v>
      </c>
      <c r="B14486" s="44" t="s">
        <v>968</v>
      </c>
      <c r="C14486" s="45">
        <v>24060402</v>
      </c>
      <c r="D14486" s="45" t="s">
        <v>12340</v>
      </c>
      <c r="E14486" s="45" t="s">
        <v>5235</v>
      </c>
      <c r="AF14486" s="326"/>
    </row>
    <row r="14487" spans="1:32" x14ac:dyDescent="0.25">
      <c r="A14487" s="256" t="s">
        <v>15317</v>
      </c>
      <c r="B14487" s="256" t="s">
        <v>15247</v>
      </c>
      <c r="C14487" s="53" t="s">
        <v>15421</v>
      </c>
      <c r="D14487" s="93" t="s">
        <v>5891</v>
      </c>
      <c r="E14487" s="257">
        <v>47502</v>
      </c>
      <c r="F14487" s="93"/>
      <c r="G14487" s="93"/>
      <c r="H14487" s="93"/>
      <c r="I14487" s="99"/>
      <c r="J14487" s="99"/>
      <c r="K14487" s="99"/>
      <c r="L14487" s="99"/>
      <c r="M14487" s="99"/>
      <c r="N14487" s="99"/>
      <c r="O14487" s="99"/>
      <c r="P14487" s="99"/>
      <c r="Q14487" s="99"/>
      <c r="R14487" s="99"/>
      <c r="S14487" s="99"/>
      <c r="T14487" s="99"/>
      <c r="U14487" s="99"/>
      <c r="V14487" s="99"/>
      <c r="W14487" s="99"/>
      <c r="X14487" s="99"/>
      <c r="Y14487" s="99"/>
      <c r="Z14487" s="99"/>
      <c r="AF14487" s="326"/>
    </row>
    <row r="14488" spans="1:32" x14ac:dyDescent="0.25">
      <c r="A14488" s="44" t="s">
        <v>15748</v>
      </c>
      <c r="B14488" s="44" t="s">
        <v>2610</v>
      </c>
      <c r="C14488" s="45" t="s">
        <v>15749</v>
      </c>
      <c r="D14488" s="46" t="s">
        <v>13037</v>
      </c>
      <c r="E14488" s="46">
        <v>46162</v>
      </c>
      <c r="AF14488" s="326"/>
    </row>
    <row r="14489" spans="1:32" x14ac:dyDescent="0.25">
      <c r="A14489" s="44" t="s">
        <v>19679</v>
      </c>
      <c r="B14489" s="44" t="s">
        <v>2433</v>
      </c>
      <c r="C14489" s="45">
        <v>250106</v>
      </c>
      <c r="D14489" s="45" t="s">
        <v>12340</v>
      </c>
      <c r="E14489" s="45" t="s">
        <v>12896</v>
      </c>
      <c r="AF14489" s="326"/>
    </row>
    <row r="14490" spans="1:32" x14ac:dyDescent="0.25">
      <c r="A14490" s="44" t="s">
        <v>8892</v>
      </c>
      <c r="B14490" s="44" t="s">
        <v>20357</v>
      </c>
      <c r="C14490" s="45" t="s">
        <v>8814</v>
      </c>
      <c r="D14490" s="32" t="s">
        <v>12570</v>
      </c>
      <c r="E14490" s="46">
        <v>46477</v>
      </c>
      <c r="AF14490" s="326"/>
    </row>
    <row r="14491" spans="1:32" x14ac:dyDescent="0.25">
      <c r="A14491" s="44" t="s">
        <v>8892</v>
      </c>
      <c r="B14491" s="44" t="s">
        <v>18081</v>
      </c>
      <c r="C14491" s="45" t="s">
        <v>18454</v>
      </c>
      <c r="D14491" s="93" t="s">
        <v>3876</v>
      </c>
      <c r="E14491" s="359">
        <f>DATE(2029,9,26)</f>
        <v>47387</v>
      </c>
      <c r="F14491" s="93"/>
      <c r="G14491" s="93"/>
      <c r="H14491" s="93"/>
      <c r="I14491" s="99"/>
      <c r="J14491" s="99"/>
      <c r="K14491" s="99"/>
      <c r="L14491" s="99"/>
      <c r="M14491" s="99"/>
      <c r="N14491" s="99"/>
      <c r="O14491" s="99"/>
      <c r="P14491" s="99"/>
      <c r="Q14491" s="99"/>
      <c r="R14491" s="99"/>
      <c r="S14491" s="99"/>
      <c r="T14491" s="99"/>
      <c r="U14491" s="99"/>
      <c r="V14491" s="99"/>
      <c r="W14491" s="99"/>
      <c r="X14491" s="99"/>
      <c r="Y14491" s="99"/>
      <c r="Z14491" s="99"/>
      <c r="AF14491" s="326"/>
    </row>
    <row r="14492" spans="1:32" x14ac:dyDescent="0.3">
      <c r="A14492" s="372" t="s">
        <v>20176</v>
      </c>
      <c r="B14492" s="372" t="s">
        <v>2383</v>
      </c>
      <c r="C14492" s="125" t="s">
        <v>20257</v>
      </c>
      <c r="D14492" s="32" t="s">
        <v>20621</v>
      </c>
      <c r="E14492" s="125" t="s">
        <v>8976</v>
      </c>
      <c r="F14492" s="125" t="s">
        <v>1236</v>
      </c>
      <c r="G14492" s="125" t="s">
        <v>1237</v>
      </c>
      <c r="AF14492" s="326"/>
    </row>
    <row r="14493" spans="1:32" x14ac:dyDescent="0.25">
      <c r="A14493" s="44" t="s">
        <v>17243</v>
      </c>
      <c r="B14493" s="44" t="s">
        <v>5460</v>
      </c>
      <c r="C14493" s="45">
        <v>251003</v>
      </c>
      <c r="D14493" s="45" t="s">
        <v>12340</v>
      </c>
      <c r="E14493" s="45" t="s">
        <v>12119</v>
      </c>
      <c r="AF14493" s="326"/>
    </row>
    <row r="14494" spans="1:32" x14ac:dyDescent="0.25">
      <c r="A14494" s="44" t="s">
        <v>17243</v>
      </c>
      <c r="B14494" s="44" t="s">
        <v>5447</v>
      </c>
      <c r="C14494" s="45">
        <v>250802</v>
      </c>
      <c r="D14494" s="45" t="s">
        <v>12340</v>
      </c>
      <c r="E14494" s="45" t="s">
        <v>10682</v>
      </c>
      <c r="AF14494" s="326"/>
    </row>
    <row r="14495" spans="1:32" x14ac:dyDescent="0.3">
      <c r="A14495" s="372" t="s">
        <v>7598</v>
      </c>
      <c r="B14495" s="372" t="s">
        <v>13870</v>
      </c>
      <c r="C14495" s="125" t="s">
        <v>13871</v>
      </c>
      <c r="D14495" s="32" t="s">
        <v>20621</v>
      </c>
      <c r="E14495" s="125" t="s">
        <v>5650</v>
      </c>
      <c r="F14495" s="125" t="s">
        <v>1236</v>
      </c>
      <c r="G14495" s="125" t="s">
        <v>1237</v>
      </c>
      <c r="AF14495" s="326"/>
    </row>
    <row r="14496" spans="1:32" x14ac:dyDescent="0.25">
      <c r="A14496" s="44" t="s">
        <v>7598</v>
      </c>
      <c r="B14496" s="44" t="s">
        <v>5447</v>
      </c>
      <c r="C14496" s="45">
        <v>250802</v>
      </c>
      <c r="D14496" s="45" t="s">
        <v>12340</v>
      </c>
      <c r="E14496" s="45" t="s">
        <v>10682</v>
      </c>
      <c r="AF14496" s="326"/>
    </row>
    <row r="14497" spans="1:32" x14ac:dyDescent="0.25">
      <c r="A14497" s="44" t="s">
        <v>7598</v>
      </c>
      <c r="B14497" s="44" t="s">
        <v>10016</v>
      </c>
      <c r="C14497" s="45">
        <v>240103</v>
      </c>
      <c r="D14497" s="45" t="s">
        <v>12340</v>
      </c>
      <c r="E14497" s="45" t="s">
        <v>5452</v>
      </c>
      <c r="AF14497" s="326"/>
    </row>
    <row r="14498" spans="1:32" x14ac:dyDescent="0.25">
      <c r="A14498" s="44" t="s">
        <v>8217</v>
      </c>
      <c r="B14498" s="44" t="s">
        <v>8211</v>
      </c>
      <c r="C14498" s="45" t="s">
        <v>8218</v>
      </c>
      <c r="D14498" s="45" t="s">
        <v>12177</v>
      </c>
      <c r="E14498" s="45" t="s">
        <v>5640</v>
      </c>
      <c r="F14498" s="93"/>
      <c r="G14498" s="93"/>
      <c r="H14498" s="93"/>
      <c r="I14498" s="99"/>
      <c r="J14498" s="99"/>
      <c r="K14498" s="99"/>
      <c r="L14498" s="99"/>
      <c r="M14498" s="99"/>
      <c r="N14498" s="99"/>
      <c r="O14498" s="99"/>
      <c r="P14498" s="99"/>
      <c r="Q14498" s="99"/>
      <c r="R14498" s="99"/>
      <c r="S14498" s="99"/>
      <c r="T14498" s="99"/>
      <c r="U14498" s="99"/>
      <c r="V14498" s="99"/>
      <c r="W14498" s="99"/>
      <c r="X14498" s="99"/>
      <c r="Y14498" s="99"/>
      <c r="Z14498" s="99"/>
      <c r="AF14498" s="326"/>
    </row>
    <row r="14499" spans="1:32" x14ac:dyDescent="0.25">
      <c r="A14499" s="44" t="s">
        <v>8217</v>
      </c>
      <c r="B14499" s="44" t="s">
        <v>8211</v>
      </c>
      <c r="C14499" s="45" t="s">
        <v>8218</v>
      </c>
      <c r="D14499" s="93" t="s">
        <v>18817</v>
      </c>
      <c r="E14499" s="45" t="s">
        <v>5640</v>
      </c>
      <c r="F14499" s="379"/>
      <c r="G14499" s="379"/>
      <c r="H14499" s="379"/>
      <c r="I14499" s="380"/>
      <c r="J14499" s="380"/>
      <c r="K14499" s="380"/>
      <c r="L14499" s="380"/>
      <c r="M14499" s="380"/>
      <c r="N14499" s="380"/>
      <c r="O14499" s="380"/>
      <c r="P14499" s="380"/>
      <c r="Q14499" s="380"/>
      <c r="R14499" s="380"/>
      <c r="S14499" s="380"/>
      <c r="T14499" s="380"/>
      <c r="U14499" s="380"/>
      <c r="V14499" s="380"/>
      <c r="W14499" s="380"/>
      <c r="X14499" s="380"/>
      <c r="Y14499" s="380"/>
      <c r="Z14499" s="380"/>
      <c r="AA14499" s="380"/>
      <c r="AF14499" s="326"/>
    </row>
    <row r="14500" spans="1:32" x14ac:dyDescent="0.25">
      <c r="A14500" s="44" t="s">
        <v>8217</v>
      </c>
      <c r="B14500" s="44" t="s">
        <v>16324</v>
      </c>
      <c r="C14500" s="45" t="s">
        <v>9956</v>
      </c>
      <c r="D14500" s="93" t="s">
        <v>3876</v>
      </c>
      <c r="E14500" s="359">
        <f>DATE(2027,5,25)</f>
        <v>46532</v>
      </c>
      <c r="F14500" s="93"/>
      <c r="G14500" s="93"/>
      <c r="H14500" s="93"/>
      <c r="I14500" s="99"/>
      <c r="J14500" s="99"/>
      <c r="K14500" s="99"/>
      <c r="L14500" s="99"/>
      <c r="M14500" s="99"/>
      <c r="N14500" s="99"/>
      <c r="O14500" s="99"/>
      <c r="P14500" s="99"/>
      <c r="Q14500" s="99"/>
      <c r="R14500" s="99"/>
      <c r="S14500" s="99"/>
      <c r="T14500" s="99"/>
      <c r="U14500" s="99"/>
      <c r="V14500" s="99"/>
      <c r="W14500" s="99"/>
      <c r="X14500" s="99"/>
      <c r="Y14500" s="99"/>
      <c r="Z14500" s="99"/>
      <c r="AF14500" s="326"/>
    </row>
    <row r="14501" spans="1:32" x14ac:dyDescent="0.25">
      <c r="A14501" s="44" t="s">
        <v>8217</v>
      </c>
      <c r="B14501" s="44" t="s">
        <v>16325</v>
      </c>
      <c r="C14501" s="45" t="s">
        <v>7158</v>
      </c>
      <c r="D14501" s="93" t="s">
        <v>3876</v>
      </c>
      <c r="E14501" s="359">
        <f>DATE(2027,3,17)</f>
        <v>46463</v>
      </c>
      <c r="F14501" s="93"/>
      <c r="G14501" s="93"/>
      <c r="H14501" s="93"/>
      <c r="I14501" s="99"/>
      <c r="J14501" s="99"/>
      <c r="K14501" s="99"/>
      <c r="L14501" s="99"/>
      <c r="M14501" s="99"/>
      <c r="N14501" s="99"/>
      <c r="O14501" s="99"/>
      <c r="P14501" s="99"/>
      <c r="Q14501" s="99"/>
      <c r="R14501" s="99"/>
      <c r="S14501" s="99"/>
      <c r="T14501" s="99"/>
      <c r="U14501" s="99"/>
      <c r="V14501" s="99"/>
      <c r="W14501" s="99"/>
      <c r="X14501" s="99"/>
      <c r="Y14501" s="99"/>
      <c r="Z14501" s="99"/>
      <c r="AF14501" s="326"/>
    </row>
    <row r="14502" spans="1:32" x14ac:dyDescent="0.25">
      <c r="A14502" s="44" t="s">
        <v>8217</v>
      </c>
      <c r="B14502" s="44" t="s">
        <v>8211</v>
      </c>
      <c r="C14502" s="45" t="s">
        <v>8218</v>
      </c>
      <c r="D14502" s="45" t="s">
        <v>10697</v>
      </c>
      <c r="E14502" s="45" t="s">
        <v>7121</v>
      </c>
      <c r="F14502" s="93"/>
      <c r="G14502" s="93"/>
      <c r="H14502" s="93"/>
      <c r="I14502" s="99"/>
      <c r="J14502" s="99"/>
      <c r="K14502" s="99"/>
      <c r="L14502" s="44"/>
      <c r="M14502" s="44"/>
      <c r="N14502" s="99"/>
      <c r="O14502" s="99"/>
      <c r="P14502" s="99"/>
      <c r="Q14502" s="99"/>
      <c r="R14502" s="99"/>
      <c r="S14502" s="99"/>
      <c r="T14502" s="99"/>
      <c r="U14502" s="99"/>
      <c r="V14502" s="99"/>
      <c r="W14502" s="99"/>
      <c r="X14502" s="99"/>
      <c r="Y14502" s="99"/>
      <c r="Z14502" s="99"/>
      <c r="AA14502" s="380"/>
      <c r="AF14502" s="326"/>
    </row>
    <row r="14503" spans="1:32" x14ac:dyDescent="0.25">
      <c r="A14503" s="44" t="s">
        <v>14147</v>
      </c>
      <c r="B14503" s="44" t="s">
        <v>20398</v>
      </c>
      <c r="C14503" s="45" t="s">
        <v>14082</v>
      </c>
      <c r="D14503" s="32" t="s">
        <v>12570</v>
      </c>
      <c r="E14503" s="46">
        <v>46418</v>
      </c>
      <c r="AF14503" s="326"/>
    </row>
    <row r="14504" spans="1:32" x14ac:dyDescent="0.25">
      <c r="A14504" s="256" t="s">
        <v>5993</v>
      </c>
      <c r="B14504" s="256" t="s">
        <v>5907</v>
      </c>
      <c r="C14504" s="53" t="s">
        <v>5994</v>
      </c>
      <c r="D14504" s="93" t="s">
        <v>5891</v>
      </c>
      <c r="E14504" s="257">
        <v>46364</v>
      </c>
      <c r="F14504" s="93"/>
      <c r="G14504" s="93"/>
      <c r="H14504" s="93"/>
      <c r="I14504" s="99"/>
      <c r="J14504" s="99"/>
      <c r="K14504" s="99"/>
      <c r="L14504" s="99"/>
      <c r="M14504" s="99"/>
      <c r="N14504" s="99"/>
      <c r="O14504" s="99"/>
      <c r="P14504" s="99"/>
      <c r="Q14504" s="99"/>
      <c r="R14504" s="99"/>
      <c r="S14504" s="99"/>
      <c r="T14504" s="99"/>
      <c r="U14504" s="99"/>
      <c r="V14504" s="99"/>
      <c r="W14504" s="99"/>
      <c r="X14504" s="99"/>
      <c r="Y14504" s="99"/>
      <c r="Z14504" s="99"/>
      <c r="AA14504" s="380"/>
      <c r="AF14504" s="326"/>
    </row>
    <row r="14505" spans="1:32" x14ac:dyDescent="0.25">
      <c r="A14505" s="256" t="s">
        <v>493</v>
      </c>
      <c r="B14505" s="256" t="s">
        <v>5914</v>
      </c>
      <c r="C14505" s="167" t="s">
        <v>5995</v>
      </c>
      <c r="D14505" s="146" t="s">
        <v>5891</v>
      </c>
      <c r="E14505" s="66">
        <v>45980</v>
      </c>
      <c r="F14505" s="93"/>
      <c r="G14505" s="93"/>
      <c r="H14505" s="93"/>
      <c r="I14505" s="99"/>
      <c r="J14505" s="99"/>
      <c r="K14505" s="99"/>
      <c r="L14505" s="99"/>
      <c r="M14505" s="99"/>
      <c r="N14505" s="99"/>
      <c r="O14505" s="99"/>
      <c r="P14505" s="99"/>
      <c r="Q14505" s="99"/>
      <c r="R14505" s="99"/>
      <c r="S14505" s="99"/>
      <c r="T14505" s="99"/>
      <c r="U14505" s="99"/>
      <c r="V14505" s="99"/>
      <c r="W14505" s="99"/>
      <c r="X14505" s="99"/>
      <c r="Y14505" s="99"/>
      <c r="Z14505" s="99"/>
      <c r="AF14505" s="326"/>
    </row>
    <row r="14506" spans="1:32" x14ac:dyDescent="0.25">
      <c r="A14506" s="44" t="s">
        <v>4028</v>
      </c>
      <c r="B14506" s="44" t="s">
        <v>2433</v>
      </c>
      <c r="C14506" s="45">
        <v>220105</v>
      </c>
      <c r="D14506" s="45" t="s">
        <v>12340</v>
      </c>
      <c r="E14506" s="45" t="s">
        <v>2686</v>
      </c>
      <c r="AF14506" s="326"/>
    </row>
    <row r="14507" spans="1:32" x14ac:dyDescent="0.25">
      <c r="A14507" s="44" t="s">
        <v>4028</v>
      </c>
      <c r="B14507" s="44" t="s">
        <v>11331</v>
      </c>
      <c r="C14507" s="45">
        <v>24050301</v>
      </c>
      <c r="D14507" s="45" t="s">
        <v>12340</v>
      </c>
      <c r="E14507" s="45" t="s">
        <v>5468</v>
      </c>
      <c r="AF14507" s="326"/>
    </row>
    <row r="14508" spans="1:32" x14ac:dyDescent="0.25">
      <c r="A14508" s="256" t="s">
        <v>5996</v>
      </c>
      <c r="B14508" s="256" t="s">
        <v>5919</v>
      </c>
      <c r="C14508" s="53" t="s">
        <v>5997</v>
      </c>
      <c r="D14508" s="93" t="s">
        <v>5891</v>
      </c>
      <c r="E14508" s="257">
        <v>46454</v>
      </c>
      <c r="F14508" s="93"/>
      <c r="G14508" s="93"/>
      <c r="H14508" s="93"/>
      <c r="I14508" s="99"/>
      <c r="J14508" s="99"/>
      <c r="K14508" s="99"/>
      <c r="L14508" s="99"/>
      <c r="M14508" s="99"/>
      <c r="N14508" s="99"/>
      <c r="O14508" s="99"/>
      <c r="P14508" s="99"/>
      <c r="Q14508" s="99"/>
      <c r="R14508" s="99"/>
      <c r="S14508" s="99"/>
      <c r="T14508" s="99"/>
      <c r="U14508" s="99"/>
      <c r="V14508" s="99"/>
      <c r="W14508" s="99"/>
      <c r="X14508" s="99"/>
      <c r="Y14508" s="99"/>
      <c r="Z14508" s="99"/>
      <c r="AF14508" s="326"/>
    </row>
    <row r="14509" spans="1:32" x14ac:dyDescent="0.25">
      <c r="A14509" s="44" t="s">
        <v>13442</v>
      </c>
      <c r="B14509" s="44" t="s">
        <v>13134</v>
      </c>
      <c r="C14509" s="45">
        <v>13.23</v>
      </c>
      <c r="D14509" s="45" t="s">
        <v>13565</v>
      </c>
      <c r="E14509" s="46">
        <v>46934</v>
      </c>
      <c r="F14509" s="45"/>
      <c r="G14509" s="93"/>
      <c r="H14509" s="93"/>
      <c r="I14509" s="99"/>
      <c r="J14509" s="99"/>
      <c r="K14509" s="99"/>
      <c r="L14509" s="99"/>
      <c r="M14509" s="99"/>
      <c r="N14509" s="99"/>
      <c r="O14509" s="99"/>
      <c r="P14509" s="99"/>
      <c r="Q14509" s="99"/>
      <c r="R14509" s="99"/>
      <c r="S14509" s="99"/>
      <c r="T14509" s="99"/>
      <c r="U14509" s="99"/>
      <c r="V14509" s="99"/>
      <c r="W14509" s="99"/>
      <c r="X14509" s="99"/>
      <c r="Y14509" s="99"/>
      <c r="Z14509" s="99"/>
      <c r="AF14509" s="326"/>
    </row>
    <row r="14510" spans="1:32" x14ac:dyDescent="0.25">
      <c r="A14510" s="44" t="s">
        <v>9443</v>
      </c>
      <c r="B14510" s="44" t="s">
        <v>154</v>
      </c>
      <c r="C14510" s="45" t="s">
        <v>9444</v>
      </c>
      <c r="D14510" s="46" t="s">
        <v>13037</v>
      </c>
      <c r="E14510" s="46">
        <v>46403</v>
      </c>
      <c r="AF14510" s="326"/>
    </row>
    <row r="14511" spans="1:32" x14ac:dyDescent="0.25">
      <c r="A14511" s="44" t="s">
        <v>9443</v>
      </c>
      <c r="B14511" s="44" t="s">
        <v>154</v>
      </c>
      <c r="C14511" s="45" t="s">
        <v>15750</v>
      </c>
      <c r="D14511" s="46" t="s">
        <v>13037</v>
      </c>
      <c r="E14511" s="46">
        <v>46218</v>
      </c>
      <c r="AF14511" s="326"/>
    </row>
    <row r="14512" spans="1:32" x14ac:dyDescent="0.25">
      <c r="A14512" s="44" t="s">
        <v>9443</v>
      </c>
      <c r="B14512" s="44" t="s">
        <v>154</v>
      </c>
      <c r="C14512" s="45" t="s">
        <v>15750</v>
      </c>
      <c r="D14512" s="46" t="s">
        <v>13037</v>
      </c>
      <c r="E14512" s="46">
        <v>46218</v>
      </c>
      <c r="AF14512" s="326"/>
    </row>
    <row r="14513" spans="1:32" x14ac:dyDescent="0.25">
      <c r="A14513" s="44" t="s">
        <v>9443</v>
      </c>
      <c r="B14513" s="44" t="s">
        <v>11173</v>
      </c>
      <c r="C14513" s="45" t="s">
        <v>17754</v>
      </c>
      <c r="D14513" s="46" t="s">
        <v>13037</v>
      </c>
      <c r="E14513" s="46">
        <v>46274</v>
      </c>
      <c r="AF14513" s="326"/>
    </row>
    <row r="14514" spans="1:32" x14ac:dyDescent="0.25">
      <c r="A14514" s="141" t="s">
        <v>3864</v>
      </c>
      <c r="B14514" s="141" t="s">
        <v>1644</v>
      </c>
      <c r="C14514" s="146" t="s">
        <v>3863</v>
      </c>
      <c r="D14514" s="146" t="s">
        <v>3861</v>
      </c>
      <c r="E14514" s="107">
        <v>45782</v>
      </c>
      <c r="F14514" s="93"/>
      <c r="G14514" s="93"/>
      <c r="H14514" s="93"/>
      <c r="I14514" s="99"/>
      <c r="J14514" s="99"/>
      <c r="K14514" s="99"/>
      <c r="L14514" s="44"/>
      <c r="M14514" s="44"/>
      <c r="N14514" s="99"/>
      <c r="O14514" s="99"/>
      <c r="P14514" s="99"/>
      <c r="Q14514" s="99"/>
      <c r="R14514" s="99"/>
      <c r="S14514" s="99"/>
      <c r="T14514" s="99"/>
      <c r="U14514" s="99"/>
      <c r="V14514" s="99"/>
      <c r="W14514" s="99"/>
      <c r="X14514" s="99"/>
      <c r="Y14514" s="99"/>
      <c r="Z14514" s="99"/>
      <c r="AF14514" s="326"/>
    </row>
    <row r="14515" spans="1:32" x14ac:dyDescent="0.3">
      <c r="A14515" s="372" t="s">
        <v>12495</v>
      </c>
      <c r="B14515" s="372" t="s">
        <v>12349</v>
      </c>
      <c r="C14515" s="125" t="s">
        <v>12350</v>
      </c>
      <c r="D14515" s="32" t="s">
        <v>20621</v>
      </c>
      <c r="E14515" s="125" t="s">
        <v>5075</v>
      </c>
      <c r="F14515" s="125" t="s">
        <v>1236</v>
      </c>
      <c r="G14515" s="125" t="s">
        <v>1237</v>
      </c>
      <c r="AF14515" s="326"/>
    </row>
    <row r="14516" spans="1:32" x14ac:dyDescent="0.25">
      <c r="A14516" s="44" t="s">
        <v>17244</v>
      </c>
      <c r="B14516" s="44" t="s">
        <v>2433</v>
      </c>
      <c r="C14516" s="45">
        <v>250106</v>
      </c>
      <c r="D14516" s="45" t="s">
        <v>12340</v>
      </c>
      <c r="E14516" s="45" t="s">
        <v>12896</v>
      </c>
      <c r="AF14516" s="326"/>
    </row>
    <row r="14517" spans="1:32" x14ac:dyDescent="0.3">
      <c r="A14517" s="385" t="s">
        <v>4956</v>
      </c>
      <c r="B14517" s="385" t="s">
        <v>1339</v>
      </c>
      <c r="C14517" s="387">
        <v>24027</v>
      </c>
      <c r="D14517" s="93" t="s">
        <v>5007</v>
      </c>
      <c r="E14517" s="388">
        <v>46507</v>
      </c>
      <c r="AF14517" s="326"/>
    </row>
    <row r="14518" spans="1:32" x14ac:dyDescent="0.3">
      <c r="A14518" s="372" t="s">
        <v>20177</v>
      </c>
      <c r="B14518" s="372" t="s">
        <v>1230</v>
      </c>
      <c r="C14518" s="125" t="s">
        <v>20258</v>
      </c>
      <c r="D14518" s="32" t="s">
        <v>20621</v>
      </c>
      <c r="E14518" s="125" t="s">
        <v>8976</v>
      </c>
      <c r="F14518" s="125" t="s">
        <v>1236</v>
      </c>
      <c r="G14518" s="125" t="s">
        <v>1237</v>
      </c>
      <c r="AF14518" s="326"/>
    </row>
    <row r="14519" spans="1:32" x14ac:dyDescent="0.25">
      <c r="A14519" s="57" t="s">
        <v>859</v>
      </c>
      <c r="B14519" s="92" t="s">
        <v>3862</v>
      </c>
      <c r="C14519" s="93" t="s">
        <v>3860</v>
      </c>
      <c r="D14519" s="93" t="s">
        <v>3861</v>
      </c>
      <c r="E14519" s="94">
        <v>46203</v>
      </c>
      <c r="F14519" s="93"/>
      <c r="G14519" s="93"/>
      <c r="H14519" s="93"/>
      <c r="I14519" s="99"/>
      <c r="J14519" s="99"/>
      <c r="K14519" s="99"/>
      <c r="L14519" s="44"/>
      <c r="M14519" s="44"/>
      <c r="N14519" s="99"/>
      <c r="O14519" s="99"/>
      <c r="P14519" s="99"/>
      <c r="Q14519" s="99"/>
      <c r="R14519" s="99"/>
      <c r="S14519" s="99"/>
      <c r="T14519" s="99"/>
      <c r="U14519" s="99"/>
      <c r="V14519" s="99"/>
      <c r="W14519" s="99"/>
      <c r="X14519" s="99"/>
      <c r="Y14519" s="99"/>
      <c r="Z14519" s="99"/>
      <c r="AA14519" s="380"/>
      <c r="AF14519" s="326"/>
    </row>
    <row r="14520" spans="1:32" x14ac:dyDescent="0.25">
      <c r="A14520" s="44" t="s">
        <v>859</v>
      </c>
      <c r="B14520" s="44" t="s">
        <v>3156</v>
      </c>
      <c r="C14520" s="45">
        <v>230904</v>
      </c>
      <c r="D14520" s="45" t="s">
        <v>12340</v>
      </c>
      <c r="E14520" s="45" t="s">
        <v>8524</v>
      </c>
      <c r="AF14520" s="326"/>
    </row>
    <row r="14521" spans="1:32" x14ac:dyDescent="0.25">
      <c r="A14521" s="44" t="s">
        <v>859</v>
      </c>
      <c r="B14521" s="44" t="s">
        <v>5447</v>
      </c>
      <c r="C14521" s="45">
        <v>240804</v>
      </c>
      <c r="D14521" s="45" t="s">
        <v>12340</v>
      </c>
      <c r="E14521" s="45" t="s">
        <v>12234</v>
      </c>
      <c r="AF14521" s="326"/>
    </row>
    <row r="14522" spans="1:32" x14ac:dyDescent="0.25">
      <c r="A14522" s="44" t="s">
        <v>5044</v>
      </c>
      <c r="B14522" s="44" t="s">
        <v>978</v>
      </c>
      <c r="C14522" s="45">
        <v>230703</v>
      </c>
      <c r="D14522" s="45" t="s">
        <v>12340</v>
      </c>
      <c r="E14522" s="45" t="s">
        <v>4375</v>
      </c>
      <c r="AF14522" s="326"/>
    </row>
    <row r="14523" spans="1:32" x14ac:dyDescent="0.25">
      <c r="A14523" s="44" t="s">
        <v>5044</v>
      </c>
      <c r="B14523" s="44" t="s">
        <v>2433</v>
      </c>
      <c r="C14523" s="45">
        <v>250106</v>
      </c>
      <c r="D14523" s="45" t="s">
        <v>12340</v>
      </c>
      <c r="E14523" s="45" t="s">
        <v>12896</v>
      </c>
      <c r="AF14523" s="326"/>
    </row>
    <row r="14524" spans="1:32" x14ac:dyDescent="0.3">
      <c r="A14524" s="372" t="s">
        <v>5045</v>
      </c>
      <c r="B14524" s="372" t="s">
        <v>5062</v>
      </c>
      <c r="C14524" s="125" t="s">
        <v>14080</v>
      </c>
      <c r="D14524" s="32" t="s">
        <v>20621</v>
      </c>
      <c r="E14524" s="125" t="s">
        <v>13567</v>
      </c>
      <c r="F14524" s="125" t="s">
        <v>1236</v>
      </c>
      <c r="G14524" s="125" t="s">
        <v>1237</v>
      </c>
      <c r="AF14524" s="326"/>
    </row>
    <row r="14525" spans="1:32" x14ac:dyDescent="0.25">
      <c r="A14525" s="44" t="s">
        <v>5045</v>
      </c>
      <c r="B14525" s="44" t="s">
        <v>1955</v>
      </c>
      <c r="C14525" s="45" t="s">
        <v>6854</v>
      </c>
      <c r="D14525" s="46" t="s">
        <v>13037</v>
      </c>
      <c r="E14525" s="46">
        <v>46404</v>
      </c>
      <c r="AF14525" s="326"/>
    </row>
    <row r="14526" spans="1:32" x14ac:dyDescent="0.25">
      <c r="A14526" s="44" t="s">
        <v>5045</v>
      </c>
      <c r="B14526" s="44" t="s">
        <v>1955</v>
      </c>
      <c r="C14526" s="45" t="s">
        <v>6854</v>
      </c>
      <c r="D14526" s="46" t="s">
        <v>13037</v>
      </c>
      <c r="E14526" s="46">
        <v>46404</v>
      </c>
      <c r="AF14526" s="326"/>
    </row>
    <row r="14527" spans="1:32" x14ac:dyDescent="0.25">
      <c r="A14527" s="44" t="s">
        <v>5045</v>
      </c>
      <c r="B14527" s="44" t="s">
        <v>10714</v>
      </c>
      <c r="C14527" s="45" t="s">
        <v>11239</v>
      </c>
      <c r="D14527" s="46" t="s">
        <v>13037</v>
      </c>
      <c r="E14527" s="46">
        <v>46231</v>
      </c>
      <c r="AF14527" s="326"/>
    </row>
    <row r="14528" spans="1:32" x14ac:dyDescent="0.25">
      <c r="A14528" s="44" t="s">
        <v>5045</v>
      </c>
      <c r="B14528" s="44" t="s">
        <v>10714</v>
      </c>
      <c r="C14528" s="45" t="s">
        <v>11239</v>
      </c>
      <c r="D14528" s="46" t="s">
        <v>13037</v>
      </c>
      <c r="E14528" s="46">
        <v>46231</v>
      </c>
      <c r="AF14528" s="326"/>
    </row>
    <row r="14529" spans="1:32" x14ac:dyDescent="0.25">
      <c r="A14529" s="44" t="s">
        <v>538</v>
      </c>
      <c r="B14529" s="44" t="s">
        <v>20362</v>
      </c>
      <c r="C14529" s="45" t="s">
        <v>10495</v>
      </c>
      <c r="D14529" s="32" t="s">
        <v>12570</v>
      </c>
      <c r="E14529" s="46">
        <v>46568</v>
      </c>
      <c r="AF14529" s="326"/>
    </row>
    <row r="14530" spans="1:32" x14ac:dyDescent="0.25">
      <c r="A14530" s="44" t="s">
        <v>538</v>
      </c>
      <c r="B14530" s="44" t="s">
        <v>20364</v>
      </c>
      <c r="C14530" s="45" t="s">
        <v>7329</v>
      </c>
      <c r="D14530" s="32" t="s">
        <v>12570</v>
      </c>
      <c r="E14530" s="46">
        <v>46507</v>
      </c>
      <c r="AF14530" s="326"/>
    </row>
    <row r="14531" spans="1:32" x14ac:dyDescent="0.25">
      <c r="A14531" s="44" t="s">
        <v>4539</v>
      </c>
      <c r="B14531" s="44" t="s">
        <v>4470</v>
      </c>
      <c r="C14531" s="45">
        <v>210602</v>
      </c>
      <c r="D14531" s="45" t="s">
        <v>12340</v>
      </c>
      <c r="E14531" s="45" t="s">
        <v>4471</v>
      </c>
      <c r="AF14531" s="326"/>
    </row>
    <row r="14532" spans="1:32" x14ac:dyDescent="0.25">
      <c r="A14532" s="44" t="s">
        <v>860</v>
      </c>
      <c r="B14532" s="44" t="s">
        <v>8376</v>
      </c>
      <c r="C14532" s="45">
        <v>230501</v>
      </c>
      <c r="D14532" s="45" t="s">
        <v>12340</v>
      </c>
      <c r="E14532" s="45" t="s">
        <v>8252</v>
      </c>
      <c r="AF14532" s="326"/>
    </row>
    <row r="14533" spans="1:32" x14ac:dyDescent="0.25">
      <c r="A14533" s="44" t="s">
        <v>860</v>
      </c>
      <c r="B14533" s="44" t="s">
        <v>5639</v>
      </c>
      <c r="C14533" s="45">
        <v>26010401</v>
      </c>
      <c r="D14533" s="45" t="s">
        <v>12340</v>
      </c>
      <c r="E14533" s="45" t="s">
        <v>18836</v>
      </c>
      <c r="AF14533" s="326"/>
    </row>
    <row r="14534" spans="1:32" x14ac:dyDescent="0.3">
      <c r="A14534" s="92" t="s">
        <v>14040</v>
      </c>
      <c r="B14534" s="350" t="s">
        <v>14039</v>
      </c>
      <c r="C14534" s="349" t="s">
        <v>10502</v>
      </c>
      <c r="D14534" s="349" t="s">
        <v>14041</v>
      </c>
      <c r="E14534" s="351">
        <v>47483</v>
      </c>
      <c r="F14534" s="93"/>
      <c r="G14534" s="93"/>
      <c r="H14534" s="93"/>
      <c r="I14534" s="99"/>
      <c r="J14534" s="99"/>
      <c r="K14534" s="99"/>
      <c r="L14534" s="99"/>
      <c r="M14534" s="99"/>
      <c r="N14534" s="99"/>
      <c r="O14534" s="99"/>
      <c r="P14534" s="99"/>
      <c r="Q14534" s="99"/>
      <c r="R14534" s="99"/>
      <c r="S14534" s="99"/>
      <c r="T14534" s="99"/>
      <c r="U14534" s="99"/>
      <c r="V14534" s="99"/>
      <c r="W14534" s="99"/>
      <c r="X14534" s="99"/>
      <c r="Y14534" s="99"/>
      <c r="Z14534" s="99"/>
      <c r="AF14534" s="326"/>
    </row>
    <row r="14535" spans="1:32" ht="14.4" x14ac:dyDescent="0.3">
      <c r="A14535" s="385" t="s">
        <v>10508</v>
      </c>
      <c r="B14535" s="385" t="s">
        <v>1361</v>
      </c>
      <c r="C14535" s="387" t="s">
        <v>10502</v>
      </c>
      <c r="D14535" s="93" t="s">
        <v>5007</v>
      </c>
      <c r="E14535" s="389" t="s">
        <v>10500</v>
      </c>
      <c r="AF14535" s="326"/>
    </row>
    <row r="14536" spans="1:32" x14ac:dyDescent="0.25">
      <c r="A14536" s="44" t="s">
        <v>12582</v>
      </c>
      <c r="B14536" s="44" t="s">
        <v>20331</v>
      </c>
      <c r="C14536" s="45" t="s">
        <v>12572</v>
      </c>
      <c r="D14536" s="32" t="s">
        <v>12570</v>
      </c>
      <c r="E14536" s="46">
        <v>46387</v>
      </c>
      <c r="AF14536" s="326"/>
    </row>
    <row r="14537" spans="1:32" x14ac:dyDescent="0.25">
      <c r="A14537" s="44" t="s">
        <v>13762</v>
      </c>
      <c r="B14537" s="44" t="s">
        <v>18828</v>
      </c>
      <c r="C14537" s="45">
        <v>25010501</v>
      </c>
      <c r="D14537" s="45" t="s">
        <v>12340</v>
      </c>
      <c r="E14537" s="45" t="s">
        <v>13567</v>
      </c>
      <c r="AF14537" s="326"/>
    </row>
    <row r="14538" spans="1:32" x14ac:dyDescent="0.25">
      <c r="A14538" s="44" t="s">
        <v>19680</v>
      </c>
      <c r="B14538" s="44" t="s">
        <v>5639</v>
      </c>
      <c r="C14538" s="45">
        <v>26010401</v>
      </c>
      <c r="D14538" s="45" t="s">
        <v>12340</v>
      </c>
      <c r="E14538" s="45" t="s">
        <v>18836</v>
      </c>
      <c r="AF14538" s="326"/>
    </row>
    <row r="14539" spans="1:32" x14ac:dyDescent="0.25">
      <c r="A14539" s="44" t="s">
        <v>19680</v>
      </c>
      <c r="B14539" s="44" t="s">
        <v>3298</v>
      </c>
      <c r="C14539" s="45">
        <v>26010402</v>
      </c>
      <c r="D14539" s="45" t="s">
        <v>12340</v>
      </c>
      <c r="E14539" s="45" t="s">
        <v>18836</v>
      </c>
      <c r="AF14539" s="326"/>
    </row>
    <row r="14540" spans="1:32" x14ac:dyDescent="0.25">
      <c r="A14540" s="44" t="s">
        <v>19681</v>
      </c>
      <c r="B14540" s="44" t="s">
        <v>18852</v>
      </c>
      <c r="C14540" s="45">
        <v>260205</v>
      </c>
      <c r="D14540" s="45" t="s">
        <v>12340</v>
      </c>
      <c r="E14540" s="45" t="s">
        <v>10021</v>
      </c>
      <c r="AF14540" s="326"/>
    </row>
    <row r="14541" spans="1:32" x14ac:dyDescent="0.3">
      <c r="A14541" s="372" t="s">
        <v>20556</v>
      </c>
      <c r="B14541" s="372" t="s">
        <v>1213</v>
      </c>
      <c r="C14541" s="125" t="s">
        <v>20615</v>
      </c>
      <c r="D14541" s="32" t="s">
        <v>20621</v>
      </c>
      <c r="E14541" s="125" t="s">
        <v>10032</v>
      </c>
      <c r="F14541" s="125" t="s">
        <v>1237</v>
      </c>
      <c r="G14541" s="125" t="s">
        <v>1236</v>
      </c>
      <c r="AF14541" s="326"/>
    </row>
    <row r="14542" spans="1:32" x14ac:dyDescent="0.25">
      <c r="A14542" s="44" t="s">
        <v>17894</v>
      </c>
      <c r="B14542" s="44" t="s">
        <v>20360</v>
      </c>
      <c r="C14542" s="45" t="s">
        <v>17893</v>
      </c>
      <c r="D14542" s="32" t="s">
        <v>12570</v>
      </c>
      <c r="E14542" s="46">
        <v>46477</v>
      </c>
      <c r="AF14542" s="326"/>
    </row>
    <row r="14543" spans="1:32" x14ac:dyDescent="0.25">
      <c r="A14543" s="44" t="s">
        <v>19682</v>
      </c>
      <c r="B14543" s="44" t="s">
        <v>7119</v>
      </c>
      <c r="C14543" s="45">
        <v>26020102</v>
      </c>
      <c r="D14543" s="45" t="s">
        <v>12340</v>
      </c>
      <c r="E14543" s="45" t="s">
        <v>10021</v>
      </c>
      <c r="AF14543" s="326"/>
    </row>
    <row r="14544" spans="1:32" x14ac:dyDescent="0.25">
      <c r="A14544" s="44" t="s">
        <v>19682</v>
      </c>
      <c r="B14544" s="44" t="s">
        <v>18842</v>
      </c>
      <c r="C14544" s="45">
        <v>26020101</v>
      </c>
      <c r="D14544" s="45" t="s">
        <v>12340</v>
      </c>
      <c r="E14544" s="45" t="s">
        <v>10021</v>
      </c>
      <c r="AF14544" s="326"/>
    </row>
    <row r="14545" spans="1:32" x14ac:dyDescent="0.25">
      <c r="A14545" s="44" t="s">
        <v>19682</v>
      </c>
      <c r="B14545" s="44" t="s">
        <v>16911</v>
      </c>
      <c r="C14545" s="45">
        <v>250902</v>
      </c>
      <c r="D14545" s="45" t="s">
        <v>12340</v>
      </c>
      <c r="E14545" s="45" t="s">
        <v>5246</v>
      </c>
      <c r="AF14545" s="326"/>
    </row>
    <row r="14546" spans="1:32" x14ac:dyDescent="0.25">
      <c r="A14546" s="44" t="s">
        <v>19682</v>
      </c>
      <c r="B14546" s="44" t="s">
        <v>3298</v>
      </c>
      <c r="C14546" s="45">
        <v>25010402</v>
      </c>
      <c r="D14546" s="45" t="s">
        <v>12340</v>
      </c>
      <c r="E14546" s="45" t="s">
        <v>13581</v>
      </c>
      <c r="AF14546" s="326"/>
    </row>
    <row r="14547" spans="1:32" x14ac:dyDescent="0.25">
      <c r="A14547" s="44" t="s">
        <v>19682</v>
      </c>
      <c r="B14547" s="44" t="s">
        <v>5639</v>
      </c>
      <c r="C14547" s="45">
        <v>25010401</v>
      </c>
      <c r="D14547" s="45" t="s">
        <v>12340</v>
      </c>
      <c r="E14547" s="45" t="s">
        <v>13581</v>
      </c>
      <c r="AF14547" s="326"/>
    </row>
    <row r="14548" spans="1:32" x14ac:dyDescent="0.25">
      <c r="A14548" s="44" t="s">
        <v>3513</v>
      </c>
      <c r="B14548" s="44" t="s">
        <v>1348</v>
      </c>
      <c r="C14548" s="146" t="s">
        <v>3514</v>
      </c>
      <c r="D14548" s="146" t="s">
        <v>3861</v>
      </c>
      <c r="E14548" s="107">
        <v>45808</v>
      </c>
      <c r="F14548" s="93"/>
      <c r="G14548" s="93"/>
      <c r="H14548" s="93"/>
      <c r="I14548" s="99"/>
      <c r="J14548" s="99"/>
      <c r="K14548" s="99"/>
      <c r="L14548" s="44"/>
      <c r="M14548" s="44"/>
      <c r="N14548" s="99"/>
      <c r="O14548" s="99"/>
      <c r="P14548" s="99"/>
      <c r="Q14548" s="99"/>
      <c r="R14548" s="99"/>
      <c r="S14548" s="99"/>
      <c r="T14548" s="99"/>
      <c r="U14548" s="99"/>
      <c r="V14548" s="99"/>
      <c r="W14548" s="99"/>
      <c r="X14548" s="99"/>
      <c r="Y14548" s="99"/>
      <c r="Z14548" s="99"/>
      <c r="AF14548" s="326"/>
    </row>
    <row r="14549" spans="1:32" x14ac:dyDescent="0.25">
      <c r="A14549" s="44" t="s">
        <v>861</v>
      </c>
      <c r="B14549" s="44" t="s">
        <v>210</v>
      </c>
      <c r="C14549" s="45">
        <v>241001</v>
      </c>
      <c r="D14549" s="45" t="s">
        <v>12340</v>
      </c>
      <c r="E14549" s="45" t="s">
        <v>5650</v>
      </c>
      <c r="AF14549" s="326"/>
    </row>
    <row r="14550" spans="1:32" x14ac:dyDescent="0.25">
      <c r="A14550" s="44" t="s">
        <v>861</v>
      </c>
      <c r="B14550" s="44" t="s">
        <v>3298</v>
      </c>
      <c r="C14550" s="45">
        <v>23010402</v>
      </c>
      <c r="D14550" s="45" t="s">
        <v>12340</v>
      </c>
      <c r="E14550" s="45" t="s">
        <v>5640</v>
      </c>
      <c r="AF14550" s="326"/>
    </row>
    <row r="14551" spans="1:32" x14ac:dyDescent="0.25">
      <c r="A14551" s="44" t="s">
        <v>861</v>
      </c>
      <c r="B14551" s="44" t="s">
        <v>5639</v>
      </c>
      <c r="C14551" s="45">
        <v>23010401</v>
      </c>
      <c r="D14551" s="45" t="s">
        <v>12340</v>
      </c>
      <c r="E14551" s="45" t="s">
        <v>5640</v>
      </c>
      <c r="AF14551" s="326"/>
    </row>
    <row r="14552" spans="1:32" x14ac:dyDescent="0.25">
      <c r="A14552" s="99" t="s">
        <v>4069</v>
      </c>
      <c r="B14552" s="92" t="s">
        <v>4067</v>
      </c>
      <c r="C14552" s="93" t="s">
        <v>4068</v>
      </c>
      <c r="D14552" s="93" t="s">
        <v>1250</v>
      </c>
      <c r="E14552" s="94">
        <v>46651</v>
      </c>
      <c r="F14552" s="93"/>
      <c r="G14552" s="93"/>
      <c r="H14552" s="93" t="s">
        <v>1237</v>
      </c>
      <c r="I14552" s="99"/>
      <c r="J14552" s="99"/>
      <c r="K14552" s="99"/>
      <c r="L14552" s="44"/>
      <c r="M14552" s="44"/>
      <c r="N14552" s="99"/>
      <c r="O14552" s="99"/>
      <c r="P14552" s="99"/>
      <c r="Q14552" s="99"/>
      <c r="R14552" s="99"/>
      <c r="S14552" s="99"/>
      <c r="T14552" s="99"/>
      <c r="U14552" s="99"/>
      <c r="V14552" s="99"/>
      <c r="W14552" s="99"/>
      <c r="X14552" s="99"/>
      <c r="Y14552" s="99"/>
      <c r="Z14552" s="99"/>
      <c r="AF14552" s="326"/>
    </row>
    <row r="14553" spans="1:32" x14ac:dyDescent="0.25">
      <c r="A14553" s="135" t="s">
        <v>4069</v>
      </c>
      <c r="B14553" s="131" t="s">
        <v>6179</v>
      </c>
      <c r="C14553" s="96" t="s">
        <v>6180</v>
      </c>
      <c r="D14553" s="96" t="s">
        <v>1250</v>
      </c>
      <c r="E14553" s="112">
        <v>46341</v>
      </c>
      <c r="F14553" s="93"/>
      <c r="G14553" s="93"/>
      <c r="H14553" s="93"/>
      <c r="I14553" s="99"/>
      <c r="J14553" s="99"/>
      <c r="K14553" s="99"/>
      <c r="L14553" s="44"/>
      <c r="M14553" s="44"/>
      <c r="N14553" s="99"/>
      <c r="O14553" s="99"/>
      <c r="P14553" s="99"/>
      <c r="Q14553" s="99"/>
      <c r="R14553" s="99"/>
      <c r="S14553" s="99"/>
      <c r="T14553" s="99"/>
      <c r="U14553" s="99"/>
      <c r="V14553" s="99"/>
      <c r="W14553" s="99"/>
      <c r="X14553" s="99"/>
      <c r="Y14553" s="99"/>
      <c r="Z14553" s="99"/>
      <c r="AA14553" s="380"/>
      <c r="AF14553" s="326"/>
    </row>
    <row r="14554" spans="1:32" x14ac:dyDescent="0.25">
      <c r="A14554" s="44" t="s">
        <v>4069</v>
      </c>
      <c r="B14554" s="44" t="s">
        <v>3160</v>
      </c>
      <c r="C14554" s="45">
        <v>230901</v>
      </c>
      <c r="D14554" s="45" t="s">
        <v>12340</v>
      </c>
      <c r="E14554" s="45" t="s">
        <v>8524</v>
      </c>
      <c r="AF14554" s="326"/>
    </row>
    <row r="14555" spans="1:32" x14ac:dyDescent="0.25">
      <c r="A14555" s="44" t="s">
        <v>15751</v>
      </c>
      <c r="B14555" s="44" t="s">
        <v>2610</v>
      </c>
      <c r="C14555" s="45" t="s">
        <v>15752</v>
      </c>
      <c r="D14555" s="46" t="s">
        <v>13037</v>
      </c>
      <c r="E14555" s="46">
        <v>46162</v>
      </c>
      <c r="AF14555" s="326"/>
    </row>
    <row r="14556" spans="1:32" x14ac:dyDescent="0.25">
      <c r="A14556" s="44" t="s">
        <v>15751</v>
      </c>
      <c r="B14556" s="44" t="s">
        <v>2610</v>
      </c>
      <c r="C14556" s="45" t="s">
        <v>15752</v>
      </c>
      <c r="D14556" s="46" t="s">
        <v>13037</v>
      </c>
      <c r="E14556" s="46">
        <v>46162</v>
      </c>
      <c r="AF14556" s="326"/>
    </row>
    <row r="14557" spans="1:32" x14ac:dyDescent="0.25">
      <c r="A14557" s="44" t="s">
        <v>15751</v>
      </c>
      <c r="B14557" s="44" t="s">
        <v>2610</v>
      </c>
      <c r="C14557" s="45" t="s">
        <v>15752</v>
      </c>
      <c r="D14557" s="46" t="s">
        <v>13037</v>
      </c>
      <c r="E14557" s="46">
        <v>46162</v>
      </c>
      <c r="AF14557" s="326"/>
    </row>
    <row r="14558" spans="1:32" x14ac:dyDescent="0.25">
      <c r="A14558" s="44" t="s">
        <v>15751</v>
      </c>
      <c r="B14558" s="44" t="s">
        <v>2610</v>
      </c>
      <c r="C14558" s="45" t="s">
        <v>15752</v>
      </c>
      <c r="D14558" s="46" t="s">
        <v>13037</v>
      </c>
      <c r="E14558" s="46">
        <v>46162</v>
      </c>
      <c r="AF14558" s="326"/>
    </row>
    <row r="14559" spans="1:32" x14ac:dyDescent="0.25">
      <c r="A14559" s="44" t="s">
        <v>12726</v>
      </c>
      <c r="B14559" s="44" t="s">
        <v>5167</v>
      </c>
      <c r="C14559" s="45" t="s">
        <v>5163</v>
      </c>
      <c r="D14559" s="46" t="s">
        <v>13037</v>
      </c>
      <c r="E14559" s="46">
        <v>46342</v>
      </c>
      <c r="AF14559" s="326"/>
    </row>
    <row r="14560" spans="1:32" x14ac:dyDescent="0.25">
      <c r="A14560" s="44" t="s">
        <v>19683</v>
      </c>
      <c r="B14560" s="44" t="s">
        <v>11304</v>
      </c>
      <c r="C14560" s="45">
        <v>240403</v>
      </c>
      <c r="D14560" s="45" t="s">
        <v>12340</v>
      </c>
      <c r="E14560" s="45" t="s">
        <v>5311</v>
      </c>
      <c r="AF14560" s="326"/>
    </row>
    <row r="14561" spans="1:32" x14ac:dyDescent="0.25">
      <c r="A14561" s="44" t="s">
        <v>7599</v>
      </c>
      <c r="B14561" s="44" t="s">
        <v>3598</v>
      </c>
      <c r="C14561" s="45">
        <v>230301</v>
      </c>
      <c r="D14561" s="45" t="s">
        <v>12340</v>
      </c>
      <c r="E14561" s="45" t="s">
        <v>5580</v>
      </c>
      <c r="AF14561" s="326"/>
    </row>
    <row r="14562" spans="1:32" x14ac:dyDescent="0.2">
      <c r="A14562" s="386" t="s">
        <v>18624</v>
      </c>
      <c r="B14562" s="385" t="s">
        <v>1339</v>
      </c>
      <c r="C14562" s="387" t="s">
        <v>18636</v>
      </c>
      <c r="D14562" s="93" t="s">
        <v>5007</v>
      </c>
      <c r="E14562" s="388">
        <v>46507</v>
      </c>
      <c r="AF14562" s="326"/>
    </row>
    <row r="14563" spans="1:32" x14ac:dyDescent="0.25">
      <c r="A14563" s="44" t="s">
        <v>14503</v>
      </c>
      <c r="B14563" s="44" t="s">
        <v>3885</v>
      </c>
      <c r="C14563" s="45" t="s">
        <v>14504</v>
      </c>
      <c r="D14563" s="46" t="s">
        <v>13037</v>
      </c>
      <c r="E14563" s="46">
        <v>46190</v>
      </c>
      <c r="AF14563" s="326"/>
    </row>
    <row r="14564" spans="1:32" x14ac:dyDescent="0.3">
      <c r="A14564" s="57" t="s">
        <v>18566</v>
      </c>
      <c r="B14564" s="57" t="s">
        <v>2254</v>
      </c>
      <c r="C14564" s="62">
        <v>24030</v>
      </c>
      <c r="D14564" s="93" t="s">
        <v>5007</v>
      </c>
      <c r="E14564" s="60">
        <v>46326</v>
      </c>
      <c r="F14564" s="379"/>
      <c r="G14564" s="379"/>
      <c r="H14564" s="379"/>
      <c r="I14564" s="380"/>
      <c r="J14564" s="380"/>
      <c r="K14564" s="380"/>
      <c r="L14564" s="380"/>
      <c r="M14564" s="380"/>
      <c r="N14564" s="380"/>
      <c r="O14564" s="380"/>
      <c r="P14564" s="380"/>
      <c r="Q14564" s="380"/>
      <c r="R14564" s="380"/>
      <c r="S14564" s="380"/>
      <c r="T14564" s="380"/>
      <c r="U14564" s="380"/>
      <c r="V14564" s="380"/>
      <c r="W14564" s="380"/>
      <c r="X14564" s="380"/>
      <c r="Y14564" s="380"/>
      <c r="Z14564" s="380"/>
      <c r="AA14564" s="380"/>
      <c r="AF14564" s="326"/>
    </row>
    <row r="14565" spans="1:32" x14ac:dyDescent="0.25">
      <c r="A14565" s="44" t="s">
        <v>13443</v>
      </c>
      <c r="B14565" s="44" t="s">
        <v>13135</v>
      </c>
      <c r="C14565" s="45">
        <v>15.24</v>
      </c>
      <c r="D14565" s="45" t="s">
        <v>13565</v>
      </c>
      <c r="E14565" s="46">
        <v>47299</v>
      </c>
      <c r="F14565" s="45" t="s">
        <v>1384</v>
      </c>
      <c r="G14565" s="93"/>
      <c r="H14565" s="93"/>
      <c r="I14565" s="99"/>
      <c r="J14565" s="99"/>
      <c r="K14565" s="99"/>
      <c r="L14565" s="99"/>
      <c r="M14565" s="99"/>
      <c r="N14565" s="99"/>
      <c r="O14565" s="99"/>
      <c r="P14565" s="99"/>
      <c r="Q14565" s="99"/>
      <c r="R14565" s="99"/>
      <c r="S14565" s="99"/>
      <c r="T14565" s="99"/>
      <c r="U14565" s="99"/>
      <c r="V14565" s="99"/>
      <c r="W14565" s="99"/>
      <c r="X14565" s="99"/>
      <c r="Y14565" s="99"/>
      <c r="Z14565" s="99"/>
      <c r="AF14565" s="326"/>
    </row>
    <row r="14566" spans="1:32" x14ac:dyDescent="0.3">
      <c r="A14566" s="99" t="s">
        <v>16753</v>
      </c>
      <c r="B14566" s="92" t="s">
        <v>16748</v>
      </c>
      <c r="C14566" s="93" t="s">
        <v>16747</v>
      </c>
      <c r="D14566" s="93" t="s">
        <v>1250</v>
      </c>
      <c r="E14566" s="94">
        <v>46239</v>
      </c>
      <c r="F14566" s="93"/>
      <c r="G14566" s="93"/>
      <c r="H14566" s="93"/>
      <c r="I14566" s="99"/>
      <c r="J14566" s="99"/>
      <c r="K14566" s="99"/>
      <c r="L14566" s="99"/>
      <c r="M14566" s="99"/>
      <c r="N14566" s="99"/>
      <c r="O14566" s="99"/>
      <c r="P14566" s="99"/>
      <c r="Q14566" s="99"/>
      <c r="R14566" s="99"/>
      <c r="S14566" s="99"/>
      <c r="T14566" s="99"/>
      <c r="U14566" s="99"/>
      <c r="V14566" s="99"/>
      <c r="W14566" s="99"/>
      <c r="X14566" s="99"/>
      <c r="Y14566" s="99"/>
      <c r="Z14566" s="99"/>
      <c r="AA14566" s="380"/>
      <c r="AF14566" s="326"/>
    </row>
    <row r="14567" spans="1:32" x14ac:dyDescent="0.25">
      <c r="A14567" s="44" t="s">
        <v>862</v>
      </c>
      <c r="B14567" s="44" t="s">
        <v>17611</v>
      </c>
      <c r="C14567" s="45" t="s">
        <v>17755</v>
      </c>
      <c r="D14567" s="46" t="s">
        <v>13037</v>
      </c>
      <c r="E14567" s="46">
        <v>46274</v>
      </c>
      <c r="AF14567" s="326"/>
    </row>
    <row r="14568" spans="1:32" x14ac:dyDescent="0.25">
      <c r="A14568" s="44" t="s">
        <v>19684</v>
      </c>
      <c r="B14568" s="44" t="s">
        <v>2433</v>
      </c>
      <c r="C14568" s="45">
        <v>250106</v>
      </c>
      <c r="D14568" s="45" t="s">
        <v>12340</v>
      </c>
      <c r="E14568" s="45" t="s">
        <v>12896</v>
      </c>
      <c r="AF14568" s="326"/>
    </row>
    <row r="14569" spans="1:32" x14ac:dyDescent="0.25">
      <c r="A14569" s="44" t="s">
        <v>19684</v>
      </c>
      <c r="B14569" s="44" t="s">
        <v>3298</v>
      </c>
      <c r="C14569" s="45">
        <v>23010402</v>
      </c>
      <c r="D14569" s="45" t="s">
        <v>12340</v>
      </c>
      <c r="E14569" s="45" t="s">
        <v>5640</v>
      </c>
      <c r="AF14569" s="326"/>
    </row>
    <row r="14570" spans="1:32" x14ac:dyDescent="0.25">
      <c r="A14570" s="44" t="s">
        <v>19684</v>
      </c>
      <c r="B14570" s="44" t="s">
        <v>5639</v>
      </c>
      <c r="C14570" s="45">
        <v>23010401</v>
      </c>
      <c r="D14570" s="45" t="s">
        <v>12340</v>
      </c>
      <c r="E14570" s="45" t="s">
        <v>5640</v>
      </c>
      <c r="AF14570" s="326"/>
    </row>
    <row r="14571" spans="1:32" x14ac:dyDescent="0.3">
      <c r="A14571" s="372" t="s">
        <v>20178</v>
      </c>
      <c r="B14571" s="372" t="s">
        <v>1225</v>
      </c>
      <c r="C14571" s="125" t="s">
        <v>20256</v>
      </c>
      <c r="D14571" s="32" t="s">
        <v>20621</v>
      </c>
      <c r="E14571" s="125" t="s">
        <v>8976</v>
      </c>
      <c r="F14571" s="125" t="s">
        <v>1236</v>
      </c>
      <c r="G14571" s="125" t="s">
        <v>1236</v>
      </c>
      <c r="AF14571" s="326"/>
    </row>
    <row r="14572" spans="1:32" x14ac:dyDescent="0.25">
      <c r="A14572" s="44" t="s">
        <v>8345</v>
      </c>
      <c r="B14572" s="44" t="s">
        <v>967</v>
      </c>
      <c r="C14572" s="45">
        <v>230601</v>
      </c>
      <c r="D14572" s="45" t="s">
        <v>12340</v>
      </c>
      <c r="E14572" s="45" t="s">
        <v>8383</v>
      </c>
      <c r="AF14572" s="326"/>
    </row>
    <row r="14573" spans="1:32" x14ac:dyDescent="0.25">
      <c r="A14573" s="44" t="s">
        <v>12303</v>
      </c>
      <c r="B14573" s="44" t="s">
        <v>5447</v>
      </c>
      <c r="C14573" s="45">
        <v>240804</v>
      </c>
      <c r="D14573" s="45" t="s">
        <v>12340</v>
      </c>
      <c r="E14573" s="45" t="s">
        <v>12234</v>
      </c>
      <c r="AF14573" s="326"/>
    </row>
    <row r="14574" spans="1:32" x14ac:dyDescent="0.25">
      <c r="A14574" s="44" t="s">
        <v>4442</v>
      </c>
      <c r="B14574" s="44" t="s">
        <v>4336</v>
      </c>
      <c r="C14574" s="45" t="s">
        <v>4443</v>
      </c>
      <c r="D14574" s="45" t="s">
        <v>12177</v>
      </c>
      <c r="E14574" s="45" t="s">
        <v>8252</v>
      </c>
      <c r="F14574" s="93"/>
      <c r="G14574" s="93"/>
      <c r="H14574" s="93"/>
      <c r="I14574" s="99"/>
      <c r="J14574" s="99"/>
      <c r="K14574" s="99"/>
      <c r="L14574" s="99"/>
      <c r="M14574" s="99"/>
      <c r="N14574" s="99"/>
      <c r="O14574" s="99"/>
      <c r="P14574" s="99"/>
      <c r="Q14574" s="99"/>
      <c r="R14574" s="99"/>
      <c r="S14574" s="99"/>
      <c r="T14574" s="99"/>
      <c r="U14574" s="99"/>
      <c r="V14574" s="99"/>
      <c r="W14574" s="99"/>
      <c r="X14574" s="99"/>
      <c r="Y14574" s="99"/>
      <c r="Z14574" s="99"/>
      <c r="AF14574" s="326"/>
    </row>
    <row r="14575" spans="1:32" x14ac:dyDescent="0.25">
      <c r="A14575" s="44" t="s">
        <v>4442</v>
      </c>
      <c r="B14575" s="44" t="s">
        <v>4336</v>
      </c>
      <c r="C14575" s="45" t="s">
        <v>4443</v>
      </c>
      <c r="D14575" s="93" t="s">
        <v>18817</v>
      </c>
      <c r="E14575" s="45" t="s">
        <v>8252</v>
      </c>
      <c r="F14575" s="379"/>
      <c r="G14575" s="379"/>
      <c r="H14575" s="379"/>
      <c r="I14575" s="380"/>
      <c r="J14575" s="380"/>
      <c r="K14575" s="380"/>
      <c r="L14575" s="380"/>
      <c r="M14575" s="380"/>
      <c r="N14575" s="380"/>
      <c r="O14575" s="380"/>
      <c r="P14575" s="380"/>
      <c r="Q14575" s="380"/>
      <c r="R14575" s="380"/>
      <c r="S14575" s="380"/>
      <c r="T14575" s="380"/>
      <c r="U14575" s="380"/>
      <c r="V14575" s="380"/>
      <c r="W14575" s="380"/>
      <c r="X14575" s="380"/>
      <c r="Y14575" s="380"/>
      <c r="Z14575" s="380"/>
      <c r="AA14575" s="380"/>
      <c r="AF14575" s="326"/>
    </row>
    <row r="14576" spans="1:32" x14ac:dyDescent="0.25">
      <c r="A14576" s="44" t="s">
        <v>4442</v>
      </c>
      <c r="B14576" s="44" t="s">
        <v>4336</v>
      </c>
      <c r="C14576" s="45" t="s">
        <v>4443</v>
      </c>
      <c r="D14576" s="45" t="s">
        <v>10697</v>
      </c>
      <c r="E14576" s="45" t="s">
        <v>5450</v>
      </c>
      <c r="F14576" s="93"/>
      <c r="G14576" s="93"/>
      <c r="H14576" s="93"/>
      <c r="I14576" s="99"/>
      <c r="J14576" s="99"/>
      <c r="K14576" s="99"/>
      <c r="L14576" s="44"/>
      <c r="M14576" s="44"/>
      <c r="N14576" s="99"/>
      <c r="O14576" s="99"/>
      <c r="P14576" s="99"/>
      <c r="Q14576" s="99"/>
      <c r="R14576" s="99"/>
      <c r="S14576" s="99"/>
      <c r="T14576" s="99"/>
      <c r="U14576" s="99"/>
      <c r="V14576" s="99"/>
      <c r="W14576" s="99"/>
      <c r="X14576" s="99"/>
      <c r="Y14576" s="99"/>
      <c r="Z14576" s="99"/>
      <c r="AF14576" s="326"/>
    </row>
    <row r="14577" spans="1:32" x14ac:dyDescent="0.25">
      <c r="A14577" s="44" t="s">
        <v>18192</v>
      </c>
      <c r="B14577" s="44" t="s">
        <v>18193</v>
      </c>
      <c r="C14577" s="45" t="s">
        <v>18455</v>
      </c>
      <c r="D14577" s="93" t="s">
        <v>3876</v>
      </c>
      <c r="E14577" s="359">
        <f>DATE(2029,11,13)</f>
        <v>47435</v>
      </c>
      <c r="F14577" s="93"/>
      <c r="G14577" s="93"/>
      <c r="H14577" s="93"/>
      <c r="I14577" s="99"/>
      <c r="J14577" s="99"/>
      <c r="K14577" s="99"/>
      <c r="L14577" s="99"/>
      <c r="M14577" s="99"/>
      <c r="N14577" s="99"/>
      <c r="O14577" s="99"/>
      <c r="P14577" s="99"/>
      <c r="Q14577" s="99"/>
      <c r="R14577" s="99"/>
      <c r="S14577" s="99"/>
      <c r="T14577" s="99"/>
      <c r="U14577" s="99"/>
      <c r="V14577" s="99"/>
      <c r="W14577" s="99"/>
      <c r="X14577" s="99"/>
      <c r="Y14577" s="99"/>
      <c r="Z14577" s="99"/>
      <c r="AF14577" s="326"/>
    </row>
    <row r="14578" spans="1:32" x14ac:dyDescent="0.25">
      <c r="A14578" s="44" t="s">
        <v>7052</v>
      </c>
      <c r="B14578" s="44" t="s">
        <v>11297</v>
      </c>
      <c r="C14578" s="45">
        <v>240501</v>
      </c>
      <c r="D14578" s="45" t="s">
        <v>12340</v>
      </c>
      <c r="E14578" s="45" t="s">
        <v>11298</v>
      </c>
      <c r="AF14578" s="326"/>
    </row>
    <row r="14579" spans="1:32" x14ac:dyDescent="0.25">
      <c r="A14579" s="44" t="s">
        <v>17245</v>
      </c>
      <c r="B14579" s="44" t="s">
        <v>3597</v>
      </c>
      <c r="C14579" s="45">
        <v>250503</v>
      </c>
      <c r="D14579" s="45" t="s">
        <v>12340</v>
      </c>
      <c r="E14579" s="45" t="s">
        <v>16904</v>
      </c>
      <c r="AF14579" s="326"/>
    </row>
    <row r="14580" spans="1:32" x14ac:dyDescent="0.25">
      <c r="A14580" s="44" t="s">
        <v>17245</v>
      </c>
      <c r="B14580" s="44" t="s">
        <v>5639</v>
      </c>
      <c r="C14580" s="45">
        <v>26010401</v>
      </c>
      <c r="D14580" s="45" t="s">
        <v>12340</v>
      </c>
      <c r="E14580" s="45" t="s">
        <v>18836</v>
      </c>
      <c r="AF14580" s="326"/>
    </row>
    <row r="14581" spans="1:32" x14ac:dyDescent="0.25">
      <c r="A14581" s="44" t="s">
        <v>17245</v>
      </c>
      <c r="B14581" s="44" t="s">
        <v>3298</v>
      </c>
      <c r="C14581" s="45">
        <v>26010402</v>
      </c>
      <c r="D14581" s="45" t="s">
        <v>12340</v>
      </c>
      <c r="E14581" s="45" t="s">
        <v>18836</v>
      </c>
      <c r="AF14581" s="326"/>
    </row>
    <row r="14582" spans="1:32" x14ac:dyDescent="0.25">
      <c r="A14582" s="44" t="s">
        <v>11655</v>
      </c>
      <c r="B14582" s="44" t="s">
        <v>11304</v>
      </c>
      <c r="C14582" s="45">
        <v>240403</v>
      </c>
      <c r="D14582" s="45" t="s">
        <v>12340</v>
      </c>
      <c r="E14582" s="45" t="s">
        <v>5311</v>
      </c>
      <c r="AF14582" s="326"/>
    </row>
    <row r="14583" spans="1:32" x14ac:dyDescent="0.25">
      <c r="A14583" s="44" t="s">
        <v>11655</v>
      </c>
      <c r="B14583" s="44" t="s">
        <v>967</v>
      </c>
      <c r="C14583" s="45">
        <v>240601</v>
      </c>
      <c r="D14583" s="45" t="s">
        <v>12340</v>
      </c>
      <c r="E14583" s="45" t="s">
        <v>10639</v>
      </c>
      <c r="AF14583" s="326"/>
    </row>
    <row r="14584" spans="1:32" x14ac:dyDescent="0.25">
      <c r="A14584" s="44" t="s">
        <v>3121</v>
      </c>
      <c r="B14584" s="44" t="s">
        <v>980</v>
      </c>
      <c r="C14584" s="45">
        <v>260103</v>
      </c>
      <c r="D14584" s="45" t="s">
        <v>12340</v>
      </c>
      <c r="E14584" s="45" t="s">
        <v>8976</v>
      </c>
      <c r="AF14584" s="326"/>
    </row>
    <row r="14585" spans="1:32" x14ac:dyDescent="0.25">
      <c r="A14585" s="44" t="s">
        <v>19685</v>
      </c>
      <c r="B14585" s="44" t="s">
        <v>5639</v>
      </c>
      <c r="C14585" s="45">
        <v>26010401</v>
      </c>
      <c r="D14585" s="45" t="s">
        <v>12340</v>
      </c>
      <c r="E14585" s="45" t="s">
        <v>18836</v>
      </c>
      <c r="AF14585" s="326"/>
    </row>
    <row r="14586" spans="1:32" x14ac:dyDescent="0.25">
      <c r="A14586" s="44" t="s">
        <v>8346</v>
      </c>
      <c r="B14586" s="44" t="s">
        <v>8382</v>
      </c>
      <c r="C14586" s="45">
        <v>230506</v>
      </c>
      <c r="D14586" s="45" t="s">
        <v>12340</v>
      </c>
      <c r="E14586" s="45" t="s">
        <v>7651</v>
      </c>
      <c r="AF14586" s="326"/>
    </row>
    <row r="14587" spans="1:32" x14ac:dyDescent="0.25">
      <c r="A14587" s="44" t="s">
        <v>19686</v>
      </c>
      <c r="B14587" s="44" t="s">
        <v>5639</v>
      </c>
      <c r="C14587" s="45">
        <v>26010401</v>
      </c>
      <c r="D14587" s="45" t="s">
        <v>12340</v>
      </c>
      <c r="E14587" s="45" t="s">
        <v>18836</v>
      </c>
      <c r="AF14587" s="326"/>
    </row>
    <row r="14588" spans="1:32" x14ac:dyDescent="0.3">
      <c r="A14588" s="372" t="s">
        <v>12059</v>
      </c>
      <c r="B14588" s="372" t="s">
        <v>1207</v>
      </c>
      <c r="C14588" s="125" t="s">
        <v>11906</v>
      </c>
      <c r="D14588" s="32" t="s">
        <v>20621</v>
      </c>
      <c r="E14588" s="125" t="s">
        <v>7992</v>
      </c>
      <c r="F14588" s="125" t="s">
        <v>1236</v>
      </c>
      <c r="G14588" s="125" t="s">
        <v>1237</v>
      </c>
      <c r="AF14588" s="326"/>
    </row>
    <row r="14589" spans="1:32" x14ac:dyDescent="0.25">
      <c r="A14589" s="44" t="s">
        <v>19687</v>
      </c>
      <c r="B14589" s="44" t="s">
        <v>5639</v>
      </c>
      <c r="C14589" s="45">
        <v>26010401</v>
      </c>
      <c r="D14589" s="45" t="s">
        <v>12340</v>
      </c>
      <c r="E14589" s="45" t="s">
        <v>18836</v>
      </c>
      <c r="AF14589" s="326"/>
    </row>
    <row r="14590" spans="1:32" x14ac:dyDescent="0.25">
      <c r="A14590" s="44" t="s">
        <v>19687</v>
      </c>
      <c r="B14590" s="44" t="s">
        <v>3298</v>
      </c>
      <c r="C14590" s="45">
        <v>26010402</v>
      </c>
      <c r="D14590" s="45" t="s">
        <v>12340</v>
      </c>
      <c r="E14590" s="45" t="s">
        <v>18836</v>
      </c>
      <c r="AF14590" s="326"/>
    </row>
    <row r="14591" spans="1:32" x14ac:dyDescent="0.25">
      <c r="A14591" s="44" t="s">
        <v>863</v>
      </c>
      <c r="B14591" s="44" t="s">
        <v>966</v>
      </c>
      <c r="C14591" s="45">
        <v>22010702</v>
      </c>
      <c r="D14591" s="45" t="s">
        <v>12340</v>
      </c>
      <c r="E14591" s="45" t="s">
        <v>5444</v>
      </c>
      <c r="AF14591" s="326"/>
    </row>
    <row r="14592" spans="1:32" x14ac:dyDescent="0.25">
      <c r="A14592" s="44" t="s">
        <v>863</v>
      </c>
      <c r="B14592" s="44" t="s">
        <v>18828</v>
      </c>
      <c r="C14592" s="45">
        <v>25010501</v>
      </c>
      <c r="D14592" s="45" t="s">
        <v>12340</v>
      </c>
      <c r="E14592" s="45" t="s">
        <v>13567</v>
      </c>
      <c r="AF14592" s="326"/>
    </row>
    <row r="14593" spans="1:32" x14ac:dyDescent="0.25">
      <c r="A14593" s="44" t="s">
        <v>863</v>
      </c>
      <c r="B14593" s="44" t="s">
        <v>5639</v>
      </c>
      <c r="C14593" s="45">
        <v>25010401</v>
      </c>
      <c r="D14593" s="45" t="s">
        <v>12340</v>
      </c>
      <c r="E14593" s="45" t="s">
        <v>13581</v>
      </c>
      <c r="AF14593" s="326"/>
    </row>
    <row r="14594" spans="1:32" x14ac:dyDescent="0.3">
      <c r="A14594" s="372" t="s">
        <v>9399</v>
      </c>
      <c r="B14594" s="372" t="s">
        <v>1209</v>
      </c>
      <c r="C14594" s="125" t="s">
        <v>8691</v>
      </c>
      <c r="D14594" s="32" t="s">
        <v>20621</v>
      </c>
      <c r="E14594" s="125" t="s">
        <v>8524</v>
      </c>
      <c r="F14594" s="125" t="s">
        <v>1236</v>
      </c>
      <c r="G14594" s="125" t="s">
        <v>1236</v>
      </c>
      <c r="AF14594" s="326"/>
    </row>
    <row r="14595" spans="1:32" x14ac:dyDescent="0.3">
      <c r="A14595" s="372" t="s">
        <v>9399</v>
      </c>
      <c r="B14595" s="372" t="s">
        <v>1201</v>
      </c>
      <c r="C14595" s="125" t="s">
        <v>11031</v>
      </c>
      <c r="D14595" s="32" t="s">
        <v>20621</v>
      </c>
      <c r="E14595" s="125" t="s">
        <v>5452</v>
      </c>
      <c r="F14595" s="125" t="s">
        <v>1236</v>
      </c>
      <c r="G14595" s="125" t="s">
        <v>1236</v>
      </c>
      <c r="AF14595" s="326"/>
    </row>
    <row r="14596" spans="1:32" x14ac:dyDescent="0.25">
      <c r="A14596" s="44" t="s">
        <v>17246</v>
      </c>
      <c r="B14596" s="44" t="s">
        <v>3597</v>
      </c>
      <c r="C14596" s="45">
        <v>250503</v>
      </c>
      <c r="D14596" s="45" t="s">
        <v>12340</v>
      </c>
      <c r="E14596" s="45" t="s">
        <v>16904</v>
      </c>
      <c r="AF14596" s="326"/>
    </row>
    <row r="14597" spans="1:32" x14ac:dyDescent="0.25">
      <c r="A14597" s="44" t="s">
        <v>19688</v>
      </c>
      <c r="B14597" s="44" t="s">
        <v>7119</v>
      </c>
      <c r="C14597" s="45">
        <v>26020102</v>
      </c>
      <c r="D14597" s="45" t="s">
        <v>12340</v>
      </c>
      <c r="E14597" s="45" t="s">
        <v>10021</v>
      </c>
      <c r="AF14597" s="326"/>
    </row>
    <row r="14598" spans="1:32" x14ac:dyDescent="0.25">
      <c r="A14598" s="44" t="s">
        <v>19688</v>
      </c>
      <c r="B14598" s="44" t="s">
        <v>18842</v>
      </c>
      <c r="C14598" s="45">
        <v>26020101</v>
      </c>
      <c r="D14598" s="45" t="s">
        <v>12340</v>
      </c>
      <c r="E14598" s="45" t="s">
        <v>10021</v>
      </c>
      <c r="AF14598" s="326"/>
    </row>
    <row r="14599" spans="1:32" x14ac:dyDescent="0.25">
      <c r="A14599" s="135" t="s">
        <v>6234</v>
      </c>
      <c r="B14599" s="131" t="s">
        <v>1251</v>
      </c>
      <c r="C14599" s="96" t="s">
        <v>6208</v>
      </c>
      <c r="D14599" s="96" t="s">
        <v>1250</v>
      </c>
      <c r="E14599" s="94">
        <v>46228</v>
      </c>
      <c r="F14599" s="93"/>
      <c r="G14599" s="93"/>
      <c r="H14599" s="93"/>
      <c r="I14599" s="99"/>
      <c r="J14599" s="99"/>
      <c r="K14599" s="99"/>
      <c r="L14599" s="44"/>
      <c r="M14599" s="44"/>
      <c r="N14599" s="99"/>
      <c r="O14599" s="99"/>
      <c r="P14599" s="99"/>
      <c r="Q14599" s="99"/>
      <c r="R14599" s="99"/>
      <c r="S14599" s="99"/>
      <c r="T14599" s="99"/>
      <c r="U14599" s="99"/>
      <c r="V14599" s="99"/>
      <c r="W14599" s="99"/>
      <c r="X14599" s="99"/>
      <c r="Y14599" s="99"/>
      <c r="Z14599" s="99"/>
      <c r="AA14599" s="380"/>
      <c r="AF14599" s="326"/>
    </row>
    <row r="14600" spans="1:32" x14ac:dyDescent="0.3">
      <c r="A14600" s="372" t="s">
        <v>12060</v>
      </c>
      <c r="B14600" s="372" t="s">
        <v>3578</v>
      </c>
      <c r="C14600" s="125" t="s">
        <v>11923</v>
      </c>
      <c r="D14600" s="32" t="s">
        <v>20621</v>
      </c>
      <c r="E14600" s="125" t="s">
        <v>2686</v>
      </c>
      <c r="F14600" s="125" t="s">
        <v>1236</v>
      </c>
      <c r="G14600" s="125" t="s">
        <v>1237</v>
      </c>
      <c r="AF14600" s="326"/>
    </row>
    <row r="14601" spans="1:32" x14ac:dyDescent="0.25">
      <c r="A14601" s="44" t="s">
        <v>13763</v>
      </c>
      <c r="B14601" s="44" t="s">
        <v>12232</v>
      </c>
      <c r="C14601" s="45">
        <v>240801</v>
      </c>
      <c r="D14601" s="45" t="s">
        <v>12340</v>
      </c>
      <c r="E14601" s="45" t="s">
        <v>5239</v>
      </c>
      <c r="AF14601" s="326"/>
    </row>
    <row r="14602" spans="1:32" x14ac:dyDescent="0.25">
      <c r="A14602" s="44" t="s">
        <v>13763</v>
      </c>
      <c r="B14602" s="44" t="s">
        <v>1733</v>
      </c>
      <c r="C14602" s="45">
        <v>250101</v>
      </c>
      <c r="D14602" s="45" t="s">
        <v>12340</v>
      </c>
      <c r="E14602" s="45" t="s">
        <v>13567</v>
      </c>
      <c r="AF14602" s="326"/>
    </row>
    <row r="14603" spans="1:32" x14ac:dyDescent="0.25">
      <c r="A14603" s="44" t="s">
        <v>10425</v>
      </c>
      <c r="B14603" s="44" t="s">
        <v>20342</v>
      </c>
      <c r="C14603" s="45" t="s">
        <v>10493</v>
      </c>
      <c r="D14603" s="32" t="s">
        <v>12570</v>
      </c>
      <c r="E14603" s="46">
        <v>46387</v>
      </c>
      <c r="AF14603" s="326"/>
    </row>
    <row r="14604" spans="1:32" x14ac:dyDescent="0.25">
      <c r="A14604" s="44" t="s">
        <v>10063</v>
      </c>
      <c r="B14604" s="44" t="s">
        <v>3159</v>
      </c>
      <c r="C14604" s="45">
        <v>230903</v>
      </c>
      <c r="D14604" s="45" t="s">
        <v>12340</v>
      </c>
      <c r="E14604" s="45" t="s">
        <v>8524</v>
      </c>
      <c r="AF14604" s="326"/>
    </row>
    <row r="14605" spans="1:32" x14ac:dyDescent="0.25">
      <c r="A14605" s="44" t="s">
        <v>10063</v>
      </c>
      <c r="B14605" s="44" t="s">
        <v>8464</v>
      </c>
      <c r="C14605" s="45">
        <v>230701</v>
      </c>
      <c r="D14605" s="45" t="s">
        <v>12340</v>
      </c>
      <c r="E14605" s="45" t="s">
        <v>4375</v>
      </c>
      <c r="AF14605" s="326"/>
    </row>
    <row r="14606" spans="1:32" x14ac:dyDescent="0.25">
      <c r="A14606" s="44" t="s">
        <v>10063</v>
      </c>
      <c r="B14606" s="44" t="s">
        <v>10018</v>
      </c>
      <c r="C14606" s="45">
        <v>240102</v>
      </c>
      <c r="D14606" s="45" t="s">
        <v>12340</v>
      </c>
      <c r="E14606" s="45" t="s">
        <v>5452</v>
      </c>
      <c r="AF14606" s="326"/>
    </row>
    <row r="14607" spans="1:32" x14ac:dyDescent="0.25">
      <c r="A14607" s="44" t="s">
        <v>10063</v>
      </c>
      <c r="B14607" s="44" t="s">
        <v>2433</v>
      </c>
      <c r="C14607" s="45">
        <v>250106</v>
      </c>
      <c r="D14607" s="45" t="s">
        <v>12340</v>
      </c>
      <c r="E14607" s="45" t="s">
        <v>12896</v>
      </c>
      <c r="AF14607" s="326"/>
    </row>
    <row r="14608" spans="1:32" x14ac:dyDescent="0.25">
      <c r="A14608" s="44" t="s">
        <v>10063</v>
      </c>
      <c r="B14608" s="44" t="s">
        <v>18840</v>
      </c>
      <c r="C14608" s="45">
        <v>260202</v>
      </c>
      <c r="D14608" s="45" t="s">
        <v>12340</v>
      </c>
      <c r="E14608" s="45" t="s">
        <v>10021</v>
      </c>
      <c r="AF14608" s="326"/>
    </row>
    <row r="14609" spans="1:32" x14ac:dyDescent="0.25">
      <c r="A14609" s="44" t="s">
        <v>10063</v>
      </c>
      <c r="B14609" s="44" t="s">
        <v>3157</v>
      </c>
      <c r="C14609" s="45">
        <v>230305</v>
      </c>
      <c r="D14609" s="45" t="s">
        <v>12340</v>
      </c>
      <c r="E14609" s="45" t="s">
        <v>3276</v>
      </c>
      <c r="AF14609" s="326"/>
    </row>
    <row r="14610" spans="1:32" x14ac:dyDescent="0.25">
      <c r="A14610" s="44" t="s">
        <v>10315</v>
      </c>
      <c r="B14610" s="92" t="s">
        <v>10390</v>
      </c>
      <c r="C14610" s="56" t="s">
        <v>10120</v>
      </c>
      <c r="D14610" s="146" t="s">
        <v>10389</v>
      </c>
      <c r="E14610" s="107">
        <v>45838</v>
      </c>
      <c r="F14610" s="93"/>
      <c r="G14610" s="93"/>
      <c r="H14610" s="93"/>
      <c r="I14610" s="99"/>
      <c r="J14610" s="99"/>
      <c r="K14610" s="99"/>
      <c r="L14610" s="44"/>
      <c r="M14610" s="44"/>
      <c r="N14610" s="99"/>
      <c r="O14610" s="99"/>
      <c r="P14610" s="99"/>
      <c r="Q14610" s="99"/>
      <c r="R14610" s="99"/>
      <c r="S14610" s="99"/>
      <c r="T14610" s="99"/>
      <c r="U14610" s="99"/>
      <c r="V14610" s="99"/>
      <c r="W14610" s="99"/>
      <c r="X14610" s="99"/>
      <c r="Y14610" s="99"/>
      <c r="Z14610" s="99"/>
      <c r="AF14610" s="326"/>
    </row>
    <row r="14611" spans="1:32" x14ac:dyDescent="0.25">
      <c r="A14611" s="44" t="s">
        <v>17756</v>
      </c>
      <c r="B14611" s="44" t="s">
        <v>2610</v>
      </c>
      <c r="C14611" s="45" t="s">
        <v>15554</v>
      </c>
      <c r="D14611" s="46" t="s">
        <v>13037</v>
      </c>
      <c r="E14611" s="46">
        <v>46162</v>
      </c>
      <c r="AF14611" s="326"/>
    </row>
    <row r="14612" spans="1:32" x14ac:dyDescent="0.25">
      <c r="A14612" s="44" t="s">
        <v>17947</v>
      </c>
      <c r="B14612" s="44" t="s">
        <v>20398</v>
      </c>
      <c r="C14612" s="45" t="s">
        <v>14082</v>
      </c>
      <c r="D14612" s="32" t="s">
        <v>12570</v>
      </c>
      <c r="E14612" s="46">
        <v>46418</v>
      </c>
      <c r="AF14612" s="326"/>
    </row>
    <row r="14613" spans="1:32" x14ac:dyDescent="0.25">
      <c r="A14613" s="44" t="s">
        <v>13764</v>
      </c>
      <c r="B14613" s="44" t="s">
        <v>2433</v>
      </c>
      <c r="C14613" s="45">
        <v>250106</v>
      </c>
      <c r="D14613" s="45" t="s">
        <v>12340</v>
      </c>
      <c r="E14613" s="45" t="s">
        <v>12896</v>
      </c>
      <c r="AF14613" s="326"/>
    </row>
    <row r="14614" spans="1:32" x14ac:dyDescent="0.25">
      <c r="A14614" s="44" t="s">
        <v>19690</v>
      </c>
      <c r="B14614" s="44" t="s">
        <v>990</v>
      </c>
      <c r="C14614" s="45">
        <v>260102</v>
      </c>
      <c r="D14614" s="45" t="s">
        <v>12340</v>
      </c>
      <c r="E14614" s="45" t="s">
        <v>8976</v>
      </c>
      <c r="AF14614" s="326"/>
    </row>
    <row r="14615" spans="1:32" x14ac:dyDescent="0.25">
      <c r="A14615" s="44" t="s">
        <v>19691</v>
      </c>
      <c r="B14615" s="44" t="s">
        <v>13571</v>
      </c>
      <c r="C14615" s="45">
        <v>241101</v>
      </c>
      <c r="D14615" s="45" t="s">
        <v>12340</v>
      </c>
      <c r="E14615" s="45" t="s">
        <v>5650</v>
      </c>
      <c r="AF14615" s="326"/>
    </row>
    <row r="14616" spans="1:32" x14ac:dyDescent="0.25">
      <c r="A14616" s="44" t="s">
        <v>19691</v>
      </c>
      <c r="B14616" s="44" t="s">
        <v>5460</v>
      </c>
      <c r="C14616" s="45">
        <v>251003</v>
      </c>
      <c r="D14616" s="45" t="s">
        <v>12340</v>
      </c>
      <c r="E14616" s="45" t="s">
        <v>12119</v>
      </c>
      <c r="AF14616" s="326"/>
    </row>
    <row r="14617" spans="1:32" x14ac:dyDescent="0.25">
      <c r="A14617" s="44" t="s">
        <v>19691</v>
      </c>
      <c r="B14617" s="44" t="s">
        <v>18840</v>
      </c>
      <c r="C14617" s="45">
        <v>260202</v>
      </c>
      <c r="D14617" s="45" t="s">
        <v>12340</v>
      </c>
      <c r="E14617" s="45" t="s">
        <v>10021</v>
      </c>
      <c r="AF14617" s="326"/>
    </row>
    <row r="14618" spans="1:32" x14ac:dyDescent="0.25">
      <c r="A14618" s="44" t="s">
        <v>11656</v>
      </c>
      <c r="B14618" s="44" t="s">
        <v>11299</v>
      </c>
      <c r="C14618" s="45">
        <v>24020301</v>
      </c>
      <c r="D14618" s="45" t="s">
        <v>12340</v>
      </c>
      <c r="E14618" s="45" t="s">
        <v>5444</v>
      </c>
      <c r="AF14618" s="326"/>
    </row>
    <row r="14619" spans="1:32" x14ac:dyDescent="0.25">
      <c r="A14619" s="44" t="s">
        <v>19692</v>
      </c>
      <c r="B14619" s="44" t="s">
        <v>3298</v>
      </c>
      <c r="C14619" s="45">
        <v>26010402</v>
      </c>
      <c r="D14619" s="45" t="s">
        <v>12340</v>
      </c>
      <c r="E14619" s="45" t="s">
        <v>18836</v>
      </c>
      <c r="AF14619" s="326"/>
    </row>
    <row r="14620" spans="1:32" x14ac:dyDescent="0.25">
      <c r="A14620" s="44" t="s">
        <v>19692</v>
      </c>
      <c r="B14620" s="44" t="s">
        <v>5639</v>
      </c>
      <c r="C14620" s="45">
        <v>26010401</v>
      </c>
      <c r="D14620" s="45" t="s">
        <v>12340</v>
      </c>
      <c r="E14620" s="45" t="s">
        <v>18836</v>
      </c>
      <c r="AF14620" s="326"/>
    </row>
    <row r="14621" spans="1:32" x14ac:dyDescent="0.3">
      <c r="A14621" s="372" t="s">
        <v>12496</v>
      </c>
      <c r="B14621" s="372" t="s">
        <v>1208</v>
      </c>
      <c r="C14621" s="125" t="s">
        <v>11149</v>
      </c>
      <c r="D14621" s="32" t="s">
        <v>20621</v>
      </c>
      <c r="E14621" s="125" t="s">
        <v>2686</v>
      </c>
      <c r="F14621" s="125" t="s">
        <v>1236</v>
      </c>
      <c r="G14621" s="125" t="s">
        <v>1237</v>
      </c>
      <c r="AF14621" s="326"/>
    </row>
    <row r="14622" spans="1:32" x14ac:dyDescent="0.3">
      <c r="A14622" s="372" t="s">
        <v>12496</v>
      </c>
      <c r="B14622" s="372" t="s">
        <v>13870</v>
      </c>
      <c r="C14622" s="125" t="s">
        <v>13871</v>
      </c>
      <c r="D14622" s="32" t="s">
        <v>20621</v>
      </c>
      <c r="E14622" s="125" t="s">
        <v>5650</v>
      </c>
      <c r="F14622" s="125" t="s">
        <v>1236</v>
      </c>
      <c r="G14622" s="125" t="s">
        <v>1237</v>
      </c>
      <c r="AF14622" s="326"/>
    </row>
    <row r="14623" spans="1:32" x14ac:dyDescent="0.25">
      <c r="A14623" s="44" t="s">
        <v>19693</v>
      </c>
      <c r="B14623" s="44" t="s">
        <v>3275</v>
      </c>
      <c r="C14623" s="45">
        <v>210101</v>
      </c>
      <c r="D14623" s="45" t="s">
        <v>12340</v>
      </c>
      <c r="E14623" s="45" t="s">
        <v>3276</v>
      </c>
      <c r="AF14623" s="326"/>
    </row>
    <row r="14624" spans="1:32" x14ac:dyDescent="0.25">
      <c r="A14624" s="44" t="s">
        <v>19694</v>
      </c>
      <c r="B14624" s="44" t="s">
        <v>2451</v>
      </c>
      <c r="C14624" s="45">
        <v>251004</v>
      </c>
      <c r="D14624" s="45" t="s">
        <v>12340</v>
      </c>
      <c r="E14624" s="45" t="s">
        <v>12119</v>
      </c>
      <c r="AF14624" s="326"/>
    </row>
    <row r="14625" spans="1:32" x14ac:dyDescent="0.25">
      <c r="A14625" s="44" t="s">
        <v>13007</v>
      </c>
      <c r="B14625" s="44" t="s">
        <v>10020</v>
      </c>
      <c r="C14625" s="45">
        <v>24010401</v>
      </c>
      <c r="D14625" s="45" t="s">
        <v>12340</v>
      </c>
      <c r="E14625" s="45" t="s">
        <v>10021</v>
      </c>
      <c r="AF14625" s="326"/>
    </row>
    <row r="14626" spans="1:32" x14ac:dyDescent="0.25">
      <c r="A14626" s="99" t="s">
        <v>11895</v>
      </c>
      <c r="B14626" s="92" t="s">
        <v>11896</v>
      </c>
      <c r="C14626" s="93" t="s">
        <v>11898</v>
      </c>
      <c r="D14626" s="93" t="s">
        <v>1443</v>
      </c>
      <c r="E14626" s="94">
        <v>46630</v>
      </c>
      <c r="F14626" s="93"/>
      <c r="G14626" s="93"/>
      <c r="H14626" s="93"/>
      <c r="I14626" s="99"/>
      <c r="J14626" s="99"/>
      <c r="K14626" s="99"/>
      <c r="L14626" s="44"/>
      <c r="M14626" s="44"/>
      <c r="N14626" s="99"/>
      <c r="O14626" s="99"/>
      <c r="P14626" s="99"/>
      <c r="Q14626" s="99"/>
      <c r="R14626" s="99"/>
      <c r="S14626" s="99"/>
      <c r="T14626" s="99"/>
      <c r="U14626" s="99"/>
      <c r="V14626" s="99"/>
      <c r="W14626" s="99"/>
      <c r="X14626" s="99"/>
      <c r="Y14626" s="99"/>
      <c r="Z14626" s="99"/>
      <c r="AF14626" s="326"/>
    </row>
    <row r="14627" spans="1:32" x14ac:dyDescent="0.25">
      <c r="A14627" s="44" t="s">
        <v>4444</v>
      </c>
      <c r="B14627" s="44" t="s">
        <v>4408</v>
      </c>
      <c r="C14627" s="45" t="s">
        <v>4445</v>
      </c>
      <c r="D14627" s="93" t="s">
        <v>18817</v>
      </c>
      <c r="E14627" s="45" t="s">
        <v>18712</v>
      </c>
      <c r="F14627" s="379"/>
      <c r="G14627" s="379"/>
      <c r="H14627" s="379"/>
      <c r="I14627" s="380"/>
      <c r="J14627" s="380"/>
      <c r="K14627" s="380"/>
      <c r="L14627" s="380"/>
      <c r="M14627" s="380"/>
      <c r="N14627" s="380"/>
      <c r="O14627" s="380"/>
      <c r="P14627" s="380"/>
      <c r="Q14627" s="380"/>
      <c r="R14627" s="380"/>
      <c r="S14627" s="380"/>
      <c r="T14627" s="380"/>
      <c r="U14627" s="380"/>
      <c r="V14627" s="380"/>
      <c r="W14627" s="380"/>
      <c r="X14627" s="380"/>
      <c r="Y14627" s="380"/>
      <c r="Z14627" s="380"/>
      <c r="AA14627" s="380"/>
      <c r="AF14627" s="326"/>
    </row>
    <row r="14628" spans="1:32" x14ac:dyDescent="0.25">
      <c r="A14628" s="44" t="s">
        <v>4444</v>
      </c>
      <c r="B14628" s="44" t="s">
        <v>4408</v>
      </c>
      <c r="C14628" s="45" t="s">
        <v>4445</v>
      </c>
      <c r="D14628" s="45" t="s">
        <v>10697</v>
      </c>
      <c r="E14628" s="45" t="s">
        <v>10641</v>
      </c>
      <c r="F14628" s="93"/>
      <c r="G14628" s="93"/>
      <c r="H14628" s="93"/>
      <c r="I14628" s="99"/>
      <c r="J14628" s="99"/>
      <c r="K14628" s="99"/>
      <c r="L14628" s="44"/>
      <c r="M14628" s="44"/>
      <c r="N14628" s="99"/>
      <c r="O14628" s="99"/>
      <c r="P14628" s="99"/>
      <c r="Q14628" s="99"/>
      <c r="R14628" s="99"/>
      <c r="S14628" s="99"/>
      <c r="T14628" s="99"/>
      <c r="U14628" s="99"/>
      <c r="V14628" s="99"/>
      <c r="W14628" s="99"/>
      <c r="X14628" s="99"/>
      <c r="Y14628" s="99"/>
      <c r="Z14628" s="99"/>
      <c r="AA14628" s="380"/>
      <c r="AF14628" s="326"/>
    </row>
    <row r="14629" spans="1:32" x14ac:dyDescent="0.25">
      <c r="A14629" s="44" t="s">
        <v>18644</v>
      </c>
      <c r="B14629" s="44" t="s">
        <v>4408</v>
      </c>
      <c r="C14629" s="45" t="s">
        <v>4409</v>
      </c>
      <c r="D14629" s="93" t="s">
        <v>18817</v>
      </c>
      <c r="E14629" s="45" t="s">
        <v>18711</v>
      </c>
      <c r="F14629" s="379"/>
      <c r="G14629" s="379"/>
      <c r="H14629" s="379"/>
      <c r="I14629" s="380"/>
      <c r="J14629" s="380"/>
      <c r="K14629" s="380"/>
      <c r="L14629" s="380"/>
      <c r="M14629" s="380"/>
      <c r="N14629" s="380"/>
      <c r="O14629" s="380"/>
      <c r="P14629" s="380"/>
      <c r="Q14629" s="380"/>
      <c r="R14629" s="380"/>
      <c r="S14629" s="380"/>
      <c r="T14629" s="380"/>
      <c r="U14629" s="380"/>
      <c r="V14629" s="380"/>
      <c r="W14629" s="380"/>
      <c r="X14629" s="380"/>
      <c r="Y14629" s="380"/>
      <c r="Z14629" s="380"/>
      <c r="AA14629" s="380"/>
      <c r="AF14629" s="326"/>
    </row>
    <row r="14630" spans="1:32" x14ac:dyDescent="0.25">
      <c r="A14630" s="44" t="s">
        <v>18644</v>
      </c>
      <c r="B14630" s="44" t="s">
        <v>18699</v>
      </c>
      <c r="C14630" s="45" t="s">
        <v>18814</v>
      </c>
      <c r="D14630" s="93" t="s">
        <v>18817</v>
      </c>
      <c r="E14630" s="45" t="s">
        <v>12900</v>
      </c>
      <c r="F14630" s="379"/>
      <c r="G14630" s="379"/>
      <c r="H14630" s="379"/>
      <c r="I14630" s="380"/>
      <c r="J14630" s="380"/>
      <c r="K14630" s="380"/>
      <c r="L14630" s="380"/>
      <c r="M14630" s="380"/>
      <c r="N14630" s="380"/>
      <c r="O14630" s="380"/>
      <c r="P14630" s="380"/>
      <c r="Q14630" s="380"/>
      <c r="R14630" s="380"/>
      <c r="S14630" s="380"/>
      <c r="T14630" s="380"/>
      <c r="U14630" s="380"/>
      <c r="V14630" s="380"/>
      <c r="W14630" s="380"/>
      <c r="X14630" s="380"/>
      <c r="Y14630" s="380"/>
      <c r="Z14630" s="380"/>
      <c r="AA14630" s="380"/>
      <c r="AF14630" s="326"/>
    </row>
    <row r="14631" spans="1:32" x14ac:dyDescent="0.25">
      <c r="A14631" s="44" t="s">
        <v>864</v>
      </c>
      <c r="B14631" s="44" t="s">
        <v>3171</v>
      </c>
      <c r="C14631" s="45">
        <v>24120302</v>
      </c>
      <c r="D14631" s="45" t="s">
        <v>12340</v>
      </c>
      <c r="E14631" s="45" t="s">
        <v>18908</v>
      </c>
      <c r="AF14631" s="326"/>
    </row>
    <row r="14632" spans="1:32" x14ac:dyDescent="0.25">
      <c r="A14632" s="44" t="s">
        <v>864</v>
      </c>
      <c r="B14632" s="44" t="s">
        <v>18828</v>
      </c>
      <c r="C14632" s="45">
        <v>25010501</v>
      </c>
      <c r="D14632" s="45" t="s">
        <v>12340</v>
      </c>
      <c r="E14632" s="45" t="s">
        <v>13567</v>
      </c>
      <c r="AF14632" s="326"/>
    </row>
    <row r="14633" spans="1:32" x14ac:dyDescent="0.25">
      <c r="A14633" s="44" t="s">
        <v>864</v>
      </c>
      <c r="B14633" s="44" t="s">
        <v>5442</v>
      </c>
      <c r="C14633" s="45">
        <v>25010502</v>
      </c>
      <c r="D14633" s="45" t="s">
        <v>12340</v>
      </c>
      <c r="E14633" s="45" t="s">
        <v>13567</v>
      </c>
      <c r="AF14633" s="326"/>
    </row>
    <row r="14634" spans="1:32" x14ac:dyDescent="0.25">
      <c r="A14634" s="44" t="s">
        <v>864</v>
      </c>
      <c r="B14634" s="44" t="s">
        <v>5639</v>
      </c>
      <c r="C14634" s="45">
        <v>25010401</v>
      </c>
      <c r="D14634" s="45" t="s">
        <v>12340</v>
      </c>
      <c r="E14634" s="45" t="s">
        <v>13581</v>
      </c>
      <c r="AF14634" s="326"/>
    </row>
    <row r="14635" spans="1:32" x14ac:dyDescent="0.25">
      <c r="A14635" s="44" t="s">
        <v>864</v>
      </c>
      <c r="B14635" s="44" t="s">
        <v>3298</v>
      </c>
      <c r="C14635" s="45">
        <v>25010402</v>
      </c>
      <c r="D14635" s="45" t="s">
        <v>12340</v>
      </c>
      <c r="E14635" s="45" t="s">
        <v>13581</v>
      </c>
      <c r="AF14635" s="326"/>
    </row>
    <row r="14636" spans="1:32" x14ac:dyDescent="0.25">
      <c r="A14636" s="44" t="s">
        <v>864</v>
      </c>
      <c r="B14636" s="44" t="s">
        <v>210</v>
      </c>
      <c r="C14636" s="45">
        <v>241001</v>
      </c>
      <c r="D14636" s="45" t="s">
        <v>12340</v>
      </c>
      <c r="E14636" s="45" t="s">
        <v>5650</v>
      </c>
      <c r="AF14636" s="326"/>
    </row>
    <row r="14637" spans="1:32" x14ac:dyDescent="0.25">
      <c r="A14637" s="44" t="s">
        <v>864</v>
      </c>
      <c r="B14637" s="44" t="s">
        <v>968</v>
      </c>
      <c r="C14637" s="45">
        <v>24060402</v>
      </c>
      <c r="D14637" s="45" t="s">
        <v>12340</v>
      </c>
      <c r="E14637" s="45" t="s">
        <v>5235</v>
      </c>
      <c r="AF14637" s="326"/>
    </row>
    <row r="14638" spans="1:32" x14ac:dyDescent="0.25">
      <c r="A14638" s="44" t="s">
        <v>864</v>
      </c>
      <c r="B14638" s="44" t="s">
        <v>18909</v>
      </c>
      <c r="C14638" s="45">
        <v>24120301</v>
      </c>
      <c r="D14638" s="45" t="s">
        <v>12340</v>
      </c>
      <c r="E14638" s="45" t="s">
        <v>13570</v>
      </c>
      <c r="AF14638" s="326"/>
    </row>
    <row r="14639" spans="1:32" x14ac:dyDescent="0.25">
      <c r="A14639" s="44" t="s">
        <v>864</v>
      </c>
      <c r="B14639" s="44" t="s">
        <v>4036</v>
      </c>
      <c r="C14639" s="45">
        <v>24060401</v>
      </c>
      <c r="D14639" s="45" t="s">
        <v>12340</v>
      </c>
      <c r="E14639" s="45" t="s">
        <v>5235</v>
      </c>
      <c r="AF14639" s="326"/>
    </row>
    <row r="14640" spans="1:32" x14ac:dyDescent="0.25">
      <c r="A14640" s="44" t="s">
        <v>864</v>
      </c>
      <c r="B14640" s="44" t="s">
        <v>11310</v>
      </c>
      <c r="C14640" s="45">
        <v>24060302</v>
      </c>
      <c r="D14640" s="45" t="s">
        <v>12340</v>
      </c>
      <c r="E14640" s="45" t="s">
        <v>5235</v>
      </c>
      <c r="AF14640" s="326"/>
    </row>
    <row r="14641" spans="1:32" x14ac:dyDescent="0.25">
      <c r="A14641" s="44" t="s">
        <v>864</v>
      </c>
      <c r="B14641" s="44" t="s">
        <v>18874</v>
      </c>
      <c r="C14641" s="45">
        <v>24060301</v>
      </c>
      <c r="D14641" s="45" t="s">
        <v>12340</v>
      </c>
      <c r="E14641" s="45" t="s">
        <v>5235</v>
      </c>
      <c r="AF14641" s="326"/>
    </row>
    <row r="14642" spans="1:32" x14ac:dyDescent="0.25">
      <c r="A14642" s="267" t="s">
        <v>6769</v>
      </c>
      <c r="B14642" s="267" t="s">
        <v>6739</v>
      </c>
      <c r="C14642" s="268">
        <v>791202207002</v>
      </c>
      <c r="D14642" s="268" t="s">
        <v>6775</v>
      </c>
      <c r="E14642" s="269">
        <v>46630</v>
      </c>
      <c r="F14642" s="93"/>
      <c r="G14642" s="93"/>
      <c r="H14642" s="93"/>
      <c r="I14642" s="99"/>
      <c r="J14642" s="99"/>
      <c r="K14642" s="99"/>
      <c r="L14642" s="44"/>
      <c r="M14642" s="44"/>
      <c r="N14642" s="99"/>
      <c r="O14642" s="99"/>
      <c r="P14642" s="99"/>
      <c r="Q14642" s="99"/>
      <c r="R14642" s="99"/>
      <c r="S14642" s="99"/>
      <c r="T14642" s="99"/>
      <c r="U14642" s="99"/>
      <c r="V14642" s="99"/>
      <c r="W14642" s="99"/>
      <c r="X14642" s="99"/>
      <c r="Y14642" s="99"/>
      <c r="Z14642" s="99"/>
      <c r="AF14642" s="326"/>
    </row>
    <row r="14643" spans="1:32" x14ac:dyDescent="0.25">
      <c r="A14643" s="267" t="s">
        <v>6769</v>
      </c>
      <c r="B14643" s="267" t="s">
        <v>6761</v>
      </c>
      <c r="C14643" s="268">
        <v>791202200703</v>
      </c>
      <c r="D14643" s="268" t="s">
        <v>6775</v>
      </c>
      <c r="E14643" s="269">
        <v>46630</v>
      </c>
      <c r="F14643" s="93"/>
      <c r="G14643" s="93"/>
      <c r="H14643" s="93"/>
      <c r="I14643" s="99"/>
      <c r="J14643" s="99"/>
      <c r="K14643" s="99"/>
      <c r="L14643" s="44"/>
      <c r="M14643" s="44"/>
      <c r="N14643" s="99"/>
      <c r="O14643" s="99"/>
      <c r="P14643" s="99"/>
      <c r="Q14643" s="99"/>
      <c r="R14643" s="99"/>
      <c r="S14643" s="99"/>
      <c r="T14643" s="99"/>
      <c r="U14643" s="99"/>
      <c r="V14643" s="99"/>
      <c r="W14643" s="99"/>
      <c r="X14643" s="99"/>
      <c r="Y14643" s="99"/>
      <c r="Z14643" s="99"/>
      <c r="AF14643" s="326"/>
    </row>
    <row r="14644" spans="1:32" x14ac:dyDescent="0.25">
      <c r="A14644" s="44" t="s">
        <v>3710</v>
      </c>
      <c r="B14644" s="44" t="s">
        <v>3275</v>
      </c>
      <c r="C14644" s="45">
        <v>210101</v>
      </c>
      <c r="D14644" s="45" t="s">
        <v>12340</v>
      </c>
      <c r="E14644" s="45" t="s">
        <v>3276</v>
      </c>
      <c r="AF14644" s="326"/>
    </row>
    <row r="14645" spans="1:32" x14ac:dyDescent="0.25">
      <c r="A14645" s="44" t="s">
        <v>101</v>
      </c>
      <c r="B14645" s="44" t="s">
        <v>163</v>
      </c>
      <c r="C14645" s="45" t="s">
        <v>6855</v>
      </c>
      <c r="D14645" s="46" t="s">
        <v>13037</v>
      </c>
      <c r="E14645" s="46">
        <v>46441</v>
      </c>
      <c r="AF14645" s="326"/>
    </row>
    <row r="14646" spans="1:32" x14ac:dyDescent="0.25">
      <c r="A14646" s="44" t="s">
        <v>101</v>
      </c>
      <c r="B14646" s="44" t="s">
        <v>7716</v>
      </c>
      <c r="C14646" s="45" t="s">
        <v>7721</v>
      </c>
      <c r="D14646" s="46" t="s">
        <v>13037</v>
      </c>
      <c r="E14646" s="46">
        <v>46193</v>
      </c>
      <c r="AF14646" s="326"/>
    </row>
    <row r="14647" spans="1:32" x14ac:dyDescent="0.25">
      <c r="A14647" s="57" t="s">
        <v>1408</v>
      </c>
      <c r="B14647" s="92" t="s">
        <v>3862</v>
      </c>
      <c r="C14647" s="93" t="s">
        <v>3860</v>
      </c>
      <c r="D14647" s="93" t="s">
        <v>3861</v>
      </c>
      <c r="E14647" s="94">
        <v>46203</v>
      </c>
      <c r="F14647" s="93"/>
      <c r="G14647" s="93"/>
      <c r="H14647" s="93"/>
      <c r="I14647" s="99"/>
      <c r="J14647" s="99"/>
      <c r="K14647" s="99"/>
      <c r="L14647" s="44"/>
      <c r="M14647" s="44"/>
      <c r="N14647" s="99"/>
      <c r="O14647" s="99"/>
      <c r="P14647" s="99"/>
      <c r="Q14647" s="99"/>
      <c r="R14647" s="99"/>
      <c r="S14647" s="99"/>
      <c r="T14647" s="99"/>
      <c r="U14647" s="99"/>
      <c r="V14647" s="99"/>
      <c r="W14647" s="99"/>
      <c r="X14647" s="99"/>
      <c r="Y14647" s="99"/>
      <c r="Z14647" s="99"/>
      <c r="AA14647" s="380"/>
      <c r="AF14647" s="326"/>
    </row>
    <row r="14648" spans="1:32" x14ac:dyDescent="0.3">
      <c r="A14648" s="372" t="s">
        <v>12061</v>
      </c>
      <c r="B14648" s="372" t="s">
        <v>1233</v>
      </c>
      <c r="C14648" s="125" t="s">
        <v>12051</v>
      </c>
      <c r="D14648" s="32" t="s">
        <v>20621</v>
      </c>
      <c r="E14648" s="125" t="s">
        <v>7992</v>
      </c>
      <c r="F14648" s="125" t="s">
        <v>1236</v>
      </c>
      <c r="G14648" s="125" t="s">
        <v>1237</v>
      </c>
      <c r="AF14648" s="326"/>
    </row>
    <row r="14649" spans="1:32" x14ac:dyDescent="0.25">
      <c r="A14649" s="99" t="s">
        <v>2869</v>
      </c>
      <c r="B14649" s="111" t="s">
        <v>1216</v>
      </c>
      <c r="C14649" s="56" t="s">
        <v>2854</v>
      </c>
      <c r="D14649" s="146" t="s">
        <v>2279</v>
      </c>
      <c r="E14649" s="69">
        <v>45227</v>
      </c>
      <c r="F14649" s="93"/>
      <c r="G14649" s="93"/>
      <c r="H14649" s="93"/>
      <c r="I14649" s="99"/>
      <c r="J14649" s="99"/>
      <c r="K14649" s="99"/>
      <c r="L14649" s="44"/>
      <c r="M14649" s="44"/>
      <c r="N14649" s="99"/>
      <c r="O14649" s="99"/>
      <c r="P14649" s="99"/>
      <c r="Q14649" s="99"/>
      <c r="R14649" s="99"/>
      <c r="S14649" s="99"/>
      <c r="T14649" s="99"/>
      <c r="U14649" s="99"/>
      <c r="V14649" s="99"/>
      <c r="W14649" s="99"/>
      <c r="X14649" s="99"/>
      <c r="Y14649" s="99"/>
      <c r="Z14649" s="99"/>
      <c r="AF14649" s="326"/>
    </row>
    <row r="14650" spans="1:32" x14ac:dyDescent="0.3">
      <c r="A14650" s="372" t="s">
        <v>12062</v>
      </c>
      <c r="B14650" s="372" t="s">
        <v>1207</v>
      </c>
      <c r="C14650" s="125" t="s">
        <v>11906</v>
      </c>
      <c r="D14650" s="32" t="s">
        <v>20621</v>
      </c>
      <c r="E14650" s="125" t="s">
        <v>7992</v>
      </c>
      <c r="F14650" s="125" t="s">
        <v>1237</v>
      </c>
      <c r="G14650" s="125" t="s">
        <v>1236</v>
      </c>
      <c r="AF14650" s="326"/>
    </row>
    <row r="14651" spans="1:32" x14ac:dyDescent="0.25">
      <c r="A14651" s="44" t="s">
        <v>10316</v>
      </c>
      <c r="B14651" s="92" t="s">
        <v>10390</v>
      </c>
      <c r="C14651" s="56" t="s">
        <v>10120</v>
      </c>
      <c r="D14651" s="146" t="s">
        <v>10389</v>
      </c>
      <c r="E14651" s="107">
        <v>45838</v>
      </c>
      <c r="F14651" s="93"/>
      <c r="G14651" s="93"/>
      <c r="H14651" s="93"/>
      <c r="I14651" s="99"/>
      <c r="J14651" s="99"/>
      <c r="K14651" s="99"/>
      <c r="L14651" s="44"/>
      <c r="M14651" s="44"/>
      <c r="N14651" s="99"/>
      <c r="O14651" s="99"/>
      <c r="P14651" s="99"/>
      <c r="Q14651" s="99"/>
      <c r="R14651" s="99"/>
      <c r="S14651" s="99"/>
      <c r="T14651" s="99"/>
      <c r="U14651" s="99"/>
      <c r="V14651" s="99"/>
      <c r="W14651" s="99"/>
      <c r="X14651" s="99"/>
      <c r="Y14651" s="99"/>
      <c r="Z14651" s="99"/>
      <c r="AF14651" s="326"/>
    </row>
    <row r="14652" spans="1:32" x14ac:dyDescent="0.25">
      <c r="A14652" s="44" t="s">
        <v>19695</v>
      </c>
      <c r="B14652" s="44" t="s">
        <v>7119</v>
      </c>
      <c r="C14652" s="45">
        <v>26020102</v>
      </c>
      <c r="D14652" s="45" t="s">
        <v>12340</v>
      </c>
      <c r="E14652" s="45" t="s">
        <v>10021</v>
      </c>
      <c r="AF14652" s="326"/>
    </row>
    <row r="14653" spans="1:32" x14ac:dyDescent="0.25">
      <c r="A14653" s="44" t="s">
        <v>19695</v>
      </c>
      <c r="B14653" s="44" t="s">
        <v>18842</v>
      </c>
      <c r="C14653" s="45">
        <v>26020101</v>
      </c>
      <c r="D14653" s="45" t="s">
        <v>12340</v>
      </c>
      <c r="E14653" s="45" t="s">
        <v>10021</v>
      </c>
      <c r="AF14653" s="326"/>
    </row>
    <row r="14654" spans="1:32" x14ac:dyDescent="0.25">
      <c r="A14654" s="44" t="s">
        <v>11657</v>
      </c>
      <c r="B14654" s="44" t="s">
        <v>10020</v>
      </c>
      <c r="C14654" s="45">
        <v>24010401</v>
      </c>
      <c r="D14654" s="45" t="s">
        <v>12340</v>
      </c>
      <c r="E14654" s="45" t="s">
        <v>10021</v>
      </c>
      <c r="AF14654" s="326"/>
    </row>
    <row r="14655" spans="1:32" x14ac:dyDescent="0.3">
      <c r="A14655" s="372" t="s">
        <v>2399</v>
      </c>
      <c r="B14655" s="372" t="s">
        <v>7467</v>
      </c>
      <c r="C14655" s="125" t="s">
        <v>20620</v>
      </c>
      <c r="D14655" s="32" t="s">
        <v>20621</v>
      </c>
      <c r="E14655" s="125" t="s">
        <v>10032</v>
      </c>
      <c r="F14655" s="125" t="s">
        <v>1236</v>
      </c>
      <c r="G14655" s="125" t="s">
        <v>1237</v>
      </c>
      <c r="AF14655" s="326"/>
    </row>
    <row r="14656" spans="1:32" x14ac:dyDescent="0.3">
      <c r="A14656" s="372" t="s">
        <v>2399</v>
      </c>
      <c r="B14656" s="372" t="s">
        <v>7465</v>
      </c>
      <c r="C14656" s="125" t="s">
        <v>20614</v>
      </c>
      <c r="D14656" s="32" t="s">
        <v>20621</v>
      </c>
      <c r="E14656" s="125" t="s">
        <v>10032</v>
      </c>
      <c r="F14656" s="125" t="s">
        <v>1236</v>
      </c>
      <c r="G14656" s="125" t="s">
        <v>1237</v>
      </c>
      <c r="AF14656" s="326"/>
    </row>
    <row r="14657" spans="1:32" x14ac:dyDescent="0.25">
      <c r="A14657" s="44" t="s">
        <v>2399</v>
      </c>
      <c r="B14657" s="92" t="s">
        <v>10390</v>
      </c>
      <c r="C14657" s="56" t="s">
        <v>10129</v>
      </c>
      <c r="D14657" s="146" t="s">
        <v>10389</v>
      </c>
      <c r="E14657" s="107">
        <v>45838</v>
      </c>
      <c r="F14657" s="93"/>
      <c r="G14657" s="93"/>
      <c r="H14657" s="93"/>
      <c r="I14657" s="99"/>
      <c r="J14657" s="99"/>
      <c r="K14657" s="99"/>
      <c r="L14657" s="44"/>
      <c r="M14657" s="44"/>
      <c r="N14657" s="99"/>
      <c r="O14657" s="99"/>
      <c r="P14657" s="99"/>
      <c r="Q14657" s="99"/>
      <c r="R14657" s="99"/>
      <c r="S14657" s="99"/>
      <c r="T14657" s="99"/>
      <c r="U14657" s="99"/>
      <c r="V14657" s="99"/>
      <c r="W14657" s="99"/>
      <c r="X14657" s="99"/>
      <c r="Y14657" s="99"/>
      <c r="Z14657" s="99"/>
      <c r="AF14657" s="326"/>
    </row>
    <row r="14658" spans="1:32" x14ac:dyDescent="0.3">
      <c r="A14658" s="372" t="s">
        <v>17549</v>
      </c>
      <c r="B14658" s="372" t="s">
        <v>13870</v>
      </c>
      <c r="C14658" s="125" t="s">
        <v>13871</v>
      </c>
      <c r="D14658" s="32" t="s">
        <v>20621</v>
      </c>
      <c r="E14658" s="125" t="s">
        <v>5650</v>
      </c>
      <c r="F14658" s="125" t="s">
        <v>1236</v>
      </c>
      <c r="G14658" s="125" t="s">
        <v>1237</v>
      </c>
      <c r="AF14658" s="326"/>
    </row>
    <row r="14659" spans="1:32" x14ac:dyDescent="0.3">
      <c r="A14659" s="372" t="s">
        <v>20179</v>
      </c>
      <c r="B14659" s="372" t="s">
        <v>1214</v>
      </c>
      <c r="C14659" s="125" t="s">
        <v>18610</v>
      </c>
      <c r="D14659" s="32" t="s">
        <v>20621</v>
      </c>
      <c r="E14659" s="125" t="s">
        <v>8976</v>
      </c>
      <c r="F14659" s="125" t="s">
        <v>1236</v>
      </c>
      <c r="G14659" s="125" t="s">
        <v>1237</v>
      </c>
      <c r="AF14659" s="326"/>
    </row>
    <row r="14660" spans="1:32" x14ac:dyDescent="0.3">
      <c r="A14660" s="99" t="s">
        <v>14444</v>
      </c>
      <c r="B14660" s="92" t="s">
        <v>16731</v>
      </c>
      <c r="C14660" s="93" t="s">
        <v>5238</v>
      </c>
      <c r="D14660" s="93" t="s">
        <v>2227</v>
      </c>
      <c r="E14660" s="94">
        <v>46296</v>
      </c>
      <c r="F14660" s="93"/>
      <c r="G14660" s="93"/>
      <c r="H14660" s="93"/>
      <c r="I14660" s="99"/>
      <c r="J14660" s="99"/>
      <c r="K14660" s="99"/>
      <c r="L14660" s="99"/>
      <c r="M14660" s="99"/>
      <c r="N14660" s="99"/>
      <c r="O14660" s="99"/>
      <c r="P14660" s="99"/>
      <c r="Q14660" s="99"/>
      <c r="R14660" s="99"/>
      <c r="S14660" s="99"/>
      <c r="T14660" s="99"/>
      <c r="U14660" s="99"/>
      <c r="V14660" s="99"/>
      <c r="W14660" s="99"/>
      <c r="X14660" s="99"/>
      <c r="Y14660" s="99"/>
      <c r="Z14660" s="99"/>
      <c r="AA14660" s="380"/>
      <c r="AF14660" s="326"/>
    </row>
    <row r="14661" spans="1:32" x14ac:dyDescent="0.3">
      <c r="A14661" s="99" t="s">
        <v>14444</v>
      </c>
      <c r="B14661" s="92" t="s">
        <v>14451</v>
      </c>
      <c r="C14661" s="93" t="s">
        <v>14452</v>
      </c>
      <c r="D14661" s="93" t="s">
        <v>1250</v>
      </c>
      <c r="E14661" s="94">
        <v>47320</v>
      </c>
      <c r="F14661" s="93"/>
      <c r="G14661" s="93"/>
      <c r="H14661" s="93"/>
      <c r="I14661" s="99"/>
      <c r="J14661" s="99"/>
      <c r="K14661" s="99"/>
      <c r="L14661" s="99"/>
      <c r="M14661" s="99"/>
      <c r="N14661" s="99"/>
      <c r="O14661" s="99"/>
      <c r="P14661" s="99"/>
      <c r="Q14661" s="99"/>
      <c r="R14661" s="99"/>
      <c r="S14661" s="99"/>
      <c r="T14661" s="99"/>
      <c r="U14661" s="99"/>
      <c r="V14661" s="99"/>
      <c r="W14661" s="99"/>
      <c r="X14661" s="99"/>
      <c r="Y14661" s="99"/>
      <c r="Z14661" s="99"/>
      <c r="AA14661" s="380"/>
      <c r="AF14661" s="326"/>
    </row>
    <row r="14662" spans="1:32" x14ac:dyDescent="0.25">
      <c r="A14662" s="44" t="s">
        <v>13444</v>
      </c>
      <c r="B14662" s="44" t="s">
        <v>13110</v>
      </c>
      <c r="C14662" s="45">
        <v>12.23</v>
      </c>
      <c r="D14662" s="45" t="s">
        <v>13565</v>
      </c>
      <c r="E14662" s="46">
        <v>46934</v>
      </c>
      <c r="F14662" s="45"/>
      <c r="G14662" s="93"/>
      <c r="H14662" s="93"/>
      <c r="I14662" s="99"/>
      <c r="J14662" s="99"/>
      <c r="K14662" s="99"/>
      <c r="L14662" s="99"/>
      <c r="M14662" s="99"/>
      <c r="N14662" s="99"/>
      <c r="O14662" s="99"/>
      <c r="P14662" s="99"/>
      <c r="Q14662" s="99"/>
      <c r="R14662" s="99"/>
      <c r="S14662" s="99"/>
      <c r="T14662" s="99"/>
      <c r="U14662" s="99"/>
      <c r="V14662" s="99"/>
      <c r="W14662" s="99"/>
      <c r="X14662" s="99"/>
      <c r="Y14662" s="99"/>
      <c r="Z14662" s="99"/>
      <c r="AF14662" s="326"/>
    </row>
    <row r="14663" spans="1:32" x14ac:dyDescent="0.25">
      <c r="A14663" s="76" t="s">
        <v>17426</v>
      </c>
      <c r="B14663" s="44" t="s">
        <v>13116</v>
      </c>
      <c r="C14663" s="45">
        <v>3.26</v>
      </c>
      <c r="D14663" s="45" t="s">
        <v>13565</v>
      </c>
      <c r="E14663" s="46">
        <v>47787</v>
      </c>
      <c r="F14663" s="45" t="s">
        <v>1384</v>
      </c>
      <c r="G14663" s="93"/>
      <c r="H14663" s="93"/>
      <c r="I14663" s="99"/>
      <c r="J14663" s="99"/>
      <c r="K14663" s="99"/>
      <c r="L14663" s="99"/>
      <c r="M14663" s="99"/>
      <c r="N14663" s="99"/>
      <c r="O14663" s="99"/>
      <c r="P14663" s="99"/>
      <c r="Q14663" s="99"/>
      <c r="R14663" s="99"/>
      <c r="S14663" s="99"/>
      <c r="T14663" s="99"/>
      <c r="U14663" s="99"/>
      <c r="V14663" s="99"/>
      <c r="W14663" s="99"/>
      <c r="X14663" s="99"/>
      <c r="Y14663" s="99"/>
      <c r="Z14663" s="99"/>
      <c r="AF14663" s="326"/>
    </row>
    <row r="14664" spans="1:32" x14ac:dyDescent="0.25">
      <c r="A14664" s="44" t="s">
        <v>13445</v>
      </c>
      <c r="B14664" s="44" t="s">
        <v>13127</v>
      </c>
      <c r="C14664" s="45">
        <v>13.24</v>
      </c>
      <c r="D14664" s="45" t="s">
        <v>13565</v>
      </c>
      <c r="E14664" s="46">
        <v>47299</v>
      </c>
      <c r="F14664" s="45"/>
      <c r="G14664" s="93"/>
      <c r="H14664" s="93"/>
      <c r="I14664" s="99"/>
      <c r="J14664" s="99"/>
      <c r="K14664" s="99"/>
      <c r="L14664" s="99"/>
      <c r="M14664" s="99"/>
      <c r="N14664" s="99"/>
      <c r="O14664" s="99"/>
      <c r="P14664" s="99"/>
      <c r="Q14664" s="99"/>
      <c r="R14664" s="99"/>
      <c r="S14664" s="99"/>
      <c r="T14664" s="99"/>
      <c r="U14664" s="99"/>
      <c r="V14664" s="99"/>
      <c r="W14664" s="99"/>
      <c r="X14664" s="99"/>
      <c r="Y14664" s="99"/>
      <c r="Z14664" s="99"/>
      <c r="AF14664" s="326"/>
    </row>
    <row r="14665" spans="1:32" x14ac:dyDescent="0.3">
      <c r="A14665" s="372" t="s">
        <v>12497</v>
      </c>
      <c r="B14665" s="372" t="s">
        <v>16874</v>
      </c>
      <c r="C14665" s="125" t="s">
        <v>13872</v>
      </c>
      <c r="D14665" s="32" t="s">
        <v>20621</v>
      </c>
      <c r="E14665" s="125" t="s">
        <v>5650</v>
      </c>
      <c r="F14665" s="125" t="s">
        <v>1236</v>
      </c>
      <c r="G14665" s="125" t="s">
        <v>1237</v>
      </c>
      <c r="AF14665" s="326"/>
    </row>
    <row r="14666" spans="1:32" x14ac:dyDescent="0.25">
      <c r="A14666" s="44" t="s">
        <v>12304</v>
      </c>
      <c r="B14666" s="44" t="s">
        <v>5447</v>
      </c>
      <c r="C14666" s="45">
        <v>240804</v>
      </c>
      <c r="D14666" s="45" t="s">
        <v>12340</v>
      </c>
      <c r="E14666" s="45" t="s">
        <v>12234</v>
      </c>
      <c r="AF14666" s="326"/>
    </row>
    <row r="14667" spans="1:32" x14ac:dyDescent="0.25">
      <c r="A14667" s="44" t="s">
        <v>5802</v>
      </c>
      <c r="B14667" s="44" t="s">
        <v>20344</v>
      </c>
      <c r="C14667" s="45" t="s">
        <v>8813</v>
      </c>
      <c r="D14667" s="32" t="s">
        <v>12570</v>
      </c>
      <c r="E14667" s="46">
        <v>46387</v>
      </c>
      <c r="AF14667" s="326"/>
    </row>
    <row r="14668" spans="1:32" x14ac:dyDescent="0.25">
      <c r="A14668" s="44" t="s">
        <v>9699</v>
      </c>
      <c r="B14668" s="44" t="s">
        <v>15956</v>
      </c>
      <c r="C14668" s="45" t="s">
        <v>7159</v>
      </c>
      <c r="D14668" s="93" t="s">
        <v>3876</v>
      </c>
      <c r="E14668" s="359">
        <f>DATE(2027,4,20)</f>
        <v>46497</v>
      </c>
      <c r="F14668" s="93"/>
      <c r="G14668" s="93"/>
      <c r="H14668" s="93"/>
      <c r="I14668" s="99"/>
      <c r="J14668" s="99"/>
      <c r="K14668" s="99"/>
      <c r="L14668" s="99"/>
      <c r="M14668" s="99"/>
      <c r="N14668" s="99"/>
      <c r="O14668" s="99"/>
      <c r="P14668" s="99"/>
      <c r="Q14668" s="99"/>
      <c r="R14668" s="99"/>
      <c r="S14668" s="99"/>
      <c r="T14668" s="99"/>
      <c r="U14668" s="99"/>
      <c r="V14668" s="99"/>
      <c r="W14668" s="99"/>
      <c r="X14668" s="99"/>
      <c r="Y14668" s="99"/>
      <c r="Z14668" s="99"/>
      <c r="AF14668" s="326"/>
    </row>
    <row r="14669" spans="1:32" x14ac:dyDescent="0.25">
      <c r="A14669" s="44" t="s">
        <v>17865</v>
      </c>
      <c r="B14669" s="44" t="s">
        <v>20346</v>
      </c>
      <c r="C14669" s="45" t="s">
        <v>17861</v>
      </c>
      <c r="D14669" s="32" t="s">
        <v>12570</v>
      </c>
      <c r="E14669" s="46">
        <v>46418</v>
      </c>
      <c r="AF14669" s="326"/>
    </row>
    <row r="14670" spans="1:32" x14ac:dyDescent="0.25">
      <c r="A14670" s="44" t="s">
        <v>10317</v>
      </c>
      <c r="B14670" s="92" t="s">
        <v>10390</v>
      </c>
      <c r="C14670" s="56" t="s">
        <v>10120</v>
      </c>
      <c r="D14670" s="146" t="s">
        <v>10389</v>
      </c>
      <c r="E14670" s="107">
        <v>45838</v>
      </c>
      <c r="F14670" s="93"/>
      <c r="G14670" s="93"/>
      <c r="H14670" s="93"/>
      <c r="I14670" s="99"/>
      <c r="J14670" s="99"/>
      <c r="K14670" s="99"/>
      <c r="L14670" s="44"/>
      <c r="M14670" s="44"/>
      <c r="N14670" s="99"/>
      <c r="O14670" s="99"/>
      <c r="P14670" s="99"/>
      <c r="Q14670" s="99"/>
      <c r="R14670" s="99"/>
      <c r="S14670" s="99"/>
      <c r="T14670" s="99"/>
      <c r="U14670" s="99"/>
      <c r="V14670" s="99"/>
      <c r="W14670" s="99"/>
      <c r="X14670" s="99"/>
      <c r="Y14670" s="99"/>
      <c r="Z14670" s="99"/>
      <c r="AF14670" s="326"/>
    </row>
    <row r="14671" spans="1:32" x14ac:dyDescent="0.25">
      <c r="A14671" s="44" t="s">
        <v>10317</v>
      </c>
      <c r="B14671" s="44" t="s">
        <v>3298</v>
      </c>
      <c r="C14671" s="45">
        <v>26010402</v>
      </c>
      <c r="D14671" s="45" t="s">
        <v>12340</v>
      </c>
      <c r="E14671" s="45" t="s">
        <v>18836</v>
      </c>
      <c r="AF14671" s="326"/>
    </row>
    <row r="14672" spans="1:32" x14ac:dyDescent="0.25">
      <c r="A14672" s="44" t="s">
        <v>10317</v>
      </c>
      <c r="B14672" s="44" t="s">
        <v>5639</v>
      </c>
      <c r="C14672" s="45">
        <v>26010401</v>
      </c>
      <c r="D14672" s="45" t="s">
        <v>12340</v>
      </c>
      <c r="E14672" s="45" t="s">
        <v>18836</v>
      </c>
      <c r="AF14672" s="326"/>
    </row>
    <row r="14673" spans="1:32" x14ac:dyDescent="0.25">
      <c r="A14673" s="368" t="s">
        <v>9206</v>
      </c>
      <c r="B14673" s="256" t="s">
        <v>9164</v>
      </c>
      <c r="C14673" s="53" t="s">
        <v>9279</v>
      </c>
      <c r="D14673" s="93" t="s">
        <v>5891</v>
      </c>
      <c r="E14673" s="257">
        <v>47104</v>
      </c>
      <c r="F14673" s="93"/>
      <c r="G14673" s="93"/>
      <c r="H14673" s="93"/>
      <c r="I14673" s="99"/>
      <c r="J14673" s="99"/>
      <c r="K14673" s="99"/>
      <c r="L14673" s="99"/>
      <c r="M14673" s="99"/>
      <c r="N14673" s="99"/>
      <c r="O14673" s="99"/>
      <c r="P14673" s="99"/>
      <c r="Q14673" s="99"/>
      <c r="R14673" s="99"/>
      <c r="S14673" s="99"/>
      <c r="T14673" s="99"/>
      <c r="U14673" s="99"/>
      <c r="V14673" s="99"/>
      <c r="W14673" s="99"/>
      <c r="X14673" s="99"/>
      <c r="Y14673" s="99"/>
      <c r="Z14673" s="99"/>
      <c r="AF14673" s="326"/>
    </row>
    <row r="14674" spans="1:32" x14ac:dyDescent="0.25">
      <c r="A14674" s="368" t="s">
        <v>9206</v>
      </c>
      <c r="B14674" s="256" t="s">
        <v>15318</v>
      </c>
      <c r="C14674" s="53" t="s">
        <v>15422</v>
      </c>
      <c r="D14674" s="93" t="s">
        <v>5891</v>
      </c>
      <c r="E14674" s="257">
        <v>47300</v>
      </c>
      <c r="F14674" s="93"/>
      <c r="G14674" s="93"/>
      <c r="H14674" s="93"/>
      <c r="I14674" s="99"/>
      <c r="J14674" s="99"/>
      <c r="K14674" s="99"/>
      <c r="L14674" s="99"/>
      <c r="M14674" s="99"/>
      <c r="N14674" s="99"/>
      <c r="O14674" s="99"/>
      <c r="P14674" s="99"/>
      <c r="Q14674" s="99"/>
      <c r="R14674" s="99"/>
      <c r="S14674" s="99"/>
      <c r="T14674" s="99"/>
      <c r="U14674" s="99"/>
      <c r="V14674" s="99"/>
      <c r="W14674" s="99"/>
      <c r="X14674" s="99"/>
      <c r="Y14674" s="99"/>
      <c r="Z14674" s="99"/>
      <c r="AF14674" s="326"/>
    </row>
    <row r="14675" spans="1:32" x14ac:dyDescent="0.25">
      <c r="A14675" s="368" t="s">
        <v>9206</v>
      </c>
      <c r="B14675" s="256" t="s">
        <v>5946</v>
      </c>
      <c r="C14675" s="53" t="s">
        <v>20408</v>
      </c>
      <c r="D14675" s="93" t="s">
        <v>5891</v>
      </c>
      <c r="E14675" s="257">
        <v>47911</v>
      </c>
      <c r="F14675" s="93"/>
      <c r="G14675" s="93"/>
      <c r="H14675" s="93"/>
      <c r="I14675" s="99"/>
      <c r="J14675" s="99"/>
      <c r="K14675" s="99"/>
      <c r="L14675" s="99"/>
      <c r="M14675" s="99"/>
      <c r="N14675" s="99"/>
      <c r="O14675" s="99"/>
      <c r="P14675" s="99"/>
      <c r="Q14675" s="99"/>
      <c r="R14675" s="99"/>
      <c r="S14675" s="99"/>
      <c r="T14675" s="99"/>
      <c r="U14675" s="99"/>
      <c r="V14675" s="99"/>
      <c r="W14675" s="99"/>
      <c r="X14675" s="99"/>
      <c r="Y14675" s="99"/>
      <c r="Z14675" s="99"/>
      <c r="AA14675" s="380"/>
      <c r="AF14675" s="326"/>
    </row>
    <row r="14676" spans="1:32" x14ac:dyDescent="0.25">
      <c r="A14676" s="44" t="s">
        <v>11658</v>
      </c>
      <c r="B14676" s="44" t="s">
        <v>10031</v>
      </c>
      <c r="C14676" s="45">
        <v>240101</v>
      </c>
      <c r="D14676" s="45" t="s">
        <v>12340</v>
      </c>
      <c r="E14676" s="45" t="s">
        <v>10032</v>
      </c>
      <c r="AF14676" s="326"/>
    </row>
    <row r="14677" spans="1:32" x14ac:dyDescent="0.25">
      <c r="A14677" s="44" t="s">
        <v>11658</v>
      </c>
      <c r="B14677" s="44" t="s">
        <v>18840</v>
      </c>
      <c r="C14677" s="45">
        <v>260202</v>
      </c>
      <c r="D14677" s="45" t="s">
        <v>12340</v>
      </c>
      <c r="E14677" s="45" t="s">
        <v>10021</v>
      </c>
      <c r="AF14677" s="326"/>
    </row>
    <row r="14678" spans="1:32" x14ac:dyDescent="0.25">
      <c r="A14678" s="44" t="s">
        <v>11659</v>
      </c>
      <c r="B14678" s="44" t="s">
        <v>5447</v>
      </c>
      <c r="C14678" s="45">
        <v>250802</v>
      </c>
      <c r="D14678" s="45" t="s">
        <v>12340</v>
      </c>
      <c r="E14678" s="45" t="s">
        <v>10682</v>
      </c>
      <c r="AF14678" s="326"/>
    </row>
    <row r="14679" spans="1:32" x14ac:dyDescent="0.25">
      <c r="A14679" s="44" t="s">
        <v>11659</v>
      </c>
      <c r="B14679" s="44" t="s">
        <v>967</v>
      </c>
      <c r="C14679" s="45">
        <v>240601</v>
      </c>
      <c r="D14679" s="45" t="s">
        <v>12340</v>
      </c>
      <c r="E14679" s="45" t="s">
        <v>10639</v>
      </c>
      <c r="AF14679" s="326"/>
    </row>
    <row r="14680" spans="1:32" x14ac:dyDescent="0.25">
      <c r="A14680" s="44" t="s">
        <v>11659</v>
      </c>
      <c r="B14680" s="44" t="s">
        <v>10031</v>
      </c>
      <c r="C14680" s="45">
        <v>240101</v>
      </c>
      <c r="D14680" s="45" t="s">
        <v>12340</v>
      </c>
      <c r="E14680" s="45" t="s">
        <v>10032</v>
      </c>
      <c r="AF14680" s="326"/>
    </row>
    <row r="14681" spans="1:32" x14ac:dyDescent="0.25">
      <c r="A14681" s="44" t="s">
        <v>8568</v>
      </c>
      <c r="B14681" s="44" t="s">
        <v>967</v>
      </c>
      <c r="C14681" s="45">
        <v>230601</v>
      </c>
      <c r="D14681" s="45" t="s">
        <v>12340</v>
      </c>
      <c r="E14681" s="45" t="s">
        <v>8383</v>
      </c>
      <c r="AF14681" s="326"/>
    </row>
    <row r="14682" spans="1:32" x14ac:dyDescent="0.25">
      <c r="A14682" s="44" t="s">
        <v>11240</v>
      </c>
      <c r="B14682" s="44" t="s">
        <v>5173</v>
      </c>
      <c r="C14682" s="45" t="s">
        <v>5175</v>
      </c>
      <c r="D14682" s="46" t="s">
        <v>13037</v>
      </c>
      <c r="E14682" s="46">
        <v>46250</v>
      </c>
      <c r="AF14682" s="326"/>
    </row>
    <row r="14683" spans="1:32" x14ac:dyDescent="0.25">
      <c r="A14683" s="44" t="s">
        <v>11240</v>
      </c>
      <c r="B14683" s="44" t="s">
        <v>7650</v>
      </c>
      <c r="C14683" s="45">
        <v>230504</v>
      </c>
      <c r="D14683" s="45" t="s">
        <v>12340</v>
      </c>
      <c r="E14683" s="45" t="s">
        <v>7651</v>
      </c>
      <c r="AF14683" s="326"/>
    </row>
    <row r="14684" spans="1:32" x14ac:dyDescent="0.3">
      <c r="A14684" s="372" t="s">
        <v>16658</v>
      </c>
      <c r="B14684" s="372" t="s">
        <v>16728</v>
      </c>
      <c r="C14684" s="125" t="s">
        <v>16729</v>
      </c>
      <c r="D14684" s="32" t="s">
        <v>20621</v>
      </c>
      <c r="E14684" s="125" t="s">
        <v>12895</v>
      </c>
      <c r="F14684" s="125" t="s">
        <v>1236</v>
      </c>
      <c r="G14684" s="125" t="s">
        <v>1237</v>
      </c>
      <c r="AF14684" s="326"/>
    </row>
    <row r="14685" spans="1:32" x14ac:dyDescent="0.25">
      <c r="A14685" s="44" t="s">
        <v>5685</v>
      </c>
      <c r="B14685" s="44" t="s">
        <v>967</v>
      </c>
      <c r="C14685" s="45">
        <v>220601</v>
      </c>
      <c r="D14685" s="45" t="s">
        <v>12340</v>
      </c>
      <c r="E14685" s="45" t="s">
        <v>5235</v>
      </c>
      <c r="AF14685" s="326"/>
    </row>
    <row r="14686" spans="1:32" x14ac:dyDescent="0.25">
      <c r="A14686" s="102" t="s">
        <v>3356</v>
      </c>
      <c r="B14686" s="92" t="s">
        <v>14075</v>
      </c>
      <c r="C14686" s="93" t="s">
        <v>14076</v>
      </c>
      <c r="D14686" s="93" t="s">
        <v>1250</v>
      </c>
      <c r="E14686" s="94">
        <v>47223</v>
      </c>
      <c r="F14686" s="93"/>
      <c r="G14686" s="93"/>
      <c r="H14686" s="93"/>
      <c r="I14686" s="99"/>
      <c r="J14686" s="99"/>
      <c r="K14686" s="99"/>
      <c r="L14686" s="99"/>
      <c r="M14686" s="99"/>
      <c r="N14686" s="99"/>
      <c r="O14686" s="99"/>
      <c r="P14686" s="99"/>
      <c r="Q14686" s="99"/>
      <c r="R14686" s="99"/>
      <c r="S14686" s="99"/>
      <c r="T14686" s="99"/>
      <c r="U14686" s="99"/>
      <c r="V14686" s="99"/>
      <c r="W14686" s="99"/>
      <c r="X14686" s="99"/>
      <c r="Y14686" s="99"/>
      <c r="Z14686" s="99"/>
      <c r="AF14686" s="326"/>
    </row>
    <row r="14687" spans="1:32" x14ac:dyDescent="0.25">
      <c r="A14687" s="57" t="s">
        <v>1409</v>
      </c>
      <c r="B14687" s="92" t="s">
        <v>3862</v>
      </c>
      <c r="C14687" s="93" t="s">
        <v>3860</v>
      </c>
      <c r="D14687" s="93" t="s">
        <v>3861</v>
      </c>
      <c r="E14687" s="94">
        <v>46203</v>
      </c>
      <c r="F14687" s="93"/>
      <c r="G14687" s="93"/>
      <c r="H14687" s="93"/>
      <c r="I14687" s="99"/>
      <c r="J14687" s="99"/>
      <c r="K14687" s="99"/>
      <c r="L14687" s="44"/>
      <c r="M14687" s="44"/>
      <c r="N14687" s="99"/>
      <c r="O14687" s="99"/>
      <c r="P14687" s="99"/>
      <c r="Q14687" s="99"/>
      <c r="R14687" s="99"/>
      <c r="S14687" s="99"/>
      <c r="T14687" s="99"/>
      <c r="U14687" s="99"/>
      <c r="V14687" s="99"/>
      <c r="W14687" s="99"/>
      <c r="X14687" s="99"/>
      <c r="Y14687" s="99"/>
      <c r="Z14687" s="99"/>
      <c r="AA14687" s="380"/>
      <c r="AF14687" s="326"/>
    </row>
    <row r="14688" spans="1:32" x14ac:dyDescent="0.25">
      <c r="A14688" s="44" t="s">
        <v>8569</v>
      </c>
      <c r="B14688" s="44" t="s">
        <v>8464</v>
      </c>
      <c r="C14688" s="45">
        <v>230701</v>
      </c>
      <c r="D14688" s="45" t="s">
        <v>12340</v>
      </c>
      <c r="E14688" s="45" t="s">
        <v>4375</v>
      </c>
      <c r="AF14688" s="326"/>
    </row>
    <row r="14689" spans="1:32" x14ac:dyDescent="0.25">
      <c r="A14689" s="44" t="s">
        <v>15753</v>
      </c>
      <c r="B14689" s="44" t="s">
        <v>4105</v>
      </c>
      <c r="C14689" s="45" t="s">
        <v>15754</v>
      </c>
      <c r="D14689" s="46" t="s">
        <v>13037</v>
      </c>
      <c r="E14689" s="46">
        <v>46218</v>
      </c>
      <c r="AF14689" s="326"/>
    </row>
    <row r="14690" spans="1:32" x14ac:dyDescent="0.25">
      <c r="A14690" s="44" t="s">
        <v>10318</v>
      </c>
      <c r="B14690" s="92" t="s">
        <v>10390</v>
      </c>
      <c r="C14690" s="56" t="s">
        <v>10124</v>
      </c>
      <c r="D14690" s="146" t="s">
        <v>10389</v>
      </c>
      <c r="E14690" s="107">
        <v>45838</v>
      </c>
      <c r="F14690" s="93"/>
      <c r="G14690" s="93"/>
      <c r="H14690" s="93"/>
      <c r="I14690" s="99"/>
      <c r="J14690" s="99"/>
      <c r="K14690" s="99"/>
      <c r="L14690" s="44"/>
      <c r="M14690" s="44"/>
      <c r="N14690" s="99"/>
      <c r="O14690" s="99"/>
      <c r="P14690" s="99"/>
      <c r="Q14690" s="99"/>
      <c r="R14690" s="99"/>
      <c r="S14690" s="99"/>
      <c r="T14690" s="99"/>
      <c r="U14690" s="99"/>
      <c r="V14690" s="99"/>
      <c r="W14690" s="99"/>
      <c r="X14690" s="99"/>
      <c r="Y14690" s="99"/>
      <c r="Z14690" s="99"/>
      <c r="AF14690" s="326"/>
    </row>
    <row r="14691" spans="1:32" x14ac:dyDescent="0.25">
      <c r="A14691" s="44" t="s">
        <v>10064</v>
      </c>
      <c r="B14691" s="44" t="s">
        <v>3159</v>
      </c>
      <c r="C14691" s="45">
        <v>230903</v>
      </c>
      <c r="D14691" s="45" t="s">
        <v>12340</v>
      </c>
      <c r="E14691" s="45" t="s">
        <v>8524</v>
      </c>
      <c r="AF14691" s="326"/>
    </row>
    <row r="14692" spans="1:32" x14ac:dyDescent="0.25">
      <c r="A14692" s="44" t="s">
        <v>10064</v>
      </c>
      <c r="B14692" s="44" t="s">
        <v>980</v>
      </c>
      <c r="C14692" s="45">
        <v>260103</v>
      </c>
      <c r="D14692" s="45" t="s">
        <v>12340</v>
      </c>
      <c r="E14692" s="45" t="s">
        <v>8976</v>
      </c>
      <c r="AF14692" s="326"/>
    </row>
    <row r="14693" spans="1:32" x14ac:dyDescent="0.25">
      <c r="A14693" s="44" t="s">
        <v>19696</v>
      </c>
      <c r="B14693" s="44" t="s">
        <v>2433</v>
      </c>
      <c r="C14693" s="45">
        <v>230105</v>
      </c>
      <c r="D14693" s="45" t="s">
        <v>12340</v>
      </c>
      <c r="E14693" s="45" t="s">
        <v>5580</v>
      </c>
      <c r="AF14693" s="326"/>
    </row>
    <row r="14694" spans="1:32" x14ac:dyDescent="0.25">
      <c r="A14694" s="44" t="s">
        <v>19696</v>
      </c>
      <c r="B14694" s="44" t="s">
        <v>10018</v>
      </c>
      <c r="C14694" s="45">
        <v>240102</v>
      </c>
      <c r="D14694" s="45" t="s">
        <v>12340</v>
      </c>
      <c r="E14694" s="45" t="s">
        <v>5452</v>
      </c>
      <c r="AF14694" s="326"/>
    </row>
    <row r="14695" spans="1:32" x14ac:dyDescent="0.25">
      <c r="A14695" s="44" t="s">
        <v>19696</v>
      </c>
      <c r="B14695" s="44" t="s">
        <v>3160</v>
      </c>
      <c r="C14695" s="45">
        <v>230901</v>
      </c>
      <c r="D14695" s="45" t="s">
        <v>12340</v>
      </c>
      <c r="E14695" s="45" t="s">
        <v>8524</v>
      </c>
      <c r="AF14695" s="326"/>
    </row>
    <row r="14696" spans="1:32" x14ac:dyDescent="0.25">
      <c r="A14696" s="44" t="s">
        <v>4839</v>
      </c>
      <c r="B14696" s="44" t="s">
        <v>4840</v>
      </c>
      <c r="C14696" s="45" t="s">
        <v>9009</v>
      </c>
      <c r="D14696" s="45" t="s">
        <v>12177</v>
      </c>
      <c r="E14696" s="45" t="s">
        <v>2628</v>
      </c>
      <c r="F14696" s="93"/>
      <c r="G14696" s="93"/>
      <c r="H14696" s="93"/>
      <c r="I14696" s="99"/>
      <c r="J14696" s="99"/>
      <c r="K14696" s="99"/>
      <c r="L14696" s="99"/>
      <c r="M14696" s="99"/>
      <c r="N14696" s="99"/>
      <c r="O14696" s="99"/>
      <c r="P14696" s="99"/>
      <c r="Q14696" s="99"/>
      <c r="R14696" s="99"/>
      <c r="S14696" s="99"/>
      <c r="T14696" s="99"/>
      <c r="U14696" s="99"/>
      <c r="V14696" s="99"/>
      <c r="W14696" s="99"/>
      <c r="X14696" s="99"/>
      <c r="Y14696" s="99"/>
      <c r="Z14696" s="99"/>
      <c r="AF14696" s="326"/>
    </row>
    <row r="14697" spans="1:32" x14ac:dyDescent="0.25">
      <c r="A14697" s="44" t="s">
        <v>4839</v>
      </c>
      <c r="B14697" s="44" t="s">
        <v>4840</v>
      </c>
      <c r="C14697" s="45" t="s">
        <v>9009</v>
      </c>
      <c r="D14697" s="93" t="s">
        <v>18817</v>
      </c>
      <c r="E14697" s="45" t="s">
        <v>2628</v>
      </c>
      <c r="F14697" s="379"/>
      <c r="G14697" s="379"/>
      <c r="H14697" s="379"/>
      <c r="I14697" s="380"/>
      <c r="J14697" s="380"/>
      <c r="K14697" s="380"/>
      <c r="L14697" s="380"/>
      <c r="M14697" s="380"/>
      <c r="N14697" s="380"/>
      <c r="O14697" s="380"/>
      <c r="P14697" s="380"/>
      <c r="Q14697" s="380"/>
      <c r="R14697" s="380"/>
      <c r="S14697" s="380"/>
      <c r="T14697" s="380"/>
      <c r="U14697" s="380"/>
      <c r="V14697" s="380"/>
      <c r="W14697" s="380"/>
      <c r="X14697" s="380"/>
      <c r="Y14697" s="380"/>
      <c r="Z14697" s="380"/>
      <c r="AA14697" s="380"/>
      <c r="AF14697" s="326"/>
    </row>
    <row r="14698" spans="1:32" x14ac:dyDescent="0.25">
      <c r="A14698" s="44" t="s">
        <v>4839</v>
      </c>
      <c r="B14698" s="44" t="s">
        <v>4840</v>
      </c>
      <c r="C14698" s="45" t="s">
        <v>9009</v>
      </c>
      <c r="D14698" s="45" t="s">
        <v>10697</v>
      </c>
      <c r="E14698" s="45" t="s">
        <v>2628</v>
      </c>
      <c r="F14698" s="93"/>
      <c r="G14698" s="93"/>
      <c r="H14698" s="93"/>
      <c r="I14698" s="99"/>
      <c r="J14698" s="99"/>
      <c r="K14698" s="99"/>
      <c r="L14698" s="44"/>
      <c r="M14698" s="44"/>
      <c r="N14698" s="99"/>
      <c r="O14698" s="99"/>
      <c r="P14698" s="99"/>
      <c r="Q14698" s="99"/>
      <c r="R14698" s="99"/>
      <c r="S14698" s="99"/>
      <c r="T14698" s="99"/>
      <c r="U14698" s="99"/>
      <c r="V14698" s="99"/>
      <c r="W14698" s="99"/>
      <c r="X14698" s="99"/>
      <c r="Y14698" s="99"/>
      <c r="Z14698" s="99"/>
      <c r="AF14698" s="326"/>
    </row>
    <row r="14699" spans="1:32" x14ac:dyDescent="0.25">
      <c r="A14699" s="44" t="s">
        <v>19697</v>
      </c>
      <c r="B14699" s="44" t="s">
        <v>2433</v>
      </c>
      <c r="C14699" s="45">
        <v>230105</v>
      </c>
      <c r="D14699" s="45" t="s">
        <v>12340</v>
      </c>
      <c r="E14699" s="45" t="s">
        <v>5580</v>
      </c>
      <c r="AF14699" s="326"/>
    </row>
    <row r="14700" spans="1:32" x14ac:dyDescent="0.25">
      <c r="A14700" s="100" t="s">
        <v>1863</v>
      </c>
      <c r="B14700" s="92" t="s">
        <v>3574</v>
      </c>
      <c r="C14700" s="93" t="s">
        <v>3575</v>
      </c>
      <c r="D14700" s="93" t="s">
        <v>1250</v>
      </c>
      <c r="E14700" s="94">
        <v>46496</v>
      </c>
      <c r="F14700" s="93"/>
      <c r="G14700" s="93"/>
      <c r="H14700" s="93"/>
      <c r="I14700" s="99"/>
      <c r="J14700" s="99"/>
      <c r="K14700" s="99"/>
      <c r="L14700" s="44"/>
      <c r="M14700" s="44"/>
      <c r="N14700" s="99"/>
      <c r="O14700" s="99"/>
      <c r="P14700" s="99"/>
      <c r="Q14700" s="99"/>
      <c r="R14700" s="99"/>
      <c r="S14700" s="99"/>
      <c r="T14700" s="99"/>
      <c r="U14700" s="99"/>
      <c r="V14700" s="99"/>
      <c r="W14700" s="99"/>
      <c r="X14700" s="99"/>
      <c r="Y14700" s="99"/>
      <c r="Z14700" s="99"/>
      <c r="AF14700" s="326"/>
    </row>
    <row r="14701" spans="1:32" x14ac:dyDescent="0.25">
      <c r="A14701" s="44" t="s">
        <v>4540</v>
      </c>
      <c r="B14701" s="44" t="s">
        <v>972</v>
      </c>
      <c r="C14701" s="45">
        <v>240803</v>
      </c>
      <c r="D14701" s="45" t="s">
        <v>12340</v>
      </c>
      <c r="E14701" s="45" t="s">
        <v>5239</v>
      </c>
      <c r="AF14701" s="326"/>
    </row>
    <row r="14702" spans="1:32" x14ac:dyDescent="0.25">
      <c r="A14702" s="44" t="s">
        <v>4540</v>
      </c>
      <c r="B14702" s="44" t="s">
        <v>7117</v>
      </c>
      <c r="C14702" s="45">
        <v>260203</v>
      </c>
      <c r="D14702" s="45" t="s">
        <v>12340</v>
      </c>
      <c r="E14702" s="45" t="s">
        <v>10021</v>
      </c>
      <c r="AF14702" s="326"/>
    </row>
    <row r="14703" spans="1:32" x14ac:dyDescent="0.25">
      <c r="A14703" s="44" t="s">
        <v>13446</v>
      </c>
      <c r="B14703" s="44" t="s">
        <v>13116</v>
      </c>
      <c r="C14703" s="45">
        <v>3.25</v>
      </c>
      <c r="D14703" s="45" t="s">
        <v>13565</v>
      </c>
      <c r="E14703" s="46">
        <v>47422</v>
      </c>
      <c r="F14703" s="45" t="s">
        <v>1384</v>
      </c>
      <c r="G14703" s="93"/>
      <c r="H14703" s="93"/>
      <c r="I14703" s="99"/>
      <c r="J14703" s="99"/>
      <c r="K14703" s="99"/>
      <c r="L14703" s="99"/>
      <c r="M14703" s="99"/>
      <c r="N14703" s="99"/>
      <c r="O14703" s="99"/>
      <c r="P14703" s="99"/>
      <c r="Q14703" s="99"/>
      <c r="R14703" s="99"/>
      <c r="S14703" s="99"/>
      <c r="T14703" s="99"/>
      <c r="U14703" s="99"/>
      <c r="V14703" s="99"/>
      <c r="W14703" s="99"/>
      <c r="X14703" s="99"/>
      <c r="Y14703" s="99"/>
      <c r="Z14703" s="99"/>
      <c r="AF14703" s="326"/>
    </row>
    <row r="14704" spans="1:32" x14ac:dyDescent="0.25">
      <c r="A14704" s="44" t="s">
        <v>7053</v>
      </c>
      <c r="B14704" s="44" t="s">
        <v>2433</v>
      </c>
      <c r="C14704" s="45">
        <v>230105</v>
      </c>
      <c r="D14704" s="45" t="s">
        <v>12340</v>
      </c>
      <c r="E14704" s="45" t="s">
        <v>5580</v>
      </c>
      <c r="AF14704" s="326"/>
    </row>
    <row r="14705" spans="1:32" x14ac:dyDescent="0.25">
      <c r="A14705" s="44" t="s">
        <v>20282</v>
      </c>
      <c r="B14705" s="44" t="s">
        <v>20353</v>
      </c>
      <c r="C14705" s="45" t="s">
        <v>20354</v>
      </c>
      <c r="D14705" s="32" t="s">
        <v>12570</v>
      </c>
      <c r="E14705" s="46">
        <v>46507</v>
      </c>
      <c r="AF14705" s="326"/>
    </row>
    <row r="14706" spans="1:32" x14ac:dyDescent="0.25">
      <c r="A14706" s="44" t="s">
        <v>20282</v>
      </c>
      <c r="B14706" s="44" t="s">
        <v>20365</v>
      </c>
      <c r="C14706" s="45" t="s">
        <v>20366</v>
      </c>
      <c r="D14706" s="32" t="s">
        <v>12570</v>
      </c>
      <c r="E14706" s="46">
        <v>46507</v>
      </c>
      <c r="AF14706" s="326"/>
    </row>
    <row r="14707" spans="1:32" x14ac:dyDescent="0.25">
      <c r="A14707" s="44" t="s">
        <v>20282</v>
      </c>
      <c r="B14707" s="44" t="s">
        <v>20370</v>
      </c>
      <c r="C14707" s="45" t="s">
        <v>20371</v>
      </c>
      <c r="D14707" s="32" t="s">
        <v>12570</v>
      </c>
      <c r="E14707" s="46">
        <v>46538</v>
      </c>
      <c r="AF14707" s="326"/>
    </row>
    <row r="14708" spans="1:32" x14ac:dyDescent="0.3">
      <c r="A14708" s="372" t="s">
        <v>5046</v>
      </c>
      <c r="B14708" s="372" t="s">
        <v>1841</v>
      </c>
      <c r="C14708" s="125" t="s">
        <v>16531</v>
      </c>
      <c r="D14708" s="32" t="s">
        <v>20621</v>
      </c>
      <c r="E14708" s="125" t="s">
        <v>12895</v>
      </c>
      <c r="F14708" s="125" t="s">
        <v>1237</v>
      </c>
      <c r="G14708" s="125" t="s">
        <v>1237</v>
      </c>
      <c r="AF14708" s="326"/>
    </row>
    <row r="14709" spans="1:32" x14ac:dyDescent="0.25">
      <c r="A14709" s="44" t="s">
        <v>865</v>
      </c>
      <c r="B14709" s="44" t="s">
        <v>11145</v>
      </c>
      <c r="C14709" s="45" t="s">
        <v>11144</v>
      </c>
      <c r="D14709" s="45" t="s">
        <v>1250</v>
      </c>
      <c r="E14709" s="46">
        <v>46275</v>
      </c>
      <c r="F14709" s="45"/>
      <c r="G14709" s="45"/>
      <c r="H14709" s="93"/>
      <c r="I14709" s="99"/>
      <c r="J14709" s="99"/>
      <c r="K14709" s="99"/>
      <c r="L14709" s="44"/>
      <c r="M14709" s="44"/>
      <c r="N14709" s="99"/>
      <c r="O14709" s="99"/>
      <c r="P14709" s="99"/>
      <c r="Q14709" s="99"/>
      <c r="R14709" s="99"/>
      <c r="S14709" s="99"/>
      <c r="T14709" s="99"/>
      <c r="U14709" s="99"/>
      <c r="V14709" s="99"/>
      <c r="W14709" s="99"/>
      <c r="X14709" s="99"/>
      <c r="Y14709" s="99"/>
      <c r="Z14709" s="99"/>
      <c r="AA14709" s="380"/>
      <c r="AF14709" s="326"/>
    </row>
    <row r="14710" spans="1:32" x14ac:dyDescent="0.3">
      <c r="A14710" s="99" t="s">
        <v>865</v>
      </c>
      <c r="B14710" s="92" t="s">
        <v>14451</v>
      </c>
      <c r="C14710" s="93" t="s">
        <v>14452</v>
      </c>
      <c r="D14710" s="93" t="s">
        <v>1250</v>
      </c>
      <c r="E14710" s="94">
        <v>47320</v>
      </c>
      <c r="F14710" s="93"/>
      <c r="G14710" s="93"/>
      <c r="H14710" s="93"/>
      <c r="I14710" s="99"/>
      <c r="J14710" s="99"/>
      <c r="K14710" s="99"/>
      <c r="L14710" s="99"/>
      <c r="M14710" s="99"/>
      <c r="N14710" s="99"/>
      <c r="O14710" s="99"/>
      <c r="P14710" s="99"/>
      <c r="Q14710" s="99"/>
      <c r="R14710" s="99"/>
      <c r="S14710" s="99"/>
      <c r="T14710" s="99"/>
      <c r="U14710" s="99"/>
      <c r="V14710" s="99"/>
      <c r="W14710" s="99"/>
      <c r="X14710" s="99"/>
      <c r="Y14710" s="99"/>
      <c r="Z14710" s="99"/>
      <c r="AA14710" s="380"/>
      <c r="AF14710" s="326"/>
    </row>
    <row r="14711" spans="1:32" x14ac:dyDescent="0.3">
      <c r="A14711" s="372" t="s">
        <v>1838</v>
      </c>
      <c r="B14711" s="372" t="s">
        <v>1841</v>
      </c>
      <c r="C14711" s="125" t="s">
        <v>16531</v>
      </c>
      <c r="D14711" s="32" t="s">
        <v>20621</v>
      </c>
      <c r="E14711" s="125" t="s">
        <v>12895</v>
      </c>
      <c r="F14711" s="125" t="s">
        <v>1237</v>
      </c>
      <c r="G14711" s="125" t="s">
        <v>1237</v>
      </c>
      <c r="AF14711" s="326"/>
    </row>
    <row r="14712" spans="1:32" x14ac:dyDescent="0.25">
      <c r="A14712" s="44" t="s">
        <v>2915</v>
      </c>
      <c r="B14712" s="44" t="s">
        <v>5519</v>
      </c>
      <c r="C14712" s="45">
        <v>250302</v>
      </c>
      <c r="D14712" s="45" t="s">
        <v>12340</v>
      </c>
      <c r="E14712" s="45" t="s">
        <v>5580</v>
      </c>
      <c r="AF14712" s="326"/>
    </row>
    <row r="14713" spans="1:32" x14ac:dyDescent="0.25">
      <c r="A14713" s="44" t="s">
        <v>17815</v>
      </c>
      <c r="B14713" s="44" t="s">
        <v>20337</v>
      </c>
      <c r="C14713" s="45" t="s">
        <v>17804</v>
      </c>
      <c r="D14713" s="32" t="s">
        <v>12570</v>
      </c>
      <c r="E14713" s="46">
        <v>46387</v>
      </c>
      <c r="AF14713" s="326"/>
    </row>
    <row r="14714" spans="1:32" x14ac:dyDescent="0.25">
      <c r="A14714" s="44" t="s">
        <v>5686</v>
      </c>
      <c r="B14714" s="44" t="s">
        <v>10018</v>
      </c>
      <c r="C14714" s="45">
        <v>240102</v>
      </c>
      <c r="D14714" s="45" t="s">
        <v>12340</v>
      </c>
      <c r="E14714" s="45" t="s">
        <v>5452</v>
      </c>
      <c r="AF14714" s="326"/>
    </row>
    <row r="14715" spans="1:32" x14ac:dyDescent="0.3">
      <c r="A14715" s="372" t="s">
        <v>1655</v>
      </c>
      <c r="B14715" s="372" t="s">
        <v>1662</v>
      </c>
      <c r="C14715" s="125" t="s">
        <v>16727</v>
      </c>
      <c r="D14715" s="32" t="s">
        <v>20621</v>
      </c>
      <c r="E14715" s="125" t="s">
        <v>12895</v>
      </c>
      <c r="F14715" s="125" t="s">
        <v>1237</v>
      </c>
      <c r="G14715" s="125" t="s">
        <v>1237</v>
      </c>
      <c r="AF14715" s="326"/>
    </row>
    <row r="14716" spans="1:32" x14ac:dyDescent="0.25">
      <c r="A14716" s="57" t="s">
        <v>2751</v>
      </c>
      <c r="B14716" s="92" t="s">
        <v>3862</v>
      </c>
      <c r="C14716" s="93" t="s">
        <v>3860</v>
      </c>
      <c r="D14716" s="93" t="s">
        <v>3861</v>
      </c>
      <c r="E14716" s="94">
        <v>46203</v>
      </c>
      <c r="F14716" s="93"/>
      <c r="G14716" s="93"/>
      <c r="H14716" s="93"/>
      <c r="I14716" s="99"/>
      <c r="J14716" s="99"/>
      <c r="K14716" s="99"/>
      <c r="L14716" s="44"/>
      <c r="M14716" s="44"/>
      <c r="N14716" s="99"/>
      <c r="O14716" s="99"/>
      <c r="P14716" s="99"/>
      <c r="Q14716" s="99"/>
      <c r="R14716" s="99"/>
      <c r="S14716" s="99"/>
      <c r="T14716" s="99"/>
      <c r="U14716" s="99"/>
      <c r="V14716" s="99"/>
      <c r="W14716" s="99"/>
      <c r="X14716" s="99"/>
      <c r="Y14716" s="99"/>
      <c r="Z14716" s="99"/>
      <c r="AA14716" s="380"/>
      <c r="AF14716" s="326"/>
    </row>
    <row r="14717" spans="1:32" x14ac:dyDescent="0.25">
      <c r="A14717" s="44" t="s">
        <v>9700</v>
      </c>
      <c r="B14717" s="44" t="s">
        <v>15883</v>
      </c>
      <c r="C14717" s="45" t="s">
        <v>5409</v>
      </c>
      <c r="D14717" s="93" t="s">
        <v>3876</v>
      </c>
      <c r="E14717" s="359">
        <f>DATE(2026,7,8)</f>
        <v>46211</v>
      </c>
      <c r="F14717" s="93"/>
      <c r="G14717" s="93"/>
      <c r="H14717" s="93"/>
      <c r="I14717" s="99"/>
      <c r="J14717" s="99"/>
      <c r="K14717" s="99"/>
      <c r="L14717" s="99"/>
      <c r="M14717" s="99"/>
      <c r="N14717" s="99"/>
      <c r="O14717" s="99"/>
      <c r="P14717" s="99"/>
      <c r="Q14717" s="99"/>
      <c r="R14717" s="99"/>
      <c r="S14717" s="99"/>
      <c r="T14717" s="99"/>
      <c r="U14717" s="99"/>
      <c r="V14717" s="99"/>
      <c r="W14717" s="99"/>
      <c r="X14717" s="99"/>
      <c r="Y14717" s="99"/>
      <c r="Z14717" s="99"/>
      <c r="AA14717" s="380"/>
      <c r="AF14717" s="326"/>
    </row>
    <row r="14718" spans="1:32" x14ac:dyDescent="0.25">
      <c r="A14718" s="44" t="s">
        <v>19698</v>
      </c>
      <c r="B14718" s="44" t="s">
        <v>10031</v>
      </c>
      <c r="C14718" s="45">
        <v>240101</v>
      </c>
      <c r="D14718" s="45" t="s">
        <v>12340</v>
      </c>
      <c r="E14718" s="45" t="s">
        <v>10032</v>
      </c>
      <c r="AF14718" s="326"/>
    </row>
    <row r="14719" spans="1:32" x14ac:dyDescent="0.25">
      <c r="A14719" s="44" t="s">
        <v>5783</v>
      </c>
      <c r="B14719" s="44" t="s">
        <v>20332</v>
      </c>
      <c r="C14719" s="45" t="s">
        <v>5777</v>
      </c>
      <c r="D14719" s="32" t="s">
        <v>12570</v>
      </c>
      <c r="E14719" s="46">
        <v>46599</v>
      </c>
      <c r="AF14719" s="326"/>
    </row>
    <row r="14720" spans="1:32" x14ac:dyDescent="0.25">
      <c r="A14720" s="44" t="s">
        <v>5783</v>
      </c>
      <c r="B14720" s="44" t="s">
        <v>20387</v>
      </c>
      <c r="C14720" s="45" t="s">
        <v>5847</v>
      </c>
      <c r="D14720" s="32" t="s">
        <v>12570</v>
      </c>
      <c r="E14720" s="46">
        <v>46265</v>
      </c>
      <c r="AF14720" s="326"/>
    </row>
    <row r="14721" spans="1:32" x14ac:dyDescent="0.25">
      <c r="A14721" s="44" t="s">
        <v>9701</v>
      </c>
      <c r="B14721" s="44" t="s">
        <v>16326</v>
      </c>
      <c r="C14721" s="45" t="s">
        <v>14973</v>
      </c>
      <c r="D14721" s="93" t="s">
        <v>3876</v>
      </c>
      <c r="E14721" s="359">
        <f>DATE(2029,1,27)</f>
        <v>47145</v>
      </c>
      <c r="F14721" s="93"/>
      <c r="G14721" s="93"/>
      <c r="H14721" s="93"/>
      <c r="I14721" s="99"/>
      <c r="J14721" s="99"/>
      <c r="K14721" s="99"/>
      <c r="L14721" s="99"/>
      <c r="M14721" s="99"/>
      <c r="N14721" s="99"/>
      <c r="O14721" s="99"/>
      <c r="P14721" s="99"/>
      <c r="Q14721" s="99"/>
      <c r="R14721" s="99"/>
      <c r="S14721" s="99"/>
      <c r="T14721" s="99"/>
      <c r="U14721" s="99"/>
      <c r="V14721" s="99"/>
      <c r="W14721" s="99"/>
      <c r="X14721" s="99"/>
      <c r="Y14721" s="99"/>
      <c r="Z14721" s="99"/>
      <c r="AF14721" s="326"/>
    </row>
    <row r="14722" spans="1:32" x14ac:dyDescent="0.25">
      <c r="A14722" s="44" t="s">
        <v>15067</v>
      </c>
      <c r="B14722" s="44" t="s">
        <v>4392</v>
      </c>
      <c r="C14722" s="45" t="s">
        <v>4457</v>
      </c>
      <c r="D14722" s="45" t="s">
        <v>12177</v>
      </c>
      <c r="E14722" s="45" t="s">
        <v>2628</v>
      </c>
      <c r="F14722" s="93"/>
      <c r="G14722" s="93"/>
      <c r="H14722" s="93"/>
      <c r="I14722" s="99"/>
      <c r="J14722" s="99"/>
      <c r="K14722" s="99"/>
      <c r="L14722" s="99"/>
      <c r="M14722" s="99"/>
      <c r="N14722" s="99"/>
      <c r="O14722" s="99"/>
      <c r="P14722" s="99"/>
      <c r="Q14722" s="99"/>
      <c r="R14722" s="99"/>
      <c r="S14722" s="99"/>
      <c r="T14722" s="99"/>
      <c r="U14722" s="99"/>
      <c r="V14722" s="99"/>
      <c r="W14722" s="99"/>
      <c r="X14722" s="99"/>
      <c r="Y14722" s="99"/>
      <c r="Z14722" s="99"/>
      <c r="AF14722" s="326"/>
    </row>
    <row r="14723" spans="1:32" x14ac:dyDescent="0.25">
      <c r="A14723" s="44" t="s">
        <v>15067</v>
      </c>
      <c r="B14723" s="44" t="s">
        <v>4392</v>
      </c>
      <c r="C14723" s="45" t="s">
        <v>4457</v>
      </c>
      <c r="D14723" s="93" t="s">
        <v>18817</v>
      </c>
      <c r="E14723" s="45" t="s">
        <v>2628</v>
      </c>
      <c r="F14723" s="379"/>
      <c r="G14723" s="379"/>
      <c r="H14723" s="379"/>
      <c r="I14723" s="380"/>
      <c r="J14723" s="380"/>
      <c r="K14723" s="380"/>
      <c r="L14723" s="380"/>
      <c r="M14723" s="380"/>
      <c r="N14723" s="380"/>
      <c r="O14723" s="380"/>
      <c r="P14723" s="380"/>
      <c r="Q14723" s="380"/>
      <c r="R14723" s="380"/>
      <c r="S14723" s="380"/>
      <c r="T14723" s="380"/>
      <c r="U14723" s="380"/>
      <c r="V14723" s="380"/>
      <c r="W14723" s="380"/>
      <c r="X14723" s="380"/>
      <c r="Y14723" s="380"/>
      <c r="Z14723" s="380"/>
      <c r="AA14723" s="380"/>
      <c r="AF14723" s="326"/>
    </row>
    <row r="14724" spans="1:32" x14ac:dyDescent="0.3">
      <c r="A14724" s="372" t="s">
        <v>20557</v>
      </c>
      <c r="B14724" s="372" t="s">
        <v>1217</v>
      </c>
      <c r="C14724" s="125" t="s">
        <v>20617</v>
      </c>
      <c r="D14724" s="32" t="s">
        <v>20621</v>
      </c>
      <c r="E14724" s="125" t="s">
        <v>10032</v>
      </c>
      <c r="F14724" s="125" t="s">
        <v>1236</v>
      </c>
      <c r="G14724" s="125" t="s">
        <v>1237</v>
      </c>
      <c r="AF14724" s="326"/>
    </row>
    <row r="14725" spans="1:32" x14ac:dyDescent="0.25">
      <c r="A14725" s="92" t="s">
        <v>11127</v>
      </c>
      <c r="B14725" s="92" t="s">
        <v>11136</v>
      </c>
      <c r="C14725" s="93" t="s">
        <v>11137</v>
      </c>
      <c r="D14725" s="93" t="s">
        <v>1250</v>
      </c>
      <c r="E14725" s="94">
        <v>46281</v>
      </c>
      <c r="F14725" s="93"/>
      <c r="G14725" s="93"/>
      <c r="H14725" s="93" t="s">
        <v>1236</v>
      </c>
      <c r="I14725" s="99"/>
      <c r="J14725" s="99"/>
      <c r="K14725" s="99"/>
      <c r="L14725" s="44"/>
      <c r="M14725" s="44"/>
      <c r="N14725" s="99"/>
      <c r="O14725" s="99"/>
      <c r="P14725" s="99"/>
      <c r="Q14725" s="99"/>
      <c r="R14725" s="99"/>
      <c r="S14725" s="99"/>
      <c r="T14725" s="99"/>
      <c r="U14725" s="99"/>
      <c r="V14725" s="99"/>
      <c r="W14725" s="99"/>
      <c r="X14725" s="99"/>
      <c r="Y14725" s="99"/>
      <c r="Z14725" s="99"/>
      <c r="AA14725" s="380"/>
      <c r="AF14725" s="326"/>
    </row>
    <row r="14726" spans="1:32" x14ac:dyDescent="0.25">
      <c r="A14726" s="99" t="s">
        <v>12204</v>
      </c>
      <c r="B14726" s="92" t="s">
        <v>12207</v>
      </c>
      <c r="C14726" s="93" t="s">
        <v>12206</v>
      </c>
      <c r="D14726" s="93" t="s">
        <v>1250</v>
      </c>
      <c r="E14726" s="94">
        <v>46317</v>
      </c>
      <c r="F14726" s="93"/>
      <c r="G14726" s="93"/>
      <c r="H14726" s="93"/>
      <c r="I14726" s="99"/>
      <c r="J14726" s="99"/>
      <c r="K14726" s="99"/>
      <c r="L14726" s="44"/>
      <c r="M14726" s="44"/>
      <c r="N14726" s="99"/>
      <c r="O14726" s="99"/>
      <c r="P14726" s="99"/>
      <c r="Q14726" s="99"/>
      <c r="R14726" s="99"/>
      <c r="S14726" s="99"/>
      <c r="T14726" s="99"/>
      <c r="U14726" s="99"/>
      <c r="V14726" s="99"/>
      <c r="W14726" s="99"/>
      <c r="X14726" s="99"/>
      <c r="Y14726" s="99"/>
      <c r="Z14726" s="99"/>
      <c r="AA14726" s="380"/>
      <c r="AF14726" s="326"/>
    </row>
    <row r="14727" spans="1:32" x14ac:dyDescent="0.25">
      <c r="A14727" s="44" t="s">
        <v>17247</v>
      </c>
      <c r="B14727" s="44" t="s">
        <v>968</v>
      </c>
      <c r="C14727" s="45">
        <v>24060402</v>
      </c>
      <c r="D14727" s="45" t="s">
        <v>12340</v>
      </c>
      <c r="E14727" s="45" t="s">
        <v>5235</v>
      </c>
      <c r="AF14727" s="326"/>
    </row>
    <row r="14728" spans="1:32" x14ac:dyDescent="0.25">
      <c r="A14728" s="44" t="s">
        <v>17247</v>
      </c>
      <c r="B14728" s="44" t="s">
        <v>4036</v>
      </c>
      <c r="C14728" s="45">
        <v>24060401</v>
      </c>
      <c r="D14728" s="45" t="s">
        <v>12340</v>
      </c>
      <c r="E14728" s="45" t="s">
        <v>5235</v>
      </c>
      <c r="AF14728" s="326"/>
    </row>
    <row r="14729" spans="1:32" x14ac:dyDescent="0.25">
      <c r="A14729" s="44" t="s">
        <v>19699</v>
      </c>
      <c r="B14729" s="44" t="s">
        <v>5639</v>
      </c>
      <c r="C14729" s="45">
        <v>26010401</v>
      </c>
      <c r="D14729" s="45" t="s">
        <v>12340</v>
      </c>
      <c r="E14729" s="45" t="s">
        <v>18836</v>
      </c>
      <c r="AF14729" s="326"/>
    </row>
    <row r="14730" spans="1:32" x14ac:dyDescent="0.25">
      <c r="A14730" s="44" t="s">
        <v>19699</v>
      </c>
      <c r="B14730" s="44" t="s">
        <v>3298</v>
      </c>
      <c r="C14730" s="45">
        <v>26010402</v>
      </c>
      <c r="D14730" s="45" t="s">
        <v>12340</v>
      </c>
      <c r="E14730" s="45" t="s">
        <v>18836</v>
      </c>
      <c r="AF14730" s="326"/>
    </row>
    <row r="14731" spans="1:32" x14ac:dyDescent="0.25">
      <c r="A14731" s="44" t="s">
        <v>7327</v>
      </c>
      <c r="B14731" s="44" t="s">
        <v>20344</v>
      </c>
      <c r="C14731" s="45" t="s">
        <v>8813</v>
      </c>
      <c r="D14731" s="32" t="s">
        <v>12570</v>
      </c>
      <c r="E14731" s="46">
        <v>46387</v>
      </c>
      <c r="AF14731" s="326"/>
    </row>
    <row r="14732" spans="1:32" x14ac:dyDescent="0.25">
      <c r="A14732" s="44" t="s">
        <v>11660</v>
      </c>
      <c r="B14732" s="44" t="s">
        <v>10031</v>
      </c>
      <c r="C14732" s="45">
        <v>240101</v>
      </c>
      <c r="D14732" s="45" t="s">
        <v>12340</v>
      </c>
      <c r="E14732" s="45" t="s">
        <v>10032</v>
      </c>
      <c r="AF14732" s="326"/>
    </row>
    <row r="14733" spans="1:32" x14ac:dyDescent="0.3">
      <c r="A14733" s="372" t="s">
        <v>12063</v>
      </c>
      <c r="B14733" s="372" t="s">
        <v>1207</v>
      </c>
      <c r="C14733" s="125" t="s">
        <v>11906</v>
      </c>
      <c r="D14733" s="32" t="s">
        <v>20621</v>
      </c>
      <c r="E14733" s="125" t="s">
        <v>7992</v>
      </c>
      <c r="F14733" s="125" t="s">
        <v>1237</v>
      </c>
      <c r="G14733" s="125" t="s">
        <v>1237</v>
      </c>
      <c r="AF14733" s="326"/>
    </row>
    <row r="14734" spans="1:32" x14ac:dyDescent="0.25">
      <c r="A14734" s="44" t="s">
        <v>11661</v>
      </c>
      <c r="B14734" s="44" t="s">
        <v>10016</v>
      </c>
      <c r="C14734" s="45">
        <v>240103</v>
      </c>
      <c r="D14734" s="45" t="s">
        <v>12340</v>
      </c>
      <c r="E14734" s="45" t="s">
        <v>5452</v>
      </c>
      <c r="AF14734" s="326"/>
    </row>
    <row r="14735" spans="1:32" x14ac:dyDescent="0.25">
      <c r="A14735" s="44" t="s">
        <v>11661</v>
      </c>
      <c r="B14735" s="44" t="s">
        <v>970</v>
      </c>
      <c r="C14735" s="45">
        <v>231104</v>
      </c>
      <c r="D14735" s="45" t="s">
        <v>12340</v>
      </c>
      <c r="E14735" s="45" t="s">
        <v>9018</v>
      </c>
      <c r="AF14735" s="326"/>
    </row>
    <row r="14736" spans="1:32" x14ac:dyDescent="0.25">
      <c r="A14736" s="44" t="s">
        <v>11661</v>
      </c>
      <c r="B14736" s="44" t="s">
        <v>3598</v>
      </c>
      <c r="C14736" s="45">
        <v>230301</v>
      </c>
      <c r="D14736" s="45" t="s">
        <v>12340</v>
      </c>
      <c r="E14736" s="45" t="s">
        <v>5580</v>
      </c>
      <c r="AF14736" s="326"/>
    </row>
    <row r="14737" spans="1:32" x14ac:dyDescent="0.25">
      <c r="A14737" s="44" t="s">
        <v>11661</v>
      </c>
      <c r="B14737" s="44" t="s">
        <v>10031</v>
      </c>
      <c r="C14737" s="45">
        <v>240101</v>
      </c>
      <c r="D14737" s="45" t="s">
        <v>12340</v>
      </c>
      <c r="E14737" s="45" t="s">
        <v>10032</v>
      </c>
      <c r="AF14737" s="326"/>
    </row>
    <row r="14738" spans="1:32" x14ac:dyDescent="0.25">
      <c r="A14738" s="44" t="s">
        <v>19700</v>
      </c>
      <c r="B14738" s="44" t="s">
        <v>3298</v>
      </c>
      <c r="C14738" s="45">
        <v>26010402</v>
      </c>
      <c r="D14738" s="45" t="s">
        <v>12340</v>
      </c>
      <c r="E14738" s="45" t="s">
        <v>18836</v>
      </c>
      <c r="AF14738" s="326"/>
    </row>
    <row r="14739" spans="1:32" x14ac:dyDescent="0.25">
      <c r="A14739" s="44" t="s">
        <v>13765</v>
      </c>
      <c r="B14739" s="44" t="s">
        <v>3298</v>
      </c>
      <c r="C14739" s="45">
        <v>23010402</v>
      </c>
      <c r="D14739" s="45" t="s">
        <v>12340</v>
      </c>
      <c r="E14739" s="45" t="s">
        <v>5640</v>
      </c>
      <c r="AF14739" s="326"/>
    </row>
    <row r="14740" spans="1:32" x14ac:dyDescent="0.25">
      <c r="A14740" s="44" t="s">
        <v>13765</v>
      </c>
      <c r="B14740" s="44" t="s">
        <v>210</v>
      </c>
      <c r="C14740" s="45">
        <v>241001</v>
      </c>
      <c r="D14740" s="45" t="s">
        <v>12340</v>
      </c>
      <c r="E14740" s="45" t="s">
        <v>5650</v>
      </c>
      <c r="AF14740" s="326"/>
    </row>
    <row r="14741" spans="1:32" x14ac:dyDescent="0.25">
      <c r="A14741" s="44" t="s">
        <v>8980</v>
      </c>
      <c r="B14741" s="44" t="s">
        <v>8978</v>
      </c>
      <c r="C14741" s="45" t="s">
        <v>8981</v>
      </c>
      <c r="D14741" s="45" t="s">
        <v>12177</v>
      </c>
      <c r="E14741" s="45" t="s">
        <v>4380</v>
      </c>
      <c r="F14741" s="93"/>
      <c r="G14741" s="93"/>
      <c r="H14741" s="93"/>
      <c r="I14741" s="99"/>
      <c r="J14741" s="99"/>
      <c r="K14741" s="99"/>
      <c r="L14741" s="99"/>
      <c r="M14741" s="99"/>
      <c r="N14741" s="99"/>
      <c r="O14741" s="99"/>
      <c r="P14741" s="99"/>
      <c r="Q14741" s="99"/>
      <c r="R14741" s="99"/>
      <c r="S14741" s="99"/>
      <c r="T14741" s="99"/>
      <c r="U14741" s="99"/>
      <c r="V14741" s="99"/>
      <c r="W14741" s="99"/>
      <c r="X14741" s="99"/>
      <c r="Y14741" s="99"/>
      <c r="Z14741" s="99"/>
      <c r="AF14741" s="326"/>
    </row>
    <row r="14742" spans="1:32" x14ac:dyDescent="0.25">
      <c r="A14742" s="44" t="s">
        <v>8980</v>
      </c>
      <c r="B14742" s="44" t="s">
        <v>8978</v>
      </c>
      <c r="C14742" s="45" t="s">
        <v>8981</v>
      </c>
      <c r="D14742" s="93" t="s">
        <v>18817</v>
      </c>
      <c r="E14742" s="45" t="s">
        <v>4380</v>
      </c>
      <c r="F14742" s="379"/>
      <c r="G14742" s="379"/>
      <c r="H14742" s="379"/>
      <c r="I14742" s="380"/>
      <c r="J14742" s="380"/>
      <c r="K14742" s="380"/>
      <c r="L14742" s="380"/>
      <c r="M14742" s="380"/>
      <c r="N14742" s="380"/>
      <c r="O14742" s="380"/>
      <c r="P14742" s="380"/>
      <c r="Q14742" s="380"/>
      <c r="R14742" s="380"/>
      <c r="S14742" s="380"/>
      <c r="T14742" s="380"/>
      <c r="U14742" s="380"/>
      <c r="V14742" s="380"/>
      <c r="W14742" s="380"/>
      <c r="X14742" s="380"/>
      <c r="Y14742" s="380"/>
      <c r="Z14742" s="380"/>
      <c r="AA14742" s="380"/>
      <c r="AF14742" s="326"/>
    </row>
    <row r="14743" spans="1:32" x14ac:dyDescent="0.25">
      <c r="A14743" s="44" t="s">
        <v>8980</v>
      </c>
      <c r="B14743" s="44" t="s">
        <v>8978</v>
      </c>
      <c r="C14743" s="45" t="s">
        <v>8981</v>
      </c>
      <c r="D14743" s="45" t="s">
        <v>10697</v>
      </c>
      <c r="E14743" s="45" t="s">
        <v>4380</v>
      </c>
      <c r="F14743" s="93"/>
      <c r="G14743" s="93"/>
      <c r="H14743" s="93"/>
      <c r="I14743" s="99"/>
      <c r="J14743" s="99"/>
      <c r="K14743" s="99"/>
      <c r="L14743" s="44"/>
      <c r="M14743" s="44"/>
      <c r="N14743" s="99"/>
      <c r="O14743" s="99"/>
      <c r="P14743" s="99"/>
      <c r="Q14743" s="99"/>
      <c r="R14743" s="99"/>
      <c r="S14743" s="99"/>
      <c r="T14743" s="99"/>
      <c r="U14743" s="99"/>
      <c r="V14743" s="99"/>
      <c r="W14743" s="99"/>
      <c r="X14743" s="99"/>
      <c r="Y14743" s="99"/>
      <c r="Z14743" s="99"/>
      <c r="AF14743" s="326"/>
    </row>
    <row r="14744" spans="1:32" x14ac:dyDescent="0.25">
      <c r="A14744" s="44" t="s">
        <v>8570</v>
      </c>
      <c r="B14744" s="44" t="s">
        <v>8465</v>
      </c>
      <c r="C14744" s="45">
        <v>230804</v>
      </c>
      <c r="D14744" s="45" t="s">
        <v>12340</v>
      </c>
      <c r="E14744" s="45" t="s">
        <v>4380</v>
      </c>
      <c r="AF14744" s="326"/>
    </row>
    <row r="14745" spans="1:32" x14ac:dyDescent="0.25">
      <c r="A14745" s="44" t="s">
        <v>19701</v>
      </c>
      <c r="B14745" s="44" t="s">
        <v>5490</v>
      </c>
      <c r="C14745" s="45">
        <v>250603</v>
      </c>
      <c r="D14745" s="45" t="s">
        <v>12340</v>
      </c>
      <c r="E14745" s="45" t="s">
        <v>8383</v>
      </c>
      <c r="AF14745" s="326"/>
    </row>
    <row r="14746" spans="1:32" x14ac:dyDescent="0.25">
      <c r="A14746" s="44" t="s">
        <v>19689</v>
      </c>
      <c r="B14746" s="44" t="s">
        <v>18845</v>
      </c>
      <c r="C14746" s="45">
        <v>23110101</v>
      </c>
      <c r="D14746" s="45" t="s">
        <v>12340</v>
      </c>
      <c r="E14746" s="45" t="s">
        <v>9018</v>
      </c>
      <c r="AF14746" s="326"/>
    </row>
    <row r="14747" spans="1:32" x14ac:dyDescent="0.25">
      <c r="A14747" s="44" t="s">
        <v>19689</v>
      </c>
      <c r="B14747" s="44" t="s">
        <v>210</v>
      </c>
      <c r="C14747" s="45">
        <v>241001</v>
      </c>
      <c r="D14747" s="45" t="s">
        <v>12340</v>
      </c>
      <c r="E14747" s="45" t="s">
        <v>5650</v>
      </c>
      <c r="AF14747" s="326"/>
    </row>
    <row r="14748" spans="1:32" x14ac:dyDescent="0.25">
      <c r="A14748" s="44" t="s">
        <v>19689</v>
      </c>
      <c r="B14748" s="44" t="s">
        <v>18842</v>
      </c>
      <c r="C14748" s="45">
        <v>26020101</v>
      </c>
      <c r="D14748" s="45" t="s">
        <v>12340</v>
      </c>
      <c r="E14748" s="45" t="s">
        <v>10021</v>
      </c>
      <c r="AF14748" s="326"/>
    </row>
    <row r="14749" spans="1:32" x14ac:dyDescent="0.3">
      <c r="A14749" s="372" t="s">
        <v>5047</v>
      </c>
      <c r="B14749" s="372" t="s">
        <v>5064</v>
      </c>
      <c r="C14749" s="125" t="s">
        <v>16873</v>
      </c>
      <c r="D14749" s="32" t="s">
        <v>20621</v>
      </c>
      <c r="E14749" s="125" t="s">
        <v>10638</v>
      </c>
      <c r="F14749" s="125" t="s">
        <v>1236</v>
      </c>
      <c r="G14749" s="125" t="s">
        <v>1237</v>
      </c>
      <c r="AF14749" s="326"/>
    </row>
    <row r="14750" spans="1:32" x14ac:dyDescent="0.25">
      <c r="A14750" s="44" t="s">
        <v>19702</v>
      </c>
      <c r="B14750" s="44" t="s">
        <v>5460</v>
      </c>
      <c r="C14750" s="45">
        <v>251003</v>
      </c>
      <c r="D14750" s="45" t="s">
        <v>12340</v>
      </c>
      <c r="E14750" s="45" t="s">
        <v>12119</v>
      </c>
      <c r="AF14750" s="326"/>
    </row>
    <row r="14751" spans="1:32" x14ac:dyDescent="0.25">
      <c r="A14751" s="44" t="s">
        <v>19702</v>
      </c>
      <c r="B14751" s="44" t="s">
        <v>8465</v>
      </c>
      <c r="C14751" s="45">
        <v>230804</v>
      </c>
      <c r="D14751" s="45" t="s">
        <v>12340</v>
      </c>
      <c r="E14751" s="45" t="s">
        <v>4380</v>
      </c>
      <c r="AF14751" s="326"/>
    </row>
    <row r="14752" spans="1:32" x14ac:dyDescent="0.25">
      <c r="A14752" s="44" t="s">
        <v>19703</v>
      </c>
      <c r="B14752" s="44" t="s">
        <v>2433</v>
      </c>
      <c r="C14752" s="45">
        <v>230105</v>
      </c>
      <c r="D14752" s="45" t="s">
        <v>12340</v>
      </c>
      <c r="E14752" s="45" t="s">
        <v>5580</v>
      </c>
      <c r="AF14752" s="326"/>
    </row>
    <row r="14753" spans="1:32" x14ac:dyDescent="0.25">
      <c r="A14753" s="44" t="s">
        <v>19703</v>
      </c>
      <c r="B14753" s="44" t="s">
        <v>3298</v>
      </c>
      <c r="C14753" s="45">
        <v>26010402</v>
      </c>
      <c r="D14753" s="45" t="s">
        <v>12340</v>
      </c>
      <c r="E14753" s="45" t="s">
        <v>18836</v>
      </c>
      <c r="AF14753" s="326"/>
    </row>
    <row r="14754" spans="1:32" x14ac:dyDescent="0.25">
      <c r="A14754" s="44" t="s">
        <v>19703</v>
      </c>
      <c r="B14754" s="44" t="s">
        <v>5639</v>
      </c>
      <c r="C14754" s="45">
        <v>26010401</v>
      </c>
      <c r="D14754" s="45" t="s">
        <v>12340</v>
      </c>
      <c r="E14754" s="45" t="s">
        <v>18836</v>
      </c>
      <c r="AF14754" s="326"/>
    </row>
    <row r="14755" spans="1:32" x14ac:dyDescent="0.3">
      <c r="A14755" s="372" t="s">
        <v>7891</v>
      </c>
      <c r="B14755" s="372" t="s">
        <v>2383</v>
      </c>
      <c r="C14755" s="125" t="s">
        <v>20257</v>
      </c>
      <c r="D14755" s="32" t="s">
        <v>20621</v>
      </c>
      <c r="E14755" s="125" t="s">
        <v>8976</v>
      </c>
      <c r="F14755" s="125" t="s">
        <v>1236</v>
      </c>
      <c r="G14755" s="125" t="s">
        <v>1237</v>
      </c>
      <c r="AF14755" s="326"/>
    </row>
    <row r="14756" spans="1:32" x14ac:dyDescent="0.25">
      <c r="A14756" s="44" t="s">
        <v>7891</v>
      </c>
      <c r="B14756" s="44" t="s">
        <v>7697</v>
      </c>
      <c r="C14756" s="45" t="s">
        <v>7892</v>
      </c>
      <c r="D14756" s="46" t="s">
        <v>13037</v>
      </c>
      <c r="E14756" s="46">
        <v>46214</v>
      </c>
      <c r="AF14756" s="326"/>
    </row>
    <row r="14757" spans="1:32" x14ac:dyDescent="0.25">
      <c r="A14757" s="44" t="s">
        <v>7891</v>
      </c>
      <c r="B14757" s="44" t="s">
        <v>7697</v>
      </c>
      <c r="C14757" s="45" t="s">
        <v>7892</v>
      </c>
      <c r="D14757" s="46" t="s">
        <v>13037</v>
      </c>
      <c r="E14757" s="46">
        <v>46214</v>
      </c>
      <c r="AF14757" s="326"/>
    </row>
    <row r="14758" spans="1:32" x14ac:dyDescent="0.25">
      <c r="A14758" s="44" t="s">
        <v>7891</v>
      </c>
      <c r="B14758" s="44" t="s">
        <v>7697</v>
      </c>
      <c r="C14758" s="45" t="s">
        <v>7892</v>
      </c>
      <c r="D14758" s="46" t="s">
        <v>13037</v>
      </c>
      <c r="E14758" s="46">
        <v>46214</v>
      </c>
      <c r="AF14758" s="326"/>
    </row>
    <row r="14759" spans="1:32" x14ac:dyDescent="0.25">
      <c r="A14759" s="44" t="s">
        <v>7891</v>
      </c>
      <c r="B14759" s="44" t="s">
        <v>7697</v>
      </c>
      <c r="C14759" s="45" t="s">
        <v>7892</v>
      </c>
      <c r="D14759" s="46" t="s">
        <v>13037</v>
      </c>
      <c r="E14759" s="46">
        <v>46214</v>
      </c>
      <c r="AF14759" s="326"/>
    </row>
    <row r="14760" spans="1:32" x14ac:dyDescent="0.25">
      <c r="A14760" s="44" t="s">
        <v>7891</v>
      </c>
      <c r="B14760" s="44" t="s">
        <v>4105</v>
      </c>
      <c r="C14760" s="45" t="s">
        <v>15755</v>
      </c>
      <c r="D14760" s="46" t="s">
        <v>13037</v>
      </c>
      <c r="E14760" s="46">
        <v>46218</v>
      </c>
      <c r="AF14760" s="326"/>
    </row>
    <row r="14761" spans="1:32" x14ac:dyDescent="0.25">
      <c r="A14761" s="135" t="s">
        <v>6235</v>
      </c>
      <c r="B14761" s="131" t="s">
        <v>6205</v>
      </c>
      <c r="C14761" s="96" t="s">
        <v>6206</v>
      </c>
      <c r="D14761" s="96" t="s">
        <v>1250</v>
      </c>
      <c r="E14761" s="94">
        <v>46234</v>
      </c>
      <c r="F14761" s="93"/>
      <c r="G14761" s="93"/>
      <c r="H14761" s="93"/>
      <c r="I14761" s="99"/>
      <c r="J14761" s="99"/>
      <c r="K14761" s="99"/>
      <c r="L14761" s="44"/>
      <c r="M14761" s="44"/>
      <c r="N14761" s="99"/>
      <c r="O14761" s="99"/>
      <c r="P14761" s="99"/>
      <c r="Q14761" s="99"/>
      <c r="R14761" s="99"/>
      <c r="S14761" s="99"/>
      <c r="T14761" s="99"/>
      <c r="U14761" s="99"/>
      <c r="V14761" s="99"/>
      <c r="W14761" s="99"/>
      <c r="X14761" s="99"/>
      <c r="Y14761" s="99"/>
      <c r="Z14761" s="99"/>
      <c r="AA14761" s="380"/>
      <c r="AF14761" s="326"/>
    </row>
    <row r="14762" spans="1:32" x14ac:dyDescent="0.25">
      <c r="A14762" s="44" t="s">
        <v>4086</v>
      </c>
      <c r="B14762" s="44" t="s">
        <v>4087</v>
      </c>
      <c r="C14762" s="56" t="s">
        <v>4085</v>
      </c>
      <c r="D14762" s="146" t="s">
        <v>1540</v>
      </c>
      <c r="E14762" s="69">
        <v>45504</v>
      </c>
      <c r="F14762" s="93"/>
      <c r="G14762" s="93"/>
      <c r="H14762" s="93"/>
      <c r="I14762" s="99"/>
      <c r="J14762" s="99"/>
      <c r="K14762" s="99"/>
      <c r="L14762" s="44"/>
      <c r="M14762" s="44"/>
      <c r="N14762" s="99"/>
      <c r="O14762" s="99"/>
      <c r="P14762" s="99"/>
      <c r="Q14762" s="99"/>
      <c r="R14762" s="99"/>
      <c r="S14762" s="99"/>
      <c r="T14762" s="99"/>
      <c r="U14762" s="99"/>
      <c r="V14762" s="99"/>
      <c r="W14762" s="99"/>
      <c r="X14762" s="99"/>
      <c r="Y14762" s="99"/>
      <c r="Z14762" s="99"/>
      <c r="AF14762" s="326"/>
    </row>
    <row r="14763" spans="1:32" x14ac:dyDescent="0.25">
      <c r="A14763" s="44" t="s">
        <v>4086</v>
      </c>
      <c r="B14763" s="44" t="s">
        <v>13108</v>
      </c>
      <c r="C14763" s="45">
        <v>7.25</v>
      </c>
      <c r="D14763" s="45" t="s">
        <v>13565</v>
      </c>
      <c r="E14763" s="46">
        <v>47422</v>
      </c>
      <c r="F14763" s="45"/>
      <c r="G14763" s="93"/>
      <c r="H14763" s="93"/>
      <c r="I14763" s="99"/>
      <c r="J14763" s="99"/>
      <c r="K14763" s="99"/>
      <c r="L14763" s="99"/>
      <c r="M14763" s="99"/>
      <c r="N14763" s="99"/>
      <c r="O14763" s="99"/>
      <c r="P14763" s="99"/>
      <c r="Q14763" s="99"/>
      <c r="R14763" s="99"/>
      <c r="S14763" s="99"/>
      <c r="T14763" s="99"/>
      <c r="U14763" s="99"/>
      <c r="V14763" s="99"/>
      <c r="W14763" s="99"/>
      <c r="X14763" s="99"/>
      <c r="Y14763" s="99"/>
      <c r="Z14763" s="99"/>
      <c r="AF14763" s="326"/>
    </row>
    <row r="14764" spans="1:32" x14ac:dyDescent="0.25">
      <c r="A14764" s="44" t="s">
        <v>18194</v>
      </c>
      <c r="B14764" s="44" t="s">
        <v>18081</v>
      </c>
      <c r="C14764" s="45" t="s">
        <v>18456</v>
      </c>
      <c r="D14764" s="93" t="s">
        <v>3876</v>
      </c>
      <c r="E14764" s="359">
        <f>DATE(2029,9,26)</f>
        <v>47387</v>
      </c>
      <c r="F14764" s="93"/>
      <c r="G14764" s="93"/>
      <c r="H14764" s="93"/>
      <c r="I14764" s="99"/>
      <c r="J14764" s="99"/>
      <c r="K14764" s="99"/>
      <c r="L14764" s="99"/>
      <c r="M14764" s="99"/>
      <c r="N14764" s="99"/>
      <c r="O14764" s="99"/>
      <c r="P14764" s="99"/>
      <c r="Q14764" s="99"/>
      <c r="R14764" s="99"/>
      <c r="S14764" s="99"/>
      <c r="T14764" s="99"/>
      <c r="U14764" s="99"/>
      <c r="V14764" s="99"/>
      <c r="W14764" s="99"/>
      <c r="X14764" s="99"/>
      <c r="Y14764" s="99"/>
      <c r="Z14764" s="99"/>
      <c r="AF14764" s="326"/>
    </row>
    <row r="14765" spans="1:32" x14ac:dyDescent="0.25">
      <c r="A14765" s="44" t="s">
        <v>10319</v>
      </c>
      <c r="B14765" s="92" t="s">
        <v>10390</v>
      </c>
      <c r="C14765" s="56" t="s">
        <v>10129</v>
      </c>
      <c r="D14765" s="146" t="s">
        <v>10389</v>
      </c>
      <c r="E14765" s="107">
        <v>45838</v>
      </c>
      <c r="F14765" s="93"/>
      <c r="G14765" s="93"/>
      <c r="H14765" s="93"/>
      <c r="I14765" s="99"/>
      <c r="J14765" s="99"/>
      <c r="K14765" s="99"/>
      <c r="L14765" s="44"/>
      <c r="M14765" s="44"/>
      <c r="N14765" s="99"/>
      <c r="O14765" s="99"/>
      <c r="P14765" s="99"/>
      <c r="Q14765" s="99"/>
      <c r="R14765" s="99"/>
      <c r="S14765" s="99"/>
      <c r="T14765" s="99"/>
      <c r="U14765" s="99"/>
      <c r="V14765" s="99"/>
      <c r="W14765" s="99"/>
      <c r="X14765" s="99"/>
      <c r="Y14765" s="99"/>
      <c r="Z14765" s="99"/>
      <c r="AF14765" s="326"/>
    </row>
    <row r="14766" spans="1:32" x14ac:dyDescent="0.3">
      <c r="A14766" s="372" t="s">
        <v>12064</v>
      </c>
      <c r="B14766" s="372" t="s">
        <v>1201</v>
      </c>
      <c r="C14766" s="125" t="s">
        <v>11031</v>
      </c>
      <c r="D14766" s="32" t="s">
        <v>20621</v>
      </c>
      <c r="E14766" s="125" t="s">
        <v>5452</v>
      </c>
      <c r="F14766" s="125" t="s">
        <v>1237</v>
      </c>
      <c r="G14766" s="125" t="s">
        <v>1236</v>
      </c>
      <c r="AF14766" s="326"/>
    </row>
    <row r="14767" spans="1:32" x14ac:dyDescent="0.25">
      <c r="A14767" s="44" t="s">
        <v>15756</v>
      </c>
      <c r="B14767" s="44" t="s">
        <v>4105</v>
      </c>
      <c r="C14767" s="45" t="s">
        <v>15757</v>
      </c>
      <c r="D14767" s="46" t="s">
        <v>13037</v>
      </c>
      <c r="E14767" s="46">
        <v>46218</v>
      </c>
      <c r="AF14767" s="326"/>
    </row>
    <row r="14768" spans="1:32" x14ac:dyDescent="0.25">
      <c r="A14768" s="44" t="s">
        <v>8571</v>
      </c>
      <c r="B14768" s="44" t="s">
        <v>5447</v>
      </c>
      <c r="C14768" s="45">
        <v>230807</v>
      </c>
      <c r="D14768" s="45" t="s">
        <v>12340</v>
      </c>
      <c r="E14768" s="45" t="s">
        <v>8966</v>
      </c>
      <c r="AF14768" s="326"/>
    </row>
    <row r="14769" spans="1:32" x14ac:dyDescent="0.25">
      <c r="A14769" s="44" t="s">
        <v>19704</v>
      </c>
      <c r="B14769" s="44" t="s">
        <v>7119</v>
      </c>
      <c r="C14769" s="45">
        <v>26020102</v>
      </c>
      <c r="D14769" s="45" t="s">
        <v>12340</v>
      </c>
      <c r="E14769" s="45" t="s">
        <v>10021</v>
      </c>
      <c r="AF14769" s="326"/>
    </row>
    <row r="14770" spans="1:32" x14ac:dyDescent="0.25">
      <c r="A14770" s="44" t="s">
        <v>19704</v>
      </c>
      <c r="B14770" s="44" t="s">
        <v>3298</v>
      </c>
      <c r="C14770" s="45">
        <v>26010402</v>
      </c>
      <c r="D14770" s="45" t="s">
        <v>12340</v>
      </c>
      <c r="E14770" s="45" t="s">
        <v>18836</v>
      </c>
      <c r="AF14770" s="326"/>
    </row>
    <row r="14771" spans="1:32" x14ac:dyDescent="0.25">
      <c r="A14771" s="44" t="s">
        <v>9702</v>
      </c>
      <c r="B14771" s="44" t="s">
        <v>16000</v>
      </c>
      <c r="C14771" s="45" t="s">
        <v>9957</v>
      </c>
      <c r="D14771" s="93" t="s">
        <v>3876</v>
      </c>
      <c r="E14771" s="359">
        <f>DATE(2027,7,19)</f>
        <v>46587</v>
      </c>
      <c r="F14771" s="93"/>
      <c r="G14771" s="93"/>
      <c r="H14771" s="93"/>
      <c r="I14771" s="99"/>
      <c r="J14771" s="99"/>
      <c r="K14771" s="99"/>
      <c r="L14771" s="99"/>
      <c r="M14771" s="99"/>
      <c r="N14771" s="99"/>
      <c r="O14771" s="99"/>
      <c r="P14771" s="99"/>
      <c r="Q14771" s="99"/>
      <c r="R14771" s="99"/>
      <c r="S14771" s="99"/>
      <c r="T14771" s="99"/>
      <c r="U14771" s="99"/>
      <c r="V14771" s="99"/>
      <c r="W14771" s="99"/>
      <c r="X14771" s="99"/>
      <c r="Y14771" s="99"/>
      <c r="Z14771" s="99"/>
      <c r="AF14771" s="326"/>
    </row>
    <row r="14772" spans="1:32" x14ac:dyDescent="0.3">
      <c r="A14772" s="372" t="s">
        <v>20180</v>
      </c>
      <c r="B14772" s="372" t="s">
        <v>2384</v>
      </c>
      <c r="C14772" s="125" t="s">
        <v>20259</v>
      </c>
      <c r="D14772" s="32" t="s">
        <v>20621</v>
      </c>
      <c r="E14772" s="125" t="s">
        <v>8976</v>
      </c>
      <c r="F14772" s="125" t="s">
        <v>1236</v>
      </c>
      <c r="G14772" s="125" t="s">
        <v>1237</v>
      </c>
      <c r="AF14772" s="326"/>
    </row>
    <row r="14773" spans="1:32" x14ac:dyDescent="0.25">
      <c r="A14773" s="44" t="s">
        <v>2162</v>
      </c>
      <c r="B14773" s="44" t="s">
        <v>20342</v>
      </c>
      <c r="C14773" s="45" t="s">
        <v>10493</v>
      </c>
      <c r="D14773" s="32" t="s">
        <v>12570</v>
      </c>
      <c r="E14773" s="46">
        <v>46387</v>
      </c>
      <c r="AF14773" s="326"/>
    </row>
    <row r="14774" spans="1:32" x14ac:dyDescent="0.3">
      <c r="A14774" s="372" t="s">
        <v>16834</v>
      </c>
      <c r="B14774" s="372" t="s">
        <v>16875</v>
      </c>
      <c r="C14774" s="125" t="s">
        <v>16876</v>
      </c>
      <c r="D14774" s="32" t="s">
        <v>20621</v>
      </c>
      <c r="E14774" s="125" t="s">
        <v>16883</v>
      </c>
      <c r="F14774" s="125" t="s">
        <v>1237</v>
      </c>
      <c r="G14774" s="125" t="s">
        <v>1237</v>
      </c>
      <c r="AF14774" s="326"/>
    </row>
    <row r="14775" spans="1:32" x14ac:dyDescent="0.25">
      <c r="A14775" s="44" t="s">
        <v>11662</v>
      </c>
      <c r="B14775" s="44" t="s">
        <v>10031</v>
      </c>
      <c r="C14775" s="45">
        <v>240101</v>
      </c>
      <c r="D14775" s="45" t="s">
        <v>12340</v>
      </c>
      <c r="E14775" s="45" t="s">
        <v>10032</v>
      </c>
      <c r="AF14775" s="326"/>
    </row>
    <row r="14776" spans="1:32" x14ac:dyDescent="0.25">
      <c r="A14776" s="44" t="s">
        <v>17457</v>
      </c>
      <c r="B14776" s="44" t="s">
        <v>20363</v>
      </c>
      <c r="C14776" s="45" t="s">
        <v>16502</v>
      </c>
      <c r="D14776" s="32" t="s">
        <v>12570</v>
      </c>
      <c r="E14776" s="46">
        <v>46599</v>
      </c>
      <c r="AF14776" s="326"/>
    </row>
    <row r="14777" spans="1:32" x14ac:dyDescent="0.25">
      <c r="A14777" s="44" t="s">
        <v>305</v>
      </c>
      <c r="B14777" s="44" t="s">
        <v>152</v>
      </c>
      <c r="C14777" s="45" t="s">
        <v>7244</v>
      </c>
      <c r="D14777" s="45" t="s">
        <v>12177</v>
      </c>
      <c r="E14777" s="45" t="s">
        <v>4375</v>
      </c>
      <c r="F14777" s="93"/>
      <c r="G14777" s="93"/>
      <c r="H14777" s="93"/>
      <c r="I14777" s="99"/>
      <c r="J14777" s="99"/>
      <c r="K14777" s="99"/>
      <c r="L14777" s="99"/>
      <c r="M14777" s="99"/>
      <c r="N14777" s="99"/>
      <c r="O14777" s="99"/>
      <c r="P14777" s="99"/>
      <c r="Q14777" s="99"/>
      <c r="R14777" s="99"/>
      <c r="S14777" s="99"/>
      <c r="T14777" s="99"/>
      <c r="U14777" s="99"/>
      <c r="V14777" s="99"/>
      <c r="W14777" s="99"/>
      <c r="X14777" s="99"/>
      <c r="Y14777" s="99"/>
      <c r="Z14777" s="99"/>
      <c r="AF14777" s="326"/>
    </row>
    <row r="14778" spans="1:32" x14ac:dyDescent="0.25">
      <c r="A14778" s="44" t="s">
        <v>305</v>
      </c>
      <c r="B14778" s="44" t="s">
        <v>152</v>
      </c>
      <c r="C14778" s="45" t="s">
        <v>7244</v>
      </c>
      <c r="D14778" s="93" t="s">
        <v>18817</v>
      </c>
      <c r="E14778" s="45" t="s">
        <v>4375</v>
      </c>
      <c r="F14778" s="379"/>
      <c r="G14778" s="379"/>
      <c r="H14778" s="379"/>
      <c r="I14778" s="380"/>
      <c r="J14778" s="380"/>
      <c r="K14778" s="380"/>
      <c r="L14778" s="380"/>
      <c r="M14778" s="380"/>
      <c r="N14778" s="380"/>
      <c r="O14778" s="380"/>
      <c r="P14778" s="380"/>
      <c r="Q14778" s="380"/>
      <c r="R14778" s="380"/>
      <c r="S14778" s="380"/>
      <c r="T14778" s="380"/>
      <c r="U14778" s="380"/>
      <c r="V14778" s="380"/>
      <c r="W14778" s="380"/>
      <c r="X14778" s="380"/>
      <c r="Y14778" s="380"/>
      <c r="Z14778" s="380"/>
      <c r="AA14778" s="380"/>
      <c r="AF14778" s="326"/>
    </row>
    <row r="14779" spans="1:32" x14ac:dyDescent="0.25">
      <c r="A14779" s="44" t="s">
        <v>305</v>
      </c>
      <c r="B14779" s="44" t="s">
        <v>152</v>
      </c>
      <c r="C14779" s="45" t="s">
        <v>7244</v>
      </c>
      <c r="D14779" s="45" t="s">
        <v>10697</v>
      </c>
      <c r="E14779" s="46">
        <v>46295</v>
      </c>
      <c r="F14779" s="93"/>
      <c r="G14779" s="93"/>
      <c r="H14779" s="93"/>
      <c r="I14779" s="99"/>
      <c r="J14779" s="99"/>
      <c r="K14779" s="99"/>
      <c r="L14779" s="44"/>
      <c r="M14779" s="44"/>
      <c r="N14779" s="99"/>
      <c r="O14779" s="99"/>
      <c r="P14779" s="99"/>
      <c r="Q14779" s="99"/>
      <c r="R14779" s="99"/>
      <c r="S14779" s="99"/>
      <c r="T14779" s="99"/>
      <c r="U14779" s="99"/>
      <c r="V14779" s="99"/>
      <c r="W14779" s="99"/>
      <c r="X14779" s="99"/>
      <c r="Y14779" s="99"/>
      <c r="Z14779" s="99"/>
      <c r="AF14779" s="326"/>
    </row>
    <row r="14780" spans="1:32" x14ac:dyDescent="0.25">
      <c r="A14780" s="44" t="s">
        <v>15758</v>
      </c>
      <c r="B14780" s="44" t="s">
        <v>2610</v>
      </c>
      <c r="C14780" s="45" t="s">
        <v>15759</v>
      </c>
      <c r="D14780" s="46" t="s">
        <v>13037</v>
      </c>
      <c r="E14780" s="46">
        <v>46162</v>
      </c>
      <c r="AF14780" s="326"/>
    </row>
    <row r="14781" spans="1:32" x14ac:dyDescent="0.3">
      <c r="A14781" s="372" t="s">
        <v>13937</v>
      </c>
      <c r="B14781" s="372" t="s">
        <v>13880</v>
      </c>
      <c r="C14781" s="125" t="s">
        <v>13881</v>
      </c>
      <c r="D14781" s="32" t="s">
        <v>20621</v>
      </c>
      <c r="E14781" s="125" t="s">
        <v>5650</v>
      </c>
      <c r="F14781" s="125" t="s">
        <v>1237</v>
      </c>
      <c r="G14781" s="125" t="s">
        <v>1237</v>
      </c>
      <c r="AF14781" s="326"/>
    </row>
    <row r="14782" spans="1:32" x14ac:dyDescent="0.25">
      <c r="A14782" s="44" t="s">
        <v>12853</v>
      </c>
      <c r="B14782" s="44" t="s">
        <v>16327</v>
      </c>
      <c r="C14782" s="45" t="s">
        <v>12854</v>
      </c>
      <c r="D14782" s="93" t="s">
        <v>3876</v>
      </c>
      <c r="E14782" s="359">
        <f>DATE(2028,10,25)</f>
        <v>47051</v>
      </c>
      <c r="F14782" s="93"/>
      <c r="G14782" s="93"/>
      <c r="H14782" s="93"/>
      <c r="I14782" s="99"/>
      <c r="J14782" s="99"/>
      <c r="K14782" s="99"/>
      <c r="L14782" s="99"/>
      <c r="M14782" s="99"/>
      <c r="N14782" s="99"/>
      <c r="O14782" s="99"/>
      <c r="P14782" s="99"/>
      <c r="Q14782" s="99"/>
      <c r="R14782" s="99"/>
      <c r="S14782" s="99"/>
      <c r="T14782" s="99"/>
      <c r="U14782" s="99"/>
      <c r="V14782" s="99"/>
      <c r="W14782" s="99"/>
      <c r="X14782" s="99"/>
      <c r="Y14782" s="99"/>
      <c r="Z14782" s="99"/>
      <c r="AF14782" s="326"/>
    </row>
    <row r="14783" spans="1:32" x14ac:dyDescent="0.25">
      <c r="A14783" s="44" t="s">
        <v>14314</v>
      </c>
      <c r="B14783" s="44" t="s">
        <v>5639</v>
      </c>
      <c r="C14783" s="45">
        <v>25010401</v>
      </c>
      <c r="D14783" s="45" t="s">
        <v>12340</v>
      </c>
      <c r="E14783" s="45" t="s">
        <v>13581</v>
      </c>
      <c r="AF14783" s="326"/>
    </row>
    <row r="14784" spans="1:32" x14ac:dyDescent="0.25">
      <c r="A14784" s="44" t="s">
        <v>14314</v>
      </c>
      <c r="B14784" s="44" t="s">
        <v>3298</v>
      </c>
      <c r="C14784" s="45">
        <v>25010402</v>
      </c>
      <c r="D14784" s="45" t="s">
        <v>12340</v>
      </c>
      <c r="E14784" s="45" t="s">
        <v>13581</v>
      </c>
      <c r="AF14784" s="326"/>
    </row>
    <row r="14785" spans="1:32" x14ac:dyDescent="0.25">
      <c r="A14785" s="44" t="s">
        <v>4109</v>
      </c>
      <c r="B14785" s="44" t="s">
        <v>20339</v>
      </c>
      <c r="C14785" s="45" t="s">
        <v>4139</v>
      </c>
      <c r="D14785" s="32" t="s">
        <v>12570</v>
      </c>
      <c r="E14785" s="46">
        <v>46234</v>
      </c>
      <c r="AF14785" s="326"/>
    </row>
    <row r="14786" spans="1:32" x14ac:dyDescent="0.25">
      <c r="A14786" s="44" t="s">
        <v>4109</v>
      </c>
      <c r="B14786" s="44" t="s">
        <v>20368</v>
      </c>
      <c r="C14786" s="45" t="s">
        <v>5829</v>
      </c>
      <c r="D14786" s="32" t="s">
        <v>12570</v>
      </c>
      <c r="E14786" s="46">
        <v>46507</v>
      </c>
      <c r="AF14786" s="326"/>
    </row>
    <row r="14787" spans="1:32" x14ac:dyDescent="0.3">
      <c r="A14787" s="372" t="s">
        <v>16659</v>
      </c>
      <c r="B14787" s="372" t="s">
        <v>8693</v>
      </c>
      <c r="C14787" s="125" t="s">
        <v>8694</v>
      </c>
      <c r="D14787" s="32" t="s">
        <v>20621</v>
      </c>
      <c r="E14787" s="125" t="s">
        <v>8524</v>
      </c>
      <c r="F14787" s="125" t="s">
        <v>1236</v>
      </c>
      <c r="G14787" s="125" t="s">
        <v>1237</v>
      </c>
      <c r="AF14787" s="326"/>
    </row>
    <row r="14788" spans="1:32" x14ac:dyDescent="0.3">
      <c r="A14788" s="372" t="s">
        <v>16659</v>
      </c>
      <c r="B14788" s="372" t="s">
        <v>1662</v>
      </c>
      <c r="C14788" s="125" t="s">
        <v>16727</v>
      </c>
      <c r="D14788" s="32" t="s">
        <v>20621</v>
      </c>
      <c r="E14788" s="125" t="s">
        <v>12895</v>
      </c>
      <c r="F14788" s="125" t="s">
        <v>1236</v>
      </c>
      <c r="G14788" s="125" t="s">
        <v>1237</v>
      </c>
      <c r="AF14788" s="326"/>
    </row>
    <row r="14789" spans="1:32" x14ac:dyDescent="0.25">
      <c r="A14789" s="44" t="s">
        <v>17248</v>
      </c>
      <c r="B14789" s="44" t="s">
        <v>210</v>
      </c>
      <c r="C14789" s="45">
        <v>241001</v>
      </c>
      <c r="D14789" s="45" t="s">
        <v>12340</v>
      </c>
      <c r="E14789" s="45" t="s">
        <v>5650</v>
      </c>
      <c r="AF14789" s="326"/>
    </row>
    <row r="14790" spans="1:32" x14ac:dyDescent="0.25">
      <c r="A14790" s="44" t="s">
        <v>17248</v>
      </c>
      <c r="B14790" s="44" t="s">
        <v>5443</v>
      </c>
      <c r="C14790" s="45">
        <v>22010701</v>
      </c>
      <c r="D14790" s="45" t="s">
        <v>12340</v>
      </c>
      <c r="E14790" s="45" t="s">
        <v>5444</v>
      </c>
      <c r="AF14790" s="326"/>
    </row>
    <row r="14791" spans="1:32" x14ac:dyDescent="0.25">
      <c r="A14791" s="44" t="s">
        <v>17248</v>
      </c>
      <c r="B14791" s="44" t="s">
        <v>966</v>
      </c>
      <c r="C14791" s="45">
        <v>22010702</v>
      </c>
      <c r="D14791" s="45" t="s">
        <v>12340</v>
      </c>
      <c r="E14791" s="45" t="s">
        <v>5444</v>
      </c>
      <c r="AF14791" s="326"/>
    </row>
    <row r="14792" spans="1:32" x14ac:dyDescent="0.25">
      <c r="A14792" s="44" t="s">
        <v>10426</v>
      </c>
      <c r="B14792" s="44" t="s">
        <v>20398</v>
      </c>
      <c r="C14792" s="45" t="s">
        <v>14082</v>
      </c>
      <c r="D14792" s="32" t="s">
        <v>12570</v>
      </c>
      <c r="E14792" s="46">
        <v>46418</v>
      </c>
      <c r="AF14792" s="326"/>
    </row>
    <row r="14793" spans="1:32" x14ac:dyDescent="0.25">
      <c r="A14793" s="44" t="s">
        <v>18195</v>
      </c>
      <c r="B14793" s="44" t="s">
        <v>18196</v>
      </c>
      <c r="C14793" s="45" t="s">
        <v>18457</v>
      </c>
      <c r="D14793" s="93" t="s">
        <v>3876</v>
      </c>
      <c r="E14793" s="359">
        <f>DATE(2029,7,17)</f>
        <v>47316</v>
      </c>
      <c r="F14793" s="93"/>
      <c r="G14793" s="93"/>
      <c r="H14793" s="93"/>
      <c r="I14793" s="99"/>
      <c r="J14793" s="99"/>
      <c r="K14793" s="99"/>
      <c r="L14793" s="99"/>
      <c r="M14793" s="99"/>
      <c r="N14793" s="99"/>
      <c r="O14793" s="99"/>
      <c r="P14793" s="99"/>
      <c r="Q14793" s="99"/>
      <c r="R14793" s="99"/>
      <c r="S14793" s="99"/>
      <c r="T14793" s="99"/>
      <c r="U14793" s="99"/>
      <c r="V14793" s="99"/>
      <c r="W14793" s="99"/>
      <c r="X14793" s="99"/>
      <c r="Y14793" s="99"/>
      <c r="Z14793" s="99"/>
      <c r="AF14793" s="326"/>
    </row>
    <row r="14794" spans="1:32" x14ac:dyDescent="0.25">
      <c r="A14794" s="44" t="s">
        <v>17889</v>
      </c>
      <c r="B14794" s="44" t="s">
        <v>20356</v>
      </c>
      <c r="C14794" s="45" t="s">
        <v>17874</v>
      </c>
      <c r="D14794" s="32" t="s">
        <v>12570</v>
      </c>
      <c r="E14794" s="46">
        <v>46477</v>
      </c>
      <c r="AF14794" s="326"/>
    </row>
    <row r="14795" spans="1:32" x14ac:dyDescent="0.25">
      <c r="A14795" s="44" t="s">
        <v>14551</v>
      </c>
      <c r="B14795" s="44" t="s">
        <v>20343</v>
      </c>
      <c r="C14795" s="45" t="s">
        <v>14521</v>
      </c>
      <c r="D14795" s="32" t="s">
        <v>12570</v>
      </c>
      <c r="E14795" s="46">
        <v>46387</v>
      </c>
      <c r="AF14795" s="326"/>
    </row>
    <row r="14796" spans="1:32" x14ac:dyDescent="0.25">
      <c r="A14796" s="44" t="s">
        <v>1305</v>
      </c>
      <c r="B14796" s="44" t="s">
        <v>20397</v>
      </c>
      <c r="C14796" s="45" t="s">
        <v>5859</v>
      </c>
      <c r="D14796" s="32" t="s">
        <v>12570</v>
      </c>
      <c r="E14796" s="46">
        <v>46418</v>
      </c>
      <c r="AF14796" s="326"/>
    </row>
    <row r="14797" spans="1:32" x14ac:dyDescent="0.3">
      <c r="A14797" s="372" t="s">
        <v>20181</v>
      </c>
      <c r="B14797" s="372" t="s">
        <v>2383</v>
      </c>
      <c r="C14797" s="125" t="s">
        <v>20257</v>
      </c>
      <c r="D14797" s="32" t="s">
        <v>20621</v>
      </c>
      <c r="E14797" s="125" t="s">
        <v>8976</v>
      </c>
      <c r="F14797" s="125" t="s">
        <v>1236</v>
      </c>
      <c r="G14797" s="125" t="s">
        <v>1237</v>
      </c>
      <c r="AF14797" s="326"/>
    </row>
    <row r="14798" spans="1:32" x14ac:dyDescent="0.25">
      <c r="A14798" s="368" t="s">
        <v>15319</v>
      </c>
      <c r="B14798" s="256" t="s">
        <v>5955</v>
      </c>
      <c r="C14798" s="53" t="s">
        <v>15423</v>
      </c>
      <c r="D14798" s="93" t="s">
        <v>5891</v>
      </c>
      <c r="E14798" s="257">
        <v>47658</v>
      </c>
      <c r="F14798" s="93"/>
      <c r="G14798" s="93"/>
      <c r="H14798" s="93"/>
      <c r="I14798" s="99"/>
      <c r="J14798" s="99"/>
      <c r="K14798" s="99"/>
      <c r="L14798" s="99"/>
      <c r="M14798" s="99"/>
      <c r="N14798" s="99"/>
      <c r="O14798" s="99"/>
      <c r="P14798" s="99"/>
      <c r="Q14798" s="99"/>
      <c r="R14798" s="99"/>
      <c r="S14798" s="99"/>
      <c r="T14798" s="99"/>
      <c r="U14798" s="99"/>
      <c r="V14798" s="99"/>
      <c r="W14798" s="99"/>
      <c r="X14798" s="99"/>
      <c r="Y14798" s="99"/>
      <c r="Z14798" s="99"/>
      <c r="AF14798" s="326"/>
    </row>
    <row r="14799" spans="1:32" x14ac:dyDescent="0.25">
      <c r="A14799" s="256" t="s">
        <v>5998</v>
      </c>
      <c r="B14799" s="256" t="s">
        <v>5904</v>
      </c>
      <c r="C14799" s="53" t="s">
        <v>5999</v>
      </c>
      <c r="D14799" s="93" t="s">
        <v>5891</v>
      </c>
      <c r="E14799" s="257">
        <v>46569</v>
      </c>
      <c r="F14799" s="93"/>
      <c r="G14799" s="93"/>
      <c r="H14799" s="93"/>
      <c r="I14799" s="99"/>
      <c r="J14799" s="99"/>
      <c r="K14799" s="99"/>
      <c r="L14799" s="99"/>
      <c r="M14799" s="99"/>
      <c r="N14799" s="99"/>
      <c r="O14799" s="99"/>
      <c r="P14799" s="99"/>
      <c r="Q14799" s="99"/>
      <c r="R14799" s="99"/>
      <c r="S14799" s="99"/>
      <c r="T14799" s="99"/>
      <c r="U14799" s="99"/>
      <c r="V14799" s="99"/>
      <c r="W14799" s="99"/>
      <c r="X14799" s="99"/>
      <c r="Y14799" s="99"/>
      <c r="Z14799" s="99"/>
      <c r="AF14799" s="326"/>
    </row>
    <row r="14800" spans="1:32" x14ac:dyDescent="0.25">
      <c r="A14800" s="44" t="s">
        <v>9703</v>
      </c>
      <c r="B14800" s="44" t="s">
        <v>16328</v>
      </c>
      <c r="C14800" s="45" t="s">
        <v>16329</v>
      </c>
      <c r="D14800" s="93" t="s">
        <v>3876</v>
      </c>
      <c r="E14800" s="359">
        <f>DATE(2029,7,10)</f>
        <v>47309</v>
      </c>
      <c r="F14800" s="93"/>
      <c r="G14800" s="93"/>
      <c r="H14800" s="93"/>
      <c r="I14800" s="99"/>
      <c r="J14800" s="99"/>
      <c r="K14800" s="99"/>
      <c r="L14800" s="99"/>
      <c r="M14800" s="99"/>
      <c r="N14800" s="99"/>
      <c r="O14800" s="99"/>
      <c r="P14800" s="99"/>
      <c r="Q14800" s="99"/>
      <c r="R14800" s="99"/>
      <c r="S14800" s="99"/>
      <c r="T14800" s="99"/>
      <c r="U14800" s="99"/>
      <c r="V14800" s="99"/>
      <c r="W14800" s="99"/>
      <c r="X14800" s="99"/>
      <c r="Y14800" s="99"/>
      <c r="Z14800" s="99"/>
      <c r="AF14800" s="326"/>
    </row>
    <row r="14801" spans="1:32" x14ac:dyDescent="0.25">
      <c r="A14801" s="270" t="s">
        <v>15320</v>
      </c>
      <c r="B14801" s="256" t="s">
        <v>15289</v>
      </c>
      <c r="C14801" s="53" t="s">
        <v>15424</v>
      </c>
      <c r="D14801" s="93" t="s">
        <v>5891</v>
      </c>
      <c r="E14801" s="257">
        <v>47239</v>
      </c>
      <c r="F14801" s="93"/>
      <c r="G14801" s="93"/>
      <c r="H14801" s="93"/>
      <c r="I14801" s="99"/>
      <c r="J14801" s="99"/>
      <c r="K14801" s="99"/>
      <c r="L14801" s="99"/>
      <c r="M14801" s="99"/>
      <c r="N14801" s="99"/>
      <c r="O14801" s="99"/>
      <c r="P14801" s="99"/>
      <c r="Q14801" s="99"/>
      <c r="R14801" s="99"/>
      <c r="S14801" s="99"/>
      <c r="T14801" s="99"/>
      <c r="U14801" s="99"/>
      <c r="V14801" s="99"/>
      <c r="W14801" s="99"/>
      <c r="X14801" s="99"/>
      <c r="Y14801" s="99"/>
      <c r="Z14801" s="99"/>
      <c r="AF14801" s="326"/>
    </row>
    <row r="14802" spans="1:32" x14ac:dyDescent="0.3">
      <c r="A14802" s="372" t="s">
        <v>16660</v>
      </c>
      <c r="B14802" s="372" t="s">
        <v>1842</v>
      </c>
      <c r="C14802" s="125" t="s">
        <v>16723</v>
      </c>
      <c r="D14802" s="32" t="s">
        <v>20621</v>
      </c>
      <c r="E14802" s="125" t="s">
        <v>12895</v>
      </c>
      <c r="F14802" s="125" t="s">
        <v>1236</v>
      </c>
      <c r="G14802" s="125" t="s">
        <v>1237</v>
      </c>
      <c r="AF14802" s="326"/>
    </row>
    <row r="14803" spans="1:32" x14ac:dyDescent="0.25">
      <c r="A14803" s="44" t="s">
        <v>7054</v>
      </c>
      <c r="B14803" s="44" t="s">
        <v>5639</v>
      </c>
      <c r="C14803" s="45">
        <v>23010401</v>
      </c>
      <c r="D14803" s="45" t="s">
        <v>12340</v>
      </c>
      <c r="E14803" s="45" t="s">
        <v>5640</v>
      </c>
      <c r="AF14803" s="326"/>
    </row>
    <row r="14804" spans="1:32" x14ac:dyDescent="0.25">
      <c r="A14804" s="44" t="s">
        <v>17249</v>
      </c>
      <c r="B14804" s="44" t="s">
        <v>5490</v>
      </c>
      <c r="C14804" s="45">
        <v>250603</v>
      </c>
      <c r="D14804" s="45" t="s">
        <v>12340</v>
      </c>
      <c r="E14804" s="45" t="s">
        <v>8383</v>
      </c>
      <c r="AF14804" s="326"/>
    </row>
    <row r="14805" spans="1:32" x14ac:dyDescent="0.3">
      <c r="A14805" s="385" t="s">
        <v>18625</v>
      </c>
      <c r="B14805" s="385" t="s">
        <v>1339</v>
      </c>
      <c r="C14805" s="387" t="s">
        <v>18636</v>
      </c>
      <c r="D14805" s="93" t="s">
        <v>5007</v>
      </c>
      <c r="E14805" s="388">
        <v>46507</v>
      </c>
      <c r="AF14805" s="326"/>
    </row>
    <row r="14806" spans="1:32" x14ac:dyDescent="0.25">
      <c r="A14806" s="99" t="s">
        <v>7753</v>
      </c>
      <c r="B14806" s="92" t="s">
        <v>6150</v>
      </c>
      <c r="C14806" s="93" t="s">
        <v>7754</v>
      </c>
      <c r="D14806" s="93" t="s">
        <v>1250</v>
      </c>
      <c r="E14806" s="94">
        <v>46220</v>
      </c>
      <c r="F14806" s="93"/>
      <c r="G14806" s="93"/>
      <c r="H14806" s="93"/>
      <c r="I14806" s="99"/>
      <c r="J14806" s="99"/>
      <c r="K14806" s="99"/>
      <c r="L14806" s="44"/>
      <c r="M14806" s="44"/>
      <c r="N14806" s="99"/>
      <c r="O14806" s="99"/>
      <c r="P14806" s="99"/>
      <c r="Q14806" s="99"/>
      <c r="R14806" s="99"/>
      <c r="S14806" s="99"/>
      <c r="T14806" s="99"/>
      <c r="U14806" s="99"/>
      <c r="V14806" s="99"/>
      <c r="W14806" s="99"/>
      <c r="X14806" s="99"/>
      <c r="Y14806" s="99"/>
      <c r="Z14806" s="99"/>
      <c r="AA14806" s="380"/>
      <c r="AF14806" s="326"/>
    </row>
    <row r="14807" spans="1:32" x14ac:dyDescent="0.25">
      <c r="A14807" s="44" t="s">
        <v>19705</v>
      </c>
      <c r="B14807" s="44" t="s">
        <v>210</v>
      </c>
      <c r="C14807" s="45">
        <v>241001</v>
      </c>
      <c r="D14807" s="45" t="s">
        <v>12340</v>
      </c>
      <c r="E14807" s="45" t="s">
        <v>5650</v>
      </c>
      <c r="AF14807" s="326"/>
    </row>
    <row r="14808" spans="1:32" x14ac:dyDescent="0.25">
      <c r="A14808" s="44" t="s">
        <v>19705</v>
      </c>
      <c r="B14808" s="44" t="s">
        <v>986</v>
      </c>
      <c r="C14808" s="45">
        <v>240303</v>
      </c>
      <c r="D14808" s="45" t="s">
        <v>12340</v>
      </c>
      <c r="E14808" s="45" t="s">
        <v>2686</v>
      </c>
      <c r="AF14808" s="326"/>
    </row>
    <row r="14809" spans="1:32" x14ac:dyDescent="0.25">
      <c r="A14809" s="44" t="s">
        <v>19705</v>
      </c>
      <c r="B14809" s="44" t="s">
        <v>2433</v>
      </c>
      <c r="C14809" s="45">
        <v>220105</v>
      </c>
      <c r="D14809" s="45" t="s">
        <v>12340</v>
      </c>
      <c r="E14809" s="45" t="s">
        <v>2686</v>
      </c>
      <c r="AF14809" s="326"/>
    </row>
    <row r="14810" spans="1:32" x14ac:dyDescent="0.3">
      <c r="A14810" s="385" t="s">
        <v>14189</v>
      </c>
      <c r="B14810" s="385" t="s">
        <v>1339</v>
      </c>
      <c r="C14810" s="387">
        <v>24027</v>
      </c>
      <c r="D14810" s="93" t="s">
        <v>5007</v>
      </c>
      <c r="E14810" s="388">
        <v>46507</v>
      </c>
      <c r="AF14810" s="326"/>
    </row>
    <row r="14811" spans="1:32" x14ac:dyDescent="0.25">
      <c r="A14811" s="44" t="s">
        <v>19706</v>
      </c>
      <c r="B14811" s="44" t="s">
        <v>5639</v>
      </c>
      <c r="C14811" s="45">
        <v>26010401</v>
      </c>
      <c r="D14811" s="45" t="s">
        <v>12340</v>
      </c>
      <c r="E14811" s="45" t="s">
        <v>18836</v>
      </c>
      <c r="AF14811" s="326"/>
    </row>
    <row r="14812" spans="1:32" x14ac:dyDescent="0.25">
      <c r="A14812" s="44" t="s">
        <v>866</v>
      </c>
      <c r="B14812" s="44" t="s">
        <v>2433</v>
      </c>
      <c r="C14812" s="45">
        <v>230105</v>
      </c>
      <c r="D14812" s="45" t="s">
        <v>12340</v>
      </c>
      <c r="E14812" s="45" t="s">
        <v>5580</v>
      </c>
      <c r="AF14812" s="326"/>
    </row>
    <row r="14813" spans="1:32" x14ac:dyDescent="0.25">
      <c r="A14813" s="44" t="s">
        <v>8347</v>
      </c>
      <c r="B14813" s="44" t="s">
        <v>8377</v>
      </c>
      <c r="C14813" s="45">
        <v>230505</v>
      </c>
      <c r="D14813" s="45" t="s">
        <v>12340</v>
      </c>
      <c r="E14813" s="45" t="s">
        <v>7651</v>
      </c>
      <c r="AF14813" s="326"/>
    </row>
    <row r="14814" spans="1:32" x14ac:dyDescent="0.25">
      <c r="A14814" s="44" t="s">
        <v>3284</v>
      </c>
      <c r="B14814" s="44" t="s">
        <v>20360</v>
      </c>
      <c r="C14814" s="45" t="s">
        <v>17893</v>
      </c>
      <c r="D14814" s="32" t="s">
        <v>12570</v>
      </c>
      <c r="E14814" s="46">
        <v>46477</v>
      </c>
      <c r="AF14814" s="326"/>
    </row>
    <row r="14815" spans="1:32" x14ac:dyDescent="0.25">
      <c r="A14815" s="44" t="s">
        <v>7211</v>
      </c>
      <c r="B14815" s="44" t="s">
        <v>7212</v>
      </c>
      <c r="C14815" s="45" t="s">
        <v>7224</v>
      </c>
      <c r="D14815" s="45" t="s">
        <v>12177</v>
      </c>
      <c r="E14815" s="45" t="s">
        <v>7232</v>
      </c>
      <c r="F14815" s="93"/>
      <c r="G14815" s="93"/>
      <c r="H14815" s="93"/>
      <c r="I14815" s="99"/>
      <c r="J14815" s="99"/>
      <c r="K14815" s="99"/>
      <c r="L14815" s="99"/>
      <c r="M14815" s="99"/>
      <c r="N14815" s="99"/>
      <c r="O14815" s="99"/>
      <c r="P14815" s="99"/>
      <c r="Q14815" s="99"/>
      <c r="R14815" s="99"/>
      <c r="S14815" s="99"/>
      <c r="T14815" s="99"/>
      <c r="U14815" s="99"/>
      <c r="V14815" s="99"/>
      <c r="W14815" s="99"/>
      <c r="X14815" s="99"/>
      <c r="Y14815" s="99"/>
      <c r="Z14815" s="99"/>
      <c r="AF14815" s="326"/>
    </row>
    <row r="14816" spans="1:32" x14ac:dyDescent="0.25">
      <c r="A14816" s="44" t="s">
        <v>7211</v>
      </c>
      <c r="B14816" s="44" t="s">
        <v>7212</v>
      </c>
      <c r="C14816" s="45" t="s">
        <v>7224</v>
      </c>
      <c r="D14816" s="93" t="s">
        <v>18817</v>
      </c>
      <c r="E14816" s="45" t="s">
        <v>7232</v>
      </c>
      <c r="F14816" s="379"/>
      <c r="G14816" s="379"/>
      <c r="H14816" s="379"/>
      <c r="I14816" s="380"/>
      <c r="J14816" s="380"/>
      <c r="K14816" s="380"/>
      <c r="L14816" s="380"/>
      <c r="M14816" s="380"/>
      <c r="N14816" s="380"/>
      <c r="O14816" s="380"/>
      <c r="P14816" s="380"/>
      <c r="Q14816" s="380"/>
      <c r="R14816" s="380"/>
      <c r="S14816" s="380"/>
      <c r="T14816" s="380"/>
      <c r="U14816" s="380"/>
      <c r="V14816" s="380"/>
      <c r="W14816" s="380"/>
      <c r="X14816" s="380"/>
      <c r="Y14816" s="380"/>
      <c r="Z14816" s="380"/>
      <c r="AA14816" s="380"/>
      <c r="AF14816" s="326"/>
    </row>
    <row r="14817" spans="1:32" x14ac:dyDescent="0.25">
      <c r="A14817" s="44" t="s">
        <v>7211</v>
      </c>
      <c r="B14817" s="44" t="s">
        <v>7212</v>
      </c>
      <c r="C14817" s="45" t="s">
        <v>7224</v>
      </c>
      <c r="D14817" s="45" t="s">
        <v>10697</v>
      </c>
      <c r="E14817" s="45" t="s">
        <v>7232</v>
      </c>
      <c r="F14817" s="93"/>
      <c r="G14817" s="93"/>
      <c r="H14817" s="93"/>
      <c r="I14817" s="99"/>
      <c r="J14817" s="99"/>
      <c r="K14817" s="99"/>
      <c r="L14817" s="44"/>
      <c r="M14817" s="44"/>
      <c r="N14817" s="99"/>
      <c r="O14817" s="99"/>
      <c r="P14817" s="99"/>
      <c r="Q14817" s="99"/>
      <c r="R14817" s="99"/>
      <c r="S14817" s="99"/>
      <c r="T14817" s="99"/>
      <c r="U14817" s="99"/>
      <c r="V14817" s="99"/>
      <c r="W14817" s="99"/>
      <c r="X14817" s="99"/>
      <c r="Y14817" s="99"/>
      <c r="Z14817" s="99"/>
      <c r="AF14817" s="326"/>
    </row>
    <row r="14818" spans="1:32" x14ac:dyDescent="0.3">
      <c r="A14818" s="372" t="s">
        <v>12498</v>
      </c>
      <c r="B14818" s="372" t="s">
        <v>4223</v>
      </c>
      <c r="C14818" s="125" t="s">
        <v>12347</v>
      </c>
      <c r="D14818" s="32" t="s">
        <v>20621</v>
      </c>
      <c r="E14818" s="125" t="s">
        <v>5075</v>
      </c>
      <c r="F14818" s="125" t="s">
        <v>1236</v>
      </c>
      <c r="G14818" s="125" t="s">
        <v>1237</v>
      </c>
      <c r="AF14818" s="326"/>
    </row>
    <row r="14819" spans="1:32" x14ac:dyDescent="0.25">
      <c r="A14819" s="44" t="s">
        <v>11663</v>
      </c>
      <c r="B14819" s="44" t="s">
        <v>18874</v>
      </c>
      <c r="C14819" s="45">
        <v>24060301</v>
      </c>
      <c r="D14819" s="45" t="s">
        <v>12340</v>
      </c>
      <c r="E14819" s="45" t="s">
        <v>5235</v>
      </c>
      <c r="AF14819" s="326"/>
    </row>
    <row r="14820" spans="1:32" x14ac:dyDescent="0.25">
      <c r="A14820" s="44" t="s">
        <v>11663</v>
      </c>
      <c r="B14820" s="44" t="s">
        <v>8373</v>
      </c>
      <c r="C14820" s="45">
        <v>230603</v>
      </c>
      <c r="D14820" s="45" t="s">
        <v>12340</v>
      </c>
      <c r="E14820" s="45" t="s">
        <v>4471</v>
      </c>
      <c r="AF14820" s="326"/>
    </row>
    <row r="14821" spans="1:32" x14ac:dyDescent="0.25">
      <c r="A14821" s="44" t="s">
        <v>11663</v>
      </c>
      <c r="B14821" s="44" t="s">
        <v>8464</v>
      </c>
      <c r="C14821" s="45">
        <v>230701</v>
      </c>
      <c r="D14821" s="45" t="s">
        <v>12340</v>
      </c>
      <c r="E14821" s="45" t="s">
        <v>4375</v>
      </c>
      <c r="AF14821" s="326"/>
    </row>
    <row r="14822" spans="1:32" x14ac:dyDescent="0.25">
      <c r="A14822" s="44" t="s">
        <v>11663</v>
      </c>
      <c r="B14822" s="44" t="s">
        <v>3160</v>
      </c>
      <c r="C14822" s="45">
        <v>230901</v>
      </c>
      <c r="D14822" s="45" t="s">
        <v>12340</v>
      </c>
      <c r="E14822" s="45" t="s">
        <v>8524</v>
      </c>
      <c r="AF14822" s="326"/>
    </row>
    <row r="14823" spans="1:32" x14ac:dyDescent="0.25">
      <c r="A14823" s="44" t="s">
        <v>17250</v>
      </c>
      <c r="B14823" s="44" t="s">
        <v>16913</v>
      </c>
      <c r="C14823" s="45">
        <v>25050102</v>
      </c>
      <c r="D14823" s="45" t="s">
        <v>12340</v>
      </c>
      <c r="E14823" s="45" t="s">
        <v>7651</v>
      </c>
      <c r="AF14823" s="326"/>
    </row>
    <row r="14824" spans="1:32" x14ac:dyDescent="0.25">
      <c r="A14824" s="44" t="s">
        <v>17250</v>
      </c>
      <c r="B14824" s="44" t="s">
        <v>16912</v>
      </c>
      <c r="C14824" s="45">
        <v>25050101</v>
      </c>
      <c r="D14824" s="45" t="s">
        <v>12340</v>
      </c>
      <c r="E14824" s="45" t="s">
        <v>7651</v>
      </c>
      <c r="AF14824" s="326"/>
    </row>
    <row r="14825" spans="1:32" x14ac:dyDescent="0.25">
      <c r="A14825" s="44" t="s">
        <v>17251</v>
      </c>
      <c r="B14825" s="44" t="s">
        <v>3598</v>
      </c>
      <c r="C14825" s="45">
        <v>250303</v>
      </c>
      <c r="D14825" s="45" t="s">
        <v>12340</v>
      </c>
      <c r="E14825" s="45" t="s">
        <v>12896</v>
      </c>
      <c r="AF14825" s="326"/>
    </row>
    <row r="14826" spans="1:32" x14ac:dyDescent="0.25">
      <c r="A14826" s="44" t="s">
        <v>17846</v>
      </c>
      <c r="B14826" s="44" t="s">
        <v>20343</v>
      </c>
      <c r="C14826" s="45" t="s">
        <v>17817</v>
      </c>
      <c r="D14826" s="32" t="s">
        <v>12570</v>
      </c>
      <c r="E14826" s="46">
        <v>46387</v>
      </c>
      <c r="AF14826" s="326"/>
    </row>
    <row r="14827" spans="1:32" x14ac:dyDescent="0.25">
      <c r="A14827" s="44" t="s">
        <v>19707</v>
      </c>
      <c r="B14827" s="44" t="s">
        <v>5447</v>
      </c>
      <c r="C14827" s="45">
        <v>250802</v>
      </c>
      <c r="D14827" s="45" t="s">
        <v>12340</v>
      </c>
      <c r="E14827" s="45" t="s">
        <v>10682</v>
      </c>
      <c r="AF14827" s="326"/>
    </row>
    <row r="14828" spans="1:32" x14ac:dyDescent="0.25">
      <c r="A14828" s="44" t="s">
        <v>15083</v>
      </c>
      <c r="B14828" s="44" t="s">
        <v>15079</v>
      </c>
      <c r="C14828" s="45" t="s">
        <v>15084</v>
      </c>
      <c r="D14828" s="45" t="s">
        <v>12177</v>
      </c>
      <c r="E14828" s="45" t="s">
        <v>7228</v>
      </c>
      <c r="F14828" s="93"/>
      <c r="G14828" s="93"/>
      <c r="H14828" s="93"/>
      <c r="I14828" s="99"/>
      <c r="J14828" s="99"/>
      <c r="K14828" s="99"/>
      <c r="L14828" s="99"/>
      <c r="M14828" s="99"/>
      <c r="N14828" s="99"/>
      <c r="O14828" s="99"/>
      <c r="P14828" s="99"/>
      <c r="Q14828" s="99"/>
      <c r="R14828" s="99"/>
      <c r="S14828" s="99"/>
      <c r="T14828" s="99"/>
      <c r="U14828" s="99"/>
      <c r="V14828" s="99"/>
      <c r="W14828" s="99"/>
      <c r="X14828" s="99"/>
      <c r="Y14828" s="99"/>
      <c r="Z14828" s="99"/>
      <c r="AF14828" s="326"/>
    </row>
    <row r="14829" spans="1:32" x14ac:dyDescent="0.25">
      <c r="A14829" s="44" t="s">
        <v>15083</v>
      </c>
      <c r="B14829" s="44" t="s">
        <v>15079</v>
      </c>
      <c r="C14829" s="45" t="s">
        <v>15084</v>
      </c>
      <c r="D14829" s="93" t="s">
        <v>18817</v>
      </c>
      <c r="E14829" s="45" t="s">
        <v>7228</v>
      </c>
      <c r="F14829" s="379"/>
      <c r="G14829" s="379"/>
      <c r="H14829" s="379"/>
      <c r="I14829" s="380"/>
      <c r="J14829" s="380"/>
      <c r="K14829" s="380"/>
      <c r="L14829" s="380"/>
      <c r="M14829" s="380"/>
      <c r="N14829" s="380"/>
      <c r="O14829" s="380"/>
      <c r="P14829" s="380"/>
      <c r="Q14829" s="380"/>
      <c r="R14829" s="380"/>
      <c r="S14829" s="380"/>
      <c r="T14829" s="380"/>
      <c r="U14829" s="380"/>
      <c r="V14829" s="380"/>
      <c r="W14829" s="380"/>
      <c r="X14829" s="380"/>
      <c r="Y14829" s="380"/>
      <c r="Z14829" s="380"/>
      <c r="AA14829" s="380"/>
      <c r="AF14829" s="326"/>
    </row>
    <row r="14830" spans="1:32" x14ac:dyDescent="0.25">
      <c r="A14830" s="44" t="s">
        <v>9104</v>
      </c>
      <c r="B14830" s="44" t="s">
        <v>9020</v>
      </c>
      <c r="C14830" s="45">
        <v>230905</v>
      </c>
      <c r="D14830" s="45" t="s">
        <v>12340</v>
      </c>
      <c r="E14830" s="45" t="s">
        <v>8524</v>
      </c>
      <c r="AF14830" s="326"/>
    </row>
    <row r="14831" spans="1:32" x14ac:dyDescent="0.3">
      <c r="A14831" s="372" t="s">
        <v>2263</v>
      </c>
      <c r="B14831" s="372" t="s">
        <v>1214</v>
      </c>
      <c r="C14831" s="125" t="s">
        <v>18610</v>
      </c>
      <c r="D14831" s="32" t="s">
        <v>20621</v>
      </c>
      <c r="E14831" s="125" t="s">
        <v>8976</v>
      </c>
      <c r="F14831" s="125" t="s">
        <v>1236</v>
      </c>
      <c r="G14831" s="125" t="s">
        <v>1237</v>
      </c>
      <c r="AF14831" s="326"/>
    </row>
    <row r="14832" spans="1:32" x14ac:dyDescent="0.3">
      <c r="A14832" s="372" t="s">
        <v>20182</v>
      </c>
      <c r="B14832" s="372" t="s">
        <v>1214</v>
      </c>
      <c r="C14832" s="125" t="s">
        <v>18610</v>
      </c>
      <c r="D14832" s="32" t="s">
        <v>20621</v>
      </c>
      <c r="E14832" s="125" t="s">
        <v>8976</v>
      </c>
      <c r="F14832" s="125" t="s">
        <v>1237</v>
      </c>
      <c r="G14832" s="125" t="s">
        <v>1237</v>
      </c>
      <c r="AF14832" s="326"/>
    </row>
    <row r="14833" spans="1:32" x14ac:dyDescent="0.25">
      <c r="A14833" s="44" t="s">
        <v>6716</v>
      </c>
      <c r="B14833" s="44" t="s">
        <v>3597</v>
      </c>
      <c r="C14833" s="56" t="s">
        <v>6791</v>
      </c>
      <c r="D14833" s="146" t="s">
        <v>1540</v>
      </c>
      <c r="E14833" s="69">
        <v>45382</v>
      </c>
      <c r="F14833" s="45"/>
      <c r="G14833" s="45"/>
      <c r="H14833" s="93"/>
      <c r="I14833" s="99"/>
      <c r="J14833" s="99"/>
      <c r="K14833" s="99"/>
      <c r="L14833" s="44"/>
      <c r="M14833" s="44"/>
      <c r="N14833" s="99"/>
      <c r="O14833" s="99"/>
      <c r="P14833" s="99"/>
      <c r="Q14833" s="99"/>
      <c r="R14833" s="99"/>
      <c r="S14833" s="99"/>
      <c r="T14833" s="99"/>
      <c r="U14833" s="99"/>
      <c r="V14833" s="99"/>
      <c r="W14833" s="99"/>
      <c r="X14833" s="99"/>
      <c r="Y14833" s="99"/>
      <c r="Z14833" s="99"/>
      <c r="AF14833" s="326"/>
    </row>
    <row r="14834" spans="1:32" x14ac:dyDescent="0.25">
      <c r="A14834" s="44" t="s">
        <v>6716</v>
      </c>
      <c r="B14834" s="44" t="s">
        <v>20364</v>
      </c>
      <c r="C14834" s="45" t="s">
        <v>7329</v>
      </c>
      <c r="D14834" s="32" t="s">
        <v>12570</v>
      </c>
      <c r="E14834" s="46">
        <v>46507</v>
      </c>
      <c r="AF14834" s="326"/>
    </row>
    <row r="14835" spans="1:32" x14ac:dyDescent="0.25">
      <c r="A14835" s="44" t="s">
        <v>7055</v>
      </c>
      <c r="B14835" s="44" t="s">
        <v>8376</v>
      </c>
      <c r="C14835" s="45">
        <v>230501</v>
      </c>
      <c r="D14835" s="45" t="s">
        <v>12340</v>
      </c>
      <c r="E14835" s="45" t="s">
        <v>8252</v>
      </c>
      <c r="AF14835" s="326"/>
    </row>
    <row r="14836" spans="1:32" x14ac:dyDescent="0.25">
      <c r="A14836" s="44" t="s">
        <v>7055</v>
      </c>
      <c r="B14836" s="44" t="s">
        <v>8375</v>
      </c>
      <c r="C14836" s="45">
        <v>230604</v>
      </c>
      <c r="D14836" s="45" t="s">
        <v>12340</v>
      </c>
      <c r="E14836" s="45" t="s">
        <v>4471</v>
      </c>
      <c r="AF14836" s="326"/>
    </row>
    <row r="14837" spans="1:32" x14ac:dyDescent="0.25">
      <c r="A14837" s="44" t="s">
        <v>7055</v>
      </c>
      <c r="B14837" s="44" t="s">
        <v>3597</v>
      </c>
      <c r="C14837" s="45">
        <v>250503</v>
      </c>
      <c r="D14837" s="45" t="s">
        <v>12340</v>
      </c>
      <c r="E14837" s="45" t="s">
        <v>16904</v>
      </c>
      <c r="AF14837" s="326"/>
    </row>
    <row r="14838" spans="1:32" x14ac:dyDescent="0.25">
      <c r="A14838" s="44" t="s">
        <v>7055</v>
      </c>
      <c r="B14838" s="44" t="s">
        <v>5639</v>
      </c>
      <c r="C14838" s="45">
        <v>23010401</v>
      </c>
      <c r="D14838" s="45" t="s">
        <v>12340</v>
      </c>
      <c r="E14838" s="45" t="s">
        <v>5640</v>
      </c>
      <c r="AF14838" s="326"/>
    </row>
    <row r="14839" spans="1:32" x14ac:dyDescent="0.25">
      <c r="A14839" s="44" t="s">
        <v>9704</v>
      </c>
      <c r="B14839" s="44" t="s">
        <v>18197</v>
      </c>
      <c r="C14839" s="45" t="s">
        <v>18458</v>
      </c>
      <c r="D14839" s="93" t="s">
        <v>3876</v>
      </c>
      <c r="E14839" s="359">
        <f>DATE(2029,7,24)</f>
        <v>47323</v>
      </c>
      <c r="F14839" s="93"/>
      <c r="G14839" s="93"/>
      <c r="H14839" s="93"/>
      <c r="I14839" s="99"/>
      <c r="J14839" s="99"/>
      <c r="K14839" s="99"/>
      <c r="L14839" s="99"/>
      <c r="M14839" s="99"/>
      <c r="N14839" s="99"/>
      <c r="O14839" s="99"/>
      <c r="P14839" s="99"/>
      <c r="Q14839" s="99"/>
      <c r="R14839" s="99"/>
      <c r="S14839" s="99"/>
      <c r="T14839" s="99"/>
      <c r="U14839" s="99"/>
      <c r="V14839" s="99"/>
      <c r="W14839" s="99"/>
      <c r="X14839" s="99"/>
      <c r="Y14839" s="99"/>
      <c r="Z14839" s="99"/>
      <c r="AF14839" s="326"/>
    </row>
    <row r="14840" spans="1:32" x14ac:dyDescent="0.25">
      <c r="A14840" s="44" t="s">
        <v>1898</v>
      </c>
      <c r="B14840" s="113" t="s">
        <v>1899</v>
      </c>
      <c r="C14840" s="97" t="s">
        <v>6081</v>
      </c>
      <c r="D14840" s="97" t="s">
        <v>1901</v>
      </c>
      <c r="E14840" s="64">
        <v>46516</v>
      </c>
      <c r="F14840" s="93"/>
      <c r="G14840" s="93"/>
      <c r="H14840" s="93" t="s">
        <v>1384</v>
      </c>
      <c r="I14840" s="99"/>
      <c r="J14840" s="99"/>
      <c r="K14840" s="99"/>
      <c r="L14840" s="44"/>
      <c r="M14840" s="44"/>
      <c r="N14840" s="99"/>
      <c r="O14840" s="99"/>
      <c r="P14840" s="99"/>
      <c r="Q14840" s="99"/>
      <c r="R14840" s="99"/>
      <c r="S14840" s="99"/>
      <c r="T14840" s="99"/>
      <c r="U14840" s="99"/>
      <c r="V14840" s="99"/>
      <c r="W14840" s="99"/>
      <c r="X14840" s="99"/>
      <c r="Y14840" s="99"/>
      <c r="Z14840" s="99"/>
      <c r="AF14840" s="326"/>
    </row>
    <row r="14841" spans="1:32" x14ac:dyDescent="0.3">
      <c r="A14841" s="372" t="s">
        <v>12065</v>
      </c>
      <c r="B14841" s="372" t="s">
        <v>4057</v>
      </c>
      <c r="C14841" s="125" t="s">
        <v>11933</v>
      </c>
      <c r="D14841" s="32" t="s">
        <v>20621</v>
      </c>
      <c r="E14841" s="125" t="s">
        <v>5311</v>
      </c>
      <c r="F14841" s="125" t="s">
        <v>1236</v>
      </c>
      <c r="G14841" s="125" t="s">
        <v>1236</v>
      </c>
      <c r="AF14841" s="326"/>
    </row>
    <row r="14842" spans="1:32" x14ac:dyDescent="0.25">
      <c r="A14842" s="44" t="s">
        <v>17252</v>
      </c>
      <c r="B14842" s="44" t="s">
        <v>16907</v>
      </c>
      <c r="C14842" s="45">
        <v>25050401</v>
      </c>
      <c r="D14842" s="45" t="s">
        <v>12340</v>
      </c>
      <c r="E14842" s="45" t="s">
        <v>7651</v>
      </c>
      <c r="AF14842" s="326"/>
    </row>
    <row r="14843" spans="1:32" x14ac:dyDescent="0.25">
      <c r="A14843" s="44" t="s">
        <v>19708</v>
      </c>
      <c r="B14843" s="44" t="s">
        <v>11299</v>
      </c>
      <c r="C14843" s="45">
        <v>24020301</v>
      </c>
      <c r="D14843" s="45" t="s">
        <v>12340</v>
      </c>
      <c r="E14843" s="45" t="s">
        <v>5444</v>
      </c>
      <c r="AF14843" s="326"/>
    </row>
    <row r="14844" spans="1:32" x14ac:dyDescent="0.25">
      <c r="A14844" s="44" t="s">
        <v>19708</v>
      </c>
      <c r="B14844" s="44" t="s">
        <v>3299</v>
      </c>
      <c r="C14844" s="45">
        <v>24020302</v>
      </c>
      <c r="D14844" s="45" t="s">
        <v>12340</v>
      </c>
      <c r="E14844" s="45" t="s">
        <v>5444</v>
      </c>
      <c r="AF14844" s="326"/>
    </row>
    <row r="14845" spans="1:32" x14ac:dyDescent="0.25">
      <c r="A14845" s="44" t="s">
        <v>19709</v>
      </c>
      <c r="B14845" s="44" t="s">
        <v>2451</v>
      </c>
      <c r="C14845" s="45">
        <v>251004</v>
      </c>
      <c r="D14845" s="45" t="s">
        <v>12340</v>
      </c>
      <c r="E14845" s="45" t="s">
        <v>12119</v>
      </c>
      <c r="AF14845" s="326"/>
    </row>
    <row r="14846" spans="1:32" x14ac:dyDescent="0.25">
      <c r="A14846" s="67" t="s">
        <v>95</v>
      </c>
      <c r="B14846" s="57" t="s">
        <v>1346</v>
      </c>
      <c r="C14846" s="62">
        <v>2502</v>
      </c>
      <c r="D14846" s="93" t="s">
        <v>5007</v>
      </c>
      <c r="E14846" s="60">
        <v>46326</v>
      </c>
      <c r="F14846" s="379"/>
      <c r="G14846" s="379"/>
      <c r="H14846" s="379"/>
      <c r="I14846" s="380"/>
      <c r="J14846" s="380"/>
      <c r="K14846" s="380"/>
      <c r="L14846" s="380"/>
      <c r="M14846" s="380"/>
      <c r="N14846" s="380"/>
      <c r="O14846" s="380"/>
      <c r="P14846" s="380"/>
      <c r="Q14846" s="380"/>
      <c r="R14846" s="380"/>
      <c r="S14846" s="380"/>
      <c r="T14846" s="380"/>
      <c r="U14846" s="380"/>
      <c r="V14846" s="380"/>
      <c r="W14846" s="380"/>
      <c r="X14846" s="380"/>
      <c r="Y14846" s="380"/>
      <c r="Z14846" s="380"/>
      <c r="AA14846" s="380"/>
      <c r="AF14846" s="326"/>
    </row>
    <row r="14847" spans="1:32" x14ac:dyDescent="0.3">
      <c r="A14847" s="57" t="s">
        <v>95</v>
      </c>
      <c r="B14847" s="57" t="s">
        <v>4975</v>
      </c>
      <c r="C14847" s="62">
        <v>2509</v>
      </c>
      <c r="D14847" s="93" t="s">
        <v>5007</v>
      </c>
      <c r="E14847" s="60">
        <v>46374</v>
      </c>
      <c r="F14847" s="379"/>
      <c r="G14847" s="379"/>
      <c r="H14847" s="379"/>
      <c r="I14847" s="380"/>
      <c r="J14847" s="380"/>
      <c r="K14847" s="380"/>
      <c r="L14847" s="380"/>
      <c r="M14847" s="380"/>
      <c r="N14847" s="380"/>
      <c r="O14847" s="380"/>
      <c r="P14847" s="380"/>
      <c r="Q14847" s="380"/>
      <c r="R14847" s="380"/>
      <c r="S14847" s="380"/>
      <c r="T14847" s="380"/>
      <c r="U14847" s="380"/>
      <c r="V14847" s="380"/>
      <c r="W14847" s="380"/>
      <c r="X14847" s="380"/>
      <c r="Y14847" s="380"/>
      <c r="Z14847" s="380"/>
      <c r="AA14847" s="380"/>
      <c r="AF14847" s="326"/>
    </row>
    <row r="14848" spans="1:32" x14ac:dyDescent="0.3">
      <c r="A14848" s="57" t="s">
        <v>95</v>
      </c>
      <c r="B14848" s="57" t="s">
        <v>151</v>
      </c>
      <c r="C14848" s="62">
        <v>2503</v>
      </c>
      <c r="D14848" s="93" t="s">
        <v>5007</v>
      </c>
      <c r="E14848" s="60">
        <v>46326</v>
      </c>
      <c r="F14848" s="379"/>
      <c r="G14848" s="379"/>
      <c r="H14848" s="379"/>
      <c r="I14848" s="380"/>
      <c r="J14848" s="380"/>
      <c r="K14848" s="380"/>
      <c r="L14848" s="380"/>
      <c r="M14848" s="380"/>
      <c r="N14848" s="380"/>
      <c r="O14848" s="380"/>
      <c r="P14848" s="380"/>
      <c r="Q14848" s="380"/>
      <c r="R14848" s="380"/>
      <c r="S14848" s="380"/>
      <c r="T14848" s="380"/>
      <c r="U14848" s="380"/>
      <c r="V14848" s="380"/>
      <c r="W14848" s="380"/>
      <c r="X14848" s="380"/>
      <c r="Y14848" s="380"/>
      <c r="Z14848" s="380"/>
      <c r="AA14848" s="380"/>
      <c r="AF14848" s="326"/>
    </row>
    <row r="14849" spans="1:32" x14ac:dyDescent="0.25">
      <c r="A14849" s="44" t="s">
        <v>95</v>
      </c>
      <c r="B14849" s="44" t="s">
        <v>13107</v>
      </c>
      <c r="C14849" s="45">
        <v>9.25</v>
      </c>
      <c r="D14849" s="45" t="s">
        <v>13565</v>
      </c>
      <c r="E14849" s="46">
        <v>47664</v>
      </c>
      <c r="F14849" s="45"/>
      <c r="G14849" s="93"/>
      <c r="H14849" s="93"/>
      <c r="I14849" s="99"/>
      <c r="J14849" s="99"/>
      <c r="K14849" s="99"/>
      <c r="L14849" s="99"/>
      <c r="M14849" s="99"/>
      <c r="N14849" s="99"/>
      <c r="O14849" s="99"/>
      <c r="P14849" s="99"/>
      <c r="Q14849" s="99"/>
      <c r="R14849" s="99"/>
      <c r="S14849" s="99"/>
      <c r="T14849" s="99"/>
      <c r="U14849" s="99"/>
      <c r="V14849" s="99"/>
      <c r="W14849" s="99"/>
      <c r="X14849" s="99"/>
      <c r="Y14849" s="99"/>
      <c r="Z14849" s="99"/>
      <c r="AF14849" s="326"/>
    </row>
    <row r="14850" spans="1:32" x14ac:dyDescent="0.25">
      <c r="A14850" s="44" t="s">
        <v>95</v>
      </c>
      <c r="B14850" s="44" t="s">
        <v>13127</v>
      </c>
      <c r="C14850" s="45">
        <v>13.24</v>
      </c>
      <c r="D14850" s="45" t="s">
        <v>13565</v>
      </c>
      <c r="E14850" s="46">
        <v>47299</v>
      </c>
      <c r="F14850" s="45"/>
      <c r="G14850" s="93"/>
      <c r="H14850" s="93"/>
      <c r="I14850" s="99"/>
      <c r="J14850" s="99"/>
      <c r="K14850" s="99"/>
      <c r="L14850" s="99"/>
      <c r="M14850" s="99"/>
      <c r="N14850" s="99"/>
      <c r="O14850" s="99"/>
      <c r="P14850" s="99"/>
      <c r="Q14850" s="99"/>
      <c r="R14850" s="99"/>
      <c r="S14850" s="99"/>
      <c r="T14850" s="99"/>
      <c r="U14850" s="99"/>
      <c r="V14850" s="99"/>
      <c r="W14850" s="99"/>
      <c r="X14850" s="99"/>
      <c r="Y14850" s="99"/>
      <c r="Z14850" s="99"/>
      <c r="AF14850" s="326"/>
    </row>
    <row r="14851" spans="1:32" x14ac:dyDescent="0.25">
      <c r="A14851" s="44" t="s">
        <v>95</v>
      </c>
      <c r="B14851" s="44" t="s">
        <v>12659</v>
      </c>
      <c r="C14851" s="45" t="s">
        <v>12665</v>
      </c>
      <c r="D14851" s="46" t="s">
        <v>13037</v>
      </c>
      <c r="E14851" s="46">
        <v>46373</v>
      </c>
      <c r="AF14851" s="326"/>
    </row>
    <row r="14852" spans="1:32" x14ac:dyDescent="0.25">
      <c r="A14852" s="44" t="s">
        <v>95</v>
      </c>
      <c r="B14852" s="44" t="s">
        <v>12659</v>
      </c>
      <c r="C14852" s="45" t="s">
        <v>12665</v>
      </c>
      <c r="D14852" s="46" t="s">
        <v>13037</v>
      </c>
      <c r="E14852" s="46">
        <v>46373</v>
      </c>
      <c r="AF14852" s="326"/>
    </row>
    <row r="14853" spans="1:32" x14ac:dyDescent="0.25">
      <c r="A14853" s="44" t="s">
        <v>95</v>
      </c>
      <c r="B14853" s="44" t="s">
        <v>2610</v>
      </c>
      <c r="C14853" s="45" t="s">
        <v>15760</v>
      </c>
      <c r="D14853" s="46" t="s">
        <v>13037</v>
      </c>
      <c r="E14853" s="46">
        <v>46162</v>
      </c>
      <c r="AF14853" s="326"/>
    </row>
    <row r="14854" spans="1:32" x14ac:dyDescent="0.25">
      <c r="A14854" s="44" t="s">
        <v>95</v>
      </c>
      <c r="B14854" s="44" t="s">
        <v>2610</v>
      </c>
      <c r="C14854" s="45" t="s">
        <v>15760</v>
      </c>
      <c r="D14854" s="46" t="s">
        <v>13037</v>
      </c>
      <c r="E14854" s="46">
        <v>46162</v>
      </c>
      <c r="AF14854" s="326"/>
    </row>
    <row r="14855" spans="1:32" x14ac:dyDescent="0.25">
      <c r="A14855" s="44" t="s">
        <v>95</v>
      </c>
      <c r="B14855" s="44" t="s">
        <v>2610</v>
      </c>
      <c r="C14855" s="45" t="s">
        <v>15760</v>
      </c>
      <c r="D14855" s="46" t="s">
        <v>13037</v>
      </c>
      <c r="E14855" s="46">
        <v>46162</v>
      </c>
      <c r="AF14855" s="326"/>
    </row>
    <row r="14856" spans="1:32" x14ac:dyDescent="0.25">
      <c r="A14856" s="44" t="s">
        <v>6279</v>
      </c>
      <c r="B14856" s="44" t="s">
        <v>11296</v>
      </c>
      <c r="C14856" s="45">
        <v>240402</v>
      </c>
      <c r="D14856" s="45" t="s">
        <v>12340</v>
      </c>
      <c r="E14856" s="45" t="s">
        <v>5311</v>
      </c>
      <c r="AF14856" s="326"/>
    </row>
    <row r="14857" spans="1:32" x14ac:dyDescent="0.25">
      <c r="A14857" s="44" t="s">
        <v>6279</v>
      </c>
      <c r="B14857" s="44" t="s">
        <v>972</v>
      </c>
      <c r="C14857" s="45">
        <v>240803</v>
      </c>
      <c r="D14857" s="45" t="s">
        <v>12340</v>
      </c>
      <c r="E14857" s="45" t="s">
        <v>5239</v>
      </c>
      <c r="AF14857" s="326"/>
    </row>
    <row r="14858" spans="1:32" x14ac:dyDescent="0.25">
      <c r="A14858" s="44" t="s">
        <v>6279</v>
      </c>
      <c r="B14858" s="44" t="s">
        <v>3159</v>
      </c>
      <c r="C14858" s="45">
        <v>230903</v>
      </c>
      <c r="D14858" s="45" t="s">
        <v>12340</v>
      </c>
      <c r="E14858" s="45" t="s">
        <v>8524</v>
      </c>
      <c r="AF14858" s="326"/>
    </row>
    <row r="14859" spans="1:32" x14ac:dyDescent="0.25">
      <c r="A14859" s="44" t="s">
        <v>6279</v>
      </c>
      <c r="B14859" s="44" t="s">
        <v>3160</v>
      </c>
      <c r="C14859" s="45">
        <v>230901</v>
      </c>
      <c r="D14859" s="45" t="s">
        <v>12340</v>
      </c>
      <c r="E14859" s="45" t="s">
        <v>8524</v>
      </c>
      <c r="AF14859" s="326"/>
    </row>
    <row r="14860" spans="1:32" x14ac:dyDescent="0.25">
      <c r="A14860" s="44" t="s">
        <v>6279</v>
      </c>
      <c r="B14860" s="44" t="s">
        <v>5447</v>
      </c>
      <c r="C14860" s="45">
        <v>230807</v>
      </c>
      <c r="D14860" s="45" t="s">
        <v>12340</v>
      </c>
      <c r="E14860" s="45" t="s">
        <v>8966</v>
      </c>
      <c r="AF14860" s="326"/>
    </row>
    <row r="14861" spans="1:32" x14ac:dyDescent="0.25">
      <c r="A14861" s="44" t="s">
        <v>6279</v>
      </c>
      <c r="B14861" s="44" t="s">
        <v>2433</v>
      </c>
      <c r="C14861" s="45">
        <v>230105</v>
      </c>
      <c r="D14861" s="45" t="s">
        <v>12340</v>
      </c>
      <c r="E14861" s="45" t="s">
        <v>5580</v>
      </c>
      <c r="AF14861" s="326"/>
    </row>
    <row r="14862" spans="1:32" x14ac:dyDescent="0.25">
      <c r="A14862" s="44" t="s">
        <v>6279</v>
      </c>
      <c r="B14862" s="44" t="s">
        <v>980</v>
      </c>
      <c r="C14862" s="45">
        <v>260103</v>
      </c>
      <c r="D14862" s="45" t="s">
        <v>12340</v>
      </c>
      <c r="E14862" s="45" t="s">
        <v>8976</v>
      </c>
      <c r="AF14862" s="326"/>
    </row>
    <row r="14863" spans="1:32" x14ac:dyDescent="0.25">
      <c r="A14863" s="44" t="s">
        <v>13447</v>
      </c>
      <c r="B14863" s="44" t="s">
        <v>13160</v>
      </c>
      <c r="C14863" s="45">
        <v>6.24</v>
      </c>
      <c r="D14863" s="45" t="s">
        <v>13565</v>
      </c>
      <c r="E14863" s="46">
        <v>47057</v>
      </c>
      <c r="F14863" s="45"/>
      <c r="G14863" s="93"/>
      <c r="H14863" s="93"/>
      <c r="I14863" s="99"/>
      <c r="J14863" s="99"/>
      <c r="K14863" s="99"/>
      <c r="L14863" s="99"/>
      <c r="M14863" s="99"/>
      <c r="N14863" s="99"/>
      <c r="O14863" s="99"/>
      <c r="P14863" s="99"/>
      <c r="Q14863" s="99"/>
      <c r="R14863" s="99"/>
      <c r="S14863" s="99"/>
      <c r="T14863" s="99"/>
      <c r="U14863" s="99"/>
      <c r="V14863" s="99"/>
      <c r="W14863" s="99"/>
      <c r="X14863" s="99"/>
      <c r="Y14863" s="99"/>
      <c r="Z14863" s="99"/>
      <c r="AF14863" s="326"/>
    </row>
    <row r="14864" spans="1:32" x14ac:dyDescent="0.25">
      <c r="A14864" s="44" t="s">
        <v>13766</v>
      </c>
      <c r="B14864" s="44" t="s">
        <v>13571</v>
      </c>
      <c r="C14864" s="45">
        <v>241101</v>
      </c>
      <c r="D14864" s="45" t="s">
        <v>12340</v>
      </c>
      <c r="E14864" s="45" t="s">
        <v>5650</v>
      </c>
      <c r="AF14864" s="326"/>
    </row>
    <row r="14865" spans="1:32" x14ac:dyDescent="0.25">
      <c r="A14865" s="44" t="s">
        <v>533</v>
      </c>
      <c r="B14865" s="44" t="s">
        <v>20335</v>
      </c>
      <c r="C14865" s="45" t="s">
        <v>10492</v>
      </c>
      <c r="D14865" s="32" t="s">
        <v>12570</v>
      </c>
      <c r="E14865" s="46">
        <v>46538</v>
      </c>
      <c r="AF14865" s="326"/>
    </row>
    <row r="14866" spans="1:32" x14ac:dyDescent="0.25">
      <c r="A14866" s="44" t="s">
        <v>533</v>
      </c>
      <c r="B14866" s="44" t="s">
        <v>20397</v>
      </c>
      <c r="C14866" s="45" t="s">
        <v>5859</v>
      </c>
      <c r="D14866" s="32" t="s">
        <v>12570</v>
      </c>
      <c r="E14866" s="46">
        <v>46418</v>
      </c>
      <c r="AF14866" s="326"/>
    </row>
    <row r="14867" spans="1:32" x14ac:dyDescent="0.3">
      <c r="A14867" s="372" t="s">
        <v>20183</v>
      </c>
      <c r="B14867" s="372" t="s">
        <v>1200</v>
      </c>
      <c r="C14867" s="125" t="s">
        <v>12346</v>
      </c>
      <c r="D14867" s="32" t="s">
        <v>20621</v>
      </c>
      <c r="E14867" s="125" t="s">
        <v>5075</v>
      </c>
      <c r="F14867" s="125" t="s">
        <v>1236</v>
      </c>
      <c r="G14867" s="125" t="s">
        <v>1237</v>
      </c>
      <c r="AF14867" s="326"/>
    </row>
    <row r="14868" spans="1:32" x14ac:dyDescent="0.3">
      <c r="A14868" s="372" t="s">
        <v>20183</v>
      </c>
      <c r="B14868" s="372" t="s">
        <v>2384</v>
      </c>
      <c r="C14868" s="125" t="s">
        <v>20259</v>
      </c>
      <c r="D14868" s="32" t="s">
        <v>20621</v>
      </c>
      <c r="E14868" s="125" t="s">
        <v>8976</v>
      </c>
      <c r="F14868" s="125" t="s">
        <v>1236</v>
      </c>
      <c r="G14868" s="125" t="s">
        <v>1237</v>
      </c>
      <c r="AF14868" s="326"/>
    </row>
    <row r="14869" spans="1:32" x14ac:dyDescent="0.3">
      <c r="A14869" s="372" t="s">
        <v>12066</v>
      </c>
      <c r="B14869" s="372" t="s">
        <v>1218</v>
      </c>
      <c r="C14869" s="125" t="s">
        <v>11922</v>
      </c>
      <c r="D14869" s="32" t="s">
        <v>20621</v>
      </c>
      <c r="E14869" s="125" t="s">
        <v>8976</v>
      </c>
      <c r="F14869" s="125" t="s">
        <v>1237</v>
      </c>
      <c r="G14869" s="125" t="s">
        <v>1237</v>
      </c>
      <c r="AF14869" s="326"/>
    </row>
    <row r="14870" spans="1:32" x14ac:dyDescent="0.3">
      <c r="A14870" s="57" t="s">
        <v>1306</v>
      </c>
      <c r="B14870" s="58" t="s">
        <v>4104</v>
      </c>
      <c r="C14870" s="62">
        <v>23022</v>
      </c>
      <c r="D14870" s="93" t="s">
        <v>5007</v>
      </c>
      <c r="E14870" s="60">
        <v>46265</v>
      </c>
      <c r="F14870" s="379"/>
      <c r="G14870" s="379"/>
      <c r="H14870" s="379"/>
      <c r="I14870" s="380"/>
      <c r="J14870" s="380"/>
      <c r="K14870" s="380"/>
      <c r="L14870" s="380"/>
      <c r="M14870" s="380"/>
      <c r="N14870" s="380"/>
      <c r="O14870" s="380"/>
      <c r="P14870" s="380"/>
      <c r="Q14870" s="380"/>
      <c r="R14870" s="380"/>
      <c r="S14870" s="380"/>
      <c r="T14870" s="380"/>
      <c r="U14870" s="380"/>
      <c r="V14870" s="380"/>
      <c r="W14870" s="380"/>
      <c r="X14870" s="380"/>
      <c r="Y14870" s="380"/>
      <c r="Z14870" s="380"/>
      <c r="AA14870" s="380"/>
      <c r="AF14870" s="326"/>
    </row>
    <row r="14871" spans="1:32" x14ac:dyDescent="0.25">
      <c r="A14871" s="44" t="s">
        <v>563</v>
      </c>
      <c r="B14871" s="44" t="s">
        <v>20349</v>
      </c>
      <c r="C14871" s="45" t="s">
        <v>17868</v>
      </c>
      <c r="D14871" s="32" t="s">
        <v>12570</v>
      </c>
      <c r="E14871" s="46">
        <v>46477</v>
      </c>
      <c r="AF14871" s="326"/>
    </row>
    <row r="14872" spans="1:32" x14ac:dyDescent="0.25">
      <c r="A14872" s="44" t="s">
        <v>563</v>
      </c>
      <c r="B14872" s="44" t="s">
        <v>20360</v>
      </c>
      <c r="C14872" s="45" t="s">
        <v>17893</v>
      </c>
      <c r="D14872" s="32" t="s">
        <v>12570</v>
      </c>
      <c r="E14872" s="46">
        <v>46477</v>
      </c>
      <c r="AF14872" s="326"/>
    </row>
    <row r="14873" spans="1:32" x14ac:dyDescent="0.25">
      <c r="A14873" s="44" t="s">
        <v>563</v>
      </c>
      <c r="B14873" s="44" t="s">
        <v>20368</v>
      </c>
      <c r="C14873" s="45" t="s">
        <v>5829</v>
      </c>
      <c r="D14873" s="32" t="s">
        <v>12570</v>
      </c>
      <c r="E14873" s="46">
        <v>46507</v>
      </c>
      <c r="AF14873" s="326"/>
    </row>
    <row r="14874" spans="1:32" x14ac:dyDescent="0.25">
      <c r="A14874" s="44" t="s">
        <v>20327</v>
      </c>
      <c r="B14874" s="44" t="s">
        <v>20373</v>
      </c>
      <c r="C14874" s="45" t="s">
        <v>20374</v>
      </c>
      <c r="D14874" s="32" t="s">
        <v>12570</v>
      </c>
      <c r="E14874" s="46">
        <v>46507</v>
      </c>
      <c r="AF14874" s="326"/>
    </row>
    <row r="14875" spans="1:32" x14ac:dyDescent="0.25">
      <c r="A14875" s="44" t="s">
        <v>13448</v>
      </c>
      <c r="B14875" s="44" t="s">
        <v>14635</v>
      </c>
      <c r="C14875" s="45">
        <v>28.25</v>
      </c>
      <c r="D14875" s="45" t="s">
        <v>13565</v>
      </c>
      <c r="E14875" s="46">
        <v>47664</v>
      </c>
      <c r="F14875" s="45"/>
      <c r="G14875" s="93"/>
      <c r="H14875" s="93"/>
      <c r="I14875" s="99"/>
      <c r="J14875" s="99"/>
      <c r="K14875" s="99"/>
      <c r="L14875" s="99"/>
      <c r="M14875" s="99"/>
      <c r="N14875" s="99"/>
      <c r="O14875" s="99"/>
      <c r="P14875" s="99"/>
      <c r="Q14875" s="99"/>
      <c r="R14875" s="99"/>
      <c r="S14875" s="99"/>
      <c r="T14875" s="99"/>
      <c r="U14875" s="99"/>
      <c r="V14875" s="99"/>
      <c r="W14875" s="99"/>
      <c r="X14875" s="99"/>
      <c r="Y14875" s="99"/>
      <c r="Z14875" s="99"/>
      <c r="AF14875" s="326"/>
    </row>
    <row r="14876" spans="1:32" x14ac:dyDescent="0.25">
      <c r="A14876" s="44" t="s">
        <v>11664</v>
      </c>
      <c r="B14876" s="44" t="s">
        <v>2211</v>
      </c>
      <c r="C14876" s="45">
        <v>240505</v>
      </c>
      <c r="D14876" s="45" t="s">
        <v>12340</v>
      </c>
      <c r="E14876" s="45" t="s">
        <v>5468</v>
      </c>
      <c r="AF14876" s="326"/>
    </row>
    <row r="14877" spans="1:32" x14ac:dyDescent="0.25">
      <c r="A14877" s="44" t="s">
        <v>11664</v>
      </c>
      <c r="B14877" s="44" t="s">
        <v>3160</v>
      </c>
      <c r="C14877" s="45">
        <v>230901</v>
      </c>
      <c r="D14877" s="45" t="s">
        <v>12340</v>
      </c>
      <c r="E14877" s="45" t="s">
        <v>8524</v>
      </c>
      <c r="AF14877" s="326"/>
    </row>
    <row r="14878" spans="1:32" x14ac:dyDescent="0.3">
      <c r="A14878" s="372" t="s">
        <v>20558</v>
      </c>
      <c r="B14878" s="372" t="s">
        <v>1206</v>
      </c>
      <c r="C14878" s="125" t="s">
        <v>20612</v>
      </c>
      <c r="D14878" s="32" t="s">
        <v>20621</v>
      </c>
      <c r="E14878" s="125" t="s">
        <v>10032</v>
      </c>
      <c r="F14878" s="125" t="s">
        <v>1236</v>
      </c>
      <c r="G14878" s="125" t="s">
        <v>1237</v>
      </c>
      <c r="AF14878" s="326"/>
    </row>
    <row r="14879" spans="1:32" x14ac:dyDescent="0.3">
      <c r="A14879" s="57" t="s">
        <v>117</v>
      </c>
      <c r="B14879" s="57" t="s">
        <v>2254</v>
      </c>
      <c r="C14879" s="62">
        <v>24030</v>
      </c>
      <c r="D14879" s="93" t="s">
        <v>5007</v>
      </c>
      <c r="E14879" s="60">
        <v>46326</v>
      </c>
      <c r="F14879" s="379"/>
      <c r="G14879" s="379"/>
      <c r="H14879" s="379"/>
      <c r="I14879" s="380"/>
      <c r="J14879" s="380"/>
      <c r="K14879" s="380"/>
      <c r="L14879" s="380"/>
      <c r="M14879" s="380"/>
      <c r="N14879" s="380"/>
      <c r="O14879" s="380"/>
      <c r="P14879" s="380"/>
      <c r="Q14879" s="380"/>
      <c r="R14879" s="380"/>
      <c r="S14879" s="380"/>
      <c r="T14879" s="380"/>
      <c r="U14879" s="380"/>
      <c r="V14879" s="380"/>
      <c r="W14879" s="380"/>
      <c r="X14879" s="380"/>
      <c r="Y14879" s="380"/>
      <c r="Z14879" s="380"/>
      <c r="AA14879" s="380"/>
      <c r="AF14879" s="326"/>
    </row>
    <row r="14880" spans="1:32" x14ac:dyDescent="0.25">
      <c r="A14880" s="57" t="s">
        <v>117</v>
      </c>
      <c r="B14880" s="92" t="s">
        <v>3862</v>
      </c>
      <c r="C14880" s="93" t="s">
        <v>3860</v>
      </c>
      <c r="D14880" s="93" t="s">
        <v>3861</v>
      </c>
      <c r="E14880" s="94">
        <v>46203</v>
      </c>
      <c r="F14880" s="93"/>
      <c r="G14880" s="93"/>
      <c r="H14880" s="93"/>
      <c r="I14880" s="99"/>
      <c r="J14880" s="99"/>
      <c r="K14880" s="99"/>
      <c r="L14880" s="44"/>
      <c r="M14880" s="44"/>
      <c r="N14880" s="99"/>
      <c r="O14880" s="99"/>
      <c r="P14880" s="99"/>
      <c r="Q14880" s="99"/>
      <c r="R14880" s="99"/>
      <c r="S14880" s="99"/>
      <c r="T14880" s="99"/>
      <c r="U14880" s="99"/>
      <c r="V14880" s="99"/>
      <c r="W14880" s="99"/>
      <c r="X14880" s="99"/>
      <c r="Y14880" s="99"/>
      <c r="Z14880" s="99"/>
      <c r="AA14880" s="380"/>
      <c r="AF14880" s="326"/>
    </row>
    <row r="14881" spans="1:32" x14ac:dyDescent="0.25">
      <c r="A14881" s="44" t="s">
        <v>117</v>
      </c>
      <c r="B14881" s="44" t="s">
        <v>13134</v>
      </c>
      <c r="C14881" s="45">
        <v>13.23</v>
      </c>
      <c r="D14881" s="45" t="s">
        <v>13565</v>
      </c>
      <c r="E14881" s="46">
        <v>46934</v>
      </c>
      <c r="F14881" s="45"/>
      <c r="G14881" s="93"/>
      <c r="H14881" s="93"/>
      <c r="I14881" s="99"/>
      <c r="J14881" s="99"/>
      <c r="K14881" s="99"/>
      <c r="L14881" s="99"/>
      <c r="M14881" s="99"/>
      <c r="N14881" s="99"/>
      <c r="O14881" s="99"/>
      <c r="P14881" s="99"/>
      <c r="Q14881" s="99"/>
      <c r="R14881" s="99"/>
      <c r="S14881" s="99"/>
      <c r="T14881" s="99"/>
      <c r="U14881" s="99"/>
      <c r="V14881" s="99"/>
      <c r="W14881" s="99"/>
      <c r="X14881" s="99"/>
      <c r="Y14881" s="99"/>
      <c r="Z14881" s="99"/>
      <c r="AF14881" s="326"/>
    </row>
    <row r="14882" spans="1:32" x14ac:dyDescent="0.25">
      <c r="A14882" s="44" t="s">
        <v>117</v>
      </c>
      <c r="B14882" s="44" t="s">
        <v>13126</v>
      </c>
      <c r="C14882" s="45">
        <v>14.23</v>
      </c>
      <c r="D14882" s="45" t="s">
        <v>13565</v>
      </c>
      <c r="E14882" s="46">
        <v>46934</v>
      </c>
      <c r="F14882" s="45"/>
      <c r="G14882" s="93"/>
      <c r="H14882" s="93"/>
      <c r="I14882" s="99"/>
      <c r="J14882" s="99"/>
      <c r="K14882" s="99"/>
      <c r="L14882" s="99"/>
      <c r="M14882" s="99"/>
      <c r="N14882" s="99"/>
      <c r="O14882" s="99"/>
      <c r="P14882" s="99"/>
      <c r="Q14882" s="99"/>
      <c r="R14882" s="99"/>
      <c r="S14882" s="99"/>
      <c r="T14882" s="99"/>
      <c r="U14882" s="99"/>
      <c r="V14882" s="99"/>
      <c r="W14882" s="99"/>
      <c r="X14882" s="99"/>
      <c r="Y14882" s="99"/>
      <c r="Z14882" s="99"/>
      <c r="AF14882" s="326"/>
    </row>
    <row r="14883" spans="1:32" x14ac:dyDescent="0.25">
      <c r="A14883" s="44" t="s">
        <v>117</v>
      </c>
      <c r="B14883" s="44" t="s">
        <v>5447</v>
      </c>
      <c r="C14883" s="45">
        <v>230807</v>
      </c>
      <c r="D14883" s="45" t="s">
        <v>12340</v>
      </c>
      <c r="E14883" s="45" t="s">
        <v>8966</v>
      </c>
      <c r="AF14883" s="326"/>
    </row>
    <row r="14884" spans="1:32" x14ac:dyDescent="0.25">
      <c r="A14884" s="44" t="s">
        <v>117</v>
      </c>
      <c r="B14884" s="44" t="s">
        <v>3156</v>
      </c>
      <c r="C14884" s="45">
        <v>230904</v>
      </c>
      <c r="D14884" s="45" t="s">
        <v>12340</v>
      </c>
      <c r="E14884" s="45" t="s">
        <v>8524</v>
      </c>
      <c r="AF14884" s="326"/>
    </row>
    <row r="14885" spans="1:32" x14ac:dyDescent="0.25">
      <c r="A14885" s="44" t="s">
        <v>8869</v>
      </c>
      <c r="B14885" s="44" t="s">
        <v>20344</v>
      </c>
      <c r="C14885" s="45" t="s">
        <v>8813</v>
      </c>
      <c r="D14885" s="32" t="s">
        <v>12570</v>
      </c>
      <c r="E14885" s="46">
        <v>46387</v>
      </c>
      <c r="AF14885" s="326"/>
    </row>
    <row r="14886" spans="1:32" x14ac:dyDescent="0.25">
      <c r="A14886" s="44" t="s">
        <v>3711</v>
      </c>
      <c r="B14886" s="44" t="s">
        <v>3275</v>
      </c>
      <c r="C14886" s="45">
        <v>210101</v>
      </c>
      <c r="D14886" s="45" t="s">
        <v>12340</v>
      </c>
      <c r="E14886" s="45" t="s">
        <v>3276</v>
      </c>
      <c r="AF14886" s="326"/>
    </row>
    <row r="14887" spans="1:32" x14ac:dyDescent="0.25">
      <c r="A14887" s="44" t="s">
        <v>2521</v>
      </c>
      <c r="B14887" s="44" t="s">
        <v>2433</v>
      </c>
      <c r="C14887" s="45">
        <v>230105</v>
      </c>
      <c r="D14887" s="45" t="s">
        <v>12340</v>
      </c>
      <c r="E14887" s="45" t="s">
        <v>5580</v>
      </c>
      <c r="AF14887" s="326"/>
    </row>
    <row r="14888" spans="1:32" x14ac:dyDescent="0.25">
      <c r="A14888" s="44" t="s">
        <v>2521</v>
      </c>
      <c r="B14888" s="44" t="s">
        <v>5447</v>
      </c>
      <c r="C14888" s="45">
        <v>220802</v>
      </c>
      <c r="D14888" s="45" t="s">
        <v>12340</v>
      </c>
      <c r="E14888" s="45" t="s">
        <v>5239</v>
      </c>
      <c r="AF14888" s="326"/>
    </row>
    <row r="14889" spans="1:32" x14ac:dyDescent="0.25">
      <c r="A14889" s="44" t="s">
        <v>12673</v>
      </c>
      <c r="B14889" s="44" t="s">
        <v>1948</v>
      </c>
      <c r="C14889" s="45" t="s">
        <v>12674</v>
      </c>
      <c r="D14889" s="46" t="s">
        <v>13037</v>
      </c>
      <c r="E14889" s="46">
        <v>46282</v>
      </c>
      <c r="AF14889" s="326"/>
    </row>
    <row r="14890" spans="1:32" x14ac:dyDescent="0.25">
      <c r="A14890" s="44" t="s">
        <v>9705</v>
      </c>
      <c r="B14890" s="44" t="s">
        <v>16330</v>
      </c>
      <c r="C14890" s="45" t="s">
        <v>18459</v>
      </c>
      <c r="D14890" s="93" t="s">
        <v>3876</v>
      </c>
      <c r="E14890" s="359">
        <f>DATE(2029,8,5)</f>
        <v>47335</v>
      </c>
      <c r="F14890" s="93"/>
      <c r="G14890" s="93"/>
      <c r="H14890" s="93"/>
      <c r="I14890" s="99"/>
      <c r="J14890" s="99"/>
      <c r="K14890" s="99"/>
      <c r="L14890" s="99"/>
      <c r="M14890" s="99"/>
      <c r="N14890" s="99"/>
      <c r="O14890" s="99"/>
      <c r="P14890" s="99"/>
      <c r="Q14890" s="99"/>
      <c r="R14890" s="99"/>
      <c r="S14890" s="99"/>
      <c r="T14890" s="99"/>
      <c r="U14890" s="99"/>
      <c r="V14890" s="99"/>
      <c r="W14890" s="99"/>
      <c r="X14890" s="99"/>
      <c r="Y14890" s="99"/>
      <c r="Z14890" s="99"/>
      <c r="AF14890" s="326"/>
    </row>
    <row r="14891" spans="1:32" x14ac:dyDescent="0.3">
      <c r="A14891" s="372" t="s">
        <v>4244</v>
      </c>
      <c r="B14891" s="372" t="s">
        <v>1210</v>
      </c>
      <c r="C14891" s="125" t="s">
        <v>12344</v>
      </c>
      <c r="D14891" s="32" t="s">
        <v>20621</v>
      </c>
      <c r="E14891" s="125" t="s">
        <v>5075</v>
      </c>
      <c r="F14891" s="125" t="s">
        <v>1236</v>
      </c>
      <c r="G14891" s="125" t="s">
        <v>1237</v>
      </c>
      <c r="AF14891" s="326"/>
    </row>
    <row r="14892" spans="1:32" x14ac:dyDescent="0.25">
      <c r="A14892" s="44" t="s">
        <v>14205</v>
      </c>
      <c r="B14892" s="44" t="s">
        <v>154</v>
      </c>
      <c r="C14892" s="45" t="s">
        <v>15761</v>
      </c>
      <c r="D14892" s="46" t="s">
        <v>13037</v>
      </c>
      <c r="E14892" s="46">
        <v>46218</v>
      </c>
      <c r="AF14892" s="326"/>
    </row>
    <row r="14893" spans="1:32" x14ac:dyDescent="0.25">
      <c r="A14893" s="44" t="s">
        <v>14205</v>
      </c>
      <c r="B14893" s="44" t="s">
        <v>154</v>
      </c>
      <c r="C14893" s="45" t="s">
        <v>15761</v>
      </c>
      <c r="D14893" s="46" t="s">
        <v>13037</v>
      </c>
      <c r="E14893" s="46">
        <v>46218</v>
      </c>
      <c r="AF14893" s="326"/>
    </row>
    <row r="14894" spans="1:32" x14ac:dyDescent="0.25">
      <c r="A14894" s="44" t="s">
        <v>14205</v>
      </c>
      <c r="B14894" s="44" t="s">
        <v>154</v>
      </c>
      <c r="C14894" s="45" t="s">
        <v>15761</v>
      </c>
      <c r="D14894" s="46" t="s">
        <v>13037</v>
      </c>
      <c r="E14894" s="46">
        <v>46218</v>
      </c>
      <c r="AF14894" s="326"/>
    </row>
    <row r="14895" spans="1:32" x14ac:dyDescent="0.25">
      <c r="A14895" s="44" t="s">
        <v>14205</v>
      </c>
      <c r="B14895" s="44" t="s">
        <v>154</v>
      </c>
      <c r="C14895" s="45" t="s">
        <v>15761</v>
      </c>
      <c r="D14895" s="46" t="s">
        <v>13037</v>
      </c>
      <c r="E14895" s="46">
        <v>46218</v>
      </c>
      <c r="AF14895" s="326"/>
    </row>
    <row r="14896" spans="1:32" x14ac:dyDescent="0.3">
      <c r="A14896" s="372" t="s">
        <v>20184</v>
      </c>
      <c r="B14896" s="372" t="s">
        <v>7383</v>
      </c>
      <c r="C14896" s="125" t="s">
        <v>20263</v>
      </c>
      <c r="D14896" s="32" t="s">
        <v>20621</v>
      </c>
      <c r="E14896" s="125" t="s">
        <v>8976</v>
      </c>
      <c r="F14896" s="125" t="s">
        <v>1236</v>
      </c>
      <c r="G14896" s="125" t="s">
        <v>1237</v>
      </c>
      <c r="AF14896" s="326"/>
    </row>
    <row r="14897" spans="1:32" x14ac:dyDescent="0.25">
      <c r="A14897" s="256" t="s">
        <v>15321</v>
      </c>
      <c r="B14897" s="256" t="s">
        <v>15256</v>
      </c>
      <c r="C14897" s="53" t="s">
        <v>15425</v>
      </c>
      <c r="D14897" s="93" t="s">
        <v>5891</v>
      </c>
      <c r="E14897" s="257">
        <v>47639</v>
      </c>
      <c r="F14897" s="93"/>
      <c r="G14897" s="93"/>
      <c r="H14897" s="93"/>
      <c r="I14897" s="99"/>
      <c r="J14897" s="99"/>
      <c r="K14897" s="99"/>
      <c r="L14897" s="99"/>
      <c r="M14897" s="99"/>
      <c r="N14897" s="99"/>
      <c r="O14897" s="99"/>
      <c r="P14897" s="99"/>
      <c r="Q14897" s="99"/>
      <c r="R14897" s="99"/>
      <c r="S14897" s="99"/>
      <c r="T14897" s="99"/>
      <c r="U14897" s="99"/>
      <c r="V14897" s="99"/>
      <c r="W14897" s="99"/>
      <c r="X14897" s="99"/>
      <c r="Y14897" s="99"/>
      <c r="Z14897" s="99"/>
      <c r="AF14897" s="326"/>
    </row>
    <row r="14898" spans="1:32" x14ac:dyDescent="0.25">
      <c r="A14898" s="44" t="s">
        <v>867</v>
      </c>
      <c r="B14898" s="44" t="s">
        <v>5639</v>
      </c>
      <c r="C14898" s="45">
        <v>23010401</v>
      </c>
      <c r="D14898" s="45" t="s">
        <v>12340</v>
      </c>
      <c r="E14898" s="45" t="s">
        <v>5640</v>
      </c>
      <c r="AF14898" s="326"/>
    </row>
    <row r="14899" spans="1:32" x14ac:dyDescent="0.25">
      <c r="A14899" s="44" t="s">
        <v>867</v>
      </c>
      <c r="B14899" s="44" t="s">
        <v>18874</v>
      </c>
      <c r="C14899" s="45">
        <v>24060301</v>
      </c>
      <c r="D14899" s="45" t="s">
        <v>12340</v>
      </c>
      <c r="E14899" s="45" t="s">
        <v>5235</v>
      </c>
      <c r="AF14899" s="326"/>
    </row>
    <row r="14900" spans="1:32" x14ac:dyDescent="0.25">
      <c r="A14900" s="44" t="s">
        <v>867</v>
      </c>
      <c r="B14900" s="44" t="s">
        <v>11310</v>
      </c>
      <c r="C14900" s="45">
        <v>24060302</v>
      </c>
      <c r="D14900" s="45" t="s">
        <v>12340</v>
      </c>
      <c r="E14900" s="45" t="s">
        <v>5235</v>
      </c>
      <c r="AF14900" s="326"/>
    </row>
    <row r="14901" spans="1:32" x14ac:dyDescent="0.25">
      <c r="A14901" s="44" t="s">
        <v>867</v>
      </c>
      <c r="B14901" s="44" t="s">
        <v>3171</v>
      </c>
      <c r="C14901" s="45">
        <v>24120302</v>
      </c>
      <c r="D14901" s="45" t="s">
        <v>12340</v>
      </c>
      <c r="E14901" s="45" t="s">
        <v>18908</v>
      </c>
      <c r="AF14901" s="326"/>
    </row>
    <row r="14902" spans="1:32" x14ac:dyDescent="0.25">
      <c r="A14902" s="44" t="s">
        <v>867</v>
      </c>
      <c r="B14902" s="44" t="s">
        <v>18909</v>
      </c>
      <c r="C14902" s="45">
        <v>24120301</v>
      </c>
      <c r="D14902" s="45" t="s">
        <v>12340</v>
      </c>
      <c r="E14902" s="45" t="s">
        <v>13570</v>
      </c>
      <c r="AF14902" s="326"/>
    </row>
    <row r="14903" spans="1:32" x14ac:dyDescent="0.25">
      <c r="A14903" s="44" t="s">
        <v>10320</v>
      </c>
      <c r="B14903" s="92" t="s">
        <v>10390</v>
      </c>
      <c r="C14903" s="371" t="s">
        <v>10122</v>
      </c>
      <c r="D14903" s="146" t="s">
        <v>10389</v>
      </c>
      <c r="E14903" s="107">
        <v>45838</v>
      </c>
      <c r="F14903" s="93"/>
      <c r="G14903" s="93"/>
      <c r="H14903" s="93"/>
      <c r="I14903" s="99"/>
      <c r="J14903" s="99"/>
      <c r="K14903" s="99"/>
      <c r="L14903" s="44"/>
      <c r="M14903" s="44"/>
      <c r="N14903" s="99"/>
      <c r="O14903" s="99"/>
      <c r="P14903" s="99"/>
      <c r="Q14903" s="99"/>
      <c r="R14903" s="99"/>
      <c r="S14903" s="99"/>
      <c r="T14903" s="99"/>
      <c r="U14903" s="99"/>
      <c r="V14903" s="99"/>
      <c r="W14903" s="99"/>
      <c r="X14903" s="99"/>
      <c r="Y14903" s="99"/>
      <c r="Z14903" s="99"/>
      <c r="AF14903" s="326"/>
    </row>
    <row r="14904" spans="1:32" x14ac:dyDescent="0.25">
      <c r="A14904" s="44" t="s">
        <v>8572</v>
      </c>
      <c r="B14904" s="44" t="s">
        <v>967</v>
      </c>
      <c r="C14904" s="45">
        <v>230601</v>
      </c>
      <c r="D14904" s="45" t="s">
        <v>12340</v>
      </c>
      <c r="E14904" s="45" t="s">
        <v>8383</v>
      </c>
      <c r="AF14904" s="326"/>
    </row>
    <row r="14905" spans="1:32" x14ac:dyDescent="0.25">
      <c r="A14905" s="44" t="s">
        <v>5687</v>
      </c>
      <c r="B14905" s="44" t="s">
        <v>966</v>
      </c>
      <c r="C14905" s="45">
        <v>22010702</v>
      </c>
      <c r="D14905" s="45" t="s">
        <v>12340</v>
      </c>
      <c r="E14905" s="45" t="s">
        <v>5444</v>
      </c>
      <c r="AF14905" s="326"/>
    </row>
    <row r="14906" spans="1:32" x14ac:dyDescent="0.25">
      <c r="A14906" s="44" t="s">
        <v>1142</v>
      </c>
      <c r="B14906" s="92" t="s">
        <v>10390</v>
      </c>
      <c r="C14906" s="56" t="s">
        <v>10120</v>
      </c>
      <c r="D14906" s="146" t="s">
        <v>10389</v>
      </c>
      <c r="E14906" s="107">
        <v>45838</v>
      </c>
      <c r="F14906" s="93"/>
      <c r="G14906" s="93"/>
      <c r="H14906" s="93"/>
      <c r="I14906" s="99"/>
      <c r="J14906" s="99"/>
      <c r="K14906" s="99"/>
      <c r="L14906" s="44"/>
      <c r="M14906" s="44"/>
      <c r="N14906" s="99"/>
      <c r="O14906" s="99"/>
      <c r="P14906" s="99"/>
      <c r="Q14906" s="99"/>
      <c r="R14906" s="99"/>
      <c r="S14906" s="99"/>
      <c r="T14906" s="99"/>
      <c r="U14906" s="99"/>
      <c r="V14906" s="99"/>
      <c r="W14906" s="99"/>
      <c r="X14906" s="99"/>
      <c r="Y14906" s="99"/>
      <c r="Z14906" s="99"/>
      <c r="AF14906" s="326"/>
    </row>
    <row r="14907" spans="1:32" x14ac:dyDescent="0.3">
      <c r="A14907" s="372" t="s">
        <v>12067</v>
      </c>
      <c r="B14907" s="372" t="s">
        <v>3578</v>
      </c>
      <c r="C14907" s="125" t="s">
        <v>11923</v>
      </c>
      <c r="D14907" s="32" t="s">
        <v>20621</v>
      </c>
      <c r="E14907" s="125" t="s">
        <v>2686</v>
      </c>
      <c r="F14907" s="125" t="s">
        <v>1236</v>
      </c>
      <c r="G14907" s="125" t="s">
        <v>1237</v>
      </c>
      <c r="AF14907" s="326"/>
    </row>
    <row r="14908" spans="1:32" x14ac:dyDescent="0.25">
      <c r="A14908" s="44" t="s">
        <v>11665</v>
      </c>
      <c r="B14908" s="44" t="s">
        <v>4036</v>
      </c>
      <c r="C14908" s="45">
        <v>24060401</v>
      </c>
      <c r="D14908" s="45" t="s">
        <v>12340</v>
      </c>
      <c r="E14908" s="45" t="s">
        <v>5235</v>
      </c>
      <c r="AF14908" s="326"/>
    </row>
    <row r="14909" spans="1:32" x14ac:dyDescent="0.25">
      <c r="A14909" s="44" t="s">
        <v>11665</v>
      </c>
      <c r="B14909" s="44" t="s">
        <v>968</v>
      </c>
      <c r="C14909" s="45">
        <v>24060402</v>
      </c>
      <c r="D14909" s="45" t="s">
        <v>12340</v>
      </c>
      <c r="E14909" s="45" t="s">
        <v>5235</v>
      </c>
      <c r="AF14909" s="326"/>
    </row>
    <row r="14910" spans="1:32" x14ac:dyDescent="0.25">
      <c r="A14910" s="44" t="s">
        <v>17757</v>
      </c>
      <c r="B14910" s="44" t="s">
        <v>1948</v>
      </c>
      <c r="C14910" s="45" t="s">
        <v>11241</v>
      </c>
      <c r="D14910" s="46" t="s">
        <v>13037</v>
      </c>
      <c r="E14910" s="46">
        <v>46254</v>
      </c>
      <c r="AF14910" s="326"/>
    </row>
    <row r="14911" spans="1:32" x14ac:dyDescent="0.25">
      <c r="A14911" s="44" t="s">
        <v>17757</v>
      </c>
      <c r="B14911" s="44" t="s">
        <v>1948</v>
      </c>
      <c r="C14911" s="45" t="s">
        <v>11241</v>
      </c>
      <c r="D14911" s="46" t="s">
        <v>13037</v>
      </c>
      <c r="E14911" s="46">
        <v>46254</v>
      </c>
      <c r="AF14911" s="326"/>
    </row>
    <row r="14912" spans="1:32" x14ac:dyDescent="0.25">
      <c r="A14912" s="44" t="s">
        <v>17757</v>
      </c>
      <c r="B14912" s="44" t="s">
        <v>18822</v>
      </c>
      <c r="C14912" s="45" t="s">
        <v>12660</v>
      </c>
      <c r="D14912" s="46" t="s">
        <v>13037</v>
      </c>
      <c r="E14912" s="46">
        <v>46491</v>
      </c>
      <c r="AF14912" s="326"/>
    </row>
    <row r="14913" spans="1:32" x14ac:dyDescent="0.25">
      <c r="A14913" s="44" t="s">
        <v>19710</v>
      </c>
      <c r="B14913" s="44" t="s">
        <v>210</v>
      </c>
      <c r="C14913" s="45">
        <v>241001</v>
      </c>
      <c r="D14913" s="45" t="s">
        <v>12340</v>
      </c>
      <c r="E14913" s="45" t="s">
        <v>5650</v>
      </c>
      <c r="AF14913" s="326"/>
    </row>
    <row r="14914" spans="1:32" x14ac:dyDescent="0.25">
      <c r="A14914" s="44" t="s">
        <v>868</v>
      </c>
      <c r="B14914" s="44" t="s">
        <v>5443</v>
      </c>
      <c r="C14914" s="45">
        <v>22010701</v>
      </c>
      <c r="D14914" s="45" t="s">
        <v>12340</v>
      </c>
      <c r="E14914" s="45" t="s">
        <v>5444</v>
      </c>
      <c r="AF14914" s="326"/>
    </row>
    <row r="14915" spans="1:32" x14ac:dyDescent="0.3">
      <c r="A14915" s="372" t="s">
        <v>12499</v>
      </c>
      <c r="B14915" s="372" t="s">
        <v>12349</v>
      </c>
      <c r="C14915" s="125" t="s">
        <v>12350</v>
      </c>
      <c r="D14915" s="32" t="s">
        <v>20621</v>
      </c>
      <c r="E14915" s="125" t="s">
        <v>5075</v>
      </c>
      <c r="F14915" s="125" t="s">
        <v>1236</v>
      </c>
      <c r="G14915" s="125" t="s">
        <v>1237</v>
      </c>
      <c r="AF14915" s="326"/>
    </row>
    <row r="14916" spans="1:32" x14ac:dyDescent="0.25">
      <c r="A14916" s="44" t="s">
        <v>19711</v>
      </c>
      <c r="B14916" s="44" t="s">
        <v>5639</v>
      </c>
      <c r="C14916" s="45">
        <v>26010401</v>
      </c>
      <c r="D14916" s="45" t="s">
        <v>12340</v>
      </c>
      <c r="E14916" s="45" t="s">
        <v>18836</v>
      </c>
      <c r="AF14916" s="326"/>
    </row>
    <row r="14917" spans="1:32" x14ac:dyDescent="0.25">
      <c r="A14917" s="44" t="s">
        <v>10321</v>
      </c>
      <c r="B14917" s="92" t="s">
        <v>10390</v>
      </c>
      <c r="C14917" s="56" t="s">
        <v>10129</v>
      </c>
      <c r="D14917" s="146" t="s">
        <v>10389</v>
      </c>
      <c r="E14917" s="107">
        <v>45838</v>
      </c>
      <c r="F14917" s="93"/>
      <c r="G14917" s="93"/>
      <c r="H14917" s="93"/>
      <c r="I14917" s="99"/>
      <c r="J14917" s="99"/>
      <c r="K14917" s="99"/>
      <c r="L14917" s="44"/>
      <c r="M14917" s="44"/>
      <c r="N14917" s="99"/>
      <c r="O14917" s="99"/>
      <c r="P14917" s="99"/>
      <c r="Q14917" s="99"/>
      <c r="R14917" s="99"/>
      <c r="S14917" s="99"/>
      <c r="T14917" s="99"/>
      <c r="U14917" s="99"/>
      <c r="V14917" s="99"/>
      <c r="W14917" s="99"/>
      <c r="X14917" s="99"/>
      <c r="Y14917" s="99"/>
      <c r="Z14917" s="99"/>
      <c r="AF14917" s="326"/>
    </row>
    <row r="14918" spans="1:32" x14ac:dyDescent="0.25">
      <c r="A14918" s="44" t="s">
        <v>7056</v>
      </c>
      <c r="B14918" s="44" t="s">
        <v>5442</v>
      </c>
      <c r="C14918" s="45">
        <v>25010502</v>
      </c>
      <c r="D14918" s="45" t="s">
        <v>12340</v>
      </c>
      <c r="E14918" s="45" t="s">
        <v>13567</v>
      </c>
      <c r="AF14918" s="326"/>
    </row>
    <row r="14919" spans="1:32" x14ac:dyDescent="0.25">
      <c r="A14919" s="44" t="s">
        <v>7056</v>
      </c>
      <c r="B14919" s="44" t="s">
        <v>18828</v>
      </c>
      <c r="C14919" s="45">
        <v>25010501</v>
      </c>
      <c r="D14919" s="45" t="s">
        <v>12340</v>
      </c>
      <c r="E14919" s="45" t="s">
        <v>13567</v>
      </c>
      <c r="AF14919" s="326"/>
    </row>
    <row r="14920" spans="1:32" x14ac:dyDescent="0.25">
      <c r="A14920" s="44" t="s">
        <v>7056</v>
      </c>
      <c r="B14920" s="44" t="s">
        <v>5639</v>
      </c>
      <c r="C14920" s="45">
        <v>23010401</v>
      </c>
      <c r="D14920" s="45" t="s">
        <v>12340</v>
      </c>
      <c r="E14920" s="45" t="s">
        <v>5640</v>
      </c>
      <c r="AF14920" s="326"/>
    </row>
    <row r="14921" spans="1:32" x14ac:dyDescent="0.25">
      <c r="A14921" s="44" t="s">
        <v>15762</v>
      </c>
      <c r="B14921" s="44" t="s">
        <v>2610</v>
      </c>
      <c r="C14921" s="45" t="s">
        <v>15763</v>
      </c>
      <c r="D14921" s="46" t="s">
        <v>13037</v>
      </c>
      <c r="E14921" s="46">
        <v>46162</v>
      </c>
      <c r="AF14921" s="326"/>
    </row>
    <row r="14922" spans="1:32" x14ac:dyDescent="0.25">
      <c r="A14922" s="44" t="s">
        <v>15762</v>
      </c>
      <c r="B14922" s="44" t="s">
        <v>2610</v>
      </c>
      <c r="C14922" s="45" t="s">
        <v>15763</v>
      </c>
      <c r="D14922" s="46" t="s">
        <v>13037</v>
      </c>
      <c r="E14922" s="46">
        <v>46162</v>
      </c>
      <c r="AF14922" s="326"/>
    </row>
    <row r="14923" spans="1:32" x14ac:dyDescent="0.25">
      <c r="A14923" s="44" t="s">
        <v>15762</v>
      </c>
      <c r="B14923" s="44" t="s">
        <v>2610</v>
      </c>
      <c r="C14923" s="45" t="s">
        <v>15763</v>
      </c>
      <c r="D14923" s="46" t="s">
        <v>13037</v>
      </c>
      <c r="E14923" s="46">
        <v>46162</v>
      </c>
      <c r="AF14923" s="326"/>
    </row>
    <row r="14924" spans="1:32" x14ac:dyDescent="0.25">
      <c r="A14924" s="44" t="s">
        <v>12305</v>
      </c>
      <c r="B14924" s="44" t="s">
        <v>5447</v>
      </c>
      <c r="C14924" s="45">
        <v>240804</v>
      </c>
      <c r="D14924" s="45" t="s">
        <v>12340</v>
      </c>
      <c r="E14924" s="45" t="s">
        <v>12234</v>
      </c>
      <c r="AF14924" s="326"/>
    </row>
    <row r="14925" spans="1:32" x14ac:dyDescent="0.25">
      <c r="A14925" s="44" t="s">
        <v>12635</v>
      </c>
      <c r="B14925" s="44" t="s">
        <v>13127</v>
      </c>
      <c r="C14925" s="45">
        <v>13.25</v>
      </c>
      <c r="D14925" s="45" t="s">
        <v>13565</v>
      </c>
      <c r="E14925" s="46">
        <v>47664</v>
      </c>
      <c r="F14925" s="45"/>
      <c r="G14925" s="93"/>
      <c r="H14925" s="93"/>
      <c r="I14925" s="99"/>
      <c r="J14925" s="99"/>
      <c r="K14925" s="99"/>
      <c r="L14925" s="99"/>
      <c r="M14925" s="99"/>
      <c r="N14925" s="99"/>
      <c r="O14925" s="99"/>
      <c r="P14925" s="99"/>
      <c r="Q14925" s="99"/>
      <c r="R14925" s="99"/>
      <c r="S14925" s="99"/>
      <c r="T14925" s="99"/>
      <c r="U14925" s="99"/>
      <c r="V14925" s="99"/>
      <c r="W14925" s="99"/>
      <c r="X14925" s="99"/>
      <c r="Y14925" s="99"/>
      <c r="Z14925" s="99"/>
      <c r="AF14925" s="326"/>
    </row>
    <row r="14926" spans="1:32" x14ac:dyDescent="0.25">
      <c r="A14926" s="44" t="s">
        <v>12635</v>
      </c>
      <c r="B14926" s="44" t="s">
        <v>20343</v>
      </c>
      <c r="C14926" s="45" t="s">
        <v>12601</v>
      </c>
      <c r="D14926" s="32" t="s">
        <v>12570</v>
      </c>
      <c r="E14926" s="46">
        <v>46387</v>
      </c>
      <c r="AF14926" s="326"/>
    </row>
    <row r="14927" spans="1:32" x14ac:dyDescent="0.25">
      <c r="A14927" s="44" t="s">
        <v>14614</v>
      </c>
      <c r="B14927" s="44" t="s">
        <v>20369</v>
      </c>
      <c r="C14927" s="45" t="s">
        <v>14609</v>
      </c>
      <c r="D14927" s="32" t="s">
        <v>12570</v>
      </c>
      <c r="E14927" s="46">
        <v>46538</v>
      </c>
      <c r="AF14927" s="326"/>
    </row>
    <row r="14928" spans="1:32" x14ac:dyDescent="0.3">
      <c r="A14928" s="385" t="s">
        <v>14190</v>
      </c>
      <c r="B14928" s="385" t="s">
        <v>1339</v>
      </c>
      <c r="C14928" s="387">
        <v>24027</v>
      </c>
      <c r="D14928" s="93" t="s">
        <v>5007</v>
      </c>
      <c r="E14928" s="388">
        <v>46507</v>
      </c>
      <c r="AF14928" s="326"/>
    </row>
    <row r="14929" spans="1:32" x14ac:dyDescent="0.25">
      <c r="A14929" s="44" t="s">
        <v>14315</v>
      </c>
      <c r="B14929" s="44" t="s">
        <v>3298</v>
      </c>
      <c r="C14929" s="45">
        <v>25010402</v>
      </c>
      <c r="D14929" s="45" t="s">
        <v>12340</v>
      </c>
      <c r="E14929" s="45" t="s">
        <v>13581</v>
      </c>
      <c r="AF14929" s="326"/>
    </row>
    <row r="14930" spans="1:32" x14ac:dyDescent="0.25">
      <c r="A14930" s="44" t="s">
        <v>14315</v>
      </c>
      <c r="B14930" s="44" t="s">
        <v>5639</v>
      </c>
      <c r="C14930" s="45">
        <v>25010401</v>
      </c>
      <c r="D14930" s="45" t="s">
        <v>12340</v>
      </c>
      <c r="E14930" s="45" t="s">
        <v>13581</v>
      </c>
      <c r="AF14930" s="326"/>
    </row>
    <row r="14931" spans="1:32" x14ac:dyDescent="0.25">
      <c r="A14931" s="44" t="s">
        <v>19712</v>
      </c>
      <c r="B14931" s="44" t="s">
        <v>3298</v>
      </c>
      <c r="C14931" s="45">
        <v>26010402</v>
      </c>
      <c r="D14931" s="45" t="s">
        <v>12340</v>
      </c>
      <c r="E14931" s="45" t="s">
        <v>18836</v>
      </c>
      <c r="AF14931" s="326"/>
    </row>
    <row r="14932" spans="1:32" x14ac:dyDescent="0.25">
      <c r="A14932" s="44" t="s">
        <v>19712</v>
      </c>
      <c r="B14932" s="44" t="s">
        <v>5639</v>
      </c>
      <c r="C14932" s="45">
        <v>26010401</v>
      </c>
      <c r="D14932" s="45" t="s">
        <v>12340</v>
      </c>
      <c r="E14932" s="45" t="s">
        <v>18836</v>
      </c>
      <c r="AF14932" s="326"/>
    </row>
    <row r="14933" spans="1:32" x14ac:dyDescent="0.25">
      <c r="A14933" s="44" t="s">
        <v>9706</v>
      </c>
      <c r="B14933" s="44" t="s">
        <v>16332</v>
      </c>
      <c r="C14933" s="45" t="s">
        <v>12855</v>
      </c>
      <c r="D14933" s="93" t="s">
        <v>3876</v>
      </c>
      <c r="E14933" s="359">
        <f>DATE(2028,10,25)</f>
        <v>47051</v>
      </c>
      <c r="F14933" s="93"/>
      <c r="G14933" s="93"/>
      <c r="H14933" s="93"/>
      <c r="I14933" s="99"/>
      <c r="J14933" s="99"/>
      <c r="K14933" s="99"/>
      <c r="L14933" s="99"/>
      <c r="M14933" s="99"/>
      <c r="N14933" s="99"/>
      <c r="O14933" s="99"/>
      <c r="P14933" s="99"/>
      <c r="Q14933" s="99"/>
      <c r="R14933" s="99"/>
      <c r="S14933" s="99"/>
      <c r="T14933" s="99"/>
      <c r="U14933" s="99"/>
      <c r="V14933" s="99"/>
      <c r="W14933" s="99"/>
      <c r="X14933" s="99"/>
      <c r="Y14933" s="99"/>
      <c r="Z14933" s="99"/>
      <c r="AF14933" s="326"/>
    </row>
    <row r="14934" spans="1:32" x14ac:dyDescent="0.25">
      <c r="A14934" s="44" t="s">
        <v>9706</v>
      </c>
      <c r="B14934" s="44" t="s">
        <v>18198</v>
      </c>
      <c r="C14934" s="45" t="s">
        <v>18460</v>
      </c>
      <c r="D14934" s="93" t="s">
        <v>3876</v>
      </c>
      <c r="E14934" s="359">
        <f>DATE(2029,7,17)</f>
        <v>47316</v>
      </c>
      <c r="F14934" s="93"/>
      <c r="G14934" s="93"/>
      <c r="H14934" s="93"/>
      <c r="I14934" s="99"/>
      <c r="J14934" s="99"/>
      <c r="K14934" s="99"/>
      <c r="L14934" s="99"/>
      <c r="M14934" s="99"/>
      <c r="N14934" s="99"/>
      <c r="O14934" s="99"/>
      <c r="P14934" s="99"/>
      <c r="Q14934" s="99"/>
      <c r="R14934" s="99"/>
      <c r="S14934" s="99"/>
      <c r="T14934" s="99"/>
      <c r="U14934" s="99"/>
      <c r="V14934" s="99"/>
      <c r="W14934" s="99"/>
      <c r="X14934" s="99"/>
      <c r="Y14934" s="99"/>
      <c r="Z14934" s="99"/>
      <c r="AF14934" s="326"/>
    </row>
    <row r="14935" spans="1:32" x14ac:dyDescent="0.25">
      <c r="A14935" s="44" t="s">
        <v>9706</v>
      </c>
      <c r="B14935" s="44" t="s">
        <v>16331</v>
      </c>
      <c r="C14935" s="45" t="s">
        <v>5410</v>
      </c>
      <c r="D14935" s="93" t="s">
        <v>3876</v>
      </c>
      <c r="E14935" s="359">
        <f>DATE(2026,10,7)</f>
        <v>46302</v>
      </c>
      <c r="F14935" s="93"/>
      <c r="G14935" s="93"/>
      <c r="H14935" s="93"/>
      <c r="I14935" s="99"/>
      <c r="J14935" s="99"/>
      <c r="K14935" s="99"/>
      <c r="L14935" s="99"/>
      <c r="M14935" s="99"/>
      <c r="N14935" s="99"/>
      <c r="O14935" s="99"/>
      <c r="P14935" s="99"/>
      <c r="Q14935" s="99"/>
      <c r="R14935" s="99"/>
      <c r="S14935" s="99"/>
      <c r="T14935" s="99"/>
      <c r="U14935" s="99"/>
      <c r="V14935" s="99"/>
      <c r="W14935" s="99"/>
      <c r="X14935" s="99"/>
      <c r="Y14935" s="99"/>
      <c r="Z14935" s="99"/>
      <c r="AA14935" s="380"/>
      <c r="AF14935" s="326"/>
    </row>
    <row r="14936" spans="1:32" x14ac:dyDescent="0.25">
      <c r="A14936" s="44" t="s">
        <v>17253</v>
      </c>
      <c r="B14936" s="44" t="s">
        <v>2433</v>
      </c>
      <c r="C14936" s="45">
        <v>250106</v>
      </c>
      <c r="D14936" s="45" t="s">
        <v>12340</v>
      </c>
      <c r="E14936" s="45" t="s">
        <v>12896</v>
      </c>
      <c r="AF14936" s="326"/>
    </row>
    <row r="14937" spans="1:32" x14ac:dyDescent="0.3">
      <c r="A14937" s="57" t="s">
        <v>1307</v>
      </c>
      <c r="B14937" s="57" t="s">
        <v>2254</v>
      </c>
      <c r="C14937" s="62">
        <v>24030</v>
      </c>
      <c r="D14937" s="93" t="s">
        <v>5007</v>
      </c>
      <c r="E14937" s="60">
        <v>46326</v>
      </c>
      <c r="F14937" s="379"/>
      <c r="G14937" s="379"/>
      <c r="H14937" s="379"/>
      <c r="I14937" s="380"/>
      <c r="J14937" s="380"/>
      <c r="K14937" s="380"/>
      <c r="L14937" s="380"/>
      <c r="M14937" s="380"/>
      <c r="N14937" s="380"/>
      <c r="O14937" s="380"/>
      <c r="P14937" s="380"/>
      <c r="Q14937" s="380"/>
      <c r="R14937" s="380"/>
      <c r="S14937" s="380"/>
      <c r="T14937" s="380"/>
      <c r="U14937" s="380"/>
      <c r="V14937" s="380"/>
      <c r="W14937" s="380"/>
      <c r="X14937" s="380"/>
      <c r="Y14937" s="380"/>
      <c r="Z14937" s="380"/>
      <c r="AA14937" s="380"/>
      <c r="AF14937" s="326"/>
    </row>
    <row r="14938" spans="1:32" x14ac:dyDescent="0.3">
      <c r="A14938" s="385" t="s">
        <v>1307</v>
      </c>
      <c r="B14938" s="385" t="s">
        <v>1339</v>
      </c>
      <c r="C14938" s="387">
        <v>24027</v>
      </c>
      <c r="D14938" s="93" t="s">
        <v>5007</v>
      </c>
      <c r="E14938" s="388">
        <v>46507</v>
      </c>
      <c r="AF14938" s="326"/>
    </row>
    <row r="14939" spans="1:32" x14ac:dyDescent="0.25">
      <c r="A14939" s="44" t="s">
        <v>1307</v>
      </c>
      <c r="B14939" s="44" t="s">
        <v>8984</v>
      </c>
      <c r="C14939" s="45" t="s">
        <v>8986</v>
      </c>
      <c r="D14939" s="45" t="s">
        <v>12177</v>
      </c>
      <c r="E14939" s="45" t="s">
        <v>2628</v>
      </c>
      <c r="F14939" s="93"/>
      <c r="G14939" s="93"/>
      <c r="H14939" s="93"/>
      <c r="I14939" s="99"/>
      <c r="J14939" s="99"/>
      <c r="K14939" s="99"/>
      <c r="L14939" s="99"/>
      <c r="M14939" s="99"/>
      <c r="N14939" s="99"/>
      <c r="O14939" s="99"/>
      <c r="P14939" s="99"/>
      <c r="Q14939" s="99"/>
      <c r="R14939" s="99"/>
      <c r="S14939" s="99"/>
      <c r="T14939" s="99"/>
      <c r="U14939" s="99"/>
      <c r="V14939" s="99"/>
      <c r="W14939" s="99"/>
      <c r="X14939" s="99"/>
      <c r="Y14939" s="99"/>
      <c r="Z14939" s="99"/>
      <c r="AF14939" s="326"/>
    </row>
    <row r="14940" spans="1:32" x14ac:dyDescent="0.25">
      <c r="A14940" s="44" t="s">
        <v>1307</v>
      </c>
      <c r="B14940" s="44" t="s">
        <v>2308</v>
      </c>
      <c r="C14940" s="45" t="s">
        <v>2310</v>
      </c>
      <c r="D14940" s="45" t="s">
        <v>12177</v>
      </c>
      <c r="E14940" s="45" t="s">
        <v>3276</v>
      </c>
      <c r="F14940" s="93"/>
      <c r="G14940" s="93"/>
      <c r="H14940" s="93"/>
      <c r="I14940" s="99"/>
      <c r="J14940" s="99"/>
      <c r="K14940" s="99"/>
      <c r="L14940" s="99"/>
      <c r="M14940" s="99"/>
      <c r="N14940" s="99"/>
      <c r="O14940" s="99"/>
      <c r="P14940" s="99"/>
      <c r="Q14940" s="99"/>
      <c r="R14940" s="99"/>
      <c r="S14940" s="99"/>
      <c r="T14940" s="99"/>
      <c r="U14940" s="99"/>
      <c r="V14940" s="99"/>
      <c r="W14940" s="99"/>
      <c r="X14940" s="99"/>
      <c r="Y14940" s="99"/>
      <c r="Z14940" s="99"/>
      <c r="AF14940" s="326"/>
    </row>
    <row r="14941" spans="1:32" x14ac:dyDescent="0.25">
      <c r="A14941" s="44" t="s">
        <v>1307</v>
      </c>
      <c r="B14941" s="44" t="s">
        <v>8984</v>
      </c>
      <c r="C14941" s="45" t="s">
        <v>8986</v>
      </c>
      <c r="D14941" s="93" t="s">
        <v>18817</v>
      </c>
      <c r="E14941" s="45" t="s">
        <v>2628</v>
      </c>
      <c r="F14941" s="379"/>
      <c r="G14941" s="379"/>
      <c r="H14941" s="379"/>
      <c r="I14941" s="380"/>
      <c r="J14941" s="380"/>
      <c r="K14941" s="380"/>
      <c r="L14941" s="380"/>
      <c r="M14941" s="380"/>
      <c r="N14941" s="380"/>
      <c r="O14941" s="380"/>
      <c r="P14941" s="380"/>
      <c r="Q14941" s="380"/>
      <c r="R14941" s="380"/>
      <c r="S14941" s="380"/>
      <c r="T14941" s="380"/>
      <c r="U14941" s="380"/>
      <c r="V14941" s="380"/>
      <c r="W14941" s="380"/>
      <c r="X14941" s="380"/>
      <c r="Y14941" s="380"/>
      <c r="Z14941" s="380"/>
      <c r="AA14941" s="380"/>
      <c r="AF14941" s="326"/>
    </row>
    <row r="14942" spans="1:32" x14ac:dyDescent="0.25">
      <c r="A14942" s="44" t="s">
        <v>1307</v>
      </c>
      <c r="B14942" s="44" t="s">
        <v>2308</v>
      </c>
      <c r="C14942" s="45" t="s">
        <v>2310</v>
      </c>
      <c r="D14942" s="93" t="s">
        <v>18817</v>
      </c>
      <c r="E14942" s="45" t="s">
        <v>2686</v>
      </c>
      <c r="F14942" s="379"/>
      <c r="G14942" s="379"/>
      <c r="H14942" s="379"/>
      <c r="I14942" s="380"/>
      <c r="J14942" s="380"/>
      <c r="K14942" s="380"/>
      <c r="L14942" s="380"/>
      <c r="M14942" s="380"/>
      <c r="N14942" s="380"/>
      <c r="O14942" s="380"/>
      <c r="P14942" s="380"/>
      <c r="Q14942" s="380"/>
      <c r="R14942" s="380"/>
      <c r="S14942" s="380"/>
      <c r="T14942" s="380"/>
      <c r="U14942" s="380"/>
      <c r="V14942" s="380"/>
      <c r="W14942" s="380"/>
      <c r="X14942" s="380"/>
      <c r="Y14942" s="380"/>
      <c r="Z14942" s="380"/>
      <c r="AA14942" s="380"/>
      <c r="AF14942" s="326"/>
    </row>
    <row r="14943" spans="1:32" x14ac:dyDescent="0.25">
      <c r="A14943" s="44" t="s">
        <v>1307</v>
      </c>
      <c r="B14943" s="44" t="s">
        <v>2308</v>
      </c>
      <c r="C14943" s="45" t="s">
        <v>2310</v>
      </c>
      <c r="D14943" s="45" t="s">
        <v>10697</v>
      </c>
      <c r="E14943" s="45" t="s">
        <v>5074</v>
      </c>
      <c r="F14943" s="93"/>
      <c r="G14943" s="93"/>
      <c r="H14943" s="93"/>
      <c r="I14943" s="99"/>
      <c r="J14943" s="99"/>
      <c r="K14943" s="99"/>
      <c r="L14943" s="44"/>
      <c r="M14943" s="44"/>
      <c r="N14943" s="99"/>
      <c r="O14943" s="99"/>
      <c r="P14943" s="99"/>
      <c r="Q14943" s="99"/>
      <c r="R14943" s="99"/>
      <c r="S14943" s="99"/>
      <c r="T14943" s="99"/>
      <c r="U14943" s="99"/>
      <c r="V14943" s="99"/>
      <c r="W14943" s="99"/>
      <c r="X14943" s="99"/>
      <c r="Y14943" s="99"/>
      <c r="Z14943" s="99"/>
      <c r="AF14943" s="326"/>
    </row>
    <row r="14944" spans="1:32" x14ac:dyDescent="0.25">
      <c r="A14944" s="44" t="s">
        <v>1307</v>
      </c>
      <c r="B14944" s="44" t="s">
        <v>8984</v>
      </c>
      <c r="C14944" s="45" t="s">
        <v>8986</v>
      </c>
      <c r="D14944" s="45" t="s">
        <v>10697</v>
      </c>
      <c r="E14944" s="45" t="s">
        <v>2628</v>
      </c>
      <c r="F14944" s="93"/>
      <c r="G14944" s="93"/>
      <c r="H14944" s="93"/>
      <c r="I14944" s="99"/>
      <c r="J14944" s="99"/>
      <c r="K14944" s="99"/>
      <c r="L14944" s="44"/>
      <c r="M14944" s="44"/>
      <c r="N14944" s="99"/>
      <c r="O14944" s="99"/>
      <c r="P14944" s="99"/>
      <c r="Q14944" s="99"/>
      <c r="R14944" s="99"/>
      <c r="S14944" s="99"/>
      <c r="T14944" s="99"/>
      <c r="U14944" s="99"/>
      <c r="V14944" s="99"/>
      <c r="W14944" s="99"/>
      <c r="X14944" s="99"/>
      <c r="Y14944" s="99"/>
      <c r="Z14944" s="99"/>
      <c r="AF14944" s="326"/>
    </row>
    <row r="14945" spans="1:32" x14ac:dyDescent="0.25">
      <c r="A14945" s="102" t="s">
        <v>13094</v>
      </c>
      <c r="B14945" s="92" t="s">
        <v>3574</v>
      </c>
      <c r="C14945" s="93" t="s">
        <v>13105</v>
      </c>
      <c r="D14945" s="93" t="s">
        <v>1250</v>
      </c>
      <c r="E14945" s="94">
        <v>46496</v>
      </c>
      <c r="F14945" s="93"/>
      <c r="G14945" s="93"/>
      <c r="H14945" s="93"/>
      <c r="I14945" s="99"/>
      <c r="J14945" s="99"/>
      <c r="K14945" s="99"/>
      <c r="L14945" s="99"/>
      <c r="M14945" s="99"/>
      <c r="N14945" s="99"/>
      <c r="O14945" s="99"/>
      <c r="P14945" s="99"/>
      <c r="Q14945" s="99"/>
      <c r="R14945" s="99"/>
      <c r="S14945" s="99"/>
      <c r="T14945" s="99"/>
      <c r="U14945" s="99"/>
      <c r="V14945" s="99"/>
      <c r="W14945" s="99"/>
      <c r="X14945" s="99"/>
      <c r="Y14945" s="99"/>
      <c r="Z14945" s="99"/>
      <c r="AF14945" s="326"/>
    </row>
    <row r="14946" spans="1:32" x14ac:dyDescent="0.25">
      <c r="A14946" s="360" t="s">
        <v>13094</v>
      </c>
      <c r="B14946" s="92" t="s">
        <v>14075</v>
      </c>
      <c r="C14946" s="93" t="s">
        <v>14076</v>
      </c>
      <c r="D14946" s="93" t="s">
        <v>1250</v>
      </c>
      <c r="E14946" s="94">
        <v>47223</v>
      </c>
      <c r="F14946" s="93"/>
      <c r="G14946" s="93"/>
      <c r="H14946" s="93"/>
      <c r="I14946" s="99"/>
      <c r="J14946" s="99"/>
      <c r="K14946" s="99"/>
      <c r="L14946" s="99"/>
      <c r="M14946" s="99"/>
      <c r="N14946" s="99"/>
      <c r="O14946" s="99"/>
      <c r="P14946" s="99"/>
      <c r="Q14946" s="99"/>
      <c r="R14946" s="99"/>
      <c r="S14946" s="99"/>
      <c r="T14946" s="99"/>
      <c r="U14946" s="99"/>
      <c r="V14946" s="99"/>
      <c r="W14946" s="99"/>
      <c r="X14946" s="99"/>
      <c r="Y14946" s="99"/>
      <c r="Z14946" s="99"/>
      <c r="AF14946" s="326"/>
    </row>
    <row r="14947" spans="1:32" x14ac:dyDescent="0.25">
      <c r="A14947" s="44" t="s">
        <v>13094</v>
      </c>
      <c r="B14947" s="44" t="s">
        <v>5447</v>
      </c>
      <c r="C14947" s="45">
        <v>250802</v>
      </c>
      <c r="D14947" s="45" t="s">
        <v>12340</v>
      </c>
      <c r="E14947" s="45" t="s">
        <v>10682</v>
      </c>
      <c r="AF14947" s="326"/>
    </row>
    <row r="14948" spans="1:32" x14ac:dyDescent="0.25">
      <c r="A14948" s="44" t="s">
        <v>13094</v>
      </c>
      <c r="B14948" s="44" t="s">
        <v>2212</v>
      </c>
      <c r="C14948" s="45">
        <v>250702</v>
      </c>
      <c r="D14948" s="45" t="s">
        <v>12340</v>
      </c>
      <c r="E14948" s="45" t="s">
        <v>10638</v>
      </c>
      <c r="AF14948" s="326"/>
    </row>
    <row r="14949" spans="1:32" x14ac:dyDescent="0.25">
      <c r="A14949" s="44" t="s">
        <v>17860</v>
      </c>
      <c r="B14949" s="44" t="s">
        <v>20344</v>
      </c>
      <c r="C14949" s="45" t="s">
        <v>8813</v>
      </c>
      <c r="D14949" s="32" t="s">
        <v>12570</v>
      </c>
      <c r="E14949" s="46">
        <v>46387</v>
      </c>
      <c r="AF14949" s="326"/>
    </row>
    <row r="14950" spans="1:32" x14ac:dyDescent="0.25">
      <c r="A14950" s="44" t="s">
        <v>17860</v>
      </c>
      <c r="B14950" s="44" t="s">
        <v>20346</v>
      </c>
      <c r="C14950" s="45" t="s">
        <v>17861</v>
      </c>
      <c r="D14950" s="32" t="s">
        <v>12570</v>
      </c>
      <c r="E14950" s="46">
        <v>46418</v>
      </c>
      <c r="AF14950" s="326"/>
    </row>
    <row r="14951" spans="1:32" x14ac:dyDescent="0.25">
      <c r="A14951" s="44" t="s">
        <v>17860</v>
      </c>
      <c r="B14951" s="44" t="s">
        <v>20369</v>
      </c>
      <c r="C14951" s="45" t="s">
        <v>14609</v>
      </c>
      <c r="D14951" s="32" t="s">
        <v>12570</v>
      </c>
      <c r="E14951" s="46">
        <v>46538</v>
      </c>
      <c r="AF14951" s="326"/>
    </row>
    <row r="14952" spans="1:32" x14ac:dyDescent="0.25">
      <c r="A14952" s="44" t="s">
        <v>17860</v>
      </c>
      <c r="B14952" s="44" t="s">
        <v>20398</v>
      </c>
      <c r="C14952" s="45" t="s">
        <v>17917</v>
      </c>
      <c r="D14952" s="32" t="s">
        <v>12570</v>
      </c>
      <c r="E14952" s="46">
        <v>46418</v>
      </c>
      <c r="AF14952" s="326"/>
    </row>
    <row r="14953" spans="1:32" x14ac:dyDescent="0.25">
      <c r="A14953" s="67" t="s">
        <v>2879</v>
      </c>
      <c r="B14953" s="256" t="s">
        <v>7398</v>
      </c>
      <c r="C14953" s="53" t="s">
        <v>7445</v>
      </c>
      <c r="D14953" s="93" t="s">
        <v>5891</v>
      </c>
      <c r="E14953" s="257">
        <v>46824</v>
      </c>
      <c r="F14953" s="93"/>
      <c r="G14953" s="93"/>
      <c r="H14953" s="93"/>
      <c r="I14953" s="99"/>
      <c r="J14953" s="99"/>
      <c r="K14953" s="99"/>
      <c r="L14953" s="99"/>
      <c r="M14953" s="99"/>
      <c r="N14953" s="99"/>
      <c r="O14953" s="99"/>
      <c r="P14953" s="99"/>
      <c r="Q14953" s="99"/>
      <c r="R14953" s="99"/>
      <c r="S14953" s="99"/>
      <c r="T14953" s="99"/>
      <c r="U14953" s="99"/>
      <c r="V14953" s="99"/>
      <c r="W14953" s="99"/>
      <c r="X14953" s="99"/>
      <c r="Y14953" s="99"/>
      <c r="Z14953" s="99"/>
      <c r="AF14953" s="326"/>
    </row>
    <row r="14954" spans="1:32" x14ac:dyDescent="0.25">
      <c r="A14954" s="256" t="s">
        <v>2879</v>
      </c>
      <c r="B14954" s="368" t="s">
        <v>10705</v>
      </c>
      <c r="C14954" s="53" t="s">
        <v>15426</v>
      </c>
      <c r="D14954" s="93" t="s">
        <v>5891</v>
      </c>
      <c r="E14954" s="257">
        <v>47218</v>
      </c>
      <c r="F14954" s="93"/>
      <c r="G14954" s="93"/>
      <c r="H14954" s="93"/>
      <c r="I14954" s="99"/>
      <c r="J14954" s="99"/>
      <c r="K14954" s="99"/>
      <c r="L14954" s="99"/>
      <c r="M14954" s="99"/>
      <c r="N14954" s="99"/>
      <c r="O14954" s="99"/>
      <c r="P14954" s="99"/>
      <c r="Q14954" s="99"/>
      <c r="R14954" s="99"/>
      <c r="S14954" s="99"/>
      <c r="T14954" s="99"/>
      <c r="U14954" s="99"/>
      <c r="V14954" s="99"/>
      <c r="W14954" s="99"/>
      <c r="X14954" s="99"/>
      <c r="Y14954" s="99"/>
      <c r="Z14954" s="99"/>
      <c r="AF14954" s="326"/>
    </row>
    <row r="14955" spans="1:32" x14ac:dyDescent="0.25">
      <c r="A14955" s="368" t="s">
        <v>2879</v>
      </c>
      <c r="B14955" s="256" t="s">
        <v>5929</v>
      </c>
      <c r="C14955" s="53" t="s">
        <v>10703</v>
      </c>
      <c r="D14955" s="93" t="s">
        <v>5891</v>
      </c>
      <c r="E14955" s="370">
        <v>47300</v>
      </c>
      <c r="F14955" s="93"/>
      <c r="G14955" s="93"/>
      <c r="H14955" s="93"/>
      <c r="I14955" s="99"/>
      <c r="J14955" s="99"/>
      <c r="K14955" s="99"/>
      <c r="L14955" s="99"/>
      <c r="M14955" s="99"/>
      <c r="N14955" s="99"/>
      <c r="O14955" s="99"/>
      <c r="P14955" s="99"/>
      <c r="Q14955" s="99"/>
      <c r="R14955" s="99"/>
      <c r="S14955" s="99"/>
      <c r="T14955" s="99"/>
      <c r="U14955" s="99"/>
      <c r="V14955" s="99"/>
      <c r="W14955" s="99"/>
      <c r="X14955" s="99"/>
      <c r="Y14955" s="99"/>
      <c r="Z14955" s="99"/>
      <c r="AF14955" s="326"/>
    </row>
    <row r="14956" spans="1:32" x14ac:dyDescent="0.3">
      <c r="A14956" s="57" t="s">
        <v>2879</v>
      </c>
      <c r="B14956" s="57" t="s">
        <v>1346</v>
      </c>
      <c r="C14956" s="62">
        <v>2502</v>
      </c>
      <c r="D14956" s="93" t="s">
        <v>5007</v>
      </c>
      <c r="E14956" s="60">
        <v>46326</v>
      </c>
      <c r="F14956" s="379"/>
      <c r="G14956" s="379"/>
      <c r="H14956" s="379"/>
      <c r="I14956" s="380"/>
      <c r="J14956" s="380"/>
      <c r="K14956" s="380"/>
      <c r="L14956" s="380"/>
      <c r="M14956" s="380"/>
      <c r="N14956" s="380"/>
      <c r="O14956" s="380"/>
      <c r="P14956" s="380"/>
      <c r="Q14956" s="380"/>
      <c r="R14956" s="380"/>
      <c r="S14956" s="380"/>
      <c r="T14956" s="380"/>
      <c r="U14956" s="380"/>
      <c r="V14956" s="380"/>
      <c r="W14956" s="380"/>
      <c r="X14956" s="380"/>
      <c r="Y14956" s="380"/>
      <c r="Z14956" s="380"/>
      <c r="AA14956" s="380"/>
      <c r="AF14956" s="326"/>
    </row>
    <row r="14957" spans="1:32" x14ac:dyDescent="0.3">
      <c r="A14957" s="57" t="s">
        <v>2879</v>
      </c>
      <c r="B14957" s="57" t="s">
        <v>151</v>
      </c>
      <c r="C14957" s="62">
        <v>2503</v>
      </c>
      <c r="D14957" s="93" t="s">
        <v>5007</v>
      </c>
      <c r="E14957" s="60">
        <v>46326</v>
      </c>
      <c r="F14957" s="379"/>
      <c r="G14957" s="379"/>
      <c r="H14957" s="379"/>
      <c r="I14957" s="380"/>
      <c r="J14957" s="380"/>
      <c r="K14957" s="380"/>
      <c r="L14957" s="380"/>
      <c r="M14957" s="380"/>
      <c r="N14957" s="380"/>
      <c r="O14957" s="380"/>
      <c r="P14957" s="380"/>
      <c r="Q14957" s="380"/>
      <c r="R14957" s="380"/>
      <c r="S14957" s="380"/>
      <c r="T14957" s="380"/>
      <c r="U14957" s="380"/>
      <c r="V14957" s="380"/>
      <c r="W14957" s="380"/>
      <c r="X14957" s="380"/>
      <c r="Y14957" s="380"/>
      <c r="Z14957" s="380"/>
      <c r="AA14957" s="380"/>
      <c r="AF14957" s="326"/>
    </row>
    <row r="14958" spans="1:32" x14ac:dyDescent="0.3">
      <c r="A14958" s="57" t="s">
        <v>2879</v>
      </c>
      <c r="B14958" s="57" t="s">
        <v>1348</v>
      </c>
      <c r="C14958" s="62">
        <v>2511</v>
      </c>
      <c r="D14958" s="93" t="s">
        <v>5007</v>
      </c>
      <c r="E14958" s="60">
        <v>46326</v>
      </c>
      <c r="F14958" s="379"/>
      <c r="G14958" s="379"/>
      <c r="H14958" s="379"/>
      <c r="I14958" s="380"/>
      <c r="J14958" s="380"/>
      <c r="K14958" s="380"/>
      <c r="L14958" s="380"/>
      <c r="M14958" s="380"/>
      <c r="N14958" s="380"/>
      <c r="O14958" s="380"/>
      <c r="P14958" s="380"/>
      <c r="Q14958" s="380"/>
      <c r="R14958" s="380"/>
      <c r="S14958" s="380"/>
      <c r="T14958" s="380"/>
      <c r="U14958" s="380"/>
      <c r="V14958" s="380"/>
      <c r="W14958" s="380"/>
      <c r="X14958" s="380"/>
      <c r="Y14958" s="380"/>
      <c r="Z14958" s="380"/>
      <c r="AA14958" s="380"/>
      <c r="AF14958" s="326"/>
    </row>
    <row r="14959" spans="1:32" x14ac:dyDescent="0.3">
      <c r="A14959" s="57" t="s">
        <v>2879</v>
      </c>
      <c r="B14959" s="57" t="s">
        <v>1342</v>
      </c>
      <c r="C14959" s="62">
        <v>2512</v>
      </c>
      <c r="D14959" s="93" t="s">
        <v>5007</v>
      </c>
      <c r="E14959" s="60">
        <v>46326</v>
      </c>
      <c r="F14959" s="379"/>
      <c r="G14959" s="379"/>
      <c r="H14959" s="379"/>
      <c r="I14959" s="380"/>
      <c r="J14959" s="380"/>
      <c r="K14959" s="380"/>
      <c r="L14959" s="380"/>
      <c r="M14959" s="380"/>
      <c r="N14959" s="380"/>
      <c r="O14959" s="380"/>
      <c r="P14959" s="380"/>
      <c r="Q14959" s="380"/>
      <c r="R14959" s="380"/>
      <c r="S14959" s="380"/>
      <c r="T14959" s="380"/>
      <c r="U14959" s="380"/>
      <c r="V14959" s="380"/>
      <c r="W14959" s="380"/>
      <c r="X14959" s="380"/>
      <c r="Y14959" s="380"/>
      <c r="Z14959" s="380"/>
      <c r="AA14959" s="380"/>
      <c r="AF14959" s="326"/>
    </row>
    <row r="14960" spans="1:32" x14ac:dyDescent="0.3">
      <c r="A14960" s="57" t="s">
        <v>2879</v>
      </c>
      <c r="B14960" s="57" t="s">
        <v>4975</v>
      </c>
      <c r="C14960" s="62">
        <v>2509</v>
      </c>
      <c r="D14960" s="93" t="s">
        <v>5007</v>
      </c>
      <c r="E14960" s="60">
        <v>46374</v>
      </c>
      <c r="F14960" s="379"/>
      <c r="G14960" s="379"/>
      <c r="H14960" s="379"/>
      <c r="I14960" s="380"/>
      <c r="J14960" s="380"/>
      <c r="K14960" s="380"/>
      <c r="L14960" s="380"/>
      <c r="M14960" s="380"/>
      <c r="N14960" s="380"/>
      <c r="O14960" s="380"/>
      <c r="P14960" s="380"/>
      <c r="Q14960" s="380"/>
      <c r="R14960" s="380"/>
      <c r="S14960" s="380"/>
      <c r="T14960" s="380"/>
      <c r="U14960" s="380"/>
      <c r="V14960" s="380"/>
      <c r="W14960" s="380"/>
      <c r="X14960" s="380"/>
      <c r="Y14960" s="380"/>
      <c r="Z14960" s="380"/>
      <c r="AA14960" s="380"/>
      <c r="AF14960" s="326"/>
    </row>
    <row r="14961" spans="1:32" x14ac:dyDescent="0.3">
      <c r="A14961" s="57" t="s">
        <v>2879</v>
      </c>
      <c r="B14961" s="57" t="s">
        <v>18579</v>
      </c>
      <c r="C14961" s="62">
        <v>2510</v>
      </c>
      <c r="D14961" s="93" t="s">
        <v>5007</v>
      </c>
      <c r="E14961" s="60">
        <v>46372</v>
      </c>
      <c r="F14961" s="379"/>
      <c r="G14961" s="379"/>
      <c r="H14961" s="379"/>
      <c r="I14961" s="380"/>
      <c r="J14961" s="380"/>
      <c r="K14961" s="380"/>
      <c r="L14961" s="380"/>
      <c r="M14961" s="380"/>
      <c r="N14961" s="380"/>
      <c r="O14961" s="380"/>
      <c r="P14961" s="380"/>
      <c r="Q14961" s="380"/>
      <c r="R14961" s="380"/>
      <c r="S14961" s="380"/>
      <c r="T14961" s="380"/>
      <c r="U14961" s="380"/>
      <c r="V14961" s="380"/>
      <c r="W14961" s="380"/>
      <c r="X14961" s="380"/>
      <c r="Y14961" s="380"/>
      <c r="Z14961" s="380"/>
      <c r="AA14961" s="380"/>
      <c r="AF14961" s="326"/>
    </row>
    <row r="14962" spans="1:32" x14ac:dyDescent="0.25">
      <c r="A14962" s="44" t="s">
        <v>13449</v>
      </c>
      <c r="B14962" s="44" t="s">
        <v>13116</v>
      </c>
      <c r="C14962" s="45">
        <v>3.25</v>
      </c>
      <c r="D14962" s="45" t="s">
        <v>13565</v>
      </c>
      <c r="E14962" s="46">
        <v>47422</v>
      </c>
      <c r="F14962" s="45"/>
      <c r="G14962" s="93"/>
      <c r="H14962" s="93"/>
      <c r="I14962" s="99"/>
      <c r="J14962" s="99"/>
      <c r="K14962" s="99"/>
      <c r="L14962" s="99"/>
      <c r="M14962" s="99"/>
      <c r="N14962" s="99"/>
      <c r="O14962" s="99"/>
      <c r="P14962" s="99"/>
      <c r="Q14962" s="99"/>
      <c r="R14962" s="99"/>
      <c r="S14962" s="99"/>
      <c r="T14962" s="99"/>
      <c r="U14962" s="99"/>
      <c r="V14962" s="99"/>
      <c r="W14962" s="99"/>
      <c r="X14962" s="99"/>
      <c r="Y14962" s="99"/>
      <c r="Z14962" s="99"/>
      <c r="AF14962" s="326"/>
    </row>
    <row r="14963" spans="1:32" x14ac:dyDescent="0.25">
      <c r="A14963" s="44" t="s">
        <v>13449</v>
      </c>
      <c r="B14963" s="44" t="s">
        <v>13160</v>
      </c>
      <c r="C14963" s="45">
        <v>6.25</v>
      </c>
      <c r="D14963" s="45" t="s">
        <v>13565</v>
      </c>
      <c r="E14963" s="46">
        <v>47422</v>
      </c>
      <c r="F14963" s="45"/>
      <c r="G14963" s="93"/>
      <c r="H14963" s="93"/>
      <c r="I14963" s="99"/>
      <c r="J14963" s="99"/>
      <c r="K14963" s="99"/>
      <c r="L14963" s="99"/>
      <c r="M14963" s="99"/>
      <c r="N14963" s="99"/>
      <c r="O14963" s="99"/>
      <c r="P14963" s="99"/>
      <c r="Q14963" s="99"/>
      <c r="R14963" s="99"/>
      <c r="S14963" s="99"/>
      <c r="T14963" s="99"/>
      <c r="U14963" s="99"/>
      <c r="V14963" s="99"/>
      <c r="W14963" s="99"/>
      <c r="X14963" s="99"/>
      <c r="Y14963" s="99"/>
      <c r="Z14963" s="99"/>
      <c r="AF14963" s="326"/>
    </row>
    <row r="14964" spans="1:32" x14ac:dyDescent="0.25">
      <c r="A14964" s="44" t="s">
        <v>13449</v>
      </c>
      <c r="B14964" s="44" t="s">
        <v>13115</v>
      </c>
      <c r="C14964" s="45">
        <v>8.25</v>
      </c>
      <c r="D14964" s="45" t="s">
        <v>13565</v>
      </c>
      <c r="E14964" s="46">
        <v>47057</v>
      </c>
      <c r="F14964" s="45"/>
      <c r="G14964" s="93"/>
      <c r="H14964" s="93"/>
      <c r="I14964" s="99"/>
      <c r="J14964" s="99"/>
      <c r="K14964" s="99"/>
      <c r="L14964" s="99"/>
      <c r="M14964" s="99"/>
      <c r="N14964" s="99"/>
      <c r="O14964" s="99"/>
      <c r="P14964" s="99"/>
      <c r="Q14964" s="99"/>
      <c r="R14964" s="99"/>
      <c r="S14964" s="99"/>
      <c r="T14964" s="99"/>
      <c r="U14964" s="99"/>
      <c r="V14964" s="99"/>
      <c r="W14964" s="99"/>
      <c r="X14964" s="99"/>
      <c r="Y14964" s="99"/>
      <c r="Z14964" s="99"/>
      <c r="AF14964" s="326"/>
    </row>
    <row r="14965" spans="1:32" x14ac:dyDescent="0.25">
      <c r="A14965" s="44" t="s">
        <v>13449</v>
      </c>
      <c r="B14965" s="44" t="s">
        <v>13107</v>
      </c>
      <c r="C14965" s="45">
        <v>9.25</v>
      </c>
      <c r="D14965" s="45" t="s">
        <v>13565</v>
      </c>
      <c r="E14965" s="46">
        <v>47664</v>
      </c>
      <c r="F14965" s="45"/>
      <c r="G14965" s="93"/>
      <c r="H14965" s="93"/>
      <c r="I14965" s="99"/>
      <c r="J14965" s="99"/>
      <c r="K14965" s="99"/>
      <c r="L14965" s="99"/>
      <c r="M14965" s="99"/>
      <c r="N14965" s="99"/>
      <c r="O14965" s="99"/>
      <c r="P14965" s="99"/>
      <c r="Q14965" s="99"/>
      <c r="R14965" s="99"/>
      <c r="S14965" s="99"/>
      <c r="T14965" s="99"/>
      <c r="U14965" s="99"/>
      <c r="V14965" s="99"/>
      <c r="W14965" s="99"/>
      <c r="X14965" s="99"/>
      <c r="Y14965" s="99"/>
      <c r="Z14965" s="99"/>
      <c r="AF14965" s="326"/>
    </row>
    <row r="14966" spans="1:32" x14ac:dyDescent="0.25">
      <c r="A14966" s="44" t="s">
        <v>13449</v>
      </c>
      <c r="B14966" s="44" t="s">
        <v>13117</v>
      </c>
      <c r="C14966" s="45">
        <v>11.25</v>
      </c>
      <c r="D14966" s="45" t="s">
        <v>13565</v>
      </c>
      <c r="E14966" s="46">
        <v>47664</v>
      </c>
      <c r="F14966" s="45"/>
      <c r="G14966" s="93"/>
      <c r="H14966" s="93"/>
      <c r="I14966" s="99"/>
      <c r="J14966" s="99"/>
      <c r="K14966" s="99"/>
      <c r="L14966" s="99"/>
      <c r="M14966" s="99"/>
      <c r="N14966" s="99"/>
      <c r="O14966" s="99"/>
      <c r="P14966" s="99"/>
      <c r="Q14966" s="99"/>
      <c r="R14966" s="99"/>
      <c r="S14966" s="99"/>
      <c r="T14966" s="99"/>
      <c r="U14966" s="99"/>
      <c r="V14966" s="99"/>
      <c r="W14966" s="99"/>
      <c r="X14966" s="99"/>
      <c r="Y14966" s="99"/>
      <c r="Z14966" s="99"/>
      <c r="AF14966" s="326"/>
    </row>
    <row r="14967" spans="1:32" x14ac:dyDescent="0.25">
      <c r="A14967" s="44" t="s">
        <v>13449</v>
      </c>
      <c r="B14967" s="44" t="s">
        <v>13127</v>
      </c>
      <c r="C14967" s="45">
        <v>13.25</v>
      </c>
      <c r="D14967" s="45" t="s">
        <v>13565</v>
      </c>
      <c r="E14967" s="46">
        <v>47664</v>
      </c>
      <c r="F14967" s="45"/>
      <c r="G14967" s="93"/>
      <c r="H14967" s="93"/>
      <c r="I14967" s="99"/>
      <c r="J14967" s="99"/>
      <c r="K14967" s="99"/>
      <c r="L14967" s="99"/>
      <c r="M14967" s="99"/>
      <c r="N14967" s="99"/>
      <c r="O14967" s="99"/>
      <c r="P14967" s="99"/>
      <c r="Q14967" s="99"/>
      <c r="R14967" s="99"/>
      <c r="S14967" s="99"/>
      <c r="T14967" s="99"/>
      <c r="U14967" s="99"/>
      <c r="V14967" s="99"/>
      <c r="W14967" s="99"/>
      <c r="X14967" s="99"/>
      <c r="Y14967" s="99"/>
      <c r="Z14967" s="99"/>
      <c r="AF14967" s="326"/>
    </row>
    <row r="14968" spans="1:32" x14ac:dyDescent="0.25">
      <c r="A14968" s="44" t="s">
        <v>13449</v>
      </c>
      <c r="B14968" s="44" t="s">
        <v>13135</v>
      </c>
      <c r="C14968" s="45">
        <v>15.25</v>
      </c>
      <c r="D14968" s="45" t="s">
        <v>13565</v>
      </c>
      <c r="E14968" s="46">
        <v>47664</v>
      </c>
      <c r="F14968" s="45"/>
      <c r="G14968" s="93"/>
      <c r="H14968" s="93"/>
      <c r="I14968" s="99"/>
      <c r="J14968" s="99"/>
      <c r="K14968" s="99"/>
      <c r="L14968" s="99"/>
      <c r="M14968" s="99"/>
      <c r="N14968" s="99"/>
      <c r="O14968" s="99"/>
      <c r="P14968" s="99"/>
      <c r="Q14968" s="99"/>
      <c r="R14968" s="99"/>
      <c r="S14968" s="99"/>
      <c r="T14968" s="99"/>
      <c r="U14968" s="99"/>
      <c r="V14968" s="99"/>
      <c r="W14968" s="99"/>
      <c r="X14968" s="99"/>
      <c r="Y14968" s="99"/>
      <c r="Z14968" s="99"/>
      <c r="AF14968" s="326"/>
    </row>
    <row r="14969" spans="1:32" x14ac:dyDescent="0.25">
      <c r="A14969" s="44" t="s">
        <v>13449</v>
      </c>
      <c r="B14969" s="44" t="s">
        <v>13197</v>
      </c>
      <c r="C14969" s="45">
        <v>16.23</v>
      </c>
      <c r="D14969" s="45" t="s">
        <v>13565</v>
      </c>
      <c r="E14969" s="46">
        <v>46934</v>
      </c>
      <c r="F14969" s="45"/>
      <c r="G14969" s="93"/>
      <c r="H14969" s="93"/>
      <c r="I14969" s="99"/>
      <c r="J14969" s="99"/>
      <c r="K14969" s="99"/>
      <c r="L14969" s="99"/>
      <c r="M14969" s="99"/>
      <c r="N14969" s="99"/>
      <c r="O14969" s="99"/>
      <c r="P14969" s="99"/>
      <c r="Q14969" s="99"/>
      <c r="R14969" s="99"/>
      <c r="S14969" s="99"/>
      <c r="T14969" s="99"/>
      <c r="U14969" s="99"/>
      <c r="V14969" s="99"/>
      <c r="W14969" s="99"/>
      <c r="X14969" s="99"/>
      <c r="Y14969" s="99"/>
      <c r="Z14969" s="99"/>
      <c r="AF14969" s="326"/>
    </row>
    <row r="14970" spans="1:32" x14ac:dyDescent="0.25">
      <c r="A14970" s="44" t="s">
        <v>13449</v>
      </c>
      <c r="B14970" s="44" t="s">
        <v>13144</v>
      </c>
      <c r="C14970" s="45">
        <v>17.25</v>
      </c>
      <c r="D14970" s="45" t="s">
        <v>13565</v>
      </c>
      <c r="E14970" s="46">
        <v>47664</v>
      </c>
      <c r="F14970" s="45"/>
      <c r="G14970" s="93"/>
      <c r="H14970" s="93"/>
      <c r="I14970" s="99"/>
      <c r="J14970" s="99"/>
      <c r="K14970" s="99"/>
      <c r="L14970" s="99"/>
      <c r="M14970" s="99"/>
      <c r="N14970" s="99"/>
      <c r="O14970" s="99"/>
      <c r="P14970" s="99"/>
      <c r="Q14970" s="99"/>
      <c r="R14970" s="99"/>
      <c r="S14970" s="99"/>
      <c r="T14970" s="99"/>
      <c r="U14970" s="99"/>
      <c r="V14970" s="99"/>
      <c r="W14970" s="99"/>
      <c r="X14970" s="99"/>
      <c r="Y14970" s="99"/>
      <c r="Z14970" s="99"/>
      <c r="AF14970" s="326"/>
    </row>
    <row r="14971" spans="1:32" x14ac:dyDescent="0.25">
      <c r="A14971" s="44" t="s">
        <v>13449</v>
      </c>
      <c r="B14971" s="44" t="s">
        <v>14644</v>
      </c>
      <c r="C14971" s="45">
        <v>18.25</v>
      </c>
      <c r="D14971" s="45" t="s">
        <v>13565</v>
      </c>
      <c r="E14971" s="46">
        <v>47664</v>
      </c>
      <c r="F14971" s="45"/>
      <c r="G14971" s="93"/>
      <c r="H14971" s="93"/>
      <c r="I14971" s="99"/>
      <c r="J14971" s="99"/>
      <c r="K14971" s="99"/>
      <c r="L14971" s="99"/>
      <c r="M14971" s="99"/>
      <c r="N14971" s="99"/>
      <c r="O14971" s="99"/>
      <c r="P14971" s="99"/>
      <c r="Q14971" s="99"/>
      <c r="R14971" s="99"/>
      <c r="S14971" s="99"/>
      <c r="T14971" s="99"/>
      <c r="U14971" s="99"/>
      <c r="V14971" s="99"/>
      <c r="W14971" s="99"/>
      <c r="X14971" s="99"/>
      <c r="Y14971" s="99"/>
      <c r="Z14971" s="99"/>
      <c r="AF14971" s="326"/>
    </row>
    <row r="14972" spans="1:32" x14ac:dyDescent="0.25">
      <c r="A14972" s="44" t="s">
        <v>13449</v>
      </c>
      <c r="B14972" s="44" t="s">
        <v>13141</v>
      </c>
      <c r="C14972" s="45">
        <v>20.23</v>
      </c>
      <c r="D14972" s="45" t="s">
        <v>13565</v>
      </c>
      <c r="E14972" s="46">
        <v>46934</v>
      </c>
      <c r="F14972" s="45"/>
      <c r="G14972" s="93"/>
      <c r="H14972" s="93"/>
      <c r="I14972" s="99"/>
      <c r="J14972" s="99"/>
      <c r="K14972" s="99"/>
      <c r="L14972" s="99"/>
      <c r="M14972" s="99"/>
      <c r="N14972" s="99"/>
      <c r="O14972" s="99"/>
      <c r="P14972" s="99"/>
      <c r="Q14972" s="99"/>
      <c r="R14972" s="99"/>
      <c r="S14972" s="99"/>
      <c r="T14972" s="99"/>
      <c r="U14972" s="99"/>
      <c r="V14972" s="99"/>
      <c r="W14972" s="99"/>
      <c r="X14972" s="99"/>
      <c r="Y14972" s="99"/>
      <c r="Z14972" s="99"/>
      <c r="AF14972" s="326"/>
    </row>
    <row r="14973" spans="1:32" x14ac:dyDescent="0.25">
      <c r="A14973" s="44" t="s">
        <v>13449</v>
      </c>
      <c r="B14973" s="44" t="s">
        <v>13206</v>
      </c>
      <c r="C14973" s="45">
        <v>25.25</v>
      </c>
      <c r="D14973" s="45" t="s">
        <v>13565</v>
      </c>
      <c r="E14973" s="46">
        <v>47664</v>
      </c>
      <c r="F14973" s="45"/>
      <c r="G14973" s="93"/>
      <c r="H14973" s="93"/>
      <c r="I14973" s="99"/>
      <c r="J14973" s="99"/>
      <c r="K14973" s="99"/>
      <c r="L14973" s="99"/>
      <c r="M14973" s="99"/>
      <c r="N14973" s="99"/>
      <c r="O14973" s="99"/>
      <c r="P14973" s="99"/>
      <c r="Q14973" s="99"/>
      <c r="R14973" s="99"/>
      <c r="S14973" s="99"/>
      <c r="T14973" s="99"/>
      <c r="U14973" s="99"/>
      <c r="V14973" s="99"/>
      <c r="W14973" s="99"/>
      <c r="X14973" s="99"/>
      <c r="Y14973" s="99"/>
      <c r="Z14973" s="99"/>
      <c r="AF14973" s="326"/>
    </row>
    <row r="14974" spans="1:32" x14ac:dyDescent="0.25">
      <c r="A14974" s="44" t="s">
        <v>13449</v>
      </c>
      <c r="B14974" s="44" t="s">
        <v>14635</v>
      </c>
      <c r="C14974" s="45">
        <v>28.25</v>
      </c>
      <c r="D14974" s="45" t="s">
        <v>13565</v>
      </c>
      <c r="E14974" s="46">
        <v>47664</v>
      </c>
      <c r="F14974" s="45"/>
      <c r="G14974" s="93"/>
      <c r="H14974" s="93"/>
      <c r="I14974" s="99"/>
      <c r="J14974" s="99"/>
      <c r="K14974" s="99"/>
      <c r="L14974" s="99"/>
      <c r="M14974" s="99"/>
      <c r="N14974" s="99"/>
      <c r="O14974" s="99"/>
      <c r="P14974" s="99"/>
      <c r="Q14974" s="99"/>
      <c r="R14974" s="99"/>
      <c r="S14974" s="99"/>
      <c r="T14974" s="99"/>
      <c r="U14974" s="99"/>
      <c r="V14974" s="99"/>
      <c r="W14974" s="99"/>
      <c r="X14974" s="99"/>
      <c r="Y14974" s="99"/>
      <c r="Z14974" s="99"/>
      <c r="AF14974" s="326"/>
    </row>
    <row r="14975" spans="1:32" x14ac:dyDescent="0.25">
      <c r="A14975" s="44" t="s">
        <v>13449</v>
      </c>
      <c r="B14975" s="44" t="s">
        <v>13136</v>
      </c>
      <c r="C14975" s="45">
        <v>41.25</v>
      </c>
      <c r="D14975" s="45" t="s">
        <v>13565</v>
      </c>
      <c r="E14975" s="46">
        <v>47514</v>
      </c>
      <c r="F14975" s="45"/>
      <c r="G14975" s="93"/>
      <c r="H14975" s="93"/>
      <c r="I14975" s="99"/>
      <c r="J14975" s="99"/>
      <c r="K14975" s="99"/>
      <c r="L14975" s="99"/>
      <c r="M14975" s="99"/>
      <c r="N14975" s="99"/>
      <c r="O14975" s="99"/>
      <c r="P14975" s="99"/>
      <c r="Q14975" s="99"/>
      <c r="R14975" s="99"/>
      <c r="S14975" s="99"/>
      <c r="T14975" s="99"/>
      <c r="U14975" s="99"/>
      <c r="V14975" s="99"/>
      <c r="W14975" s="99"/>
      <c r="X14975" s="99"/>
      <c r="Y14975" s="99"/>
      <c r="Z14975" s="99"/>
      <c r="AF14975" s="326"/>
    </row>
    <row r="14976" spans="1:32" x14ac:dyDescent="0.25">
      <c r="A14976" s="44" t="s">
        <v>13449</v>
      </c>
      <c r="B14976" s="44" t="s">
        <v>13331</v>
      </c>
      <c r="C14976" s="45">
        <v>43.25</v>
      </c>
      <c r="D14976" s="45" t="s">
        <v>13565</v>
      </c>
      <c r="E14976" s="46">
        <v>47514</v>
      </c>
      <c r="F14976" s="45"/>
      <c r="G14976" s="93"/>
      <c r="H14976" s="93"/>
      <c r="I14976" s="99"/>
      <c r="J14976" s="99"/>
      <c r="K14976" s="99"/>
      <c r="L14976" s="99"/>
      <c r="M14976" s="99"/>
      <c r="N14976" s="99"/>
      <c r="O14976" s="99"/>
      <c r="P14976" s="99"/>
      <c r="Q14976" s="99"/>
      <c r="R14976" s="99"/>
      <c r="S14976" s="99"/>
      <c r="T14976" s="99"/>
      <c r="U14976" s="99"/>
      <c r="V14976" s="99"/>
      <c r="W14976" s="99"/>
      <c r="X14976" s="99"/>
      <c r="Y14976" s="99"/>
      <c r="Z14976" s="99"/>
      <c r="AF14976" s="326"/>
    </row>
    <row r="14977" spans="1:32" x14ac:dyDescent="0.25">
      <c r="A14977" s="44" t="s">
        <v>19713</v>
      </c>
      <c r="B14977" s="44" t="s">
        <v>5447</v>
      </c>
      <c r="C14977" s="45">
        <v>230807</v>
      </c>
      <c r="D14977" s="45" t="s">
        <v>12340</v>
      </c>
      <c r="E14977" s="45" t="s">
        <v>8966</v>
      </c>
      <c r="AF14977" s="326"/>
    </row>
    <row r="14978" spans="1:32" x14ac:dyDescent="0.3">
      <c r="A14978" s="372" t="s">
        <v>20185</v>
      </c>
      <c r="B14978" s="372" t="s">
        <v>2384</v>
      </c>
      <c r="C14978" s="125" t="s">
        <v>20259</v>
      </c>
      <c r="D14978" s="32" t="s">
        <v>20621</v>
      </c>
      <c r="E14978" s="125" t="s">
        <v>8976</v>
      </c>
      <c r="F14978" s="125" t="s">
        <v>1237</v>
      </c>
      <c r="G14978" s="125" t="s">
        <v>1237</v>
      </c>
      <c r="AF14978" s="326"/>
    </row>
    <row r="14979" spans="1:32" x14ac:dyDescent="0.25">
      <c r="A14979" s="44" t="s">
        <v>19714</v>
      </c>
      <c r="B14979" s="44" t="s">
        <v>7119</v>
      </c>
      <c r="C14979" s="45">
        <v>26020102</v>
      </c>
      <c r="D14979" s="45" t="s">
        <v>12340</v>
      </c>
      <c r="E14979" s="45" t="s">
        <v>10021</v>
      </c>
      <c r="AF14979" s="326"/>
    </row>
    <row r="14980" spans="1:32" x14ac:dyDescent="0.25">
      <c r="A14980" s="44" t="s">
        <v>19714</v>
      </c>
      <c r="B14980" s="44" t="s">
        <v>18842</v>
      </c>
      <c r="C14980" s="45">
        <v>26020101</v>
      </c>
      <c r="D14980" s="45" t="s">
        <v>12340</v>
      </c>
      <c r="E14980" s="45" t="s">
        <v>10021</v>
      </c>
      <c r="AF14980" s="326"/>
    </row>
    <row r="14981" spans="1:32" x14ac:dyDescent="0.25">
      <c r="A14981" s="44" t="s">
        <v>19714</v>
      </c>
      <c r="B14981" s="44" t="s">
        <v>3298</v>
      </c>
      <c r="C14981" s="45">
        <v>26010402</v>
      </c>
      <c r="D14981" s="45" t="s">
        <v>12340</v>
      </c>
      <c r="E14981" s="45" t="s">
        <v>18836</v>
      </c>
      <c r="AF14981" s="326"/>
    </row>
    <row r="14982" spans="1:32" x14ac:dyDescent="0.25">
      <c r="A14982" s="44" t="s">
        <v>19714</v>
      </c>
      <c r="B14982" s="44" t="s">
        <v>5639</v>
      </c>
      <c r="C14982" s="45">
        <v>26010401</v>
      </c>
      <c r="D14982" s="45" t="s">
        <v>12340</v>
      </c>
      <c r="E14982" s="45" t="s">
        <v>18836</v>
      </c>
      <c r="AF14982" s="326"/>
    </row>
    <row r="14983" spans="1:32" x14ac:dyDescent="0.25">
      <c r="A14983" s="44" t="s">
        <v>7057</v>
      </c>
      <c r="B14983" s="44" t="s">
        <v>18828</v>
      </c>
      <c r="C14983" s="45">
        <v>25010501</v>
      </c>
      <c r="D14983" s="45" t="s">
        <v>12340</v>
      </c>
      <c r="E14983" s="45" t="s">
        <v>13567</v>
      </c>
      <c r="AF14983" s="326"/>
    </row>
    <row r="14984" spans="1:32" x14ac:dyDescent="0.25">
      <c r="A14984" s="44" t="s">
        <v>7057</v>
      </c>
      <c r="B14984" s="44" t="s">
        <v>5639</v>
      </c>
      <c r="C14984" s="45">
        <v>23010401</v>
      </c>
      <c r="D14984" s="45" t="s">
        <v>12340</v>
      </c>
      <c r="E14984" s="45" t="s">
        <v>5640</v>
      </c>
      <c r="AF14984" s="326"/>
    </row>
    <row r="14985" spans="1:32" x14ac:dyDescent="0.25">
      <c r="A14985" s="44" t="s">
        <v>11666</v>
      </c>
      <c r="B14985" s="44" t="s">
        <v>3298</v>
      </c>
      <c r="C14985" s="45">
        <v>24010402</v>
      </c>
      <c r="D14985" s="45" t="s">
        <v>12340</v>
      </c>
      <c r="E14985" s="45" t="s">
        <v>10021</v>
      </c>
      <c r="AF14985" s="326"/>
    </row>
    <row r="14986" spans="1:32" x14ac:dyDescent="0.25">
      <c r="A14986" s="44" t="s">
        <v>11666</v>
      </c>
      <c r="B14986" s="44" t="s">
        <v>10020</v>
      </c>
      <c r="C14986" s="45">
        <v>24010401</v>
      </c>
      <c r="D14986" s="45" t="s">
        <v>12340</v>
      </c>
      <c r="E14986" s="45" t="s">
        <v>10021</v>
      </c>
      <c r="AF14986" s="326"/>
    </row>
    <row r="14987" spans="1:32" x14ac:dyDescent="0.25">
      <c r="A14987" s="44" t="s">
        <v>17254</v>
      </c>
      <c r="B14987" s="44" t="s">
        <v>967</v>
      </c>
      <c r="C14987" s="45">
        <v>250601</v>
      </c>
      <c r="D14987" s="45" t="s">
        <v>12340</v>
      </c>
      <c r="E14987" s="45" t="s">
        <v>16905</v>
      </c>
      <c r="AF14987" s="326"/>
    </row>
    <row r="14988" spans="1:32" x14ac:dyDescent="0.25">
      <c r="A14988" s="44" t="s">
        <v>7058</v>
      </c>
      <c r="B14988" s="44" t="s">
        <v>3298</v>
      </c>
      <c r="C14988" s="45">
        <v>23010402</v>
      </c>
      <c r="D14988" s="45" t="s">
        <v>12340</v>
      </c>
      <c r="E14988" s="45" t="s">
        <v>5640</v>
      </c>
      <c r="AF14988" s="326"/>
    </row>
    <row r="14989" spans="1:32" x14ac:dyDescent="0.25">
      <c r="A14989" s="44" t="s">
        <v>2522</v>
      </c>
      <c r="B14989" s="44" t="s">
        <v>3298</v>
      </c>
      <c r="C14989" s="45">
        <v>26010402</v>
      </c>
      <c r="D14989" s="45" t="s">
        <v>12340</v>
      </c>
      <c r="E14989" s="45" t="s">
        <v>18836</v>
      </c>
      <c r="AF14989" s="326"/>
    </row>
    <row r="14990" spans="1:32" x14ac:dyDescent="0.25">
      <c r="A14990" s="44" t="s">
        <v>1713</v>
      </c>
      <c r="B14990" s="44" t="s">
        <v>2433</v>
      </c>
      <c r="C14990" s="45">
        <v>230105</v>
      </c>
      <c r="D14990" s="45" t="s">
        <v>12340</v>
      </c>
      <c r="E14990" s="45" t="s">
        <v>5580</v>
      </c>
      <c r="AF14990" s="326"/>
    </row>
    <row r="14991" spans="1:32" x14ac:dyDescent="0.25">
      <c r="A14991" s="44" t="s">
        <v>17255</v>
      </c>
      <c r="B14991" s="44" t="s">
        <v>5447</v>
      </c>
      <c r="C14991" s="45">
        <v>250802</v>
      </c>
      <c r="D14991" s="45" t="s">
        <v>12340</v>
      </c>
      <c r="E14991" s="45" t="s">
        <v>10682</v>
      </c>
      <c r="AF14991" s="326"/>
    </row>
    <row r="14992" spans="1:32" x14ac:dyDescent="0.3">
      <c r="A14992" s="372" t="s">
        <v>17550</v>
      </c>
      <c r="B14992" s="372" t="s">
        <v>5061</v>
      </c>
      <c r="C14992" s="125" t="s">
        <v>17483</v>
      </c>
      <c r="D14992" s="32" t="s">
        <v>20621</v>
      </c>
      <c r="E14992" s="125" t="s">
        <v>5246</v>
      </c>
      <c r="F14992" s="125" t="s">
        <v>1236</v>
      </c>
      <c r="G14992" s="125" t="s">
        <v>1237</v>
      </c>
      <c r="AF14992" s="326"/>
    </row>
    <row r="14993" spans="1:32" x14ac:dyDescent="0.3">
      <c r="A14993" s="372" t="s">
        <v>17551</v>
      </c>
      <c r="B14993" s="372" t="s">
        <v>4057</v>
      </c>
      <c r="C14993" s="125" t="s">
        <v>11933</v>
      </c>
      <c r="D14993" s="32" t="s">
        <v>20621</v>
      </c>
      <c r="E14993" s="125" t="s">
        <v>5311</v>
      </c>
      <c r="F14993" s="125" t="s">
        <v>1236</v>
      </c>
      <c r="G14993" s="125" t="s">
        <v>1237</v>
      </c>
      <c r="AF14993" s="326"/>
    </row>
    <row r="14994" spans="1:32" x14ac:dyDescent="0.3">
      <c r="A14994" s="372" t="s">
        <v>17551</v>
      </c>
      <c r="B14994" s="372" t="s">
        <v>5061</v>
      </c>
      <c r="C14994" s="125" t="s">
        <v>17483</v>
      </c>
      <c r="D14994" s="32" t="s">
        <v>20621</v>
      </c>
      <c r="E14994" s="125" t="s">
        <v>5246</v>
      </c>
      <c r="F14994" s="125" t="s">
        <v>1236</v>
      </c>
      <c r="G14994" s="125" t="s">
        <v>1237</v>
      </c>
      <c r="AF14994" s="326"/>
    </row>
    <row r="14995" spans="1:32" x14ac:dyDescent="0.3">
      <c r="A14995" s="372" t="s">
        <v>17552</v>
      </c>
      <c r="B14995" s="372" t="s">
        <v>5061</v>
      </c>
      <c r="C14995" s="125" t="s">
        <v>17483</v>
      </c>
      <c r="D14995" s="32" t="s">
        <v>20621</v>
      </c>
      <c r="E14995" s="125" t="s">
        <v>5246</v>
      </c>
      <c r="F14995" s="125" t="s">
        <v>1236</v>
      </c>
      <c r="G14995" s="125" t="s">
        <v>1237</v>
      </c>
      <c r="AF14995" s="326"/>
    </row>
    <row r="14996" spans="1:32" x14ac:dyDescent="0.3">
      <c r="A14996" s="372" t="s">
        <v>3014</v>
      </c>
      <c r="B14996" s="372" t="s">
        <v>1209</v>
      </c>
      <c r="C14996" s="125" t="s">
        <v>8691</v>
      </c>
      <c r="D14996" s="32" t="s">
        <v>20621</v>
      </c>
      <c r="E14996" s="125" t="s">
        <v>8524</v>
      </c>
      <c r="F14996" s="125" t="s">
        <v>1236</v>
      </c>
      <c r="G14996" s="125" t="s">
        <v>1237</v>
      </c>
      <c r="AF14996" s="326"/>
    </row>
    <row r="14997" spans="1:32" x14ac:dyDescent="0.3">
      <c r="A14997" s="372" t="s">
        <v>16835</v>
      </c>
      <c r="B14997" s="372" t="s">
        <v>16875</v>
      </c>
      <c r="C14997" s="125" t="s">
        <v>16876</v>
      </c>
      <c r="D14997" s="32" t="s">
        <v>20621</v>
      </c>
      <c r="E14997" s="125" t="s">
        <v>16883</v>
      </c>
      <c r="F14997" s="125" t="s">
        <v>1236</v>
      </c>
      <c r="G14997" s="125" t="s">
        <v>1237</v>
      </c>
      <c r="AF14997" s="326"/>
    </row>
    <row r="14998" spans="1:32" x14ac:dyDescent="0.25">
      <c r="A14998" s="44" t="s">
        <v>11667</v>
      </c>
      <c r="B14998" s="44" t="s">
        <v>16907</v>
      </c>
      <c r="C14998" s="45">
        <v>25050401</v>
      </c>
      <c r="D14998" s="45" t="s">
        <v>12340</v>
      </c>
      <c r="E14998" s="45" t="s">
        <v>7651</v>
      </c>
      <c r="AF14998" s="326"/>
    </row>
    <row r="14999" spans="1:32" x14ac:dyDescent="0.25">
      <c r="A14999" s="44" t="s">
        <v>11667</v>
      </c>
      <c r="B14999" s="44" t="s">
        <v>3298</v>
      </c>
      <c r="C14999" s="45">
        <v>26010402</v>
      </c>
      <c r="D14999" s="45" t="s">
        <v>12340</v>
      </c>
      <c r="E14999" s="45" t="s">
        <v>18836</v>
      </c>
      <c r="AF14999" s="326"/>
    </row>
    <row r="15000" spans="1:32" x14ac:dyDescent="0.25">
      <c r="A15000" s="44" t="s">
        <v>15764</v>
      </c>
      <c r="B15000" s="44" t="s">
        <v>2610</v>
      </c>
      <c r="C15000" s="45" t="s">
        <v>15765</v>
      </c>
      <c r="D15000" s="46" t="s">
        <v>13037</v>
      </c>
      <c r="E15000" s="46">
        <v>46162</v>
      </c>
      <c r="AF15000" s="326"/>
    </row>
    <row r="15001" spans="1:32" x14ac:dyDescent="0.25">
      <c r="A15001" s="44" t="s">
        <v>14316</v>
      </c>
      <c r="B15001" s="44" t="s">
        <v>16907</v>
      </c>
      <c r="C15001" s="45">
        <v>25050401</v>
      </c>
      <c r="D15001" s="45" t="s">
        <v>12340</v>
      </c>
      <c r="E15001" s="45" t="s">
        <v>7651</v>
      </c>
      <c r="AF15001" s="326"/>
    </row>
    <row r="15002" spans="1:32" x14ac:dyDescent="0.25">
      <c r="A15002" s="44" t="s">
        <v>14316</v>
      </c>
      <c r="B15002" s="44" t="s">
        <v>3298</v>
      </c>
      <c r="C15002" s="45">
        <v>25010402</v>
      </c>
      <c r="D15002" s="45" t="s">
        <v>12340</v>
      </c>
      <c r="E15002" s="45" t="s">
        <v>13581</v>
      </c>
      <c r="AF15002" s="326"/>
    </row>
    <row r="15003" spans="1:32" x14ac:dyDescent="0.25">
      <c r="A15003" s="44" t="s">
        <v>14316</v>
      </c>
      <c r="B15003" s="44" t="s">
        <v>5639</v>
      </c>
      <c r="C15003" s="45">
        <v>25010401</v>
      </c>
      <c r="D15003" s="45" t="s">
        <v>12340</v>
      </c>
      <c r="E15003" s="45" t="s">
        <v>13581</v>
      </c>
      <c r="AF15003" s="326"/>
    </row>
    <row r="15004" spans="1:32" x14ac:dyDescent="0.25">
      <c r="A15004" s="44" t="s">
        <v>11668</v>
      </c>
      <c r="B15004" s="44" t="s">
        <v>986</v>
      </c>
      <c r="C15004" s="45">
        <v>240303</v>
      </c>
      <c r="D15004" s="45" t="s">
        <v>12340</v>
      </c>
      <c r="E15004" s="45" t="s">
        <v>2686</v>
      </c>
      <c r="AF15004" s="326"/>
    </row>
    <row r="15005" spans="1:32" x14ac:dyDescent="0.3">
      <c r="A15005" s="372" t="s">
        <v>1143</v>
      </c>
      <c r="B15005" s="372" t="s">
        <v>1209</v>
      </c>
      <c r="C15005" s="125" t="s">
        <v>8691</v>
      </c>
      <c r="D15005" s="32" t="s">
        <v>20621</v>
      </c>
      <c r="E15005" s="125" t="s">
        <v>8524</v>
      </c>
      <c r="F15005" s="125" t="s">
        <v>1236</v>
      </c>
      <c r="G15005" s="125" t="s">
        <v>1237</v>
      </c>
      <c r="AF15005" s="326"/>
    </row>
    <row r="15006" spans="1:32" x14ac:dyDescent="0.25">
      <c r="A15006" s="44" t="s">
        <v>13076</v>
      </c>
      <c r="B15006" s="92" t="s">
        <v>13084</v>
      </c>
      <c r="C15006" s="93" t="s">
        <v>13054</v>
      </c>
      <c r="D15006" s="93" t="s">
        <v>1250</v>
      </c>
      <c r="E15006" s="94">
        <v>47208</v>
      </c>
      <c r="F15006" s="93"/>
      <c r="G15006" s="93"/>
      <c r="H15006" s="93"/>
      <c r="I15006" s="99"/>
      <c r="J15006" s="99"/>
      <c r="K15006" s="99"/>
      <c r="L15006" s="99"/>
      <c r="M15006" s="99"/>
      <c r="N15006" s="99"/>
      <c r="O15006" s="99"/>
      <c r="P15006" s="99"/>
      <c r="Q15006" s="99"/>
      <c r="R15006" s="99"/>
      <c r="S15006" s="99"/>
      <c r="T15006" s="99"/>
      <c r="U15006" s="99"/>
      <c r="V15006" s="99"/>
      <c r="W15006" s="99"/>
      <c r="X15006" s="99"/>
      <c r="Y15006" s="99"/>
      <c r="Z15006" s="99"/>
      <c r="AF15006" s="326"/>
    </row>
    <row r="15007" spans="1:32" x14ac:dyDescent="0.3">
      <c r="A15007" s="372" t="s">
        <v>13938</v>
      </c>
      <c r="B15007" s="372" t="s">
        <v>16724</v>
      </c>
      <c r="C15007" s="125" t="s">
        <v>14353</v>
      </c>
      <c r="D15007" s="32" t="s">
        <v>20621</v>
      </c>
      <c r="E15007" s="125" t="s">
        <v>13567</v>
      </c>
      <c r="F15007" s="125" t="s">
        <v>1236</v>
      </c>
      <c r="G15007" s="125" t="s">
        <v>1237</v>
      </c>
      <c r="AF15007" s="326"/>
    </row>
    <row r="15008" spans="1:32" x14ac:dyDescent="0.25">
      <c r="A15008" s="44" t="s">
        <v>8024</v>
      </c>
      <c r="B15008" s="44" t="s">
        <v>8958</v>
      </c>
      <c r="C15008" s="45" t="s">
        <v>8959</v>
      </c>
      <c r="D15008" s="45" t="s">
        <v>12177</v>
      </c>
      <c r="E15008" s="45" t="s">
        <v>4471</v>
      </c>
      <c r="F15008" s="93"/>
      <c r="G15008" s="93"/>
      <c r="H15008" s="93"/>
      <c r="I15008" s="99"/>
      <c r="J15008" s="99"/>
      <c r="K15008" s="99"/>
      <c r="L15008" s="99"/>
      <c r="M15008" s="99"/>
      <c r="N15008" s="99"/>
      <c r="O15008" s="99"/>
      <c r="P15008" s="99"/>
      <c r="Q15008" s="99"/>
      <c r="R15008" s="99"/>
      <c r="S15008" s="99"/>
      <c r="T15008" s="99"/>
      <c r="U15008" s="99"/>
      <c r="V15008" s="99"/>
      <c r="W15008" s="99"/>
      <c r="X15008" s="99"/>
      <c r="Y15008" s="99"/>
      <c r="Z15008" s="99"/>
      <c r="AF15008" s="326"/>
    </row>
    <row r="15009" spans="1:32" x14ac:dyDescent="0.25">
      <c r="A15009" s="44" t="s">
        <v>8024</v>
      </c>
      <c r="B15009" s="44" t="s">
        <v>8958</v>
      </c>
      <c r="C15009" s="45" t="s">
        <v>8959</v>
      </c>
      <c r="D15009" s="93" t="s">
        <v>18817</v>
      </c>
      <c r="E15009" s="45" t="s">
        <v>4471</v>
      </c>
      <c r="F15009" s="379"/>
      <c r="G15009" s="379"/>
      <c r="H15009" s="379"/>
      <c r="I15009" s="380"/>
      <c r="J15009" s="380"/>
      <c r="K15009" s="380"/>
      <c r="L15009" s="380"/>
      <c r="M15009" s="380"/>
      <c r="N15009" s="380"/>
      <c r="O15009" s="380"/>
      <c r="P15009" s="380"/>
      <c r="Q15009" s="380"/>
      <c r="R15009" s="380"/>
      <c r="S15009" s="380"/>
      <c r="T15009" s="380"/>
      <c r="U15009" s="380"/>
      <c r="V15009" s="380"/>
      <c r="W15009" s="380"/>
      <c r="X15009" s="380"/>
      <c r="Y15009" s="380"/>
      <c r="Z15009" s="380"/>
      <c r="AA15009" s="380"/>
      <c r="AF15009" s="326"/>
    </row>
    <row r="15010" spans="1:32" x14ac:dyDescent="0.25">
      <c r="A15010" s="44" t="s">
        <v>8024</v>
      </c>
      <c r="B15010" s="44" t="s">
        <v>8958</v>
      </c>
      <c r="C15010" s="45" t="s">
        <v>8959</v>
      </c>
      <c r="D15010" s="45" t="s">
        <v>10697</v>
      </c>
      <c r="E15010" s="45" t="s">
        <v>5471</v>
      </c>
      <c r="F15010" s="93"/>
      <c r="G15010" s="93"/>
      <c r="H15010" s="93"/>
      <c r="I15010" s="99"/>
      <c r="J15010" s="99"/>
      <c r="K15010" s="99"/>
      <c r="L15010" s="44"/>
      <c r="M15010" s="44"/>
      <c r="N15010" s="99"/>
      <c r="O15010" s="99"/>
      <c r="P15010" s="99"/>
      <c r="Q15010" s="99"/>
      <c r="R15010" s="99"/>
      <c r="S15010" s="99"/>
      <c r="T15010" s="99"/>
      <c r="U15010" s="99"/>
      <c r="V15010" s="99"/>
      <c r="W15010" s="99"/>
      <c r="X15010" s="99"/>
      <c r="Y15010" s="99"/>
      <c r="Z15010" s="99"/>
      <c r="AF15010" s="326"/>
    </row>
    <row r="15011" spans="1:32" x14ac:dyDescent="0.25">
      <c r="A15011" s="44" t="s">
        <v>2523</v>
      </c>
      <c r="B15011" s="44" t="s">
        <v>2433</v>
      </c>
      <c r="C15011" s="45">
        <v>230105</v>
      </c>
      <c r="D15011" s="45" t="s">
        <v>12340</v>
      </c>
      <c r="E15011" s="45" t="s">
        <v>5580</v>
      </c>
      <c r="AF15011" s="326"/>
    </row>
    <row r="15012" spans="1:32" x14ac:dyDescent="0.25">
      <c r="A15012" s="44" t="s">
        <v>2523</v>
      </c>
      <c r="B15012" s="44" t="s">
        <v>7653</v>
      </c>
      <c r="C15012" s="45">
        <v>230302</v>
      </c>
      <c r="D15012" s="45" t="s">
        <v>12340</v>
      </c>
      <c r="E15012" s="45" t="s">
        <v>3276</v>
      </c>
      <c r="AF15012" s="326"/>
    </row>
    <row r="15013" spans="1:32" x14ac:dyDescent="0.25">
      <c r="A15013" s="44" t="s">
        <v>8573</v>
      </c>
      <c r="B15013" s="44" t="s">
        <v>8468</v>
      </c>
      <c r="C15013" s="45">
        <v>23080101</v>
      </c>
      <c r="D15013" s="45" t="s">
        <v>12340</v>
      </c>
      <c r="E15013" s="45" t="s">
        <v>4380</v>
      </c>
      <c r="AF15013" s="326"/>
    </row>
    <row r="15014" spans="1:32" x14ac:dyDescent="0.25">
      <c r="A15014" s="44" t="s">
        <v>8573</v>
      </c>
      <c r="B15014" s="44" t="s">
        <v>970</v>
      </c>
      <c r="C15014" s="45">
        <v>231104</v>
      </c>
      <c r="D15014" s="45" t="s">
        <v>12340</v>
      </c>
      <c r="E15014" s="45" t="s">
        <v>9018</v>
      </c>
      <c r="AF15014" s="326"/>
    </row>
    <row r="15015" spans="1:32" x14ac:dyDescent="0.25">
      <c r="A15015" s="44" t="s">
        <v>18199</v>
      </c>
      <c r="B15015" s="44" t="s">
        <v>976</v>
      </c>
      <c r="C15015" s="45" t="s">
        <v>18461</v>
      </c>
      <c r="D15015" s="93" t="s">
        <v>3876</v>
      </c>
      <c r="E15015" s="359">
        <f>DATE(2030,2,20)</f>
        <v>47534</v>
      </c>
      <c r="F15015" s="93"/>
      <c r="G15015" s="93"/>
      <c r="H15015" s="93"/>
      <c r="I15015" s="99"/>
      <c r="J15015" s="99"/>
      <c r="K15015" s="99"/>
      <c r="L15015" s="99"/>
      <c r="M15015" s="99"/>
      <c r="N15015" s="99"/>
      <c r="O15015" s="99"/>
      <c r="P15015" s="99"/>
      <c r="Q15015" s="99"/>
      <c r="R15015" s="99"/>
      <c r="S15015" s="99"/>
      <c r="T15015" s="99"/>
      <c r="U15015" s="99"/>
      <c r="V15015" s="99"/>
      <c r="W15015" s="99"/>
      <c r="X15015" s="99"/>
      <c r="Y15015" s="99"/>
      <c r="Z15015" s="99"/>
      <c r="AF15015" s="326"/>
    </row>
    <row r="15016" spans="1:32" x14ac:dyDescent="0.3">
      <c r="A15016" s="372" t="s">
        <v>7387</v>
      </c>
      <c r="B15016" s="372" t="s">
        <v>1214</v>
      </c>
      <c r="C15016" s="125" t="s">
        <v>18610</v>
      </c>
      <c r="D15016" s="32" t="s">
        <v>20621</v>
      </c>
      <c r="E15016" s="125" t="s">
        <v>8976</v>
      </c>
      <c r="F15016" s="125" t="s">
        <v>1236</v>
      </c>
      <c r="G15016" s="125" t="s">
        <v>1237</v>
      </c>
      <c r="AF15016" s="326"/>
    </row>
    <row r="15017" spans="1:32" x14ac:dyDescent="0.25">
      <c r="A15017" s="44" t="s">
        <v>15766</v>
      </c>
      <c r="B15017" s="44" t="s">
        <v>4105</v>
      </c>
      <c r="C15017" s="45" t="s">
        <v>15767</v>
      </c>
      <c r="D15017" s="46" t="s">
        <v>13037</v>
      </c>
      <c r="E15017" s="46">
        <v>46218</v>
      </c>
      <c r="AF15017" s="326"/>
    </row>
    <row r="15018" spans="1:32" x14ac:dyDescent="0.25">
      <c r="A15018" s="44" t="s">
        <v>11669</v>
      </c>
      <c r="B15018" s="44" t="s">
        <v>2433</v>
      </c>
      <c r="C15018" s="45">
        <v>230105</v>
      </c>
      <c r="D15018" s="45" t="s">
        <v>12340</v>
      </c>
      <c r="E15018" s="45" t="s">
        <v>5580</v>
      </c>
      <c r="AF15018" s="326"/>
    </row>
    <row r="15019" spans="1:32" x14ac:dyDescent="0.25">
      <c r="A15019" s="44" t="s">
        <v>11669</v>
      </c>
      <c r="B15019" s="44" t="s">
        <v>18852</v>
      </c>
      <c r="C15019" s="45">
        <v>260205</v>
      </c>
      <c r="D15019" s="45" t="s">
        <v>12340</v>
      </c>
      <c r="E15019" s="45" t="s">
        <v>10021</v>
      </c>
      <c r="AF15019" s="326"/>
    </row>
    <row r="15020" spans="1:32" x14ac:dyDescent="0.25">
      <c r="A15020" s="44" t="s">
        <v>11669</v>
      </c>
      <c r="B15020" s="44" t="s">
        <v>12232</v>
      </c>
      <c r="C15020" s="45">
        <v>240801</v>
      </c>
      <c r="D15020" s="45" t="s">
        <v>12340</v>
      </c>
      <c r="E15020" s="45" t="s">
        <v>5239</v>
      </c>
      <c r="AF15020" s="326"/>
    </row>
    <row r="15021" spans="1:32" x14ac:dyDescent="0.25">
      <c r="A15021" s="44" t="s">
        <v>4010</v>
      </c>
      <c r="B15021" s="44" t="s">
        <v>16333</v>
      </c>
      <c r="C15021" s="45" t="s">
        <v>18462</v>
      </c>
      <c r="D15021" s="93" t="s">
        <v>3876</v>
      </c>
      <c r="E15021" s="359">
        <f>DATE(2029,7,24)</f>
        <v>47323</v>
      </c>
      <c r="F15021" s="93"/>
      <c r="G15021" s="93"/>
      <c r="H15021" s="93"/>
      <c r="I15021" s="99"/>
      <c r="J15021" s="99"/>
      <c r="K15021" s="99"/>
      <c r="L15021" s="99"/>
      <c r="M15021" s="99"/>
      <c r="N15021" s="99"/>
      <c r="O15021" s="99"/>
      <c r="P15021" s="99"/>
      <c r="Q15021" s="99"/>
      <c r="R15021" s="99"/>
      <c r="S15021" s="99"/>
      <c r="T15021" s="99"/>
      <c r="U15021" s="99"/>
      <c r="V15021" s="99"/>
      <c r="W15021" s="99"/>
      <c r="X15021" s="99"/>
      <c r="Y15021" s="99"/>
      <c r="Z15021" s="99"/>
      <c r="AF15021" s="326"/>
    </row>
    <row r="15022" spans="1:32" x14ac:dyDescent="0.25">
      <c r="A15022" s="44" t="s">
        <v>6856</v>
      </c>
      <c r="B15022" s="44" t="s">
        <v>6851</v>
      </c>
      <c r="C15022" s="45" t="s">
        <v>6857</v>
      </c>
      <c r="D15022" s="46" t="s">
        <v>13037</v>
      </c>
      <c r="E15022" s="46">
        <v>46441</v>
      </c>
      <c r="AF15022" s="326"/>
    </row>
    <row r="15023" spans="1:32" x14ac:dyDescent="0.25">
      <c r="A15023" s="44" t="s">
        <v>6856</v>
      </c>
      <c r="B15023" s="44" t="s">
        <v>6851</v>
      </c>
      <c r="C15023" s="45" t="s">
        <v>17758</v>
      </c>
      <c r="D15023" s="46" t="s">
        <v>13037</v>
      </c>
      <c r="E15023" s="46">
        <v>46274</v>
      </c>
      <c r="AF15023" s="326"/>
    </row>
    <row r="15024" spans="1:32" ht="14.4" x14ac:dyDescent="0.3">
      <c r="A15024" s="385" t="s">
        <v>1308</v>
      </c>
      <c r="B15024" s="385" t="s">
        <v>1361</v>
      </c>
      <c r="C15024" s="387" t="s">
        <v>10502</v>
      </c>
      <c r="D15024" s="93" t="s">
        <v>5007</v>
      </c>
      <c r="E15024" s="389" t="s">
        <v>10500</v>
      </c>
      <c r="AF15024" s="326"/>
    </row>
    <row r="15025" spans="1:32" x14ac:dyDescent="0.3">
      <c r="A15025" s="92" t="s">
        <v>1308</v>
      </c>
      <c r="B15025" s="350" t="s">
        <v>14039</v>
      </c>
      <c r="C15025" s="349" t="s">
        <v>10502</v>
      </c>
      <c r="D15025" s="349" t="s">
        <v>14041</v>
      </c>
      <c r="E15025" s="351">
        <v>47483</v>
      </c>
      <c r="F15025" s="93"/>
      <c r="G15025" s="93"/>
      <c r="H15025" s="93"/>
      <c r="I15025" s="99"/>
      <c r="J15025" s="99"/>
      <c r="K15025" s="99"/>
      <c r="L15025" s="99"/>
      <c r="M15025" s="99"/>
      <c r="N15025" s="99"/>
      <c r="O15025" s="99"/>
      <c r="P15025" s="99"/>
      <c r="Q15025" s="99"/>
      <c r="R15025" s="99"/>
      <c r="S15025" s="99"/>
      <c r="T15025" s="99"/>
      <c r="U15025" s="99"/>
      <c r="V15025" s="99"/>
      <c r="W15025" s="99"/>
      <c r="X15025" s="99"/>
      <c r="Y15025" s="99"/>
      <c r="Z15025" s="99"/>
      <c r="AF15025" s="326"/>
    </row>
    <row r="15026" spans="1:32" x14ac:dyDescent="0.3">
      <c r="A15026" s="372" t="s">
        <v>7059</v>
      </c>
      <c r="B15026" s="372" t="s">
        <v>12351</v>
      </c>
      <c r="C15026" s="125" t="s">
        <v>12352</v>
      </c>
      <c r="D15026" s="32" t="s">
        <v>20621</v>
      </c>
      <c r="E15026" s="125" t="s">
        <v>5075</v>
      </c>
      <c r="F15026" s="125" t="s">
        <v>1236</v>
      </c>
      <c r="G15026" s="125" t="s">
        <v>1237</v>
      </c>
      <c r="AF15026" s="326"/>
    </row>
    <row r="15027" spans="1:32" x14ac:dyDescent="0.25">
      <c r="A15027" s="44" t="s">
        <v>7059</v>
      </c>
      <c r="B15027" s="44" t="s">
        <v>18840</v>
      </c>
      <c r="C15027" s="45">
        <v>260202</v>
      </c>
      <c r="D15027" s="45" t="s">
        <v>12340</v>
      </c>
      <c r="E15027" s="45" t="s">
        <v>10021</v>
      </c>
      <c r="AF15027" s="326"/>
    </row>
    <row r="15028" spans="1:32" x14ac:dyDescent="0.25">
      <c r="A15028" s="44" t="s">
        <v>11242</v>
      </c>
      <c r="B15028" s="44" t="s">
        <v>159</v>
      </c>
      <c r="C15028" s="45" t="s">
        <v>11243</v>
      </c>
      <c r="D15028" s="46" t="s">
        <v>13037</v>
      </c>
      <c r="E15028" s="46">
        <v>46493</v>
      </c>
      <c r="AF15028" s="326"/>
    </row>
    <row r="15029" spans="1:32" x14ac:dyDescent="0.25">
      <c r="A15029" s="44" t="s">
        <v>14742</v>
      </c>
      <c r="B15029" s="44" t="s">
        <v>13110</v>
      </c>
      <c r="C15029" s="45">
        <v>12.25</v>
      </c>
      <c r="D15029" s="45" t="s">
        <v>13565</v>
      </c>
      <c r="E15029" s="46">
        <v>47664</v>
      </c>
      <c r="F15029" s="45"/>
      <c r="G15029" s="93"/>
      <c r="H15029" s="93"/>
      <c r="I15029" s="99"/>
      <c r="J15029" s="99"/>
      <c r="K15029" s="99"/>
      <c r="L15029" s="99"/>
      <c r="M15029" s="99"/>
      <c r="N15029" s="99"/>
      <c r="O15029" s="99"/>
      <c r="P15029" s="99"/>
      <c r="Q15029" s="99"/>
      <c r="R15029" s="99"/>
      <c r="S15029" s="99"/>
      <c r="T15029" s="99"/>
      <c r="U15029" s="99"/>
      <c r="V15029" s="99"/>
      <c r="W15029" s="99"/>
      <c r="X15029" s="99"/>
      <c r="Y15029" s="99"/>
      <c r="Z15029" s="99"/>
      <c r="AF15029" s="326"/>
    </row>
    <row r="15030" spans="1:32" x14ac:dyDescent="0.3">
      <c r="A15030" s="372" t="s">
        <v>20559</v>
      </c>
      <c r="B15030" s="372" t="s">
        <v>7467</v>
      </c>
      <c r="C15030" s="125" t="s">
        <v>20620</v>
      </c>
      <c r="D15030" s="32" t="s">
        <v>20621</v>
      </c>
      <c r="E15030" s="125" t="s">
        <v>10032</v>
      </c>
      <c r="F15030" s="125" t="s">
        <v>1237</v>
      </c>
      <c r="G15030" s="125" t="s">
        <v>1237</v>
      </c>
      <c r="AF15030" s="326"/>
    </row>
    <row r="15031" spans="1:32" x14ac:dyDescent="0.25">
      <c r="A15031" s="44" t="s">
        <v>19715</v>
      </c>
      <c r="B15031" s="44" t="s">
        <v>16911</v>
      </c>
      <c r="C15031" s="45">
        <v>250902</v>
      </c>
      <c r="D15031" s="45" t="s">
        <v>12340</v>
      </c>
      <c r="E15031" s="45" t="s">
        <v>5246</v>
      </c>
      <c r="AF15031" s="326"/>
    </row>
    <row r="15032" spans="1:32" x14ac:dyDescent="0.3">
      <c r="A15032" s="372" t="s">
        <v>16661</v>
      </c>
      <c r="B15032" s="372" t="s">
        <v>5064</v>
      </c>
      <c r="C15032" s="125" t="s">
        <v>16873</v>
      </c>
      <c r="D15032" s="32" t="s">
        <v>20621</v>
      </c>
      <c r="E15032" s="125" t="s">
        <v>10638</v>
      </c>
      <c r="F15032" s="125" t="s">
        <v>1236</v>
      </c>
      <c r="G15032" s="125" t="s">
        <v>1237</v>
      </c>
      <c r="AF15032" s="326"/>
    </row>
    <row r="15033" spans="1:32" x14ac:dyDescent="0.25">
      <c r="A15033" s="44" t="s">
        <v>9707</v>
      </c>
      <c r="B15033" s="44" t="s">
        <v>18200</v>
      </c>
      <c r="C15033" s="45" t="s">
        <v>18463</v>
      </c>
      <c r="D15033" s="93" t="s">
        <v>3876</v>
      </c>
      <c r="E15033" s="359">
        <f>DATE(2029,12,17)</f>
        <v>47469</v>
      </c>
      <c r="F15033" s="93"/>
      <c r="G15033" s="93"/>
      <c r="H15033" s="93"/>
      <c r="I15033" s="99"/>
      <c r="J15033" s="99"/>
      <c r="K15033" s="99"/>
      <c r="L15033" s="99"/>
      <c r="M15033" s="99"/>
      <c r="N15033" s="99"/>
      <c r="O15033" s="99"/>
      <c r="P15033" s="99"/>
      <c r="Q15033" s="99"/>
      <c r="R15033" s="99"/>
      <c r="S15033" s="99"/>
      <c r="T15033" s="99"/>
      <c r="U15033" s="99"/>
      <c r="V15033" s="99"/>
      <c r="W15033" s="99"/>
      <c r="X15033" s="99"/>
      <c r="Y15033" s="99"/>
      <c r="Z15033" s="99"/>
      <c r="AF15033" s="326"/>
    </row>
    <row r="15034" spans="1:32" x14ac:dyDescent="0.25">
      <c r="A15034" s="44" t="s">
        <v>14595</v>
      </c>
      <c r="B15034" s="44" t="s">
        <v>20365</v>
      </c>
      <c r="C15034" s="45" t="s">
        <v>14574</v>
      </c>
      <c r="D15034" s="32" t="s">
        <v>12570</v>
      </c>
      <c r="E15034" s="46">
        <v>46507</v>
      </c>
      <c r="AF15034" s="326"/>
    </row>
    <row r="15035" spans="1:32" x14ac:dyDescent="0.25">
      <c r="A15035" s="44" t="s">
        <v>7893</v>
      </c>
      <c r="B15035" s="44" t="s">
        <v>1967</v>
      </c>
      <c r="C15035" s="45" t="s">
        <v>15768</v>
      </c>
      <c r="D15035" s="46" t="s">
        <v>13037</v>
      </c>
      <c r="E15035" s="46">
        <v>46249</v>
      </c>
      <c r="AF15035" s="326"/>
    </row>
    <row r="15036" spans="1:32" x14ac:dyDescent="0.25">
      <c r="A15036" s="44" t="s">
        <v>7893</v>
      </c>
      <c r="B15036" s="44" t="s">
        <v>3298</v>
      </c>
      <c r="C15036" s="45">
        <v>26010402</v>
      </c>
      <c r="D15036" s="45" t="s">
        <v>12340</v>
      </c>
      <c r="E15036" s="45" t="s">
        <v>18836</v>
      </c>
      <c r="AF15036" s="326"/>
    </row>
    <row r="15037" spans="1:32" x14ac:dyDescent="0.25">
      <c r="A15037" s="44" t="s">
        <v>7893</v>
      </c>
      <c r="B15037" s="44" t="s">
        <v>5639</v>
      </c>
      <c r="C15037" s="45">
        <v>26010401</v>
      </c>
      <c r="D15037" s="45" t="s">
        <v>12340</v>
      </c>
      <c r="E15037" s="45" t="s">
        <v>18836</v>
      </c>
      <c r="AF15037" s="326"/>
    </row>
    <row r="15038" spans="1:32" x14ac:dyDescent="0.25">
      <c r="A15038" s="44" t="s">
        <v>7893</v>
      </c>
      <c r="B15038" s="44" t="s">
        <v>3168</v>
      </c>
      <c r="C15038" s="45">
        <v>23100202</v>
      </c>
      <c r="D15038" s="45" t="s">
        <v>12340</v>
      </c>
      <c r="E15038" s="45" t="s">
        <v>2628</v>
      </c>
      <c r="AF15038" s="326"/>
    </row>
    <row r="15039" spans="1:32" x14ac:dyDescent="0.25">
      <c r="A15039" s="44" t="s">
        <v>7893</v>
      </c>
      <c r="B15039" s="44" t="s">
        <v>9032</v>
      </c>
      <c r="C15039" s="45">
        <v>23100201</v>
      </c>
      <c r="D15039" s="45" t="s">
        <v>12340</v>
      </c>
      <c r="E15039" s="45" t="s">
        <v>2628</v>
      </c>
      <c r="AF15039" s="326"/>
    </row>
    <row r="15040" spans="1:32" x14ac:dyDescent="0.3">
      <c r="A15040" s="372" t="s">
        <v>16662</v>
      </c>
      <c r="B15040" s="372" t="s">
        <v>1660</v>
      </c>
      <c r="C15040" s="125" t="s">
        <v>14425</v>
      </c>
      <c r="D15040" s="32" t="s">
        <v>20621</v>
      </c>
      <c r="E15040" s="125" t="s">
        <v>12895</v>
      </c>
      <c r="F15040" s="125" t="s">
        <v>1236</v>
      </c>
      <c r="G15040" s="125" t="s">
        <v>1237</v>
      </c>
      <c r="AF15040" s="326"/>
    </row>
    <row r="15041" spans="1:32" x14ac:dyDescent="0.25">
      <c r="A15041" s="57" t="s">
        <v>869</v>
      </c>
      <c r="B15041" s="92" t="s">
        <v>3862</v>
      </c>
      <c r="C15041" s="93" t="s">
        <v>3860</v>
      </c>
      <c r="D15041" s="93" t="s">
        <v>3861</v>
      </c>
      <c r="E15041" s="94">
        <v>46203</v>
      </c>
      <c r="F15041" s="93"/>
      <c r="G15041" s="93"/>
      <c r="H15041" s="93"/>
      <c r="I15041" s="99"/>
      <c r="J15041" s="99"/>
      <c r="K15041" s="99"/>
      <c r="L15041" s="44"/>
      <c r="M15041" s="44"/>
      <c r="N15041" s="99"/>
      <c r="O15041" s="99"/>
      <c r="P15041" s="99"/>
      <c r="Q15041" s="99"/>
      <c r="R15041" s="99"/>
      <c r="S15041" s="99"/>
      <c r="T15041" s="99"/>
      <c r="U15041" s="99"/>
      <c r="V15041" s="99"/>
      <c r="W15041" s="99"/>
      <c r="X15041" s="99"/>
      <c r="Y15041" s="99"/>
      <c r="Z15041" s="99"/>
      <c r="AA15041" s="380"/>
      <c r="AF15041" s="326"/>
    </row>
    <row r="15042" spans="1:32" x14ac:dyDescent="0.25">
      <c r="A15042" s="44" t="s">
        <v>869</v>
      </c>
      <c r="B15042" s="44" t="s">
        <v>13126</v>
      </c>
      <c r="C15042" s="45">
        <v>14.24</v>
      </c>
      <c r="D15042" s="45" t="s">
        <v>13565</v>
      </c>
      <c r="E15042" s="46">
        <v>47299</v>
      </c>
      <c r="F15042" s="45"/>
      <c r="G15042" s="93"/>
      <c r="H15042" s="93"/>
      <c r="I15042" s="99"/>
      <c r="J15042" s="99"/>
      <c r="K15042" s="99"/>
      <c r="L15042" s="99"/>
      <c r="M15042" s="99"/>
      <c r="N15042" s="99"/>
      <c r="O15042" s="99"/>
      <c r="P15042" s="99"/>
      <c r="Q15042" s="99"/>
      <c r="R15042" s="99"/>
      <c r="S15042" s="99"/>
      <c r="T15042" s="99"/>
      <c r="U15042" s="99"/>
      <c r="V15042" s="99"/>
      <c r="W15042" s="99"/>
      <c r="X15042" s="99"/>
      <c r="Y15042" s="99"/>
      <c r="Z15042" s="99"/>
      <c r="AF15042" s="326"/>
    </row>
    <row r="15043" spans="1:32" x14ac:dyDescent="0.25">
      <c r="A15043" s="44" t="s">
        <v>869</v>
      </c>
      <c r="B15043" s="44" t="s">
        <v>5447</v>
      </c>
      <c r="C15043" s="45">
        <v>250802</v>
      </c>
      <c r="D15043" s="45" t="s">
        <v>12340</v>
      </c>
      <c r="E15043" s="45" t="s">
        <v>10682</v>
      </c>
      <c r="AF15043" s="326"/>
    </row>
    <row r="15044" spans="1:32" x14ac:dyDescent="0.25">
      <c r="A15044" s="44" t="s">
        <v>869</v>
      </c>
      <c r="B15044" s="44" t="s">
        <v>3156</v>
      </c>
      <c r="C15044" s="45">
        <v>230904</v>
      </c>
      <c r="D15044" s="45" t="s">
        <v>12340</v>
      </c>
      <c r="E15044" s="45" t="s">
        <v>8524</v>
      </c>
      <c r="AF15044" s="326"/>
    </row>
    <row r="15045" spans="1:32" x14ac:dyDescent="0.25">
      <c r="A15045" s="44" t="s">
        <v>8870</v>
      </c>
      <c r="B15045" s="44" t="s">
        <v>20344</v>
      </c>
      <c r="C15045" s="45" t="s">
        <v>8813</v>
      </c>
      <c r="D15045" s="32" t="s">
        <v>12570</v>
      </c>
      <c r="E15045" s="46">
        <v>46387</v>
      </c>
      <c r="AF15045" s="326"/>
    </row>
    <row r="15046" spans="1:32" x14ac:dyDescent="0.3">
      <c r="A15046" s="372" t="s">
        <v>20560</v>
      </c>
      <c r="B15046" s="372" t="s">
        <v>1206</v>
      </c>
      <c r="C15046" s="125" t="s">
        <v>20612</v>
      </c>
      <c r="D15046" s="32" t="s">
        <v>20621</v>
      </c>
      <c r="E15046" s="125" t="s">
        <v>10032</v>
      </c>
      <c r="F15046" s="125" t="s">
        <v>1236</v>
      </c>
      <c r="G15046" s="125" t="s">
        <v>1237</v>
      </c>
      <c r="AF15046" s="326"/>
    </row>
    <row r="15047" spans="1:32" x14ac:dyDescent="0.3">
      <c r="A15047" s="372" t="s">
        <v>20561</v>
      </c>
      <c r="B15047" s="372" t="s">
        <v>7467</v>
      </c>
      <c r="C15047" s="125" t="s">
        <v>20620</v>
      </c>
      <c r="D15047" s="32" t="s">
        <v>20621</v>
      </c>
      <c r="E15047" s="125" t="s">
        <v>10032</v>
      </c>
      <c r="F15047" s="125" t="s">
        <v>1236</v>
      </c>
      <c r="G15047" s="125" t="s">
        <v>1237</v>
      </c>
      <c r="AF15047" s="326"/>
    </row>
    <row r="15048" spans="1:32" x14ac:dyDescent="0.3">
      <c r="A15048" s="372" t="s">
        <v>20186</v>
      </c>
      <c r="B15048" s="372" t="s">
        <v>1230</v>
      </c>
      <c r="C15048" s="125" t="s">
        <v>20258</v>
      </c>
      <c r="D15048" s="32" t="s">
        <v>20621</v>
      </c>
      <c r="E15048" s="125" t="s">
        <v>8976</v>
      </c>
      <c r="F15048" s="125" t="s">
        <v>1237</v>
      </c>
      <c r="G15048" s="125" t="s">
        <v>1237</v>
      </c>
      <c r="AF15048" s="326"/>
    </row>
    <row r="15049" spans="1:32" x14ac:dyDescent="0.25">
      <c r="A15049" s="44" t="s">
        <v>15769</v>
      </c>
      <c r="B15049" s="44" t="s">
        <v>1946</v>
      </c>
      <c r="C15049" s="45" t="s">
        <v>15770</v>
      </c>
      <c r="D15049" s="46" t="s">
        <v>13037</v>
      </c>
      <c r="E15049" s="46">
        <v>46218</v>
      </c>
      <c r="AF15049" s="326"/>
    </row>
    <row r="15050" spans="1:32" x14ac:dyDescent="0.25">
      <c r="A15050" s="44" t="s">
        <v>8574</v>
      </c>
      <c r="B15050" s="44" t="s">
        <v>8465</v>
      </c>
      <c r="C15050" s="45">
        <v>230804</v>
      </c>
      <c r="D15050" s="45" t="s">
        <v>12340</v>
      </c>
      <c r="E15050" s="45" t="s">
        <v>4380</v>
      </c>
      <c r="AF15050" s="326"/>
    </row>
    <row r="15051" spans="1:32" x14ac:dyDescent="0.25">
      <c r="A15051" s="100" t="s">
        <v>3534</v>
      </c>
      <c r="B15051" s="92" t="s">
        <v>3574</v>
      </c>
      <c r="C15051" s="93" t="s">
        <v>3575</v>
      </c>
      <c r="D15051" s="93" t="s">
        <v>1250</v>
      </c>
      <c r="E15051" s="94">
        <v>46496</v>
      </c>
      <c r="F15051" s="93"/>
      <c r="G15051" s="93"/>
      <c r="H15051" s="93"/>
      <c r="I15051" s="99"/>
      <c r="J15051" s="99"/>
      <c r="K15051" s="99"/>
      <c r="L15051" s="44"/>
      <c r="M15051" s="44"/>
      <c r="N15051" s="99"/>
      <c r="O15051" s="99"/>
      <c r="P15051" s="99"/>
      <c r="Q15051" s="99"/>
      <c r="R15051" s="99"/>
      <c r="S15051" s="99"/>
      <c r="T15051" s="99"/>
      <c r="U15051" s="99"/>
      <c r="V15051" s="99"/>
      <c r="W15051" s="99"/>
      <c r="X15051" s="99"/>
      <c r="Y15051" s="99"/>
      <c r="Z15051" s="99"/>
      <c r="AF15051" s="326"/>
    </row>
    <row r="15052" spans="1:32" x14ac:dyDescent="0.3">
      <c r="A15052" s="57" t="s">
        <v>1309</v>
      </c>
      <c r="B15052" s="57" t="s">
        <v>2254</v>
      </c>
      <c r="C15052" s="62">
        <v>24030</v>
      </c>
      <c r="D15052" s="93" t="s">
        <v>5007</v>
      </c>
      <c r="E15052" s="60">
        <v>46326</v>
      </c>
      <c r="F15052" s="379"/>
      <c r="G15052" s="379"/>
      <c r="H15052" s="379"/>
      <c r="I15052" s="380"/>
      <c r="J15052" s="380"/>
      <c r="K15052" s="380"/>
      <c r="L15052" s="380"/>
      <c r="M15052" s="380"/>
      <c r="N15052" s="380"/>
      <c r="O15052" s="380"/>
      <c r="P15052" s="380"/>
      <c r="Q15052" s="380"/>
      <c r="R15052" s="380"/>
      <c r="S15052" s="380"/>
      <c r="T15052" s="380"/>
      <c r="U15052" s="380"/>
      <c r="V15052" s="380"/>
      <c r="W15052" s="380"/>
      <c r="X15052" s="380"/>
      <c r="Y15052" s="380"/>
      <c r="Z15052" s="380"/>
      <c r="AA15052" s="380"/>
      <c r="AF15052" s="326"/>
    </row>
    <row r="15053" spans="1:32" x14ac:dyDescent="0.25">
      <c r="A15053" s="57" t="s">
        <v>1309</v>
      </c>
      <c r="B15053" s="92" t="s">
        <v>3862</v>
      </c>
      <c r="C15053" s="93" t="s">
        <v>3860</v>
      </c>
      <c r="D15053" s="93" t="s">
        <v>3861</v>
      </c>
      <c r="E15053" s="94">
        <v>46203</v>
      </c>
      <c r="F15053" s="93"/>
      <c r="G15053" s="93"/>
      <c r="H15053" s="93"/>
      <c r="I15053" s="99"/>
      <c r="J15053" s="99"/>
      <c r="K15053" s="99"/>
      <c r="L15053" s="44"/>
      <c r="M15053" s="44"/>
      <c r="N15053" s="99"/>
      <c r="O15053" s="99"/>
      <c r="P15053" s="99"/>
      <c r="Q15053" s="99"/>
      <c r="R15053" s="99"/>
      <c r="S15053" s="99"/>
      <c r="T15053" s="99"/>
      <c r="U15053" s="99"/>
      <c r="V15053" s="99"/>
      <c r="W15053" s="99"/>
      <c r="X15053" s="99"/>
      <c r="Y15053" s="99"/>
      <c r="Z15053" s="99"/>
      <c r="AA15053" s="380"/>
      <c r="AF15053" s="326"/>
    </row>
    <row r="15054" spans="1:32" x14ac:dyDescent="0.25">
      <c r="A15054" s="44" t="s">
        <v>118</v>
      </c>
      <c r="B15054" s="44" t="s">
        <v>13134</v>
      </c>
      <c r="C15054" s="45">
        <v>13.23</v>
      </c>
      <c r="D15054" s="45" t="s">
        <v>13565</v>
      </c>
      <c r="E15054" s="46">
        <v>46934</v>
      </c>
      <c r="F15054" s="45"/>
      <c r="G15054" s="93"/>
      <c r="H15054" s="93"/>
      <c r="I15054" s="99"/>
      <c r="J15054" s="99"/>
      <c r="K15054" s="99"/>
      <c r="L15054" s="99"/>
      <c r="M15054" s="99"/>
      <c r="N15054" s="99"/>
      <c r="O15054" s="99"/>
      <c r="P15054" s="99"/>
      <c r="Q15054" s="99"/>
      <c r="R15054" s="99"/>
      <c r="S15054" s="99"/>
      <c r="T15054" s="99"/>
      <c r="U15054" s="99"/>
      <c r="V15054" s="99"/>
      <c r="W15054" s="99"/>
      <c r="X15054" s="99"/>
      <c r="Y15054" s="99"/>
      <c r="Z15054" s="99"/>
      <c r="AF15054" s="326"/>
    </row>
    <row r="15055" spans="1:32" x14ac:dyDescent="0.25">
      <c r="A15055" s="44" t="s">
        <v>118</v>
      </c>
      <c r="B15055" s="44" t="s">
        <v>13141</v>
      </c>
      <c r="C15055" s="45">
        <v>20.23</v>
      </c>
      <c r="D15055" s="45" t="s">
        <v>13565</v>
      </c>
      <c r="E15055" s="46">
        <v>46934</v>
      </c>
      <c r="F15055" s="45"/>
      <c r="G15055" s="93"/>
      <c r="H15055" s="93"/>
      <c r="I15055" s="99"/>
      <c r="J15055" s="99"/>
      <c r="K15055" s="99"/>
      <c r="L15055" s="99"/>
      <c r="M15055" s="99"/>
      <c r="N15055" s="99"/>
      <c r="O15055" s="99"/>
      <c r="P15055" s="99"/>
      <c r="Q15055" s="99"/>
      <c r="R15055" s="99"/>
      <c r="S15055" s="99"/>
      <c r="T15055" s="99"/>
      <c r="U15055" s="99"/>
      <c r="V15055" s="99"/>
      <c r="W15055" s="99"/>
      <c r="X15055" s="99"/>
      <c r="Y15055" s="99"/>
      <c r="Z15055" s="99"/>
      <c r="AF15055" s="326"/>
    </row>
    <row r="15056" spans="1:32" x14ac:dyDescent="0.25">
      <c r="A15056" s="44" t="s">
        <v>118</v>
      </c>
      <c r="B15056" s="44" t="s">
        <v>20342</v>
      </c>
      <c r="C15056" s="45" t="s">
        <v>10493</v>
      </c>
      <c r="D15056" s="32" t="s">
        <v>12570</v>
      </c>
      <c r="E15056" s="46">
        <v>46387</v>
      </c>
      <c r="AF15056" s="326"/>
    </row>
    <row r="15057" spans="1:32" x14ac:dyDescent="0.25">
      <c r="A15057" s="92" t="s">
        <v>118</v>
      </c>
      <c r="B15057" s="92" t="s">
        <v>11136</v>
      </c>
      <c r="C15057" s="93" t="s">
        <v>11137</v>
      </c>
      <c r="D15057" s="93" t="s">
        <v>1250</v>
      </c>
      <c r="E15057" s="94">
        <v>46281</v>
      </c>
      <c r="F15057" s="93"/>
      <c r="G15057" s="93"/>
      <c r="H15057" s="93"/>
      <c r="I15057" s="99"/>
      <c r="J15057" s="99"/>
      <c r="K15057" s="99"/>
      <c r="L15057" s="44"/>
      <c r="M15057" s="44"/>
      <c r="N15057" s="99"/>
      <c r="O15057" s="99"/>
      <c r="P15057" s="99"/>
      <c r="Q15057" s="99"/>
      <c r="R15057" s="99"/>
      <c r="S15057" s="99"/>
      <c r="T15057" s="99"/>
      <c r="U15057" s="99"/>
      <c r="V15057" s="99"/>
      <c r="W15057" s="99"/>
      <c r="X15057" s="99"/>
      <c r="Y15057" s="99"/>
      <c r="Z15057" s="99"/>
      <c r="AA15057" s="380"/>
      <c r="AF15057" s="326"/>
    </row>
    <row r="15058" spans="1:32" x14ac:dyDescent="0.25">
      <c r="A15058" s="44" t="s">
        <v>1309</v>
      </c>
      <c r="B15058" s="44" t="s">
        <v>11296</v>
      </c>
      <c r="C15058" s="45">
        <v>240402</v>
      </c>
      <c r="D15058" s="45" t="s">
        <v>12340</v>
      </c>
      <c r="E15058" s="45" t="s">
        <v>5311</v>
      </c>
      <c r="AF15058" s="326"/>
    </row>
    <row r="15059" spans="1:32" x14ac:dyDescent="0.25">
      <c r="A15059" s="44" t="s">
        <v>1309</v>
      </c>
      <c r="B15059" s="44" t="s">
        <v>2433</v>
      </c>
      <c r="C15059" s="45">
        <v>230105</v>
      </c>
      <c r="D15059" s="45" t="s">
        <v>12340</v>
      </c>
      <c r="E15059" s="45" t="s">
        <v>5580</v>
      </c>
      <c r="AF15059" s="326"/>
    </row>
    <row r="15060" spans="1:32" x14ac:dyDescent="0.25">
      <c r="A15060" s="44" t="s">
        <v>1309</v>
      </c>
      <c r="B15060" s="44" t="s">
        <v>5447</v>
      </c>
      <c r="C15060" s="45">
        <v>240804</v>
      </c>
      <c r="D15060" s="45" t="s">
        <v>12340</v>
      </c>
      <c r="E15060" s="45" t="s">
        <v>12234</v>
      </c>
      <c r="AF15060" s="326"/>
    </row>
    <row r="15061" spans="1:32" x14ac:dyDescent="0.25">
      <c r="A15061" s="44" t="s">
        <v>5688</v>
      </c>
      <c r="B15061" s="44" t="s">
        <v>3597</v>
      </c>
      <c r="C15061" s="45">
        <v>220605</v>
      </c>
      <c r="D15061" s="45" t="s">
        <v>12340</v>
      </c>
      <c r="E15061" s="45" t="s">
        <v>5468</v>
      </c>
      <c r="AF15061" s="326"/>
    </row>
    <row r="15062" spans="1:32" x14ac:dyDescent="0.25">
      <c r="A15062" s="44" t="s">
        <v>11670</v>
      </c>
      <c r="B15062" s="44" t="s">
        <v>10020</v>
      </c>
      <c r="C15062" s="45">
        <v>24010401</v>
      </c>
      <c r="D15062" s="45" t="s">
        <v>12340</v>
      </c>
      <c r="E15062" s="45" t="s">
        <v>10021</v>
      </c>
      <c r="AF15062" s="326"/>
    </row>
    <row r="15063" spans="1:32" x14ac:dyDescent="0.25">
      <c r="A15063" s="44" t="s">
        <v>11670</v>
      </c>
      <c r="B15063" s="44" t="s">
        <v>3298</v>
      </c>
      <c r="C15063" s="45">
        <v>24010402</v>
      </c>
      <c r="D15063" s="45" t="s">
        <v>12340</v>
      </c>
      <c r="E15063" s="45" t="s">
        <v>10021</v>
      </c>
      <c r="AF15063" s="326"/>
    </row>
    <row r="15064" spans="1:32" x14ac:dyDescent="0.25">
      <c r="A15064" s="44" t="s">
        <v>7060</v>
      </c>
      <c r="B15064" s="44" t="s">
        <v>969</v>
      </c>
      <c r="C15064" s="45">
        <v>23060202</v>
      </c>
      <c r="D15064" s="45" t="s">
        <v>12340</v>
      </c>
      <c r="E15064" s="45" t="s">
        <v>4471</v>
      </c>
      <c r="AF15064" s="326"/>
    </row>
    <row r="15065" spans="1:32" x14ac:dyDescent="0.25">
      <c r="A15065" s="44" t="s">
        <v>7060</v>
      </c>
      <c r="B15065" s="44" t="s">
        <v>3298</v>
      </c>
      <c r="C15065" s="45">
        <v>23010402</v>
      </c>
      <c r="D15065" s="45" t="s">
        <v>12340</v>
      </c>
      <c r="E15065" s="45" t="s">
        <v>5640</v>
      </c>
      <c r="AF15065" s="326"/>
    </row>
    <row r="15066" spans="1:32" x14ac:dyDescent="0.3">
      <c r="A15066" s="372" t="s">
        <v>4245</v>
      </c>
      <c r="B15066" s="372" t="s">
        <v>8693</v>
      </c>
      <c r="C15066" s="125" t="s">
        <v>8694</v>
      </c>
      <c r="D15066" s="32" t="s">
        <v>20621</v>
      </c>
      <c r="E15066" s="125" t="s">
        <v>8524</v>
      </c>
      <c r="F15066" s="125" t="s">
        <v>1236</v>
      </c>
      <c r="G15066" s="125" t="s">
        <v>1237</v>
      </c>
      <c r="AF15066" s="326"/>
    </row>
    <row r="15067" spans="1:32" x14ac:dyDescent="0.3">
      <c r="A15067" s="372" t="s">
        <v>4245</v>
      </c>
      <c r="B15067" s="372" t="s">
        <v>12351</v>
      </c>
      <c r="C15067" s="125" t="s">
        <v>12352</v>
      </c>
      <c r="D15067" s="32" t="s">
        <v>20621</v>
      </c>
      <c r="E15067" s="125" t="s">
        <v>5075</v>
      </c>
      <c r="F15067" s="125" t="s">
        <v>1236</v>
      </c>
      <c r="G15067" s="125" t="s">
        <v>1237</v>
      </c>
      <c r="AF15067" s="326"/>
    </row>
    <row r="15068" spans="1:32" x14ac:dyDescent="0.25">
      <c r="A15068" s="44" t="s">
        <v>9105</v>
      </c>
      <c r="B15068" s="44" t="s">
        <v>18900</v>
      </c>
      <c r="C15068" s="45">
        <v>23110201</v>
      </c>
      <c r="D15068" s="45" t="s">
        <v>12340</v>
      </c>
      <c r="E15068" s="45" t="s">
        <v>9018</v>
      </c>
      <c r="AF15068" s="326"/>
    </row>
    <row r="15069" spans="1:32" x14ac:dyDescent="0.25">
      <c r="A15069" s="44" t="s">
        <v>870</v>
      </c>
      <c r="B15069" s="44" t="s">
        <v>2433</v>
      </c>
      <c r="C15069" s="45">
        <v>230105</v>
      </c>
      <c r="D15069" s="45" t="s">
        <v>12340</v>
      </c>
      <c r="E15069" s="45" t="s">
        <v>5580</v>
      </c>
      <c r="AF15069" s="326"/>
    </row>
    <row r="15070" spans="1:32" x14ac:dyDescent="0.25">
      <c r="A15070" s="44" t="s">
        <v>19716</v>
      </c>
      <c r="B15070" s="44" t="s">
        <v>3298</v>
      </c>
      <c r="C15070" s="45">
        <v>26010402</v>
      </c>
      <c r="D15070" s="45" t="s">
        <v>12340</v>
      </c>
      <c r="E15070" s="45" t="s">
        <v>18836</v>
      </c>
      <c r="AF15070" s="326"/>
    </row>
    <row r="15071" spans="1:32" x14ac:dyDescent="0.25">
      <c r="A15071" s="44" t="s">
        <v>13767</v>
      </c>
      <c r="B15071" s="44" t="s">
        <v>18828</v>
      </c>
      <c r="C15071" s="45">
        <v>25010501</v>
      </c>
      <c r="D15071" s="45" t="s">
        <v>12340</v>
      </c>
      <c r="E15071" s="45" t="s">
        <v>13567</v>
      </c>
      <c r="AF15071" s="326"/>
    </row>
    <row r="15072" spans="1:32" x14ac:dyDescent="0.25">
      <c r="A15072" s="44" t="s">
        <v>13767</v>
      </c>
      <c r="B15072" s="44" t="s">
        <v>5442</v>
      </c>
      <c r="C15072" s="45">
        <v>25010502</v>
      </c>
      <c r="D15072" s="45" t="s">
        <v>12340</v>
      </c>
      <c r="E15072" s="45" t="s">
        <v>13567</v>
      </c>
      <c r="AF15072" s="326"/>
    </row>
    <row r="15073" spans="1:32" x14ac:dyDescent="0.25">
      <c r="A15073" s="44" t="s">
        <v>7061</v>
      </c>
      <c r="B15073" s="44" t="s">
        <v>5639</v>
      </c>
      <c r="C15073" s="45">
        <v>23010401</v>
      </c>
      <c r="D15073" s="45" t="s">
        <v>12340</v>
      </c>
      <c r="E15073" s="45" t="s">
        <v>5640</v>
      </c>
      <c r="AF15073" s="326"/>
    </row>
    <row r="15074" spans="1:32" x14ac:dyDescent="0.25">
      <c r="A15074" s="44" t="s">
        <v>7061</v>
      </c>
      <c r="B15074" s="44" t="s">
        <v>3298</v>
      </c>
      <c r="C15074" s="45">
        <v>23010402</v>
      </c>
      <c r="D15074" s="45" t="s">
        <v>12340</v>
      </c>
      <c r="E15074" s="45" t="s">
        <v>5640</v>
      </c>
      <c r="AF15074" s="326"/>
    </row>
    <row r="15075" spans="1:32" x14ac:dyDescent="0.25">
      <c r="A15075" s="44" t="s">
        <v>8952</v>
      </c>
      <c r="B15075" s="44" t="s">
        <v>8950</v>
      </c>
      <c r="C15075" s="45" t="s">
        <v>8953</v>
      </c>
      <c r="D15075" s="45" t="s">
        <v>12177</v>
      </c>
      <c r="E15075" s="45" t="s">
        <v>7925</v>
      </c>
      <c r="F15075" s="93"/>
      <c r="G15075" s="93"/>
      <c r="H15075" s="93"/>
      <c r="I15075" s="99"/>
      <c r="J15075" s="99"/>
      <c r="K15075" s="99"/>
      <c r="L15075" s="99"/>
      <c r="M15075" s="99"/>
      <c r="N15075" s="99"/>
      <c r="O15075" s="99"/>
      <c r="P15075" s="99"/>
      <c r="Q15075" s="99"/>
      <c r="R15075" s="99"/>
      <c r="S15075" s="99"/>
      <c r="T15075" s="99"/>
      <c r="U15075" s="99"/>
      <c r="V15075" s="99"/>
      <c r="W15075" s="99"/>
      <c r="X15075" s="99"/>
      <c r="Y15075" s="99"/>
      <c r="Z15075" s="99"/>
      <c r="AF15075" s="326"/>
    </row>
    <row r="15076" spans="1:32" x14ac:dyDescent="0.25">
      <c r="A15076" s="44" t="s">
        <v>8952</v>
      </c>
      <c r="B15076" s="44" t="s">
        <v>8950</v>
      </c>
      <c r="C15076" s="45" t="s">
        <v>8953</v>
      </c>
      <c r="D15076" s="93" t="s">
        <v>18817</v>
      </c>
      <c r="E15076" s="45" t="s">
        <v>5311</v>
      </c>
      <c r="F15076" s="379"/>
      <c r="G15076" s="379"/>
      <c r="H15076" s="379"/>
      <c r="I15076" s="380"/>
      <c r="J15076" s="380"/>
      <c r="K15076" s="380"/>
      <c r="L15076" s="380"/>
      <c r="M15076" s="380"/>
      <c r="N15076" s="380"/>
      <c r="O15076" s="380"/>
      <c r="P15076" s="380"/>
      <c r="Q15076" s="380"/>
      <c r="R15076" s="380"/>
      <c r="S15076" s="380"/>
      <c r="T15076" s="380"/>
      <c r="U15076" s="380"/>
      <c r="V15076" s="380"/>
      <c r="W15076" s="380"/>
      <c r="X15076" s="380"/>
      <c r="Y15076" s="380"/>
      <c r="Z15076" s="380"/>
      <c r="AA15076" s="380"/>
      <c r="AF15076" s="326"/>
    </row>
    <row r="15077" spans="1:32" x14ac:dyDescent="0.25">
      <c r="A15077" s="44" t="s">
        <v>8952</v>
      </c>
      <c r="B15077" s="44" t="s">
        <v>8950</v>
      </c>
      <c r="C15077" s="45" t="s">
        <v>8953</v>
      </c>
      <c r="D15077" s="45" t="s">
        <v>10697</v>
      </c>
      <c r="E15077" s="45" t="s">
        <v>7925</v>
      </c>
      <c r="F15077" s="93"/>
      <c r="G15077" s="93"/>
      <c r="H15077" s="93"/>
      <c r="I15077" s="99"/>
      <c r="J15077" s="99"/>
      <c r="K15077" s="99"/>
      <c r="L15077" s="44"/>
      <c r="M15077" s="44"/>
      <c r="N15077" s="99"/>
      <c r="O15077" s="99"/>
      <c r="P15077" s="99"/>
      <c r="Q15077" s="99"/>
      <c r="R15077" s="99"/>
      <c r="S15077" s="99"/>
      <c r="T15077" s="99"/>
      <c r="U15077" s="99"/>
      <c r="V15077" s="99"/>
      <c r="W15077" s="99"/>
      <c r="X15077" s="99"/>
      <c r="Y15077" s="99"/>
      <c r="Z15077" s="99"/>
      <c r="AF15077" s="326"/>
    </row>
    <row r="15078" spans="1:32" x14ac:dyDescent="0.25">
      <c r="A15078" s="44" t="s">
        <v>11671</v>
      </c>
      <c r="B15078" s="44" t="s">
        <v>11338</v>
      </c>
      <c r="C15078" s="45">
        <v>24020201</v>
      </c>
      <c r="D15078" s="45" t="s">
        <v>12340</v>
      </c>
      <c r="E15078" s="45" t="s">
        <v>5444</v>
      </c>
      <c r="AF15078" s="326"/>
    </row>
    <row r="15079" spans="1:32" x14ac:dyDescent="0.3">
      <c r="A15079" s="372" t="s">
        <v>1144</v>
      </c>
      <c r="B15079" s="372" t="s">
        <v>3249</v>
      </c>
      <c r="C15079" s="125" t="s">
        <v>11935</v>
      </c>
      <c r="D15079" s="32" t="s">
        <v>20621</v>
      </c>
      <c r="E15079" s="125" t="s">
        <v>5452</v>
      </c>
      <c r="F15079" s="125" t="s">
        <v>1236</v>
      </c>
      <c r="G15079" s="125" t="s">
        <v>1236</v>
      </c>
      <c r="AF15079" s="326"/>
    </row>
    <row r="15080" spans="1:32" x14ac:dyDescent="0.25">
      <c r="A15080" s="44" t="s">
        <v>19717</v>
      </c>
      <c r="B15080" s="44" t="s">
        <v>3298</v>
      </c>
      <c r="C15080" s="45">
        <v>26010402</v>
      </c>
      <c r="D15080" s="45" t="s">
        <v>12340</v>
      </c>
      <c r="E15080" s="45" t="s">
        <v>18836</v>
      </c>
      <c r="AF15080" s="326"/>
    </row>
    <row r="15081" spans="1:32" x14ac:dyDescent="0.25">
      <c r="A15081" s="44" t="s">
        <v>19717</v>
      </c>
      <c r="B15081" s="44" t="s">
        <v>5639</v>
      </c>
      <c r="C15081" s="45">
        <v>25010401</v>
      </c>
      <c r="D15081" s="45" t="s">
        <v>12340</v>
      </c>
      <c r="E15081" s="45" t="s">
        <v>13581</v>
      </c>
      <c r="AF15081" s="326"/>
    </row>
    <row r="15082" spans="1:32" x14ac:dyDescent="0.25">
      <c r="A15082" s="44" t="s">
        <v>10396</v>
      </c>
      <c r="B15082" s="44" t="s">
        <v>20341</v>
      </c>
      <c r="C15082" s="45" t="s">
        <v>8651</v>
      </c>
      <c r="D15082" s="32" t="s">
        <v>12570</v>
      </c>
      <c r="E15082" s="46">
        <v>46326</v>
      </c>
      <c r="AF15082" s="326"/>
    </row>
    <row r="15083" spans="1:32" x14ac:dyDescent="0.25">
      <c r="A15083" s="44" t="s">
        <v>8575</v>
      </c>
      <c r="B15083" s="44" t="s">
        <v>2433</v>
      </c>
      <c r="C15083" s="45">
        <v>230105</v>
      </c>
      <c r="D15083" s="45" t="s">
        <v>12340</v>
      </c>
      <c r="E15083" s="45" t="s">
        <v>5580</v>
      </c>
      <c r="AF15083" s="326"/>
    </row>
    <row r="15084" spans="1:32" x14ac:dyDescent="0.25">
      <c r="A15084" s="44" t="s">
        <v>8575</v>
      </c>
      <c r="B15084" s="44" t="s">
        <v>967</v>
      </c>
      <c r="C15084" s="45">
        <v>230601</v>
      </c>
      <c r="D15084" s="45" t="s">
        <v>12340</v>
      </c>
      <c r="E15084" s="45" t="s">
        <v>8383</v>
      </c>
      <c r="AF15084" s="326"/>
    </row>
    <row r="15085" spans="1:32" x14ac:dyDescent="0.25">
      <c r="A15085" s="44" t="s">
        <v>8575</v>
      </c>
      <c r="B15085" s="44" t="s">
        <v>978</v>
      </c>
      <c r="C15085" s="45">
        <v>230703</v>
      </c>
      <c r="D15085" s="45" t="s">
        <v>12340</v>
      </c>
      <c r="E15085" s="45" t="s">
        <v>4375</v>
      </c>
      <c r="AF15085" s="326"/>
    </row>
    <row r="15086" spans="1:32" x14ac:dyDescent="0.3">
      <c r="A15086" s="372" t="s">
        <v>13939</v>
      </c>
      <c r="B15086" s="372" t="s">
        <v>14348</v>
      </c>
      <c r="C15086" s="125" t="s">
        <v>14349</v>
      </c>
      <c r="D15086" s="32" t="s">
        <v>20621</v>
      </c>
      <c r="E15086" s="125" t="s">
        <v>13567</v>
      </c>
      <c r="F15086" s="125" t="s">
        <v>1236</v>
      </c>
      <c r="G15086" s="125" t="s">
        <v>1237</v>
      </c>
      <c r="AF15086" s="326"/>
    </row>
    <row r="15087" spans="1:32" x14ac:dyDescent="0.3">
      <c r="A15087" s="372" t="s">
        <v>15771</v>
      </c>
      <c r="B15087" s="372" t="s">
        <v>5060</v>
      </c>
      <c r="C15087" s="125" t="s">
        <v>16725</v>
      </c>
      <c r="D15087" s="32" t="s">
        <v>20621</v>
      </c>
      <c r="E15087" s="125" t="s">
        <v>12895</v>
      </c>
      <c r="F15087" s="125" t="s">
        <v>1237</v>
      </c>
      <c r="G15087" s="125" t="s">
        <v>1237</v>
      </c>
      <c r="AF15087" s="326"/>
    </row>
    <row r="15088" spans="1:32" x14ac:dyDescent="0.25">
      <c r="A15088" s="44" t="s">
        <v>15771</v>
      </c>
      <c r="B15088" s="44" t="s">
        <v>4105</v>
      </c>
      <c r="C15088" s="45" t="s">
        <v>15772</v>
      </c>
      <c r="D15088" s="46" t="s">
        <v>13037</v>
      </c>
      <c r="E15088" s="46">
        <v>46218</v>
      </c>
      <c r="AF15088" s="326"/>
    </row>
    <row r="15089" spans="1:32" x14ac:dyDescent="0.25">
      <c r="A15089" s="44" t="s">
        <v>5165</v>
      </c>
      <c r="B15089" s="44" t="s">
        <v>1968</v>
      </c>
      <c r="C15089" s="45" t="s">
        <v>5166</v>
      </c>
      <c r="D15089" s="46" t="s">
        <v>13037</v>
      </c>
      <c r="E15089" s="46">
        <v>46222</v>
      </c>
      <c r="AF15089" s="326"/>
    </row>
    <row r="15090" spans="1:32" x14ac:dyDescent="0.25">
      <c r="A15090" s="44" t="s">
        <v>5689</v>
      </c>
      <c r="B15090" s="44" t="s">
        <v>3597</v>
      </c>
      <c r="C15090" s="45">
        <v>220605</v>
      </c>
      <c r="D15090" s="45" t="s">
        <v>12340</v>
      </c>
      <c r="E15090" s="45" t="s">
        <v>5468</v>
      </c>
      <c r="AF15090" s="326"/>
    </row>
    <row r="15091" spans="1:32" x14ac:dyDescent="0.25">
      <c r="A15091" s="44" t="s">
        <v>19718</v>
      </c>
      <c r="B15091" s="44" t="s">
        <v>981</v>
      </c>
      <c r="C15091" s="45">
        <v>241202</v>
      </c>
      <c r="D15091" s="45" t="s">
        <v>12340</v>
      </c>
      <c r="E15091" s="45" t="s">
        <v>13570</v>
      </c>
      <c r="AF15091" s="326"/>
    </row>
    <row r="15092" spans="1:32" x14ac:dyDescent="0.25">
      <c r="A15092" s="44" t="s">
        <v>14148</v>
      </c>
      <c r="B15092" s="44" t="s">
        <v>20398</v>
      </c>
      <c r="C15092" s="45" t="s">
        <v>14082</v>
      </c>
      <c r="D15092" s="32" t="s">
        <v>12570</v>
      </c>
      <c r="E15092" s="46">
        <v>46418</v>
      </c>
      <c r="AF15092" s="326"/>
    </row>
    <row r="15093" spans="1:32" x14ac:dyDescent="0.25">
      <c r="A15093" s="100" t="s">
        <v>1861</v>
      </c>
      <c r="B15093" s="92" t="s">
        <v>3574</v>
      </c>
      <c r="C15093" s="93" t="s">
        <v>3575</v>
      </c>
      <c r="D15093" s="93" t="s">
        <v>1250</v>
      </c>
      <c r="E15093" s="94">
        <v>46496</v>
      </c>
      <c r="F15093" s="93"/>
      <c r="G15093" s="93"/>
      <c r="H15093" s="93"/>
      <c r="I15093" s="99"/>
      <c r="J15093" s="99"/>
      <c r="K15093" s="99"/>
      <c r="L15093" s="44"/>
      <c r="M15093" s="44"/>
      <c r="N15093" s="99"/>
      <c r="O15093" s="99"/>
      <c r="P15093" s="99"/>
      <c r="Q15093" s="99"/>
      <c r="R15093" s="99"/>
      <c r="S15093" s="99"/>
      <c r="T15093" s="99"/>
      <c r="U15093" s="99"/>
      <c r="V15093" s="99"/>
      <c r="W15093" s="99"/>
      <c r="X15093" s="99"/>
      <c r="Y15093" s="99"/>
      <c r="Z15093" s="99"/>
      <c r="AF15093" s="326"/>
    </row>
    <row r="15094" spans="1:32" x14ac:dyDescent="0.25">
      <c r="A15094" s="44" t="s">
        <v>14084</v>
      </c>
      <c r="B15094" s="44" t="s">
        <v>20335</v>
      </c>
      <c r="C15094" s="45" t="s">
        <v>10492</v>
      </c>
      <c r="D15094" s="32" t="s">
        <v>12570</v>
      </c>
      <c r="E15094" s="46">
        <v>46538</v>
      </c>
      <c r="AF15094" s="326"/>
    </row>
    <row r="15095" spans="1:32" x14ac:dyDescent="0.25">
      <c r="A15095" s="44" t="s">
        <v>14084</v>
      </c>
      <c r="B15095" s="44" t="s">
        <v>20397</v>
      </c>
      <c r="C15095" s="45" t="s">
        <v>8815</v>
      </c>
      <c r="D15095" s="32" t="s">
        <v>12570</v>
      </c>
      <c r="E15095" s="46">
        <v>46418</v>
      </c>
      <c r="AF15095" s="326"/>
    </row>
    <row r="15096" spans="1:32" x14ac:dyDescent="0.25">
      <c r="A15096" s="44" t="s">
        <v>8348</v>
      </c>
      <c r="B15096" s="44" t="s">
        <v>7650</v>
      </c>
      <c r="C15096" s="45">
        <v>230504</v>
      </c>
      <c r="D15096" s="45" t="s">
        <v>12340</v>
      </c>
      <c r="E15096" s="45" t="s">
        <v>7651</v>
      </c>
      <c r="AF15096" s="326"/>
    </row>
    <row r="15097" spans="1:32" x14ac:dyDescent="0.25">
      <c r="A15097" s="44" t="s">
        <v>9708</v>
      </c>
      <c r="B15097" s="44" t="s">
        <v>16334</v>
      </c>
      <c r="C15097" s="45" t="s">
        <v>18464</v>
      </c>
      <c r="D15097" s="93" t="s">
        <v>3876</v>
      </c>
      <c r="E15097" s="359">
        <f>DATE(2030,3,4)</f>
        <v>47546</v>
      </c>
      <c r="F15097" s="93"/>
      <c r="G15097" s="93"/>
      <c r="H15097" s="93"/>
      <c r="I15097" s="99"/>
      <c r="J15097" s="99"/>
      <c r="K15097" s="99"/>
      <c r="L15097" s="99"/>
      <c r="M15097" s="99"/>
      <c r="N15097" s="99"/>
      <c r="O15097" s="99"/>
      <c r="P15097" s="99"/>
      <c r="Q15097" s="99"/>
      <c r="R15097" s="99"/>
      <c r="S15097" s="99"/>
      <c r="T15097" s="99"/>
      <c r="U15097" s="99"/>
      <c r="V15097" s="99"/>
      <c r="W15097" s="99"/>
      <c r="X15097" s="99"/>
      <c r="Y15097" s="99"/>
      <c r="Z15097" s="99"/>
      <c r="AF15097" s="326"/>
    </row>
    <row r="15098" spans="1:32" x14ac:dyDescent="0.25">
      <c r="A15098" s="44" t="s">
        <v>2524</v>
      </c>
      <c r="B15098" s="44" t="s">
        <v>2433</v>
      </c>
      <c r="C15098" s="45">
        <v>230105</v>
      </c>
      <c r="D15098" s="45" t="s">
        <v>12340</v>
      </c>
      <c r="E15098" s="45" t="s">
        <v>5580</v>
      </c>
      <c r="AF15098" s="326"/>
    </row>
    <row r="15099" spans="1:32" x14ac:dyDescent="0.25">
      <c r="A15099" s="256" t="s">
        <v>12500</v>
      </c>
      <c r="B15099" s="256" t="s">
        <v>15247</v>
      </c>
      <c r="C15099" s="53" t="s">
        <v>15427</v>
      </c>
      <c r="D15099" s="93" t="s">
        <v>5891</v>
      </c>
      <c r="E15099" s="257">
        <v>47502</v>
      </c>
      <c r="F15099" s="93"/>
      <c r="G15099" s="93"/>
      <c r="H15099" s="93"/>
      <c r="I15099" s="99"/>
      <c r="J15099" s="99"/>
      <c r="K15099" s="99"/>
      <c r="L15099" s="99"/>
      <c r="M15099" s="99"/>
      <c r="N15099" s="99"/>
      <c r="O15099" s="99"/>
      <c r="P15099" s="99"/>
      <c r="Q15099" s="99"/>
      <c r="R15099" s="99"/>
      <c r="S15099" s="99"/>
      <c r="T15099" s="99"/>
      <c r="U15099" s="99"/>
      <c r="V15099" s="99"/>
      <c r="W15099" s="99"/>
      <c r="X15099" s="99"/>
      <c r="Y15099" s="99"/>
      <c r="Z15099" s="99"/>
      <c r="AF15099" s="326"/>
    </row>
    <row r="15100" spans="1:32" x14ac:dyDescent="0.3">
      <c r="A15100" s="372" t="s">
        <v>12500</v>
      </c>
      <c r="B15100" s="372" t="s">
        <v>16874</v>
      </c>
      <c r="C15100" s="125" t="s">
        <v>13872</v>
      </c>
      <c r="D15100" s="32" t="s">
        <v>20621</v>
      </c>
      <c r="E15100" s="125" t="s">
        <v>5650</v>
      </c>
      <c r="F15100" s="125" t="s">
        <v>1236</v>
      </c>
      <c r="G15100" s="125" t="s">
        <v>1237</v>
      </c>
      <c r="AF15100" s="326"/>
    </row>
    <row r="15101" spans="1:32" x14ac:dyDescent="0.25">
      <c r="A15101" s="44" t="s">
        <v>10427</v>
      </c>
      <c r="B15101" s="44" t="s">
        <v>20342</v>
      </c>
      <c r="C15101" s="45" t="s">
        <v>10493</v>
      </c>
      <c r="D15101" s="32" t="s">
        <v>12570</v>
      </c>
      <c r="E15101" s="46">
        <v>46387</v>
      </c>
      <c r="AF15101" s="326"/>
    </row>
    <row r="15102" spans="1:32" x14ac:dyDescent="0.25">
      <c r="A15102" s="44" t="s">
        <v>10065</v>
      </c>
      <c r="B15102" s="44" t="s">
        <v>10018</v>
      </c>
      <c r="C15102" s="45">
        <v>240102</v>
      </c>
      <c r="D15102" s="45" t="s">
        <v>12340</v>
      </c>
      <c r="E15102" s="45" t="s">
        <v>5452</v>
      </c>
      <c r="AF15102" s="326"/>
    </row>
    <row r="15103" spans="1:32" x14ac:dyDescent="0.25">
      <c r="A15103" s="44" t="s">
        <v>10065</v>
      </c>
      <c r="B15103" s="44" t="s">
        <v>16913</v>
      </c>
      <c r="C15103" s="45">
        <v>25050102</v>
      </c>
      <c r="D15103" s="45" t="s">
        <v>12340</v>
      </c>
      <c r="E15103" s="45" t="s">
        <v>7651</v>
      </c>
      <c r="AF15103" s="326"/>
    </row>
    <row r="15104" spans="1:32" x14ac:dyDescent="0.25">
      <c r="A15104" s="44" t="s">
        <v>10065</v>
      </c>
      <c r="B15104" s="44" t="s">
        <v>10020</v>
      </c>
      <c r="C15104" s="45">
        <v>24010401</v>
      </c>
      <c r="D15104" s="45" t="s">
        <v>12340</v>
      </c>
      <c r="E15104" s="45" t="s">
        <v>10021</v>
      </c>
      <c r="AF15104" s="326"/>
    </row>
    <row r="15105" spans="1:32" x14ac:dyDescent="0.25">
      <c r="A15105" s="44" t="s">
        <v>10065</v>
      </c>
      <c r="B15105" s="44" t="s">
        <v>16912</v>
      </c>
      <c r="C15105" s="45">
        <v>25050101</v>
      </c>
      <c r="D15105" s="45" t="s">
        <v>12340</v>
      </c>
      <c r="E15105" s="45" t="s">
        <v>7651</v>
      </c>
      <c r="AF15105" s="326"/>
    </row>
    <row r="15106" spans="1:32" x14ac:dyDescent="0.25">
      <c r="A15106" s="44" t="s">
        <v>10065</v>
      </c>
      <c r="B15106" s="44" t="s">
        <v>3298</v>
      </c>
      <c r="C15106" s="45">
        <v>24010402</v>
      </c>
      <c r="D15106" s="45" t="s">
        <v>12340</v>
      </c>
      <c r="E15106" s="45" t="s">
        <v>10021</v>
      </c>
      <c r="AF15106" s="326"/>
    </row>
    <row r="15107" spans="1:32" x14ac:dyDescent="0.25">
      <c r="A15107" s="44" t="s">
        <v>11672</v>
      </c>
      <c r="B15107" s="44" t="s">
        <v>3298</v>
      </c>
      <c r="C15107" s="45">
        <v>24010402</v>
      </c>
      <c r="D15107" s="45" t="s">
        <v>12340</v>
      </c>
      <c r="E15107" s="45" t="s">
        <v>10021</v>
      </c>
      <c r="AF15107" s="326"/>
    </row>
    <row r="15108" spans="1:32" x14ac:dyDescent="0.25">
      <c r="A15108" s="44" t="s">
        <v>9709</v>
      </c>
      <c r="B15108" s="44" t="s">
        <v>16334</v>
      </c>
      <c r="C15108" s="45" t="s">
        <v>5411</v>
      </c>
      <c r="D15108" s="93" t="s">
        <v>3876</v>
      </c>
      <c r="E15108" s="359">
        <f>DATE(2027,1,17)</f>
        <v>46404</v>
      </c>
      <c r="F15108" s="93"/>
      <c r="G15108" s="93"/>
      <c r="H15108" s="93"/>
      <c r="I15108" s="99"/>
      <c r="J15108" s="99"/>
      <c r="K15108" s="99"/>
      <c r="L15108" s="99"/>
      <c r="M15108" s="99"/>
      <c r="N15108" s="99"/>
      <c r="O15108" s="99"/>
      <c r="P15108" s="99"/>
      <c r="Q15108" s="99"/>
      <c r="R15108" s="99"/>
      <c r="S15108" s="99"/>
      <c r="T15108" s="99"/>
      <c r="U15108" s="99"/>
      <c r="V15108" s="99"/>
      <c r="W15108" s="99"/>
      <c r="X15108" s="99"/>
      <c r="Y15108" s="99"/>
      <c r="Z15108" s="99"/>
      <c r="AF15108" s="326"/>
    </row>
    <row r="15109" spans="1:32" x14ac:dyDescent="0.25">
      <c r="A15109" s="44" t="s">
        <v>5690</v>
      </c>
      <c r="B15109" s="44" t="s">
        <v>2433</v>
      </c>
      <c r="C15109" s="45">
        <v>220105</v>
      </c>
      <c r="D15109" s="45" t="s">
        <v>12340</v>
      </c>
      <c r="E15109" s="45" t="s">
        <v>2686</v>
      </c>
      <c r="AF15109" s="326"/>
    </row>
    <row r="15110" spans="1:32" x14ac:dyDescent="0.25">
      <c r="A15110" s="44" t="s">
        <v>14317</v>
      </c>
      <c r="B15110" s="44" t="s">
        <v>5639</v>
      </c>
      <c r="C15110" s="45">
        <v>25010401</v>
      </c>
      <c r="D15110" s="45" t="s">
        <v>12340</v>
      </c>
      <c r="E15110" s="45" t="s">
        <v>13581</v>
      </c>
      <c r="AF15110" s="326"/>
    </row>
    <row r="15111" spans="1:32" x14ac:dyDescent="0.25">
      <c r="A15111" s="44" t="s">
        <v>14317</v>
      </c>
      <c r="B15111" s="44" t="s">
        <v>3298</v>
      </c>
      <c r="C15111" s="45">
        <v>25010402</v>
      </c>
      <c r="D15111" s="45" t="s">
        <v>12340</v>
      </c>
      <c r="E15111" s="45" t="s">
        <v>13581</v>
      </c>
      <c r="AF15111" s="326"/>
    </row>
    <row r="15112" spans="1:32" x14ac:dyDescent="0.25">
      <c r="A15112" s="44" t="s">
        <v>7600</v>
      </c>
      <c r="B15112" s="44" t="s">
        <v>3598</v>
      </c>
      <c r="C15112" s="45">
        <v>230301</v>
      </c>
      <c r="D15112" s="45" t="s">
        <v>12340</v>
      </c>
      <c r="E15112" s="45" t="s">
        <v>5580</v>
      </c>
      <c r="AF15112" s="326"/>
    </row>
    <row r="15113" spans="1:32" x14ac:dyDescent="0.25">
      <c r="A15113" s="44" t="s">
        <v>8576</v>
      </c>
      <c r="B15113" s="44" t="s">
        <v>3156</v>
      </c>
      <c r="C15113" s="45">
        <v>230904</v>
      </c>
      <c r="D15113" s="45" t="s">
        <v>12340</v>
      </c>
      <c r="E15113" s="45" t="s">
        <v>8524</v>
      </c>
      <c r="AF15113" s="326"/>
    </row>
    <row r="15114" spans="1:32" x14ac:dyDescent="0.25">
      <c r="A15114" s="44" t="s">
        <v>8576</v>
      </c>
      <c r="B15114" s="44" t="s">
        <v>5447</v>
      </c>
      <c r="C15114" s="45">
        <v>230807</v>
      </c>
      <c r="D15114" s="45" t="s">
        <v>12340</v>
      </c>
      <c r="E15114" s="45" t="s">
        <v>8966</v>
      </c>
      <c r="AF15114" s="326"/>
    </row>
    <row r="15115" spans="1:32" x14ac:dyDescent="0.25">
      <c r="A15115" s="44" t="s">
        <v>7062</v>
      </c>
      <c r="B15115" s="44" t="s">
        <v>5639</v>
      </c>
      <c r="C15115" s="45">
        <v>23010401</v>
      </c>
      <c r="D15115" s="45" t="s">
        <v>12340</v>
      </c>
      <c r="E15115" s="45" t="s">
        <v>5640</v>
      </c>
      <c r="AF15115" s="326"/>
    </row>
    <row r="15116" spans="1:32" x14ac:dyDescent="0.25">
      <c r="A15116" s="44" t="s">
        <v>7062</v>
      </c>
      <c r="B15116" s="44" t="s">
        <v>3298</v>
      </c>
      <c r="C15116" s="45">
        <v>23010402</v>
      </c>
      <c r="D15116" s="45" t="s">
        <v>12340</v>
      </c>
      <c r="E15116" s="45" t="s">
        <v>5640</v>
      </c>
      <c r="AF15116" s="326"/>
    </row>
    <row r="15117" spans="1:32" x14ac:dyDescent="0.25">
      <c r="A15117" s="44" t="s">
        <v>17455</v>
      </c>
      <c r="B15117" s="44" t="s">
        <v>20364</v>
      </c>
      <c r="C15117" s="45" t="s">
        <v>7329</v>
      </c>
      <c r="D15117" s="32" t="s">
        <v>12570</v>
      </c>
      <c r="E15117" s="46">
        <v>46507</v>
      </c>
      <c r="AF15117" s="326"/>
    </row>
    <row r="15118" spans="1:32" x14ac:dyDescent="0.25">
      <c r="A15118" s="44" t="s">
        <v>13768</v>
      </c>
      <c r="B15118" s="44" t="s">
        <v>18840</v>
      </c>
      <c r="C15118" s="45">
        <v>260202</v>
      </c>
      <c r="D15118" s="45" t="s">
        <v>12340</v>
      </c>
      <c r="E15118" s="45" t="s">
        <v>10021</v>
      </c>
      <c r="AF15118" s="326"/>
    </row>
    <row r="15119" spans="1:32" x14ac:dyDescent="0.25">
      <c r="A15119" s="44" t="s">
        <v>13768</v>
      </c>
      <c r="B15119" s="44" t="s">
        <v>2433</v>
      </c>
      <c r="C15119" s="45">
        <v>250106</v>
      </c>
      <c r="D15119" s="45" t="s">
        <v>12340</v>
      </c>
      <c r="E15119" s="45" t="s">
        <v>12896</v>
      </c>
      <c r="AF15119" s="326"/>
    </row>
    <row r="15120" spans="1:32" x14ac:dyDescent="0.25">
      <c r="A15120" s="44" t="s">
        <v>19719</v>
      </c>
      <c r="B15120" s="44" t="s">
        <v>968</v>
      </c>
      <c r="C15120" s="45">
        <v>24060402</v>
      </c>
      <c r="D15120" s="45" t="s">
        <v>12340</v>
      </c>
      <c r="E15120" s="45" t="s">
        <v>5235</v>
      </c>
      <c r="AF15120" s="326"/>
    </row>
    <row r="15121" spans="1:32" x14ac:dyDescent="0.25">
      <c r="A15121" s="44" t="s">
        <v>2596</v>
      </c>
      <c r="B15121" s="44" t="s">
        <v>16335</v>
      </c>
      <c r="C15121" s="45" t="s">
        <v>14974</v>
      </c>
      <c r="D15121" s="93" t="s">
        <v>3876</v>
      </c>
      <c r="E15121" s="359">
        <f>DATE(2029,1,31)</f>
        <v>47149</v>
      </c>
      <c r="F15121" s="93"/>
      <c r="G15121" s="93"/>
      <c r="H15121" s="93"/>
      <c r="I15121" s="99"/>
      <c r="J15121" s="99"/>
      <c r="K15121" s="99"/>
      <c r="L15121" s="99"/>
      <c r="M15121" s="99"/>
      <c r="N15121" s="99"/>
      <c r="O15121" s="99"/>
      <c r="P15121" s="99"/>
      <c r="Q15121" s="99"/>
      <c r="R15121" s="99"/>
      <c r="S15121" s="99"/>
      <c r="T15121" s="99"/>
      <c r="U15121" s="99"/>
      <c r="V15121" s="99"/>
      <c r="W15121" s="99"/>
      <c r="X15121" s="99"/>
      <c r="Y15121" s="99"/>
      <c r="Z15121" s="99"/>
      <c r="AF15121" s="326"/>
    </row>
    <row r="15122" spans="1:32" x14ac:dyDescent="0.25">
      <c r="A15122" s="44" t="s">
        <v>4029</v>
      </c>
      <c r="B15122" s="44" t="s">
        <v>2433</v>
      </c>
      <c r="C15122" s="45">
        <v>220105</v>
      </c>
      <c r="D15122" s="45" t="s">
        <v>12340</v>
      </c>
      <c r="E15122" s="45" t="s">
        <v>2686</v>
      </c>
      <c r="AF15122" s="326"/>
    </row>
    <row r="15123" spans="1:32" x14ac:dyDescent="0.25">
      <c r="A15123" s="44" t="s">
        <v>4029</v>
      </c>
      <c r="B15123" s="44" t="s">
        <v>18840</v>
      </c>
      <c r="C15123" s="45">
        <v>260202</v>
      </c>
      <c r="D15123" s="45" t="s">
        <v>12340</v>
      </c>
      <c r="E15123" s="45" t="s">
        <v>10021</v>
      </c>
      <c r="AF15123" s="326"/>
    </row>
    <row r="15124" spans="1:32" x14ac:dyDescent="0.25">
      <c r="A15124" s="44" t="s">
        <v>19720</v>
      </c>
      <c r="B15124" s="44" t="s">
        <v>5639</v>
      </c>
      <c r="C15124" s="45">
        <v>26010401</v>
      </c>
      <c r="D15124" s="45" t="s">
        <v>12340</v>
      </c>
      <c r="E15124" s="45" t="s">
        <v>18836</v>
      </c>
      <c r="AF15124" s="326"/>
    </row>
    <row r="15125" spans="1:32" x14ac:dyDescent="0.25">
      <c r="A15125" s="44" t="s">
        <v>14318</v>
      </c>
      <c r="B15125" s="44" t="s">
        <v>3298</v>
      </c>
      <c r="C15125" s="45">
        <v>25010402</v>
      </c>
      <c r="D15125" s="45" t="s">
        <v>12340</v>
      </c>
      <c r="E15125" s="45" t="s">
        <v>13581</v>
      </c>
      <c r="AF15125" s="326"/>
    </row>
    <row r="15126" spans="1:32" x14ac:dyDescent="0.25">
      <c r="A15126" s="44" t="s">
        <v>14318</v>
      </c>
      <c r="B15126" s="44" t="s">
        <v>5639</v>
      </c>
      <c r="C15126" s="45">
        <v>25010401</v>
      </c>
      <c r="D15126" s="45" t="s">
        <v>12340</v>
      </c>
      <c r="E15126" s="45" t="s">
        <v>13581</v>
      </c>
      <c r="AF15126" s="326"/>
    </row>
    <row r="15127" spans="1:32" x14ac:dyDescent="0.25">
      <c r="A15127" s="44" t="s">
        <v>11673</v>
      </c>
      <c r="B15127" s="44" t="s">
        <v>10020</v>
      </c>
      <c r="C15127" s="45">
        <v>24010401</v>
      </c>
      <c r="D15127" s="45" t="s">
        <v>12340</v>
      </c>
      <c r="E15127" s="45" t="s">
        <v>10021</v>
      </c>
      <c r="AF15127" s="326"/>
    </row>
    <row r="15128" spans="1:32" x14ac:dyDescent="0.25">
      <c r="A15128" s="44" t="s">
        <v>11673</v>
      </c>
      <c r="B15128" s="44" t="s">
        <v>3298</v>
      </c>
      <c r="C15128" s="45">
        <v>24010402</v>
      </c>
      <c r="D15128" s="45" t="s">
        <v>12340</v>
      </c>
      <c r="E15128" s="45" t="s">
        <v>10021</v>
      </c>
      <c r="AF15128" s="326"/>
    </row>
    <row r="15129" spans="1:32" x14ac:dyDescent="0.25">
      <c r="A15129" s="44" t="s">
        <v>18201</v>
      </c>
      <c r="B15129" s="44" t="s">
        <v>18202</v>
      </c>
      <c r="C15129" s="45" t="s">
        <v>18465</v>
      </c>
      <c r="D15129" s="93" t="s">
        <v>3876</v>
      </c>
      <c r="E15129" s="359">
        <f>DATE(2029,11,7)</f>
        <v>47429</v>
      </c>
      <c r="F15129" s="93"/>
      <c r="G15129" s="93"/>
      <c r="H15129" s="93"/>
      <c r="I15129" s="99"/>
      <c r="J15129" s="99"/>
      <c r="K15129" s="99"/>
      <c r="L15129" s="99"/>
      <c r="M15129" s="99"/>
      <c r="N15129" s="99"/>
      <c r="O15129" s="99"/>
      <c r="P15129" s="99"/>
      <c r="Q15129" s="99"/>
      <c r="R15129" s="99"/>
      <c r="S15129" s="99"/>
      <c r="T15129" s="99"/>
      <c r="U15129" s="99"/>
      <c r="V15129" s="99"/>
      <c r="W15129" s="99"/>
      <c r="X15129" s="99"/>
      <c r="Y15129" s="99"/>
      <c r="Z15129" s="99"/>
      <c r="AF15129" s="326"/>
    </row>
    <row r="15130" spans="1:32" x14ac:dyDescent="0.3">
      <c r="A15130" s="372" t="s">
        <v>16836</v>
      </c>
      <c r="B15130" s="372" t="s">
        <v>5064</v>
      </c>
      <c r="C15130" s="125" t="s">
        <v>16873</v>
      </c>
      <c r="D15130" s="32" t="s">
        <v>20621</v>
      </c>
      <c r="E15130" s="125" t="s">
        <v>10638</v>
      </c>
      <c r="F15130" s="125" t="s">
        <v>1236</v>
      </c>
      <c r="G15130" s="125" t="s">
        <v>1237</v>
      </c>
      <c r="AF15130" s="326"/>
    </row>
    <row r="15131" spans="1:32" x14ac:dyDescent="0.3">
      <c r="A15131" s="372" t="s">
        <v>12068</v>
      </c>
      <c r="B15131" s="372" t="s">
        <v>3578</v>
      </c>
      <c r="C15131" s="125" t="s">
        <v>11923</v>
      </c>
      <c r="D15131" s="32" t="s">
        <v>20621</v>
      </c>
      <c r="E15131" s="125" t="s">
        <v>2686</v>
      </c>
      <c r="F15131" s="125" t="s">
        <v>1236</v>
      </c>
      <c r="G15131" s="125" t="s">
        <v>1237</v>
      </c>
      <c r="AF15131" s="326"/>
    </row>
    <row r="15132" spans="1:32" x14ac:dyDescent="0.3">
      <c r="A15132" s="372" t="s">
        <v>12068</v>
      </c>
      <c r="B15132" s="372" t="s">
        <v>3577</v>
      </c>
      <c r="C15132" s="125" t="s">
        <v>11919</v>
      </c>
      <c r="D15132" s="32" t="s">
        <v>20621</v>
      </c>
      <c r="E15132" s="125" t="s">
        <v>2686</v>
      </c>
      <c r="F15132" s="125" t="s">
        <v>1236</v>
      </c>
      <c r="G15132" s="125" t="s">
        <v>1237</v>
      </c>
      <c r="AF15132" s="326"/>
    </row>
    <row r="15133" spans="1:32" x14ac:dyDescent="0.25">
      <c r="A15133" s="44" t="s">
        <v>7063</v>
      </c>
      <c r="B15133" s="44" t="s">
        <v>5639</v>
      </c>
      <c r="C15133" s="45">
        <v>23010401</v>
      </c>
      <c r="D15133" s="45" t="s">
        <v>12340</v>
      </c>
      <c r="E15133" s="45" t="s">
        <v>5640</v>
      </c>
      <c r="AF15133" s="326"/>
    </row>
    <row r="15134" spans="1:32" x14ac:dyDescent="0.3">
      <c r="A15134" s="372" t="s">
        <v>8757</v>
      </c>
      <c r="B15134" s="372" t="s">
        <v>1209</v>
      </c>
      <c r="C15134" s="125" t="s">
        <v>8691</v>
      </c>
      <c r="D15134" s="32" t="s">
        <v>20621</v>
      </c>
      <c r="E15134" s="125" t="s">
        <v>8524</v>
      </c>
      <c r="F15134" s="125" t="s">
        <v>1236</v>
      </c>
      <c r="G15134" s="125" t="s">
        <v>1237</v>
      </c>
      <c r="AF15134" s="326"/>
    </row>
    <row r="15135" spans="1:32" x14ac:dyDescent="0.25">
      <c r="A15135" s="44" t="s">
        <v>19721</v>
      </c>
      <c r="B15135" s="44" t="s">
        <v>4486</v>
      </c>
      <c r="C15135" s="45">
        <v>240903</v>
      </c>
      <c r="D15135" s="45" t="s">
        <v>12340</v>
      </c>
      <c r="E15135" s="45" t="s">
        <v>5075</v>
      </c>
      <c r="AF15135" s="326"/>
    </row>
    <row r="15136" spans="1:32" x14ac:dyDescent="0.3">
      <c r="A15136" s="57" t="s">
        <v>6313</v>
      </c>
      <c r="B15136" s="58" t="s">
        <v>4104</v>
      </c>
      <c r="C15136" s="62">
        <v>23022</v>
      </c>
      <c r="D15136" s="93" t="s">
        <v>5007</v>
      </c>
      <c r="E15136" s="60">
        <v>46265</v>
      </c>
      <c r="F15136" s="379"/>
      <c r="G15136" s="379"/>
      <c r="H15136" s="379"/>
      <c r="I15136" s="380"/>
      <c r="J15136" s="380"/>
      <c r="K15136" s="380"/>
      <c r="L15136" s="380"/>
      <c r="M15136" s="380"/>
      <c r="N15136" s="380"/>
      <c r="O15136" s="380"/>
      <c r="P15136" s="380"/>
      <c r="Q15136" s="380"/>
      <c r="R15136" s="380"/>
      <c r="S15136" s="380"/>
      <c r="T15136" s="380"/>
      <c r="U15136" s="380"/>
      <c r="V15136" s="380"/>
      <c r="W15136" s="380"/>
      <c r="X15136" s="380"/>
      <c r="Y15136" s="380"/>
      <c r="Z15136" s="380"/>
      <c r="AA15136" s="380"/>
      <c r="AF15136" s="326"/>
    </row>
    <row r="15137" spans="1:32" x14ac:dyDescent="0.3">
      <c r="A15137" s="372" t="s">
        <v>4541</v>
      </c>
      <c r="B15137" s="372" t="s">
        <v>12354</v>
      </c>
      <c r="C15137" s="125" t="s">
        <v>12187</v>
      </c>
      <c r="D15137" s="32" t="s">
        <v>20621</v>
      </c>
      <c r="E15137" s="125" t="s">
        <v>5239</v>
      </c>
      <c r="F15137" s="125" t="s">
        <v>1236</v>
      </c>
      <c r="G15137" s="125" t="s">
        <v>1237</v>
      </c>
      <c r="AF15137" s="326"/>
    </row>
    <row r="15138" spans="1:32" x14ac:dyDescent="0.25">
      <c r="A15138" s="44" t="s">
        <v>4541</v>
      </c>
      <c r="B15138" s="44" t="s">
        <v>5447</v>
      </c>
      <c r="C15138" s="45">
        <v>250802</v>
      </c>
      <c r="D15138" s="45" t="s">
        <v>12340</v>
      </c>
      <c r="E15138" s="45" t="s">
        <v>10682</v>
      </c>
      <c r="AF15138" s="326"/>
    </row>
    <row r="15139" spans="1:32" x14ac:dyDescent="0.25">
      <c r="A15139" s="44" t="s">
        <v>13450</v>
      </c>
      <c r="B15139" s="44" t="s">
        <v>13134</v>
      </c>
      <c r="C15139" s="45">
        <v>13.23</v>
      </c>
      <c r="D15139" s="45" t="s">
        <v>13565</v>
      </c>
      <c r="E15139" s="46">
        <v>46934</v>
      </c>
      <c r="F15139" s="45"/>
      <c r="G15139" s="93"/>
      <c r="H15139" s="93"/>
      <c r="I15139" s="99"/>
      <c r="J15139" s="99"/>
      <c r="K15139" s="99"/>
      <c r="L15139" s="99"/>
      <c r="M15139" s="99"/>
      <c r="N15139" s="99"/>
      <c r="O15139" s="99"/>
      <c r="P15139" s="99"/>
      <c r="Q15139" s="99"/>
      <c r="R15139" s="99"/>
      <c r="S15139" s="99"/>
      <c r="T15139" s="99"/>
      <c r="U15139" s="99"/>
      <c r="V15139" s="99"/>
      <c r="W15139" s="99"/>
      <c r="X15139" s="99"/>
      <c r="Y15139" s="99"/>
      <c r="Z15139" s="99"/>
      <c r="AF15139" s="326"/>
    </row>
    <row r="15140" spans="1:32" x14ac:dyDescent="0.25">
      <c r="A15140" s="44" t="s">
        <v>3122</v>
      </c>
      <c r="B15140" s="44" t="s">
        <v>3156</v>
      </c>
      <c r="C15140" s="45">
        <v>230904</v>
      </c>
      <c r="D15140" s="45" t="s">
        <v>12340</v>
      </c>
      <c r="E15140" s="45" t="s">
        <v>8524</v>
      </c>
      <c r="AF15140" s="326"/>
    </row>
    <row r="15141" spans="1:32" x14ac:dyDescent="0.25">
      <c r="A15141" s="44" t="s">
        <v>8622</v>
      </c>
      <c r="B15141" s="44" t="s">
        <v>20344</v>
      </c>
      <c r="C15141" s="45" t="s">
        <v>8813</v>
      </c>
      <c r="D15141" s="32" t="s">
        <v>12570</v>
      </c>
      <c r="E15141" s="46">
        <v>46387</v>
      </c>
      <c r="AF15141" s="326"/>
    </row>
    <row r="15142" spans="1:32" x14ac:dyDescent="0.25">
      <c r="A15142" s="44" t="s">
        <v>10830</v>
      </c>
      <c r="B15142" s="271" t="s">
        <v>6150</v>
      </c>
      <c r="C15142" s="59" t="s">
        <v>10852</v>
      </c>
      <c r="D15142" s="93" t="s">
        <v>1250</v>
      </c>
      <c r="E15142" s="94">
        <v>46225</v>
      </c>
      <c r="F15142" s="93"/>
      <c r="G15142" s="93"/>
      <c r="H15142" s="93"/>
      <c r="I15142" s="99"/>
      <c r="J15142" s="99"/>
      <c r="K15142" s="99"/>
      <c r="L15142" s="44"/>
      <c r="M15142" s="44"/>
      <c r="N15142" s="99"/>
      <c r="O15142" s="99"/>
      <c r="P15142" s="99"/>
      <c r="Q15142" s="99"/>
      <c r="R15142" s="99"/>
      <c r="S15142" s="99"/>
      <c r="T15142" s="99"/>
      <c r="U15142" s="99"/>
      <c r="V15142" s="99"/>
      <c r="W15142" s="99"/>
      <c r="X15142" s="99"/>
      <c r="Y15142" s="99"/>
      <c r="Z15142" s="99"/>
      <c r="AA15142" s="380"/>
      <c r="AF15142" s="326"/>
    </row>
    <row r="15143" spans="1:32" x14ac:dyDescent="0.25">
      <c r="A15143" s="44" t="s">
        <v>10830</v>
      </c>
      <c r="B15143" s="44" t="s">
        <v>5447</v>
      </c>
      <c r="C15143" s="45">
        <v>240804</v>
      </c>
      <c r="D15143" s="45" t="s">
        <v>12340</v>
      </c>
      <c r="E15143" s="45" t="s">
        <v>12234</v>
      </c>
      <c r="AF15143" s="326"/>
    </row>
    <row r="15144" spans="1:32" x14ac:dyDescent="0.25">
      <c r="A15144" s="92" t="s">
        <v>2400</v>
      </c>
      <c r="B15144" s="92" t="s">
        <v>11136</v>
      </c>
      <c r="C15144" s="93" t="s">
        <v>11137</v>
      </c>
      <c r="D15144" s="93" t="s">
        <v>1250</v>
      </c>
      <c r="E15144" s="94">
        <v>46281</v>
      </c>
      <c r="F15144" s="93"/>
      <c r="G15144" s="93"/>
      <c r="H15144" s="93"/>
      <c r="I15144" s="99"/>
      <c r="J15144" s="99"/>
      <c r="K15144" s="99"/>
      <c r="L15144" s="44"/>
      <c r="M15144" s="44"/>
      <c r="N15144" s="99"/>
      <c r="O15144" s="99"/>
      <c r="P15144" s="99"/>
      <c r="Q15144" s="99"/>
      <c r="R15144" s="99"/>
      <c r="S15144" s="99"/>
      <c r="T15144" s="99"/>
      <c r="U15144" s="99"/>
      <c r="V15144" s="99"/>
      <c r="W15144" s="99"/>
      <c r="X15144" s="99"/>
      <c r="Y15144" s="99"/>
      <c r="Z15144" s="99"/>
      <c r="AA15144" s="380"/>
      <c r="AF15144" s="326"/>
    </row>
    <row r="15145" spans="1:32" x14ac:dyDescent="0.25">
      <c r="A15145" s="44" t="s">
        <v>2400</v>
      </c>
      <c r="B15145" s="44" t="s">
        <v>2433</v>
      </c>
      <c r="C15145" s="45">
        <v>230105</v>
      </c>
      <c r="D15145" s="45" t="s">
        <v>12340</v>
      </c>
      <c r="E15145" s="45" t="s">
        <v>5580</v>
      </c>
      <c r="AF15145" s="326"/>
    </row>
    <row r="15146" spans="1:32" x14ac:dyDescent="0.25">
      <c r="A15146" s="44" t="s">
        <v>2400</v>
      </c>
      <c r="B15146" s="44" t="s">
        <v>5447</v>
      </c>
      <c r="C15146" s="45">
        <v>240804</v>
      </c>
      <c r="D15146" s="45" t="s">
        <v>12340</v>
      </c>
      <c r="E15146" s="45" t="s">
        <v>12234</v>
      </c>
      <c r="AF15146" s="326"/>
    </row>
    <row r="15147" spans="1:32" x14ac:dyDescent="0.25">
      <c r="A15147" s="44" t="s">
        <v>2768</v>
      </c>
      <c r="B15147" s="44" t="s">
        <v>3275</v>
      </c>
      <c r="C15147" s="45">
        <v>210101</v>
      </c>
      <c r="D15147" s="45" t="s">
        <v>12340</v>
      </c>
      <c r="E15147" s="45" t="s">
        <v>3276</v>
      </c>
      <c r="AF15147" s="326"/>
    </row>
    <row r="15148" spans="1:32" x14ac:dyDescent="0.25">
      <c r="A15148" s="44" t="s">
        <v>14552</v>
      </c>
      <c r="B15148" s="44" t="s">
        <v>20343</v>
      </c>
      <c r="C15148" s="45" t="s">
        <v>14521</v>
      </c>
      <c r="D15148" s="32" t="s">
        <v>12570</v>
      </c>
      <c r="E15148" s="46">
        <v>46387</v>
      </c>
      <c r="AF15148" s="326"/>
    </row>
    <row r="15149" spans="1:32" x14ac:dyDescent="0.25">
      <c r="A15149" s="44" t="s">
        <v>11674</v>
      </c>
      <c r="B15149" s="44" t="s">
        <v>11304</v>
      </c>
      <c r="C15149" s="45">
        <v>240403</v>
      </c>
      <c r="D15149" s="45" t="s">
        <v>12340</v>
      </c>
      <c r="E15149" s="45" t="s">
        <v>5311</v>
      </c>
      <c r="AF15149" s="326"/>
    </row>
    <row r="15150" spans="1:32" x14ac:dyDescent="0.25">
      <c r="A15150" s="44" t="s">
        <v>13451</v>
      </c>
      <c r="B15150" s="44" t="s">
        <v>13141</v>
      </c>
      <c r="C15150" s="45">
        <v>20.23</v>
      </c>
      <c r="D15150" s="45" t="s">
        <v>13565</v>
      </c>
      <c r="E15150" s="46">
        <v>46934</v>
      </c>
      <c r="F15150" s="45"/>
      <c r="G15150" s="93"/>
      <c r="H15150" s="93"/>
      <c r="I15150" s="99"/>
      <c r="J15150" s="99"/>
      <c r="K15150" s="99"/>
      <c r="L15150" s="99"/>
      <c r="M15150" s="99"/>
      <c r="N15150" s="99"/>
      <c r="O15150" s="99"/>
      <c r="P15150" s="99"/>
      <c r="Q15150" s="99"/>
      <c r="R15150" s="99"/>
      <c r="S15150" s="99"/>
      <c r="T15150" s="99"/>
      <c r="U15150" s="99"/>
      <c r="V15150" s="99"/>
      <c r="W15150" s="99"/>
      <c r="X15150" s="99"/>
      <c r="Y15150" s="99"/>
      <c r="Z15150" s="99"/>
      <c r="AF15150" s="326"/>
    </row>
    <row r="15151" spans="1:32" x14ac:dyDescent="0.3">
      <c r="A15151" s="372" t="s">
        <v>20187</v>
      </c>
      <c r="B15151" s="372" t="s">
        <v>2383</v>
      </c>
      <c r="C15151" s="125" t="s">
        <v>20257</v>
      </c>
      <c r="D15151" s="32" t="s">
        <v>20621</v>
      </c>
      <c r="E15151" s="125" t="s">
        <v>8976</v>
      </c>
      <c r="F15151" s="125" t="s">
        <v>1236</v>
      </c>
      <c r="G15151" s="125" t="s">
        <v>1237</v>
      </c>
      <c r="AF15151" s="326"/>
    </row>
    <row r="15152" spans="1:32" x14ac:dyDescent="0.25">
      <c r="A15152" s="44" t="s">
        <v>8577</v>
      </c>
      <c r="B15152" s="44" t="s">
        <v>977</v>
      </c>
      <c r="C15152" s="45">
        <v>230805</v>
      </c>
      <c r="D15152" s="45" t="s">
        <v>12340</v>
      </c>
      <c r="E15152" s="45" t="s">
        <v>4380</v>
      </c>
      <c r="AF15152" s="326"/>
    </row>
    <row r="15153" spans="1:32" x14ac:dyDescent="0.25">
      <c r="A15153" s="44" t="s">
        <v>8577</v>
      </c>
      <c r="B15153" s="44" t="s">
        <v>9020</v>
      </c>
      <c r="C15153" s="45">
        <v>230905</v>
      </c>
      <c r="D15153" s="45" t="s">
        <v>12340</v>
      </c>
      <c r="E15153" s="45" t="s">
        <v>8524</v>
      </c>
      <c r="AF15153" s="326"/>
    </row>
    <row r="15154" spans="1:32" x14ac:dyDescent="0.25">
      <c r="A15154" s="44" t="s">
        <v>8577</v>
      </c>
      <c r="B15154" s="44" t="s">
        <v>10031</v>
      </c>
      <c r="C15154" s="45">
        <v>240101</v>
      </c>
      <c r="D15154" s="45" t="s">
        <v>12340</v>
      </c>
      <c r="E15154" s="45" t="s">
        <v>10032</v>
      </c>
      <c r="AF15154" s="326"/>
    </row>
    <row r="15155" spans="1:32" x14ac:dyDescent="0.25">
      <c r="A15155" s="44" t="s">
        <v>8577</v>
      </c>
      <c r="B15155" s="44" t="s">
        <v>5447</v>
      </c>
      <c r="C15155" s="45">
        <v>250802</v>
      </c>
      <c r="D15155" s="45" t="s">
        <v>12340</v>
      </c>
      <c r="E15155" s="45" t="s">
        <v>10682</v>
      </c>
      <c r="AF15155" s="326"/>
    </row>
    <row r="15156" spans="1:32" x14ac:dyDescent="0.25">
      <c r="A15156" s="44" t="s">
        <v>11076</v>
      </c>
      <c r="B15156" s="44" t="s">
        <v>6060</v>
      </c>
      <c r="C15156" s="56" t="s">
        <v>11077</v>
      </c>
      <c r="D15156" s="56" t="s">
        <v>1540</v>
      </c>
      <c r="E15156" s="69">
        <v>46138</v>
      </c>
      <c r="F15156" s="93"/>
      <c r="G15156" s="93"/>
      <c r="H15156" s="93"/>
      <c r="I15156" s="99"/>
      <c r="J15156" s="99"/>
      <c r="K15156" s="99"/>
      <c r="L15156" s="44"/>
      <c r="M15156" s="44"/>
      <c r="N15156" s="99"/>
      <c r="O15156" s="99"/>
      <c r="P15156" s="99"/>
      <c r="Q15156" s="99"/>
      <c r="R15156" s="99"/>
      <c r="S15156" s="99"/>
      <c r="T15156" s="99"/>
      <c r="U15156" s="99"/>
      <c r="V15156" s="99"/>
      <c r="W15156" s="99"/>
      <c r="X15156" s="99"/>
      <c r="Y15156" s="99"/>
      <c r="Z15156" s="99"/>
      <c r="AA15156" s="380"/>
      <c r="AF15156" s="326"/>
    </row>
    <row r="15157" spans="1:32" x14ac:dyDescent="0.3">
      <c r="A15157" s="372" t="s">
        <v>17553</v>
      </c>
      <c r="B15157" s="372" t="s">
        <v>12354</v>
      </c>
      <c r="C15157" s="125" t="s">
        <v>12187</v>
      </c>
      <c r="D15157" s="32" t="s">
        <v>20621</v>
      </c>
      <c r="E15157" s="125" t="s">
        <v>5239</v>
      </c>
      <c r="F15157" s="125" t="s">
        <v>1236</v>
      </c>
      <c r="G15157" s="125" t="s">
        <v>1237</v>
      </c>
      <c r="AF15157" s="326"/>
    </row>
    <row r="15158" spans="1:32" x14ac:dyDescent="0.25">
      <c r="A15158" s="135" t="s">
        <v>6236</v>
      </c>
      <c r="B15158" s="131" t="s">
        <v>1251</v>
      </c>
      <c r="C15158" s="96" t="s">
        <v>6208</v>
      </c>
      <c r="D15158" s="96" t="s">
        <v>1250</v>
      </c>
      <c r="E15158" s="94">
        <v>46228</v>
      </c>
      <c r="F15158" s="93"/>
      <c r="G15158" s="93"/>
      <c r="H15158" s="93"/>
      <c r="I15158" s="99"/>
      <c r="J15158" s="99"/>
      <c r="K15158" s="99"/>
      <c r="L15158" s="44"/>
      <c r="M15158" s="44"/>
      <c r="N15158" s="99"/>
      <c r="O15158" s="99"/>
      <c r="P15158" s="99"/>
      <c r="Q15158" s="99"/>
      <c r="R15158" s="99"/>
      <c r="S15158" s="99"/>
      <c r="T15158" s="99"/>
      <c r="U15158" s="99"/>
      <c r="V15158" s="99"/>
      <c r="W15158" s="99"/>
      <c r="X15158" s="99"/>
      <c r="Y15158" s="99"/>
      <c r="Z15158" s="99"/>
      <c r="AA15158" s="380"/>
      <c r="AF15158" s="326"/>
    </row>
    <row r="15159" spans="1:32" x14ac:dyDescent="0.25">
      <c r="A15159" s="44" t="s">
        <v>2525</v>
      </c>
      <c r="B15159" s="44" t="s">
        <v>2433</v>
      </c>
      <c r="C15159" s="45">
        <v>220105</v>
      </c>
      <c r="D15159" s="45" t="s">
        <v>12340</v>
      </c>
      <c r="E15159" s="45" t="s">
        <v>2686</v>
      </c>
      <c r="AF15159" s="326"/>
    </row>
    <row r="15160" spans="1:32" x14ac:dyDescent="0.25">
      <c r="A15160" s="44" t="s">
        <v>2525</v>
      </c>
      <c r="B15160" s="44" t="s">
        <v>210</v>
      </c>
      <c r="C15160" s="45">
        <v>241001</v>
      </c>
      <c r="D15160" s="45" t="s">
        <v>12340</v>
      </c>
      <c r="E15160" s="45" t="s">
        <v>5650</v>
      </c>
      <c r="AF15160" s="326"/>
    </row>
    <row r="15161" spans="1:32" x14ac:dyDescent="0.25">
      <c r="A15161" s="44" t="s">
        <v>10322</v>
      </c>
      <c r="B15161" s="92" t="s">
        <v>10390</v>
      </c>
      <c r="C15161" s="56" t="s">
        <v>10129</v>
      </c>
      <c r="D15161" s="146" t="s">
        <v>10389</v>
      </c>
      <c r="E15161" s="107">
        <v>45838</v>
      </c>
      <c r="F15161" s="93"/>
      <c r="G15161" s="93"/>
      <c r="H15161" s="93"/>
      <c r="I15161" s="99"/>
      <c r="J15161" s="99"/>
      <c r="K15161" s="99"/>
      <c r="L15161" s="44"/>
      <c r="M15161" s="44"/>
      <c r="N15161" s="99"/>
      <c r="O15161" s="99"/>
      <c r="P15161" s="99"/>
      <c r="Q15161" s="99"/>
      <c r="R15161" s="99"/>
      <c r="S15161" s="99"/>
      <c r="T15161" s="99"/>
      <c r="U15161" s="99"/>
      <c r="V15161" s="99"/>
      <c r="W15161" s="99"/>
      <c r="X15161" s="99"/>
      <c r="Y15161" s="99"/>
      <c r="Z15161" s="99"/>
      <c r="AF15161" s="326"/>
    </row>
    <row r="15162" spans="1:32" x14ac:dyDescent="0.25">
      <c r="A15162" s="102" t="s">
        <v>10322</v>
      </c>
      <c r="B15162" s="92" t="s">
        <v>15227</v>
      </c>
      <c r="C15162" s="93" t="s">
        <v>15228</v>
      </c>
      <c r="D15162" s="93" t="s">
        <v>1250</v>
      </c>
      <c r="E15162" s="94">
        <v>46225</v>
      </c>
      <c r="F15162" s="93"/>
      <c r="G15162" s="93"/>
      <c r="H15162" s="93"/>
      <c r="I15162" s="99"/>
      <c r="J15162" s="99"/>
      <c r="K15162" s="99"/>
      <c r="L15162" s="99"/>
      <c r="M15162" s="99"/>
      <c r="N15162" s="99"/>
      <c r="O15162" s="99"/>
      <c r="P15162" s="99"/>
      <c r="Q15162" s="99"/>
      <c r="R15162" s="99"/>
      <c r="S15162" s="99"/>
      <c r="T15162" s="99"/>
      <c r="U15162" s="99"/>
      <c r="V15162" s="99"/>
      <c r="W15162" s="99"/>
      <c r="X15162" s="99"/>
      <c r="Y15162" s="99"/>
      <c r="Z15162" s="99"/>
      <c r="AA15162" s="380"/>
      <c r="AF15162" s="326"/>
    </row>
    <row r="15163" spans="1:32" x14ac:dyDescent="0.25">
      <c r="A15163" s="44" t="s">
        <v>5116</v>
      </c>
      <c r="B15163" s="44" t="s">
        <v>20344</v>
      </c>
      <c r="C15163" s="45" t="s">
        <v>8813</v>
      </c>
      <c r="D15163" s="32" t="s">
        <v>12570</v>
      </c>
      <c r="E15163" s="46">
        <v>46387</v>
      </c>
      <c r="AF15163" s="326"/>
    </row>
    <row r="15164" spans="1:32" x14ac:dyDescent="0.25">
      <c r="A15164" s="44" t="s">
        <v>12306</v>
      </c>
      <c r="B15164" s="44" t="s">
        <v>8376</v>
      </c>
      <c r="C15164" s="45">
        <v>230501</v>
      </c>
      <c r="D15164" s="45" t="s">
        <v>12340</v>
      </c>
      <c r="E15164" s="45" t="s">
        <v>8252</v>
      </c>
      <c r="AF15164" s="326"/>
    </row>
    <row r="15165" spans="1:32" x14ac:dyDescent="0.25">
      <c r="A15165" s="44" t="s">
        <v>12306</v>
      </c>
      <c r="B15165" s="44" t="s">
        <v>5447</v>
      </c>
      <c r="C15165" s="45">
        <v>240804</v>
      </c>
      <c r="D15165" s="45" t="s">
        <v>12340</v>
      </c>
      <c r="E15165" s="45" t="s">
        <v>12234</v>
      </c>
      <c r="AF15165" s="326"/>
    </row>
    <row r="15166" spans="1:32" x14ac:dyDescent="0.3">
      <c r="A15166" s="385" t="s">
        <v>18626</v>
      </c>
      <c r="B15166" s="385" t="s">
        <v>1339</v>
      </c>
      <c r="C15166" s="387" t="s">
        <v>18636</v>
      </c>
      <c r="D15166" s="93" t="s">
        <v>5007</v>
      </c>
      <c r="E15166" s="388">
        <v>46507</v>
      </c>
      <c r="AF15166" s="326"/>
    </row>
    <row r="15167" spans="1:32" x14ac:dyDescent="0.3">
      <c r="A15167" s="57" t="s">
        <v>3478</v>
      </c>
      <c r="B15167" s="57" t="s">
        <v>2254</v>
      </c>
      <c r="C15167" s="62">
        <v>24030</v>
      </c>
      <c r="D15167" s="93" t="s">
        <v>5007</v>
      </c>
      <c r="E15167" s="60">
        <v>46326</v>
      </c>
      <c r="F15167" s="379"/>
      <c r="G15167" s="379"/>
      <c r="H15167" s="379"/>
      <c r="I15167" s="380"/>
      <c r="J15167" s="380"/>
      <c r="K15167" s="380"/>
      <c r="L15167" s="380"/>
      <c r="M15167" s="380"/>
      <c r="N15167" s="380"/>
      <c r="O15167" s="380"/>
      <c r="P15167" s="380"/>
      <c r="Q15167" s="380"/>
      <c r="R15167" s="380"/>
      <c r="S15167" s="380"/>
      <c r="T15167" s="380"/>
      <c r="U15167" s="380"/>
      <c r="V15167" s="380"/>
      <c r="W15167" s="380"/>
      <c r="X15167" s="380"/>
      <c r="Y15167" s="380"/>
      <c r="Z15167" s="380"/>
      <c r="AA15167" s="380"/>
      <c r="AF15167" s="326"/>
    </row>
    <row r="15168" spans="1:32" x14ac:dyDescent="0.3">
      <c r="A15168" s="372" t="s">
        <v>3478</v>
      </c>
      <c r="B15168" s="372" t="s">
        <v>12354</v>
      </c>
      <c r="C15168" s="125" t="s">
        <v>12187</v>
      </c>
      <c r="D15168" s="32" t="s">
        <v>20621</v>
      </c>
      <c r="E15168" s="125" t="s">
        <v>5239</v>
      </c>
      <c r="F15168" s="125" t="s">
        <v>1236</v>
      </c>
      <c r="G15168" s="125" t="s">
        <v>1237</v>
      </c>
      <c r="AF15168" s="326"/>
    </row>
    <row r="15169" spans="1:32" x14ac:dyDescent="0.25">
      <c r="A15169" s="76" t="s">
        <v>3478</v>
      </c>
      <c r="B15169" s="44" t="s">
        <v>17386</v>
      </c>
      <c r="C15169" s="45">
        <v>8.26</v>
      </c>
      <c r="D15169" s="45" t="s">
        <v>13565</v>
      </c>
      <c r="E15169" s="46">
        <v>47787</v>
      </c>
      <c r="F15169" s="45"/>
      <c r="G15169" s="93"/>
      <c r="H15169" s="93"/>
      <c r="I15169" s="99"/>
      <c r="J15169" s="99"/>
      <c r="K15169" s="99"/>
      <c r="L15169" s="99"/>
      <c r="M15169" s="99"/>
      <c r="N15169" s="99"/>
      <c r="O15169" s="99"/>
      <c r="P15169" s="99"/>
      <c r="Q15169" s="99"/>
      <c r="R15169" s="99"/>
      <c r="S15169" s="99"/>
      <c r="T15169" s="99"/>
      <c r="U15169" s="99"/>
      <c r="V15169" s="99"/>
      <c r="W15169" s="99"/>
      <c r="X15169" s="99"/>
      <c r="Y15169" s="99"/>
      <c r="Z15169" s="99"/>
      <c r="AF15169" s="326"/>
    </row>
    <row r="15170" spans="1:32" x14ac:dyDescent="0.25">
      <c r="A15170" s="102" t="s">
        <v>3478</v>
      </c>
      <c r="B15170" s="92" t="s">
        <v>14075</v>
      </c>
      <c r="C15170" s="93" t="s">
        <v>14076</v>
      </c>
      <c r="D15170" s="93" t="s">
        <v>1250</v>
      </c>
      <c r="E15170" s="94">
        <v>47223</v>
      </c>
      <c r="F15170" s="93"/>
      <c r="G15170" s="93"/>
      <c r="H15170" s="93"/>
      <c r="I15170" s="99"/>
      <c r="J15170" s="99"/>
      <c r="K15170" s="99"/>
      <c r="L15170" s="99"/>
      <c r="M15170" s="99"/>
      <c r="N15170" s="99"/>
      <c r="O15170" s="99"/>
      <c r="P15170" s="99"/>
      <c r="Q15170" s="99"/>
      <c r="R15170" s="99"/>
      <c r="S15170" s="99"/>
      <c r="T15170" s="99"/>
      <c r="U15170" s="99"/>
      <c r="V15170" s="99"/>
      <c r="W15170" s="99"/>
      <c r="X15170" s="99"/>
      <c r="Y15170" s="99"/>
      <c r="Z15170" s="99"/>
      <c r="AF15170" s="326"/>
    </row>
    <row r="15171" spans="1:32" x14ac:dyDescent="0.3">
      <c r="A15171" s="57" t="s">
        <v>307</v>
      </c>
      <c r="B15171" s="57" t="s">
        <v>2254</v>
      </c>
      <c r="C15171" s="62">
        <v>24030</v>
      </c>
      <c r="D15171" s="93" t="s">
        <v>5007</v>
      </c>
      <c r="E15171" s="60">
        <v>46326</v>
      </c>
      <c r="F15171" s="379"/>
      <c r="G15171" s="379"/>
      <c r="H15171" s="379"/>
      <c r="I15171" s="380"/>
      <c r="J15171" s="380"/>
      <c r="K15171" s="380"/>
      <c r="L15171" s="380"/>
      <c r="M15171" s="380"/>
      <c r="N15171" s="380"/>
      <c r="O15171" s="380"/>
      <c r="P15171" s="380"/>
      <c r="Q15171" s="380"/>
      <c r="R15171" s="380"/>
      <c r="S15171" s="380"/>
      <c r="T15171" s="380"/>
      <c r="U15171" s="380"/>
      <c r="V15171" s="380"/>
      <c r="W15171" s="380"/>
      <c r="X15171" s="380"/>
      <c r="Y15171" s="380"/>
      <c r="Z15171" s="380"/>
      <c r="AA15171" s="380"/>
      <c r="AF15171" s="326"/>
    </row>
    <row r="15172" spans="1:32" x14ac:dyDescent="0.3">
      <c r="A15172" s="372" t="s">
        <v>307</v>
      </c>
      <c r="B15172" s="372" t="s">
        <v>12348</v>
      </c>
      <c r="C15172" s="125" t="s">
        <v>12188</v>
      </c>
      <c r="D15172" s="32" t="s">
        <v>20621</v>
      </c>
      <c r="E15172" s="125" t="s">
        <v>5239</v>
      </c>
      <c r="F15172" s="125" t="s">
        <v>1236</v>
      </c>
      <c r="G15172" s="125" t="s">
        <v>1237</v>
      </c>
      <c r="AF15172" s="326"/>
    </row>
    <row r="15173" spans="1:32" x14ac:dyDescent="0.3">
      <c r="A15173" s="372" t="s">
        <v>307</v>
      </c>
      <c r="B15173" s="372" t="s">
        <v>12354</v>
      </c>
      <c r="C15173" s="125" t="s">
        <v>12187</v>
      </c>
      <c r="D15173" s="32" t="s">
        <v>20621</v>
      </c>
      <c r="E15173" s="125" t="s">
        <v>5239</v>
      </c>
      <c r="F15173" s="125" t="s">
        <v>1236</v>
      </c>
      <c r="G15173" s="125" t="s">
        <v>1237</v>
      </c>
      <c r="AF15173" s="326"/>
    </row>
    <row r="15174" spans="1:32" x14ac:dyDescent="0.25">
      <c r="A15174" s="57" t="s">
        <v>307</v>
      </c>
      <c r="B15174" s="92" t="s">
        <v>3862</v>
      </c>
      <c r="C15174" s="93" t="s">
        <v>3860</v>
      </c>
      <c r="D15174" s="93" t="s">
        <v>3861</v>
      </c>
      <c r="E15174" s="94">
        <v>46203</v>
      </c>
      <c r="F15174" s="93"/>
      <c r="G15174" s="93"/>
      <c r="H15174" s="93"/>
      <c r="I15174" s="99"/>
      <c r="J15174" s="99"/>
      <c r="K15174" s="99"/>
      <c r="L15174" s="44"/>
      <c r="M15174" s="44"/>
      <c r="N15174" s="99"/>
      <c r="O15174" s="99"/>
      <c r="P15174" s="99"/>
      <c r="Q15174" s="99"/>
      <c r="R15174" s="99"/>
      <c r="S15174" s="99"/>
      <c r="T15174" s="99"/>
      <c r="U15174" s="99"/>
      <c r="V15174" s="99"/>
      <c r="W15174" s="99"/>
      <c r="X15174" s="99"/>
      <c r="Y15174" s="99"/>
      <c r="Z15174" s="99"/>
      <c r="AA15174" s="380"/>
      <c r="AF15174" s="326"/>
    </row>
    <row r="15175" spans="1:32" x14ac:dyDescent="0.25">
      <c r="A15175" s="135" t="s">
        <v>307</v>
      </c>
      <c r="B15175" s="131" t="s">
        <v>6186</v>
      </c>
      <c r="C15175" s="93" t="s">
        <v>6187</v>
      </c>
      <c r="D15175" s="93" t="s">
        <v>1250</v>
      </c>
      <c r="E15175" s="94">
        <v>46341</v>
      </c>
      <c r="F15175" s="93"/>
      <c r="G15175" s="93"/>
      <c r="H15175" s="93"/>
      <c r="I15175" s="99"/>
      <c r="J15175" s="99"/>
      <c r="K15175" s="99"/>
      <c r="L15175" s="44"/>
      <c r="M15175" s="44"/>
      <c r="N15175" s="99"/>
      <c r="O15175" s="99"/>
      <c r="P15175" s="99"/>
      <c r="Q15175" s="99"/>
      <c r="R15175" s="99"/>
      <c r="S15175" s="99"/>
      <c r="T15175" s="99"/>
      <c r="U15175" s="99"/>
      <c r="V15175" s="99"/>
      <c r="W15175" s="99"/>
      <c r="X15175" s="99"/>
      <c r="Y15175" s="99"/>
      <c r="Z15175" s="99"/>
      <c r="AA15175" s="380"/>
      <c r="AF15175" s="326"/>
    </row>
    <row r="15176" spans="1:32" x14ac:dyDescent="0.25">
      <c r="A15176" s="102" t="s">
        <v>307</v>
      </c>
      <c r="B15176" s="92" t="s">
        <v>12227</v>
      </c>
      <c r="C15176" s="93" t="s">
        <v>12228</v>
      </c>
      <c r="D15176" s="93" t="s">
        <v>1250</v>
      </c>
      <c r="E15176" s="94">
        <v>46317</v>
      </c>
      <c r="F15176" s="93"/>
      <c r="G15176" s="93"/>
      <c r="H15176" s="93"/>
      <c r="I15176" s="99"/>
      <c r="J15176" s="99"/>
      <c r="K15176" s="99"/>
      <c r="L15176" s="44"/>
      <c r="M15176" s="44"/>
      <c r="N15176" s="99"/>
      <c r="O15176" s="99"/>
      <c r="P15176" s="99"/>
      <c r="Q15176" s="99"/>
      <c r="R15176" s="99"/>
      <c r="S15176" s="99"/>
      <c r="T15176" s="99"/>
      <c r="U15176" s="99"/>
      <c r="V15176" s="99"/>
      <c r="W15176" s="99"/>
      <c r="X15176" s="99"/>
      <c r="Y15176" s="99"/>
      <c r="Z15176" s="99"/>
      <c r="AA15176" s="380"/>
      <c r="AF15176" s="326"/>
    </row>
    <row r="15177" spans="1:32" x14ac:dyDescent="0.25">
      <c r="A15177" s="44" t="s">
        <v>307</v>
      </c>
      <c r="B15177" s="44" t="s">
        <v>203</v>
      </c>
      <c r="C15177" s="45" t="s">
        <v>7919</v>
      </c>
      <c r="D15177" s="93" t="s">
        <v>18817</v>
      </c>
      <c r="E15177" s="45" t="s">
        <v>5444</v>
      </c>
      <c r="F15177" s="379"/>
      <c r="G15177" s="379"/>
      <c r="H15177" s="379"/>
      <c r="I15177" s="380"/>
      <c r="J15177" s="380"/>
      <c r="K15177" s="380"/>
      <c r="L15177" s="380"/>
      <c r="M15177" s="380"/>
      <c r="N15177" s="380"/>
      <c r="O15177" s="380"/>
      <c r="P15177" s="380"/>
      <c r="Q15177" s="380"/>
      <c r="R15177" s="380"/>
      <c r="S15177" s="380"/>
      <c r="T15177" s="380"/>
      <c r="U15177" s="380"/>
      <c r="V15177" s="380"/>
      <c r="W15177" s="380"/>
      <c r="X15177" s="380"/>
      <c r="Y15177" s="380"/>
      <c r="Z15177" s="380"/>
      <c r="AA15177" s="380"/>
      <c r="AF15177" s="326"/>
    </row>
    <row r="15178" spans="1:32" x14ac:dyDescent="0.25">
      <c r="A15178" s="44" t="s">
        <v>307</v>
      </c>
      <c r="B15178" s="44" t="s">
        <v>203</v>
      </c>
      <c r="C15178" s="45" t="s">
        <v>7919</v>
      </c>
      <c r="D15178" s="45" t="s">
        <v>10697</v>
      </c>
      <c r="E15178" s="45" t="s">
        <v>7121</v>
      </c>
      <c r="F15178" s="93"/>
      <c r="G15178" s="93"/>
      <c r="H15178" s="93"/>
      <c r="I15178" s="99"/>
      <c r="J15178" s="99"/>
      <c r="K15178" s="99"/>
      <c r="L15178" s="44"/>
      <c r="M15178" s="44"/>
      <c r="N15178" s="99"/>
      <c r="O15178" s="99"/>
      <c r="P15178" s="99"/>
      <c r="Q15178" s="99"/>
      <c r="R15178" s="99"/>
      <c r="S15178" s="99"/>
      <c r="T15178" s="99"/>
      <c r="U15178" s="99"/>
      <c r="V15178" s="99"/>
      <c r="W15178" s="99"/>
      <c r="X15178" s="99"/>
      <c r="Y15178" s="99"/>
      <c r="Z15178" s="99"/>
      <c r="AA15178" s="380"/>
      <c r="AF15178" s="326"/>
    </row>
    <row r="15179" spans="1:32" x14ac:dyDescent="0.3">
      <c r="A15179" s="57" t="s">
        <v>4542</v>
      </c>
      <c r="B15179" s="57" t="s">
        <v>1346</v>
      </c>
      <c r="C15179" s="62">
        <v>2502</v>
      </c>
      <c r="D15179" s="93" t="s">
        <v>5007</v>
      </c>
      <c r="E15179" s="60">
        <v>46326</v>
      </c>
      <c r="F15179" s="379"/>
      <c r="G15179" s="379"/>
      <c r="H15179" s="379"/>
      <c r="I15179" s="380"/>
      <c r="J15179" s="380"/>
      <c r="K15179" s="380"/>
      <c r="L15179" s="380"/>
      <c r="M15179" s="380"/>
      <c r="N15179" s="380"/>
      <c r="O15179" s="380"/>
      <c r="P15179" s="380"/>
      <c r="Q15179" s="380"/>
      <c r="R15179" s="380"/>
      <c r="S15179" s="380"/>
      <c r="T15179" s="380"/>
      <c r="U15179" s="380"/>
      <c r="V15179" s="380"/>
      <c r="W15179" s="380"/>
      <c r="X15179" s="380"/>
      <c r="Y15179" s="380"/>
      <c r="Z15179" s="380"/>
      <c r="AA15179" s="380"/>
      <c r="AF15179" s="326"/>
    </row>
    <row r="15180" spans="1:32" x14ac:dyDescent="0.25">
      <c r="A15180" s="44" t="s">
        <v>4542</v>
      </c>
      <c r="B15180" s="44" t="s">
        <v>11296</v>
      </c>
      <c r="C15180" s="45">
        <v>240402</v>
      </c>
      <c r="D15180" s="45" t="s">
        <v>12340</v>
      </c>
      <c r="E15180" s="45" t="s">
        <v>5311</v>
      </c>
      <c r="AF15180" s="326"/>
    </row>
    <row r="15181" spans="1:32" x14ac:dyDescent="0.25">
      <c r="A15181" s="44" t="s">
        <v>4542</v>
      </c>
      <c r="B15181" s="44" t="s">
        <v>965</v>
      </c>
      <c r="C15181" s="45">
        <v>220303</v>
      </c>
      <c r="D15181" s="45" t="s">
        <v>12340</v>
      </c>
      <c r="E15181" s="45" t="s">
        <v>2686</v>
      </c>
      <c r="AF15181" s="326"/>
    </row>
    <row r="15182" spans="1:32" x14ac:dyDescent="0.25">
      <c r="A15182" s="44" t="s">
        <v>4542</v>
      </c>
      <c r="B15182" s="44" t="s">
        <v>5447</v>
      </c>
      <c r="C15182" s="45">
        <v>240804</v>
      </c>
      <c r="D15182" s="45" t="s">
        <v>12340</v>
      </c>
      <c r="E15182" s="45" t="s">
        <v>12234</v>
      </c>
      <c r="AF15182" s="326"/>
    </row>
    <row r="15183" spans="1:32" x14ac:dyDescent="0.25">
      <c r="A15183" s="44" t="s">
        <v>4246</v>
      </c>
      <c r="B15183" s="44" t="s">
        <v>13134</v>
      </c>
      <c r="C15183" s="45">
        <v>13.23</v>
      </c>
      <c r="D15183" s="45" t="s">
        <v>13565</v>
      </c>
      <c r="E15183" s="46">
        <v>46934</v>
      </c>
      <c r="F15183" s="45"/>
      <c r="G15183" s="93"/>
      <c r="H15183" s="93"/>
      <c r="I15183" s="99"/>
      <c r="J15183" s="99"/>
      <c r="K15183" s="99"/>
      <c r="L15183" s="99"/>
      <c r="M15183" s="99"/>
      <c r="N15183" s="99"/>
      <c r="O15183" s="99"/>
      <c r="P15183" s="99"/>
      <c r="Q15183" s="99"/>
      <c r="R15183" s="99"/>
      <c r="S15183" s="99"/>
      <c r="T15183" s="99"/>
      <c r="U15183" s="99"/>
      <c r="V15183" s="99"/>
      <c r="W15183" s="99"/>
      <c r="X15183" s="99"/>
      <c r="Y15183" s="99"/>
      <c r="Z15183" s="99"/>
      <c r="AF15183" s="326"/>
    </row>
    <row r="15184" spans="1:32" x14ac:dyDescent="0.25">
      <c r="A15184" s="44" t="s">
        <v>4246</v>
      </c>
      <c r="B15184" s="44" t="s">
        <v>13135</v>
      </c>
      <c r="C15184" s="45">
        <v>15.24</v>
      </c>
      <c r="D15184" s="45" t="s">
        <v>13565</v>
      </c>
      <c r="E15184" s="46">
        <v>47299</v>
      </c>
      <c r="F15184" s="45"/>
      <c r="G15184" s="93"/>
      <c r="H15184" s="93"/>
      <c r="I15184" s="99"/>
      <c r="J15184" s="99"/>
      <c r="K15184" s="99"/>
      <c r="L15184" s="99"/>
      <c r="M15184" s="99"/>
      <c r="N15184" s="99"/>
      <c r="O15184" s="99"/>
      <c r="P15184" s="99"/>
      <c r="Q15184" s="99"/>
      <c r="R15184" s="99"/>
      <c r="S15184" s="99"/>
      <c r="T15184" s="99"/>
      <c r="U15184" s="99"/>
      <c r="V15184" s="99"/>
      <c r="W15184" s="99"/>
      <c r="X15184" s="99"/>
      <c r="Y15184" s="99"/>
      <c r="Z15184" s="99"/>
      <c r="AF15184" s="326"/>
    </row>
    <row r="15185" spans="1:32" x14ac:dyDescent="0.25">
      <c r="A15185" s="44" t="s">
        <v>4246</v>
      </c>
      <c r="B15185" s="44" t="s">
        <v>13145</v>
      </c>
      <c r="C15185" s="45">
        <v>20.239999999999998</v>
      </c>
      <c r="D15185" s="45" t="s">
        <v>13565</v>
      </c>
      <c r="E15185" s="46">
        <v>47299</v>
      </c>
      <c r="F15185" s="45"/>
      <c r="G15185" s="93"/>
      <c r="H15185" s="93"/>
      <c r="I15185" s="99"/>
      <c r="J15185" s="99"/>
      <c r="K15185" s="99"/>
      <c r="L15185" s="99"/>
      <c r="M15185" s="99"/>
      <c r="N15185" s="99"/>
      <c r="O15185" s="99"/>
      <c r="P15185" s="99"/>
      <c r="Q15185" s="99"/>
      <c r="R15185" s="99"/>
      <c r="S15185" s="99"/>
      <c r="T15185" s="99"/>
      <c r="U15185" s="99"/>
      <c r="V15185" s="99"/>
      <c r="W15185" s="99"/>
      <c r="X15185" s="99"/>
      <c r="Y15185" s="99"/>
      <c r="Z15185" s="99"/>
      <c r="AF15185" s="326"/>
    </row>
    <row r="15186" spans="1:32" x14ac:dyDescent="0.25">
      <c r="A15186" s="44" t="s">
        <v>4246</v>
      </c>
      <c r="B15186" s="44" t="s">
        <v>20344</v>
      </c>
      <c r="C15186" s="45" t="s">
        <v>8813</v>
      </c>
      <c r="D15186" s="32" t="s">
        <v>12570</v>
      </c>
      <c r="E15186" s="46">
        <v>46387</v>
      </c>
      <c r="AF15186" s="326"/>
    </row>
    <row r="15187" spans="1:32" x14ac:dyDescent="0.25">
      <c r="A15187" s="44" t="s">
        <v>4246</v>
      </c>
      <c r="B15187" s="44" t="s">
        <v>20353</v>
      </c>
      <c r="C15187" s="45" t="s">
        <v>20354</v>
      </c>
      <c r="D15187" s="32" t="s">
        <v>12570</v>
      </c>
      <c r="E15187" s="46">
        <v>46507</v>
      </c>
      <c r="AF15187" s="326"/>
    </row>
    <row r="15188" spans="1:32" x14ac:dyDescent="0.3">
      <c r="A15188" s="57" t="s">
        <v>8578</v>
      </c>
      <c r="B15188" s="57" t="s">
        <v>2254</v>
      </c>
      <c r="C15188" s="62">
        <v>24030</v>
      </c>
      <c r="D15188" s="93" t="s">
        <v>5007</v>
      </c>
      <c r="E15188" s="60">
        <v>46326</v>
      </c>
      <c r="F15188" s="379"/>
      <c r="G15188" s="379"/>
      <c r="H15188" s="379"/>
      <c r="I15188" s="380"/>
      <c r="J15188" s="380"/>
      <c r="K15188" s="380"/>
      <c r="L15188" s="380"/>
      <c r="M15188" s="380"/>
      <c r="N15188" s="380"/>
      <c r="O15188" s="380"/>
      <c r="P15188" s="380"/>
      <c r="Q15188" s="380"/>
      <c r="R15188" s="380"/>
      <c r="S15188" s="380"/>
      <c r="T15188" s="380"/>
      <c r="U15188" s="380"/>
      <c r="V15188" s="380"/>
      <c r="W15188" s="380"/>
      <c r="X15188" s="380"/>
      <c r="Y15188" s="380"/>
      <c r="Z15188" s="380"/>
      <c r="AA15188" s="380"/>
      <c r="AF15188" s="326"/>
    </row>
    <row r="15189" spans="1:32" x14ac:dyDescent="0.25">
      <c r="A15189" s="44" t="s">
        <v>8578</v>
      </c>
      <c r="B15189" s="44" t="s">
        <v>5447</v>
      </c>
      <c r="C15189" s="45">
        <v>230807</v>
      </c>
      <c r="D15189" s="45" t="s">
        <v>12340</v>
      </c>
      <c r="E15189" s="45" t="s">
        <v>8966</v>
      </c>
      <c r="AF15189" s="326"/>
    </row>
    <row r="15190" spans="1:32" x14ac:dyDescent="0.25">
      <c r="A15190" s="44" t="s">
        <v>5791</v>
      </c>
      <c r="B15190" s="44" t="s">
        <v>13127</v>
      </c>
      <c r="C15190" s="45">
        <v>13.25</v>
      </c>
      <c r="D15190" s="45" t="s">
        <v>13565</v>
      </c>
      <c r="E15190" s="46">
        <v>47664</v>
      </c>
      <c r="F15190" s="45"/>
      <c r="G15190" s="93"/>
      <c r="H15190" s="93"/>
      <c r="I15190" s="99"/>
      <c r="J15190" s="99"/>
      <c r="K15190" s="99"/>
      <c r="L15190" s="99"/>
      <c r="M15190" s="99"/>
      <c r="N15190" s="99"/>
      <c r="O15190" s="99"/>
      <c r="P15190" s="99"/>
      <c r="Q15190" s="99"/>
      <c r="R15190" s="99"/>
      <c r="S15190" s="99"/>
      <c r="T15190" s="99"/>
      <c r="U15190" s="99"/>
      <c r="V15190" s="99"/>
      <c r="W15190" s="99"/>
      <c r="X15190" s="99"/>
      <c r="Y15190" s="99"/>
      <c r="Z15190" s="99"/>
      <c r="AF15190" s="326"/>
    </row>
    <row r="15191" spans="1:32" x14ac:dyDescent="0.25">
      <c r="A15191" s="44" t="s">
        <v>5791</v>
      </c>
      <c r="B15191" s="44" t="s">
        <v>20344</v>
      </c>
      <c r="C15191" s="45" t="s">
        <v>8813</v>
      </c>
      <c r="D15191" s="32" t="s">
        <v>12570</v>
      </c>
      <c r="E15191" s="46">
        <v>46387</v>
      </c>
      <c r="AF15191" s="326"/>
    </row>
    <row r="15192" spans="1:32" x14ac:dyDescent="0.3">
      <c r="A15192" s="372" t="s">
        <v>20188</v>
      </c>
      <c r="B15192" s="372" t="s">
        <v>1660</v>
      </c>
      <c r="C15192" s="125" t="s">
        <v>14425</v>
      </c>
      <c r="D15192" s="32" t="s">
        <v>20621</v>
      </c>
      <c r="E15192" s="125" t="s">
        <v>12895</v>
      </c>
      <c r="F15192" s="125" t="s">
        <v>1236</v>
      </c>
      <c r="G15192" s="125" t="s">
        <v>1237</v>
      </c>
      <c r="AF15192" s="326"/>
    </row>
    <row r="15193" spans="1:32" x14ac:dyDescent="0.25">
      <c r="A15193" s="44" t="s">
        <v>17948</v>
      </c>
      <c r="B15193" s="44" t="s">
        <v>20398</v>
      </c>
      <c r="C15193" s="45" t="s">
        <v>17917</v>
      </c>
      <c r="D15193" s="32" t="s">
        <v>12570</v>
      </c>
      <c r="E15193" s="46">
        <v>46418</v>
      </c>
      <c r="AF15193" s="326"/>
    </row>
    <row r="15194" spans="1:32" x14ac:dyDescent="0.25">
      <c r="A15194" s="44" t="s">
        <v>3712</v>
      </c>
      <c r="B15194" s="44" t="s">
        <v>3298</v>
      </c>
      <c r="C15194" s="45">
        <v>26010402</v>
      </c>
      <c r="D15194" s="45" t="s">
        <v>12340</v>
      </c>
      <c r="E15194" s="45" t="s">
        <v>18836</v>
      </c>
      <c r="AF15194" s="326"/>
    </row>
    <row r="15195" spans="1:32" x14ac:dyDescent="0.25">
      <c r="A15195" s="44" t="s">
        <v>3712</v>
      </c>
      <c r="B15195" s="44" t="s">
        <v>5639</v>
      </c>
      <c r="C15195" s="45">
        <v>26010401</v>
      </c>
      <c r="D15195" s="45" t="s">
        <v>12340</v>
      </c>
      <c r="E15195" s="45" t="s">
        <v>18836</v>
      </c>
      <c r="AF15195" s="326"/>
    </row>
    <row r="15196" spans="1:32" x14ac:dyDescent="0.25">
      <c r="A15196" s="44" t="s">
        <v>7064</v>
      </c>
      <c r="B15196" s="44" t="s">
        <v>18840</v>
      </c>
      <c r="C15196" s="45">
        <v>260202</v>
      </c>
      <c r="D15196" s="45" t="s">
        <v>12340</v>
      </c>
      <c r="E15196" s="45" t="s">
        <v>10021</v>
      </c>
      <c r="AF15196" s="326"/>
    </row>
    <row r="15197" spans="1:32" x14ac:dyDescent="0.25">
      <c r="A15197" s="44" t="s">
        <v>17256</v>
      </c>
      <c r="B15197" s="44" t="s">
        <v>2433</v>
      </c>
      <c r="C15197" s="45">
        <v>250106</v>
      </c>
      <c r="D15197" s="45" t="s">
        <v>12340</v>
      </c>
      <c r="E15197" s="45" t="s">
        <v>12896</v>
      </c>
      <c r="AF15197" s="326"/>
    </row>
    <row r="15198" spans="1:32" x14ac:dyDescent="0.25">
      <c r="A15198" s="44" t="s">
        <v>2526</v>
      </c>
      <c r="B15198" s="44" t="s">
        <v>4486</v>
      </c>
      <c r="C15198" s="45">
        <v>240903</v>
      </c>
      <c r="D15198" s="45" t="s">
        <v>12340</v>
      </c>
      <c r="E15198" s="45" t="s">
        <v>5075</v>
      </c>
      <c r="AF15198" s="326"/>
    </row>
    <row r="15199" spans="1:32" x14ac:dyDescent="0.3">
      <c r="A15199" s="372" t="s">
        <v>1145</v>
      </c>
      <c r="B15199" s="372" t="s">
        <v>1222</v>
      </c>
      <c r="C15199" s="125" t="s">
        <v>8704</v>
      </c>
      <c r="D15199" s="32" t="s">
        <v>20621</v>
      </c>
      <c r="E15199" s="125" t="s">
        <v>8524</v>
      </c>
      <c r="F15199" s="125" t="s">
        <v>1236</v>
      </c>
      <c r="G15199" s="125" t="s">
        <v>1237</v>
      </c>
      <c r="AF15199" s="326"/>
    </row>
    <row r="15200" spans="1:32" x14ac:dyDescent="0.25">
      <c r="A15200" s="44" t="s">
        <v>17257</v>
      </c>
      <c r="B15200" s="44" t="s">
        <v>967</v>
      </c>
      <c r="C15200" s="45">
        <v>250601</v>
      </c>
      <c r="D15200" s="45" t="s">
        <v>12340</v>
      </c>
      <c r="E15200" s="45" t="s">
        <v>16905</v>
      </c>
      <c r="AF15200" s="326"/>
    </row>
    <row r="15201" spans="1:32" x14ac:dyDescent="0.25">
      <c r="A15201" s="44" t="s">
        <v>19722</v>
      </c>
      <c r="B15201" s="44" t="s">
        <v>3298</v>
      </c>
      <c r="C15201" s="45">
        <v>26010402</v>
      </c>
      <c r="D15201" s="45" t="s">
        <v>12340</v>
      </c>
      <c r="E15201" s="45" t="s">
        <v>18836</v>
      </c>
      <c r="AF15201" s="326"/>
    </row>
    <row r="15202" spans="1:32" x14ac:dyDescent="0.25">
      <c r="A15202" s="44" t="s">
        <v>13452</v>
      </c>
      <c r="B15202" s="44" t="s">
        <v>13118</v>
      </c>
      <c r="C15202" s="45">
        <v>21.24</v>
      </c>
      <c r="D15202" s="45" t="s">
        <v>13565</v>
      </c>
      <c r="E15202" s="46">
        <v>47299</v>
      </c>
      <c r="F15202" s="45" t="s">
        <v>1384</v>
      </c>
      <c r="G15202" s="93"/>
      <c r="H15202" s="93"/>
      <c r="I15202" s="99"/>
      <c r="J15202" s="99"/>
      <c r="K15202" s="99"/>
      <c r="L15202" s="99"/>
      <c r="M15202" s="99"/>
      <c r="N15202" s="99"/>
      <c r="O15202" s="99"/>
      <c r="P15202" s="99"/>
      <c r="Q15202" s="99"/>
      <c r="R15202" s="99"/>
      <c r="S15202" s="99"/>
      <c r="T15202" s="99"/>
      <c r="U15202" s="99"/>
      <c r="V15202" s="99"/>
      <c r="W15202" s="99"/>
      <c r="X15202" s="99"/>
      <c r="Y15202" s="99"/>
      <c r="Z15202" s="99"/>
      <c r="AF15202" s="326"/>
    </row>
    <row r="15203" spans="1:32" x14ac:dyDescent="0.25">
      <c r="A15203" s="44" t="s">
        <v>13452</v>
      </c>
      <c r="B15203" s="44" t="s">
        <v>13111</v>
      </c>
      <c r="C15203" s="45">
        <v>33.24</v>
      </c>
      <c r="D15203" s="45" t="s">
        <v>13565</v>
      </c>
      <c r="E15203" s="46">
        <v>47299</v>
      </c>
      <c r="F15203" s="45" t="s">
        <v>1384</v>
      </c>
      <c r="G15203" s="93"/>
      <c r="H15203" s="93"/>
      <c r="I15203" s="99"/>
      <c r="J15203" s="99"/>
      <c r="K15203" s="99"/>
      <c r="L15203" s="99"/>
      <c r="M15203" s="99"/>
      <c r="N15203" s="99"/>
      <c r="O15203" s="99"/>
      <c r="P15203" s="99"/>
      <c r="Q15203" s="99"/>
      <c r="R15203" s="99"/>
      <c r="S15203" s="99"/>
      <c r="T15203" s="99"/>
      <c r="U15203" s="99"/>
      <c r="V15203" s="99"/>
      <c r="W15203" s="99"/>
      <c r="X15203" s="99"/>
      <c r="Y15203" s="99"/>
      <c r="Z15203" s="99"/>
      <c r="AF15203" s="326"/>
    </row>
    <row r="15204" spans="1:32" x14ac:dyDescent="0.25">
      <c r="A15204" s="44" t="s">
        <v>10066</v>
      </c>
      <c r="B15204" s="44" t="s">
        <v>3298</v>
      </c>
      <c r="C15204" s="45">
        <v>24010402</v>
      </c>
      <c r="D15204" s="45" t="s">
        <v>12340</v>
      </c>
      <c r="E15204" s="45" t="s">
        <v>10021</v>
      </c>
      <c r="AF15204" s="326"/>
    </row>
    <row r="15205" spans="1:32" x14ac:dyDescent="0.25">
      <c r="A15205" s="44" t="s">
        <v>10066</v>
      </c>
      <c r="B15205" s="44" t="s">
        <v>10020</v>
      </c>
      <c r="C15205" s="45">
        <v>24010401</v>
      </c>
      <c r="D15205" s="45" t="s">
        <v>12340</v>
      </c>
      <c r="E15205" s="45" t="s">
        <v>10021</v>
      </c>
      <c r="AF15205" s="326"/>
    </row>
    <row r="15206" spans="1:32" x14ac:dyDescent="0.3">
      <c r="A15206" s="372" t="s">
        <v>17472</v>
      </c>
      <c r="B15206" s="372" t="s">
        <v>17473</v>
      </c>
      <c r="C15206" s="125" t="s">
        <v>17474</v>
      </c>
      <c r="D15206" s="93" t="s">
        <v>1816</v>
      </c>
      <c r="E15206" s="126">
        <v>46356</v>
      </c>
      <c r="F15206" s="93"/>
      <c r="G15206" s="93"/>
      <c r="H15206" s="93"/>
      <c r="I15206" s="99"/>
      <c r="J15206" s="99"/>
      <c r="K15206" s="99"/>
      <c r="L15206" s="99"/>
      <c r="M15206" s="99"/>
      <c r="N15206" s="99"/>
      <c r="O15206" s="99"/>
      <c r="P15206" s="99"/>
      <c r="Q15206" s="99"/>
      <c r="R15206" s="99"/>
      <c r="S15206" s="99"/>
      <c r="T15206" s="99"/>
      <c r="U15206" s="99"/>
      <c r="V15206" s="99"/>
      <c r="W15206" s="99"/>
      <c r="X15206" s="99"/>
      <c r="Y15206" s="99"/>
      <c r="Z15206" s="99"/>
      <c r="AA15206" s="380"/>
      <c r="AF15206" s="326"/>
    </row>
    <row r="15207" spans="1:32" x14ac:dyDescent="0.3">
      <c r="A15207" s="57" t="s">
        <v>4958</v>
      </c>
      <c r="B15207" s="57" t="s">
        <v>2254</v>
      </c>
      <c r="C15207" s="62">
        <v>24030</v>
      </c>
      <c r="D15207" s="93" t="s">
        <v>5007</v>
      </c>
      <c r="E15207" s="60">
        <v>46326</v>
      </c>
      <c r="F15207" s="379"/>
      <c r="G15207" s="379"/>
      <c r="H15207" s="379"/>
      <c r="I15207" s="380"/>
      <c r="J15207" s="380"/>
      <c r="K15207" s="380"/>
      <c r="L15207" s="380"/>
      <c r="M15207" s="380"/>
      <c r="N15207" s="380"/>
      <c r="O15207" s="380"/>
      <c r="P15207" s="380"/>
      <c r="Q15207" s="380"/>
      <c r="R15207" s="380"/>
      <c r="S15207" s="380"/>
      <c r="T15207" s="380"/>
      <c r="U15207" s="380"/>
      <c r="V15207" s="380"/>
      <c r="W15207" s="380"/>
      <c r="X15207" s="380"/>
      <c r="Y15207" s="380"/>
      <c r="Z15207" s="380"/>
      <c r="AA15207" s="380"/>
      <c r="AF15207" s="326"/>
    </row>
    <row r="15208" spans="1:32" x14ac:dyDescent="0.25">
      <c r="A15208" s="44" t="s">
        <v>4958</v>
      </c>
      <c r="B15208" s="44" t="s">
        <v>13126</v>
      </c>
      <c r="C15208" s="45">
        <v>14.23</v>
      </c>
      <c r="D15208" s="45" t="s">
        <v>13565</v>
      </c>
      <c r="E15208" s="46">
        <v>46934</v>
      </c>
      <c r="F15208" s="45"/>
      <c r="G15208" s="93"/>
      <c r="H15208" s="93"/>
      <c r="I15208" s="99"/>
      <c r="J15208" s="99"/>
      <c r="K15208" s="99"/>
      <c r="L15208" s="99"/>
      <c r="M15208" s="99"/>
      <c r="N15208" s="99"/>
      <c r="O15208" s="99"/>
      <c r="P15208" s="99"/>
      <c r="Q15208" s="99"/>
      <c r="R15208" s="99"/>
      <c r="S15208" s="99"/>
      <c r="T15208" s="99"/>
      <c r="U15208" s="99"/>
      <c r="V15208" s="99"/>
      <c r="W15208" s="99"/>
      <c r="X15208" s="99"/>
      <c r="Y15208" s="99"/>
      <c r="Z15208" s="99"/>
      <c r="AF15208" s="326"/>
    </row>
    <row r="15209" spans="1:32" x14ac:dyDescent="0.25">
      <c r="A15209" s="44" t="s">
        <v>19723</v>
      </c>
      <c r="B15209" s="44" t="s">
        <v>2433</v>
      </c>
      <c r="C15209" s="45">
        <v>220105</v>
      </c>
      <c r="D15209" s="45" t="s">
        <v>12340</v>
      </c>
      <c r="E15209" s="45" t="s">
        <v>2686</v>
      </c>
      <c r="AF15209" s="326"/>
    </row>
    <row r="15210" spans="1:32" x14ac:dyDescent="0.25">
      <c r="A15210" s="44" t="s">
        <v>19724</v>
      </c>
      <c r="B15210" s="44" t="s">
        <v>5639</v>
      </c>
      <c r="C15210" s="45">
        <v>26010401</v>
      </c>
      <c r="D15210" s="45" t="s">
        <v>12340</v>
      </c>
      <c r="E15210" s="45" t="s">
        <v>18836</v>
      </c>
      <c r="AF15210" s="326"/>
    </row>
    <row r="15211" spans="1:32" x14ac:dyDescent="0.25">
      <c r="A15211" s="44" t="s">
        <v>19724</v>
      </c>
      <c r="B15211" s="44" t="s">
        <v>210</v>
      </c>
      <c r="C15211" s="45">
        <v>241001</v>
      </c>
      <c r="D15211" s="45" t="s">
        <v>12340</v>
      </c>
      <c r="E15211" s="45" t="s">
        <v>5650</v>
      </c>
      <c r="AF15211" s="326"/>
    </row>
    <row r="15212" spans="1:32" x14ac:dyDescent="0.25">
      <c r="A15212" s="44" t="s">
        <v>19725</v>
      </c>
      <c r="B15212" s="44" t="s">
        <v>10020</v>
      </c>
      <c r="C15212" s="45">
        <v>24010401</v>
      </c>
      <c r="D15212" s="45" t="s">
        <v>12340</v>
      </c>
      <c r="E15212" s="45" t="s">
        <v>10021</v>
      </c>
      <c r="AF15212" s="326"/>
    </row>
    <row r="15213" spans="1:32" x14ac:dyDescent="0.3">
      <c r="A15213" s="372" t="s">
        <v>12501</v>
      </c>
      <c r="B15213" s="372" t="s">
        <v>12349</v>
      </c>
      <c r="C15213" s="125" t="s">
        <v>12350</v>
      </c>
      <c r="D15213" s="32" t="s">
        <v>20621</v>
      </c>
      <c r="E15213" s="125" t="s">
        <v>5075</v>
      </c>
      <c r="F15213" s="125" t="s">
        <v>1236</v>
      </c>
      <c r="G15213" s="125" t="s">
        <v>1237</v>
      </c>
      <c r="AF15213" s="326"/>
    </row>
    <row r="15214" spans="1:32" x14ac:dyDescent="0.3">
      <c r="A15214" s="372" t="s">
        <v>12501</v>
      </c>
      <c r="B15214" s="372" t="s">
        <v>1200</v>
      </c>
      <c r="C15214" s="125" t="s">
        <v>12346</v>
      </c>
      <c r="D15214" s="32" t="s">
        <v>20621</v>
      </c>
      <c r="E15214" s="125" t="s">
        <v>5075</v>
      </c>
      <c r="F15214" s="125" t="s">
        <v>1236</v>
      </c>
      <c r="G15214" s="125" t="s">
        <v>1237</v>
      </c>
      <c r="AF15214" s="326"/>
    </row>
    <row r="15215" spans="1:32" x14ac:dyDescent="0.3">
      <c r="A15215" s="372" t="s">
        <v>12501</v>
      </c>
      <c r="B15215" s="372" t="s">
        <v>12351</v>
      </c>
      <c r="C15215" s="125" t="s">
        <v>12352</v>
      </c>
      <c r="D15215" s="32" t="s">
        <v>20621</v>
      </c>
      <c r="E15215" s="125" t="s">
        <v>5075</v>
      </c>
      <c r="F15215" s="125" t="s">
        <v>1236</v>
      </c>
      <c r="G15215" s="125" t="s">
        <v>1237</v>
      </c>
      <c r="AF15215" s="326"/>
    </row>
    <row r="15216" spans="1:32" x14ac:dyDescent="0.25">
      <c r="A15216" s="44" t="s">
        <v>6858</v>
      </c>
      <c r="B15216" s="44" t="s">
        <v>6798</v>
      </c>
      <c r="C15216" s="45" t="s">
        <v>10792</v>
      </c>
      <c r="D15216" s="46" t="s">
        <v>13037</v>
      </c>
      <c r="E15216" s="46">
        <v>46568</v>
      </c>
      <c r="AF15216" s="326"/>
    </row>
    <row r="15217" spans="1:32" x14ac:dyDescent="0.25">
      <c r="A15217" s="44" t="s">
        <v>6858</v>
      </c>
      <c r="B15217" s="44" t="s">
        <v>6798</v>
      </c>
      <c r="C15217" s="45" t="s">
        <v>10792</v>
      </c>
      <c r="D15217" s="46" t="s">
        <v>13037</v>
      </c>
      <c r="E15217" s="46">
        <v>46568</v>
      </c>
      <c r="AF15217" s="326"/>
    </row>
    <row r="15218" spans="1:32" x14ac:dyDescent="0.25">
      <c r="A15218" s="44" t="s">
        <v>17258</v>
      </c>
      <c r="B15218" s="44" t="s">
        <v>154</v>
      </c>
      <c r="C15218" s="45" t="s">
        <v>17759</v>
      </c>
      <c r="D15218" s="46" t="s">
        <v>13037</v>
      </c>
      <c r="E15218" s="46">
        <v>46218</v>
      </c>
      <c r="AF15218" s="326"/>
    </row>
    <row r="15219" spans="1:32" x14ac:dyDescent="0.25">
      <c r="A15219" s="44" t="s">
        <v>17258</v>
      </c>
      <c r="B15219" s="44" t="s">
        <v>16967</v>
      </c>
      <c r="C15219" s="45">
        <v>25050402</v>
      </c>
      <c r="D15219" s="45" t="s">
        <v>12340</v>
      </c>
      <c r="E15219" s="45" t="s">
        <v>7651</v>
      </c>
      <c r="AF15219" s="326"/>
    </row>
    <row r="15220" spans="1:32" x14ac:dyDescent="0.25">
      <c r="A15220" s="44" t="s">
        <v>3357</v>
      </c>
      <c r="B15220" s="92" t="s">
        <v>1771</v>
      </c>
      <c r="C15220" s="93" t="s">
        <v>3880</v>
      </c>
      <c r="D15220" s="93" t="s">
        <v>1772</v>
      </c>
      <c r="E15220" s="94">
        <v>46173</v>
      </c>
      <c r="F15220" s="93"/>
      <c r="G15220" s="93"/>
      <c r="H15220" s="93" t="s">
        <v>1237</v>
      </c>
      <c r="I15220" s="99"/>
      <c r="J15220" s="99"/>
      <c r="K15220" s="99"/>
      <c r="L15220" s="99"/>
      <c r="M15220" s="99"/>
      <c r="N15220" s="99"/>
      <c r="O15220" s="99"/>
      <c r="P15220" s="99"/>
      <c r="Q15220" s="99"/>
      <c r="R15220" s="99"/>
      <c r="S15220" s="99"/>
      <c r="T15220" s="99"/>
      <c r="U15220" s="99"/>
      <c r="V15220" s="99"/>
      <c r="W15220" s="99"/>
      <c r="X15220" s="99"/>
      <c r="Y15220" s="99"/>
      <c r="Z15220" s="99"/>
      <c r="AA15220" s="380"/>
      <c r="AF15220" s="326"/>
    </row>
    <row r="15221" spans="1:32" x14ac:dyDescent="0.25">
      <c r="A15221" s="76" t="s">
        <v>3357</v>
      </c>
      <c r="B15221" s="92" t="s">
        <v>13084</v>
      </c>
      <c r="C15221" s="93" t="s">
        <v>13054</v>
      </c>
      <c r="D15221" s="93" t="s">
        <v>1250</v>
      </c>
      <c r="E15221" s="94">
        <v>47208</v>
      </c>
      <c r="F15221" s="93"/>
      <c r="G15221" s="93"/>
      <c r="H15221" s="93"/>
      <c r="I15221" s="99"/>
      <c r="J15221" s="99"/>
      <c r="K15221" s="99"/>
      <c r="L15221" s="99"/>
      <c r="M15221" s="99"/>
      <c r="N15221" s="99"/>
      <c r="O15221" s="99"/>
      <c r="P15221" s="99"/>
      <c r="Q15221" s="99"/>
      <c r="R15221" s="99"/>
      <c r="S15221" s="99"/>
      <c r="T15221" s="99"/>
      <c r="U15221" s="99"/>
      <c r="V15221" s="99"/>
      <c r="W15221" s="99"/>
      <c r="X15221" s="99"/>
      <c r="Y15221" s="99"/>
      <c r="Z15221" s="99"/>
      <c r="AF15221" s="326"/>
    </row>
    <row r="15222" spans="1:32" x14ac:dyDescent="0.25">
      <c r="A15222" s="135" t="s">
        <v>6138</v>
      </c>
      <c r="B15222" s="92" t="s">
        <v>6150</v>
      </c>
      <c r="C15222" s="93" t="s">
        <v>6151</v>
      </c>
      <c r="D15222" s="93" t="s">
        <v>1250</v>
      </c>
      <c r="E15222" s="94">
        <v>46961</v>
      </c>
      <c r="F15222" s="93"/>
      <c r="G15222" s="93"/>
      <c r="H15222" s="93"/>
      <c r="I15222" s="99"/>
      <c r="J15222" s="99"/>
      <c r="K15222" s="99"/>
      <c r="L15222" s="44"/>
      <c r="M15222" s="44"/>
      <c r="N15222" s="99"/>
      <c r="O15222" s="99"/>
      <c r="P15222" s="99"/>
      <c r="Q15222" s="99"/>
      <c r="R15222" s="99"/>
      <c r="S15222" s="99"/>
      <c r="T15222" s="99"/>
      <c r="U15222" s="99"/>
      <c r="V15222" s="99"/>
      <c r="W15222" s="99"/>
      <c r="X15222" s="99"/>
      <c r="Y15222" s="99"/>
      <c r="Z15222" s="99"/>
      <c r="AF15222" s="326"/>
    </row>
    <row r="15223" spans="1:32" x14ac:dyDescent="0.25">
      <c r="A15223" s="44" t="s">
        <v>13769</v>
      </c>
      <c r="B15223" s="44" t="s">
        <v>16911</v>
      </c>
      <c r="C15223" s="45">
        <v>250902</v>
      </c>
      <c r="D15223" s="45" t="s">
        <v>12340</v>
      </c>
      <c r="E15223" s="45" t="s">
        <v>5246</v>
      </c>
      <c r="AF15223" s="326"/>
    </row>
    <row r="15224" spans="1:32" x14ac:dyDescent="0.25">
      <c r="A15224" s="44" t="s">
        <v>13769</v>
      </c>
      <c r="B15224" s="44" t="s">
        <v>210</v>
      </c>
      <c r="C15224" s="45">
        <v>241001</v>
      </c>
      <c r="D15224" s="45" t="s">
        <v>12340</v>
      </c>
      <c r="E15224" s="45" t="s">
        <v>5650</v>
      </c>
      <c r="AF15224" s="326"/>
    </row>
    <row r="15225" spans="1:32" x14ac:dyDescent="0.25">
      <c r="A15225" s="44" t="s">
        <v>13769</v>
      </c>
      <c r="B15225" s="44" t="s">
        <v>3298</v>
      </c>
      <c r="C15225" s="45">
        <v>25010402</v>
      </c>
      <c r="D15225" s="45" t="s">
        <v>12340</v>
      </c>
      <c r="E15225" s="45" t="s">
        <v>13581</v>
      </c>
      <c r="AF15225" s="326"/>
    </row>
    <row r="15226" spans="1:32" x14ac:dyDescent="0.25">
      <c r="A15226" s="44" t="s">
        <v>13769</v>
      </c>
      <c r="B15226" s="44" t="s">
        <v>5639</v>
      </c>
      <c r="C15226" s="45">
        <v>25010401</v>
      </c>
      <c r="D15226" s="45" t="s">
        <v>12340</v>
      </c>
      <c r="E15226" s="45" t="s">
        <v>13581</v>
      </c>
      <c r="AF15226" s="326"/>
    </row>
    <row r="15227" spans="1:32" x14ac:dyDescent="0.25">
      <c r="A15227" s="44" t="s">
        <v>2432</v>
      </c>
      <c r="B15227" s="44" t="s">
        <v>5639</v>
      </c>
      <c r="C15227" s="45">
        <v>23010401</v>
      </c>
      <c r="D15227" s="45" t="s">
        <v>12340</v>
      </c>
      <c r="E15227" s="45" t="s">
        <v>5640</v>
      </c>
      <c r="AF15227" s="326"/>
    </row>
    <row r="15228" spans="1:32" x14ac:dyDescent="0.25">
      <c r="A15228" s="44" t="s">
        <v>2432</v>
      </c>
      <c r="B15228" s="44" t="s">
        <v>3298</v>
      </c>
      <c r="C15228" s="45">
        <v>23010402</v>
      </c>
      <c r="D15228" s="45" t="s">
        <v>12340</v>
      </c>
      <c r="E15228" s="45" t="s">
        <v>5640</v>
      </c>
      <c r="AF15228" s="326"/>
    </row>
    <row r="15229" spans="1:32" x14ac:dyDescent="0.25">
      <c r="A15229" s="44" t="s">
        <v>2432</v>
      </c>
      <c r="B15229" s="44" t="s">
        <v>3165</v>
      </c>
      <c r="C15229" s="45">
        <v>24070202</v>
      </c>
      <c r="D15229" s="45" t="s">
        <v>12340</v>
      </c>
      <c r="E15229" s="45" t="s">
        <v>7992</v>
      </c>
      <c r="AF15229" s="326"/>
    </row>
    <row r="15230" spans="1:32" x14ac:dyDescent="0.25">
      <c r="A15230" s="44" t="s">
        <v>2432</v>
      </c>
      <c r="B15230" s="44" t="s">
        <v>18895</v>
      </c>
      <c r="C15230" s="45">
        <v>24070201</v>
      </c>
      <c r="D15230" s="45" t="s">
        <v>12340</v>
      </c>
      <c r="E15230" s="45" t="s">
        <v>7992</v>
      </c>
      <c r="AF15230" s="326"/>
    </row>
    <row r="15231" spans="1:32" x14ac:dyDescent="0.25">
      <c r="A15231" s="44" t="s">
        <v>7601</v>
      </c>
      <c r="B15231" s="44" t="s">
        <v>2433</v>
      </c>
      <c r="C15231" s="45">
        <v>230105</v>
      </c>
      <c r="D15231" s="45" t="s">
        <v>12340</v>
      </c>
      <c r="E15231" s="45" t="s">
        <v>5580</v>
      </c>
      <c r="AF15231" s="326"/>
    </row>
    <row r="15232" spans="1:32" x14ac:dyDescent="0.25">
      <c r="A15232" s="44" t="s">
        <v>17259</v>
      </c>
      <c r="B15232" s="44" t="s">
        <v>2433</v>
      </c>
      <c r="C15232" s="45">
        <v>250106</v>
      </c>
      <c r="D15232" s="45" t="s">
        <v>12340</v>
      </c>
      <c r="E15232" s="45" t="s">
        <v>12896</v>
      </c>
      <c r="AF15232" s="326"/>
    </row>
    <row r="15233" spans="1:32" x14ac:dyDescent="0.25">
      <c r="A15233" s="44" t="s">
        <v>5048</v>
      </c>
      <c r="B15233" s="44" t="s">
        <v>7117</v>
      </c>
      <c r="C15233" s="45">
        <v>260203</v>
      </c>
      <c r="D15233" s="45" t="s">
        <v>12340</v>
      </c>
      <c r="E15233" s="45" t="s">
        <v>10021</v>
      </c>
      <c r="AF15233" s="326"/>
    </row>
    <row r="15234" spans="1:32" x14ac:dyDescent="0.3">
      <c r="A15234" s="372" t="s">
        <v>16663</v>
      </c>
      <c r="B15234" s="372" t="s">
        <v>5060</v>
      </c>
      <c r="C15234" s="125" t="s">
        <v>16725</v>
      </c>
      <c r="D15234" s="32" t="s">
        <v>20621</v>
      </c>
      <c r="E15234" s="125" t="s">
        <v>12895</v>
      </c>
      <c r="F15234" s="125" t="s">
        <v>1236</v>
      </c>
      <c r="G15234" s="125" t="s">
        <v>1237</v>
      </c>
      <c r="AF15234" s="326"/>
    </row>
    <row r="15235" spans="1:32" x14ac:dyDescent="0.25">
      <c r="A15235" s="256" t="s">
        <v>15322</v>
      </c>
      <c r="B15235" s="256" t="s">
        <v>15252</v>
      </c>
      <c r="C15235" s="53" t="s">
        <v>15428</v>
      </c>
      <c r="D15235" s="93" t="s">
        <v>5891</v>
      </c>
      <c r="E15235" s="257">
        <v>47273</v>
      </c>
      <c r="F15235" s="93"/>
      <c r="G15235" s="93"/>
      <c r="H15235" s="93"/>
      <c r="I15235" s="99"/>
      <c r="J15235" s="99"/>
      <c r="K15235" s="99"/>
      <c r="L15235" s="99"/>
      <c r="M15235" s="99"/>
      <c r="N15235" s="99"/>
      <c r="O15235" s="99"/>
      <c r="P15235" s="99"/>
      <c r="Q15235" s="99"/>
      <c r="R15235" s="99"/>
      <c r="S15235" s="99"/>
      <c r="T15235" s="99"/>
      <c r="U15235" s="99"/>
      <c r="V15235" s="99"/>
      <c r="W15235" s="99"/>
      <c r="X15235" s="99"/>
      <c r="Y15235" s="99"/>
      <c r="Z15235" s="99"/>
      <c r="AF15235" s="326"/>
    </row>
    <row r="15236" spans="1:32" x14ac:dyDescent="0.25">
      <c r="A15236" s="76" t="s">
        <v>11146</v>
      </c>
      <c r="B15236" s="44" t="s">
        <v>11145</v>
      </c>
      <c r="C15236" s="45" t="s">
        <v>11144</v>
      </c>
      <c r="D15236" s="45" t="s">
        <v>1250</v>
      </c>
      <c r="E15236" s="46">
        <v>46275</v>
      </c>
      <c r="F15236" s="93"/>
      <c r="G15236" s="93"/>
      <c r="H15236" s="93"/>
      <c r="I15236" s="99"/>
      <c r="J15236" s="99"/>
      <c r="K15236" s="99"/>
      <c r="L15236" s="44"/>
      <c r="M15236" s="44"/>
      <c r="N15236" s="99"/>
      <c r="O15236" s="99"/>
      <c r="P15236" s="99"/>
      <c r="Q15236" s="99"/>
      <c r="R15236" s="99"/>
      <c r="S15236" s="99"/>
      <c r="T15236" s="99"/>
      <c r="U15236" s="99"/>
      <c r="V15236" s="99"/>
      <c r="W15236" s="99"/>
      <c r="X15236" s="99"/>
      <c r="Y15236" s="99"/>
      <c r="Z15236" s="99"/>
      <c r="AA15236" s="380"/>
      <c r="AF15236" s="326"/>
    </row>
    <row r="15237" spans="1:32" x14ac:dyDescent="0.25">
      <c r="A15237" s="44" t="s">
        <v>7065</v>
      </c>
      <c r="B15237" s="44" t="s">
        <v>980</v>
      </c>
      <c r="C15237" s="45">
        <v>260103</v>
      </c>
      <c r="D15237" s="45" t="s">
        <v>12340</v>
      </c>
      <c r="E15237" s="45" t="s">
        <v>8976</v>
      </c>
      <c r="AF15237" s="326"/>
    </row>
    <row r="15238" spans="1:32" x14ac:dyDescent="0.25">
      <c r="A15238" s="44" t="s">
        <v>3892</v>
      </c>
      <c r="B15238" s="44" t="s">
        <v>2230</v>
      </c>
      <c r="C15238" s="56">
        <v>205805</v>
      </c>
      <c r="D15238" s="56" t="s">
        <v>1247</v>
      </c>
      <c r="E15238" s="69">
        <v>45473</v>
      </c>
      <c r="F15238" s="93"/>
      <c r="G15238" s="93" t="s">
        <v>1237</v>
      </c>
      <c r="H15238" s="93"/>
      <c r="I15238" s="99"/>
      <c r="J15238" s="99"/>
      <c r="K15238" s="99"/>
      <c r="L15238" s="44"/>
      <c r="M15238" s="44"/>
      <c r="N15238" s="99"/>
      <c r="O15238" s="99"/>
      <c r="P15238" s="99"/>
      <c r="Q15238" s="99"/>
      <c r="R15238" s="99"/>
      <c r="S15238" s="99"/>
      <c r="T15238" s="99"/>
      <c r="U15238" s="99"/>
      <c r="V15238" s="99"/>
      <c r="W15238" s="99"/>
      <c r="X15238" s="99"/>
      <c r="Y15238" s="99"/>
      <c r="Z15238" s="99"/>
      <c r="AF15238" s="326"/>
    </row>
    <row r="15239" spans="1:32" x14ac:dyDescent="0.3">
      <c r="A15239" s="372" t="s">
        <v>9400</v>
      </c>
      <c r="B15239" s="372" t="s">
        <v>3249</v>
      </c>
      <c r="C15239" s="125" t="s">
        <v>11935</v>
      </c>
      <c r="D15239" s="32" t="s">
        <v>20621</v>
      </c>
      <c r="E15239" s="125" t="s">
        <v>5452</v>
      </c>
      <c r="F15239" s="125" t="s">
        <v>1236</v>
      </c>
      <c r="G15239" s="125" t="s">
        <v>1236</v>
      </c>
      <c r="AF15239" s="326"/>
    </row>
    <row r="15240" spans="1:32" x14ac:dyDescent="0.3">
      <c r="A15240" s="372" t="s">
        <v>20189</v>
      </c>
      <c r="B15240" s="372" t="s">
        <v>1230</v>
      </c>
      <c r="C15240" s="125" t="s">
        <v>20258</v>
      </c>
      <c r="D15240" s="32" t="s">
        <v>20621</v>
      </c>
      <c r="E15240" s="125" t="s">
        <v>8976</v>
      </c>
      <c r="F15240" s="125" t="s">
        <v>1236</v>
      </c>
      <c r="G15240" s="125" t="s">
        <v>1237</v>
      </c>
      <c r="AF15240" s="326"/>
    </row>
    <row r="15241" spans="1:32" x14ac:dyDescent="0.25">
      <c r="A15241" s="44" t="s">
        <v>15773</v>
      </c>
      <c r="B15241" s="44" t="s">
        <v>154</v>
      </c>
      <c r="C15241" s="45" t="s">
        <v>15774</v>
      </c>
      <c r="D15241" s="46" t="s">
        <v>13037</v>
      </c>
      <c r="E15241" s="46">
        <v>46218</v>
      </c>
      <c r="AF15241" s="326"/>
    </row>
    <row r="15242" spans="1:32" x14ac:dyDescent="0.25">
      <c r="A15242" s="44" t="s">
        <v>13453</v>
      </c>
      <c r="B15242" s="44" t="s">
        <v>13115</v>
      </c>
      <c r="C15242" s="45">
        <v>8.25</v>
      </c>
      <c r="D15242" s="45" t="s">
        <v>13565</v>
      </c>
      <c r="E15242" s="46">
        <v>47057</v>
      </c>
      <c r="F15242" s="45"/>
      <c r="G15242" s="93"/>
      <c r="H15242" s="93"/>
      <c r="I15242" s="99"/>
      <c r="J15242" s="99"/>
      <c r="K15242" s="99"/>
      <c r="L15242" s="99"/>
      <c r="M15242" s="99"/>
      <c r="N15242" s="99"/>
      <c r="O15242" s="99"/>
      <c r="P15242" s="99"/>
      <c r="Q15242" s="99"/>
      <c r="R15242" s="99"/>
      <c r="S15242" s="99"/>
      <c r="T15242" s="99"/>
      <c r="U15242" s="99"/>
      <c r="V15242" s="99"/>
      <c r="W15242" s="99"/>
      <c r="X15242" s="99"/>
      <c r="Y15242" s="99"/>
      <c r="Z15242" s="99"/>
      <c r="AF15242" s="326"/>
    </row>
    <row r="15243" spans="1:32" x14ac:dyDescent="0.25">
      <c r="A15243" s="44" t="s">
        <v>19726</v>
      </c>
      <c r="B15243" s="44" t="s">
        <v>5620</v>
      </c>
      <c r="C15243" s="45">
        <v>250602</v>
      </c>
      <c r="D15243" s="45" t="s">
        <v>12340</v>
      </c>
      <c r="E15243" s="45" t="s">
        <v>8383</v>
      </c>
      <c r="AF15243" s="326"/>
    </row>
    <row r="15244" spans="1:32" x14ac:dyDescent="0.25">
      <c r="A15244" s="44" t="s">
        <v>19726</v>
      </c>
      <c r="B15244" s="44" t="s">
        <v>967</v>
      </c>
      <c r="C15244" s="45">
        <v>250601</v>
      </c>
      <c r="D15244" s="45" t="s">
        <v>12340</v>
      </c>
      <c r="E15244" s="45" t="s">
        <v>16905</v>
      </c>
      <c r="AF15244" s="326"/>
    </row>
    <row r="15245" spans="1:32" x14ac:dyDescent="0.25">
      <c r="A15245" s="44" t="s">
        <v>9710</v>
      </c>
      <c r="B15245" s="44" t="s">
        <v>18203</v>
      </c>
      <c r="C15245" s="45" t="s">
        <v>18466</v>
      </c>
      <c r="D15245" s="93" t="s">
        <v>3876</v>
      </c>
      <c r="E15245" s="359">
        <f>DATE(2029,12,1)</f>
        <v>47453</v>
      </c>
      <c r="F15245" s="93"/>
      <c r="G15245" s="93"/>
      <c r="H15245" s="93"/>
      <c r="I15245" s="99"/>
      <c r="J15245" s="99"/>
      <c r="K15245" s="99"/>
      <c r="L15245" s="99"/>
      <c r="M15245" s="99"/>
      <c r="N15245" s="99"/>
      <c r="O15245" s="99"/>
      <c r="P15245" s="99"/>
      <c r="Q15245" s="99"/>
      <c r="R15245" s="99"/>
      <c r="S15245" s="99"/>
      <c r="T15245" s="99"/>
      <c r="U15245" s="99"/>
      <c r="V15245" s="99"/>
      <c r="W15245" s="99"/>
      <c r="X15245" s="99"/>
      <c r="Y15245" s="99"/>
      <c r="Z15245" s="99"/>
      <c r="AF15245" s="326"/>
    </row>
    <row r="15246" spans="1:32" x14ac:dyDescent="0.25">
      <c r="A15246" s="44" t="s">
        <v>13770</v>
      </c>
      <c r="B15246" s="44" t="s">
        <v>2433</v>
      </c>
      <c r="C15246" s="45">
        <v>250106</v>
      </c>
      <c r="D15246" s="45" t="s">
        <v>12340</v>
      </c>
      <c r="E15246" s="45" t="s">
        <v>12896</v>
      </c>
      <c r="AF15246" s="326"/>
    </row>
    <row r="15247" spans="1:32" x14ac:dyDescent="0.3">
      <c r="A15247" s="372" t="s">
        <v>12502</v>
      </c>
      <c r="B15247" s="372" t="s">
        <v>12351</v>
      </c>
      <c r="C15247" s="125" t="s">
        <v>12352</v>
      </c>
      <c r="D15247" s="32" t="s">
        <v>20621</v>
      </c>
      <c r="E15247" s="125" t="s">
        <v>5075</v>
      </c>
      <c r="F15247" s="125" t="s">
        <v>1236</v>
      </c>
      <c r="G15247" s="125" t="s">
        <v>1237</v>
      </c>
      <c r="AF15247" s="326"/>
    </row>
    <row r="15248" spans="1:32" x14ac:dyDescent="0.25">
      <c r="A15248" s="44" t="s">
        <v>20308</v>
      </c>
      <c r="B15248" s="44" t="s">
        <v>20365</v>
      </c>
      <c r="C15248" s="45" t="s">
        <v>20366</v>
      </c>
      <c r="D15248" s="32" t="s">
        <v>12570</v>
      </c>
      <c r="E15248" s="46">
        <v>46507</v>
      </c>
      <c r="AF15248" s="326"/>
    </row>
    <row r="15249" spans="1:32" x14ac:dyDescent="0.25">
      <c r="A15249" s="44" t="s">
        <v>11675</v>
      </c>
      <c r="B15249" s="44" t="s">
        <v>10020</v>
      </c>
      <c r="C15249" s="45">
        <v>24010401</v>
      </c>
      <c r="D15249" s="45" t="s">
        <v>12340</v>
      </c>
      <c r="E15249" s="45" t="s">
        <v>10021</v>
      </c>
      <c r="AF15249" s="326"/>
    </row>
    <row r="15250" spans="1:32" x14ac:dyDescent="0.25">
      <c r="A15250" s="44" t="s">
        <v>11675</v>
      </c>
      <c r="B15250" s="44" t="s">
        <v>3298</v>
      </c>
      <c r="C15250" s="45">
        <v>24010402</v>
      </c>
      <c r="D15250" s="45" t="s">
        <v>12340</v>
      </c>
      <c r="E15250" s="45" t="s">
        <v>10021</v>
      </c>
      <c r="AF15250" s="326"/>
    </row>
    <row r="15251" spans="1:32" x14ac:dyDescent="0.25">
      <c r="A15251" s="135" t="s">
        <v>6247</v>
      </c>
      <c r="B15251" s="343" t="s">
        <v>1868</v>
      </c>
      <c r="C15251" s="96" t="s">
        <v>6245</v>
      </c>
      <c r="D15251" s="96" t="s">
        <v>1250</v>
      </c>
      <c r="E15251" s="112">
        <v>46159</v>
      </c>
      <c r="F15251" s="93"/>
      <c r="G15251" s="93"/>
      <c r="H15251" s="93"/>
      <c r="I15251" s="99"/>
      <c r="J15251" s="99"/>
      <c r="K15251" s="99"/>
      <c r="L15251" s="44"/>
      <c r="M15251" s="44"/>
      <c r="N15251" s="99"/>
      <c r="O15251" s="99"/>
      <c r="P15251" s="99"/>
      <c r="Q15251" s="99"/>
      <c r="R15251" s="99"/>
      <c r="S15251" s="99"/>
      <c r="T15251" s="99"/>
      <c r="U15251" s="99"/>
      <c r="V15251" s="99"/>
      <c r="W15251" s="99"/>
      <c r="X15251" s="99"/>
      <c r="Y15251" s="99"/>
      <c r="Z15251" s="99"/>
      <c r="AA15251" s="380"/>
      <c r="AF15251" s="326"/>
    </row>
    <row r="15252" spans="1:32" x14ac:dyDescent="0.3">
      <c r="A15252" s="372" t="s">
        <v>1146</v>
      </c>
      <c r="B15252" s="372" t="s">
        <v>8693</v>
      </c>
      <c r="C15252" s="125" t="s">
        <v>8694</v>
      </c>
      <c r="D15252" s="32" t="s">
        <v>20621</v>
      </c>
      <c r="E15252" s="125" t="s">
        <v>8524</v>
      </c>
      <c r="F15252" s="125" t="s">
        <v>1236</v>
      </c>
      <c r="G15252" s="125" t="s">
        <v>1237</v>
      </c>
      <c r="AF15252" s="326"/>
    </row>
    <row r="15253" spans="1:32" x14ac:dyDescent="0.3">
      <c r="A15253" s="372" t="s">
        <v>14319</v>
      </c>
      <c r="B15253" s="372" t="s">
        <v>5065</v>
      </c>
      <c r="C15253" s="125" t="s">
        <v>17481</v>
      </c>
      <c r="D15253" s="32" t="s">
        <v>20621</v>
      </c>
      <c r="E15253" s="125" t="s">
        <v>5246</v>
      </c>
      <c r="F15253" s="125" t="s">
        <v>1236</v>
      </c>
      <c r="G15253" s="125" t="s">
        <v>1236</v>
      </c>
      <c r="AF15253" s="326"/>
    </row>
    <row r="15254" spans="1:32" x14ac:dyDescent="0.25">
      <c r="A15254" s="44" t="s">
        <v>14319</v>
      </c>
      <c r="B15254" s="44" t="s">
        <v>14482</v>
      </c>
      <c r="C15254" s="45" t="s">
        <v>14505</v>
      </c>
      <c r="D15254" s="46" t="s">
        <v>13037</v>
      </c>
      <c r="E15254" s="46">
        <v>46527</v>
      </c>
      <c r="AF15254" s="326"/>
    </row>
    <row r="15255" spans="1:32" x14ac:dyDescent="0.25">
      <c r="A15255" s="44" t="s">
        <v>14319</v>
      </c>
      <c r="B15255" s="44" t="s">
        <v>14482</v>
      </c>
      <c r="C15255" s="45" t="s">
        <v>14505</v>
      </c>
      <c r="D15255" s="46" t="s">
        <v>13037</v>
      </c>
      <c r="E15255" s="46">
        <v>46527</v>
      </c>
      <c r="AF15255" s="326"/>
    </row>
    <row r="15256" spans="1:32" x14ac:dyDescent="0.25">
      <c r="A15256" s="44" t="s">
        <v>14319</v>
      </c>
      <c r="B15256" s="44" t="s">
        <v>18865</v>
      </c>
      <c r="C15256" s="45">
        <v>25020101</v>
      </c>
      <c r="D15256" s="45" t="s">
        <v>12340</v>
      </c>
      <c r="E15256" s="45" t="s">
        <v>10021</v>
      </c>
      <c r="AF15256" s="326"/>
    </row>
    <row r="15257" spans="1:32" x14ac:dyDescent="0.25">
      <c r="A15257" s="44" t="s">
        <v>8917</v>
      </c>
      <c r="B15257" s="44" t="s">
        <v>20343</v>
      </c>
      <c r="C15257" s="45" t="s">
        <v>17817</v>
      </c>
      <c r="D15257" s="32" t="s">
        <v>12570</v>
      </c>
      <c r="E15257" s="46">
        <v>46387</v>
      </c>
      <c r="AF15257" s="326"/>
    </row>
    <row r="15258" spans="1:32" x14ac:dyDescent="0.25">
      <c r="A15258" s="111" t="s">
        <v>12343</v>
      </c>
      <c r="B15258" s="111" t="s">
        <v>1860</v>
      </c>
      <c r="C15258" s="142" t="s">
        <v>12342</v>
      </c>
      <c r="D15258" s="93" t="s">
        <v>1808</v>
      </c>
      <c r="E15258" s="143">
        <v>47175</v>
      </c>
      <c r="F15258" s="142"/>
      <c r="G15258" s="142" t="s">
        <v>1237</v>
      </c>
      <c r="H15258" s="93" t="s">
        <v>1237</v>
      </c>
      <c r="I15258" s="99"/>
      <c r="J15258" s="99"/>
      <c r="K15258" s="99"/>
      <c r="L15258" s="44"/>
      <c r="M15258" s="44"/>
      <c r="N15258" s="99"/>
      <c r="O15258" s="99"/>
      <c r="P15258" s="99"/>
      <c r="Q15258" s="99"/>
      <c r="R15258" s="99"/>
      <c r="S15258" s="99"/>
      <c r="T15258" s="99"/>
      <c r="U15258" s="99"/>
      <c r="V15258" s="99"/>
      <c r="W15258" s="99"/>
      <c r="X15258" s="99"/>
      <c r="Y15258" s="99"/>
      <c r="Z15258" s="99"/>
      <c r="AF15258" s="326"/>
    </row>
    <row r="15259" spans="1:32" x14ac:dyDescent="0.25">
      <c r="A15259" s="44" t="s">
        <v>588</v>
      </c>
      <c r="B15259" s="44" t="s">
        <v>20387</v>
      </c>
      <c r="C15259" s="45" t="s">
        <v>5847</v>
      </c>
      <c r="D15259" s="32" t="s">
        <v>12570</v>
      </c>
      <c r="E15259" s="46">
        <v>46265</v>
      </c>
      <c r="AF15259" s="326"/>
    </row>
    <row r="15260" spans="1:32" x14ac:dyDescent="0.25">
      <c r="A15260" s="76" t="s">
        <v>17427</v>
      </c>
      <c r="B15260" s="44" t="s">
        <v>13124</v>
      </c>
      <c r="C15260" s="45">
        <v>4.26</v>
      </c>
      <c r="D15260" s="45" t="s">
        <v>13565</v>
      </c>
      <c r="E15260" s="46">
        <v>47787</v>
      </c>
      <c r="F15260" s="45"/>
      <c r="G15260" s="93"/>
      <c r="H15260" s="93"/>
      <c r="I15260" s="99"/>
      <c r="J15260" s="99"/>
      <c r="K15260" s="99"/>
      <c r="L15260" s="99"/>
      <c r="M15260" s="99"/>
      <c r="N15260" s="99"/>
      <c r="O15260" s="99"/>
      <c r="P15260" s="99"/>
      <c r="Q15260" s="99"/>
      <c r="R15260" s="99"/>
      <c r="S15260" s="99"/>
      <c r="T15260" s="99"/>
      <c r="U15260" s="99"/>
      <c r="V15260" s="99"/>
      <c r="W15260" s="99"/>
      <c r="X15260" s="99"/>
      <c r="Y15260" s="99"/>
      <c r="Z15260" s="99"/>
      <c r="AF15260" s="326"/>
    </row>
    <row r="15261" spans="1:32" x14ac:dyDescent="0.25">
      <c r="A15261" s="44" t="s">
        <v>19727</v>
      </c>
      <c r="B15261" s="44" t="s">
        <v>18874</v>
      </c>
      <c r="C15261" s="45">
        <v>24060301</v>
      </c>
      <c r="D15261" s="45" t="s">
        <v>12340</v>
      </c>
      <c r="E15261" s="45" t="s">
        <v>5235</v>
      </c>
      <c r="AF15261" s="326"/>
    </row>
    <row r="15262" spans="1:32" x14ac:dyDescent="0.25">
      <c r="A15262" s="44" t="s">
        <v>19727</v>
      </c>
      <c r="B15262" s="44" t="s">
        <v>984</v>
      </c>
      <c r="C15262" s="45">
        <v>230806</v>
      </c>
      <c r="D15262" s="45" t="s">
        <v>12340</v>
      </c>
      <c r="E15262" s="45" t="s">
        <v>4380</v>
      </c>
      <c r="AF15262" s="326"/>
    </row>
    <row r="15263" spans="1:32" x14ac:dyDescent="0.25">
      <c r="A15263" s="44" t="s">
        <v>14743</v>
      </c>
      <c r="B15263" s="44" t="s">
        <v>14646</v>
      </c>
      <c r="C15263" s="45">
        <v>30.25</v>
      </c>
      <c r="D15263" s="45" t="s">
        <v>13565</v>
      </c>
      <c r="E15263" s="46">
        <v>47664</v>
      </c>
      <c r="F15263" s="45" t="s">
        <v>1384</v>
      </c>
      <c r="G15263" s="93"/>
      <c r="H15263" s="93"/>
      <c r="I15263" s="99"/>
      <c r="J15263" s="99"/>
      <c r="K15263" s="99"/>
      <c r="L15263" s="99"/>
      <c r="M15263" s="99"/>
      <c r="N15263" s="99"/>
      <c r="O15263" s="99"/>
      <c r="P15263" s="99"/>
      <c r="Q15263" s="99"/>
      <c r="R15263" s="99"/>
      <c r="S15263" s="99"/>
      <c r="T15263" s="99"/>
      <c r="U15263" s="99"/>
      <c r="V15263" s="99"/>
      <c r="W15263" s="99"/>
      <c r="X15263" s="99"/>
      <c r="Y15263" s="99"/>
      <c r="Z15263" s="99"/>
      <c r="AF15263" s="326"/>
    </row>
    <row r="15264" spans="1:32" x14ac:dyDescent="0.25">
      <c r="A15264" s="44" t="s">
        <v>4543</v>
      </c>
      <c r="B15264" s="44" t="s">
        <v>3275</v>
      </c>
      <c r="C15264" s="45">
        <v>210101</v>
      </c>
      <c r="D15264" s="45" t="s">
        <v>12340</v>
      </c>
      <c r="E15264" s="45" t="s">
        <v>3276</v>
      </c>
      <c r="AF15264" s="326"/>
    </row>
    <row r="15265" spans="1:32" x14ac:dyDescent="0.25">
      <c r="A15265" s="44" t="s">
        <v>12856</v>
      </c>
      <c r="B15265" s="44" t="s">
        <v>15981</v>
      </c>
      <c r="C15265" s="45" t="s">
        <v>5390</v>
      </c>
      <c r="D15265" s="93" t="s">
        <v>3876</v>
      </c>
      <c r="E15265" s="359">
        <f>DATE(2026,11,22)</f>
        <v>46348</v>
      </c>
      <c r="F15265" s="93"/>
      <c r="G15265" s="93"/>
      <c r="H15265" s="93"/>
      <c r="I15265" s="99"/>
      <c r="J15265" s="99"/>
      <c r="K15265" s="99"/>
      <c r="L15265" s="99"/>
      <c r="M15265" s="99"/>
      <c r="N15265" s="99"/>
      <c r="O15265" s="99"/>
      <c r="P15265" s="99"/>
      <c r="Q15265" s="99"/>
      <c r="R15265" s="99"/>
      <c r="S15265" s="99"/>
      <c r="T15265" s="99"/>
      <c r="U15265" s="99"/>
      <c r="V15265" s="99"/>
      <c r="W15265" s="99"/>
      <c r="X15265" s="99"/>
      <c r="Y15265" s="99"/>
      <c r="Z15265" s="99"/>
      <c r="AA15265" s="380"/>
      <c r="AF15265" s="326"/>
    </row>
    <row r="15266" spans="1:32" x14ac:dyDescent="0.3">
      <c r="A15266" s="372" t="s">
        <v>1582</v>
      </c>
      <c r="B15266" s="372" t="s">
        <v>7359</v>
      </c>
      <c r="C15266" s="125" t="s">
        <v>20262</v>
      </c>
      <c r="D15266" s="32" t="s">
        <v>20621</v>
      </c>
      <c r="E15266" s="125" t="s">
        <v>8976</v>
      </c>
      <c r="F15266" s="125" t="s">
        <v>1236</v>
      </c>
      <c r="G15266" s="125" t="s">
        <v>1237</v>
      </c>
      <c r="AF15266" s="326"/>
    </row>
    <row r="15267" spans="1:32" x14ac:dyDescent="0.25">
      <c r="A15267" s="44" t="s">
        <v>1582</v>
      </c>
      <c r="B15267" s="44" t="s">
        <v>1619</v>
      </c>
      <c r="C15267" s="45" t="s">
        <v>2297</v>
      </c>
      <c r="D15267" s="45" t="s">
        <v>12177</v>
      </c>
      <c r="E15267" s="45" t="s">
        <v>4380</v>
      </c>
      <c r="F15267" s="93"/>
      <c r="G15267" s="93"/>
      <c r="H15267" s="93"/>
      <c r="I15267" s="99"/>
      <c r="J15267" s="99"/>
      <c r="K15267" s="99"/>
      <c r="L15267" s="99"/>
      <c r="M15267" s="99"/>
      <c r="N15267" s="99"/>
      <c r="O15267" s="99"/>
      <c r="P15267" s="99"/>
      <c r="Q15267" s="99"/>
      <c r="R15267" s="99"/>
      <c r="S15267" s="99"/>
      <c r="T15267" s="99"/>
      <c r="U15267" s="99"/>
      <c r="V15267" s="99"/>
      <c r="W15267" s="99"/>
      <c r="X15267" s="99"/>
      <c r="Y15267" s="99"/>
      <c r="Z15267" s="99"/>
      <c r="AF15267" s="326"/>
    </row>
    <row r="15268" spans="1:32" x14ac:dyDescent="0.25">
      <c r="A15268" s="44" t="s">
        <v>1582</v>
      </c>
      <c r="B15268" s="44" t="s">
        <v>1619</v>
      </c>
      <c r="C15268" s="45" t="s">
        <v>2297</v>
      </c>
      <c r="D15268" s="93" t="s">
        <v>18817</v>
      </c>
      <c r="E15268" s="45" t="s">
        <v>4380</v>
      </c>
      <c r="F15268" s="379"/>
      <c r="G15268" s="379"/>
      <c r="H15268" s="379"/>
      <c r="I15268" s="380"/>
      <c r="J15268" s="380"/>
      <c r="K15268" s="380"/>
      <c r="L15268" s="380"/>
      <c r="M15268" s="380"/>
      <c r="N15268" s="380"/>
      <c r="O15268" s="380"/>
      <c r="P15268" s="380"/>
      <c r="Q15268" s="380"/>
      <c r="R15268" s="380"/>
      <c r="S15268" s="380"/>
      <c r="T15268" s="380"/>
      <c r="U15268" s="380"/>
      <c r="V15268" s="380"/>
      <c r="W15268" s="380"/>
      <c r="X15268" s="380"/>
      <c r="Y15268" s="380"/>
      <c r="Z15268" s="380"/>
      <c r="AA15268" s="380"/>
      <c r="AF15268" s="326"/>
    </row>
    <row r="15269" spans="1:32" x14ac:dyDescent="0.25">
      <c r="A15269" s="44" t="s">
        <v>1582</v>
      </c>
      <c r="B15269" s="44" t="s">
        <v>16336</v>
      </c>
      <c r="C15269" s="45" t="s">
        <v>14975</v>
      </c>
      <c r="D15269" s="93" t="s">
        <v>3876</v>
      </c>
      <c r="E15269" s="359">
        <f>DATE(2029,4,4)</f>
        <v>47212</v>
      </c>
      <c r="F15269" s="93"/>
      <c r="G15269" s="93"/>
      <c r="H15269" s="93"/>
      <c r="I15269" s="99"/>
      <c r="J15269" s="99"/>
      <c r="K15269" s="99"/>
      <c r="L15269" s="99"/>
      <c r="M15269" s="99"/>
      <c r="N15269" s="99"/>
      <c r="O15269" s="99"/>
      <c r="P15269" s="99"/>
      <c r="Q15269" s="99"/>
      <c r="R15269" s="99"/>
      <c r="S15269" s="99"/>
      <c r="T15269" s="99"/>
      <c r="U15269" s="99"/>
      <c r="V15269" s="99"/>
      <c r="W15269" s="99"/>
      <c r="X15269" s="99"/>
      <c r="Y15269" s="99"/>
      <c r="Z15269" s="99"/>
      <c r="AF15269" s="326"/>
    </row>
    <row r="15270" spans="1:32" x14ac:dyDescent="0.25">
      <c r="A15270" s="44" t="s">
        <v>1582</v>
      </c>
      <c r="B15270" s="44" t="s">
        <v>1619</v>
      </c>
      <c r="C15270" s="45" t="s">
        <v>2297</v>
      </c>
      <c r="D15270" s="45" t="s">
        <v>10697</v>
      </c>
      <c r="E15270" s="45" t="s">
        <v>4380</v>
      </c>
      <c r="F15270" s="93"/>
      <c r="G15270" s="93"/>
      <c r="H15270" s="93"/>
      <c r="I15270" s="99"/>
      <c r="J15270" s="99"/>
      <c r="K15270" s="99"/>
      <c r="L15270" s="44"/>
      <c r="M15270" s="44"/>
      <c r="N15270" s="99"/>
      <c r="O15270" s="99"/>
      <c r="P15270" s="99"/>
      <c r="Q15270" s="99"/>
      <c r="R15270" s="99"/>
      <c r="S15270" s="99"/>
      <c r="T15270" s="99"/>
      <c r="U15270" s="99"/>
      <c r="V15270" s="99"/>
      <c r="W15270" s="99"/>
      <c r="X15270" s="99"/>
      <c r="Y15270" s="99"/>
      <c r="Z15270" s="99"/>
      <c r="AF15270" s="326"/>
    </row>
    <row r="15271" spans="1:32" x14ac:dyDescent="0.25">
      <c r="A15271" s="44" t="s">
        <v>11073</v>
      </c>
      <c r="B15271" s="44" t="s">
        <v>11074</v>
      </c>
      <c r="C15271" s="56" t="s">
        <v>11075</v>
      </c>
      <c r="D15271" s="56" t="s">
        <v>1779</v>
      </c>
      <c r="E15271" s="69">
        <v>45929</v>
      </c>
      <c r="F15271" s="93"/>
      <c r="G15271" s="93"/>
      <c r="H15271" s="93" t="s">
        <v>1384</v>
      </c>
      <c r="I15271" s="99"/>
      <c r="J15271" s="99"/>
      <c r="K15271" s="99"/>
      <c r="L15271" s="44"/>
      <c r="M15271" s="44"/>
      <c r="N15271" s="99"/>
      <c r="O15271" s="99"/>
      <c r="P15271" s="99"/>
      <c r="Q15271" s="99"/>
      <c r="R15271" s="99"/>
      <c r="S15271" s="99"/>
      <c r="T15271" s="99"/>
      <c r="U15271" s="99"/>
      <c r="V15271" s="99"/>
      <c r="W15271" s="99"/>
      <c r="X15271" s="99"/>
      <c r="Y15271" s="99"/>
      <c r="Z15271" s="99"/>
      <c r="AF15271" s="326"/>
    </row>
    <row r="15272" spans="1:32" x14ac:dyDescent="0.3">
      <c r="A15272" s="372" t="s">
        <v>12069</v>
      </c>
      <c r="B15272" s="372" t="s">
        <v>1207</v>
      </c>
      <c r="C15272" s="125" t="s">
        <v>11906</v>
      </c>
      <c r="D15272" s="32" t="s">
        <v>20621</v>
      </c>
      <c r="E15272" s="125" t="s">
        <v>7992</v>
      </c>
      <c r="F15272" s="125" t="s">
        <v>1236</v>
      </c>
      <c r="G15272" s="125" t="s">
        <v>1237</v>
      </c>
      <c r="AF15272" s="326"/>
    </row>
    <row r="15273" spans="1:32" x14ac:dyDescent="0.25">
      <c r="A15273" s="76" t="s">
        <v>13077</v>
      </c>
      <c r="B15273" s="92" t="s">
        <v>13084</v>
      </c>
      <c r="C15273" s="93" t="s">
        <v>13054</v>
      </c>
      <c r="D15273" s="93" t="s">
        <v>1250</v>
      </c>
      <c r="E15273" s="94">
        <v>47208</v>
      </c>
      <c r="F15273" s="93"/>
      <c r="G15273" s="93"/>
      <c r="H15273" s="93"/>
      <c r="I15273" s="99"/>
      <c r="J15273" s="99"/>
      <c r="K15273" s="99"/>
      <c r="L15273" s="99"/>
      <c r="M15273" s="99"/>
      <c r="N15273" s="99"/>
      <c r="O15273" s="99"/>
      <c r="P15273" s="99"/>
      <c r="Q15273" s="99"/>
      <c r="R15273" s="99"/>
      <c r="S15273" s="99"/>
      <c r="T15273" s="99"/>
      <c r="U15273" s="99"/>
      <c r="V15273" s="99"/>
      <c r="W15273" s="99"/>
      <c r="X15273" s="99"/>
      <c r="Y15273" s="99"/>
      <c r="Z15273" s="99"/>
      <c r="AF15273" s="326"/>
    </row>
    <row r="15274" spans="1:32" x14ac:dyDescent="0.25">
      <c r="A15274" s="44" t="s">
        <v>7066</v>
      </c>
      <c r="B15274" s="44" t="s">
        <v>8380</v>
      </c>
      <c r="C15274" s="45">
        <v>230404</v>
      </c>
      <c r="D15274" s="45" t="s">
        <v>12340</v>
      </c>
      <c r="E15274" s="45" t="s">
        <v>7925</v>
      </c>
      <c r="AF15274" s="326"/>
    </row>
    <row r="15275" spans="1:32" x14ac:dyDescent="0.25">
      <c r="A15275" s="44" t="s">
        <v>7066</v>
      </c>
      <c r="B15275" s="44" t="s">
        <v>7120</v>
      </c>
      <c r="C15275" s="45">
        <v>260204</v>
      </c>
      <c r="D15275" s="45" t="s">
        <v>12340</v>
      </c>
      <c r="E15275" s="45" t="s">
        <v>10021</v>
      </c>
      <c r="AF15275" s="326"/>
    </row>
    <row r="15276" spans="1:32" x14ac:dyDescent="0.25">
      <c r="A15276" s="44" t="s">
        <v>11244</v>
      </c>
      <c r="B15276" s="44" t="s">
        <v>7699</v>
      </c>
      <c r="C15276" s="45" t="s">
        <v>17760</v>
      </c>
      <c r="D15276" s="46" t="s">
        <v>13037</v>
      </c>
      <c r="E15276" s="46">
        <v>46274</v>
      </c>
      <c r="AF15276" s="326"/>
    </row>
    <row r="15277" spans="1:32" x14ac:dyDescent="0.3">
      <c r="A15277" s="372" t="s">
        <v>13940</v>
      </c>
      <c r="B15277" s="372" t="s">
        <v>13870</v>
      </c>
      <c r="C15277" s="125" t="s">
        <v>13871</v>
      </c>
      <c r="D15277" s="32" t="s">
        <v>20621</v>
      </c>
      <c r="E15277" s="125" t="s">
        <v>5650</v>
      </c>
      <c r="F15277" s="125" t="s">
        <v>1236</v>
      </c>
      <c r="G15277" s="125" t="s">
        <v>1237</v>
      </c>
      <c r="AF15277" s="326"/>
    </row>
    <row r="15278" spans="1:32" x14ac:dyDescent="0.25">
      <c r="A15278" s="44" t="s">
        <v>10323</v>
      </c>
      <c r="B15278" s="92" t="s">
        <v>10390</v>
      </c>
      <c r="C15278" s="371" t="s">
        <v>10122</v>
      </c>
      <c r="D15278" s="146" t="s">
        <v>10389</v>
      </c>
      <c r="E15278" s="107">
        <v>45838</v>
      </c>
      <c r="F15278" s="93"/>
      <c r="G15278" s="93"/>
      <c r="H15278" s="93"/>
      <c r="I15278" s="99"/>
      <c r="J15278" s="99"/>
      <c r="K15278" s="99"/>
      <c r="L15278" s="44"/>
      <c r="M15278" s="44"/>
      <c r="N15278" s="99"/>
      <c r="O15278" s="99"/>
      <c r="P15278" s="99"/>
      <c r="Q15278" s="99"/>
      <c r="R15278" s="99"/>
      <c r="S15278" s="99"/>
      <c r="T15278" s="99"/>
      <c r="U15278" s="99"/>
      <c r="V15278" s="99"/>
      <c r="W15278" s="99"/>
      <c r="X15278" s="99"/>
      <c r="Y15278" s="99"/>
      <c r="Z15278" s="99"/>
      <c r="AF15278" s="326"/>
    </row>
    <row r="15279" spans="1:32" x14ac:dyDescent="0.25">
      <c r="A15279" s="44" t="s">
        <v>7067</v>
      </c>
      <c r="B15279" s="44" t="s">
        <v>9032</v>
      </c>
      <c r="C15279" s="45">
        <v>23100201</v>
      </c>
      <c r="D15279" s="45" t="s">
        <v>12340</v>
      </c>
      <c r="E15279" s="45" t="s">
        <v>2628</v>
      </c>
      <c r="AF15279" s="326"/>
    </row>
    <row r="15280" spans="1:32" x14ac:dyDescent="0.25">
      <c r="A15280" s="44" t="s">
        <v>7067</v>
      </c>
      <c r="B15280" s="44" t="s">
        <v>3168</v>
      </c>
      <c r="C15280" s="45">
        <v>23100202</v>
      </c>
      <c r="D15280" s="45" t="s">
        <v>12340</v>
      </c>
      <c r="E15280" s="45" t="s">
        <v>2628</v>
      </c>
      <c r="AF15280" s="326"/>
    </row>
    <row r="15281" spans="1:32" x14ac:dyDescent="0.25">
      <c r="A15281" s="44" t="s">
        <v>7067</v>
      </c>
      <c r="B15281" s="44" t="s">
        <v>5639</v>
      </c>
      <c r="C15281" s="45">
        <v>23010401</v>
      </c>
      <c r="D15281" s="45" t="s">
        <v>12340</v>
      </c>
      <c r="E15281" s="45" t="s">
        <v>5640</v>
      </c>
      <c r="AF15281" s="326"/>
    </row>
    <row r="15282" spans="1:32" x14ac:dyDescent="0.25">
      <c r="A15282" s="44" t="s">
        <v>7067</v>
      </c>
      <c r="B15282" s="44" t="s">
        <v>3298</v>
      </c>
      <c r="C15282" s="45">
        <v>23010402</v>
      </c>
      <c r="D15282" s="45" t="s">
        <v>12340</v>
      </c>
      <c r="E15282" s="45" t="s">
        <v>5640</v>
      </c>
      <c r="AF15282" s="326"/>
    </row>
    <row r="15283" spans="1:32" x14ac:dyDescent="0.3">
      <c r="A15283" s="372" t="s">
        <v>1147</v>
      </c>
      <c r="B15283" s="372" t="s">
        <v>1220</v>
      </c>
      <c r="C15283" s="125" t="s">
        <v>8706</v>
      </c>
      <c r="D15283" s="32" t="s">
        <v>20621</v>
      </c>
      <c r="E15283" s="125" t="s">
        <v>8524</v>
      </c>
      <c r="F15283" s="125" t="s">
        <v>1236</v>
      </c>
      <c r="G15283" s="125" t="s">
        <v>1237</v>
      </c>
      <c r="AF15283" s="326"/>
    </row>
    <row r="15284" spans="1:32" x14ac:dyDescent="0.25">
      <c r="A15284" s="44" t="s">
        <v>9711</v>
      </c>
      <c r="B15284" s="44" t="s">
        <v>16000</v>
      </c>
      <c r="C15284" s="45" t="s">
        <v>9958</v>
      </c>
      <c r="D15284" s="93" t="s">
        <v>3876</v>
      </c>
      <c r="E15284" s="359">
        <f>DATE(2027,7,19)</f>
        <v>46587</v>
      </c>
      <c r="F15284" s="93"/>
      <c r="G15284" s="93"/>
      <c r="H15284" s="93"/>
      <c r="I15284" s="99"/>
      <c r="J15284" s="99"/>
      <c r="K15284" s="99"/>
      <c r="L15284" s="99"/>
      <c r="M15284" s="99"/>
      <c r="N15284" s="99"/>
      <c r="O15284" s="99"/>
      <c r="P15284" s="99"/>
      <c r="Q15284" s="99"/>
      <c r="R15284" s="99"/>
      <c r="S15284" s="99"/>
      <c r="T15284" s="99"/>
      <c r="U15284" s="99"/>
      <c r="V15284" s="99"/>
      <c r="W15284" s="99"/>
      <c r="X15284" s="99"/>
      <c r="Y15284" s="99"/>
      <c r="Z15284" s="99"/>
      <c r="AF15284" s="326"/>
    </row>
    <row r="15285" spans="1:32" x14ac:dyDescent="0.3">
      <c r="A15285" s="385" t="s">
        <v>1310</v>
      </c>
      <c r="B15285" s="385" t="s">
        <v>1339</v>
      </c>
      <c r="C15285" s="387">
        <v>24027</v>
      </c>
      <c r="D15285" s="93" t="s">
        <v>5007</v>
      </c>
      <c r="E15285" s="388">
        <v>46507</v>
      </c>
      <c r="AF15285" s="326"/>
    </row>
    <row r="15286" spans="1:32" x14ac:dyDescent="0.3">
      <c r="A15286" s="372" t="s">
        <v>17554</v>
      </c>
      <c r="B15286" s="372" t="s">
        <v>1223</v>
      </c>
      <c r="C15286" s="125" t="s">
        <v>16734</v>
      </c>
      <c r="D15286" s="32" t="s">
        <v>20621</v>
      </c>
      <c r="E15286" s="125" t="s">
        <v>10638</v>
      </c>
      <c r="F15286" s="125" t="s">
        <v>1236</v>
      </c>
      <c r="G15286" s="125" t="s">
        <v>1237</v>
      </c>
      <c r="AF15286" s="326"/>
    </row>
    <row r="15287" spans="1:32" x14ac:dyDescent="0.3">
      <c r="A15287" s="372" t="s">
        <v>17554</v>
      </c>
      <c r="B15287" s="372" t="s">
        <v>5068</v>
      </c>
      <c r="C15287" s="125" t="s">
        <v>17595</v>
      </c>
      <c r="D15287" s="32" t="s">
        <v>20621</v>
      </c>
      <c r="E15287" s="125" t="s">
        <v>5246</v>
      </c>
      <c r="F15287" s="125" t="s">
        <v>1236</v>
      </c>
      <c r="G15287" s="125" t="s">
        <v>1237</v>
      </c>
      <c r="AF15287" s="326"/>
    </row>
    <row r="15288" spans="1:32" x14ac:dyDescent="0.25">
      <c r="A15288" s="44" t="s">
        <v>871</v>
      </c>
      <c r="B15288" s="44" t="s">
        <v>3298</v>
      </c>
      <c r="C15288" s="45">
        <v>23010402</v>
      </c>
      <c r="D15288" s="45" t="s">
        <v>12340</v>
      </c>
      <c r="E15288" s="45" t="s">
        <v>5640</v>
      </c>
      <c r="AF15288" s="326"/>
    </row>
    <row r="15289" spans="1:32" x14ac:dyDescent="0.25">
      <c r="A15289" s="44" t="s">
        <v>871</v>
      </c>
      <c r="B15289" s="44" t="s">
        <v>5639</v>
      </c>
      <c r="C15289" s="45">
        <v>23010401</v>
      </c>
      <c r="D15289" s="45" t="s">
        <v>12340</v>
      </c>
      <c r="E15289" s="45" t="s">
        <v>5640</v>
      </c>
      <c r="AF15289" s="326"/>
    </row>
    <row r="15290" spans="1:32" x14ac:dyDescent="0.25">
      <c r="A15290" s="44" t="s">
        <v>9106</v>
      </c>
      <c r="B15290" s="44" t="s">
        <v>8374</v>
      </c>
      <c r="C15290" s="45">
        <v>230401</v>
      </c>
      <c r="D15290" s="45" t="s">
        <v>12340</v>
      </c>
      <c r="E15290" s="45" t="s">
        <v>7925</v>
      </c>
      <c r="AF15290" s="326"/>
    </row>
    <row r="15291" spans="1:32" x14ac:dyDescent="0.25">
      <c r="A15291" s="44" t="s">
        <v>9106</v>
      </c>
      <c r="B15291" s="44" t="s">
        <v>3298</v>
      </c>
      <c r="C15291" s="45">
        <v>26010402</v>
      </c>
      <c r="D15291" s="45" t="s">
        <v>12340</v>
      </c>
      <c r="E15291" s="45" t="s">
        <v>18836</v>
      </c>
      <c r="AF15291" s="326"/>
    </row>
    <row r="15292" spans="1:32" x14ac:dyDescent="0.25">
      <c r="A15292" s="44" t="s">
        <v>9106</v>
      </c>
      <c r="B15292" s="44" t="s">
        <v>5639</v>
      </c>
      <c r="C15292" s="45">
        <v>26010401</v>
      </c>
      <c r="D15292" s="45" t="s">
        <v>12340</v>
      </c>
      <c r="E15292" s="45" t="s">
        <v>18836</v>
      </c>
      <c r="AF15292" s="326"/>
    </row>
    <row r="15293" spans="1:32" x14ac:dyDescent="0.25">
      <c r="A15293" s="44" t="s">
        <v>9106</v>
      </c>
      <c r="B15293" s="44" t="s">
        <v>3598</v>
      </c>
      <c r="C15293" s="45">
        <v>240301</v>
      </c>
      <c r="D15293" s="45" t="s">
        <v>12340</v>
      </c>
      <c r="E15293" s="45" t="s">
        <v>10032</v>
      </c>
      <c r="AF15293" s="326"/>
    </row>
    <row r="15294" spans="1:32" x14ac:dyDescent="0.25">
      <c r="A15294" s="44" t="s">
        <v>9106</v>
      </c>
      <c r="B15294" s="44" t="s">
        <v>970</v>
      </c>
      <c r="C15294" s="45">
        <v>231104</v>
      </c>
      <c r="D15294" s="45" t="s">
        <v>12340</v>
      </c>
      <c r="E15294" s="45" t="s">
        <v>9018</v>
      </c>
      <c r="AF15294" s="326"/>
    </row>
    <row r="15295" spans="1:32" x14ac:dyDescent="0.25">
      <c r="A15295" s="44" t="s">
        <v>15775</v>
      </c>
      <c r="B15295" s="44" t="s">
        <v>17641</v>
      </c>
      <c r="C15295" s="45" t="s">
        <v>17761</v>
      </c>
      <c r="D15295" s="46" t="s">
        <v>13037</v>
      </c>
      <c r="E15295" s="46">
        <v>46309</v>
      </c>
      <c r="AF15295" s="326"/>
    </row>
    <row r="15296" spans="1:32" x14ac:dyDescent="0.25">
      <c r="A15296" s="44" t="s">
        <v>15775</v>
      </c>
      <c r="B15296" s="44" t="s">
        <v>17641</v>
      </c>
      <c r="C15296" s="45" t="s">
        <v>17761</v>
      </c>
      <c r="D15296" s="46" t="s">
        <v>13037</v>
      </c>
      <c r="E15296" s="46">
        <v>46309</v>
      </c>
      <c r="AF15296" s="326"/>
    </row>
    <row r="15297" spans="1:32" x14ac:dyDescent="0.25">
      <c r="A15297" s="44" t="s">
        <v>15775</v>
      </c>
      <c r="B15297" s="44" t="s">
        <v>17641</v>
      </c>
      <c r="C15297" s="45" t="s">
        <v>17761</v>
      </c>
      <c r="D15297" s="46" t="s">
        <v>13037</v>
      </c>
      <c r="E15297" s="46">
        <v>46309</v>
      </c>
      <c r="AF15297" s="326"/>
    </row>
    <row r="15298" spans="1:32" x14ac:dyDescent="0.25">
      <c r="A15298" s="44" t="s">
        <v>15775</v>
      </c>
      <c r="B15298" s="44" t="s">
        <v>17641</v>
      </c>
      <c r="C15298" s="45" t="s">
        <v>17761</v>
      </c>
      <c r="D15298" s="46" t="s">
        <v>13037</v>
      </c>
      <c r="E15298" s="46">
        <v>46309</v>
      </c>
      <c r="AF15298" s="326"/>
    </row>
    <row r="15299" spans="1:32" x14ac:dyDescent="0.25">
      <c r="A15299" s="44" t="s">
        <v>15775</v>
      </c>
      <c r="B15299" s="44" t="s">
        <v>17641</v>
      </c>
      <c r="C15299" s="45" t="s">
        <v>17761</v>
      </c>
      <c r="D15299" s="46" t="s">
        <v>13037</v>
      </c>
      <c r="E15299" s="46">
        <v>46309</v>
      </c>
      <c r="AF15299" s="326"/>
    </row>
    <row r="15300" spans="1:32" x14ac:dyDescent="0.25">
      <c r="A15300" s="44" t="s">
        <v>15775</v>
      </c>
      <c r="B15300" s="44" t="s">
        <v>2610</v>
      </c>
      <c r="C15300" s="45" t="s">
        <v>15776</v>
      </c>
      <c r="D15300" s="46" t="s">
        <v>13037</v>
      </c>
      <c r="E15300" s="46">
        <v>46162</v>
      </c>
      <c r="AF15300" s="326"/>
    </row>
    <row r="15301" spans="1:32" x14ac:dyDescent="0.25">
      <c r="A15301" s="44" t="s">
        <v>15775</v>
      </c>
      <c r="B15301" s="44" t="s">
        <v>2610</v>
      </c>
      <c r="C15301" s="45" t="s">
        <v>15776</v>
      </c>
      <c r="D15301" s="46" t="s">
        <v>13037</v>
      </c>
      <c r="E15301" s="46">
        <v>46162</v>
      </c>
      <c r="AF15301" s="326"/>
    </row>
    <row r="15302" spans="1:32" x14ac:dyDescent="0.25">
      <c r="A15302" s="44" t="s">
        <v>15775</v>
      </c>
      <c r="B15302" s="44" t="s">
        <v>2610</v>
      </c>
      <c r="C15302" s="45" t="s">
        <v>15776</v>
      </c>
      <c r="D15302" s="46" t="s">
        <v>13037</v>
      </c>
      <c r="E15302" s="46">
        <v>46162</v>
      </c>
      <c r="AF15302" s="326"/>
    </row>
    <row r="15303" spans="1:32" x14ac:dyDescent="0.25">
      <c r="A15303" s="44" t="s">
        <v>15775</v>
      </c>
      <c r="B15303" s="44" t="s">
        <v>2610</v>
      </c>
      <c r="C15303" s="45" t="s">
        <v>15776</v>
      </c>
      <c r="D15303" s="46" t="s">
        <v>13037</v>
      </c>
      <c r="E15303" s="46">
        <v>46162</v>
      </c>
      <c r="AF15303" s="326"/>
    </row>
    <row r="15304" spans="1:32" x14ac:dyDescent="0.25">
      <c r="A15304" s="44" t="s">
        <v>4842</v>
      </c>
      <c r="B15304" s="44" t="s">
        <v>15206</v>
      </c>
      <c r="C15304" s="45" t="s">
        <v>15208</v>
      </c>
      <c r="D15304" s="45" t="s">
        <v>12177</v>
      </c>
      <c r="E15304" s="45" t="s">
        <v>5640</v>
      </c>
      <c r="F15304" s="93"/>
      <c r="G15304" s="93"/>
      <c r="H15304" s="93"/>
      <c r="I15304" s="99"/>
      <c r="J15304" s="99"/>
      <c r="K15304" s="99"/>
      <c r="L15304" s="99"/>
      <c r="M15304" s="99"/>
      <c r="N15304" s="99"/>
      <c r="O15304" s="99"/>
      <c r="P15304" s="99"/>
      <c r="Q15304" s="99"/>
      <c r="R15304" s="99"/>
      <c r="S15304" s="99"/>
      <c r="T15304" s="99"/>
      <c r="U15304" s="99"/>
      <c r="V15304" s="99"/>
      <c r="W15304" s="99"/>
      <c r="X15304" s="99"/>
      <c r="Y15304" s="99"/>
      <c r="Z15304" s="99"/>
      <c r="AF15304" s="326"/>
    </row>
    <row r="15305" spans="1:32" x14ac:dyDescent="0.25">
      <c r="A15305" s="44" t="s">
        <v>4842</v>
      </c>
      <c r="B15305" s="44" t="s">
        <v>15206</v>
      </c>
      <c r="C15305" s="45" t="s">
        <v>15208</v>
      </c>
      <c r="D15305" s="93" t="s">
        <v>18817</v>
      </c>
      <c r="E15305" s="45" t="s">
        <v>5640</v>
      </c>
      <c r="F15305" s="379"/>
      <c r="G15305" s="379"/>
      <c r="H15305" s="379"/>
      <c r="I15305" s="380"/>
      <c r="J15305" s="380"/>
      <c r="K15305" s="380"/>
      <c r="L15305" s="380"/>
      <c r="M15305" s="380"/>
      <c r="N15305" s="380"/>
      <c r="O15305" s="380"/>
      <c r="P15305" s="380"/>
      <c r="Q15305" s="380"/>
      <c r="R15305" s="380"/>
      <c r="S15305" s="380"/>
      <c r="T15305" s="380"/>
      <c r="U15305" s="380"/>
      <c r="V15305" s="380"/>
      <c r="W15305" s="380"/>
      <c r="X15305" s="380"/>
      <c r="Y15305" s="380"/>
      <c r="Z15305" s="380"/>
      <c r="AA15305" s="380"/>
      <c r="AF15305" s="326"/>
    </row>
    <row r="15306" spans="1:32" x14ac:dyDescent="0.25">
      <c r="A15306" s="44" t="s">
        <v>4842</v>
      </c>
      <c r="B15306" s="44" t="s">
        <v>291</v>
      </c>
      <c r="C15306" s="45" t="s">
        <v>4843</v>
      </c>
      <c r="D15306" s="45" t="s">
        <v>10697</v>
      </c>
      <c r="E15306" s="45" t="s">
        <v>5450</v>
      </c>
      <c r="F15306" s="93"/>
      <c r="G15306" s="93"/>
      <c r="H15306" s="93"/>
      <c r="I15306" s="99"/>
      <c r="J15306" s="99"/>
      <c r="K15306" s="99"/>
      <c r="L15306" s="44"/>
      <c r="M15306" s="44"/>
      <c r="N15306" s="99"/>
      <c r="O15306" s="99"/>
      <c r="P15306" s="99"/>
      <c r="Q15306" s="99"/>
      <c r="R15306" s="99"/>
      <c r="S15306" s="99"/>
      <c r="T15306" s="99"/>
      <c r="U15306" s="99"/>
      <c r="V15306" s="99"/>
      <c r="W15306" s="99"/>
      <c r="X15306" s="99"/>
      <c r="Y15306" s="99"/>
      <c r="Z15306" s="99"/>
      <c r="AF15306" s="326"/>
    </row>
    <row r="15307" spans="1:32" x14ac:dyDescent="0.25">
      <c r="A15307" s="44" t="s">
        <v>13992</v>
      </c>
      <c r="B15307" s="44" t="s">
        <v>159</v>
      </c>
      <c r="C15307" s="45" t="s">
        <v>10795</v>
      </c>
      <c r="D15307" s="46" t="s">
        <v>13037</v>
      </c>
      <c r="E15307" s="46">
        <v>46493</v>
      </c>
      <c r="AF15307" s="326"/>
    </row>
    <row r="15308" spans="1:32" x14ac:dyDescent="0.25">
      <c r="A15308" s="267" t="s">
        <v>6770</v>
      </c>
      <c r="B15308" s="267" t="s">
        <v>6743</v>
      </c>
      <c r="C15308" s="268">
        <v>791202003001</v>
      </c>
      <c r="D15308" s="268" t="s">
        <v>6775</v>
      </c>
      <c r="E15308" s="269">
        <v>47573</v>
      </c>
      <c r="F15308" s="93"/>
      <c r="G15308" s="93"/>
      <c r="H15308" s="93"/>
      <c r="I15308" s="99"/>
      <c r="J15308" s="99"/>
      <c r="K15308" s="99"/>
      <c r="L15308" s="44"/>
      <c r="M15308" s="44"/>
      <c r="N15308" s="99"/>
      <c r="O15308" s="99"/>
      <c r="P15308" s="99"/>
      <c r="Q15308" s="99"/>
      <c r="R15308" s="99"/>
      <c r="S15308" s="99"/>
      <c r="T15308" s="99"/>
      <c r="U15308" s="99"/>
      <c r="V15308" s="99"/>
      <c r="W15308" s="99"/>
      <c r="X15308" s="99"/>
      <c r="Y15308" s="99"/>
      <c r="Z15308" s="99"/>
      <c r="AF15308" s="326"/>
    </row>
    <row r="15309" spans="1:32" x14ac:dyDescent="0.25">
      <c r="A15309" s="44" t="s">
        <v>19728</v>
      </c>
      <c r="B15309" s="44" t="s">
        <v>5639</v>
      </c>
      <c r="C15309" s="45">
        <v>26010401</v>
      </c>
      <c r="D15309" s="45" t="s">
        <v>12340</v>
      </c>
      <c r="E15309" s="45" t="s">
        <v>18836</v>
      </c>
      <c r="AF15309" s="326"/>
    </row>
    <row r="15310" spans="1:32" x14ac:dyDescent="0.25">
      <c r="A15310" s="44" t="s">
        <v>19728</v>
      </c>
      <c r="B15310" s="44" t="s">
        <v>3298</v>
      </c>
      <c r="C15310" s="45">
        <v>26010402</v>
      </c>
      <c r="D15310" s="45" t="s">
        <v>12340</v>
      </c>
      <c r="E15310" s="45" t="s">
        <v>18836</v>
      </c>
      <c r="AF15310" s="326"/>
    </row>
    <row r="15311" spans="1:32" x14ac:dyDescent="0.25">
      <c r="A15311" s="44" t="s">
        <v>5691</v>
      </c>
      <c r="B15311" s="44" t="s">
        <v>11297</v>
      </c>
      <c r="C15311" s="45">
        <v>240501</v>
      </c>
      <c r="D15311" s="45" t="s">
        <v>12340</v>
      </c>
      <c r="E15311" s="45" t="s">
        <v>11298</v>
      </c>
      <c r="AF15311" s="326"/>
    </row>
    <row r="15312" spans="1:32" x14ac:dyDescent="0.25">
      <c r="A15312" s="44" t="s">
        <v>8349</v>
      </c>
      <c r="B15312" s="44" t="s">
        <v>7650</v>
      </c>
      <c r="C15312" s="45">
        <v>230504</v>
      </c>
      <c r="D15312" s="45" t="s">
        <v>12340</v>
      </c>
      <c r="E15312" s="45" t="s">
        <v>7651</v>
      </c>
      <c r="AF15312" s="326"/>
    </row>
    <row r="15313" spans="1:32" x14ac:dyDescent="0.25">
      <c r="A15313" s="44" t="s">
        <v>9107</v>
      </c>
      <c r="B15313" s="44" t="s">
        <v>970</v>
      </c>
      <c r="C15313" s="45">
        <v>231104</v>
      </c>
      <c r="D15313" s="45" t="s">
        <v>12340</v>
      </c>
      <c r="E15313" s="45" t="s">
        <v>9018</v>
      </c>
      <c r="AF15313" s="326"/>
    </row>
    <row r="15314" spans="1:32" x14ac:dyDescent="0.25">
      <c r="A15314" s="44" t="s">
        <v>8350</v>
      </c>
      <c r="B15314" s="44" t="s">
        <v>7650</v>
      </c>
      <c r="C15314" s="45">
        <v>230504</v>
      </c>
      <c r="D15314" s="45" t="s">
        <v>12340</v>
      </c>
      <c r="E15314" s="45" t="s">
        <v>7651</v>
      </c>
      <c r="AF15314" s="326"/>
    </row>
    <row r="15315" spans="1:32" x14ac:dyDescent="0.3">
      <c r="A15315" s="135" t="s">
        <v>11128</v>
      </c>
      <c r="B15315" s="92" t="s">
        <v>13023</v>
      </c>
      <c r="C15315" s="93" t="s">
        <v>13024</v>
      </c>
      <c r="D15315" s="93" t="s">
        <v>1250</v>
      </c>
      <c r="E15315" s="94">
        <v>46357</v>
      </c>
      <c r="F15315" s="93"/>
      <c r="G15315" s="93"/>
      <c r="H15315" s="93"/>
      <c r="I15315" s="99"/>
      <c r="J15315" s="99"/>
      <c r="K15315" s="99"/>
      <c r="L15315" s="99"/>
      <c r="M15315" s="99"/>
      <c r="N15315" s="99"/>
      <c r="O15315" s="99"/>
      <c r="P15315" s="99"/>
      <c r="Q15315" s="99"/>
      <c r="R15315" s="99"/>
      <c r="S15315" s="99"/>
      <c r="T15315" s="99"/>
      <c r="U15315" s="99"/>
      <c r="V15315" s="99"/>
      <c r="W15315" s="99"/>
      <c r="X15315" s="99"/>
      <c r="Y15315" s="99"/>
      <c r="Z15315" s="99"/>
      <c r="AA15315" s="380"/>
      <c r="AF15315" s="326"/>
    </row>
    <row r="15316" spans="1:32" x14ac:dyDescent="0.25">
      <c r="A15316" s="131" t="s">
        <v>11128</v>
      </c>
      <c r="B15316" s="92" t="s">
        <v>11136</v>
      </c>
      <c r="C15316" s="93" t="s">
        <v>11137</v>
      </c>
      <c r="D15316" s="93" t="s">
        <v>1250</v>
      </c>
      <c r="E15316" s="94">
        <v>46281</v>
      </c>
      <c r="F15316" s="93"/>
      <c r="G15316" s="93"/>
      <c r="H15316" s="93"/>
      <c r="I15316" s="99"/>
      <c r="J15316" s="99"/>
      <c r="K15316" s="99"/>
      <c r="L15316" s="44"/>
      <c r="M15316" s="44"/>
      <c r="N15316" s="99"/>
      <c r="O15316" s="99"/>
      <c r="P15316" s="99"/>
      <c r="Q15316" s="99"/>
      <c r="R15316" s="99"/>
      <c r="S15316" s="99"/>
      <c r="T15316" s="99"/>
      <c r="U15316" s="99"/>
      <c r="V15316" s="99"/>
      <c r="W15316" s="99"/>
      <c r="X15316" s="99"/>
      <c r="Y15316" s="99"/>
      <c r="Z15316" s="99"/>
      <c r="AA15316" s="380"/>
      <c r="AF15316" s="326"/>
    </row>
    <row r="15317" spans="1:32" x14ac:dyDescent="0.25">
      <c r="A15317" s="44" t="s">
        <v>872</v>
      </c>
      <c r="B15317" s="44" t="s">
        <v>2433</v>
      </c>
      <c r="C15317" s="45">
        <v>230105</v>
      </c>
      <c r="D15317" s="45" t="s">
        <v>12340</v>
      </c>
      <c r="E15317" s="45" t="s">
        <v>5580</v>
      </c>
      <c r="AF15317" s="326"/>
    </row>
    <row r="15318" spans="1:32" x14ac:dyDescent="0.25">
      <c r="A15318" s="44" t="s">
        <v>872</v>
      </c>
      <c r="B15318" s="44" t="s">
        <v>3156</v>
      </c>
      <c r="C15318" s="45">
        <v>230904</v>
      </c>
      <c r="D15318" s="45" t="s">
        <v>12340</v>
      </c>
      <c r="E15318" s="45" t="s">
        <v>8524</v>
      </c>
      <c r="AF15318" s="326"/>
    </row>
    <row r="15319" spans="1:32" x14ac:dyDescent="0.25">
      <c r="A15319" s="44" t="s">
        <v>872</v>
      </c>
      <c r="B15319" s="44" t="s">
        <v>11296</v>
      </c>
      <c r="C15319" s="45">
        <v>240402</v>
      </c>
      <c r="D15319" s="45" t="s">
        <v>12340</v>
      </c>
      <c r="E15319" s="45" t="s">
        <v>5311</v>
      </c>
      <c r="AF15319" s="326"/>
    </row>
    <row r="15320" spans="1:32" x14ac:dyDescent="0.25">
      <c r="A15320" s="44" t="s">
        <v>872</v>
      </c>
      <c r="B15320" s="44" t="s">
        <v>5447</v>
      </c>
      <c r="C15320" s="45">
        <v>240804</v>
      </c>
      <c r="D15320" s="45" t="s">
        <v>12340</v>
      </c>
      <c r="E15320" s="45" t="s">
        <v>12234</v>
      </c>
      <c r="AF15320" s="326"/>
    </row>
    <row r="15321" spans="1:32" x14ac:dyDescent="0.25">
      <c r="A15321" s="44" t="s">
        <v>466</v>
      </c>
      <c r="B15321" s="44" t="s">
        <v>20344</v>
      </c>
      <c r="C15321" s="45" t="s">
        <v>8813</v>
      </c>
      <c r="D15321" s="32" t="s">
        <v>12570</v>
      </c>
      <c r="E15321" s="46">
        <v>46387</v>
      </c>
      <c r="AF15321" s="326"/>
    </row>
    <row r="15322" spans="1:32" x14ac:dyDescent="0.3">
      <c r="A15322" s="372" t="s">
        <v>1148</v>
      </c>
      <c r="B15322" s="372" t="s">
        <v>12354</v>
      </c>
      <c r="C15322" s="125" t="s">
        <v>12187</v>
      </c>
      <c r="D15322" s="32" t="s">
        <v>20621</v>
      </c>
      <c r="E15322" s="125" t="s">
        <v>5239</v>
      </c>
      <c r="F15322" s="125" t="s">
        <v>1236</v>
      </c>
      <c r="G15322" s="125" t="s">
        <v>1237</v>
      </c>
      <c r="AF15322" s="326"/>
    </row>
    <row r="15323" spans="1:32" x14ac:dyDescent="0.3">
      <c r="A15323" s="372" t="s">
        <v>1148</v>
      </c>
      <c r="B15323" s="372" t="s">
        <v>2383</v>
      </c>
      <c r="C15323" s="125" t="s">
        <v>20257</v>
      </c>
      <c r="D15323" s="32" t="s">
        <v>20621</v>
      </c>
      <c r="E15323" s="125" t="s">
        <v>8976</v>
      </c>
      <c r="F15323" s="125" t="s">
        <v>1236</v>
      </c>
      <c r="G15323" s="125" t="s">
        <v>1237</v>
      </c>
      <c r="AF15323" s="326"/>
    </row>
    <row r="15324" spans="1:32" x14ac:dyDescent="0.25">
      <c r="A15324" s="57" t="s">
        <v>1148</v>
      </c>
      <c r="B15324" s="92" t="s">
        <v>3862</v>
      </c>
      <c r="C15324" s="93" t="s">
        <v>3860</v>
      </c>
      <c r="D15324" s="93" t="s">
        <v>3861</v>
      </c>
      <c r="E15324" s="94">
        <v>46203</v>
      </c>
      <c r="F15324" s="93"/>
      <c r="G15324" s="93"/>
      <c r="H15324" s="93"/>
      <c r="I15324" s="99"/>
      <c r="J15324" s="99"/>
      <c r="K15324" s="99"/>
      <c r="L15324" s="44"/>
      <c r="M15324" s="44"/>
      <c r="N15324" s="99"/>
      <c r="O15324" s="99"/>
      <c r="P15324" s="99"/>
      <c r="Q15324" s="99"/>
      <c r="R15324" s="99"/>
      <c r="S15324" s="99"/>
      <c r="T15324" s="99"/>
      <c r="U15324" s="99"/>
      <c r="V15324" s="99"/>
      <c r="W15324" s="99"/>
      <c r="X15324" s="99"/>
      <c r="Y15324" s="99"/>
      <c r="Z15324" s="99"/>
      <c r="AA15324" s="380"/>
      <c r="AF15324" s="326"/>
    </row>
    <row r="15325" spans="1:32" x14ac:dyDescent="0.25">
      <c r="A15325" s="44" t="s">
        <v>2527</v>
      </c>
      <c r="B15325" s="44" t="s">
        <v>16947</v>
      </c>
      <c r="C15325" s="45">
        <v>250801</v>
      </c>
      <c r="D15325" s="45" t="s">
        <v>12340</v>
      </c>
      <c r="E15325" s="45" t="s">
        <v>8966</v>
      </c>
      <c r="AF15325" s="326"/>
    </row>
    <row r="15326" spans="1:32" x14ac:dyDescent="0.3">
      <c r="A15326" s="372" t="s">
        <v>8419</v>
      </c>
      <c r="B15326" s="372" t="s">
        <v>258</v>
      </c>
      <c r="C15326" s="125" t="s">
        <v>8401</v>
      </c>
      <c r="D15326" s="32" t="s">
        <v>20621</v>
      </c>
      <c r="E15326" s="125" t="s">
        <v>4471</v>
      </c>
      <c r="F15326" s="125" t="s">
        <v>1236</v>
      </c>
      <c r="G15326" s="125" t="s">
        <v>1237</v>
      </c>
      <c r="AF15326" s="326"/>
    </row>
    <row r="15327" spans="1:32" x14ac:dyDescent="0.25">
      <c r="A15327" s="44" t="s">
        <v>11676</v>
      </c>
      <c r="B15327" s="44" t="s">
        <v>968</v>
      </c>
      <c r="C15327" s="45">
        <v>24060402</v>
      </c>
      <c r="D15327" s="45" t="s">
        <v>12340</v>
      </c>
      <c r="E15327" s="45" t="s">
        <v>5235</v>
      </c>
      <c r="AF15327" s="326"/>
    </row>
    <row r="15328" spans="1:32" x14ac:dyDescent="0.25">
      <c r="A15328" s="44" t="s">
        <v>17448</v>
      </c>
      <c r="B15328" s="44" t="s">
        <v>20336</v>
      </c>
      <c r="C15328" s="45" t="s">
        <v>12589</v>
      </c>
      <c r="D15328" s="32" t="s">
        <v>12570</v>
      </c>
      <c r="E15328" s="46">
        <v>46387</v>
      </c>
      <c r="AF15328" s="326"/>
    </row>
    <row r="15329" spans="1:32" x14ac:dyDescent="0.25">
      <c r="A15329" s="44" t="s">
        <v>19729</v>
      </c>
      <c r="B15329" s="44" t="s">
        <v>973</v>
      </c>
      <c r="C15329" s="45">
        <v>260101</v>
      </c>
      <c r="D15329" s="45" t="s">
        <v>12340</v>
      </c>
      <c r="E15329" s="45" t="s">
        <v>8976</v>
      </c>
      <c r="AF15329" s="326"/>
    </row>
    <row r="15330" spans="1:32" x14ac:dyDescent="0.25">
      <c r="A15330" s="44" t="s">
        <v>19729</v>
      </c>
      <c r="B15330" s="44" t="s">
        <v>18840</v>
      </c>
      <c r="C15330" s="45">
        <v>260202</v>
      </c>
      <c r="D15330" s="45" t="s">
        <v>12340</v>
      </c>
      <c r="E15330" s="45" t="s">
        <v>10021</v>
      </c>
      <c r="AF15330" s="326"/>
    </row>
    <row r="15331" spans="1:32" x14ac:dyDescent="0.25">
      <c r="A15331" s="44" t="s">
        <v>19729</v>
      </c>
      <c r="B15331" s="44" t="s">
        <v>980</v>
      </c>
      <c r="C15331" s="45">
        <v>260103</v>
      </c>
      <c r="D15331" s="45" t="s">
        <v>12340</v>
      </c>
      <c r="E15331" s="45" t="s">
        <v>8976</v>
      </c>
      <c r="AF15331" s="326"/>
    </row>
    <row r="15332" spans="1:32" x14ac:dyDescent="0.25">
      <c r="A15332" s="44" t="s">
        <v>19729</v>
      </c>
      <c r="B15332" s="44" t="s">
        <v>7117</v>
      </c>
      <c r="C15332" s="45">
        <v>260203</v>
      </c>
      <c r="D15332" s="45" t="s">
        <v>12340</v>
      </c>
      <c r="E15332" s="45" t="s">
        <v>10021</v>
      </c>
      <c r="AF15332" s="326"/>
    </row>
    <row r="15333" spans="1:32" x14ac:dyDescent="0.25">
      <c r="A15333" s="44" t="s">
        <v>19729</v>
      </c>
      <c r="B15333" s="44" t="s">
        <v>18852</v>
      </c>
      <c r="C15333" s="45">
        <v>260205</v>
      </c>
      <c r="D15333" s="45" t="s">
        <v>12340</v>
      </c>
      <c r="E15333" s="45" t="s">
        <v>10021</v>
      </c>
      <c r="AF15333" s="326"/>
    </row>
    <row r="15334" spans="1:32" x14ac:dyDescent="0.25">
      <c r="A15334" s="44" t="s">
        <v>5692</v>
      </c>
      <c r="B15334" s="44" t="s">
        <v>5443</v>
      </c>
      <c r="C15334" s="45">
        <v>22010701</v>
      </c>
      <c r="D15334" s="45" t="s">
        <v>12340</v>
      </c>
      <c r="E15334" s="45" t="s">
        <v>5444</v>
      </c>
      <c r="AF15334" s="326"/>
    </row>
    <row r="15335" spans="1:32" x14ac:dyDescent="0.25">
      <c r="A15335" s="44" t="s">
        <v>5692</v>
      </c>
      <c r="B15335" s="44" t="s">
        <v>16911</v>
      </c>
      <c r="C15335" s="45">
        <v>250902</v>
      </c>
      <c r="D15335" s="45" t="s">
        <v>12340</v>
      </c>
      <c r="E15335" s="45" t="s">
        <v>5246</v>
      </c>
      <c r="AF15335" s="326"/>
    </row>
    <row r="15336" spans="1:32" x14ac:dyDescent="0.25">
      <c r="A15336" s="99" t="s">
        <v>3220</v>
      </c>
      <c r="B15336" s="92" t="s">
        <v>3195</v>
      </c>
      <c r="C15336" s="93" t="s">
        <v>9157</v>
      </c>
      <c r="D15336" s="93" t="s">
        <v>1647</v>
      </c>
      <c r="E15336" s="94">
        <v>46752</v>
      </c>
      <c r="F15336" s="93"/>
      <c r="G15336" s="93"/>
      <c r="H15336" s="93"/>
      <c r="I15336" s="99"/>
      <c r="J15336" s="99"/>
      <c r="K15336" s="99"/>
      <c r="L15336" s="44"/>
      <c r="M15336" s="44"/>
      <c r="N15336" s="99"/>
      <c r="O15336" s="99"/>
      <c r="P15336" s="99"/>
      <c r="Q15336" s="99"/>
      <c r="R15336" s="99"/>
      <c r="S15336" s="99"/>
      <c r="T15336" s="99"/>
      <c r="U15336" s="99"/>
      <c r="V15336" s="99"/>
      <c r="W15336" s="99"/>
      <c r="X15336" s="99"/>
      <c r="Y15336" s="99"/>
      <c r="Z15336" s="99"/>
      <c r="AF15336" s="326"/>
    </row>
    <row r="15337" spans="1:32" x14ac:dyDescent="0.25">
      <c r="A15337" s="44" t="s">
        <v>19730</v>
      </c>
      <c r="B15337" s="44" t="s">
        <v>976</v>
      </c>
      <c r="C15337" s="45">
        <v>25010201</v>
      </c>
      <c r="D15337" s="45" t="s">
        <v>12340</v>
      </c>
      <c r="E15337" s="45" t="s">
        <v>13567</v>
      </c>
      <c r="AF15337" s="326"/>
    </row>
    <row r="15338" spans="1:32" x14ac:dyDescent="0.25">
      <c r="A15338" s="44" t="s">
        <v>7068</v>
      </c>
      <c r="B15338" s="44" t="s">
        <v>3298</v>
      </c>
      <c r="C15338" s="45">
        <v>23010402</v>
      </c>
      <c r="D15338" s="45" t="s">
        <v>12340</v>
      </c>
      <c r="E15338" s="45" t="s">
        <v>5640</v>
      </c>
      <c r="AF15338" s="326"/>
    </row>
    <row r="15339" spans="1:32" x14ac:dyDescent="0.25">
      <c r="A15339" s="44" t="s">
        <v>7068</v>
      </c>
      <c r="B15339" s="44" t="s">
        <v>5639</v>
      </c>
      <c r="C15339" s="45">
        <v>23010401</v>
      </c>
      <c r="D15339" s="45" t="s">
        <v>12340</v>
      </c>
      <c r="E15339" s="45" t="s">
        <v>5640</v>
      </c>
      <c r="AF15339" s="326"/>
    </row>
    <row r="15340" spans="1:32" x14ac:dyDescent="0.25">
      <c r="A15340" s="44" t="s">
        <v>3123</v>
      </c>
      <c r="B15340" s="44" t="s">
        <v>3298</v>
      </c>
      <c r="C15340" s="45">
        <v>25010402</v>
      </c>
      <c r="D15340" s="45" t="s">
        <v>12340</v>
      </c>
      <c r="E15340" s="45" t="s">
        <v>13581</v>
      </c>
      <c r="AF15340" s="326"/>
    </row>
    <row r="15341" spans="1:32" x14ac:dyDescent="0.25">
      <c r="A15341" s="44" t="s">
        <v>3123</v>
      </c>
      <c r="B15341" s="44" t="s">
        <v>5639</v>
      </c>
      <c r="C15341" s="45">
        <v>25010401</v>
      </c>
      <c r="D15341" s="45" t="s">
        <v>12340</v>
      </c>
      <c r="E15341" s="45" t="s">
        <v>13581</v>
      </c>
      <c r="AF15341" s="326"/>
    </row>
    <row r="15342" spans="1:32" x14ac:dyDescent="0.25">
      <c r="A15342" s="44" t="s">
        <v>3123</v>
      </c>
      <c r="B15342" s="44" t="s">
        <v>210</v>
      </c>
      <c r="C15342" s="45">
        <v>241001</v>
      </c>
      <c r="D15342" s="45" t="s">
        <v>12340</v>
      </c>
      <c r="E15342" s="45" t="s">
        <v>5650</v>
      </c>
      <c r="AF15342" s="326"/>
    </row>
    <row r="15343" spans="1:32" x14ac:dyDescent="0.25">
      <c r="A15343" s="135" t="s">
        <v>6237</v>
      </c>
      <c r="B15343" s="131" t="s">
        <v>1251</v>
      </c>
      <c r="C15343" s="96" t="s">
        <v>6208</v>
      </c>
      <c r="D15343" s="96" t="s">
        <v>1250</v>
      </c>
      <c r="E15343" s="94">
        <v>46228</v>
      </c>
      <c r="F15343" s="93"/>
      <c r="G15343" s="93"/>
      <c r="H15343" s="93"/>
      <c r="I15343" s="99"/>
      <c r="J15343" s="99"/>
      <c r="K15343" s="99"/>
      <c r="L15343" s="44"/>
      <c r="M15343" s="44"/>
      <c r="N15343" s="99"/>
      <c r="O15343" s="99"/>
      <c r="P15343" s="99"/>
      <c r="Q15343" s="99"/>
      <c r="R15343" s="99"/>
      <c r="S15343" s="99"/>
      <c r="T15343" s="99"/>
      <c r="U15343" s="99"/>
      <c r="V15343" s="99"/>
      <c r="W15343" s="99"/>
      <c r="X15343" s="99"/>
      <c r="Y15343" s="99"/>
      <c r="Z15343" s="99"/>
      <c r="AA15343" s="380"/>
      <c r="AF15343" s="326"/>
    </row>
    <row r="15344" spans="1:32" x14ac:dyDescent="0.25">
      <c r="A15344" s="44" t="s">
        <v>873</v>
      </c>
      <c r="B15344" s="92" t="s">
        <v>10390</v>
      </c>
      <c r="C15344" s="56" t="s">
        <v>10124</v>
      </c>
      <c r="D15344" s="146" t="s">
        <v>10389</v>
      </c>
      <c r="E15344" s="107">
        <v>45838</v>
      </c>
      <c r="F15344" s="93"/>
      <c r="G15344" s="93"/>
      <c r="H15344" s="93"/>
      <c r="I15344" s="99"/>
      <c r="J15344" s="99"/>
      <c r="K15344" s="99"/>
      <c r="L15344" s="44"/>
      <c r="M15344" s="44"/>
      <c r="N15344" s="99"/>
      <c r="O15344" s="99"/>
      <c r="P15344" s="99"/>
      <c r="Q15344" s="99"/>
      <c r="R15344" s="99"/>
      <c r="S15344" s="99"/>
      <c r="T15344" s="99"/>
      <c r="U15344" s="99"/>
      <c r="V15344" s="99"/>
      <c r="W15344" s="99"/>
      <c r="X15344" s="99"/>
      <c r="Y15344" s="99"/>
      <c r="Z15344" s="99"/>
      <c r="AF15344" s="326"/>
    </row>
    <row r="15345" spans="1:32" x14ac:dyDescent="0.3">
      <c r="A15345" s="372" t="s">
        <v>17555</v>
      </c>
      <c r="B15345" s="372" t="s">
        <v>1203</v>
      </c>
      <c r="C15345" s="125" t="s">
        <v>11926</v>
      </c>
      <c r="D15345" s="32" t="s">
        <v>20621</v>
      </c>
      <c r="E15345" s="125" t="s">
        <v>2686</v>
      </c>
      <c r="F15345" s="125" t="s">
        <v>1236</v>
      </c>
      <c r="G15345" s="125" t="s">
        <v>1237</v>
      </c>
      <c r="AF15345" s="326"/>
    </row>
    <row r="15346" spans="1:32" x14ac:dyDescent="0.3">
      <c r="A15346" s="372" t="s">
        <v>17556</v>
      </c>
      <c r="B15346" s="372" t="s">
        <v>5059</v>
      </c>
      <c r="C15346" s="125" t="s">
        <v>17475</v>
      </c>
      <c r="D15346" s="32" t="s">
        <v>20621</v>
      </c>
      <c r="E15346" s="125" t="s">
        <v>5246</v>
      </c>
      <c r="F15346" s="125" t="s">
        <v>1236</v>
      </c>
      <c r="G15346" s="125" t="s">
        <v>1237</v>
      </c>
      <c r="AF15346" s="326"/>
    </row>
    <row r="15347" spans="1:32" x14ac:dyDescent="0.25">
      <c r="A15347" s="44" t="s">
        <v>15066</v>
      </c>
      <c r="B15347" s="44" t="s">
        <v>4328</v>
      </c>
      <c r="C15347" s="45" t="s">
        <v>12124</v>
      </c>
      <c r="D15347" s="93" t="s">
        <v>18817</v>
      </c>
      <c r="E15347" s="45" t="s">
        <v>18713</v>
      </c>
      <c r="F15347" s="379"/>
      <c r="G15347" s="379"/>
      <c r="H15347" s="379"/>
      <c r="I15347" s="380"/>
      <c r="J15347" s="380"/>
      <c r="K15347" s="380"/>
      <c r="L15347" s="380"/>
      <c r="M15347" s="380"/>
      <c r="N15347" s="380"/>
      <c r="O15347" s="380"/>
      <c r="P15347" s="380"/>
      <c r="Q15347" s="380"/>
      <c r="R15347" s="380"/>
      <c r="S15347" s="380"/>
      <c r="T15347" s="380"/>
      <c r="U15347" s="380"/>
      <c r="V15347" s="380"/>
      <c r="W15347" s="380"/>
      <c r="X15347" s="380"/>
      <c r="Y15347" s="380"/>
      <c r="Z15347" s="380"/>
      <c r="AA15347" s="380"/>
      <c r="AF15347" s="326"/>
    </row>
    <row r="15348" spans="1:32" x14ac:dyDescent="0.25">
      <c r="A15348" s="44" t="s">
        <v>4544</v>
      </c>
      <c r="B15348" s="44" t="s">
        <v>10020</v>
      </c>
      <c r="C15348" s="45">
        <v>24010401</v>
      </c>
      <c r="D15348" s="45" t="s">
        <v>12340</v>
      </c>
      <c r="E15348" s="45" t="s">
        <v>10021</v>
      </c>
      <c r="AF15348" s="326"/>
    </row>
    <row r="15349" spans="1:32" x14ac:dyDescent="0.25">
      <c r="A15349" s="44" t="s">
        <v>4544</v>
      </c>
      <c r="B15349" s="44" t="s">
        <v>3298</v>
      </c>
      <c r="C15349" s="45">
        <v>24010402</v>
      </c>
      <c r="D15349" s="45" t="s">
        <v>12340</v>
      </c>
      <c r="E15349" s="45" t="s">
        <v>10021</v>
      </c>
      <c r="AF15349" s="326"/>
    </row>
    <row r="15350" spans="1:32" x14ac:dyDescent="0.25">
      <c r="A15350" s="44" t="s">
        <v>8949</v>
      </c>
      <c r="B15350" s="44" t="s">
        <v>8950</v>
      </c>
      <c r="C15350" s="45" t="s">
        <v>8951</v>
      </c>
      <c r="D15350" s="45" t="s">
        <v>12177</v>
      </c>
      <c r="E15350" s="45" t="s">
        <v>7925</v>
      </c>
      <c r="F15350" s="93"/>
      <c r="G15350" s="93"/>
      <c r="H15350" s="93"/>
      <c r="I15350" s="99"/>
      <c r="J15350" s="99"/>
      <c r="K15350" s="99"/>
      <c r="L15350" s="99"/>
      <c r="M15350" s="99"/>
      <c r="N15350" s="99"/>
      <c r="O15350" s="99"/>
      <c r="P15350" s="99"/>
      <c r="Q15350" s="99"/>
      <c r="R15350" s="99"/>
      <c r="S15350" s="99"/>
      <c r="T15350" s="99"/>
      <c r="U15350" s="99"/>
      <c r="V15350" s="99"/>
      <c r="W15350" s="99"/>
      <c r="X15350" s="99"/>
      <c r="Y15350" s="99"/>
      <c r="Z15350" s="99"/>
      <c r="AF15350" s="326"/>
    </row>
    <row r="15351" spans="1:32" x14ac:dyDescent="0.25">
      <c r="A15351" s="44" t="s">
        <v>8949</v>
      </c>
      <c r="B15351" s="44" t="s">
        <v>8950</v>
      </c>
      <c r="C15351" s="45" t="s">
        <v>8951</v>
      </c>
      <c r="D15351" s="93" t="s">
        <v>18817</v>
      </c>
      <c r="E15351" s="45" t="s">
        <v>5311</v>
      </c>
      <c r="F15351" s="379"/>
      <c r="G15351" s="379"/>
      <c r="H15351" s="379"/>
      <c r="I15351" s="380"/>
      <c r="J15351" s="380"/>
      <c r="K15351" s="380"/>
      <c r="L15351" s="380"/>
      <c r="M15351" s="380"/>
      <c r="N15351" s="380"/>
      <c r="O15351" s="380"/>
      <c r="P15351" s="380"/>
      <c r="Q15351" s="380"/>
      <c r="R15351" s="380"/>
      <c r="S15351" s="380"/>
      <c r="T15351" s="380"/>
      <c r="U15351" s="380"/>
      <c r="V15351" s="380"/>
      <c r="W15351" s="380"/>
      <c r="X15351" s="380"/>
      <c r="Y15351" s="380"/>
      <c r="Z15351" s="380"/>
      <c r="AA15351" s="380"/>
      <c r="AF15351" s="326"/>
    </row>
    <row r="15352" spans="1:32" x14ac:dyDescent="0.25">
      <c r="A15352" s="44" t="s">
        <v>8949</v>
      </c>
      <c r="B15352" s="44" t="s">
        <v>8950</v>
      </c>
      <c r="C15352" s="45" t="s">
        <v>8951</v>
      </c>
      <c r="D15352" s="45" t="s">
        <v>10697</v>
      </c>
      <c r="E15352" s="45" t="s">
        <v>7925</v>
      </c>
      <c r="F15352" s="93"/>
      <c r="G15352" s="93"/>
      <c r="H15352" s="93"/>
      <c r="I15352" s="99"/>
      <c r="J15352" s="99"/>
      <c r="K15352" s="99"/>
      <c r="L15352" s="44"/>
      <c r="M15352" s="44"/>
      <c r="N15352" s="99"/>
      <c r="O15352" s="99"/>
      <c r="P15352" s="99"/>
      <c r="Q15352" s="99"/>
      <c r="R15352" s="99"/>
      <c r="S15352" s="99"/>
      <c r="T15352" s="99"/>
      <c r="U15352" s="99"/>
      <c r="V15352" s="99"/>
      <c r="W15352" s="99"/>
      <c r="X15352" s="99"/>
      <c r="Y15352" s="99"/>
      <c r="Z15352" s="99"/>
      <c r="AF15352" s="326"/>
    </row>
    <row r="15353" spans="1:32" x14ac:dyDescent="0.25">
      <c r="A15353" s="44" t="s">
        <v>11677</v>
      </c>
      <c r="B15353" s="44" t="s">
        <v>10020</v>
      </c>
      <c r="C15353" s="45">
        <v>24010401</v>
      </c>
      <c r="D15353" s="45" t="s">
        <v>12340</v>
      </c>
      <c r="E15353" s="45" t="s">
        <v>10021</v>
      </c>
      <c r="AF15353" s="326"/>
    </row>
    <row r="15354" spans="1:32" ht="14.4" x14ac:dyDescent="0.3">
      <c r="A15354" s="385" t="s">
        <v>1311</v>
      </c>
      <c r="B15354" s="385" t="s">
        <v>1367</v>
      </c>
      <c r="C15354" s="387" t="s">
        <v>5005</v>
      </c>
      <c r="D15354" s="93" t="s">
        <v>5007</v>
      </c>
      <c r="E15354" s="389" t="s">
        <v>10500</v>
      </c>
      <c r="AF15354" s="326"/>
    </row>
    <row r="15355" spans="1:32" x14ac:dyDescent="0.3">
      <c r="A15355" s="92" t="s">
        <v>1311</v>
      </c>
      <c r="B15355" s="92" t="s">
        <v>1367</v>
      </c>
      <c r="C15355" s="349" t="s">
        <v>5005</v>
      </c>
      <c r="D15355" s="349" t="s">
        <v>14041</v>
      </c>
      <c r="E15355" s="351">
        <v>47118</v>
      </c>
      <c r="F15355" s="93"/>
      <c r="G15355" s="93"/>
      <c r="H15355" s="93"/>
      <c r="I15355" s="99"/>
      <c r="J15355" s="99"/>
      <c r="K15355" s="99"/>
      <c r="L15355" s="99"/>
      <c r="M15355" s="99"/>
      <c r="N15355" s="99"/>
      <c r="O15355" s="99"/>
      <c r="P15355" s="99"/>
      <c r="Q15355" s="99"/>
      <c r="R15355" s="99"/>
      <c r="S15355" s="99"/>
      <c r="T15355" s="99"/>
      <c r="U15355" s="99"/>
      <c r="V15355" s="99"/>
      <c r="W15355" s="99"/>
      <c r="X15355" s="99"/>
      <c r="Y15355" s="99"/>
      <c r="Z15355" s="99"/>
      <c r="AF15355" s="326"/>
    </row>
    <row r="15356" spans="1:32" x14ac:dyDescent="0.25">
      <c r="A15356" s="44" t="s">
        <v>7069</v>
      </c>
      <c r="B15356" s="44" t="s">
        <v>3598</v>
      </c>
      <c r="C15356" s="45">
        <v>230301</v>
      </c>
      <c r="D15356" s="45" t="s">
        <v>12340</v>
      </c>
      <c r="E15356" s="45" t="s">
        <v>5580</v>
      </c>
      <c r="AF15356" s="326"/>
    </row>
    <row r="15357" spans="1:32" x14ac:dyDescent="0.25">
      <c r="A15357" s="44" t="s">
        <v>7069</v>
      </c>
      <c r="B15357" s="44" t="s">
        <v>5639</v>
      </c>
      <c r="C15357" s="45">
        <v>23010401</v>
      </c>
      <c r="D15357" s="45" t="s">
        <v>12340</v>
      </c>
      <c r="E15357" s="45" t="s">
        <v>5640</v>
      </c>
      <c r="AF15357" s="326"/>
    </row>
    <row r="15358" spans="1:32" x14ac:dyDescent="0.25">
      <c r="A15358" s="44" t="s">
        <v>18204</v>
      </c>
      <c r="B15358" s="44" t="s">
        <v>18205</v>
      </c>
      <c r="C15358" s="45" t="s">
        <v>18467</v>
      </c>
      <c r="D15358" s="93" t="s">
        <v>3876</v>
      </c>
      <c r="E15358" s="359">
        <f>DATE(2029,7,24)</f>
        <v>47323</v>
      </c>
      <c r="F15358" s="93"/>
      <c r="G15358" s="93"/>
      <c r="H15358" s="93"/>
      <c r="I15358" s="99"/>
      <c r="J15358" s="99"/>
      <c r="K15358" s="99"/>
      <c r="L15358" s="99"/>
      <c r="M15358" s="99"/>
      <c r="N15358" s="99"/>
      <c r="O15358" s="99"/>
      <c r="P15358" s="99"/>
      <c r="Q15358" s="99"/>
      <c r="R15358" s="99"/>
      <c r="S15358" s="99"/>
      <c r="T15358" s="99"/>
      <c r="U15358" s="99"/>
      <c r="V15358" s="99"/>
      <c r="W15358" s="99"/>
      <c r="X15358" s="99"/>
      <c r="Y15358" s="99"/>
      <c r="Z15358" s="99"/>
      <c r="AF15358" s="326"/>
    </row>
    <row r="15359" spans="1:32" x14ac:dyDescent="0.25">
      <c r="A15359" s="44" t="s">
        <v>11245</v>
      </c>
      <c r="B15359" s="44" t="s">
        <v>1948</v>
      </c>
      <c r="C15359" s="45" t="s">
        <v>11246</v>
      </c>
      <c r="D15359" s="46" t="s">
        <v>13037</v>
      </c>
      <c r="E15359" s="46">
        <v>46254</v>
      </c>
      <c r="AF15359" s="326"/>
    </row>
    <row r="15360" spans="1:32" x14ac:dyDescent="0.3">
      <c r="A15360" s="372" t="s">
        <v>20190</v>
      </c>
      <c r="B15360" s="372" t="s">
        <v>1214</v>
      </c>
      <c r="C15360" s="125" t="s">
        <v>18610</v>
      </c>
      <c r="D15360" s="32" t="s">
        <v>20621</v>
      </c>
      <c r="E15360" s="125" t="s">
        <v>8976</v>
      </c>
      <c r="F15360" s="125" t="s">
        <v>1236</v>
      </c>
      <c r="G15360" s="125" t="s">
        <v>1237</v>
      </c>
      <c r="AF15360" s="326"/>
    </row>
    <row r="15361" spans="1:32" x14ac:dyDescent="0.25">
      <c r="A15361" s="135" t="s">
        <v>6238</v>
      </c>
      <c r="B15361" s="131" t="s">
        <v>1251</v>
      </c>
      <c r="C15361" s="96" t="s">
        <v>6208</v>
      </c>
      <c r="D15361" s="96" t="s">
        <v>1250</v>
      </c>
      <c r="E15361" s="94">
        <v>46228</v>
      </c>
      <c r="F15361" s="93"/>
      <c r="G15361" s="93"/>
      <c r="H15361" s="93"/>
      <c r="I15361" s="99"/>
      <c r="J15361" s="99"/>
      <c r="K15361" s="99"/>
      <c r="L15361" s="44"/>
      <c r="M15361" s="44"/>
      <c r="N15361" s="99"/>
      <c r="O15361" s="99"/>
      <c r="P15361" s="99"/>
      <c r="Q15361" s="99"/>
      <c r="R15361" s="99"/>
      <c r="S15361" s="99"/>
      <c r="T15361" s="99"/>
      <c r="U15361" s="99"/>
      <c r="V15361" s="99"/>
      <c r="W15361" s="99"/>
      <c r="X15361" s="99"/>
      <c r="Y15361" s="99"/>
      <c r="Z15361" s="99"/>
      <c r="AA15361" s="380"/>
      <c r="AF15361" s="326"/>
    </row>
    <row r="15362" spans="1:32" x14ac:dyDescent="0.25">
      <c r="A15362" s="44" t="s">
        <v>17847</v>
      </c>
      <c r="B15362" s="44" t="s">
        <v>20343</v>
      </c>
      <c r="C15362" s="45" t="s">
        <v>17817</v>
      </c>
      <c r="D15362" s="32" t="s">
        <v>12570</v>
      </c>
      <c r="E15362" s="46">
        <v>46387</v>
      </c>
      <c r="AF15362" s="326"/>
    </row>
    <row r="15363" spans="1:32" x14ac:dyDescent="0.25">
      <c r="A15363" s="44" t="s">
        <v>4108</v>
      </c>
      <c r="B15363" s="44" t="s">
        <v>20335</v>
      </c>
      <c r="C15363" s="45" t="s">
        <v>10492</v>
      </c>
      <c r="D15363" s="32" t="s">
        <v>12570</v>
      </c>
      <c r="E15363" s="46">
        <v>46538</v>
      </c>
      <c r="AF15363" s="326"/>
    </row>
    <row r="15364" spans="1:32" x14ac:dyDescent="0.25">
      <c r="A15364" s="44" t="s">
        <v>17260</v>
      </c>
      <c r="B15364" s="44" t="s">
        <v>2433</v>
      </c>
      <c r="C15364" s="45">
        <v>250106</v>
      </c>
      <c r="D15364" s="45" t="s">
        <v>12340</v>
      </c>
      <c r="E15364" s="45" t="s">
        <v>12896</v>
      </c>
      <c r="AF15364" s="326"/>
    </row>
    <row r="15365" spans="1:32" x14ac:dyDescent="0.25">
      <c r="A15365" s="44" t="s">
        <v>11678</v>
      </c>
      <c r="B15365" s="44" t="s">
        <v>11297</v>
      </c>
      <c r="C15365" s="45">
        <v>240501</v>
      </c>
      <c r="D15365" s="45" t="s">
        <v>12340</v>
      </c>
      <c r="E15365" s="45" t="s">
        <v>11298</v>
      </c>
      <c r="AF15365" s="326"/>
    </row>
    <row r="15366" spans="1:32" x14ac:dyDescent="0.25">
      <c r="A15366" s="44" t="s">
        <v>13454</v>
      </c>
      <c r="B15366" s="44" t="s">
        <v>13118</v>
      </c>
      <c r="C15366" s="45">
        <v>21.25</v>
      </c>
      <c r="D15366" s="45" t="s">
        <v>13565</v>
      </c>
      <c r="E15366" s="46">
        <v>47664</v>
      </c>
      <c r="F15366" s="45"/>
      <c r="G15366" s="93"/>
      <c r="H15366" s="93"/>
      <c r="I15366" s="99"/>
      <c r="J15366" s="99"/>
      <c r="K15366" s="99"/>
      <c r="L15366" s="99"/>
      <c r="M15366" s="99"/>
      <c r="N15366" s="99"/>
      <c r="O15366" s="99"/>
      <c r="P15366" s="99"/>
      <c r="Q15366" s="99"/>
      <c r="R15366" s="99"/>
      <c r="S15366" s="99"/>
      <c r="T15366" s="99"/>
      <c r="U15366" s="99"/>
      <c r="V15366" s="99"/>
      <c r="W15366" s="99"/>
      <c r="X15366" s="99"/>
      <c r="Y15366" s="99"/>
      <c r="Z15366" s="99"/>
      <c r="AF15366" s="326"/>
    </row>
    <row r="15367" spans="1:32" x14ac:dyDescent="0.25">
      <c r="A15367" s="44" t="s">
        <v>481</v>
      </c>
      <c r="B15367" s="44" t="s">
        <v>20344</v>
      </c>
      <c r="C15367" s="45" t="s">
        <v>8813</v>
      </c>
      <c r="D15367" s="32" t="s">
        <v>12570</v>
      </c>
      <c r="E15367" s="46">
        <v>46387</v>
      </c>
      <c r="AF15367" s="326"/>
    </row>
    <row r="15368" spans="1:32" x14ac:dyDescent="0.25">
      <c r="A15368" s="44" t="s">
        <v>874</v>
      </c>
      <c r="B15368" s="44" t="s">
        <v>3157</v>
      </c>
      <c r="C15368" s="45">
        <v>230305</v>
      </c>
      <c r="D15368" s="45" t="s">
        <v>12340</v>
      </c>
      <c r="E15368" s="45" t="s">
        <v>3276</v>
      </c>
      <c r="AF15368" s="326"/>
    </row>
    <row r="15369" spans="1:32" x14ac:dyDescent="0.25">
      <c r="A15369" s="44" t="s">
        <v>874</v>
      </c>
      <c r="B15369" s="44" t="s">
        <v>986</v>
      </c>
      <c r="C15369" s="45">
        <v>240303</v>
      </c>
      <c r="D15369" s="45" t="s">
        <v>12340</v>
      </c>
      <c r="E15369" s="45" t="s">
        <v>2686</v>
      </c>
      <c r="AF15369" s="326"/>
    </row>
    <row r="15370" spans="1:32" x14ac:dyDescent="0.25">
      <c r="A15370" s="44" t="s">
        <v>874</v>
      </c>
      <c r="B15370" s="44" t="s">
        <v>11331</v>
      </c>
      <c r="C15370" s="45">
        <v>24050301</v>
      </c>
      <c r="D15370" s="45" t="s">
        <v>12340</v>
      </c>
      <c r="E15370" s="45" t="s">
        <v>5468</v>
      </c>
      <c r="AF15370" s="326"/>
    </row>
    <row r="15371" spans="1:32" x14ac:dyDescent="0.25">
      <c r="A15371" s="44" t="s">
        <v>874</v>
      </c>
      <c r="B15371" s="44" t="s">
        <v>18840</v>
      </c>
      <c r="C15371" s="45">
        <v>260202</v>
      </c>
      <c r="D15371" s="45" t="s">
        <v>12340</v>
      </c>
      <c r="E15371" s="45" t="s">
        <v>10021</v>
      </c>
      <c r="AF15371" s="326"/>
    </row>
    <row r="15372" spans="1:32" x14ac:dyDescent="0.25">
      <c r="A15372" s="44" t="s">
        <v>874</v>
      </c>
      <c r="B15372" s="44" t="s">
        <v>2433</v>
      </c>
      <c r="C15372" s="45">
        <v>230105</v>
      </c>
      <c r="D15372" s="45" t="s">
        <v>12340</v>
      </c>
      <c r="E15372" s="45" t="s">
        <v>5580</v>
      </c>
      <c r="AF15372" s="326"/>
    </row>
    <row r="15373" spans="1:32" x14ac:dyDescent="0.25">
      <c r="A15373" s="44" t="s">
        <v>13008</v>
      </c>
      <c r="B15373" s="44" t="s">
        <v>10020</v>
      </c>
      <c r="C15373" s="45">
        <v>24010401</v>
      </c>
      <c r="D15373" s="45" t="s">
        <v>12340</v>
      </c>
      <c r="E15373" s="45" t="s">
        <v>10021</v>
      </c>
      <c r="AF15373" s="326"/>
    </row>
    <row r="15374" spans="1:32" x14ac:dyDescent="0.25">
      <c r="A15374" s="44" t="s">
        <v>17261</v>
      </c>
      <c r="B15374" s="44" t="s">
        <v>1734</v>
      </c>
      <c r="C15374" s="45">
        <v>250301</v>
      </c>
      <c r="D15374" s="45" t="s">
        <v>12340</v>
      </c>
      <c r="E15374" s="45" t="s">
        <v>5580</v>
      </c>
      <c r="AF15374" s="326"/>
    </row>
    <row r="15375" spans="1:32" x14ac:dyDescent="0.25">
      <c r="A15375" s="44" t="s">
        <v>19731</v>
      </c>
      <c r="B15375" s="44" t="s">
        <v>5639</v>
      </c>
      <c r="C15375" s="45">
        <v>26010401</v>
      </c>
      <c r="D15375" s="45" t="s">
        <v>12340</v>
      </c>
      <c r="E15375" s="45" t="s">
        <v>18836</v>
      </c>
      <c r="AF15375" s="326"/>
    </row>
    <row r="15376" spans="1:32" x14ac:dyDescent="0.25">
      <c r="A15376" s="44" t="s">
        <v>11679</v>
      </c>
      <c r="B15376" s="44" t="s">
        <v>3298</v>
      </c>
      <c r="C15376" s="45">
        <v>24010402</v>
      </c>
      <c r="D15376" s="45" t="s">
        <v>12340</v>
      </c>
      <c r="E15376" s="45" t="s">
        <v>10021</v>
      </c>
      <c r="AF15376" s="326"/>
    </row>
    <row r="15377" spans="1:32" x14ac:dyDescent="0.25">
      <c r="A15377" s="44" t="s">
        <v>11679</v>
      </c>
      <c r="B15377" s="44" t="s">
        <v>10020</v>
      </c>
      <c r="C15377" s="45">
        <v>24010401</v>
      </c>
      <c r="D15377" s="45" t="s">
        <v>12340</v>
      </c>
      <c r="E15377" s="45" t="s">
        <v>10021</v>
      </c>
      <c r="AF15377" s="326"/>
    </row>
    <row r="15378" spans="1:32" x14ac:dyDescent="0.25">
      <c r="A15378" s="44" t="s">
        <v>19732</v>
      </c>
      <c r="B15378" s="44" t="s">
        <v>210</v>
      </c>
      <c r="C15378" s="45">
        <v>241001</v>
      </c>
      <c r="D15378" s="45" t="s">
        <v>12340</v>
      </c>
      <c r="E15378" s="45" t="s">
        <v>5650</v>
      </c>
      <c r="AF15378" s="326"/>
    </row>
    <row r="15379" spans="1:32" x14ac:dyDescent="0.25">
      <c r="A15379" s="44" t="s">
        <v>19732</v>
      </c>
      <c r="B15379" s="44" t="s">
        <v>968</v>
      </c>
      <c r="C15379" s="45">
        <v>24060402</v>
      </c>
      <c r="D15379" s="45" t="s">
        <v>12340</v>
      </c>
      <c r="E15379" s="45" t="s">
        <v>5235</v>
      </c>
      <c r="AF15379" s="326"/>
    </row>
    <row r="15380" spans="1:32" x14ac:dyDescent="0.25">
      <c r="A15380" s="44" t="s">
        <v>19732</v>
      </c>
      <c r="B15380" s="44" t="s">
        <v>4036</v>
      </c>
      <c r="C15380" s="45">
        <v>24060401</v>
      </c>
      <c r="D15380" s="45" t="s">
        <v>12340</v>
      </c>
      <c r="E15380" s="45" t="s">
        <v>5235</v>
      </c>
      <c r="AF15380" s="326"/>
    </row>
    <row r="15381" spans="1:32" x14ac:dyDescent="0.25">
      <c r="A15381" s="44" t="s">
        <v>19732</v>
      </c>
      <c r="B15381" s="44" t="s">
        <v>5443</v>
      </c>
      <c r="C15381" s="45">
        <v>22010701</v>
      </c>
      <c r="D15381" s="45" t="s">
        <v>12340</v>
      </c>
      <c r="E15381" s="45" t="s">
        <v>5444</v>
      </c>
      <c r="AF15381" s="326"/>
    </row>
    <row r="15382" spans="1:32" x14ac:dyDescent="0.25">
      <c r="A15382" s="44" t="s">
        <v>19733</v>
      </c>
      <c r="B15382" s="44" t="s">
        <v>3298</v>
      </c>
      <c r="C15382" s="45">
        <v>26010402</v>
      </c>
      <c r="D15382" s="45" t="s">
        <v>12340</v>
      </c>
      <c r="E15382" s="45" t="s">
        <v>18836</v>
      </c>
      <c r="AF15382" s="326"/>
    </row>
    <row r="15383" spans="1:32" x14ac:dyDescent="0.25">
      <c r="A15383" s="44" t="s">
        <v>19733</v>
      </c>
      <c r="B15383" s="44" t="s">
        <v>5639</v>
      </c>
      <c r="C15383" s="45">
        <v>26010401</v>
      </c>
      <c r="D15383" s="45" t="s">
        <v>12340</v>
      </c>
      <c r="E15383" s="45" t="s">
        <v>18836</v>
      </c>
      <c r="AF15383" s="326"/>
    </row>
    <row r="15384" spans="1:32" x14ac:dyDescent="0.25">
      <c r="A15384" s="44" t="s">
        <v>4545</v>
      </c>
      <c r="B15384" s="44" t="s">
        <v>17606</v>
      </c>
      <c r="C15384" s="45" t="s">
        <v>17762</v>
      </c>
      <c r="D15384" s="46" t="s">
        <v>13037</v>
      </c>
      <c r="E15384" s="46">
        <v>46344</v>
      </c>
      <c r="AF15384" s="326"/>
    </row>
    <row r="15385" spans="1:32" x14ac:dyDescent="0.25">
      <c r="A15385" s="44" t="s">
        <v>4545</v>
      </c>
      <c r="B15385" s="44" t="s">
        <v>210</v>
      </c>
      <c r="C15385" s="45">
        <v>241001</v>
      </c>
      <c r="D15385" s="45" t="s">
        <v>12340</v>
      </c>
      <c r="E15385" s="45" t="s">
        <v>5650</v>
      </c>
      <c r="AF15385" s="326"/>
    </row>
    <row r="15386" spans="1:32" x14ac:dyDescent="0.25">
      <c r="A15386" s="44" t="s">
        <v>4545</v>
      </c>
      <c r="B15386" s="44" t="s">
        <v>16913</v>
      </c>
      <c r="C15386" s="45">
        <v>25050102</v>
      </c>
      <c r="D15386" s="45" t="s">
        <v>12340</v>
      </c>
      <c r="E15386" s="45" t="s">
        <v>7651</v>
      </c>
      <c r="AF15386" s="326"/>
    </row>
    <row r="15387" spans="1:32" x14ac:dyDescent="0.25">
      <c r="A15387" s="44" t="s">
        <v>4545</v>
      </c>
      <c r="B15387" s="44" t="s">
        <v>16912</v>
      </c>
      <c r="C15387" s="45">
        <v>25050101</v>
      </c>
      <c r="D15387" s="45" t="s">
        <v>12340</v>
      </c>
      <c r="E15387" s="45" t="s">
        <v>7651</v>
      </c>
      <c r="AF15387" s="326"/>
    </row>
    <row r="15388" spans="1:32" x14ac:dyDescent="0.3">
      <c r="A15388" s="372" t="s">
        <v>9401</v>
      </c>
      <c r="B15388" s="372" t="s">
        <v>1218</v>
      </c>
      <c r="C15388" s="125" t="s">
        <v>11922</v>
      </c>
      <c r="D15388" s="32" t="s">
        <v>20621</v>
      </c>
      <c r="E15388" s="125" t="s">
        <v>8976</v>
      </c>
      <c r="F15388" s="125" t="s">
        <v>1237</v>
      </c>
      <c r="G15388" s="125" t="s">
        <v>1237</v>
      </c>
      <c r="AF15388" s="326"/>
    </row>
    <row r="15389" spans="1:32" x14ac:dyDescent="0.25">
      <c r="A15389" s="44" t="s">
        <v>9401</v>
      </c>
      <c r="B15389" s="92" t="s">
        <v>10390</v>
      </c>
      <c r="C15389" s="56" t="s">
        <v>10120</v>
      </c>
      <c r="D15389" s="146" t="s">
        <v>10389</v>
      </c>
      <c r="E15389" s="107">
        <v>45838</v>
      </c>
      <c r="F15389" s="93"/>
      <c r="G15389" s="93"/>
      <c r="H15389" s="93"/>
      <c r="I15389" s="99"/>
      <c r="J15389" s="99"/>
      <c r="K15389" s="99"/>
      <c r="L15389" s="44"/>
      <c r="M15389" s="44"/>
      <c r="N15389" s="99"/>
      <c r="O15389" s="99"/>
      <c r="P15389" s="99"/>
      <c r="Q15389" s="99"/>
      <c r="R15389" s="99"/>
      <c r="S15389" s="99"/>
      <c r="T15389" s="99"/>
      <c r="U15389" s="99"/>
      <c r="V15389" s="99"/>
      <c r="W15389" s="99"/>
      <c r="X15389" s="99"/>
      <c r="Y15389" s="99"/>
      <c r="Z15389" s="99"/>
      <c r="AF15389" s="326"/>
    </row>
    <row r="15390" spans="1:32" x14ac:dyDescent="0.3">
      <c r="A15390" s="372" t="s">
        <v>16664</v>
      </c>
      <c r="B15390" s="372" t="s">
        <v>5064</v>
      </c>
      <c r="C15390" s="125" t="s">
        <v>16873</v>
      </c>
      <c r="D15390" s="32" t="s">
        <v>20621</v>
      </c>
      <c r="E15390" s="125" t="s">
        <v>10638</v>
      </c>
      <c r="F15390" s="125" t="s">
        <v>1236</v>
      </c>
      <c r="G15390" s="125" t="s">
        <v>1237</v>
      </c>
      <c r="AF15390" s="326"/>
    </row>
    <row r="15391" spans="1:32" x14ac:dyDescent="0.25">
      <c r="A15391" s="44" t="s">
        <v>19734</v>
      </c>
      <c r="B15391" s="44" t="s">
        <v>5460</v>
      </c>
      <c r="C15391" s="45">
        <v>251003</v>
      </c>
      <c r="D15391" s="45" t="s">
        <v>12340</v>
      </c>
      <c r="E15391" s="45" t="s">
        <v>12119</v>
      </c>
      <c r="AF15391" s="326"/>
    </row>
    <row r="15392" spans="1:32" x14ac:dyDescent="0.25">
      <c r="A15392" s="44" t="s">
        <v>19734</v>
      </c>
      <c r="B15392" s="44" t="s">
        <v>2433</v>
      </c>
      <c r="C15392" s="45">
        <v>250106</v>
      </c>
      <c r="D15392" s="45" t="s">
        <v>12340</v>
      </c>
      <c r="E15392" s="45" t="s">
        <v>12896</v>
      </c>
      <c r="AF15392" s="326"/>
    </row>
    <row r="15393" spans="1:32" x14ac:dyDescent="0.25">
      <c r="A15393" s="44" t="s">
        <v>19734</v>
      </c>
      <c r="B15393" s="44" t="s">
        <v>4486</v>
      </c>
      <c r="C15393" s="45">
        <v>240903</v>
      </c>
      <c r="D15393" s="45" t="s">
        <v>12340</v>
      </c>
      <c r="E15393" s="45" t="s">
        <v>5075</v>
      </c>
      <c r="AF15393" s="326"/>
    </row>
    <row r="15394" spans="1:32" x14ac:dyDescent="0.25">
      <c r="A15394" s="44" t="s">
        <v>19734</v>
      </c>
      <c r="B15394" s="44" t="s">
        <v>7652</v>
      </c>
      <c r="C15394" s="45">
        <v>230304</v>
      </c>
      <c r="D15394" s="45" t="s">
        <v>12340</v>
      </c>
      <c r="E15394" s="45" t="s">
        <v>3276</v>
      </c>
      <c r="AF15394" s="326"/>
    </row>
    <row r="15395" spans="1:32" x14ac:dyDescent="0.25">
      <c r="A15395" s="44" t="s">
        <v>2769</v>
      </c>
      <c r="B15395" s="44" t="s">
        <v>13127</v>
      </c>
      <c r="C15395" s="45">
        <v>13.25</v>
      </c>
      <c r="D15395" s="45" t="s">
        <v>13565</v>
      </c>
      <c r="E15395" s="46">
        <v>47664</v>
      </c>
      <c r="F15395" s="45"/>
      <c r="G15395" s="93"/>
      <c r="H15395" s="93"/>
      <c r="I15395" s="99"/>
      <c r="J15395" s="99"/>
      <c r="K15395" s="99"/>
      <c r="L15395" s="99"/>
      <c r="M15395" s="99"/>
      <c r="N15395" s="99"/>
      <c r="O15395" s="99"/>
      <c r="P15395" s="99"/>
      <c r="Q15395" s="99"/>
      <c r="R15395" s="99"/>
      <c r="S15395" s="99"/>
      <c r="T15395" s="99"/>
      <c r="U15395" s="99"/>
      <c r="V15395" s="99"/>
      <c r="W15395" s="99"/>
      <c r="X15395" s="99"/>
      <c r="Y15395" s="99"/>
      <c r="Z15395" s="99"/>
      <c r="AF15395" s="326"/>
    </row>
    <row r="15396" spans="1:32" x14ac:dyDescent="0.25">
      <c r="A15396" s="44" t="s">
        <v>2769</v>
      </c>
      <c r="B15396" s="44" t="s">
        <v>20342</v>
      </c>
      <c r="C15396" s="45" t="s">
        <v>10493</v>
      </c>
      <c r="D15396" s="32" t="s">
        <v>12570</v>
      </c>
      <c r="E15396" s="46">
        <v>46387</v>
      </c>
      <c r="AF15396" s="326"/>
    </row>
    <row r="15397" spans="1:32" x14ac:dyDescent="0.25">
      <c r="A15397" s="44" t="s">
        <v>2769</v>
      </c>
      <c r="B15397" s="44" t="s">
        <v>11161</v>
      </c>
      <c r="C15397" s="45" t="s">
        <v>11247</v>
      </c>
      <c r="D15397" s="46" t="s">
        <v>13037</v>
      </c>
      <c r="E15397" s="46">
        <v>46231</v>
      </c>
      <c r="AF15397" s="326"/>
    </row>
    <row r="15398" spans="1:32" x14ac:dyDescent="0.25">
      <c r="A15398" s="44" t="s">
        <v>2769</v>
      </c>
      <c r="B15398" s="44" t="s">
        <v>11161</v>
      </c>
      <c r="C15398" s="45" t="s">
        <v>11247</v>
      </c>
      <c r="D15398" s="46" t="s">
        <v>13037</v>
      </c>
      <c r="E15398" s="46">
        <v>46231</v>
      </c>
      <c r="AF15398" s="326"/>
    </row>
    <row r="15399" spans="1:32" x14ac:dyDescent="0.25">
      <c r="A15399" s="44" t="s">
        <v>2769</v>
      </c>
      <c r="B15399" s="44" t="s">
        <v>11161</v>
      </c>
      <c r="C15399" s="45" t="s">
        <v>11247</v>
      </c>
      <c r="D15399" s="46" t="s">
        <v>13037</v>
      </c>
      <c r="E15399" s="46">
        <v>46231</v>
      </c>
      <c r="AF15399" s="326"/>
    </row>
    <row r="15400" spans="1:32" x14ac:dyDescent="0.25">
      <c r="A15400" s="102" t="s">
        <v>2769</v>
      </c>
      <c r="B15400" s="92" t="s">
        <v>12217</v>
      </c>
      <c r="C15400" s="93" t="s">
        <v>12221</v>
      </c>
      <c r="D15400" s="93" t="s">
        <v>1250</v>
      </c>
      <c r="E15400" s="94">
        <v>46317</v>
      </c>
      <c r="F15400" s="93"/>
      <c r="G15400" s="93"/>
      <c r="H15400" s="93"/>
      <c r="I15400" s="99"/>
      <c r="J15400" s="99"/>
      <c r="K15400" s="99"/>
      <c r="L15400" s="44"/>
      <c r="M15400" s="44"/>
      <c r="N15400" s="99"/>
      <c r="O15400" s="99"/>
      <c r="P15400" s="99"/>
      <c r="Q15400" s="99"/>
      <c r="R15400" s="99"/>
      <c r="S15400" s="99"/>
      <c r="T15400" s="99"/>
      <c r="U15400" s="99"/>
      <c r="V15400" s="99"/>
      <c r="W15400" s="99"/>
      <c r="X15400" s="99"/>
      <c r="Y15400" s="99"/>
      <c r="Z15400" s="99"/>
      <c r="AA15400" s="380"/>
      <c r="AF15400" s="326"/>
    </row>
    <row r="15401" spans="1:32" x14ac:dyDescent="0.25">
      <c r="A15401" s="91" t="s">
        <v>2769</v>
      </c>
      <c r="B15401" s="92" t="s">
        <v>6310</v>
      </c>
      <c r="C15401" s="93" t="s">
        <v>12220</v>
      </c>
      <c r="D15401" s="93" t="s">
        <v>1250</v>
      </c>
      <c r="E15401" s="94">
        <v>46317</v>
      </c>
      <c r="F15401" s="93"/>
      <c r="G15401" s="93"/>
      <c r="H15401" s="93"/>
      <c r="I15401" s="99"/>
      <c r="J15401" s="99"/>
      <c r="K15401" s="99"/>
      <c r="L15401" s="44"/>
      <c r="M15401" s="44"/>
      <c r="N15401" s="99"/>
      <c r="O15401" s="99"/>
      <c r="P15401" s="99"/>
      <c r="Q15401" s="99"/>
      <c r="R15401" s="99"/>
      <c r="S15401" s="99"/>
      <c r="T15401" s="99"/>
      <c r="U15401" s="99"/>
      <c r="V15401" s="99"/>
      <c r="W15401" s="99"/>
      <c r="X15401" s="99"/>
      <c r="Y15401" s="99"/>
      <c r="Z15401" s="99"/>
      <c r="AA15401" s="380"/>
      <c r="AF15401" s="326"/>
    </row>
    <row r="15402" spans="1:32" x14ac:dyDescent="0.25">
      <c r="A15402" s="102" t="s">
        <v>2769</v>
      </c>
      <c r="B15402" s="92" t="s">
        <v>12227</v>
      </c>
      <c r="C15402" s="93" t="s">
        <v>12228</v>
      </c>
      <c r="D15402" s="93" t="s">
        <v>1250</v>
      </c>
      <c r="E15402" s="94">
        <v>46317</v>
      </c>
      <c r="F15402" s="93"/>
      <c r="G15402" s="93"/>
      <c r="H15402" s="93"/>
      <c r="I15402" s="99"/>
      <c r="J15402" s="99"/>
      <c r="K15402" s="99"/>
      <c r="L15402" s="44"/>
      <c r="M15402" s="44"/>
      <c r="N15402" s="99"/>
      <c r="O15402" s="99"/>
      <c r="P15402" s="99"/>
      <c r="Q15402" s="99"/>
      <c r="R15402" s="99"/>
      <c r="S15402" s="99"/>
      <c r="T15402" s="99"/>
      <c r="U15402" s="99"/>
      <c r="V15402" s="99"/>
      <c r="W15402" s="99"/>
      <c r="X15402" s="99"/>
      <c r="Y15402" s="99"/>
      <c r="Z15402" s="99"/>
      <c r="AA15402" s="380"/>
      <c r="AF15402" s="326"/>
    </row>
    <row r="15403" spans="1:32" x14ac:dyDescent="0.25">
      <c r="A15403" s="44" t="s">
        <v>11680</v>
      </c>
      <c r="B15403" s="44" t="s">
        <v>10031</v>
      </c>
      <c r="C15403" s="45">
        <v>240101</v>
      </c>
      <c r="D15403" s="45" t="s">
        <v>12340</v>
      </c>
      <c r="E15403" s="45" t="s">
        <v>10032</v>
      </c>
      <c r="AF15403" s="326"/>
    </row>
    <row r="15404" spans="1:32" x14ac:dyDescent="0.25">
      <c r="A15404" s="44" t="s">
        <v>11680</v>
      </c>
      <c r="B15404" s="44" t="s">
        <v>5447</v>
      </c>
      <c r="C15404" s="45">
        <v>220802</v>
      </c>
      <c r="D15404" s="45" t="s">
        <v>12340</v>
      </c>
      <c r="E15404" s="45" t="s">
        <v>5239</v>
      </c>
      <c r="AF15404" s="326"/>
    </row>
    <row r="15405" spans="1:32" x14ac:dyDescent="0.25">
      <c r="A15405" s="44" t="s">
        <v>19735</v>
      </c>
      <c r="B15405" s="44" t="s">
        <v>7650</v>
      </c>
      <c r="C15405" s="45">
        <v>230504</v>
      </c>
      <c r="D15405" s="45" t="s">
        <v>12340</v>
      </c>
      <c r="E15405" s="45" t="s">
        <v>7651</v>
      </c>
      <c r="AF15405" s="326"/>
    </row>
    <row r="15406" spans="1:32" x14ac:dyDescent="0.25">
      <c r="A15406" s="44" t="s">
        <v>19735</v>
      </c>
      <c r="B15406" s="44" t="s">
        <v>2433</v>
      </c>
      <c r="C15406" s="45">
        <v>230105</v>
      </c>
      <c r="D15406" s="45" t="s">
        <v>12340</v>
      </c>
      <c r="E15406" s="45" t="s">
        <v>5580</v>
      </c>
      <c r="AF15406" s="326"/>
    </row>
    <row r="15407" spans="1:32" x14ac:dyDescent="0.25">
      <c r="A15407" s="44" t="s">
        <v>19736</v>
      </c>
      <c r="B15407" s="44" t="s">
        <v>2433</v>
      </c>
      <c r="C15407" s="45">
        <v>250106</v>
      </c>
      <c r="D15407" s="45" t="s">
        <v>12340</v>
      </c>
      <c r="E15407" s="45" t="s">
        <v>12896</v>
      </c>
      <c r="AF15407" s="326"/>
    </row>
    <row r="15408" spans="1:32" x14ac:dyDescent="0.25">
      <c r="A15408" s="44" t="s">
        <v>19736</v>
      </c>
      <c r="B15408" s="44" t="s">
        <v>967</v>
      </c>
      <c r="C15408" s="45">
        <v>250601</v>
      </c>
      <c r="D15408" s="45" t="s">
        <v>12340</v>
      </c>
      <c r="E15408" s="45" t="s">
        <v>16905</v>
      </c>
      <c r="AF15408" s="326"/>
    </row>
    <row r="15409" spans="1:32" x14ac:dyDescent="0.25">
      <c r="A15409" s="44" t="s">
        <v>10539</v>
      </c>
      <c r="B15409" s="44" t="s">
        <v>16158</v>
      </c>
      <c r="C15409" s="45" t="s">
        <v>10610</v>
      </c>
      <c r="D15409" s="93" t="s">
        <v>3876</v>
      </c>
      <c r="E15409" s="359">
        <f>DATE(2028,2,28)</f>
        <v>46811</v>
      </c>
      <c r="F15409" s="93"/>
      <c r="G15409" s="93"/>
      <c r="H15409" s="93"/>
      <c r="I15409" s="99"/>
      <c r="J15409" s="99"/>
      <c r="K15409" s="99"/>
      <c r="L15409" s="99"/>
      <c r="M15409" s="99"/>
      <c r="N15409" s="99"/>
      <c r="O15409" s="99"/>
      <c r="P15409" s="99"/>
      <c r="Q15409" s="99"/>
      <c r="R15409" s="99"/>
      <c r="S15409" s="99"/>
      <c r="T15409" s="99"/>
      <c r="U15409" s="99"/>
      <c r="V15409" s="99"/>
      <c r="W15409" s="99"/>
      <c r="X15409" s="99"/>
      <c r="Y15409" s="99"/>
      <c r="Z15409" s="99"/>
      <c r="AF15409" s="326"/>
    </row>
    <row r="15410" spans="1:32" x14ac:dyDescent="0.25">
      <c r="A15410" s="44" t="s">
        <v>4278</v>
      </c>
      <c r="B15410" s="44" t="s">
        <v>20344</v>
      </c>
      <c r="C15410" s="45" t="s">
        <v>8813</v>
      </c>
      <c r="D15410" s="32" t="s">
        <v>12570</v>
      </c>
      <c r="E15410" s="46">
        <v>46387</v>
      </c>
      <c r="AF15410" s="326"/>
    </row>
    <row r="15411" spans="1:32" x14ac:dyDescent="0.25">
      <c r="A15411" s="111" t="s">
        <v>2346</v>
      </c>
      <c r="B15411" s="111" t="s">
        <v>2347</v>
      </c>
      <c r="C15411" s="142" t="s">
        <v>4093</v>
      </c>
      <c r="D15411" s="93" t="s">
        <v>10389</v>
      </c>
      <c r="E15411" s="143">
        <v>46173</v>
      </c>
      <c r="F15411" s="142"/>
      <c r="G15411" s="142" t="s">
        <v>1237</v>
      </c>
      <c r="H15411" s="93" t="s">
        <v>1237</v>
      </c>
      <c r="I15411" s="99"/>
      <c r="J15411" s="99"/>
      <c r="K15411" s="99"/>
      <c r="L15411" s="44"/>
      <c r="M15411" s="44"/>
      <c r="N15411" s="99"/>
      <c r="O15411" s="99"/>
      <c r="P15411" s="99"/>
      <c r="Q15411" s="99"/>
      <c r="R15411" s="99"/>
      <c r="S15411" s="99"/>
      <c r="T15411" s="99"/>
      <c r="U15411" s="99"/>
      <c r="V15411" s="99"/>
      <c r="W15411" s="99"/>
      <c r="X15411" s="99"/>
      <c r="Y15411" s="99"/>
      <c r="Z15411" s="99"/>
      <c r="AA15411" s="380"/>
      <c r="AF15411" s="326"/>
    </row>
    <row r="15412" spans="1:32" x14ac:dyDescent="0.25">
      <c r="A15412" s="44" t="s">
        <v>19737</v>
      </c>
      <c r="B15412" s="44" t="s">
        <v>990</v>
      </c>
      <c r="C15412" s="45">
        <v>260102</v>
      </c>
      <c r="D15412" s="45" t="s">
        <v>12340</v>
      </c>
      <c r="E15412" s="45" t="s">
        <v>8976</v>
      </c>
      <c r="AF15412" s="326"/>
    </row>
    <row r="15413" spans="1:32" x14ac:dyDescent="0.25">
      <c r="A15413" s="44" t="s">
        <v>19738</v>
      </c>
      <c r="B15413" s="44" t="s">
        <v>8465</v>
      </c>
      <c r="C15413" s="45">
        <v>230804</v>
      </c>
      <c r="D15413" s="45" t="s">
        <v>12340</v>
      </c>
      <c r="E15413" s="45" t="s">
        <v>4380</v>
      </c>
      <c r="AF15413" s="326"/>
    </row>
    <row r="15414" spans="1:32" x14ac:dyDescent="0.25">
      <c r="A15414" s="44" t="s">
        <v>2528</v>
      </c>
      <c r="B15414" s="44" t="s">
        <v>16916</v>
      </c>
      <c r="C15414" s="45">
        <v>25080301</v>
      </c>
      <c r="D15414" s="45" t="s">
        <v>12340</v>
      </c>
      <c r="E15414" s="45" t="s">
        <v>8966</v>
      </c>
      <c r="AF15414" s="326"/>
    </row>
    <row r="15415" spans="1:32" x14ac:dyDescent="0.25">
      <c r="A15415" s="44" t="s">
        <v>17262</v>
      </c>
      <c r="B15415" s="44" t="s">
        <v>2433</v>
      </c>
      <c r="C15415" s="45">
        <v>250106</v>
      </c>
      <c r="D15415" s="45" t="s">
        <v>12340</v>
      </c>
      <c r="E15415" s="45" t="s">
        <v>12896</v>
      </c>
      <c r="AF15415" s="326"/>
    </row>
    <row r="15416" spans="1:32" x14ac:dyDescent="0.25">
      <c r="A15416" s="44" t="s">
        <v>15777</v>
      </c>
      <c r="B15416" s="44" t="s">
        <v>2610</v>
      </c>
      <c r="C15416" s="45" t="s">
        <v>15778</v>
      </c>
      <c r="D15416" s="46" t="s">
        <v>13037</v>
      </c>
      <c r="E15416" s="46">
        <v>46162</v>
      </c>
      <c r="AF15416" s="326"/>
    </row>
    <row r="15417" spans="1:32" x14ac:dyDescent="0.25">
      <c r="A15417" s="44" t="s">
        <v>15777</v>
      </c>
      <c r="B15417" s="44" t="s">
        <v>2610</v>
      </c>
      <c r="C15417" s="45" t="s">
        <v>15778</v>
      </c>
      <c r="D15417" s="46" t="s">
        <v>13037</v>
      </c>
      <c r="E15417" s="46">
        <v>46162</v>
      </c>
      <c r="AF15417" s="326"/>
    </row>
    <row r="15418" spans="1:32" x14ac:dyDescent="0.25">
      <c r="A15418" s="44" t="s">
        <v>10067</v>
      </c>
      <c r="B15418" s="44" t="s">
        <v>10031</v>
      </c>
      <c r="C15418" s="45">
        <v>240101</v>
      </c>
      <c r="D15418" s="45" t="s">
        <v>12340</v>
      </c>
      <c r="E15418" s="45" t="s">
        <v>10032</v>
      </c>
      <c r="AF15418" s="326"/>
    </row>
    <row r="15419" spans="1:32" x14ac:dyDescent="0.25">
      <c r="A15419" s="44" t="s">
        <v>13455</v>
      </c>
      <c r="B15419" s="44" t="s">
        <v>13118</v>
      </c>
      <c r="C15419" s="45">
        <v>21.24</v>
      </c>
      <c r="D15419" s="45" t="s">
        <v>13565</v>
      </c>
      <c r="E15419" s="46">
        <v>47299</v>
      </c>
      <c r="F15419" s="45"/>
      <c r="G15419" s="93"/>
      <c r="H15419" s="93"/>
      <c r="I15419" s="99"/>
      <c r="J15419" s="99"/>
      <c r="K15419" s="99"/>
      <c r="L15419" s="99"/>
      <c r="M15419" s="99"/>
      <c r="N15419" s="99"/>
      <c r="O15419" s="99"/>
      <c r="P15419" s="99"/>
      <c r="Q15419" s="99"/>
      <c r="R15419" s="99"/>
      <c r="S15419" s="99"/>
      <c r="T15419" s="99"/>
      <c r="U15419" s="99"/>
      <c r="V15419" s="99"/>
      <c r="W15419" s="99"/>
      <c r="X15419" s="99"/>
      <c r="Y15419" s="99"/>
      <c r="Z15419" s="99"/>
      <c r="AF15419" s="326"/>
    </row>
    <row r="15420" spans="1:32" x14ac:dyDescent="0.25">
      <c r="A15420" s="92" t="s">
        <v>7602</v>
      </c>
      <c r="B15420" s="92" t="s">
        <v>11136</v>
      </c>
      <c r="C15420" s="93" t="s">
        <v>11137</v>
      </c>
      <c r="D15420" s="93" t="s">
        <v>1250</v>
      </c>
      <c r="E15420" s="94">
        <v>46281</v>
      </c>
      <c r="F15420" s="93"/>
      <c r="G15420" s="93"/>
      <c r="H15420" s="93"/>
      <c r="I15420" s="99"/>
      <c r="J15420" s="99"/>
      <c r="K15420" s="99"/>
      <c r="L15420" s="44"/>
      <c r="M15420" s="44"/>
      <c r="N15420" s="99"/>
      <c r="O15420" s="99"/>
      <c r="P15420" s="99"/>
      <c r="Q15420" s="99"/>
      <c r="R15420" s="99"/>
      <c r="S15420" s="99"/>
      <c r="T15420" s="99"/>
      <c r="U15420" s="99"/>
      <c r="V15420" s="99"/>
      <c r="W15420" s="99"/>
      <c r="X15420" s="99"/>
      <c r="Y15420" s="99"/>
      <c r="Z15420" s="99"/>
      <c r="AA15420" s="380"/>
      <c r="AF15420" s="326"/>
    </row>
    <row r="15421" spans="1:32" x14ac:dyDescent="0.25">
      <c r="A15421" s="44" t="s">
        <v>7602</v>
      </c>
      <c r="B15421" s="44" t="s">
        <v>2433</v>
      </c>
      <c r="C15421" s="45">
        <v>230105</v>
      </c>
      <c r="D15421" s="45" t="s">
        <v>12340</v>
      </c>
      <c r="E15421" s="45" t="s">
        <v>5580</v>
      </c>
      <c r="AF15421" s="326"/>
    </row>
    <row r="15422" spans="1:32" x14ac:dyDescent="0.25">
      <c r="A15422" s="67" t="s">
        <v>7413</v>
      </c>
      <c r="B15422" s="256" t="s">
        <v>7398</v>
      </c>
      <c r="C15422" s="53" t="s">
        <v>7446</v>
      </c>
      <c r="D15422" s="93" t="s">
        <v>5891</v>
      </c>
      <c r="E15422" s="257">
        <v>46824</v>
      </c>
      <c r="F15422" s="93"/>
      <c r="G15422" s="93"/>
      <c r="H15422" s="93"/>
      <c r="I15422" s="99"/>
      <c r="J15422" s="99"/>
      <c r="K15422" s="99"/>
      <c r="L15422" s="99"/>
      <c r="M15422" s="99"/>
      <c r="N15422" s="99"/>
      <c r="O15422" s="99"/>
      <c r="P15422" s="99"/>
      <c r="Q15422" s="99"/>
      <c r="R15422" s="99"/>
      <c r="S15422" s="99"/>
      <c r="T15422" s="99"/>
      <c r="U15422" s="99"/>
      <c r="V15422" s="99"/>
      <c r="W15422" s="99"/>
      <c r="X15422" s="99"/>
      <c r="Y15422" s="99"/>
      <c r="Z15422" s="99"/>
      <c r="AF15422" s="326"/>
    </row>
    <row r="15423" spans="1:32" x14ac:dyDescent="0.25">
      <c r="A15423" s="44" t="s">
        <v>13456</v>
      </c>
      <c r="B15423" s="44" t="s">
        <v>13134</v>
      </c>
      <c r="C15423" s="45">
        <v>13.23</v>
      </c>
      <c r="D15423" s="45" t="s">
        <v>13565</v>
      </c>
      <c r="E15423" s="46">
        <v>46934</v>
      </c>
      <c r="F15423" s="45" t="s">
        <v>1384</v>
      </c>
      <c r="G15423" s="93"/>
      <c r="H15423" s="93"/>
      <c r="I15423" s="99"/>
      <c r="J15423" s="99"/>
      <c r="K15423" s="99"/>
      <c r="L15423" s="99"/>
      <c r="M15423" s="99"/>
      <c r="N15423" s="99"/>
      <c r="O15423" s="99"/>
      <c r="P15423" s="99"/>
      <c r="Q15423" s="99"/>
      <c r="R15423" s="99"/>
      <c r="S15423" s="99"/>
      <c r="T15423" s="99"/>
      <c r="U15423" s="99"/>
      <c r="V15423" s="99"/>
      <c r="W15423" s="99"/>
      <c r="X15423" s="99"/>
      <c r="Y15423" s="99"/>
      <c r="Z15423" s="99"/>
      <c r="AF15423" s="326"/>
    </row>
    <row r="15424" spans="1:32" x14ac:dyDescent="0.25">
      <c r="A15424" s="44" t="s">
        <v>10324</v>
      </c>
      <c r="B15424" s="92" t="s">
        <v>10390</v>
      </c>
      <c r="C15424" s="56" t="s">
        <v>10120</v>
      </c>
      <c r="D15424" s="146" t="s">
        <v>10389</v>
      </c>
      <c r="E15424" s="107">
        <v>45838</v>
      </c>
      <c r="F15424" s="93"/>
      <c r="G15424" s="93"/>
      <c r="H15424" s="93"/>
      <c r="I15424" s="99"/>
      <c r="J15424" s="99"/>
      <c r="K15424" s="99"/>
      <c r="L15424" s="44"/>
      <c r="M15424" s="44"/>
      <c r="N15424" s="99"/>
      <c r="O15424" s="99"/>
      <c r="P15424" s="99"/>
      <c r="Q15424" s="99"/>
      <c r="R15424" s="99"/>
      <c r="S15424" s="99"/>
      <c r="T15424" s="99"/>
      <c r="U15424" s="99"/>
      <c r="V15424" s="99"/>
      <c r="W15424" s="99"/>
      <c r="X15424" s="99"/>
      <c r="Y15424" s="99"/>
      <c r="Z15424" s="99"/>
      <c r="AF15424" s="326"/>
    </row>
    <row r="15425" spans="1:32" x14ac:dyDescent="0.25">
      <c r="A15425" s="44" t="s">
        <v>19739</v>
      </c>
      <c r="B15425" s="44" t="s">
        <v>18874</v>
      </c>
      <c r="C15425" s="45">
        <v>24060301</v>
      </c>
      <c r="D15425" s="45" t="s">
        <v>12340</v>
      </c>
      <c r="E15425" s="45" t="s">
        <v>5235</v>
      </c>
      <c r="AF15425" s="326"/>
    </row>
    <row r="15426" spans="1:32" x14ac:dyDescent="0.25">
      <c r="A15426" s="44" t="s">
        <v>19739</v>
      </c>
      <c r="B15426" s="44" t="s">
        <v>11297</v>
      </c>
      <c r="C15426" s="45">
        <v>240501</v>
      </c>
      <c r="D15426" s="45" t="s">
        <v>12340</v>
      </c>
      <c r="E15426" s="45" t="s">
        <v>11298</v>
      </c>
      <c r="AF15426" s="326"/>
    </row>
    <row r="15427" spans="1:32" x14ac:dyDescent="0.25">
      <c r="A15427" s="44" t="s">
        <v>10473</v>
      </c>
      <c r="B15427" s="44" t="s">
        <v>20364</v>
      </c>
      <c r="C15427" s="45" t="s">
        <v>10105</v>
      </c>
      <c r="D15427" s="32" t="s">
        <v>12570</v>
      </c>
      <c r="E15427" s="46">
        <v>46507</v>
      </c>
      <c r="AF15427" s="326"/>
    </row>
    <row r="15428" spans="1:32" x14ac:dyDescent="0.3">
      <c r="A15428" s="372" t="s">
        <v>20191</v>
      </c>
      <c r="B15428" s="372" t="s">
        <v>1225</v>
      </c>
      <c r="C15428" s="125" t="s">
        <v>20256</v>
      </c>
      <c r="D15428" s="32" t="s">
        <v>20621</v>
      </c>
      <c r="E15428" s="125" t="s">
        <v>8976</v>
      </c>
      <c r="F15428" s="125" t="s">
        <v>1236</v>
      </c>
      <c r="G15428" s="125" t="s">
        <v>1236</v>
      </c>
      <c r="AF15428" s="326"/>
    </row>
    <row r="15429" spans="1:32" x14ac:dyDescent="0.25">
      <c r="A15429" s="44" t="s">
        <v>875</v>
      </c>
      <c r="B15429" s="44" t="s">
        <v>210</v>
      </c>
      <c r="C15429" s="45">
        <v>241001</v>
      </c>
      <c r="D15429" s="45" t="s">
        <v>12340</v>
      </c>
      <c r="E15429" s="45" t="s">
        <v>5650</v>
      </c>
      <c r="AF15429" s="326"/>
    </row>
    <row r="15430" spans="1:32" x14ac:dyDescent="0.3">
      <c r="A15430" s="57" t="s">
        <v>1312</v>
      </c>
      <c r="B15430" s="57" t="s">
        <v>2254</v>
      </c>
      <c r="C15430" s="62">
        <v>24030</v>
      </c>
      <c r="D15430" s="93" t="s">
        <v>5007</v>
      </c>
      <c r="E15430" s="60">
        <v>46326</v>
      </c>
      <c r="F15430" s="379"/>
      <c r="G15430" s="379"/>
      <c r="H15430" s="379"/>
      <c r="I15430" s="380"/>
      <c r="J15430" s="380"/>
      <c r="K15430" s="380"/>
      <c r="L15430" s="380"/>
      <c r="M15430" s="380"/>
      <c r="N15430" s="380"/>
      <c r="O15430" s="380"/>
      <c r="P15430" s="380"/>
      <c r="Q15430" s="380"/>
      <c r="R15430" s="380"/>
      <c r="S15430" s="380"/>
      <c r="T15430" s="380"/>
      <c r="U15430" s="380"/>
      <c r="V15430" s="380"/>
      <c r="W15430" s="380"/>
      <c r="X15430" s="380"/>
      <c r="Y15430" s="380"/>
      <c r="Z15430" s="380"/>
      <c r="AA15430" s="380"/>
      <c r="AF15430" s="326"/>
    </row>
    <row r="15431" spans="1:32" x14ac:dyDescent="0.3">
      <c r="A15431" s="385" t="s">
        <v>1312</v>
      </c>
      <c r="B15431" s="385" t="s">
        <v>1339</v>
      </c>
      <c r="C15431" s="387">
        <v>24027</v>
      </c>
      <c r="D15431" s="93" t="s">
        <v>5007</v>
      </c>
      <c r="E15431" s="388">
        <v>46507</v>
      </c>
      <c r="AF15431" s="326"/>
    </row>
    <row r="15432" spans="1:32" x14ac:dyDescent="0.25">
      <c r="A15432" s="135" t="s">
        <v>1312</v>
      </c>
      <c r="B15432" s="131" t="s">
        <v>6186</v>
      </c>
      <c r="C15432" s="93" t="s">
        <v>6187</v>
      </c>
      <c r="D15432" s="93" t="s">
        <v>1250</v>
      </c>
      <c r="E15432" s="94">
        <v>46341</v>
      </c>
      <c r="F15432" s="93"/>
      <c r="G15432" s="93"/>
      <c r="H15432" s="93"/>
      <c r="I15432" s="99"/>
      <c r="J15432" s="99"/>
      <c r="K15432" s="99"/>
      <c r="L15432" s="44"/>
      <c r="M15432" s="44"/>
      <c r="N15432" s="99"/>
      <c r="O15432" s="99"/>
      <c r="P15432" s="99"/>
      <c r="Q15432" s="99"/>
      <c r="R15432" s="99"/>
      <c r="S15432" s="99"/>
      <c r="T15432" s="99"/>
      <c r="U15432" s="99"/>
      <c r="V15432" s="99"/>
      <c r="W15432" s="99"/>
      <c r="X15432" s="99"/>
      <c r="Y15432" s="99"/>
      <c r="Z15432" s="99"/>
      <c r="AA15432" s="380"/>
      <c r="AF15432" s="326"/>
    </row>
    <row r="15433" spans="1:32" x14ac:dyDescent="0.25">
      <c r="A15433" s="57" t="s">
        <v>455</v>
      </c>
      <c r="B15433" s="92" t="s">
        <v>3862</v>
      </c>
      <c r="C15433" s="93" t="s">
        <v>3860</v>
      </c>
      <c r="D15433" s="93" t="s">
        <v>3861</v>
      </c>
      <c r="E15433" s="94">
        <v>46203</v>
      </c>
      <c r="F15433" s="93"/>
      <c r="G15433" s="93"/>
      <c r="H15433" s="93"/>
      <c r="I15433" s="99"/>
      <c r="J15433" s="99"/>
      <c r="K15433" s="99"/>
      <c r="L15433" s="44"/>
      <c r="M15433" s="44"/>
      <c r="N15433" s="99"/>
      <c r="O15433" s="99"/>
      <c r="P15433" s="99"/>
      <c r="Q15433" s="99"/>
      <c r="R15433" s="99"/>
      <c r="S15433" s="99"/>
      <c r="T15433" s="99"/>
      <c r="U15433" s="99"/>
      <c r="V15433" s="99"/>
      <c r="W15433" s="99"/>
      <c r="X15433" s="99"/>
      <c r="Y15433" s="99"/>
      <c r="Z15433" s="99"/>
      <c r="AA15433" s="380"/>
      <c r="AF15433" s="326"/>
    </row>
    <row r="15434" spans="1:32" x14ac:dyDescent="0.25">
      <c r="A15434" s="44" t="s">
        <v>455</v>
      </c>
      <c r="B15434" s="44" t="s">
        <v>13127</v>
      </c>
      <c r="C15434" s="45">
        <v>13.24</v>
      </c>
      <c r="D15434" s="45" t="s">
        <v>13565</v>
      </c>
      <c r="E15434" s="46">
        <v>47299</v>
      </c>
      <c r="F15434" s="45"/>
      <c r="G15434" s="93"/>
      <c r="H15434" s="93"/>
      <c r="I15434" s="99"/>
      <c r="J15434" s="99"/>
      <c r="K15434" s="99"/>
      <c r="L15434" s="99"/>
      <c r="M15434" s="99"/>
      <c r="N15434" s="99"/>
      <c r="O15434" s="99"/>
      <c r="P15434" s="99"/>
      <c r="Q15434" s="99"/>
      <c r="R15434" s="99"/>
      <c r="S15434" s="99"/>
      <c r="T15434" s="99"/>
      <c r="U15434" s="99"/>
      <c r="V15434" s="99"/>
      <c r="W15434" s="99"/>
      <c r="X15434" s="99"/>
      <c r="Y15434" s="99"/>
      <c r="Z15434" s="99"/>
      <c r="AF15434" s="326"/>
    </row>
    <row r="15435" spans="1:32" x14ac:dyDescent="0.25">
      <c r="A15435" s="44" t="s">
        <v>455</v>
      </c>
      <c r="B15435" s="44" t="s">
        <v>13137</v>
      </c>
      <c r="C15435" s="45">
        <v>16.239999999999998</v>
      </c>
      <c r="D15435" s="45" t="s">
        <v>13565</v>
      </c>
      <c r="E15435" s="46">
        <v>47299</v>
      </c>
      <c r="F15435" s="45"/>
      <c r="G15435" s="93"/>
      <c r="H15435" s="93"/>
      <c r="I15435" s="99"/>
      <c r="J15435" s="99"/>
      <c r="K15435" s="99"/>
      <c r="L15435" s="99"/>
      <c r="M15435" s="99"/>
      <c r="N15435" s="99"/>
      <c r="O15435" s="99"/>
      <c r="P15435" s="99"/>
      <c r="Q15435" s="99"/>
      <c r="R15435" s="99"/>
      <c r="S15435" s="99"/>
      <c r="T15435" s="99"/>
      <c r="U15435" s="99"/>
      <c r="V15435" s="99"/>
      <c r="W15435" s="99"/>
      <c r="X15435" s="99"/>
      <c r="Y15435" s="99"/>
      <c r="Z15435" s="99"/>
      <c r="AF15435" s="326"/>
    </row>
    <row r="15436" spans="1:32" x14ac:dyDescent="0.25">
      <c r="A15436" s="44" t="s">
        <v>455</v>
      </c>
      <c r="B15436" s="44" t="s">
        <v>20342</v>
      </c>
      <c r="C15436" s="45" t="s">
        <v>10493</v>
      </c>
      <c r="D15436" s="32" t="s">
        <v>12570</v>
      </c>
      <c r="E15436" s="46">
        <v>46387</v>
      </c>
      <c r="AF15436" s="326"/>
    </row>
    <row r="15437" spans="1:32" x14ac:dyDescent="0.25">
      <c r="A15437" s="44" t="s">
        <v>455</v>
      </c>
      <c r="B15437" s="44" t="s">
        <v>20353</v>
      </c>
      <c r="C15437" s="45" t="s">
        <v>20354</v>
      </c>
      <c r="D15437" s="32" t="s">
        <v>12570</v>
      </c>
      <c r="E15437" s="46">
        <v>46507</v>
      </c>
      <c r="AF15437" s="326"/>
    </row>
    <row r="15438" spans="1:32" x14ac:dyDescent="0.25">
      <c r="A15438" s="44" t="s">
        <v>455</v>
      </c>
      <c r="B15438" s="44" t="s">
        <v>11296</v>
      </c>
      <c r="C15438" s="45">
        <v>240402</v>
      </c>
      <c r="D15438" s="45" t="s">
        <v>12340</v>
      </c>
      <c r="E15438" s="45" t="s">
        <v>5311</v>
      </c>
      <c r="AF15438" s="326"/>
    </row>
    <row r="15439" spans="1:32" x14ac:dyDescent="0.25">
      <c r="A15439" s="44" t="s">
        <v>455</v>
      </c>
      <c r="B15439" s="44" t="s">
        <v>3598</v>
      </c>
      <c r="C15439" s="45">
        <v>230301</v>
      </c>
      <c r="D15439" s="45" t="s">
        <v>12340</v>
      </c>
      <c r="E15439" s="45" t="s">
        <v>5580</v>
      </c>
      <c r="AF15439" s="326"/>
    </row>
    <row r="15440" spans="1:32" x14ac:dyDescent="0.25">
      <c r="A15440" s="44" t="s">
        <v>1656</v>
      </c>
      <c r="B15440" s="44" t="s">
        <v>13186</v>
      </c>
      <c r="C15440" s="45">
        <v>10.25</v>
      </c>
      <c r="D15440" s="45" t="s">
        <v>13565</v>
      </c>
      <c r="E15440" s="46">
        <v>47664</v>
      </c>
      <c r="F15440" s="45"/>
      <c r="G15440" s="93"/>
      <c r="H15440" s="93"/>
      <c r="I15440" s="99"/>
      <c r="J15440" s="99"/>
      <c r="K15440" s="99"/>
      <c r="L15440" s="99"/>
      <c r="M15440" s="99"/>
      <c r="N15440" s="99"/>
      <c r="O15440" s="99"/>
      <c r="P15440" s="99"/>
      <c r="Q15440" s="99"/>
      <c r="R15440" s="99"/>
      <c r="S15440" s="99"/>
      <c r="T15440" s="99"/>
      <c r="U15440" s="99"/>
      <c r="V15440" s="99"/>
      <c r="W15440" s="99"/>
      <c r="X15440" s="99"/>
      <c r="Y15440" s="99"/>
      <c r="Z15440" s="99"/>
      <c r="AF15440" s="326"/>
    </row>
    <row r="15441" spans="1:32" x14ac:dyDescent="0.25">
      <c r="A15441" s="44" t="s">
        <v>1656</v>
      </c>
      <c r="B15441" s="44" t="s">
        <v>14657</v>
      </c>
      <c r="C15441" s="45">
        <v>35.25</v>
      </c>
      <c r="D15441" s="45" t="s">
        <v>13565</v>
      </c>
      <c r="E15441" s="46">
        <v>47664</v>
      </c>
      <c r="F15441" s="45"/>
      <c r="G15441" s="93"/>
      <c r="H15441" s="93"/>
      <c r="I15441" s="99"/>
      <c r="J15441" s="99"/>
      <c r="K15441" s="99"/>
      <c r="L15441" s="99"/>
      <c r="M15441" s="99"/>
      <c r="N15441" s="99"/>
      <c r="O15441" s="99"/>
      <c r="P15441" s="99"/>
      <c r="Q15441" s="99"/>
      <c r="R15441" s="99"/>
      <c r="S15441" s="99"/>
      <c r="T15441" s="99"/>
      <c r="U15441" s="99"/>
      <c r="V15441" s="99"/>
      <c r="W15441" s="99"/>
      <c r="X15441" s="99"/>
      <c r="Y15441" s="99"/>
      <c r="Z15441" s="99"/>
      <c r="AF15441" s="326"/>
    </row>
    <row r="15442" spans="1:32" x14ac:dyDescent="0.25">
      <c r="A15442" s="44" t="s">
        <v>13009</v>
      </c>
      <c r="B15442" s="44" t="s">
        <v>7119</v>
      </c>
      <c r="C15442" s="45">
        <v>26020102</v>
      </c>
      <c r="D15442" s="45" t="s">
        <v>12340</v>
      </c>
      <c r="E15442" s="45" t="s">
        <v>10021</v>
      </c>
      <c r="AF15442" s="326"/>
    </row>
    <row r="15443" spans="1:32" x14ac:dyDescent="0.25">
      <c r="A15443" s="44" t="s">
        <v>13009</v>
      </c>
      <c r="B15443" s="44" t="s">
        <v>12966</v>
      </c>
      <c r="C15443" s="45">
        <v>24090701</v>
      </c>
      <c r="D15443" s="45" t="s">
        <v>12340</v>
      </c>
      <c r="E15443" s="45" t="s">
        <v>5075</v>
      </c>
      <c r="AF15443" s="326"/>
    </row>
    <row r="15444" spans="1:32" x14ac:dyDescent="0.25">
      <c r="A15444" s="44" t="s">
        <v>13009</v>
      </c>
      <c r="B15444" s="44" t="s">
        <v>18842</v>
      </c>
      <c r="C15444" s="45">
        <v>26020101</v>
      </c>
      <c r="D15444" s="45" t="s">
        <v>12340</v>
      </c>
      <c r="E15444" s="45" t="s">
        <v>10021</v>
      </c>
      <c r="AF15444" s="326"/>
    </row>
    <row r="15445" spans="1:32" x14ac:dyDescent="0.25">
      <c r="A15445" s="44" t="s">
        <v>13009</v>
      </c>
      <c r="B15445" s="44" t="s">
        <v>4480</v>
      </c>
      <c r="C15445" s="45">
        <v>24090702</v>
      </c>
      <c r="D15445" s="45" t="s">
        <v>12340</v>
      </c>
      <c r="E15445" s="45" t="s">
        <v>5075</v>
      </c>
      <c r="AF15445" s="326"/>
    </row>
    <row r="15446" spans="1:32" x14ac:dyDescent="0.25">
      <c r="A15446" s="44" t="s">
        <v>13009</v>
      </c>
      <c r="B15446" s="44" t="s">
        <v>5639</v>
      </c>
      <c r="C15446" s="45">
        <v>26010401</v>
      </c>
      <c r="D15446" s="45" t="s">
        <v>12340</v>
      </c>
      <c r="E15446" s="45" t="s">
        <v>18836</v>
      </c>
      <c r="AF15446" s="326"/>
    </row>
    <row r="15447" spans="1:32" x14ac:dyDescent="0.25">
      <c r="A15447" s="44" t="s">
        <v>13009</v>
      </c>
      <c r="B15447" s="44" t="s">
        <v>3298</v>
      </c>
      <c r="C15447" s="45">
        <v>26010402</v>
      </c>
      <c r="D15447" s="45" t="s">
        <v>12340</v>
      </c>
      <c r="E15447" s="45" t="s">
        <v>18836</v>
      </c>
      <c r="AF15447" s="326"/>
    </row>
    <row r="15448" spans="1:32" x14ac:dyDescent="0.25">
      <c r="A15448" s="44" t="s">
        <v>13009</v>
      </c>
      <c r="B15448" s="44" t="s">
        <v>5643</v>
      </c>
      <c r="C15448" s="45">
        <v>23110302</v>
      </c>
      <c r="D15448" s="45" t="s">
        <v>12340</v>
      </c>
      <c r="E15448" s="45" t="s">
        <v>9018</v>
      </c>
      <c r="AF15448" s="326"/>
    </row>
    <row r="15449" spans="1:32" x14ac:dyDescent="0.25">
      <c r="A15449" s="44" t="s">
        <v>13009</v>
      </c>
      <c r="B15449" s="44" t="s">
        <v>971</v>
      </c>
      <c r="C15449" s="45">
        <v>23110301</v>
      </c>
      <c r="D15449" s="45" t="s">
        <v>12340</v>
      </c>
      <c r="E15449" s="45" t="s">
        <v>9018</v>
      </c>
      <c r="AF15449" s="326"/>
    </row>
    <row r="15450" spans="1:32" x14ac:dyDescent="0.3">
      <c r="A15450" s="385" t="s">
        <v>14191</v>
      </c>
      <c r="B15450" s="385" t="s">
        <v>1339</v>
      </c>
      <c r="C15450" s="387">
        <v>24027</v>
      </c>
      <c r="D15450" s="93" t="s">
        <v>5007</v>
      </c>
      <c r="E15450" s="388">
        <v>46507</v>
      </c>
      <c r="AF15450" s="326"/>
    </row>
    <row r="15451" spans="1:32" x14ac:dyDescent="0.25">
      <c r="A15451" s="44" t="s">
        <v>19740</v>
      </c>
      <c r="B15451" s="44" t="s">
        <v>3298</v>
      </c>
      <c r="C15451" s="45">
        <v>26010402</v>
      </c>
      <c r="D15451" s="45" t="s">
        <v>12340</v>
      </c>
      <c r="E15451" s="45" t="s">
        <v>18836</v>
      </c>
      <c r="AF15451" s="326"/>
    </row>
    <row r="15452" spans="1:32" x14ac:dyDescent="0.25">
      <c r="A15452" s="44" t="s">
        <v>9712</v>
      </c>
      <c r="B15452" s="44" t="s">
        <v>16337</v>
      </c>
      <c r="C15452" s="45" t="s">
        <v>9959</v>
      </c>
      <c r="D15452" s="93" t="s">
        <v>3876</v>
      </c>
      <c r="E15452" s="359">
        <f>DATE(2027,5,26)</f>
        <v>46533</v>
      </c>
      <c r="F15452" s="93"/>
      <c r="G15452" s="93"/>
      <c r="H15452" s="93"/>
      <c r="I15452" s="99"/>
      <c r="J15452" s="99"/>
      <c r="K15452" s="99"/>
      <c r="L15452" s="99"/>
      <c r="M15452" s="99"/>
      <c r="N15452" s="99"/>
      <c r="O15452" s="99"/>
      <c r="P15452" s="99"/>
      <c r="Q15452" s="99"/>
      <c r="R15452" s="99"/>
      <c r="S15452" s="99"/>
      <c r="T15452" s="99"/>
      <c r="U15452" s="99"/>
      <c r="V15452" s="99"/>
      <c r="W15452" s="99"/>
      <c r="X15452" s="99"/>
      <c r="Y15452" s="99"/>
      <c r="Z15452" s="99"/>
      <c r="AF15452" s="326"/>
    </row>
    <row r="15453" spans="1:32" x14ac:dyDescent="0.3">
      <c r="A15453" s="57" t="s">
        <v>2247</v>
      </c>
      <c r="B15453" s="58" t="s">
        <v>4104</v>
      </c>
      <c r="C15453" s="62">
        <v>23022</v>
      </c>
      <c r="D15453" s="93" t="s">
        <v>5007</v>
      </c>
      <c r="E15453" s="60">
        <v>46265</v>
      </c>
      <c r="F15453" s="379"/>
      <c r="G15453" s="379"/>
      <c r="H15453" s="379"/>
      <c r="I15453" s="380"/>
      <c r="J15453" s="380"/>
      <c r="K15453" s="380"/>
      <c r="L15453" s="380"/>
      <c r="M15453" s="380"/>
      <c r="N15453" s="380"/>
      <c r="O15453" s="380"/>
      <c r="P15453" s="380"/>
      <c r="Q15453" s="380"/>
      <c r="R15453" s="380"/>
      <c r="S15453" s="380"/>
      <c r="T15453" s="380"/>
      <c r="U15453" s="380"/>
      <c r="V15453" s="380"/>
      <c r="W15453" s="380"/>
      <c r="X15453" s="380"/>
      <c r="Y15453" s="380"/>
      <c r="Z15453" s="380"/>
      <c r="AA15453" s="380"/>
      <c r="AF15453" s="326"/>
    </row>
    <row r="15454" spans="1:32" x14ac:dyDescent="0.25">
      <c r="A15454" s="99" t="s">
        <v>11872</v>
      </c>
      <c r="B15454" s="92" t="s">
        <v>11875</v>
      </c>
      <c r="C15454" s="93" t="s">
        <v>11889</v>
      </c>
      <c r="D15454" s="93" t="s">
        <v>1443</v>
      </c>
      <c r="E15454" s="94">
        <v>46389</v>
      </c>
      <c r="F15454" s="93"/>
      <c r="G15454" s="93"/>
      <c r="H15454" s="93"/>
      <c r="I15454" s="99"/>
      <c r="J15454" s="99"/>
      <c r="K15454" s="99"/>
      <c r="L15454" s="44"/>
      <c r="M15454" s="44"/>
      <c r="N15454" s="99"/>
      <c r="O15454" s="99"/>
      <c r="P15454" s="99"/>
      <c r="Q15454" s="99"/>
      <c r="R15454" s="99"/>
      <c r="S15454" s="99"/>
      <c r="T15454" s="99"/>
      <c r="U15454" s="99"/>
      <c r="V15454" s="99"/>
      <c r="W15454" s="99"/>
      <c r="X15454" s="99"/>
      <c r="Y15454" s="99"/>
      <c r="Z15454" s="99"/>
      <c r="AF15454" s="326"/>
    </row>
    <row r="15455" spans="1:32" x14ac:dyDescent="0.25">
      <c r="A15455" s="44" t="s">
        <v>17263</v>
      </c>
      <c r="B15455" s="44" t="s">
        <v>3597</v>
      </c>
      <c r="C15455" s="45">
        <v>250503</v>
      </c>
      <c r="D15455" s="45" t="s">
        <v>12340</v>
      </c>
      <c r="E15455" s="45" t="s">
        <v>16904</v>
      </c>
      <c r="AF15455" s="326"/>
    </row>
    <row r="15456" spans="1:32" x14ac:dyDescent="0.25">
      <c r="A15456" s="44" t="s">
        <v>19741</v>
      </c>
      <c r="B15456" s="44" t="s">
        <v>18852</v>
      </c>
      <c r="C15456" s="45">
        <v>260205</v>
      </c>
      <c r="D15456" s="45" t="s">
        <v>12340</v>
      </c>
      <c r="E15456" s="45" t="s">
        <v>10021</v>
      </c>
      <c r="AF15456" s="326"/>
    </row>
    <row r="15457" spans="1:32" x14ac:dyDescent="0.25">
      <c r="A15457" s="44" t="s">
        <v>19742</v>
      </c>
      <c r="B15457" s="44" t="s">
        <v>18852</v>
      </c>
      <c r="C15457" s="45">
        <v>260205</v>
      </c>
      <c r="D15457" s="45" t="s">
        <v>12340</v>
      </c>
      <c r="E15457" s="45" t="s">
        <v>10021</v>
      </c>
      <c r="AF15457" s="326"/>
    </row>
    <row r="15458" spans="1:32" x14ac:dyDescent="0.25">
      <c r="A15458" s="44" t="s">
        <v>17264</v>
      </c>
      <c r="B15458" s="44" t="s">
        <v>5447</v>
      </c>
      <c r="C15458" s="45">
        <v>250802</v>
      </c>
      <c r="D15458" s="45" t="s">
        <v>12340</v>
      </c>
      <c r="E15458" s="45" t="s">
        <v>10682</v>
      </c>
      <c r="AF15458" s="326"/>
    </row>
    <row r="15459" spans="1:32" x14ac:dyDescent="0.25">
      <c r="A15459" s="44" t="s">
        <v>8641</v>
      </c>
      <c r="B15459" s="44" t="s">
        <v>8635</v>
      </c>
      <c r="C15459" s="45" t="s">
        <v>8642</v>
      </c>
      <c r="D15459" s="46" t="s">
        <v>13037</v>
      </c>
      <c r="E15459" s="46">
        <v>46312</v>
      </c>
      <c r="AF15459" s="326"/>
    </row>
    <row r="15460" spans="1:32" x14ac:dyDescent="0.3">
      <c r="A15460" s="354" t="s">
        <v>14412</v>
      </c>
      <c r="B15460" s="354" t="s">
        <v>14410</v>
      </c>
      <c r="C15460" s="356" t="s">
        <v>14411</v>
      </c>
      <c r="D15460" s="93" t="s">
        <v>1250</v>
      </c>
      <c r="E15460" s="355">
        <v>47603</v>
      </c>
      <c r="F15460" s="93"/>
      <c r="G15460" s="93"/>
      <c r="H15460" s="93"/>
      <c r="I15460" s="99"/>
      <c r="J15460" s="99"/>
      <c r="K15460" s="99"/>
      <c r="L15460" s="99"/>
      <c r="M15460" s="99"/>
      <c r="N15460" s="99"/>
      <c r="O15460" s="99"/>
      <c r="P15460" s="99"/>
      <c r="Q15460" s="99"/>
      <c r="R15460" s="99"/>
      <c r="S15460" s="99"/>
      <c r="T15460" s="99"/>
      <c r="U15460" s="99"/>
      <c r="V15460" s="99"/>
      <c r="W15460" s="99"/>
      <c r="X15460" s="99"/>
      <c r="Y15460" s="99"/>
      <c r="Z15460" s="99"/>
      <c r="AF15460" s="326"/>
    </row>
    <row r="15461" spans="1:32" x14ac:dyDescent="0.25">
      <c r="A15461" s="44" t="s">
        <v>8351</v>
      </c>
      <c r="B15461" s="44" t="s">
        <v>8376</v>
      </c>
      <c r="C15461" s="45">
        <v>230501</v>
      </c>
      <c r="D15461" s="45" t="s">
        <v>12340</v>
      </c>
      <c r="E15461" s="45" t="s">
        <v>8252</v>
      </c>
      <c r="AF15461" s="326"/>
    </row>
    <row r="15462" spans="1:32" x14ac:dyDescent="0.25">
      <c r="A15462" s="44" t="s">
        <v>13771</v>
      </c>
      <c r="B15462" s="44" t="s">
        <v>210</v>
      </c>
      <c r="C15462" s="45">
        <v>241001</v>
      </c>
      <c r="D15462" s="45" t="s">
        <v>12340</v>
      </c>
      <c r="E15462" s="45" t="s">
        <v>5650</v>
      </c>
      <c r="AF15462" s="326"/>
    </row>
    <row r="15463" spans="1:32" x14ac:dyDescent="0.25">
      <c r="A15463" s="44" t="s">
        <v>13771</v>
      </c>
      <c r="B15463" s="44" t="s">
        <v>5639</v>
      </c>
      <c r="C15463" s="45">
        <v>26010401</v>
      </c>
      <c r="D15463" s="45" t="s">
        <v>12340</v>
      </c>
      <c r="E15463" s="45" t="s">
        <v>18836</v>
      </c>
      <c r="AF15463" s="326"/>
    </row>
    <row r="15464" spans="1:32" x14ac:dyDescent="0.25">
      <c r="A15464" s="44" t="s">
        <v>19743</v>
      </c>
      <c r="B15464" s="44" t="s">
        <v>5639</v>
      </c>
      <c r="C15464" s="45">
        <v>26010401</v>
      </c>
      <c r="D15464" s="45" t="s">
        <v>12340</v>
      </c>
      <c r="E15464" s="45" t="s">
        <v>18836</v>
      </c>
      <c r="AF15464" s="326"/>
    </row>
    <row r="15465" spans="1:32" x14ac:dyDescent="0.25">
      <c r="A15465" s="44" t="s">
        <v>19743</v>
      </c>
      <c r="B15465" s="44" t="s">
        <v>3298</v>
      </c>
      <c r="C15465" s="45">
        <v>26010402</v>
      </c>
      <c r="D15465" s="45" t="s">
        <v>12340</v>
      </c>
      <c r="E15465" s="45" t="s">
        <v>18836</v>
      </c>
      <c r="AF15465" s="326"/>
    </row>
    <row r="15466" spans="1:32" x14ac:dyDescent="0.25">
      <c r="A15466" s="99" t="s">
        <v>12205</v>
      </c>
      <c r="B15466" s="92" t="s">
        <v>12207</v>
      </c>
      <c r="C15466" s="93" t="s">
        <v>12206</v>
      </c>
      <c r="D15466" s="93" t="s">
        <v>1250</v>
      </c>
      <c r="E15466" s="94">
        <v>46317</v>
      </c>
      <c r="F15466" s="93"/>
      <c r="G15466" s="93"/>
      <c r="H15466" s="93"/>
      <c r="I15466" s="99"/>
      <c r="J15466" s="99"/>
      <c r="K15466" s="99"/>
      <c r="L15466" s="44"/>
      <c r="M15466" s="44"/>
      <c r="N15466" s="99"/>
      <c r="O15466" s="99"/>
      <c r="P15466" s="99"/>
      <c r="Q15466" s="99"/>
      <c r="R15466" s="99"/>
      <c r="S15466" s="99"/>
      <c r="T15466" s="99"/>
      <c r="U15466" s="99"/>
      <c r="V15466" s="99"/>
      <c r="W15466" s="99"/>
      <c r="X15466" s="99"/>
      <c r="Y15466" s="99"/>
      <c r="Z15466" s="99"/>
      <c r="AA15466" s="380"/>
      <c r="AF15466" s="326"/>
    </row>
    <row r="15467" spans="1:32" x14ac:dyDescent="0.25">
      <c r="A15467" s="44" t="s">
        <v>12205</v>
      </c>
      <c r="B15467" s="44" t="s">
        <v>967</v>
      </c>
      <c r="C15467" s="45">
        <v>250601</v>
      </c>
      <c r="D15467" s="45" t="s">
        <v>12340</v>
      </c>
      <c r="E15467" s="45" t="s">
        <v>16905</v>
      </c>
      <c r="AF15467" s="326"/>
    </row>
    <row r="15468" spans="1:32" x14ac:dyDescent="0.25">
      <c r="A15468" s="44" t="s">
        <v>19744</v>
      </c>
      <c r="B15468" s="44" t="s">
        <v>2433</v>
      </c>
      <c r="C15468" s="45">
        <v>230105</v>
      </c>
      <c r="D15468" s="45" t="s">
        <v>12340</v>
      </c>
      <c r="E15468" s="45" t="s">
        <v>5580</v>
      </c>
      <c r="AF15468" s="326"/>
    </row>
    <row r="15469" spans="1:32" x14ac:dyDescent="0.3">
      <c r="A15469" s="372" t="s">
        <v>119</v>
      </c>
      <c r="B15469" s="372" t="s">
        <v>2787</v>
      </c>
      <c r="C15469" s="125" t="s">
        <v>8393</v>
      </c>
      <c r="D15469" s="32" t="s">
        <v>20621</v>
      </c>
      <c r="E15469" s="125" t="s">
        <v>4471</v>
      </c>
      <c r="F15469" s="125" t="s">
        <v>1236</v>
      </c>
      <c r="G15469" s="125" t="s">
        <v>1237</v>
      </c>
      <c r="AF15469" s="326"/>
    </row>
    <row r="15470" spans="1:32" x14ac:dyDescent="0.25">
      <c r="A15470" s="99" t="s">
        <v>119</v>
      </c>
      <c r="B15470" s="111" t="s">
        <v>1216</v>
      </c>
      <c r="C15470" s="56" t="s">
        <v>2854</v>
      </c>
      <c r="D15470" s="146" t="s">
        <v>2279</v>
      </c>
      <c r="E15470" s="69">
        <v>45227</v>
      </c>
      <c r="F15470" s="93"/>
      <c r="G15470" s="93"/>
      <c r="H15470" s="93"/>
      <c r="I15470" s="99"/>
      <c r="J15470" s="99"/>
      <c r="K15470" s="99"/>
      <c r="L15470" s="44"/>
      <c r="M15470" s="44"/>
      <c r="N15470" s="99"/>
      <c r="O15470" s="99"/>
      <c r="P15470" s="99"/>
      <c r="Q15470" s="99"/>
      <c r="R15470" s="99"/>
      <c r="S15470" s="99"/>
      <c r="T15470" s="99"/>
      <c r="U15470" s="99"/>
      <c r="V15470" s="99"/>
      <c r="W15470" s="99"/>
      <c r="X15470" s="99"/>
      <c r="Y15470" s="99"/>
      <c r="Z15470" s="99"/>
      <c r="AF15470" s="326"/>
    </row>
    <row r="15471" spans="1:32" x14ac:dyDescent="0.25">
      <c r="A15471" s="44" t="s">
        <v>119</v>
      </c>
      <c r="B15471" s="44" t="s">
        <v>13169</v>
      </c>
      <c r="C15471" s="45">
        <v>19.25</v>
      </c>
      <c r="D15471" s="45" t="s">
        <v>13565</v>
      </c>
      <c r="E15471" s="46">
        <v>47664</v>
      </c>
      <c r="F15471" s="45"/>
      <c r="G15471" s="93"/>
      <c r="H15471" s="93"/>
      <c r="I15471" s="99"/>
      <c r="J15471" s="99"/>
      <c r="K15471" s="99"/>
      <c r="L15471" s="99"/>
      <c r="M15471" s="99"/>
      <c r="N15471" s="99"/>
      <c r="O15471" s="99"/>
      <c r="P15471" s="99"/>
      <c r="Q15471" s="99"/>
      <c r="R15471" s="99"/>
      <c r="S15471" s="99"/>
      <c r="T15471" s="99"/>
      <c r="U15471" s="99"/>
      <c r="V15471" s="99"/>
      <c r="W15471" s="99"/>
      <c r="X15471" s="99"/>
      <c r="Y15471" s="99"/>
      <c r="Z15471" s="99"/>
      <c r="AF15471" s="326"/>
    </row>
    <row r="15472" spans="1:32" x14ac:dyDescent="0.25">
      <c r="A15472" s="44" t="s">
        <v>119</v>
      </c>
      <c r="B15472" s="44" t="s">
        <v>5447</v>
      </c>
      <c r="C15472" s="45">
        <v>220802</v>
      </c>
      <c r="D15472" s="45" t="s">
        <v>12340</v>
      </c>
      <c r="E15472" s="45" t="s">
        <v>5239</v>
      </c>
      <c r="AF15472" s="326"/>
    </row>
    <row r="15473" spans="1:32" x14ac:dyDescent="0.25">
      <c r="A15473" s="44" t="s">
        <v>11080</v>
      </c>
      <c r="B15473" s="44" t="s">
        <v>6060</v>
      </c>
      <c r="C15473" s="56" t="s">
        <v>11081</v>
      </c>
      <c r="D15473" s="56" t="s">
        <v>4064</v>
      </c>
      <c r="E15473" s="69">
        <v>45838</v>
      </c>
      <c r="F15473" s="93"/>
      <c r="G15473" s="93"/>
      <c r="H15473" s="93"/>
      <c r="I15473" s="99"/>
      <c r="J15473" s="99"/>
      <c r="K15473" s="99"/>
      <c r="L15473" s="44"/>
      <c r="M15473" s="44"/>
      <c r="N15473" s="99"/>
      <c r="O15473" s="99"/>
      <c r="P15473" s="99"/>
      <c r="Q15473" s="99"/>
      <c r="R15473" s="99"/>
      <c r="S15473" s="99"/>
      <c r="T15473" s="99"/>
      <c r="U15473" s="99"/>
      <c r="V15473" s="99"/>
      <c r="W15473" s="99"/>
      <c r="X15473" s="99"/>
      <c r="Y15473" s="99"/>
      <c r="Z15473" s="99"/>
      <c r="AF15473" s="326"/>
    </row>
    <row r="15474" spans="1:32" x14ac:dyDescent="0.25">
      <c r="A15474" s="256" t="s">
        <v>9207</v>
      </c>
      <c r="B15474" s="256" t="s">
        <v>9158</v>
      </c>
      <c r="C15474" s="53" t="s">
        <v>9280</v>
      </c>
      <c r="D15474" s="93" t="s">
        <v>5891</v>
      </c>
      <c r="E15474" s="257">
        <v>47059</v>
      </c>
      <c r="F15474" s="93"/>
      <c r="G15474" s="93"/>
      <c r="H15474" s="93"/>
      <c r="I15474" s="99"/>
      <c r="J15474" s="99"/>
      <c r="K15474" s="99"/>
      <c r="L15474" s="99"/>
      <c r="M15474" s="99"/>
      <c r="N15474" s="99"/>
      <c r="O15474" s="99"/>
      <c r="P15474" s="99"/>
      <c r="Q15474" s="99"/>
      <c r="R15474" s="99"/>
      <c r="S15474" s="99"/>
      <c r="T15474" s="99"/>
      <c r="U15474" s="99"/>
      <c r="V15474" s="99"/>
      <c r="W15474" s="99"/>
      <c r="X15474" s="99"/>
      <c r="Y15474" s="99"/>
      <c r="Z15474" s="99"/>
      <c r="AF15474" s="326"/>
    </row>
    <row r="15475" spans="1:32" x14ac:dyDescent="0.25">
      <c r="A15475" s="44" t="s">
        <v>6859</v>
      </c>
      <c r="B15475" s="44" t="s">
        <v>6798</v>
      </c>
      <c r="C15475" s="45" t="s">
        <v>10794</v>
      </c>
      <c r="D15475" s="46" t="s">
        <v>13037</v>
      </c>
      <c r="E15475" s="46">
        <v>46568</v>
      </c>
      <c r="AF15475" s="326"/>
    </row>
    <row r="15476" spans="1:32" x14ac:dyDescent="0.25">
      <c r="A15476" s="44" t="s">
        <v>6859</v>
      </c>
      <c r="B15476" s="44" t="s">
        <v>6798</v>
      </c>
      <c r="C15476" s="45" t="s">
        <v>10794</v>
      </c>
      <c r="D15476" s="46" t="s">
        <v>13037</v>
      </c>
      <c r="E15476" s="46">
        <v>46568</v>
      </c>
      <c r="AF15476" s="326"/>
    </row>
    <row r="15477" spans="1:32" x14ac:dyDescent="0.25">
      <c r="A15477" s="44" t="s">
        <v>6860</v>
      </c>
      <c r="B15477" s="44" t="s">
        <v>6798</v>
      </c>
      <c r="C15477" s="45" t="s">
        <v>10796</v>
      </c>
      <c r="D15477" s="46" t="s">
        <v>13037</v>
      </c>
      <c r="E15477" s="46">
        <v>46568</v>
      </c>
      <c r="AF15477" s="326"/>
    </row>
    <row r="15478" spans="1:32" x14ac:dyDescent="0.25">
      <c r="A15478" s="44" t="s">
        <v>6860</v>
      </c>
      <c r="B15478" s="44" t="s">
        <v>6798</v>
      </c>
      <c r="C15478" s="45" t="s">
        <v>10796</v>
      </c>
      <c r="D15478" s="46" t="s">
        <v>13037</v>
      </c>
      <c r="E15478" s="46">
        <v>46568</v>
      </c>
      <c r="AF15478" s="326"/>
    </row>
    <row r="15479" spans="1:32" x14ac:dyDescent="0.25">
      <c r="A15479" s="44" t="s">
        <v>3124</v>
      </c>
      <c r="B15479" s="44" t="s">
        <v>5447</v>
      </c>
      <c r="C15479" s="45">
        <v>230807</v>
      </c>
      <c r="D15479" s="45" t="s">
        <v>12340</v>
      </c>
      <c r="E15479" s="45" t="s">
        <v>8966</v>
      </c>
      <c r="AF15479" s="326"/>
    </row>
    <row r="15480" spans="1:32" x14ac:dyDescent="0.25">
      <c r="A15480" s="44" t="s">
        <v>2719</v>
      </c>
      <c r="B15480" s="44" t="s">
        <v>20344</v>
      </c>
      <c r="C15480" s="45" t="s">
        <v>8813</v>
      </c>
      <c r="D15480" s="32" t="s">
        <v>12570</v>
      </c>
      <c r="E15480" s="46">
        <v>46387</v>
      </c>
      <c r="AF15480" s="326"/>
    </row>
    <row r="15481" spans="1:32" x14ac:dyDescent="0.25">
      <c r="A15481" s="44" t="s">
        <v>876</v>
      </c>
      <c r="B15481" s="44" t="s">
        <v>3298</v>
      </c>
      <c r="C15481" s="45">
        <v>23010402</v>
      </c>
      <c r="D15481" s="45" t="s">
        <v>12340</v>
      </c>
      <c r="E15481" s="45" t="s">
        <v>5640</v>
      </c>
      <c r="AF15481" s="326"/>
    </row>
    <row r="15482" spans="1:32" x14ac:dyDescent="0.25">
      <c r="A15482" s="44" t="s">
        <v>876</v>
      </c>
      <c r="B15482" s="44" t="s">
        <v>8378</v>
      </c>
      <c r="C15482" s="45">
        <v>23060201</v>
      </c>
      <c r="D15482" s="45" t="s">
        <v>12340</v>
      </c>
      <c r="E15482" s="45" t="s">
        <v>4471</v>
      </c>
      <c r="AF15482" s="326"/>
    </row>
    <row r="15483" spans="1:32" x14ac:dyDescent="0.25">
      <c r="A15483" s="44" t="s">
        <v>876</v>
      </c>
      <c r="B15483" s="44" t="s">
        <v>969</v>
      </c>
      <c r="C15483" s="45">
        <v>23060202</v>
      </c>
      <c r="D15483" s="45" t="s">
        <v>12340</v>
      </c>
      <c r="E15483" s="45" t="s">
        <v>4471</v>
      </c>
      <c r="AF15483" s="326"/>
    </row>
    <row r="15484" spans="1:32" x14ac:dyDescent="0.25">
      <c r="A15484" s="44" t="s">
        <v>8871</v>
      </c>
      <c r="B15484" s="44" t="s">
        <v>20344</v>
      </c>
      <c r="C15484" s="45" t="s">
        <v>8813</v>
      </c>
      <c r="D15484" s="32" t="s">
        <v>12570</v>
      </c>
      <c r="E15484" s="46">
        <v>46387</v>
      </c>
      <c r="AF15484" s="326"/>
    </row>
    <row r="15485" spans="1:32" x14ac:dyDescent="0.25">
      <c r="A15485" s="44" t="s">
        <v>10325</v>
      </c>
      <c r="B15485" s="92" t="s">
        <v>10390</v>
      </c>
      <c r="C15485" s="56" t="s">
        <v>10120</v>
      </c>
      <c r="D15485" s="146" t="s">
        <v>10389</v>
      </c>
      <c r="E15485" s="107">
        <v>45838</v>
      </c>
      <c r="F15485" s="93"/>
      <c r="G15485" s="93"/>
      <c r="H15485" s="93"/>
      <c r="I15485" s="99"/>
      <c r="J15485" s="99"/>
      <c r="K15485" s="99"/>
      <c r="L15485" s="44"/>
      <c r="M15485" s="44"/>
      <c r="N15485" s="99"/>
      <c r="O15485" s="99"/>
      <c r="P15485" s="99"/>
      <c r="Q15485" s="99"/>
      <c r="R15485" s="99"/>
      <c r="S15485" s="99"/>
      <c r="T15485" s="99"/>
      <c r="U15485" s="99"/>
      <c r="V15485" s="99"/>
      <c r="W15485" s="99"/>
      <c r="X15485" s="99"/>
      <c r="Y15485" s="99"/>
      <c r="Z15485" s="99"/>
      <c r="AF15485" s="326"/>
    </row>
    <row r="15486" spans="1:32" x14ac:dyDescent="0.25">
      <c r="A15486" s="44" t="s">
        <v>7070</v>
      </c>
      <c r="B15486" s="44" t="s">
        <v>3298</v>
      </c>
      <c r="C15486" s="45">
        <v>23010402</v>
      </c>
      <c r="D15486" s="45" t="s">
        <v>12340</v>
      </c>
      <c r="E15486" s="45" t="s">
        <v>5640</v>
      </c>
      <c r="AF15486" s="326"/>
    </row>
    <row r="15487" spans="1:32" x14ac:dyDescent="0.3">
      <c r="A15487" s="372" t="s">
        <v>13941</v>
      </c>
      <c r="B15487" s="372" t="s">
        <v>16724</v>
      </c>
      <c r="C15487" s="125" t="s">
        <v>14353</v>
      </c>
      <c r="D15487" s="32" t="s">
        <v>20621</v>
      </c>
      <c r="E15487" s="125" t="s">
        <v>13567</v>
      </c>
      <c r="F15487" s="125" t="s">
        <v>1236</v>
      </c>
      <c r="G15487" s="125" t="s">
        <v>1237</v>
      </c>
      <c r="AF15487" s="326"/>
    </row>
    <row r="15488" spans="1:32" x14ac:dyDescent="0.25">
      <c r="A15488" s="44" t="s">
        <v>417</v>
      </c>
      <c r="B15488" s="92" t="s">
        <v>3574</v>
      </c>
      <c r="C15488" s="93" t="s">
        <v>8458</v>
      </c>
      <c r="D15488" s="93" t="s">
        <v>1250</v>
      </c>
      <c r="E15488" s="94">
        <v>46496</v>
      </c>
      <c r="F15488" s="93"/>
      <c r="G15488" s="93"/>
      <c r="H15488" s="93"/>
      <c r="I15488" s="99"/>
      <c r="J15488" s="99"/>
      <c r="K15488" s="99"/>
      <c r="L15488" s="44"/>
      <c r="M15488" s="44"/>
      <c r="N15488" s="99"/>
      <c r="O15488" s="99"/>
      <c r="P15488" s="99"/>
      <c r="Q15488" s="99"/>
      <c r="R15488" s="99"/>
      <c r="S15488" s="99"/>
      <c r="T15488" s="99"/>
      <c r="U15488" s="99"/>
      <c r="V15488" s="99"/>
      <c r="W15488" s="99"/>
      <c r="X15488" s="99"/>
      <c r="Y15488" s="99"/>
      <c r="Z15488" s="99"/>
      <c r="AF15488" s="326"/>
    </row>
    <row r="15489" spans="1:32" x14ac:dyDescent="0.25">
      <c r="A15489" s="44" t="s">
        <v>417</v>
      </c>
      <c r="B15489" s="44" t="s">
        <v>7117</v>
      </c>
      <c r="C15489" s="45">
        <v>260203</v>
      </c>
      <c r="D15489" s="45" t="s">
        <v>12340</v>
      </c>
      <c r="E15489" s="45" t="s">
        <v>10021</v>
      </c>
      <c r="AF15489" s="326"/>
    </row>
    <row r="15490" spans="1:32" x14ac:dyDescent="0.25">
      <c r="A15490" s="44" t="s">
        <v>17601</v>
      </c>
      <c r="B15490" s="44" t="s">
        <v>17602</v>
      </c>
      <c r="C15490" s="45" t="s">
        <v>17603</v>
      </c>
      <c r="D15490" s="45" t="s">
        <v>1901</v>
      </c>
      <c r="E15490" s="46">
        <v>47979</v>
      </c>
      <c r="F15490" s="93"/>
      <c r="G15490" s="93"/>
      <c r="H15490" s="93"/>
      <c r="I15490" s="99"/>
      <c r="J15490" s="99"/>
      <c r="K15490" s="99"/>
      <c r="L15490" s="99"/>
      <c r="M15490" s="99"/>
      <c r="N15490" s="99"/>
      <c r="O15490" s="99"/>
      <c r="P15490" s="99"/>
      <c r="Q15490" s="99"/>
      <c r="R15490" s="99"/>
      <c r="S15490" s="99"/>
      <c r="T15490" s="99"/>
      <c r="U15490" s="99"/>
      <c r="V15490" s="99"/>
      <c r="W15490" s="99"/>
      <c r="X15490" s="99"/>
      <c r="Y15490" s="99"/>
      <c r="Z15490" s="99"/>
      <c r="AF15490" s="326"/>
    </row>
    <row r="15491" spans="1:32" x14ac:dyDescent="0.25">
      <c r="A15491" s="44" t="s">
        <v>17763</v>
      </c>
      <c r="B15491" s="44" t="s">
        <v>17723</v>
      </c>
      <c r="C15491" s="45" t="s">
        <v>17764</v>
      </c>
      <c r="D15491" s="46" t="s">
        <v>13037</v>
      </c>
      <c r="E15491" s="46">
        <v>46309</v>
      </c>
      <c r="AF15491" s="326"/>
    </row>
    <row r="15492" spans="1:32" x14ac:dyDescent="0.25">
      <c r="A15492" s="44" t="s">
        <v>13078</v>
      </c>
      <c r="B15492" s="92" t="s">
        <v>13084</v>
      </c>
      <c r="C15492" s="93" t="s">
        <v>13054</v>
      </c>
      <c r="D15492" s="93" t="s">
        <v>1250</v>
      </c>
      <c r="E15492" s="94">
        <v>47208</v>
      </c>
      <c r="F15492" s="93"/>
      <c r="G15492" s="93"/>
      <c r="H15492" s="93"/>
      <c r="I15492" s="99"/>
      <c r="J15492" s="99"/>
      <c r="K15492" s="99"/>
      <c r="L15492" s="99"/>
      <c r="M15492" s="99"/>
      <c r="N15492" s="99"/>
      <c r="O15492" s="99"/>
      <c r="P15492" s="99"/>
      <c r="Q15492" s="99"/>
      <c r="R15492" s="99"/>
      <c r="S15492" s="99"/>
      <c r="T15492" s="99"/>
      <c r="U15492" s="99"/>
      <c r="V15492" s="99"/>
      <c r="W15492" s="99"/>
      <c r="X15492" s="99"/>
      <c r="Y15492" s="99"/>
      <c r="Z15492" s="99"/>
      <c r="AF15492" s="326"/>
    </row>
    <row r="15493" spans="1:32" x14ac:dyDescent="0.25">
      <c r="A15493" s="44" t="s">
        <v>5845</v>
      </c>
      <c r="B15493" s="44" t="s">
        <v>20379</v>
      </c>
      <c r="C15493" s="45" t="s">
        <v>5843</v>
      </c>
      <c r="D15493" s="32" t="s">
        <v>12570</v>
      </c>
      <c r="E15493" s="46">
        <v>46599</v>
      </c>
      <c r="AF15493" s="326"/>
    </row>
    <row r="15494" spans="1:32" x14ac:dyDescent="0.25">
      <c r="A15494" s="135" t="s">
        <v>11914</v>
      </c>
      <c r="B15494" s="131" t="s">
        <v>1251</v>
      </c>
      <c r="C15494" s="96" t="s">
        <v>6208</v>
      </c>
      <c r="D15494" s="96" t="s">
        <v>1250</v>
      </c>
      <c r="E15494" s="94">
        <v>46228</v>
      </c>
      <c r="F15494" s="93"/>
      <c r="G15494" s="93"/>
      <c r="H15494" s="93"/>
      <c r="I15494" s="99"/>
      <c r="J15494" s="99"/>
      <c r="K15494" s="99"/>
      <c r="L15494" s="44"/>
      <c r="M15494" s="44"/>
      <c r="N15494" s="99"/>
      <c r="O15494" s="99"/>
      <c r="P15494" s="99"/>
      <c r="Q15494" s="99"/>
      <c r="R15494" s="99"/>
      <c r="S15494" s="99"/>
      <c r="T15494" s="99"/>
      <c r="U15494" s="99"/>
      <c r="V15494" s="99"/>
      <c r="W15494" s="99"/>
      <c r="X15494" s="99"/>
      <c r="Y15494" s="99"/>
      <c r="Z15494" s="99"/>
      <c r="AA15494" s="380"/>
      <c r="AF15494" s="326"/>
    </row>
    <row r="15495" spans="1:32" x14ac:dyDescent="0.25">
      <c r="A15495" s="44" t="s">
        <v>10326</v>
      </c>
      <c r="B15495" s="92" t="s">
        <v>10390</v>
      </c>
      <c r="C15495" s="56" t="s">
        <v>10120</v>
      </c>
      <c r="D15495" s="146" t="s">
        <v>10389</v>
      </c>
      <c r="E15495" s="107">
        <v>45838</v>
      </c>
      <c r="F15495" s="93"/>
      <c r="G15495" s="93"/>
      <c r="H15495" s="93"/>
      <c r="I15495" s="99"/>
      <c r="J15495" s="99"/>
      <c r="K15495" s="99"/>
      <c r="L15495" s="44"/>
      <c r="M15495" s="44"/>
      <c r="N15495" s="99"/>
      <c r="O15495" s="99"/>
      <c r="P15495" s="99"/>
      <c r="Q15495" s="99"/>
      <c r="R15495" s="99"/>
      <c r="S15495" s="99"/>
      <c r="T15495" s="99"/>
      <c r="U15495" s="99"/>
      <c r="V15495" s="99"/>
      <c r="W15495" s="99"/>
      <c r="X15495" s="99"/>
      <c r="Y15495" s="99"/>
      <c r="Z15495" s="99"/>
      <c r="AF15495" s="326"/>
    </row>
    <row r="15496" spans="1:32" x14ac:dyDescent="0.25">
      <c r="A15496" s="44" t="s">
        <v>10540</v>
      </c>
      <c r="B15496" s="44" t="s">
        <v>16338</v>
      </c>
      <c r="C15496" s="45" t="s">
        <v>10611</v>
      </c>
      <c r="D15496" s="93" t="s">
        <v>3876</v>
      </c>
      <c r="E15496" s="359">
        <f>DATE(2028,3,27)</f>
        <v>46839</v>
      </c>
      <c r="F15496" s="93"/>
      <c r="G15496" s="93"/>
      <c r="H15496" s="93"/>
      <c r="I15496" s="99"/>
      <c r="J15496" s="99"/>
      <c r="K15496" s="99"/>
      <c r="L15496" s="99"/>
      <c r="M15496" s="99"/>
      <c r="N15496" s="99"/>
      <c r="O15496" s="99"/>
      <c r="P15496" s="99"/>
      <c r="Q15496" s="99"/>
      <c r="R15496" s="99"/>
      <c r="S15496" s="99"/>
      <c r="T15496" s="99"/>
      <c r="U15496" s="99"/>
      <c r="V15496" s="99"/>
      <c r="W15496" s="99"/>
      <c r="X15496" s="99"/>
      <c r="Y15496" s="99"/>
      <c r="Z15496" s="99"/>
      <c r="AF15496" s="326"/>
    </row>
    <row r="15497" spans="1:32" x14ac:dyDescent="0.25">
      <c r="A15497" s="44" t="s">
        <v>1583</v>
      </c>
      <c r="B15497" s="44" t="s">
        <v>4289</v>
      </c>
      <c r="C15497" s="45" t="s">
        <v>4290</v>
      </c>
      <c r="D15497" s="93" t="s">
        <v>18817</v>
      </c>
      <c r="E15497" s="45" t="s">
        <v>18705</v>
      </c>
      <c r="F15497" s="379"/>
      <c r="G15497" s="379"/>
      <c r="H15497" s="379"/>
      <c r="I15497" s="380"/>
      <c r="J15497" s="380"/>
      <c r="K15497" s="380"/>
      <c r="L15497" s="380"/>
      <c r="M15497" s="380"/>
      <c r="N15497" s="380"/>
      <c r="O15497" s="380"/>
      <c r="P15497" s="380"/>
      <c r="Q15497" s="380"/>
      <c r="R15497" s="380"/>
      <c r="S15497" s="380"/>
      <c r="T15497" s="380"/>
      <c r="U15497" s="380"/>
      <c r="V15497" s="380"/>
      <c r="W15497" s="380"/>
      <c r="X15497" s="380"/>
      <c r="Y15497" s="380"/>
      <c r="Z15497" s="380"/>
      <c r="AA15497" s="380"/>
      <c r="AF15497" s="326"/>
    </row>
    <row r="15498" spans="1:32" x14ac:dyDescent="0.25">
      <c r="A15498" s="44" t="s">
        <v>1583</v>
      </c>
      <c r="B15498" s="44" t="s">
        <v>4289</v>
      </c>
      <c r="C15498" s="45" t="s">
        <v>4290</v>
      </c>
      <c r="D15498" s="45" t="s">
        <v>10697</v>
      </c>
      <c r="E15498" s="45" t="s">
        <v>4291</v>
      </c>
      <c r="F15498" s="93"/>
      <c r="G15498" s="93"/>
      <c r="H15498" s="93"/>
      <c r="I15498" s="99"/>
      <c r="J15498" s="99"/>
      <c r="K15498" s="99"/>
      <c r="L15498" s="44"/>
      <c r="M15498" s="44"/>
      <c r="N15498" s="99"/>
      <c r="O15498" s="99"/>
      <c r="P15498" s="99"/>
      <c r="Q15498" s="99"/>
      <c r="R15498" s="99"/>
      <c r="S15498" s="99"/>
      <c r="T15498" s="99"/>
      <c r="U15498" s="99"/>
      <c r="V15498" s="99"/>
      <c r="W15498" s="99"/>
      <c r="X15498" s="99"/>
      <c r="Y15498" s="99"/>
      <c r="Z15498" s="99"/>
      <c r="AA15498" s="380"/>
      <c r="AF15498" s="326"/>
    </row>
    <row r="15499" spans="1:32" x14ac:dyDescent="0.3">
      <c r="A15499" s="372" t="s">
        <v>7388</v>
      </c>
      <c r="B15499" s="372" t="s">
        <v>1229</v>
      </c>
      <c r="C15499" s="125" t="s">
        <v>8403</v>
      </c>
      <c r="D15499" s="32" t="s">
        <v>20621</v>
      </c>
      <c r="E15499" s="125" t="s">
        <v>4471</v>
      </c>
      <c r="F15499" s="125" t="s">
        <v>1236</v>
      </c>
      <c r="G15499" s="125" t="s">
        <v>1237</v>
      </c>
      <c r="AF15499" s="326"/>
    </row>
    <row r="15500" spans="1:32" x14ac:dyDescent="0.25">
      <c r="A15500" s="44" t="s">
        <v>7388</v>
      </c>
      <c r="B15500" s="44" t="s">
        <v>16339</v>
      </c>
      <c r="C15500" s="45" t="s">
        <v>14976</v>
      </c>
      <c r="D15500" s="93" t="s">
        <v>3876</v>
      </c>
      <c r="E15500" s="359">
        <f>DATE(2028,12,31)</f>
        <v>47118</v>
      </c>
      <c r="F15500" s="93"/>
      <c r="G15500" s="93"/>
      <c r="H15500" s="93"/>
      <c r="I15500" s="99"/>
      <c r="J15500" s="99"/>
      <c r="K15500" s="99"/>
      <c r="L15500" s="99"/>
      <c r="M15500" s="99"/>
      <c r="N15500" s="99"/>
      <c r="O15500" s="99"/>
      <c r="P15500" s="99"/>
      <c r="Q15500" s="99"/>
      <c r="R15500" s="99"/>
      <c r="S15500" s="99"/>
      <c r="T15500" s="99"/>
      <c r="U15500" s="99"/>
      <c r="V15500" s="99"/>
      <c r="W15500" s="99"/>
      <c r="X15500" s="99"/>
      <c r="Y15500" s="99"/>
      <c r="Z15500" s="99"/>
      <c r="AF15500" s="326"/>
    </row>
    <row r="15501" spans="1:32" x14ac:dyDescent="0.25">
      <c r="A15501" s="44" t="s">
        <v>877</v>
      </c>
      <c r="B15501" s="44" t="s">
        <v>13107</v>
      </c>
      <c r="C15501" s="45">
        <v>9.24</v>
      </c>
      <c r="D15501" s="45" t="s">
        <v>13565</v>
      </c>
      <c r="E15501" s="46">
        <v>47299</v>
      </c>
      <c r="F15501" s="45"/>
      <c r="G15501" s="93"/>
      <c r="H15501" s="93"/>
      <c r="I15501" s="99"/>
      <c r="J15501" s="99"/>
      <c r="K15501" s="99"/>
      <c r="L15501" s="99"/>
      <c r="M15501" s="99"/>
      <c r="N15501" s="99"/>
      <c r="O15501" s="99"/>
      <c r="P15501" s="99"/>
      <c r="Q15501" s="99"/>
      <c r="R15501" s="99"/>
      <c r="S15501" s="99"/>
      <c r="T15501" s="99"/>
      <c r="U15501" s="99"/>
      <c r="V15501" s="99"/>
      <c r="W15501" s="99"/>
      <c r="X15501" s="99"/>
      <c r="Y15501" s="99"/>
      <c r="Z15501" s="99"/>
      <c r="AF15501" s="326"/>
    </row>
    <row r="15502" spans="1:32" x14ac:dyDescent="0.25">
      <c r="A15502" s="44" t="s">
        <v>877</v>
      </c>
      <c r="B15502" s="44" t="s">
        <v>13110</v>
      </c>
      <c r="C15502" s="45">
        <v>12.24</v>
      </c>
      <c r="D15502" s="45" t="s">
        <v>13565</v>
      </c>
      <c r="E15502" s="46">
        <v>47299</v>
      </c>
      <c r="F15502" s="45"/>
      <c r="G15502" s="93"/>
      <c r="H15502" s="93"/>
      <c r="I15502" s="99"/>
      <c r="J15502" s="99"/>
      <c r="K15502" s="99"/>
      <c r="L15502" s="99"/>
      <c r="M15502" s="99"/>
      <c r="N15502" s="99"/>
      <c r="O15502" s="99"/>
      <c r="P15502" s="99"/>
      <c r="Q15502" s="99"/>
      <c r="R15502" s="99"/>
      <c r="S15502" s="99"/>
      <c r="T15502" s="99"/>
      <c r="U15502" s="99"/>
      <c r="V15502" s="99"/>
      <c r="W15502" s="99"/>
      <c r="X15502" s="99"/>
      <c r="Y15502" s="99"/>
      <c r="Z15502" s="99"/>
      <c r="AF15502" s="326"/>
    </row>
    <row r="15503" spans="1:32" x14ac:dyDescent="0.25">
      <c r="A15503" s="100" t="s">
        <v>877</v>
      </c>
      <c r="B15503" s="92" t="s">
        <v>3574</v>
      </c>
      <c r="C15503" s="93" t="s">
        <v>3575</v>
      </c>
      <c r="D15503" s="93" t="s">
        <v>1250</v>
      </c>
      <c r="E15503" s="94">
        <v>46496</v>
      </c>
      <c r="F15503" s="93"/>
      <c r="G15503" s="93"/>
      <c r="H15503" s="93"/>
      <c r="I15503" s="99"/>
      <c r="J15503" s="99"/>
      <c r="K15503" s="99"/>
      <c r="L15503" s="44"/>
      <c r="M15503" s="44"/>
      <c r="N15503" s="99"/>
      <c r="O15503" s="99"/>
      <c r="P15503" s="99"/>
      <c r="Q15503" s="99"/>
      <c r="R15503" s="99"/>
      <c r="S15503" s="99"/>
      <c r="T15503" s="99"/>
      <c r="U15503" s="99"/>
      <c r="V15503" s="99"/>
      <c r="W15503" s="99"/>
      <c r="X15503" s="99"/>
      <c r="Y15503" s="99"/>
      <c r="Z15503" s="99"/>
      <c r="AF15503" s="326"/>
    </row>
    <row r="15504" spans="1:32" x14ac:dyDescent="0.25">
      <c r="A15504" s="44" t="s">
        <v>877</v>
      </c>
      <c r="B15504" s="44" t="s">
        <v>4313</v>
      </c>
      <c r="C15504" s="45" t="s">
        <v>15185</v>
      </c>
      <c r="D15504" s="45" t="s">
        <v>12177</v>
      </c>
      <c r="E15504" s="46">
        <v>46843</v>
      </c>
      <c r="F15504" s="93"/>
      <c r="G15504" s="93"/>
      <c r="H15504" s="93"/>
      <c r="I15504" s="99"/>
      <c r="J15504" s="99"/>
      <c r="K15504" s="99"/>
      <c r="L15504" s="99"/>
      <c r="M15504" s="99"/>
      <c r="N15504" s="99"/>
      <c r="O15504" s="99"/>
      <c r="P15504" s="99"/>
      <c r="Q15504" s="99"/>
      <c r="R15504" s="99"/>
      <c r="S15504" s="99"/>
      <c r="T15504" s="99"/>
      <c r="U15504" s="99"/>
      <c r="V15504" s="99"/>
      <c r="W15504" s="99"/>
      <c r="X15504" s="99"/>
      <c r="Y15504" s="99"/>
      <c r="Z15504" s="99"/>
      <c r="AF15504" s="326"/>
    </row>
    <row r="15505" spans="1:32" x14ac:dyDescent="0.25">
      <c r="A15505" s="44" t="s">
        <v>877</v>
      </c>
      <c r="B15505" s="44" t="s">
        <v>4313</v>
      </c>
      <c r="C15505" s="45" t="s">
        <v>15186</v>
      </c>
      <c r="D15505" s="45" t="s">
        <v>12177</v>
      </c>
      <c r="E15505" s="45" t="s">
        <v>5580</v>
      </c>
      <c r="F15505" s="93"/>
      <c r="G15505" s="93"/>
      <c r="H15505" s="93"/>
      <c r="I15505" s="99"/>
      <c r="J15505" s="99"/>
      <c r="K15505" s="99"/>
      <c r="L15505" s="99"/>
      <c r="M15505" s="99"/>
      <c r="N15505" s="99"/>
      <c r="O15505" s="99"/>
      <c r="P15505" s="99"/>
      <c r="Q15505" s="99"/>
      <c r="R15505" s="99"/>
      <c r="S15505" s="99"/>
      <c r="T15505" s="99"/>
      <c r="U15505" s="99"/>
      <c r="V15505" s="99"/>
      <c r="W15505" s="99"/>
      <c r="X15505" s="99"/>
      <c r="Y15505" s="99"/>
      <c r="Z15505" s="99"/>
      <c r="AF15505" s="326"/>
    </row>
    <row r="15506" spans="1:32" x14ac:dyDescent="0.25">
      <c r="A15506" s="44" t="s">
        <v>877</v>
      </c>
      <c r="B15506" s="44" t="s">
        <v>8173</v>
      </c>
      <c r="C15506" s="45" t="s">
        <v>15186</v>
      </c>
      <c r="D15506" s="45" t="s">
        <v>12177</v>
      </c>
      <c r="E15506" s="46">
        <v>46904</v>
      </c>
      <c r="F15506" s="93"/>
      <c r="G15506" s="93"/>
      <c r="H15506" s="93"/>
      <c r="I15506" s="99"/>
      <c r="J15506" s="99"/>
      <c r="K15506" s="99"/>
      <c r="L15506" s="44"/>
      <c r="M15506" s="44"/>
      <c r="N15506" s="99"/>
      <c r="O15506" s="99"/>
      <c r="P15506" s="99"/>
      <c r="Q15506" s="99"/>
      <c r="R15506" s="99"/>
      <c r="S15506" s="99"/>
      <c r="T15506" s="99"/>
      <c r="U15506" s="99"/>
      <c r="V15506" s="99"/>
      <c r="W15506" s="99"/>
      <c r="X15506" s="99"/>
      <c r="Y15506" s="99"/>
      <c r="Z15506" s="99"/>
      <c r="AF15506" s="326"/>
    </row>
    <row r="15507" spans="1:32" x14ac:dyDescent="0.25">
      <c r="A15507" s="44" t="s">
        <v>877</v>
      </c>
      <c r="B15507" s="44" t="s">
        <v>4313</v>
      </c>
      <c r="C15507" s="45" t="s">
        <v>15186</v>
      </c>
      <c r="D15507" s="93" t="s">
        <v>18817</v>
      </c>
      <c r="E15507" s="45" t="s">
        <v>5580</v>
      </c>
      <c r="F15507" s="379"/>
      <c r="G15507" s="379"/>
      <c r="H15507" s="379"/>
      <c r="I15507" s="380"/>
      <c r="J15507" s="380"/>
      <c r="K15507" s="380"/>
      <c r="L15507" s="380"/>
      <c r="M15507" s="380"/>
      <c r="N15507" s="380"/>
      <c r="O15507" s="380"/>
      <c r="P15507" s="380"/>
      <c r="Q15507" s="380"/>
      <c r="R15507" s="380"/>
      <c r="S15507" s="380"/>
      <c r="T15507" s="380"/>
      <c r="U15507" s="380"/>
      <c r="V15507" s="380"/>
      <c r="W15507" s="380"/>
      <c r="X15507" s="380"/>
      <c r="Y15507" s="380"/>
      <c r="Z15507" s="380"/>
      <c r="AA15507" s="380"/>
      <c r="AF15507" s="326"/>
    </row>
    <row r="15508" spans="1:32" x14ac:dyDescent="0.3">
      <c r="A15508" s="92" t="s">
        <v>877</v>
      </c>
      <c r="B15508" s="92" t="s">
        <v>4980</v>
      </c>
      <c r="C15508" s="349" t="s">
        <v>5006</v>
      </c>
      <c r="D15508" s="349" t="s">
        <v>14041</v>
      </c>
      <c r="E15508" s="351">
        <v>46752</v>
      </c>
      <c r="F15508" s="93"/>
      <c r="G15508" s="93"/>
      <c r="H15508" s="93"/>
      <c r="I15508" s="99"/>
      <c r="J15508" s="99"/>
      <c r="K15508" s="99"/>
      <c r="L15508" s="99"/>
      <c r="M15508" s="99"/>
      <c r="N15508" s="99"/>
      <c r="O15508" s="99"/>
      <c r="P15508" s="99"/>
      <c r="Q15508" s="99"/>
      <c r="R15508" s="99"/>
      <c r="S15508" s="99"/>
      <c r="T15508" s="99"/>
      <c r="U15508" s="99"/>
      <c r="V15508" s="99"/>
      <c r="W15508" s="99"/>
      <c r="X15508" s="99"/>
      <c r="Y15508" s="99"/>
      <c r="Z15508" s="99"/>
      <c r="AF15508" s="326"/>
    </row>
    <row r="15509" spans="1:32" x14ac:dyDescent="0.3">
      <c r="A15509" s="385" t="s">
        <v>1313</v>
      </c>
      <c r="B15509" s="385" t="s">
        <v>1339</v>
      </c>
      <c r="C15509" s="387">
        <v>24027</v>
      </c>
      <c r="D15509" s="93" t="s">
        <v>5007</v>
      </c>
      <c r="E15509" s="388">
        <v>46507</v>
      </c>
      <c r="AF15509" s="326"/>
    </row>
    <row r="15510" spans="1:32" x14ac:dyDescent="0.25">
      <c r="A15510" s="44" t="s">
        <v>5784</v>
      </c>
      <c r="B15510" s="44" t="s">
        <v>20332</v>
      </c>
      <c r="C15510" s="45" t="s">
        <v>5777</v>
      </c>
      <c r="D15510" s="32" t="s">
        <v>12570</v>
      </c>
      <c r="E15510" s="46">
        <v>46599</v>
      </c>
      <c r="AF15510" s="326"/>
    </row>
    <row r="15511" spans="1:32" x14ac:dyDescent="0.25">
      <c r="A15511" s="44" t="s">
        <v>9108</v>
      </c>
      <c r="B15511" s="44" t="s">
        <v>9024</v>
      </c>
      <c r="C15511" s="45">
        <v>231001</v>
      </c>
      <c r="D15511" s="45" t="s">
        <v>12340</v>
      </c>
      <c r="E15511" s="45" t="s">
        <v>2628</v>
      </c>
      <c r="AF15511" s="326"/>
    </row>
    <row r="15512" spans="1:32" x14ac:dyDescent="0.25">
      <c r="A15512" s="44" t="s">
        <v>9108</v>
      </c>
      <c r="B15512" s="44" t="s">
        <v>972</v>
      </c>
      <c r="C15512" s="45">
        <v>240803</v>
      </c>
      <c r="D15512" s="45" t="s">
        <v>12340</v>
      </c>
      <c r="E15512" s="45" t="s">
        <v>5239</v>
      </c>
      <c r="AF15512" s="326"/>
    </row>
    <row r="15513" spans="1:32" x14ac:dyDescent="0.25">
      <c r="A15513" s="44" t="s">
        <v>9108</v>
      </c>
      <c r="B15513" s="44" t="s">
        <v>7117</v>
      </c>
      <c r="C15513" s="45">
        <v>260203</v>
      </c>
      <c r="D15513" s="45" t="s">
        <v>12340</v>
      </c>
      <c r="E15513" s="45" t="s">
        <v>10021</v>
      </c>
      <c r="AF15513" s="326"/>
    </row>
    <row r="15514" spans="1:32" ht="14.4" x14ac:dyDescent="0.3">
      <c r="A15514" s="385" t="s">
        <v>4960</v>
      </c>
      <c r="B15514" s="385" t="s">
        <v>4980</v>
      </c>
      <c r="C15514" s="387" t="s">
        <v>5006</v>
      </c>
      <c r="D15514" s="93" t="s">
        <v>5007</v>
      </c>
      <c r="E15514" s="389" t="s">
        <v>10500</v>
      </c>
      <c r="AF15514" s="326"/>
    </row>
    <row r="15515" spans="1:32" x14ac:dyDescent="0.25">
      <c r="A15515" s="44" t="s">
        <v>12857</v>
      </c>
      <c r="B15515" s="44" t="s">
        <v>16340</v>
      </c>
      <c r="C15515" s="45" t="s">
        <v>12858</v>
      </c>
      <c r="D15515" s="93" t="s">
        <v>3876</v>
      </c>
      <c r="E15515" s="359">
        <f>DATE(2028,7,15)</f>
        <v>46949</v>
      </c>
      <c r="F15515" s="93"/>
      <c r="G15515" s="93"/>
      <c r="H15515" s="93"/>
      <c r="I15515" s="99"/>
      <c r="J15515" s="99"/>
      <c r="K15515" s="99"/>
      <c r="L15515" s="99"/>
      <c r="M15515" s="99"/>
      <c r="N15515" s="99"/>
      <c r="O15515" s="99"/>
      <c r="P15515" s="99"/>
      <c r="Q15515" s="99"/>
      <c r="R15515" s="99"/>
      <c r="S15515" s="99"/>
      <c r="T15515" s="99"/>
      <c r="U15515" s="99"/>
      <c r="V15515" s="99"/>
      <c r="W15515" s="99"/>
      <c r="X15515" s="99"/>
      <c r="Y15515" s="99"/>
      <c r="Z15515" s="99"/>
      <c r="AF15515" s="326"/>
    </row>
    <row r="15516" spans="1:32" x14ac:dyDescent="0.25">
      <c r="A15516" s="44" t="s">
        <v>10327</v>
      </c>
      <c r="B15516" s="92" t="s">
        <v>10390</v>
      </c>
      <c r="C15516" s="56" t="s">
        <v>10124</v>
      </c>
      <c r="D15516" s="146" t="s">
        <v>10389</v>
      </c>
      <c r="E15516" s="107">
        <v>45838</v>
      </c>
      <c r="F15516" s="93"/>
      <c r="G15516" s="93"/>
      <c r="H15516" s="93"/>
      <c r="I15516" s="99"/>
      <c r="J15516" s="99"/>
      <c r="K15516" s="99"/>
      <c r="L15516" s="44"/>
      <c r="M15516" s="44"/>
      <c r="N15516" s="99"/>
      <c r="O15516" s="99"/>
      <c r="P15516" s="99"/>
      <c r="Q15516" s="99"/>
      <c r="R15516" s="99"/>
      <c r="S15516" s="99"/>
      <c r="T15516" s="99"/>
      <c r="U15516" s="99"/>
      <c r="V15516" s="99"/>
      <c r="W15516" s="99"/>
      <c r="X15516" s="99"/>
      <c r="Y15516" s="99"/>
      <c r="Z15516" s="99"/>
      <c r="AF15516" s="326"/>
    </row>
    <row r="15517" spans="1:32" x14ac:dyDescent="0.25">
      <c r="A15517" s="44" t="s">
        <v>8998</v>
      </c>
      <c r="B15517" s="44" t="s">
        <v>8999</v>
      </c>
      <c r="C15517" s="45" t="s">
        <v>9000</v>
      </c>
      <c r="D15517" s="45" t="s">
        <v>12177</v>
      </c>
      <c r="E15517" s="45" t="s">
        <v>9001</v>
      </c>
      <c r="F15517" s="93"/>
      <c r="G15517" s="93"/>
      <c r="H15517" s="93"/>
      <c r="I15517" s="99"/>
      <c r="J15517" s="99"/>
      <c r="K15517" s="99"/>
      <c r="L15517" s="99"/>
      <c r="M15517" s="99"/>
      <c r="N15517" s="99"/>
      <c r="O15517" s="99"/>
      <c r="P15517" s="99"/>
      <c r="Q15517" s="99"/>
      <c r="R15517" s="99"/>
      <c r="S15517" s="99"/>
      <c r="T15517" s="99"/>
      <c r="U15517" s="99"/>
      <c r="V15517" s="99"/>
      <c r="W15517" s="99"/>
      <c r="X15517" s="99"/>
      <c r="Y15517" s="99"/>
      <c r="Z15517" s="99"/>
      <c r="AF15517" s="326"/>
    </row>
    <row r="15518" spans="1:32" x14ac:dyDescent="0.25">
      <c r="A15518" s="44" t="s">
        <v>8998</v>
      </c>
      <c r="B15518" s="44" t="s">
        <v>8999</v>
      </c>
      <c r="C15518" s="45" t="s">
        <v>9000</v>
      </c>
      <c r="D15518" s="93" t="s">
        <v>18817</v>
      </c>
      <c r="E15518" s="45" t="s">
        <v>9001</v>
      </c>
      <c r="F15518" s="379"/>
      <c r="G15518" s="379"/>
      <c r="H15518" s="379"/>
      <c r="I15518" s="380"/>
      <c r="J15518" s="380"/>
      <c r="K15518" s="380"/>
      <c r="L15518" s="380"/>
      <c r="M15518" s="380"/>
      <c r="N15518" s="380"/>
      <c r="O15518" s="380"/>
      <c r="P15518" s="380"/>
      <c r="Q15518" s="380"/>
      <c r="R15518" s="380"/>
      <c r="S15518" s="380"/>
      <c r="T15518" s="380"/>
      <c r="U15518" s="380"/>
      <c r="V15518" s="380"/>
      <c r="W15518" s="380"/>
      <c r="X15518" s="380"/>
      <c r="Y15518" s="380"/>
      <c r="Z15518" s="380"/>
      <c r="AA15518" s="380"/>
      <c r="AF15518" s="326"/>
    </row>
    <row r="15519" spans="1:32" x14ac:dyDescent="0.25">
      <c r="A15519" s="44" t="s">
        <v>19745</v>
      </c>
      <c r="B15519" s="44" t="s">
        <v>2433</v>
      </c>
      <c r="C15519" s="45">
        <v>250106</v>
      </c>
      <c r="D15519" s="45" t="s">
        <v>12340</v>
      </c>
      <c r="E15519" s="45" t="s">
        <v>12896</v>
      </c>
      <c r="AF15519" s="326"/>
    </row>
    <row r="15520" spans="1:32" x14ac:dyDescent="0.25">
      <c r="A15520" s="44" t="s">
        <v>138</v>
      </c>
      <c r="B15520" s="44" t="s">
        <v>162</v>
      </c>
      <c r="C15520" s="45" t="s">
        <v>5096</v>
      </c>
      <c r="D15520" s="46" t="s">
        <v>13037</v>
      </c>
      <c r="E15520" s="46">
        <v>46285</v>
      </c>
      <c r="AF15520" s="326"/>
    </row>
    <row r="15521" spans="1:32" x14ac:dyDescent="0.25">
      <c r="A15521" s="44" t="s">
        <v>138</v>
      </c>
      <c r="B15521" s="44" t="s">
        <v>162</v>
      </c>
      <c r="C15521" s="45" t="s">
        <v>5096</v>
      </c>
      <c r="D15521" s="46" t="s">
        <v>13037</v>
      </c>
      <c r="E15521" s="46">
        <v>46285</v>
      </c>
      <c r="AF15521" s="326"/>
    </row>
    <row r="15522" spans="1:32" x14ac:dyDescent="0.25">
      <c r="A15522" s="44" t="s">
        <v>1149</v>
      </c>
      <c r="B15522" s="44" t="s">
        <v>13145</v>
      </c>
      <c r="C15522" s="45">
        <v>20.239999999999998</v>
      </c>
      <c r="D15522" s="45" t="s">
        <v>13565</v>
      </c>
      <c r="E15522" s="46">
        <v>47299</v>
      </c>
      <c r="F15522" s="45"/>
      <c r="G15522" s="93"/>
      <c r="H15522" s="93"/>
      <c r="I15522" s="99"/>
      <c r="J15522" s="99"/>
      <c r="K15522" s="99"/>
      <c r="L15522" s="99"/>
      <c r="M15522" s="99"/>
      <c r="N15522" s="99"/>
      <c r="O15522" s="99"/>
      <c r="P15522" s="99"/>
      <c r="Q15522" s="99"/>
      <c r="R15522" s="99"/>
      <c r="S15522" s="99"/>
      <c r="T15522" s="99"/>
      <c r="U15522" s="99"/>
      <c r="V15522" s="99"/>
      <c r="W15522" s="99"/>
      <c r="X15522" s="99"/>
      <c r="Y15522" s="99"/>
      <c r="Z15522" s="99"/>
      <c r="AF15522" s="326"/>
    </row>
    <row r="15523" spans="1:32" x14ac:dyDescent="0.25">
      <c r="A15523" s="44" t="s">
        <v>1149</v>
      </c>
      <c r="B15523" s="44" t="s">
        <v>2433</v>
      </c>
      <c r="C15523" s="45">
        <v>230105</v>
      </c>
      <c r="D15523" s="45" t="s">
        <v>12340</v>
      </c>
      <c r="E15523" s="45" t="s">
        <v>5580</v>
      </c>
      <c r="AF15523" s="326"/>
    </row>
    <row r="15524" spans="1:32" x14ac:dyDescent="0.25">
      <c r="A15524" s="44" t="s">
        <v>606</v>
      </c>
      <c r="B15524" s="44" t="s">
        <v>20394</v>
      </c>
      <c r="C15524" s="45" t="s">
        <v>17907</v>
      </c>
      <c r="D15524" s="32" t="s">
        <v>12570</v>
      </c>
      <c r="E15524" s="46">
        <v>46446</v>
      </c>
      <c r="AF15524" s="326"/>
    </row>
    <row r="15525" spans="1:32" x14ac:dyDescent="0.25">
      <c r="A15525" s="44" t="s">
        <v>5816</v>
      </c>
      <c r="B15525" s="44" t="s">
        <v>20344</v>
      </c>
      <c r="C15525" s="45" t="s">
        <v>8813</v>
      </c>
      <c r="D15525" s="32" t="s">
        <v>12570</v>
      </c>
      <c r="E15525" s="46">
        <v>46387</v>
      </c>
      <c r="AF15525" s="326"/>
    </row>
    <row r="15526" spans="1:32" x14ac:dyDescent="0.25">
      <c r="A15526" s="44" t="s">
        <v>19746</v>
      </c>
      <c r="B15526" s="44" t="s">
        <v>965</v>
      </c>
      <c r="C15526" s="45">
        <v>220303</v>
      </c>
      <c r="D15526" s="45" t="s">
        <v>12340</v>
      </c>
      <c r="E15526" s="45" t="s">
        <v>2686</v>
      </c>
      <c r="AF15526" s="326"/>
    </row>
    <row r="15527" spans="1:32" x14ac:dyDescent="0.25">
      <c r="A15527" s="44" t="s">
        <v>19747</v>
      </c>
      <c r="B15527" s="44" t="s">
        <v>3598</v>
      </c>
      <c r="C15527" s="45">
        <v>230301</v>
      </c>
      <c r="D15527" s="45" t="s">
        <v>12340</v>
      </c>
      <c r="E15527" s="45" t="s">
        <v>5580</v>
      </c>
      <c r="AF15527" s="326"/>
    </row>
    <row r="15528" spans="1:32" x14ac:dyDescent="0.25">
      <c r="A15528" s="44" t="s">
        <v>19748</v>
      </c>
      <c r="B15528" s="44" t="s">
        <v>7650</v>
      </c>
      <c r="C15528" s="45">
        <v>230504</v>
      </c>
      <c r="D15528" s="45" t="s">
        <v>12340</v>
      </c>
      <c r="E15528" s="45" t="s">
        <v>7651</v>
      </c>
      <c r="AF15528" s="326"/>
    </row>
    <row r="15529" spans="1:32" x14ac:dyDescent="0.25">
      <c r="A15529" s="44" t="s">
        <v>19748</v>
      </c>
      <c r="B15529" s="44" t="s">
        <v>5447</v>
      </c>
      <c r="C15529" s="45">
        <v>240804</v>
      </c>
      <c r="D15529" s="45" t="s">
        <v>12340</v>
      </c>
      <c r="E15529" s="45" t="s">
        <v>12234</v>
      </c>
      <c r="AF15529" s="326"/>
    </row>
    <row r="15530" spans="1:32" x14ac:dyDescent="0.3">
      <c r="A15530" s="372" t="s">
        <v>12070</v>
      </c>
      <c r="B15530" s="372" t="s">
        <v>1224</v>
      </c>
      <c r="C15530" s="125" t="s">
        <v>11961</v>
      </c>
      <c r="D15530" s="32" t="s">
        <v>20621</v>
      </c>
      <c r="E15530" s="125" t="s">
        <v>2686</v>
      </c>
      <c r="F15530" s="125" t="s">
        <v>1236</v>
      </c>
      <c r="G15530" s="125" t="s">
        <v>1236</v>
      </c>
      <c r="AF15530" s="326"/>
    </row>
    <row r="15531" spans="1:32" x14ac:dyDescent="0.25">
      <c r="A15531" s="44" t="s">
        <v>11681</v>
      </c>
      <c r="B15531" s="44" t="s">
        <v>3298</v>
      </c>
      <c r="C15531" s="45">
        <v>24010402</v>
      </c>
      <c r="D15531" s="45" t="s">
        <v>12340</v>
      </c>
      <c r="E15531" s="45" t="s">
        <v>10021</v>
      </c>
      <c r="AF15531" s="326"/>
    </row>
    <row r="15532" spans="1:32" x14ac:dyDescent="0.25">
      <c r="A15532" s="44" t="s">
        <v>4364</v>
      </c>
      <c r="B15532" s="44" t="s">
        <v>4365</v>
      </c>
      <c r="C15532" s="45" t="s">
        <v>4366</v>
      </c>
      <c r="D15532" s="45" t="s">
        <v>12177</v>
      </c>
      <c r="E15532" s="45" t="s">
        <v>5073</v>
      </c>
      <c r="F15532" s="93"/>
      <c r="G15532" s="93"/>
      <c r="H15532" s="93"/>
      <c r="I15532" s="99"/>
      <c r="J15532" s="99"/>
      <c r="K15532" s="99"/>
      <c r="L15532" s="99"/>
      <c r="M15532" s="99"/>
      <c r="N15532" s="99"/>
      <c r="O15532" s="99"/>
      <c r="P15532" s="99"/>
      <c r="Q15532" s="99"/>
      <c r="R15532" s="99"/>
      <c r="S15532" s="99"/>
      <c r="T15532" s="99"/>
      <c r="U15532" s="99"/>
      <c r="V15532" s="99"/>
      <c r="W15532" s="99"/>
      <c r="X15532" s="99"/>
      <c r="Y15532" s="99"/>
      <c r="Z15532" s="99"/>
      <c r="AF15532" s="326"/>
    </row>
    <row r="15533" spans="1:32" x14ac:dyDescent="0.25">
      <c r="A15533" s="44" t="s">
        <v>4364</v>
      </c>
      <c r="B15533" s="44" t="s">
        <v>5254</v>
      </c>
      <c r="C15533" s="45" t="s">
        <v>5255</v>
      </c>
      <c r="D15533" s="45" t="s">
        <v>12177</v>
      </c>
      <c r="E15533" s="45" t="s">
        <v>5235</v>
      </c>
      <c r="F15533" s="93"/>
      <c r="G15533" s="93"/>
      <c r="H15533" s="93"/>
      <c r="I15533" s="99"/>
      <c r="J15533" s="99"/>
      <c r="K15533" s="99"/>
      <c r="L15533" s="99"/>
      <c r="M15533" s="99"/>
      <c r="N15533" s="99"/>
      <c r="O15533" s="99"/>
      <c r="P15533" s="99"/>
      <c r="Q15533" s="99"/>
      <c r="R15533" s="99"/>
      <c r="S15533" s="99"/>
      <c r="T15533" s="99"/>
      <c r="U15533" s="99"/>
      <c r="V15533" s="99"/>
      <c r="W15533" s="99"/>
      <c r="X15533" s="99"/>
      <c r="Y15533" s="99"/>
      <c r="Z15533" s="99"/>
      <c r="AF15533" s="326"/>
    </row>
    <row r="15534" spans="1:32" x14ac:dyDescent="0.25">
      <c r="A15534" s="44" t="s">
        <v>4364</v>
      </c>
      <c r="B15534" s="44" t="s">
        <v>15195</v>
      </c>
      <c r="C15534" s="45" t="s">
        <v>15198</v>
      </c>
      <c r="D15534" s="45" t="s">
        <v>12177</v>
      </c>
      <c r="E15534" s="45" t="s">
        <v>5640</v>
      </c>
      <c r="F15534" s="93"/>
      <c r="G15534" s="93"/>
      <c r="H15534" s="93"/>
      <c r="I15534" s="99"/>
      <c r="J15534" s="99"/>
      <c r="K15534" s="99"/>
      <c r="L15534" s="99"/>
      <c r="M15534" s="99"/>
      <c r="N15534" s="99"/>
      <c r="O15534" s="99"/>
      <c r="P15534" s="99"/>
      <c r="Q15534" s="99"/>
      <c r="R15534" s="99"/>
      <c r="S15534" s="99"/>
      <c r="T15534" s="99"/>
      <c r="U15534" s="99"/>
      <c r="V15534" s="99"/>
      <c r="W15534" s="99"/>
      <c r="X15534" s="99"/>
      <c r="Y15534" s="99"/>
      <c r="Z15534" s="99"/>
      <c r="AF15534" s="326"/>
    </row>
    <row r="15535" spans="1:32" x14ac:dyDescent="0.25">
      <c r="A15535" s="44" t="s">
        <v>4364</v>
      </c>
      <c r="B15535" s="44" t="s">
        <v>5254</v>
      </c>
      <c r="C15535" s="45" t="s">
        <v>5255</v>
      </c>
      <c r="D15535" s="93" t="s">
        <v>18817</v>
      </c>
      <c r="E15535" s="45" t="s">
        <v>5235</v>
      </c>
      <c r="F15535" s="379"/>
      <c r="G15535" s="379"/>
      <c r="H15535" s="379"/>
      <c r="I15535" s="380"/>
      <c r="J15535" s="380"/>
      <c r="K15535" s="380"/>
      <c r="L15535" s="380"/>
      <c r="M15535" s="380"/>
      <c r="N15535" s="380"/>
      <c r="O15535" s="380"/>
      <c r="P15535" s="380"/>
      <c r="Q15535" s="380"/>
      <c r="R15535" s="380"/>
      <c r="S15535" s="380"/>
      <c r="T15535" s="380"/>
      <c r="U15535" s="380"/>
      <c r="V15535" s="380"/>
      <c r="W15535" s="380"/>
      <c r="X15535" s="380"/>
      <c r="Y15535" s="380"/>
      <c r="Z15535" s="380"/>
      <c r="AA15535" s="380"/>
      <c r="AF15535" s="326"/>
    </row>
    <row r="15536" spans="1:32" x14ac:dyDescent="0.25">
      <c r="A15536" s="44" t="s">
        <v>4364</v>
      </c>
      <c r="B15536" s="44" t="s">
        <v>15195</v>
      </c>
      <c r="C15536" s="45" t="s">
        <v>15198</v>
      </c>
      <c r="D15536" s="93" t="s">
        <v>18817</v>
      </c>
      <c r="E15536" s="45" t="s">
        <v>5640</v>
      </c>
      <c r="F15536" s="379"/>
      <c r="G15536" s="379"/>
      <c r="H15536" s="379"/>
      <c r="I15536" s="380"/>
      <c r="J15536" s="380"/>
      <c r="K15536" s="380"/>
      <c r="L15536" s="380"/>
      <c r="M15536" s="380"/>
      <c r="N15536" s="380"/>
      <c r="O15536" s="380"/>
      <c r="P15536" s="380"/>
      <c r="Q15536" s="380"/>
      <c r="R15536" s="380"/>
      <c r="S15536" s="380"/>
      <c r="T15536" s="380"/>
      <c r="U15536" s="380"/>
      <c r="V15536" s="380"/>
      <c r="W15536" s="380"/>
      <c r="X15536" s="380"/>
      <c r="Y15536" s="380"/>
      <c r="Z15536" s="380"/>
      <c r="AA15536" s="380"/>
      <c r="AF15536" s="326"/>
    </row>
    <row r="15537" spans="1:32" x14ac:dyDescent="0.25">
      <c r="A15537" s="44" t="s">
        <v>4364</v>
      </c>
      <c r="B15537" s="44" t="s">
        <v>16341</v>
      </c>
      <c r="C15537" s="45" t="s">
        <v>7160</v>
      </c>
      <c r="D15537" s="93" t="s">
        <v>3876</v>
      </c>
      <c r="E15537" s="359">
        <f>DATE(2027,3,17)</f>
        <v>46463</v>
      </c>
      <c r="F15537" s="93"/>
      <c r="G15537" s="93"/>
      <c r="H15537" s="93"/>
      <c r="I15537" s="99"/>
      <c r="J15537" s="99"/>
      <c r="K15537" s="99"/>
      <c r="L15537" s="99"/>
      <c r="M15537" s="99"/>
      <c r="N15537" s="99"/>
      <c r="O15537" s="99"/>
      <c r="P15537" s="99"/>
      <c r="Q15537" s="99"/>
      <c r="R15537" s="99"/>
      <c r="S15537" s="99"/>
      <c r="T15537" s="99"/>
      <c r="U15537" s="99"/>
      <c r="V15537" s="99"/>
      <c r="W15537" s="99"/>
      <c r="X15537" s="99"/>
      <c r="Y15537" s="99"/>
      <c r="Z15537" s="99"/>
      <c r="AF15537" s="326"/>
    </row>
    <row r="15538" spans="1:32" x14ac:dyDescent="0.25">
      <c r="A15538" s="44" t="s">
        <v>4364</v>
      </c>
      <c r="B15538" s="44" t="s">
        <v>4365</v>
      </c>
      <c r="C15538" s="45" t="s">
        <v>4366</v>
      </c>
      <c r="D15538" s="45" t="s">
        <v>10697</v>
      </c>
      <c r="E15538" s="45" t="s">
        <v>5073</v>
      </c>
      <c r="F15538" s="93"/>
      <c r="G15538" s="93"/>
      <c r="H15538" s="93"/>
      <c r="I15538" s="99"/>
      <c r="J15538" s="99"/>
      <c r="K15538" s="99"/>
      <c r="L15538" s="44"/>
      <c r="M15538" s="44"/>
      <c r="N15538" s="99"/>
      <c r="O15538" s="99"/>
      <c r="P15538" s="99"/>
      <c r="Q15538" s="99"/>
      <c r="R15538" s="99"/>
      <c r="S15538" s="99"/>
      <c r="T15538" s="99"/>
      <c r="U15538" s="99"/>
      <c r="V15538" s="99"/>
      <c r="W15538" s="99"/>
      <c r="X15538" s="99"/>
      <c r="Y15538" s="99"/>
      <c r="Z15538" s="99"/>
      <c r="AF15538" s="326"/>
    </row>
    <row r="15539" spans="1:32" x14ac:dyDescent="0.25">
      <c r="A15539" s="44" t="s">
        <v>4364</v>
      </c>
      <c r="B15539" s="44" t="s">
        <v>5254</v>
      </c>
      <c r="C15539" s="45" t="s">
        <v>5255</v>
      </c>
      <c r="D15539" s="45" t="s">
        <v>10697</v>
      </c>
      <c r="E15539" s="45" t="s">
        <v>5256</v>
      </c>
      <c r="F15539" s="93"/>
      <c r="G15539" s="93"/>
      <c r="H15539" s="93"/>
      <c r="I15539" s="99"/>
      <c r="J15539" s="99"/>
      <c r="K15539" s="99"/>
      <c r="L15539" s="44"/>
      <c r="M15539" s="44"/>
      <c r="N15539" s="99"/>
      <c r="O15539" s="99"/>
      <c r="P15539" s="99"/>
      <c r="Q15539" s="99"/>
      <c r="R15539" s="99"/>
      <c r="S15539" s="99"/>
      <c r="T15539" s="99"/>
      <c r="U15539" s="99"/>
      <c r="V15539" s="99"/>
      <c r="W15539" s="99"/>
      <c r="X15539" s="99"/>
      <c r="Y15539" s="99"/>
      <c r="Z15539" s="99"/>
      <c r="AF15539" s="326"/>
    </row>
    <row r="15540" spans="1:32" x14ac:dyDescent="0.25">
      <c r="A15540" s="44" t="s">
        <v>878</v>
      </c>
      <c r="B15540" s="44" t="s">
        <v>986</v>
      </c>
      <c r="C15540" s="45">
        <v>240303</v>
      </c>
      <c r="D15540" s="45" t="s">
        <v>12340</v>
      </c>
      <c r="E15540" s="45" t="s">
        <v>2686</v>
      </c>
      <c r="AF15540" s="326"/>
    </row>
    <row r="15541" spans="1:32" x14ac:dyDescent="0.25">
      <c r="A15541" s="44" t="s">
        <v>5340</v>
      </c>
      <c r="B15541" s="44" t="s">
        <v>16131</v>
      </c>
      <c r="C15541" s="45" t="s">
        <v>5413</v>
      </c>
      <c r="D15541" s="93" t="s">
        <v>3876</v>
      </c>
      <c r="E15541" s="359">
        <f>DATE(2026,11,29)</f>
        <v>46355</v>
      </c>
      <c r="F15541" s="93"/>
      <c r="G15541" s="93"/>
      <c r="H15541" s="93"/>
      <c r="I15541" s="99"/>
      <c r="J15541" s="99"/>
      <c r="K15541" s="99"/>
      <c r="L15541" s="99"/>
      <c r="M15541" s="99"/>
      <c r="N15541" s="99"/>
      <c r="O15541" s="99"/>
      <c r="P15541" s="99"/>
      <c r="Q15541" s="99"/>
      <c r="R15541" s="99"/>
      <c r="S15541" s="99"/>
      <c r="T15541" s="99"/>
      <c r="U15541" s="99"/>
      <c r="V15541" s="99"/>
      <c r="W15541" s="99"/>
      <c r="X15541" s="99"/>
      <c r="Y15541" s="99"/>
      <c r="Z15541" s="99"/>
      <c r="AA15541" s="380"/>
      <c r="AF15541" s="326"/>
    </row>
    <row r="15542" spans="1:32" x14ac:dyDescent="0.3">
      <c r="A15542" s="372" t="s">
        <v>5693</v>
      </c>
      <c r="B15542" s="372" t="s">
        <v>12349</v>
      </c>
      <c r="C15542" s="125" t="s">
        <v>12350</v>
      </c>
      <c r="D15542" s="32" t="s">
        <v>20621</v>
      </c>
      <c r="E15542" s="125" t="s">
        <v>5075</v>
      </c>
      <c r="F15542" s="125" t="s">
        <v>1236</v>
      </c>
      <c r="G15542" s="125" t="s">
        <v>1237</v>
      </c>
      <c r="AF15542" s="326"/>
    </row>
    <row r="15543" spans="1:32" x14ac:dyDescent="0.25">
      <c r="A15543" s="44" t="s">
        <v>5693</v>
      </c>
      <c r="B15543" s="44" t="s">
        <v>11654</v>
      </c>
      <c r="C15543" s="45">
        <v>25050202</v>
      </c>
      <c r="D15543" s="45" t="s">
        <v>12340</v>
      </c>
      <c r="E15543" s="45" t="s">
        <v>7651</v>
      </c>
      <c r="AF15543" s="326"/>
    </row>
    <row r="15544" spans="1:32" x14ac:dyDescent="0.25">
      <c r="A15544" s="44" t="s">
        <v>5693</v>
      </c>
      <c r="B15544" s="44" t="s">
        <v>19011</v>
      </c>
      <c r="C15544" s="45">
        <v>25050201</v>
      </c>
      <c r="D15544" s="45" t="s">
        <v>12340</v>
      </c>
      <c r="E15544" s="45" t="s">
        <v>7651</v>
      </c>
      <c r="AF15544" s="326"/>
    </row>
    <row r="15545" spans="1:32" x14ac:dyDescent="0.25">
      <c r="A15545" s="44" t="s">
        <v>11682</v>
      </c>
      <c r="B15545" s="44" t="s">
        <v>966</v>
      </c>
      <c r="C15545" s="45">
        <v>22010702</v>
      </c>
      <c r="D15545" s="45" t="s">
        <v>12340</v>
      </c>
      <c r="E15545" s="45" t="s">
        <v>5444</v>
      </c>
      <c r="AF15545" s="326"/>
    </row>
    <row r="15546" spans="1:32" x14ac:dyDescent="0.25">
      <c r="A15546" s="44" t="s">
        <v>470</v>
      </c>
      <c r="B15546" s="44" t="s">
        <v>20357</v>
      </c>
      <c r="C15546" s="45" t="s">
        <v>8814</v>
      </c>
      <c r="D15546" s="32" t="s">
        <v>12570</v>
      </c>
      <c r="E15546" s="46">
        <v>46477</v>
      </c>
      <c r="AF15546" s="326"/>
    </row>
    <row r="15547" spans="1:32" x14ac:dyDescent="0.3">
      <c r="A15547" s="372" t="s">
        <v>12071</v>
      </c>
      <c r="B15547" s="372" t="s">
        <v>1207</v>
      </c>
      <c r="C15547" s="125" t="s">
        <v>11906</v>
      </c>
      <c r="D15547" s="32" t="s">
        <v>20621</v>
      </c>
      <c r="E15547" s="125" t="s">
        <v>7992</v>
      </c>
      <c r="F15547" s="125" t="s">
        <v>1236</v>
      </c>
      <c r="G15547" s="125" t="s">
        <v>1237</v>
      </c>
      <c r="AF15547" s="326"/>
    </row>
    <row r="15548" spans="1:32" x14ac:dyDescent="0.25">
      <c r="A15548" s="44" t="s">
        <v>9445</v>
      </c>
      <c r="B15548" s="44" t="s">
        <v>154</v>
      </c>
      <c r="C15548" s="45" t="s">
        <v>9446</v>
      </c>
      <c r="D15548" s="46" t="s">
        <v>13037</v>
      </c>
      <c r="E15548" s="46">
        <v>46403</v>
      </c>
      <c r="AF15548" s="326"/>
    </row>
    <row r="15549" spans="1:32" x14ac:dyDescent="0.25">
      <c r="A15549" s="44" t="s">
        <v>9445</v>
      </c>
      <c r="B15549" s="44" t="s">
        <v>154</v>
      </c>
      <c r="C15549" s="45" t="s">
        <v>15779</v>
      </c>
      <c r="D15549" s="46" t="s">
        <v>13037</v>
      </c>
      <c r="E15549" s="46">
        <v>46218</v>
      </c>
      <c r="AF15549" s="326"/>
    </row>
    <row r="15550" spans="1:32" x14ac:dyDescent="0.25">
      <c r="A15550" s="44" t="s">
        <v>4546</v>
      </c>
      <c r="B15550" s="44" t="s">
        <v>210</v>
      </c>
      <c r="C15550" s="45">
        <v>241001</v>
      </c>
      <c r="D15550" s="45" t="s">
        <v>12340</v>
      </c>
      <c r="E15550" s="45" t="s">
        <v>5650</v>
      </c>
      <c r="AF15550" s="326"/>
    </row>
    <row r="15551" spans="1:32" x14ac:dyDescent="0.25">
      <c r="A15551" s="44" t="s">
        <v>5803</v>
      </c>
      <c r="B15551" s="44" t="s">
        <v>20344</v>
      </c>
      <c r="C15551" s="45" t="s">
        <v>8813</v>
      </c>
      <c r="D15551" s="32" t="s">
        <v>12570</v>
      </c>
      <c r="E15551" s="46">
        <v>46387</v>
      </c>
      <c r="AF15551" s="326"/>
    </row>
    <row r="15552" spans="1:32" x14ac:dyDescent="0.25">
      <c r="A15552" s="44" t="s">
        <v>7603</v>
      </c>
      <c r="B15552" s="44" t="s">
        <v>2433</v>
      </c>
      <c r="C15552" s="45">
        <v>230105</v>
      </c>
      <c r="D15552" s="45" t="s">
        <v>12340</v>
      </c>
      <c r="E15552" s="45" t="s">
        <v>5580</v>
      </c>
      <c r="AF15552" s="326"/>
    </row>
    <row r="15553" spans="1:32" x14ac:dyDescent="0.3">
      <c r="A15553" s="372" t="s">
        <v>4247</v>
      </c>
      <c r="B15553" s="372" t="s">
        <v>12354</v>
      </c>
      <c r="C15553" s="125" t="s">
        <v>12187</v>
      </c>
      <c r="D15553" s="32" t="s">
        <v>20621</v>
      </c>
      <c r="E15553" s="125" t="s">
        <v>5239</v>
      </c>
      <c r="F15553" s="125" t="s">
        <v>1237</v>
      </c>
      <c r="G15553" s="125" t="s">
        <v>1237</v>
      </c>
      <c r="AF15553" s="326"/>
    </row>
    <row r="15554" spans="1:32" x14ac:dyDescent="0.25">
      <c r="A15554" s="44" t="s">
        <v>11248</v>
      </c>
      <c r="B15554" s="44" t="s">
        <v>11153</v>
      </c>
      <c r="C15554" s="45" t="s">
        <v>11249</v>
      </c>
      <c r="D15554" s="46" t="s">
        <v>13037</v>
      </c>
      <c r="E15554" s="46">
        <v>46191</v>
      </c>
      <c r="AF15554" s="326"/>
    </row>
    <row r="15555" spans="1:32" x14ac:dyDescent="0.25">
      <c r="A15555" s="44" t="s">
        <v>19749</v>
      </c>
      <c r="B15555" s="44" t="s">
        <v>974</v>
      </c>
      <c r="C15555" s="45">
        <v>220104</v>
      </c>
      <c r="D15555" s="45" t="s">
        <v>12340</v>
      </c>
      <c r="E15555" s="45" t="s">
        <v>5452</v>
      </c>
      <c r="AF15555" s="326"/>
    </row>
    <row r="15556" spans="1:32" x14ac:dyDescent="0.25">
      <c r="A15556" s="44" t="s">
        <v>7604</v>
      </c>
      <c r="B15556" s="44" t="s">
        <v>2433</v>
      </c>
      <c r="C15556" s="45">
        <v>230105</v>
      </c>
      <c r="D15556" s="45" t="s">
        <v>12340</v>
      </c>
      <c r="E15556" s="45" t="s">
        <v>5580</v>
      </c>
      <c r="AF15556" s="326"/>
    </row>
    <row r="15557" spans="1:32" x14ac:dyDescent="0.25">
      <c r="A15557" s="44" t="s">
        <v>19750</v>
      </c>
      <c r="B15557" s="44" t="s">
        <v>18840</v>
      </c>
      <c r="C15557" s="45">
        <v>260202</v>
      </c>
      <c r="D15557" s="45" t="s">
        <v>12340</v>
      </c>
      <c r="E15557" s="45" t="s">
        <v>10021</v>
      </c>
      <c r="AF15557" s="326"/>
    </row>
    <row r="15558" spans="1:32" x14ac:dyDescent="0.25">
      <c r="A15558" s="44" t="s">
        <v>14977</v>
      </c>
      <c r="B15558" s="44" t="s">
        <v>16342</v>
      </c>
      <c r="C15558" s="45" t="s">
        <v>14978</v>
      </c>
      <c r="D15558" s="93" t="s">
        <v>3876</v>
      </c>
      <c r="E15558" s="359">
        <f>DATE(2029,1,10)</f>
        <v>47128</v>
      </c>
      <c r="F15558" s="93"/>
      <c r="G15558" s="93"/>
      <c r="H15558" s="93"/>
      <c r="I15558" s="99"/>
      <c r="J15558" s="99"/>
      <c r="K15558" s="99"/>
      <c r="L15558" s="99"/>
      <c r="M15558" s="99"/>
      <c r="N15558" s="99"/>
      <c r="O15558" s="99"/>
      <c r="P15558" s="99"/>
      <c r="Q15558" s="99"/>
      <c r="R15558" s="99"/>
      <c r="S15558" s="99"/>
      <c r="T15558" s="99"/>
      <c r="U15558" s="99"/>
      <c r="V15558" s="99"/>
      <c r="W15558" s="99"/>
      <c r="X15558" s="99"/>
      <c r="Y15558" s="99"/>
      <c r="Z15558" s="99"/>
      <c r="AF15558" s="326"/>
    </row>
    <row r="15559" spans="1:32" x14ac:dyDescent="0.25">
      <c r="A15559" s="44" t="s">
        <v>879</v>
      </c>
      <c r="B15559" s="44" t="s">
        <v>3298</v>
      </c>
      <c r="C15559" s="45">
        <v>23010402</v>
      </c>
      <c r="D15559" s="45" t="s">
        <v>12340</v>
      </c>
      <c r="E15559" s="45" t="s">
        <v>5640</v>
      </c>
      <c r="AF15559" s="326"/>
    </row>
    <row r="15560" spans="1:32" x14ac:dyDescent="0.25">
      <c r="A15560" s="44" t="s">
        <v>18206</v>
      </c>
      <c r="B15560" s="44" t="s">
        <v>18207</v>
      </c>
      <c r="C15560" s="45" t="s">
        <v>18468</v>
      </c>
      <c r="D15560" s="93" t="s">
        <v>3876</v>
      </c>
      <c r="E15560" s="359">
        <f>DATE(2030,1,28)</f>
        <v>47511</v>
      </c>
      <c r="F15560" s="93"/>
      <c r="G15560" s="93"/>
      <c r="H15560" s="93"/>
      <c r="I15560" s="99"/>
      <c r="J15560" s="99"/>
      <c r="K15560" s="99"/>
      <c r="L15560" s="99"/>
      <c r="M15560" s="99"/>
      <c r="N15560" s="99"/>
      <c r="O15560" s="99"/>
      <c r="P15560" s="99"/>
      <c r="Q15560" s="99"/>
      <c r="R15560" s="99"/>
      <c r="S15560" s="99"/>
      <c r="T15560" s="99"/>
      <c r="U15560" s="99"/>
      <c r="V15560" s="99"/>
      <c r="W15560" s="99"/>
      <c r="X15560" s="99"/>
      <c r="Y15560" s="99"/>
      <c r="Z15560" s="99"/>
      <c r="AF15560" s="326"/>
    </row>
    <row r="15561" spans="1:32" x14ac:dyDescent="0.25">
      <c r="A15561" s="57" t="s">
        <v>3832</v>
      </c>
      <c r="B15561" s="92" t="s">
        <v>3862</v>
      </c>
      <c r="C15561" s="93" t="s">
        <v>3860</v>
      </c>
      <c r="D15561" s="93" t="s">
        <v>3861</v>
      </c>
      <c r="E15561" s="94">
        <v>46203</v>
      </c>
      <c r="F15561" s="93"/>
      <c r="G15561" s="93"/>
      <c r="H15561" s="93"/>
      <c r="I15561" s="99"/>
      <c r="J15561" s="99"/>
      <c r="K15561" s="99"/>
      <c r="L15561" s="44"/>
      <c r="M15561" s="44"/>
      <c r="N15561" s="99"/>
      <c r="O15561" s="99"/>
      <c r="P15561" s="99"/>
      <c r="Q15561" s="99"/>
      <c r="R15561" s="99"/>
      <c r="S15561" s="99"/>
      <c r="T15561" s="99"/>
      <c r="U15561" s="99"/>
      <c r="V15561" s="99"/>
      <c r="W15561" s="99"/>
      <c r="X15561" s="99"/>
      <c r="Y15561" s="99"/>
      <c r="Z15561" s="99"/>
      <c r="AA15561" s="380"/>
      <c r="AF15561" s="326"/>
    </row>
    <row r="15562" spans="1:32" x14ac:dyDescent="0.25">
      <c r="A15562" s="44" t="s">
        <v>12307</v>
      </c>
      <c r="B15562" s="44" t="s">
        <v>5447</v>
      </c>
      <c r="C15562" s="45">
        <v>240804</v>
      </c>
      <c r="D15562" s="45" t="s">
        <v>12340</v>
      </c>
      <c r="E15562" s="45" t="s">
        <v>12234</v>
      </c>
      <c r="AF15562" s="326"/>
    </row>
    <row r="15563" spans="1:32" x14ac:dyDescent="0.25">
      <c r="A15563" s="44" t="s">
        <v>13772</v>
      </c>
      <c r="B15563" s="44" t="s">
        <v>2433</v>
      </c>
      <c r="C15563" s="45">
        <v>220105</v>
      </c>
      <c r="D15563" s="45" t="s">
        <v>12340</v>
      </c>
      <c r="E15563" s="45" t="s">
        <v>2686</v>
      </c>
      <c r="AF15563" s="326"/>
    </row>
    <row r="15564" spans="1:32" x14ac:dyDescent="0.25">
      <c r="A15564" s="44" t="s">
        <v>13772</v>
      </c>
      <c r="B15564" s="44" t="s">
        <v>981</v>
      </c>
      <c r="C15564" s="45">
        <v>241202</v>
      </c>
      <c r="D15564" s="45" t="s">
        <v>12340</v>
      </c>
      <c r="E15564" s="45" t="s">
        <v>13570</v>
      </c>
      <c r="AF15564" s="326"/>
    </row>
    <row r="15565" spans="1:32" x14ac:dyDescent="0.25">
      <c r="A15565" s="44" t="s">
        <v>13773</v>
      </c>
      <c r="B15565" s="44" t="s">
        <v>2433</v>
      </c>
      <c r="C15565" s="45">
        <v>250106</v>
      </c>
      <c r="D15565" s="45" t="s">
        <v>12340</v>
      </c>
      <c r="E15565" s="45" t="s">
        <v>12896</v>
      </c>
      <c r="AF15565" s="326"/>
    </row>
    <row r="15566" spans="1:32" x14ac:dyDescent="0.25">
      <c r="A15566" s="44" t="s">
        <v>18208</v>
      </c>
      <c r="B15566" s="44" t="s">
        <v>18209</v>
      </c>
      <c r="C15566" s="45" t="s">
        <v>18469</v>
      </c>
      <c r="D15566" s="93" t="s">
        <v>3876</v>
      </c>
      <c r="E15566" s="359">
        <f>DATE(2029,11,13)</f>
        <v>47435</v>
      </c>
      <c r="F15566" s="93"/>
      <c r="G15566" s="93"/>
      <c r="H15566" s="93"/>
      <c r="I15566" s="99"/>
      <c r="J15566" s="99"/>
      <c r="K15566" s="99"/>
      <c r="L15566" s="99"/>
      <c r="M15566" s="99"/>
      <c r="N15566" s="99"/>
      <c r="O15566" s="99"/>
      <c r="P15566" s="99"/>
      <c r="Q15566" s="99"/>
      <c r="R15566" s="99"/>
      <c r="S15566" s="99"/>
      <c r="T15566" s="99"/>
      <c r="U15566" s="99"/>
      <c r="V15566" s="99"/>
      <c r="W15566" s="99"/>
      <c r="X15566" s="99"/>
      <c r="Y15566" s="99"/>
      <c r="Z15566" s="99"/>
      <c r="AF15566" s="326"/>
    </row>
    <row r="15567" spans="1:32" x14ac:dyDescent="0.3">
      <c r="A15567" s="372" t="s">
        <v>8420</v>
      </c>
      <c r="B15567" s="372" t="s">
        <v>2787</v>
      </c>
      <c r="C15567" s="125" t="s">
        <v>8393</v>
      </c>
      <c r="D15567" s="32" t="s">
        <v>20621</v>
      </c>
      <c r="E15567" s="125" t="s">
        <v>4471</v>
      </c>
      <c r="F15567" s="125" t="s">
        <v>1236</v>
      </c>
      <c r="G15567" s="125" t="s">
        <v>1237</v>
      </c>
      <c r="AF15567" s="326"/>
    </row>
    <row r="15568" spans="1:32" x14ac:dyDescent="0.25">
      <c r="A15568" s="44" t="s">
        <v>11683</v>
      </c>
      <c r="B15568" s="44" t="s">
        <v>967</v>
      </c>
      <c r="C15568" s="45">
        <v>240601</v>
      </c>
      <c r="D15568" s="45" t="s">
        <v>12340</v>
      </c>
      <c r="E15568" s="45" t="s">
        <v>10639</v>
      </c>
      <c r="AF15568" s="326"/>
    </row>
    <row r="15569" spans="1:32" x14ac:dyDescent="0.25">
      <c r="A15569" s="44" t="s">
        <v>11831</v>
      </c>
      <c r="B15569" s="44" t="s">
        <v>20344</v>
      </c>
      <c r="C15569" s="45" t="s">
        <v>8813</v>
      </c>
      <c r="D15569" s="32" t="s">
        <v>12570</v>
      </c>
      <c r="E15569" s="46">
        <v>46387</v>
      </c>
      <c r="AF15569" s="326"/>
    </row>
    <row r="15570" spans="1:32" x14ac:dyDescent="0.3">
      <c r="A15570" s="372" t="s">
        <v>12503</v>
      </c>
      <c r="B15570" s="372" t="s">
        <v>13870</v>
      </c>
      <c r="C15570" s="125" t="s">
        <v>13871</v>
      </c>
      <c r="D15570" s="32" t="s">
        <v>20621</v>
      </c>
      <c r="E15570" s="125" t="s">
        <v>5650</v>
      </c>
      <c r="F15570" s="125" t="s">
        <v>1237</v>
      </c>
      <c r="G15570" s="125" t="s">
        <v>1237</v>
      </c>
      <c r="AF15570" s="326"/>
    </row>
    <row r="15571" spans="1:32" x14ac:dyDescent="0.3">
      <c r="A15571" s="372" t="s">
        <v>12504</v>
      </c>
      <c r="B15571" s="372" t="s">
        <v>12349</v>
      </c>
      <c r="C15571" s="125" t="s">
        <v>12350</v>
      </c>
      <c r="D15571" s="32" t="s">
        <v>20621</v>
      </c>
      <c r="E15571" s="125" t="s">
        <v>5075</v>
      </c>
      <c r="F15571" s="125" t="s">
        <v>1236</v>
      </c>
      <c r="G15571" s="125" t="s">
        <v>1237</v>
      </c>
      <c r="AF15571" s="326"/>
    </row>
    <row r="15572" spans="1:32" x14ac:dyDescent="0.25">
      <c r="A15572" s="44" t="s">
        <v>618</v>
      </c>
      <c r="B15572" s="44" t="s">
        <v>20400</v>
      </c>
      <c r="C15572" s="45" t="s">
        <v>5878</v>
      </c>
      <c r="D15572" s="32" t="s">
        <v>12570</v>
      </c>
      <c r="E15572" s="46">
        <v>46295</v>
      </c>
      <c r="AF15572" s="326"/>
    </row>
    <row r="15573" spans="1:32" x14ac:dyDescent="0.25">
      <c r="A15573" s="44" t="s">
        <v>9713</v>
      </c>
      <c r="B15573" s="44" t="s">
        <v>15887</v>
      </c>
      <c r="C15573" s="45" t="s">
        <v>7161</v>
      </c>
      <c r="D15573" s="93" t="s">
        <v>3876</v>
      </c>
      <c r="E15573" s="359">
        <f>DATE(2027,3,24)</f>
        <v>46470</v>
      </c>
      <c r="F15573" s="93"/>
      <c r="G15573" s="93"/>
      <c r="H15573" s="93"/>
      <c r="I15573" s="99"/>
      <c r="J15573" s="99"/>
      <c r="K15573" s="99"/>
      <c r="L15573" s="99"/>
      <c r="M15573" s="99"/>
      <c r="N15573" s="99"/>
      <c r="O15573" s="99"/>
      <c r="P15573" s="99"/>
      <c r="Q15573" s="99"/>
      <c r="R15573" s="99"/>
      <c r="S15573" s="99"/>
      <c r="T15573" s="99"/>
      <c r="U15573" s="99"/>
      <c r="V15573" s="99"/>
      <c r="W15573" s="99"/>
      <c r="X15573" s="99"/>
      <c r="Y15573" s="99"/>
      <c r="Z15573" s="99"/>
      <c r="AF15573" s="326"/>
    </row>
    <row r="15574" spans="1:32" x14ac:dyDescent="0.25">
      <c r="A15574" s="256" t="s">
        <v>6000</v>
      </c>
      <c r="B15574" s="256" t="s">
        <v>15242</v>
      </c>
      <c r="C15574" s="53" t="s">
        <v>15429</v>
      </c>
      <c r="D15574" s="93" t="s">
        <v>5891</v>
      </c>
      <c r="E15574" s="257">
        <v>47635</v>
      </c>
      <c r="F15574" s="93"/>
      <c r="G15574" s="93"/>
      <c r="H15574" s="93"/>
      <c r="I15574" s="99"/>
      <c r="J15574" s="99"/>
      <c r="K15574" s="99"/>
      <c r="L15574" s="99"/>
      <c r="M15574" s="99"/>
      <c r="N15574" s="99"/>
      <c r="O15574" s="99"/>
      <c r="P15574" s="99"/>
      <c r="Q15574" s="99"/>
      <c r="R15574" s="99"/>
      <c r="S15574" s="99"/>
      <c r="T15574" s="99"/>
      <c r="U15574" s="99"/>
      <c r="V15574" s="99"/>
      <c r="W15574" s="99"/>
      <c r="X15574" s="99"/>
      <c r="Y15574" s="99"/>
      <c r="Z15574" s="99"/>
      <c r="AF15574" s="326"/>
    </row>
    <row r="15575" spans="1:32" x14ac:dyDescent="0.25">
      <c r="A15575" s="44" t="s">
        <v>10328</v>
      </c>
      <c r="B15575" s="92" t="s">
        <v>10390</v>
      </c>
      <c r="C15575" s="56" t="s">
        <v>10129</v>
      </c>
      <c r="D15575" s="146" t="s">
        <v>10389</v>
      </c>
      <c r="E15575" s="107">
        <v>45838</v>
      </c>
      <c r="F15575" s="93"/>
      <c r="G15575" s="93"/>
      <c r="H15575" s="93"/>
      <c r="I15575" s="99"/>
      <c r="J15575" s="99"/>
      <c r="K15575" s="99"/>
      <c r="L15575" s="44"/>
      <c r="M15575" s="44"/>
      <c r="N15575" s="99"/>
      <c r="O15575" s="99"/>
      <c r="P15575" s="99"/>
      <c r="Q15575" s="99"/>
      <c r="R15575" s="99"/>
      <c r="S15575" s="99"/>
      <c r="T15575" s="99"/>
      <c r="U15575" s="99"/>
      <c r="V15575" s="99"/>
      <c r="W15575" s="99"/>
      <c r="X15575" s="99"/>
      <c r="Y15575" s="99"/>
      <c r="Z15575" s="99"/>
      <c r="AF15575" s="326"/>
    </row>
    <row r="15576" spans="1:32" x14ac:dyDescent="0.25">
      <c r="A15576" s="44" t="s">
        <v>13774</v>
      </c>
      <c r="B15576" s="44" t="s">
        <v>3298</v>
      </c>
      <c r="C15576" s="45">
        <v>24010402</v>
      </c>
      <c r="D15576" s="45" t="s">
        <v>12340</v>
      </c>
      <c r="E15576" s="45" t="s">
        <v>10021</v>
      </c>
      <c r="AF15576" s="326"/>
    </row>
    <row r="15577" spans="1:32" x14ac:dyDescent="0.25">
      <c r="A15577" s="44" t="s">
        <v>13774</v>
      </c>
      <c r="B15577" s="44" t="s">
        <v>3163</v>
      </c>
      <c r="C15577" s="45">
        <v>25100202</v>
      </c>
      <c r="D15577" s="45" t="s">
        <v>12340</v>
      </c>
      <c r="E15577" s="45" t="s">
        <v>12119</v>
      </c>
      <c r="AF15577" s="326"/>
    </row>
    <row r="15578" spans="1:32" x14ac:dyDescent="0.25">
      <c r="A15578" s="44" t="s">
        <v>13774</v>
      </c>
      <c r="B15578" s="44" t="s">
        <v>4036</v>
      </c>
      <c r="C15578" s="45">
        <v>24060401</v>
      </c>
      <c r="D15578" s="45" t="s">
        <v>12340</v>
      </c>
      <c r="E15578" s="45" t="s">
        <v>5235</v>
      </c>
      <c r="AF15578" s="326"/>
    </row>
    <row r="15579" spans="1:32" x14ac:dyDescent="0.25">
      <c r="A15579" s="44" t="s">
        <v>13774</v>
      </c>
      <c r="B15579" s="44" t="s">
        <v>968</v>
      </c>
      <c r="C15579" s="45">
        <v>24060402</v>
      </c>
      <c r="D15579" s="45" t="s">
        <v>12340</v>
      </c>
      <c r="E15579" s="45" t="s">
        <v>5235</v>
      </c>
      <c r="AF15579" s="326"/>
    </row>
    <row r="15580" spans="1:32" x14ac:dyDescent="0.25">
      <c r="A15580" s="44" t="s">
        <v>13774</v>
      </c>
      <c r="B15580" s="44" t="s">
        <v>210</v>
      </c>
      <c r="C15580" s="45">
        <v>241001</v>
      </c>
      <c r="D15580" s="45" t="s">
        <v>12340</v>
      </c>
      <c r="E15580" s="45" t="s">
        <v>5650</v>
      </c>
      <c r="AF15580" s="326"/>
    </row>
    <row r="15581" spans="1:32" x14ac:dyDescent="0.25">
      <c r="A15581" s="44" t="s">
        <v>13774</v>
      </c>
      <c r="B15581" s="44" t="s">
        <v>16936</v>
      </c>
      <c r="C15581" s="45">
        <v>250903</v>
      </c>
      <c r="D15581" s="45" t="s">
        <v>12340</v>
      </c>
      <c r="E15581" s="45" t="s">
        <v>5246</v>
      </c>
      <c r="AF15581" s="326"/>
    </row>
    <row r="15582" spans="1:32" x14ac:dyDescent="0.25">
      <c r="A15582" s="44" t="s">
        <v>13774</v>
      </c>
      <c r="B15582" s="44" t="s">
        <v>18854</v>
      </c>
      <c r="C15582" s="45">
        <v>25100201</v>
      </c>
      <c r="D15582" s="45" t="s">
        <v>12340</v>
      </c>
      <c r="E15582" s="45" t="s">
        <v>12119</v>
      </c>
      <c r="AF15582" s="326"/>
    </row>
    <row r="15583" spans="1:32" x14ac:dyDescent="0.25">
      <c r="A15583" s="44" t="s">
        <v>13774</v>
      </c>
      <c r="B15583" s="44" t="s">
        <v>10020</v>
      </c>
      <c r="C15583" s="45">
        <v>24010401</v>
      </c>
      <c r="D15583" s="45" t="s">
        <v>12340</v>
      </c>
      <c r="E15583" s="45" t="s">
        <v>10021</v>
      </c>
      <c r="AF15583" s="326"/>
    </row>
    <row r="15584" spans="1:32" x14ac:dyDescent="0.3">
      <c r="A15584" s="372" t="s">
        <v>16837</v>
      </c>
      <c r="B15584" s="372" t="s">
        <v>16875</v>
      </c>
      <c r="C15584" s="125" t="s">
        <v>16876</v>
      </c>
      <c r="D15584" s="32" t="s">
        <v>20621</v>
      </c>
      <c r="E15584" s="125" t="s">
        <v>16883</v>
      </c>
      <c r="F15584" s="125" t="s">
        <v>1237</v>
      </c>
      <c r="G15584" s="125" t="s">
        <v>1237</v>
      </c>
      <c r="AF15584" s="326"/>
    </row>
    <row r="15585" spans="1:32" x14ac:dyDescent="0.25">
      <c r="A15585" s="44" t="s">
        <v>10541</v>
      </c>
      <c r="B15585" s="44" t="s">
        <v>16343</v>
      </c>
      <c r="C15585" s="45" t="s">
        <v>10612</v>
      </c>
      <c r="D15585" s="93" t="s">
        <v>3876</v>
      </c>
      <c r="E15585" s="359">
        <f>DATE(2028,2,28)</f>
        <v>46811</v>
      </c>
      <c r="F15585" s="93"/>
      <c r="G15585" s="93"/>
      <c r="H15585" s="93"/>
      <c r="I15585" s="99"/>
      <c r="J15585" s="99"/>
      <c r="K15585" s="99"/>
      <c r="L15585" s="99"/>
      <c r="M15585" s="99"/>
      <c r="N15585" s="99"/>
      <c r="O15585" s="99"/>
      <c r="P15585" s="99"/>
      <c r="Q15585" s="99"/>
      <c r="R15585" s="99"/>
      <c r="S15585" s="99"/>
      <c r="T15585" s="99"/>
      <c r="U15585" s="99"/>
      <c r="V15585" s="99"/>
      <c r="W15585" s="99"/>
      <c r="X15585" s="99"/>
      <c r="Y15585" s="99"/>
      <c r="Z15585" s="99"/>
      <c r="AF15585" s="326"/>
    </row>
    <row r="15586" spans="1:32" x14ac:dyDescent="0.25">
      <c r="A15586" s="44" t="s">
        <v>16344</v>
      </c>
      <c r="B15586" s="44" t="s">
        <v>16345</v>
      </c>
      <c r="C15586" s="45" t="s">
        <v>16346</v>
      </c>
      <c r="D15586" s="93" t="s">
        <v>3876</v>
      </c>
      <c r="E15586" s="359">
        <f>DATE(2029,6,27)</f>
        <v>47296</v>
      </c>
      <c r="F15586" s="93"/>
      <c r="G15586" s="93"/>
      <c r="H15586" s="93"/>
      <c r="I15586" s="99"/>
      <c r="J15586" s="99"/>
      <c r="K15586" s="99"/>
      <c r="L15586" s="99"/>
      <c r="M15586" s="99"/>
      <c r="N15586" s="99"/>
      <c r="O15586" s="99"/>
      <c r="P15586" s="99"/>
      <c r="Q15586" s="99"/>
      <c r="R15586" s="99"/>
      <c r="S15586" s="99"/>
      <c r="T15586" s="99"/>
      <c r="U15586" s="99"/>
      <c r="V15586" s="99"/>
      <c r="W15586" s="99"/>
      <c r="X15586" s="99"/>
      <c r="Y15586" s="99"/>
      <c r="Z15586" s="99"/>
      <c r="AF15586" s="326"/>
    </row>
    <row r="15587" spans="1:32" x14ac:dyDescent="0.25">
      <c r="A15587" s="44" t="s">
        <v>17765</v>
      </c>
      <c r="B15587" s="44" t="s">
        <v>17606</v>
      </c>
      <c r="C15587" s="45" t="s">
        <v>17766</v>
      </c>
      <c r="D15587" s="46" t="s">
        <v>13037</v>
      </c>
      <c r="E15587" s="46">
        <v>46344</v>
      </c>
      <c r="AF15587" s="326"/>
    </row>
    <row r="15588" spans="1:32" x14ac:dyDescent="0.25">
      <c r="A15588" s="44" t="s">
        <v>64</v>
      </c>
      <c r="B15588" s="44" t="s">
        <v>14494</v>
      </c>
      <c r="C15588" s="45" t="s">
        <v>15780</v>
      </c>
      <c r="D15588" s="46" t="s">
        <v>13037</v>
      </c>
      <c r="E15588" s="46">
        <v>46162</v>
      </c>
      <c r="AF15588" s="326"/>
    </row>
    <row r="15589" spans="1:32" x14ac:dyDescent="0.3">
      <c r="A15589" s="372" t="s">
        <v>16838</v>
      </c>
      <c r="B15589" s="372" t="s">
        <v>1211</v>
      </c>
      <c r="C15589" s="125" t="s">
        <v>16878</v>
      </c>
      <c r="D15589" s="32" t="s">
        <v>20621</v>
      </c>
      <c r="E15589" s="125" t="s">
        <v>10638</v>
      </c>
      <c r="F15589" s="125" t="s">
        <v>1236</v>
      </c>
      <c r="G15589" s="125" t="s">
        <v>1236</v>
      </c>
      <c r="AF15589" s="326"/>
    </row>
    <row r="15590" spans="1:32" x14ac:dyDescent="0.3">
      <c r="A15590" s="372" t="s">
        <v>12072</v>
      </c>
      <c r="B15590" s="372" t="s">
        <v>1203</v>
      </c>
      <c r="C15590" s="125" t="s">
        <v>11926</v>
      </c>
      <c r="D15590" s="32" t="s">
        <v>20621</v>
      </c>
      <c r="E15590" s="125" t="s">
        <v>2686</v>
      </c>
      <c r="F15590" s="125" t="s">
        <v>1236</v>
      </c>
      <c r="G15590" s="125" t="s">
        <v>1237</v>
      </c>
      <c r="AF15590" s="326"/>
    </row>
    <row r="15591" spans="1:32" x14ac:dyDescent="0.3">
      <c r="A15591" s="372" t="s">
        <v>12073</v>
      </c>
      <c r="B15591" s="372" t="s">
        <v>12001</v>
      </c>
      <c r="C15591" s="125" t="s">
        <v>12002</v>
      </c>
      <c r="D15591" s="32" t="s">
        <v>20621</v>
      </c>
      <c r="E15591" s="125" t="s">
        <v>2686</v>
      </c>
      <c r="F15591" s="125" t="s">
        <v>1236</v>
      </c>
      <c r="G15591" s="125" t="s">
        <v>1237</v>
      </c>
      <c r="AF15591" s="326"/>
    </row>
    <row r="15592" spans="1:32" x14ac:dyDescent="0.25">
      <c r="A15592" s="44" t="s">
        <v>5694</v>
      </c>
      <c r="B15592" s="44" t="s">
        <v>981</v>
      </c>
      <c r="C15592" s="45">
        <v>241202</v>
      </c>
      <c r="D15592" s="45" t="s">
        <v>12340</v>
      </c>
      <c r="E15592" s="45" t="s">
        <v>13570</v>
      </c>
      <c r="AF15592" s="326"/>
    </row>
    <row r="15593" spans="1:32" x14ac:dyDescent="0.25">
      <c r="A15593" s="44" t="s">
        <v>9714</v>
      </c>
      <c r="B15593" s="44" t="s">
        <v>15918</v>
      </c>
      <c r="C15593" s="45" t="s">
        <v>5414</v>
      </c>
      <c r="D15593" s="93" t="s">
        <v>3876</v>
      </c>
      <c r="E15593" s="359">
        <f>DATE(2027,5,26)</f>
        <v>46533</v>
      </c>
      <c r="F15593" s="93"/>
      <c r="G15593" s="93"/>
      <c r="H15593" s="93"/>
      <c r="I15593" s="99"/>
      <c r="J15593" s="99"/>
      <c r="K15593" s="99"/>
      <c r="L15593" s="99"/>
      <c r="M15593" s="99"/>
      <c r="N15593" s="99"/>
      <c r="O15593" s="99"/>
      <c r="P15593" s="99"/>
      <c r="Q15593" s="99"/>
      <c r="R15593" s="99"/>
      <c r="S15593" s="99"/>
      <c r="T15593" s="99"/>
      <c r="U15593" s="99"/>
      <c r="V15593" s="99"/>
      <c r="W15593" s="99"/>
      <c r="X15593" s="99"/>
      <c r="Y15593" s="99"/>
      <c r="Z15593" s="99"/>
      <c r="AF15593" s="326"/>
    </row>
    <row r="15594" spans="1:32" x14ac:dyDescent="0.25">
      <c r="A15594" s="368" t="s">
        <v>15323</v>
      </c>
      <c r="B15594" s="256" t="s">
        <v>15271</v>
      </c>
      <c r="C15594" s="53" t="s">
        <v>12555</v>
      </c>
      <c r="D15594" s="93" t="s">
        <v>5891</v>
      </c>
      <c r="E15594" s="257">
        <v>47403</v>
      </c>
      <c r="F15594" s="93"/>
      <c r="G15594" s="93"/>
      <c r="H15594" s="93"/>
      <c r="I15594" s="99"/>
      <c r="J15594" s="99"/>
      <c r="K15594" s="99"/>
      <c r="L15594" s="99"/>
      <c r="M15594" s="99"/>
      <c r="N15594" s="99"/>
      <c r="O15594" s="99"/>
      <c r="P15594" s="99"/>
      <c r="Q15594" s="99"/>
      <c r="R15594" s="99"/>
      <c r="S15594" s="99"/>
      <c r="T15594" s="99"/>
      <c r="U15594" s="99"/>
      <c r="V15594" s="99"/>
      <c r="W15594" s="99"/>
      <c r="X15594" s="99"/>
      <c r="Y15594" s="99"/>
      <c r="Z15594" s="99"/>
      <c r="AF15594" s="326"/>
    </row>
    <row r="15595" spans="1:32" x14ac:dyDescent="0.25">
      <c r="A15595" s="256" t="s">
        <v>9208</v>
      </c>
      <c r="B15595" s="256" t="s">
        <v>9168</v>
      </c>
      <c r="C15595" s="53" t="s">
        <v>9281</v>
      </c>
      <c r="D15595" s="93" t="s">
        <v>5891</v>
      </c>
      <c r="E15595" s="257">
        <v>46727</v>
      </c>
      <c r="F15595" s="93"/>
      <c r="G15595" s="93"/>
      <c r="H15595" s="93"/>
      <c r="I15595" s="99"/>
      <c r="J15595" s="99"/>
      <c r="K15595" s="99"/>
      <c r="L15595" s="99"/>
      <c r="M15595" s="99"/>
      <c r="N15595" s="99"/>
      <c r="O15595" s="99"/>
      <c r="P15595" s="99"/>
      <c r="Q15595" s="99"/>
      <c r="R15595" s="99"/>
      <c r="S15595" s="99"/>
      <c r="T15595" s="99"/>
      <c r="U15595" s="99"/>
      <c r="V15595" s="99"/>
      <c r="W15595" s="99"/>
      <c r="X15595" s="99"/>
      <c r="Y15595" s="99"/>
      <c r="Z15595" s="99"/>
      <c r="AF15595" s="326"/>
    </row>
    <row r="15596" spans="1:32" x14ac:dyDescent="0.25">
      <c r="A15596" s="256" t="s">
        <v>6001</v>
      </c>
      <c r="B15596" s="256" t="s">
        <v>5941</v>
      </c>
      <c r="C15596" s="53" t="s">
        <v>6002</v>
      </c>
      <c r="D15596" s="93" t="s">
        <v>5891</v>
      </c>
      <c r="E15596" s="257">
        <v>46614</v>
      </c>
      <c r="F15596" s="93"/>
      <c r="G15596" s="93"/>
      <c r="H15596" s="93"/>
      <c r="I15596" s="99"/>
      <c r="J15596" s="99"/>
      <c r="K15596" s="99"/>
      <c r="L15596" s="99"/>
      <c r="M15596" s="99"/>
      <c r="N15596" s="99"/>
      <c r="O15596" s="99"/>
      <c r="P15596" s="99"/>
      <c r="Q15596" s="99"/>
      <c r="R15596" s="99"/>
      <c r="S15596" s="99"/>
      <c r="T15596" s="99"/>
      <c r="U15596" s="99"/>
      <c r="V15596" s="99"/>
      <c r="W15596" s="99"/>
      <c r="X15596" s="99"/>
      <c r="Y15596" s="99"/>
      <c r="Z15596" s="99"/>
      <c r="AF15596" s="326"/>
    </row>
    <row r="15597" spans="1:32" x14ac:dyDescent="0.25">
      <c r="A15597" s="256" t="s">
        <v>6001</v>
      </c>
      <c r="B15597" s="256" t="s">
        <v>5941</v>
      </c>
      <c r="C15597" s="53" t="s">
        <v>6002</v>
      </c>
      <c r="D15597" s="93" t="s">
        <v>5891</v>
      </c>
      <c r="E15597" s="257">
        <v>46614</v>
      </c>
      <c r="F15597" s="93"/>
      <c r="G15597" s="93"/>
      <c r="H15597" s="93"/>
      <c r="I15597" s="99"/>
      <c r="J15597" s="99"/>
      <c r="K15597" s="99"/>
      <c r="L15597" s="99"/>
      <c r="M15597" s="99"/>
      <c r="N15597" s="99"/>
      <c r="O15597" s="99"/>
      <c r="P15597" s="99"/>
      <c r="Q15597" s="99"/>
      <c r="R15597" s="99"/>
      <c r="S15597" s="99"/>
      <c r="T15597" s="99"/>
      <c r="U15597" s="99"/>
      <c r="V15597" s="99"/>
      <c r="W15597" s="99"/>
      <c r="X15597" s="99"/>
      <c r="Y15597" s="99"/>
      <c r="Z15597" s="99"/>
      <c r="AF15597" s="326"/>
    </row>
    <row r="15598" spans="1:32" x14ac:dyDescent="0.3">
      <c r="A15598" s="372" t="s">
        <v>17557</v>
      </c>
      <c r="B15598" s="372" t="s">
        <v>5059</v>
      </c>
      <c r="C15598" s="125" t="s">
        <v>17475</v>
      </c>
      <c r="D15598" s="32" t="s">
        <v>20621</v>
      </c>
      <c r="E15598" s="125" t="s">
        <v>5246</v>
      </c>
      <c r="F15598" s="125" t="s">
        <v>1236</v>
      </c>
      <c r="G15598" s="125" t="s">
        <v>1237</v>
      </c>
      <c r="AF15598" s="326"/>
    </row>
    <row r="15599" spans="1:32" x14ac:dyDescent="0.3">
      <c r="A15599" s="372" t="s">
        <v>12505</v>
      </c>
      <c r="B15599" s="372" t="s">
        <v>16874</v>
      </c>
      <c r="C15599" s="125" t="s">
        <v>13872</v>
      </c>
      <c r="D15599" s="32" t="s">
        <v>20621</v>
      </c>
      <c r="E15599" s="125" t="s">
        <v>5650</v>
      </c>
      <c r="F15599" s="125" t="s">
        <v>1236</v>
      </c>
      <c r="G15599" s="125" t="s">
        <v>1237</v>
      </c>
      <c r="AF15599" s="326"/>
    </row>
    <row r="15600" spans="1:32" x14ac:dyDescent="0.25">
      <c r="A15600" s="44" t="s">
        <v>17767</v>
      </c>
      <c r="B15600" s="44" t="s">
        <v>4105</v>
      </c>
      <c r="C15600" s="45" t="s">
        <v>15781</v>
      </c>
      <c r="D15600" s="46" t="s">
        <v>13037</v>
      </c>
      <c r="E15600" s="46">
        <v>46218</v>
      </c>
      <c r="AF15600" s="326"/>
    </row>
    <row r="15601" spans="1:32" x14ac:dyDescent="0.3">
      <c r="A15601" s="372" t="s">
        <v>20192</v>
      </c>
      <c r="B15601" s="372" t="s">
        <v>2383</v>
      </c>
      <c r="C15601" s="125" t="s">
        <v>20257</v>
      </c>
      <c r="D15601" s="32" t="s">
        <v>20621</v>
      </c>
      <c r="E15601" s="125" t="s">
        <v>8976</v>
      </c>
      <c r="F15601" s="125" t="s">
        <v>1236</v>
      </c>
      <c r="G15601" s="125" t="s">
        <v>1237</v>
      </c>
      <c r="AF15601" s="326"/>
    </row>
    <row r="15602" spans="1:32" x14ac:dyDescent="0.3">
      <c r="A15602" s="372" t="s">
        <v>12506</v>
      </c>
      <c r="B15602" s="372" t="s">
        <v>1210</v>
      </c>
      <c r="C15602" s="125" t="s">
        <v>12344</v>
      </c>
      <c r="D15602" s="32" t="s">
        <v>20621</v>
      </c>
      <c r="E15602" s="125" t="s">
        <v>5075</v>
      </c>
      <c r="F15602" s="125" t="s">
        <v>1236</v>
      </c>
      <c r="G15602" s="125" t="s">
        <v>1237</v>
      </c>
      <c r="AF15602" s="326"/>
    </row>
    <row r="15603" spans="1:32" x14ac:dyDescent="0.3">
      <c r="A15603" s="372" t="s">
        <v>8758</v>
      </c>
      <c r="B15603" s="372" t="s">
        <v>1209</v>
      </c>
      <c r="C15603" s="125" t="s">
        <v>8691</v>
      </c>
      <c r="D15603" s="32" t="s">
        <v>20621</v>
      </c>
      <c r="E15603" s="125" t="s">
        <v>8524</v>
      </c>
      <c r="F15603" s="125" t="s">
        <v>1236</v>
      </c>
      <c r="G15603" s="125" t="s">
        <v>1237</v>
      </c>
      <c r="AF15603" s="326"/>
    </row>
    <row r="15604" spans="1:32" x14ac:dyDescent="0.25">
      <c r="A15604" s="44" t="s">
        <v>13775</v>
      </c>
      <c r="B15604" s="44" t="s">
        <v>18828</v>
      </c>
      <c r="C15604" s="45">
        <v>25010501</v>
      </c>
      <c r="D15604" s="45" t="s">
        <v>12340</v>
      </c>
      <c r="E15604" s="45" t="s">
        <v>13567</v>
      </c>
      <c r="AF15604" s="326"/>
    </row>
    <row r="15605" spans="1:32" x14ac:dyDescent="0.25">
      <c r="A15605" s="44" t="s">
        <v>13775</v>
      </c>
      <c r="B15605" s="44" t="s">
        <v>5442</v>
      </c>
      <c r="C15605" s="45">
        <v>25010502</v>
      </c>
      <c r="D15605" s="45" t="s">
        <v>12340</v>
      </c>
      <c r="E15605" s="45" t="s">
        <v>13567</v>
      </c>
      <c r="AF15605" s="326"/>
    </row>
    <row r="15606" spans="1:32" x14ac:dyDescent="0.3">
      <c r="A15606" s="372" t="s">
        <v>8759</v>
      </c>
      <c r="B15606" s="372" t="s">
        <v>2786</v>
      </c>
      <c r="C15606" s="125" t="s">
        <v>8394</v>
      </c>
      <c r="D15606" s="32" t="s">
        <v>20621</v>
      </c>
      <c r="E15606" s="125" t="s">
        <v>4471</v>
      </c>
      <c r="F15606" s="125" t="s">
        <v>1236</v>
      </c>
      <c r="G15606" s="125" t="s">
        <v>1237</v>
      </c>
      <c r="AF15606" s="326"/>
    </row>
    <row r="15607" spans="1:32" x14ac:dyDescent="0.25">
      <c r="A15607" s="44" t="s">
        <v>17848</v>
      </c>
      <c r="B15607" s="44" t="s">
        <v>20343</v>
      </c>
      <c r="C15607" s="45" t="s">
        <v>17817</v>
      </c>
      <c r="D15607" s="32" t="s">
        <v>12570</v>
      </c>
      <c r="E15607" s="46">
        <v>46387</v>
      </c>
      <c r="AF15607" s="326"/>
    </row>
    <row r="15608" spans="1:32" x14ac:dyDescent="0.25">
      <c r="A15608" s="44" t="s">
        <v>13776</v>
      </c>
      <c r="B15608" s="44" t="s">
        <v>18828</v>
      </c>
      <c r="C15608" s="45">
        <v>25010501</v>
      </c>
      <c r="D15608" s="45" t="s">
        <v>12340</v>
      </c>
      <c r="E15608" s="45" t="s">
        <v>13567</v>
      </c>
      <c r="AF15608" s="326"/>
    </row>
    <row r="15609" spans="1:32" x14ac:dyDescent="0.25">
      <c r="A15609" s="44" t="s">
        <v>13776</v>
      </c>
      <c r="B15609" s="44" t="s">
        <v>5442</v>
      </c>
      <c r="C15609" s="45">
        <v>25010502</v>
      </c>
      <c r="D15609" s="45" t="s">
        <v>12340</v>
      </c>
      <c r="E15609" s="45" t="s">
        <v>13567</v>
      </c>
      <c r="AF15609" s="326"/>
    </row>
    <row r="15610" spans="1:32" x14ac:dyDescent="0.25">
      <c r="A15610" s="44" t="s">
        <v>13776</v>
      </c>
      <c r="B15610" s="44" t="s">
        <v>5639</v>
      </c>
      <c r="C15610" s="45">
        <v>25010401</v>
      </c>
      <c r="D15610" s="45" t="s">
        <v>12340</v>
      </c>
      <c r="E15610" s="45" t="s">
        <v>13581</v>
      </c>
      <c r="AF15610" s="326"/>
    </row>
    <row r="15611" spans="1:32" x14ac:dyDescent="0.25">
      <c r="A15611" s="44" t="s">
        <v>13776</v>
      </c>
      <c r="B15611" s="44" t="s">
        <v>3298</v>
      </c>
      <c r="C15611" s="45">
        <v>25010402</v>
      </c>
      <c r="D15611" s="45" t="s">
        <v>12340</v>
      </c>
      <c r="E15611" s="45" t="s">
        <v>13581</v>
      </c>
      <c r="AF15611" s="326"/>
    </row>
    <row r="15612" spans="1:32" x14ac:dyDescent="0.25">
      <c r="A15612" s="44" t="s">
        <v>17265</v>
      </c>
      <c r="B15612" s="44" t="s">
        <v>3298</v>
      </c>
      <c r="C15612" s="45">
        <v>23010402</v>
      </c>
      <c r="D15612" s="45" t="s">
        <v>12340</v>
      </c>
      <c r="E15612" s="45" t="s">
        <v>5640</v>
      </c>
      <c r="AF15612" s="326"/>
    </row>
    <row r="15613" spans="1:32" x14ac:dyDescent="0.25">
      <c r="A15613" s="44" t="s">
        <v>17265</v>
      </c>
      <c r="B15613" s="44" t="s">
        <v>5639</v>
      </c>
      <c r="C15613" s="45">
        <v>23010401</v>
      </c>
      <c r="D15613" s="45" t="s">
        <v>12340</v>
      </c>
      <c r="E15613" s="45" t="s">
        <v>5640</v>
      </c>
      <c r="AF15613" s="326"/>
    </row>
    <row r="15614" spans="1:32" x14ac:dyDescent="0.3">
      <c r="A15614" s="372" t="s">
        <v>20562</v>
      </c>
      <c r="B15614" s="372" t="s">
        <v>7464</v>
      </c>
      <c r="C15614" s="125" t="s">
        <v>20618</v>
      </c>
      <c r="D15614" s="32" t="s">
        <v>20621</v>
      </c>
      <c r="E15614" s="125" t="s">
        <v>10032</v>
      </c>
      <c r="F15614" s="125" t="s">
        <v>1236</v>
      </c>
      <c r="G15614" s="125" t="s">
        <v>1237</v>
      </c>
      <c r="AF15614" s="326"/>
    </row>
    <row r="15615" spans="1:32" x14ac:dyDescent="0.3">
      <c r="A15615" s="372" t="s">
        <v>16665</v>
      </c>
      <c r="B15615" s="372" t="s">
        <v>5064</v>
      </c>
      <c r="C15615" s="125" t="s">
        <v>16873</v>
      </c>
      <c r="D15615" s="32" t="s">
        <v>20621</v>
      </c>
      <c r="E15615" s="125" t="s">
        <v>10638</v>
      </c>
      <c r="F15615" s="125" t="s">
        <v>1236</v>
      </c>
      <c r="G15615" s="125" t="s">
        <v>1237</v>
      </c>
      <c r="AF15615" s="326"/>
    </row>
    <row r="15616" spans="1:32" x14ac:dyDescent="0.25">
      <c r="A15616" s="44" t="s">
        <v>7071</v>
      </c>
      <c r="B15616" s="44" t="s">
        <v>10020</v>
      </c>
      <c r="C15616" s="45">
        <v>24010401</v>
      </c>
      <c r="D15616" s="45" t="s">
        <v>12340</v>
      </c>
      <c r="E15616" s="45" t="s">
        <v>10021</v>
      </c>
      <c r="AF15616" s="326"/>
    </row>
    <row r="15617" spans="1:32" x14ac:dyDescent="0.25">
      <c r="A15617" s="44" t="s">
        <v>7071</v>
      </c>
      <c r="B15617" s="44" t="s">
        <v>3298</v>
      </c>
      <c r="C15617" s="45">
        <v>24010402</v>
      </c>
      <c r="D15617" s="45" t="s">
        <v>12340</v>
      </c>
      <c r="E15617" s="45" t="s">
        <v>10021</v>
      </c>
      <c r="AF15617" s="326"/>
    </row>
    <row r="15618" spans="1:32" x14ac:dyDescent="0.25">
      <c r="A15618" s="44" t="s">
        <v>8261</v>
      </c>
      <c r="B15618" s="44" t="s">
        <v>8259</v>
      </c>
      <c r="C15618" s="45" t="s">
        <v>8262</v>
      </c>
      <c r="D15618" s="45" t="s">
        <v>12177</v>
      </c>
      <c r="E15618" s="45" t="s">
        <v>7925</v>
      </c>
      <c r="F15618" s="93"/>
      <c r="G15618" s="93"/>
      <c r="H15618" s="93"/>
      <c r="I15618" s="99"/>
      <c r="J15618" s="99"/>
      <c r="K15618" s="99"/>
      <c r="L15618" s="99"/>
      <c r="M15618" s="99"/>
      <c r="N15618" s="99"/>
      <c r="O15618" s="99"/>
      <c r="P15618" s="99"/>
      <c r="Q15618" s="99"/>
      <c r="R15618" s="99"/>
      <c r="S15618" s="99"/>
      <c r="T15618" s="99"/>
      <c r="U15618" s="99"/>
      <c r="V15618" s="99"/>
      <c r="W15618" s="99"/>
      <c r="X15618" s="99"/>
      <c r="Y15618" s="99"/>
      <c r="Z15618" s="99"/>
      <c r="AF15618" s="326"/>
    </row>
    <row r="15619" spans="1:32" x14ac:dyDescent="0.25">
      <c r="A15619" s="44" t="s">
        <v>8261</v>
      </c>
      <c r="B15619" s="44" t="s">
        <v>8259</v>
      </c>
      <c r="C15619" s="45" t="s">
        <v>8262</v>
      </c>
      <c r="D15619" s="93" t="s">
        <v>18817</v>
      </c>
      <c r="E15619" s="45" t="s">
        <v>5311</v>
      </c>
      <c r="F15619" s="379"/>
      <c r="G15619" s="379"/>
      <c r="H15619" s="379"/>
      <c r="I15619" s="380"/>
      <c r="J15619" s="380"/>
      <c r="K15619" s="380"/>
      <c r="L15619" s="380"/>
      <c r="M15619" s="380"/>
      <c r="N15619" s="380"/>
      <c r="O15619" s="380"/>
      <c r="P15619" s="380"/>
      <c r="Q15619" s="380"/>
      <c r="R15619" s="380"/>
      <c r="S15619" s="380"/>
      <c r="T15619" s="380"/>
      <c r="U15619" s="380"/>
      <c r="V15619" s="380"/>
      <c r="W15619" s="380"/>
      <c r="X15619" s="380"/>
      <c r="Y15619" s="380"/>
      <c r="Z15619" s="380"/>
      <c r="AA15619" s="380"/>
      <c r="AF15619" s="326"/>
    </row>
    <row r="15620" spans="1:32" x14ac:dyDescent="0.25">
      <c r="A15620" s="44" t="s">
        <v>8261</v>
      </c>
      <c r="B15620" s="44" t="s">
        <v>8259</v>
      </c>
      <c r="C15620" s="45" t="s">
        <v>8262</v>
      </c>
      <c r="D15620" s="45" t="s">
        <v>10697</v>
      </c>
      <c r="E15620" s="45" t="s">
        <v>7925</v>
      </c>
      <c r="F15620" s="93"/>
      <c r="G15620" s="93"/>
      <c r="H15620" s="93"/>
      <c r="I15620" s="99"/>
      <c r="J15620" s="99"/>
      <c r="K15620" s="99"/>
      <c r="L15620" s="44"/>
      <c r="M15620" s="44"/>
      <c r="N15620" s="99"/>
      <c r="O15620" s="99"/>
      <c r="P15620" s="99"/>
      <c r="Q15620" s="99"/>
      <c r="R15620" s="99"/>
      <c r="S15620" s="99"/>
      <c r="T15620" s="99"/>
      <c r="U15620" s="99"/>
      <c r="V15620" s="99"/>
      <c r="W15620" s="99"/>
      <c r="X15620" s="99"/>
      <c r="Y15620" s="99"/>
      <c r="Z15620" s="99"/>
      <c r="AF15620" s="326"/>
    </row>
    <row r="15621" spans="1:32" x14ac:dyDescent="0.25">
      <c r="A15621" s="44" t="s">
        <v>14320</v>
      </c>
      <c r="B15621" s="44" t="s">
        <v>3298</v>
      </c>
      <c r="C15621" s="45">
        <v>25010402</v>
      </c>
      <c r="D15621" s="45" t="s">
        <v>12340</v>
      </c>
      <c r="E15621" s="45" t="s">
        <v>13581</v>
      </c>
      <c r="AF15621" s="326"/>
    </row>
    <row r="15622" spans="1:32" x14ac:dyDescent="0.25">
      <c r="A15622" s="44" t="s">
        <v>14570</v>
      </c>
      <c r="B15622" s="44" t="s">
        <v>20361</v>
      </c>
      <c r="C15622" s="45" t="s">
        <v>14565</v>
      </c>
      <c r="D15622" s="32" t="s">
        <v>12570</v>
      </c>
      <c r="E15622" s="46">
        <v>46568</v>
      </c>
      <c r="AF15622" s="326"/>
    </row>
    <row r="15623" spans="1:32" x14ac:dyDescent="0.25">
      <c r="A15623" s="44" t="s">
        <v>19751</v>
      </c>
      <c r="B15623" s="44" t="s">
        <v>5447</v>
      </c>
      <c r="C15623" s="45">
        <v>250802</v>
      </c>
      <c r="D15623" s="45" t="s">
        <v>12340</v>
      </c>
      <c r="E15623" s="45" t="s">
        <v>10682</v>
      </c>
      <c r="AF15623" s="326"/>
    </row>
    <row r="15624" spans="1:32" x14ac:dyDescent="0.25">
      <c r="A15624" s="44" t="s">
        <v>8579</v>
      </c>
      <c r="B15624" s="44" t="s">
        <v>5447</v>
      </c>
      <c r="C15624" s="45">
        <v>230807</v>
      </c>
      <c r="D15624" s="45" t="s">
        <v>12340</v>
      </c>
      <c r="E15624" s="45" t="s">
        <v>8966</v>
      </c>
      <c r="AF15624" s="326"/>
    </row>
    <row r="15625" spans="1:32" x14ac:dyDescent="0.25">
      <c r="A15625" s="44" t="s">
        <v>8579</v>
      </c>
      <c r="B15625" s="44" t="s">
        <v>9020</v>
      </c>
      <c r="C15625" s="45">
        <v>230905</v>
      </c>
      <c r="D15625" s="45" t="s">
        <v>12340</v>
      </c>
      <c r="E15625" s="45" t="s">
        <v>8524</v>
      </c>
      <c r="AF15625" s="326"/>
    </row>
    <row r="15626" spans="1:32" x14ac:dyDescent="0.25">
      <c r="A15626" s="44" t="s">
        <v>3125</v>
      </c>
      <c r="B15626" s="44" t="s">
        <v>980</v>
      </c>
      <c r="C15626" s="45">
        <v>260103</v>
      </c>
      <c r="D15626" s="45" t="s">
        <v>12340</v>
      </c>
      <c r="E15626" s="45" t="s">
        <v>8976</v>
      </c>
      <c r="AF15626" s="326"/>
    </row>
    <row r="15627" spans="1:32" x14ac:dyDescent="0.25">
      <c r="A15627" s="44" t="s">
        <v>3125</v>
      </c>
      <c r="B15627" s="44" t="s">
        <v>973</v>
      </c>
      <c r="C15627" s="45">
        <v>260101</v>
      </c>
      <c r="D15627" s="45" t="s">
        <v>12340</v>
      </c>
      <c r="E15627" s="45" t="s">
        <v>8976</v>
      </c>
      <c r="AF15627" s="326"/>
    </row>
    <row r="15628" spans="1:32" x14ac:dyDescent="0.25">
      <c r="A15628" s="44" t="s">
        <v>3125</v>
      </c>
      <c r="B15628" s="44" t="s">
        <v>2433</v>
      </c>
      <c r="C15628" s="45">
        <v>230105</v>
      </c>
      <c r="D15628" s="45" t="s">
        <v>12340</v>
      </c>
      <c r="E15628" s="45" t="s">
        <v>5580</v>
      </c>
      <c r="AF15628" s="326"/>
    </row>
    <row r="15629" spans="1:32" x14ac:dyDescent="0.25">
      <c r="A15629" s="103" t="s">
        <v>2850</v>
      </c>
      <c r="B15629" s="103" t="s">
        <v>1362</v>
      </c>
      <c r="C15629" s="147" t="s">
        <v>2851</v>
      </c>
      <c r="D15629" s="146" t="s">
        <v>1735</v>
      </c>
      <c r="E15629" s="116">
        <v>45809</v>
      </c>
      <c r="F15629" s="104"/>
      <c r="G15629" s="104"/>
      <c r="H15629" s="93"/>
      <c r="I15629" s="99"/>
      <c r="J15629" s="99"/>
      <c r="K15629" s="99"/>
      <c r="L15629" s="44"/>
      <c r="M15629" s="44"/>
      <c r="N15629" s="99"/>
      <c r="O15629" s="99"/>
      <c r="P15629" s="99"/>
      <c r="Q15629" s="99"/>
      <c r="R15629" s="99"/>
      <c r="S15629" s="99"/>
      <c r="T15629" s="99"/>
      <c r="U15629" s="99"/>
      <c r="V15629" s="99"/>
      <c r="W15629" s="99"/>
      <c r="X15629" s="99"/>
      <c r="Y15629" s="99"/>
      <c r="Z15629" s="99"/>
      <c r="AF15629" s="326"/>
    </row>
    <row r="15630" spans="1:32" x14ac:dyDescent="0.3">
      <c r="A15630" s="372" t="s">
        <v>8760</v>
      </c>
      <c r="B15630" s="372" t="s">
        <v>8720</v>
      </c>
      <c r="C15630" s="125" t="s">
        <v>8721</v>
      </c>
      <c r="D15630" s="32" t="s">
        <v>20621</v>
      </c>
      <c r="E15630" s="125" t="s">
        <v>8524</v>
      </c>
      <c r="F15630" s="125" t="s">
        <v>1236</v>
      </c>
      <c r="G15630" s="125" t="s">
        <v>1237</v>
      </c>
      <c r="AF15630" s="326"/>
    </row>
    <row r="15631" spans="1:32" x14ac:dyDescent="0.25">
      <c r="A15631" s="44" t="s">
        <v>19752</v>
      </c>
      <c r="B15631" s="44" t="s">
        <v>7117</v>
      </c>
      <c r="C15631" s="45">
        <v>260203</v>
      </c>
      <c r="D15631" s="45" t="s">
        <v>12340</v>
      </c>
      <c r="E15631" s="45" t="s">
        <v>10021</v>
      </c>
      <c r="AF15631" s="326"/>
    </row>
    <row r="15632" spans="1:32" x14ac:dyDescent="0.3">
      <c r="A15632" s="385" t="s">
        <v>2880</v>
      </c>
      <c r="B15632" s="385" t="s">
        <v>1339</v>
      </c>
      <c r="C15632" s="387">
        <v>24027</v>
      </c>
      <c r="D15632" s="93" t="s">
        <v>5007</v>
      </c>
      <c r="E15632" s="388">
        <v>46507</v>
      </c>
      <c r="AF15632" s="326"/>
    </row>
    <row r="15633" spans="1:32" x14ac:dyDescent="0.25">
      <c r="A15633" s="44" t="s">
        <v>11684</v>
      </c>
      <c r="B15633" s="44" t="s">
        <v>10020</v>
      </c>
      <c r="C15633" s="45">
        <v>24010401</v>
      </c>
      <c r="D15633" s="45" t="s">
        <v>12340</v>
      </c>
      <c r="E15633" s="45" t="s">
        <v>10021</v>
      </c>
      <c r="AF15633" s="326"/>
    </row>
    <row r="15634" spans="1:32" x14ac:dyDescent="0.25">
      <c r="A15634" s="44" t="s">
        <v>17768</v>
      </c>
      <c r="B15634" s="44" t="s">
        <v>12682</v>
      </c>
      <c r="C15634" s="45" t="s">
        <v>17769</v>
      </c>
      <c r="D15634" s="46" t="s">
        <v>13037</v>
      </c>
      <c r="E15634" s="46">
        <v>46274</v>
      </c>
      <c r="AF15634" s="326"/>
    </row>
    <row r="15635" spans="1:32" x14ac:dyDescent="0.25">
      <c r="A15635" s="44" t="s">
        <v>1714</v>
      </c>
      <c r="B15635" s="44" t="s">
        <v>2433</v>
      </c>
      <c r="C15635" s="45">
        <v>250106</v>
      </c>
      <c r="D15635" s="45" t="s">
        <v>12340</v>
      </c>
      <c r="E15635" s="45" t="s">
        <v>12896</v>
      </c>
      <c r="AF15635" s="326"/>
    </row>
    <row r="15636" spans="1:32" x14ac:dyDescent="0.25">
      <c r="A15636" s="44" t="s">
        <v>589</v>
      </c>
      <c r="B15636" s="44" t="s">
        <v>20390</v>
      </c>
      <c r="C15636" s="45" t="s">
        <v>4143</v>
      </c>
      <c r="D15636" s="32" t="s">
        <v>12570</v>
      </c>
      <c r="E15636" s="46">
        <v>46265</v>
      </c>
      <c r="AF15636" s="326"/>
    </row>
    <row r="15637" spans="1:32" x14ac:dyDescent="0.25">
      <c r="A15637" s="44" t="s">
        <v>17266</v>
      </c>
      <c r="B15637" s="44" t="s">
        <v>7120</v>
      </c>
      <c r="C15637" s="45">
        <v>260204</v>
      </c>
      <c r="D15637" s="45" t="s">
        <v>12340</v>
      </c>
      <c r="E15637" s="45" t="s">
        <v>10021</v>
      </c>
      <c r="AF15637" s="326"/>
    </row>
    <row r="15638" spans="1:32" x14ac:dyDescent="0.25">
      <c r="A15638" s="44" t="s">
        <v>17266</v>
      </c>
      <c r="B15638" s="44" t="s">
        <v>5639</v>
      </c>
      <c r="C15638" s="45">
        <v>26010401</v>
      </c>
      <c r="D15638" s="45" t="s">
        <v>12340</v>
      </c>
      <c r="E15638" s="45" t="s">
        <v>18836</v>
      </c>
      <c r="AF15638" s="326"/>
    </row>
    <row r="15639" spans="1:32" x14ac:dyDescent="0.25">
      <c r="A15639" s="44" t="s">
        <v>17266</v>
      </c>
      <c r="B15639" s="44" t="s">
        <v>18852</v>
      </c>
      <c r="C15639" s="45">
        <v>260205</v>
      </c>
      <c r="D15639" s="45" t="s">
        <v>12340</v>
      </c>
      <c r="E15639" s="45" t="s">
        <v>10021</v>
      </c>
      <c r="AF15639" s="326"/>
    </row>
    <row r="15640" spans="1:32" x14ac:dyDescent="0.25">
      <c r="A15640" s="44" t="s">
        <v>17266</v>
      </c>
      <c r="B15640" s="44" t="s">
        <v>2438</v>
      </c>
      <c r="C15640" s="45">
        <v>251001</v>
      </c>
      <c r="D15640" s="45" t="s">
        <v>12340</v>
      </c>
      <c r="E15640" s="45" t="s">
        <v>12119</v>
      </c>
      <c r="AF15640" s="326"/>
    </row>
    <row r="15641" spans="1:32" x14ac:dyDescent="0.25">
      <c r="A15641" s="44" t="s">
        <v>17266</v>
      </c>
      <c r="B15641" s="44" t="s">
        <v>16911</v>
      </c>
      <c r="C15641" s="45">
        <v>250902</v>
      </c>
      <c r="D15641" s="45" t="s">
        <v>12340</v>
      </c>
      <c r="E15641" s="45" t="s">
        <v>5246</v>
      </c>
      <c r="AF15641" s="326"/>
    </row>
    <row r="15642" spans="1:32" x14ac:dyDescent="0.25">
      <c r="A15642" s="44" t="s">
        <v>3713</v>
      </c>
      <c r="B15642" s="44" t="s">
        <v>10020</v>
      </c>
      <c r="C15642" s="45">
        <v>24010401</v>
      </c>
      <c r="D15642" s="45" t="s">
        <v>12340</v>
      </c>
      <c r="E15642" s="45" t="s">
        <v>10021</v>
      </c>
      <c r="AF15642" s="326"/>
    </row>
    <row r="15643" spans="1:32" x14ac:dyDescent="0.25">
      <c r="A15643" s="44" t="s">
        <v>13942</v>
      </c>
      <c r="B15643" s="44" t="s">
        <v>2433</v>
      </c>
      <c r="C15643" s="45">
        <v>250106</v>
      </c>
      <c r="D15643" s="45" t="s">
        <v>12340</v>
      </c>
      <c r="E15643" s="45" t="s">
        <v>12896</v>
      </c>
      <c r="AF15643" s="326"/>
    </row>
    <row r="15644" spans="1:32" x14ac:dyDescent="0.25">
      <c r="A15644" s="44" t="s">
        <v>14149</v>
      </c>
      <c r="B15644" s="44" t="s">
        <v>20398</v>
      </c>
      <c r="C15644" s="45" t="s">
        <v>14082</v>
      </c>
      <c r="D15644" s="32" t="s">
        <v>12570</v>
      </c>
      <c r="E15644" s="46">
        <v>46418</v>
      </c>
      <c r="AF15644" s="326"/>
    </row>
    <row r="15645" spans="1:32" x14ac:dyDescent="0.25">
      <c r="A15645" s="44" t="s">
        <v>10798</v>
      </c>
      <c r="B15645" s="44" t="s">
        <v>6798</v>
      </c>
      <c r="C15645" s="45" t="s">
        <v>10797</v>
      </c>
      <c r="D15645" s="46" t="s">
        <v>13037</v>
      </c>
      <c r="E15645" s="46">
        <v>46568</v>
      </c>
      <c r="AF15645" s="326"/>
    </row>
    <row r="15646" spans="1:32" x14ac:dyDescent="0.25">
      <c r="A15646" s="44" t="s">
        <v>13457</v>
      </c>
      <c r="B15646" s="44" t="s">
        <v>14651</v>
      </c>
      <c r="C15646" s="45">
        <v>29.25</v>
      </c>
      <c r="D15646" s="45" t="s">
        <v>13565</v>
      </c>
      <c r="E15646" s="46">
        <v>47664</v>
      </c>
      <c r="F15646" s="45"/>
      <c r="G15646" s="93"/>
      <c r="H15646" s="93"/>
      <c r="I15646" s="99"/>
      <c r="J15646" s="99"/>
      <c r="K15646" s="99"/>
      <c r="L15646" s="99"/>
      <c r="M15646" s="99"/>
      <c r="N15646" s="99"/>
      <c r="O15646" s="99"/>
      <c r="P15646" s="99"/>
      <c r="Q15646" s="99"/>
      <c r="R15646" s="99"/>
      <c r="S15646" s="99"/>
      <c r="T15646" s="99"/>
      <c r="U15646" s="99"/>
      <c r="V15646" s="99"/>
      <c r="W15646" s="99"/>
      <c r="X15646" s="99"/>
      <c r="Y15646" s="99"/>
      <c r="Z15646" s="99"/>
      <c r="AF15646" s="326"/>
    </row>
    <row r="15647" spans="1:32" x14ac:dyDescent="0.3">
      <c r="A15647" s="372" t="s">
        <v>1150</v>
      </c>
      <c r="B15647" s="372" t="s">
        <v>1209</v>
      </c>
      <c r="C15647" s="125" t="s">
        <v>8691</v>
      </c>
      <c r="D15647" s="32" t="s">
        <v>20621</v>
      </c>
      <c r="E15647" s="125" t="s">
        <v>8524</v>
      </c>
      <c r="F15647" s="125" t="s">
        <v>1236</v>
      </c>
      <c r="G15647" s="125" t="s">
        <v>1237</v>
      </c>
      <c r="AF15647" s="326"/>
    </row>
    <row r="15648" spans="1:32" x14ac:dyDescent="0.3">
      <c r="A15648" s="372" t="s">
        <v>1150</v>
      </c>
      <c r="B15648" s="372" t="s">
        <v>12351</v>
      </c>
      <c r="C15648" s="125" t="s">
        <v>12352</v>
      </c>
      <c r="D15648" s="32" t="s">
        <v>20621</v>
      </c>
      <c r="E15648" s="125" t="s">
        <v>5075</v>
      </c>
      <c r="F15648" s="125" t="s">
        <v>1236</v>
      </c>
      <c r="G15648" s="125" t="s">
        <v>1237</v>
      </c>
      <c r="AF15648" s="326"/>
    </row>
    <row r="15649" spans="1:32" x14ac:dyDescent="0.3">
      <c r="A15649" s="372" t="s">
        <v>2529</v>
      </c>
      <c r="B15649" s="372" t="s">
        <v>14348</v>
      </c>
      <c r="C15649" s="125" t="s">
        <v>14349</v>
      </c>
      <c r="D15649" s="32" t="s">
        <v>20621</v>
      </c>
      <c r="E15649" s="125" t="s">
        <v>13567</v>
      </c>
      <c r="F15649" s="125" t="s">
        <v>1236</v>
      </c>
      <c r="G15649" s="125" t="s">
        <v>1237</v>
      </c>
      <c r="AF15649" s="326"/>
    </row>
    <row r="15650" spans="1:32" x14ac:dyDescent="0.3">
      <c r="A15650" s="372" t="s">
        <v>2529</v>
      </c>
      <c r="B15650" s="372" t="s">
        <v>16724</v>
      </c>
      <c r="C15650" s="125" t="s">
        <v>14353</v>
      </c>
      <c r="D15650" s="32" t="s">
        <v>20621</v>
      </c>
      <c r="E15650" s="125" t="s">
        <v>13567</v>
      </c>
      <c r="F15650" s="125" t="s">
        <v>1236</v>
      </c>
      <c r="G15650" s="125" t="s">
        <v>1237</v>
      </c>
      <c r="AF15650" s="326"/>
    </row>
    <row r="15651" spans="1:32" x14ac:dyDescent="0.25">
      <c r="A15651" s="100" t="s">
        <v>2529</v>
      </c>
      <c r="B15651" s="92" t="s">
        <v>3574</v>
      </c>
      <c r="C15651" s="93" t="s">
        <v>3575</v>
      </c>
      <c r="D15651" s="93" t="s">
        <v>1250</v>
      </c>
      <c r="E15651" s="94">
        <v>46496</v>
      </c>
      <c r="F15651" s="93"/>
      <c r="G15651" s="93"/>
      <c r="H15651" s="93"/>
      <c r="I15651" s="99"/>
      <c r="J15651" s="99"/>
      <c r="K15651" s="99"/>
      <c r="L15651" s="44"/>
      <c r="M15651" s="44"/>
      <c r="N15651" s="99"/>
      <c r="O15651" s="99"/>
      <c r="P15651" s="99"/>
      <c r="Q15651" s="99"/>
      <c r="R15651" s="99"/>
      <c r="S15651" s="99"/>
      <c r="T15651" s="99"/>
      <c r="U15651" s="99"/>
      <c r="V15651" s="99"/>
      <c r="W15651" s="99"/>
      <c r="X15651" s="99"/>
      <c r="Y15651" s="99"/>
      <c r="Z15651" s="99"/>
      <c r="AF15651" s="326"/>
    </row>
    <row r="15652" spans="1:32" x14ac:dyDescent="0.25">
      <c r="A15652" s="44" t="s">
        <v>2529</v>
      </c>
      <c r="B15652" s="44" t="s">
        <v>7117</v>
      </c>
      <c r="C15652" s="45">
        <v>260203</v>
      </c>
      <c r="D15652" s="45" t="s">
        <v>12340</v>
      </c>
      <c r="E15652" s="45" t="s">
        <v>10021</v>
      </c>
      <c r="AF15652" s="326"/>
    </row>
    <row r="15653" spans="1:32" x14ac:dyDescent="0.25">
      <c r="A15653" s="44" t="s">
        <v>11685</v>
      </c>
      <c r="B15653" s="44" t="s">
        <v>18874</v>
      </c>
      <c r="C15653" s="45">
        <v>24060301</v>
      </c>
      <c r="D15653" s="45" t="s">
        <v>12340</v>
      </c>
      <c r="E15653" s="45" t="s">
        <v>5235</v>
      </c>
      <c r="AF15653" s="326"/>
    </row>
    <row r="15654" spans="1:32" x14ac:dyDescent="0.25">
      <c r="A15654" s="44" t="s">
        <v>11685</v>
      </c>
      <c r="B15654" s="44" t="s">
        <v>11310</v>
      </c>
      <c r="C15654" s="45">
        <v>24060302</v>
      </c>
      <c r="D15654" s="45" t="s">
        <v>12340</v>
      </c>
      <c r="E15654" s="45" t="s">
        <v>5235</v>
      </c>
      <c r="AF15654" s="326"/>
    </row>
    <row r="15655" spans="1:32" x14ac:dyDescent="0.25">
      <c r="A15655" s="44" t="s">
        <v>11686</v>
      </c>
      <c r="B15655" s="44" t="s">
        <v>986</v>
      </c>
      <c r="C15655" s="45">
        <v>240303</v>
      </c>
      <c r="D15655" s="45" t="s">
        <v>12340</v>
      </c>
      <c r="E15655" s="45" t="s">
        <v>2686</v>
      </c>
      <c r="AF15655" s="326"/>
    </row>
    <row r="15656" spans="1:32" x14ac:dyDescent="0.25">
      <c r="A15656" s="44" t="s">
        <v>5695</v>
      </c>
      <c r="B15656" s="44" t="s">
        <v>3597</v>
      </c>
      <c r="C15656" s="45">
        <v>220605</v>
      </c>
      <c r="D15656" s="45" t="s">
        <v>12340</v>
      </c>
      <c r="E15656" s="45" t="s">
        <v>5468</v>
      </c>
      <c r="AF15656" s="326"/>
    </row>
    <row r="15657" spans="1:32" x14ac:dyDescent="0.25">
      <c r="A15657" s="44" t="s">
        <v>2530</v>
      </c>
      <c r="B15657" s="44" t="s">
        <v>3598</v>
      </c>
      <c r="C15657" s="45">
        <v>230301</v>
      </c>
      <c r="D15657" s="45" t="s">
        <v>12340</v>
      </c>
      <c r="E15657" s="45" t="s">
        <v>5580</v>
      </c>
      <c r="AF15657" s="326"/>
    </row>
    <row r="15658" spans="1:32" x14ac:dyDescent="0.3">
      <c r="A15658" s="372" t="s">
        <v>17558</v>
      </c>
      <c r="B15658" s="372" t="s">
        <v>5068</v>
      </c>
      <c r="C15658" s="125" t="s">
        <v>17595</v>
      </c>
      <c r="D15658" s="32" t="s">
        <v>20621</v>
      </c>
      <c r="E15658" s="125" t="s">
        <v>5246</v>
      </c>
      <c r="F15658" s="125" t="s">
        <v>1236</v>
      </c>
      <c r="G15658" s="125" t="s">
        <v>1237</v>
      </c>
      <c r="AF15658" s="326"/>
    </row>
    <row r="15659" spans="1:32" x14ac:dyDescent="0.25">
      <c r="A15659" s="44" t="s">
        <v>17469</v>
      </c>
      <c r="B15659" s="44" t="s">
        <v>20388</v>
      </c>
      <c r="C15659" s="45" t="s">
        <v>17463</v>
      </c>
      <c r="D15659" s="32" t="s">
        <v>12570</v>
      </c>
      <c r="E15659" s="46">
        <v>46265</v>
      </c>
      <c r="AF15659" s="326"/>
    </row>
    <row r="15660" spans="1:32" x14ac:dyDescent="0.25">
      <c r="A15660" s="44" t="s">
        <v>17469</v>
      </c>
      <c r="B15660" s="44" t="s">
        <v>20398</v>
      </c>
      <c r="C15660" s="45" t="s">
        <v>17917</v>
      </c>
      <c r="D15660" s="32" t="s">
        <v>12570</v>
      </c>
      <c r="E15660" s="46">
        <v>46418</v>
      </c>
      <c r="AF15660" s="326"/>
    </row>
    <row r="15661" spans="1:32" x14ac:dyDescent="0.25">
      <c r="A15661" s="262" t="s">
        <v>6174</v>
      </c>
      <c r="B15661" s="99" t="s">
        <v>6164</v>
      </c>
      <c r="C15661" s="93" t="s">
        <v>10925</v>
      </c>
      <c r="D15661" s="94" t="s">
        <v>1250</v>
      </c>
      <c r="E15661" s="94">
        <v>46342</v>
      </c>
      <c r="F15661" s="93"/>
      <c r="G15661" s="93"/>
      <c r="H15661" s="93"/>
      <c r="I15661" s="99"/>
      <c r="J15661" s="99"/>
      <c r="K15661" s="99"/>
      <c r="L15661" s="44"/>
      <c r="M15661" s="44"/>
      <c r="N15661" s="99"/>
      <c r="O15661" s="99"/>
      <c r="P15661" s="99"/>
      <c r="Q15661" s="99"/>
      <c r="R15661" s="99"/>
      <c r="S15661" s="99"/>
      <c r="T15661" s="99"/>
      <c r="U15661" s="99"/>
      <c r="V15661" s="99"/>
      <c r="W15661" s="99"/>
      <c r="X15661" s="99"/>
      <c r="Y15661" s="99"/>
      <c r="Z15661" s="99"/>
      <c r="AA15661" s="380"/>
      <c r="AF15661" s="326"/>
    </row>
    <row r="15662" spans="1:32" x14ac:dyDescent="0.3">
      <c r="A15662" s="372" t="s">
        <v>17559</v>
      </c>
      <c r="B15662" s="372" t="s">
        <v>5061</v>
      </c>
      <c r="C15662" s="125" t="s">
        <v>17483</v>
      </c>
      <c r="D15662" s="32" t="s">
        <v>20621</v>
      </c>
      <c r="E15662" s="125" t="s">
        <v>5246</v>
      </c>
      <c r="F15662" s="125" t="s">
        <v>1236</v>
      </c>
      <c r="G15662" s="125" t="s">
        <v>1237</v>
      </c>
      <c r="AF15662" s="326"/>
    </row>
    <row r="15663" spans="1:32" x14ac:dyDescent="0.25">
      <c r="A15663" s="44" t="s">
        <v>1822</v>
      </c>
      <c r="B15663" s="44" t="s">
        <v>13115</v>
      </c>
      <c r="C15663" s="45">
        <v>8.25</v>
      </c>
      <c r="D15663" s="45" t="s">
        <v>13565</v>
      </c>
      <c r="E15663" s="46">
        <v>47057</v>
      </c>
      <c r="F15663" s="45" t="s">
        <v>1384</v>
      </c>
      <c r="G15663" s="93"/>
      <c r="H15663" s="93"/>
      <c r="I15663" s="99"/>
      <c r="J15663" s="99"/>
      <c r="K15663" s="99"/>
      <c r="L15663" s="99"/>
      <c r="M15663" s="99"/>
      <c r="N15663" s="99"/>
      <c r="O15663" s="99"/>
      <c r="P15663" s="99"/>
      <c r="Q15663" s="99"/>
      <c r="R15663" s="99"/>
      <c r="S15663" s="99"/>
      <c r="T15663" s="99"/>
      <c r="U15663" s="99"/>
      <c r="V15663" s="99"/>
      <c r="W15663" s="99"/>
      <c r="X15663" s="99"/>
      <c r="Y15663" s="99"/>
      <c r="Z15663" s="99"/>
      <c r="AF15663" s="326"/>
    </row>
    <row r="15664" spans="1:32" x14ac:dyDescent="0.25">
      <c r="A15664" s="44" t="s">
        <v>1822</v>
      </c>
      <c r="B15664" s="44" t="s">
        <v>13169</v>
      </c>
      <c r="C15664" s="45">
        <v>19.239999999999998</v>
      </c>
      <c r="D15664" s="45" t="s">
        <v>13565</v>
      </c>
      <c r="E15664" s="46">
        <v>47299</v>
      </c>
      <c r="F15664" s="45" t="s">
        <v>1384</v>
      </c>
      <c r="G15664" s="93"/>
      <c r="H15664" s="93"/>
      <c r="I15664" s="99"/>
      <c r="J15664" s="99"/>
      <c r="K15664" s="99"/>
      <c r="L15664" s="99"/>
      <c r="M15664" s="99"/>
      <c r="N15664" s="99"/>
      <c r="O15664" s="99"/>
      <c r="P15664" s="99"/>
      <c r="Q15664" s="99"/>
      <c r="R15664" s="99"/>
      <c r="S15664" s="99"/>
      <c r="T15664" s="99"/>
      <c r="U15664" s="99"/>
      <c r="V15664" s="99"/>
      <c r="W15664" s="99"/>
      <c r="X15664" s="99"/>
      <c r="Y15664" s="99"/>
      <c r="Z15664" s="99"/>
      <c r="AF15664" s="326"/>
    </row>
    <row r="15665" spans="1:32" x14ac:dyDescent="0.25">
      <c r="A15665" s="100" t="s">
        <v>1822</v>
      </c>
      <c r="B15665" s="92" t="s">
        <v>3574</v>
      </c>
      <c r="C15665" s="93" t="s">
        <v>3575</v>
      </c>
      <c r="D15665" s="93" t="s">
        <v>1250</v>
      </c>
      <c r="E15665" s="94">
        <v>46496</v>
      </c>
      <c r="F15665" s="93"/>
      <c r="G15665" s="93"/>
      <c r="H15665" s="93"/>
      <c r="I15665" s="99"/>
      <c r="J15665" s="99"/>
      <c r="K15665" s="99"/>
      <c r="L15665" s="44"/>
      <c r="M15665" s="44"/>
      <c r="N15665" s="99"/>
      <c r="O15665" s="99"/>
      <c r="P15665" s="99"/>
      <c r="Q15665" s="99"/>
      <c r="R15665" s="99"/>
      <c r="S15665" s="99"/>
      <c r="T15665" s="99"/>
      <c r="U15665" s="99"/>
      <c r="V15665" s="99"/>
      <c r="W15665" s="99"/>
      <c r="X15665" s="99"/>
      <c r="Y15665" s="99"/>
      <c r="Z15665" s="99"/>
      <c r="AF15665" s="326"/>
    </row>
    <row r="15666" spans="1:32" x14ac:dyDescent="0.25">
      <c r="A15666" s="135" t="s">
        <v>1822</v>
      </c>
      <c r="B15666" s="131" t="s">
        <v>6179</v>
      </c>
      <c r="C15666" s="96" t="s">
        <v>6180</v>
      </c>
      <c r="D15666" s="96" t="s">
        <v>1250</v>
      </c>
      <c r="E15666" s="112">
        <v>46341</v>
      </c>
      <c r="F15666" s="93"/>
      <c r="G15666" s="93"/>
      <c r="H15666" s="93"/>
      <c r="I15666" s="99"/>
      <c r="J15666" s="99"/>
      <c r="K15666" s="99"/>
      <c r="L15666" s="44"/>
      <c r="M15666" s="44"/>
      <c r="N15666" s="99"/>
      <c r="O15666" s="99"/>
      <c r="P15666" s="99"/>
      <c r="Q15666" s="99"/>
      <c r="R15666" s="99"/>
      <c r="S15666" s="99"/>
      <c r="T15666" s="99"/>
      <c r="U15666" s="99"/>
      <c r="V15666" s="99"/>
      <c r="W15666" s="99"/>
      <c r="X15666" s="99"/>
      <c r="Y15666" s="99"/>
      <c r="Z15666" s="99"/>
      <c r="AA15666" s="380"/>
      <c r="AF15666" s="326"/>
    </row>
    <row r="15667" spans="1:32" x14ac:dyDescent="0.3">
      <c r="A15667" s="99" t="s">
        <v>1822</v>
      </c>
      <c r="B15667" s="92" t="s">
        <v>16744</v>
      </c>
      <c r="C15667" s="93" t="s">
        <v>16745</v>
      </c>
      <c r="D15667" s="93" t="s">
        <v>1250</v>
      </c>
      <c r="E15667" s="94">
        <v>46316</v>
      </c>
      <c r="F15667" s="93"/>
      <c r="G15667" s="93"/>
      <c r="H15667" s="93"/>
      <c r="I15667" s="99"/>
      <c r="J15667" s="99"/>
      <c r="K15667" s="99"/>
      <c r="L15667" s="99"/>
      <c r="M15667" s="99"/>
      <c r="N15667" s="99"/>
      <c r="O15667" s="99"/>
      <c r="P15667" s="99"/>
      <c r="Q15667" s="99"/>
      <c r="R15667" s="99"/>
      <c r="S15667" s="99"/>
      <c r="T15667" s="99"/>
      <c r="U15667" s="99"/>
      <c r="V15667" s="99"/>
      <c r="W15667" s="99"/>
      <c r="X15667" s="99"/>
      <c r="Y15667" s="99"/>
      <c r="Z15667" s="99"/>
      <c r="AA15667" s="380"/>
      <c r="AF15667" s="326"/>
    </row>
    <row r="15668" spans="1:32" x14ac:dyDescent="0.3">
      <c r="A15668" s="372" t="s">
        <v>8421</v>
      </c>
      <c r="B15668" s="372" t="s">
        <v>2787</v>
      </c>
      <c r="C15668" s="125" t="s">
        <v>8393</v>
      </c>
      <c r="D15668" s="32" t="s">
        <v>20621</v>
      </c>
      <c r="E15668" s="125" t="s">
        <v>4471</v>
      </c>
      <c r="F15668" s="125" t="s">
        <v>1237</v>
      </c>
      <c r="G15668" s="125" t="s">
        <v>1237</v>
      </c>
      <c r="AF15668" s="326"/>
    </row>
    <row r="15669" spans="1:32" x14ac:dyDescent="0.3">
      <c r="A15669" s="372" t="s">
        <v>8421</v>
      </c>
      <c r="B15669" s="372" t="s">
        <v>1208</v>
      </c>
      <c r="C15669" s="125" t="s">
        <v>11149</v>
      </c>
      <c r="D15669" s="32" t="s">
        <v>20621</v>
      </c>
      <c r="E15669" s="125" t="s">
        <v>2686</v>
      </c>
      <c r="F15669" s="125" t="s">
        <v>1237</v>
      </c>
      <c r="G15669" s="125" t="s">
        <v>1237</v>
      </c>
      <c r="AF15669" s="326"/>
    </row>
    <row r="15670" spans="1:32" x14ac:dyDescent="0.3">
      <c r="A15670" s="372" t="s">
        <v>20563</v>
      </c>
      <c r="B15670" s="372" t="s">
        <v>7464</v>
      </c>
      <c r="C15670" s="125" t="s">
        <v>20618</v>
      </c>
      <c r="D15670" s="32" t="s">
        <v>20621</v>
      </c>
      <c r="E15670" s="125" t="s">
        <v>10032</v>
      </c>
      <c r="F15670" s="125" t="s">
        <v>1236</v>
      </c>
      <c r="G15670" s="125" t="s">
        <v>1237</v>
      </c>
      <c r="AF15670" s="326"/>
    </row>
    <row r="15671" spans="1:32" x14ac:dyDescent="0.25">
      <c r="A15671" s="44" t="s">
        <v>9715</v>
      </c>
      <c r="B15671" s="44" t="s">
        <v>16320</v>
      </c>
      <c r="C15671" s="45" t="s">
        <v>18470</v>
      </c>
      <c r="D15671" s="93" t="s">
        <v>3876</v>
      </c>
      <c r="E15671" s="359">
        <f>DATE(2029,11,7)</f>
        <v>47429</v>
      </c>
      <c r="F15671" s="93"/>
      <c r="G15671" s="93"/>
      <c r="H15671" s="93"/>
      <c r="I15671" s="99"/>
      <c r="J15671" s="99"/>
      <c r="K15671" s="99"/>
      <c r="L15671" s="99"/>
      <c r="M15671" s="99"/>
      <c r="N15671" s="99"/>
      <c r="O15671" s="99"/>
      <c r="P15671" s="99"/>
      <c r="Q15671" s="99"/>
      <c r="R15671" s="99"/>
      <c r="S15671" s="99"/>
      <c r="T15671" s="99"/>
      <c r="U15671" s="99"/>
      <c r="V15671" s="99"/>
      <c r="W15671" s="99"/>
      <c r="X15671" s="99"/>
      <c r="Y15671" s="99"/>
      <c r="Z15671" s="99"/>
      <c r="AF15671" s="326"/>
    </row>
    <row r="15672" spans="1:32" x14ac:dyDescent="0.25">
      <c r="A15672" s="44" t="s">
        <v>9715</v>
      </c>
      <c r="B15672" s="44" t="s">
        <v>16328</v>
      </c>
      <c r="C15672" s="45" t="s">
        <v>14979</v>
      </c>
      <c r="D15672" s="93" t="s">
        <v>3876</v>
      </c>
      <c r="E15672" s="359">
        <f>DATE(2029,7,10)</f>
        <v>47309</v>
      </c>
      <c r="F15672" s="93"/>
      <c r="G15672" s="93"/>
      <c r="H15672" s="93"/>
      <c r="I15672" s="99"/>
      <c r="J15672" s="99"/>
      <c r="K15672" s="99"/>
      <c r="L15672" s="99"/>
      <c r="M15672" s="99"/>
      <c r="N15672" s="99"/>
      <c r="O15672" s="99"/>
      <c r="P15672" s="99"/>
      <c r="Q15672" s="99"/>
      <c r="R15672" s="99"/>
      <c r="S15672" s="99"/>
      <c r="T15672" s="99"/>
      <c r="U15672" s="99"/>
      <c r="V15672" s="99"/>
      <c r="W15672" s="99"/>
      <c r="X15672" s="99"/>
      <c r="Y15672" s="99"/>
      <c r="Z15672" s="99"/>
      <c r="AF15672" s="326"/>
    </row>
    <row r="15673" spans="1:32" x14ac:dyDescent="0.3">
      <c r="A15673" s="372" t="s">
        <v>16666</v>
      </c>
      <c r="B15673" s="372" t="s">
        <v>1842</v>
      </c>
      <c r="C15673" s="125" t="s">
        <v>16723</v>
      </c>
      <c r="D15673" s="32" t="s">
        <v>20621</v>
      </c>
      <c r="E15673" s="125" t="s">
        <v>12895</v>
      </c>
      <c r="F15673" s="125" t="s">
        <v>1236</v>
      </c>
      <c r="G15673" s="125" t="s">
        <v>1237</v>
      </c>
      <c r="AF15673" s="326"/>
    </row>
    <row r="15674" spans="1:32" x14ac:dyDescent="0.3">
      <c r="A15674" s="372" t="s">
        <v>1151</v>
      </c>
      <c r="B15674" s="372" t="s">
        <v>5064</v>
      </c>
      <c r="C15674" s="125" t="s">
        <v>16873</v>
      </c>
      <c r="D15674" s="32" t="s">
        <v>20621</v>
      </c>
      <c r="E15674" s="125" t="s">
        <v>10638</v>
      </c>
      <c r="F15674" s="125" t="s">
        <v>1236</v>
      </c>
      <c r="G15674" s="125" t="s">
        <v>1237</v>
      </c>
      <c r="AF15674" s="326"/>
    </row>
    <row r="15675" spans="1:32" x14ac:dyDescent="0.25">
      <c r="A15675" s="368" t="s">
        <v>15324</v>
      </c>
      <c r="B15675" s="256" t="s">
        <v>15248</v>
      </c>
      <c r="C15675" s="53" t="s">
        <v>15430</v>
      </c>
      <c r="D15675" s="93" t="s">
        <v>5891</v>
      </c>
      <c r="E15675" s="257">
        <v>47615</v>
      </c>
      <c r="F15675" s="93"/>
      <c r="G15675" s="93"/>
      <c r="H15675" s="93"/>
      <c r="I15675" s="99"/>
      <c r="J15675" s="99"/>
      <c r="K15675" s="99"/>
      <c r="L15675" s="99"/>
      <c r="M15675" s="99"/>
      <c r="N15675" s="99"/>
      <c r="O15675" s="99"/>
      <c r="P15675" s="99"/>
      <c r="Q15675" s="99"/>
      <c r="R15675" s="99"/>
      <c r="S15675" s="99"/>
      <c r="T15675" s="99"/>
      <c r="U15675" s="99"/>
      <c r="V15675" s="99"/>
      <c r="W15675" s="99"/>
      <c r="X15675" s="99"/>
      <c r="Y15675" s="99"/>
      <c r="Z15675" s="99"/>
      <c r="AF15675" s="326"/>
    </row>
    <row r="15676" spans="1:32" x14ac:dyDescent="0.25">
      <c r="A15676" s="44" t="s">
        <v>14321</v>
      </c>
      <c r="B15676" s="44" t="s">
        <v>5639</v>
      </c>
      <c r="C15676" s="45">
        <v>25010401</v>
      </c>
      <c r="D15676" s="45" t="s">
        <v>12340</v>
      </c>
      <c r="E15676" s="45" t="s">
        <v>13581</v>
      </c>
      <c r="AF15676" s="326"/>
    </row>
    <row r="15677" spans="1:32" x14ac:dyDescent="0.25">
      <c r="A15677" s="44" t="s">
        <v>5696</v>
      </c>
      <c r="B15677" s="44" t="s">
        <v>2433</v>
      </c>
      <c r="C15677" s="45">
        <v>220105</v>
      </c>
      <c r="D15677" s="45" t="s">
        <v>12340</v>
      </c>
      <c r="E15677" s="45" t="s">
        <v>2686</v>
      </c>
      <c r="AF15677" s="326"/>
    </row>
    <row r="15678" spans="1:32" x14ac:dyDescent="0.25">
      <c r="A15678" s="44" t="s">
        <v>13458</v>
      </c>
      <c r="B15678" s="44" t="s">
        <v>13196</v>
      </c>
      <c r="C15678" s="45">
        <v>15.23</v>
      </c>
      <c r="D15678" s="45" t="s">
        <v>13565</v>
      </c>
      <c r="E15678" s="46">
        <v>46934</v>
      </c>
      <c r="F15678" s="45"/>
      <c r="G15678" s="93"/>
      <c r="H15678" s="93"/>
      <c r="I15678" s="99"/>
      <c r="J15678" s="99"/>
      <c r="K15678" s="99"/>
      <c r="L15678" s="99"/>
      <c r="M15678" s="99"/>
      <c r="N15678" s="99"/>
      <c r="O15678" s="99"/>
      <c r="P15678" s="99"/>
      <c r="Q15678" s="99"/>
      <c r="R15678" s="99"/>
      <c r="S15678" s="99"/>
      <c r="T15678" s="99"/>
      <c r="U15678" s="99"/>
      <c r="V15678" s="99"/>
      <c r="W15678" s="99"/>
      <c r="X15678" s="99"/>
      <c r="Y15678" s="99"/>
      <c r="Z15678" s="99"/>
      <c r="AF15678" s="326"/>
    </row>
    <row r="15679" spans="1:32" x14ac:dyDescent="0.25">
      <c r="A15679" s="44" t="s">
        <v>13458</v>
      </c>
      <c r="B15679" s="44" t="s">
        <v>13119</v>
      </c>
      <c r="C15679" s="45">
        <v>22.23</v>
      </c>
      <c r="D15679" s="45" t="s">
        <v>13565</v>
      </c>
      <c r="E15679" s="46">
        <v>46934</v>
      </c>
      <c r="F15679" s="45"/>
      <c r="G15679" s="93"/>
      <c r="H15679" s="93"/>
      <c r="I15679" s="99"/>
      <c r="J15679" s="99"/>
      <c r="K15679" s="99"/>
      <c r="L15679" s="99"/>
      <c r="M15679" s="99"/>
      <c r="N15679" s="99"/>
      <c r="O15679" s="99"/>
      <c r="P15679" s="99"/>
      <c r="Q15679" s="99"/>
      <c r="R15679" s="99"/>
      <c r="S15679" s="99"/>
      <c r="T15679" s="99"/>
      <c r="U15679" s="99"/>
      <c r="V15679" s="99"/>
      <c r="W15679" s="99"/>
      <c r="X15679" s="99"/>
      <c r="Y15679" s="99"/>
      <c r="Z15679" s="99"/>
      <c r="AF15679" s="326"/>
    </row>
    <row r="15680" spans="1:32" x14ac:dyDescent="0.25">
      <c r="A15680" s="44" t="s">
        <v>13459</v>
      </c>
      <c r="B15680" s="44" t="s">
        <v>13117</v>
      </c>
      <c r="C15680" s="45">
        <v>11.24</v>
      </c>
      <c r="D15680" s="45" t="s">
        <v>13565</v>
      </c>
      <c r="E15680" s="46">
        <v>47299</v>
      </c>
      <c r="F15680" s="45"/>
      <c r="G15680" s="93"/>
      <c r="H15680" s="93"/>
      <c r="I15680" s="99"/>
      <c r="J15680" s="99"/>
      <c r="K15680" s="99"/>
      <c r="L15680" s="99"/>
      <c r="M15680" s="99"/>
      <c r="N15680" s="99"/>
      <c r="O15680" s="99"/>
      <c r="P15680" s="99"/>
      <c r="Q15680" s="99"/>
      <c r="R15680" s="99"/>
      <c r="S15680" s="99"/>
      <c r="T15680" s="99"/>
      <c r="U15680" s="99"/>
      <c r="V15680" s="99"/>
      <c r="W15680" s="99"/>
      <c r="X15680" s="99"/>
      <c r="Y15680" s="99"/>
      <c r="Z15680" s="99"/>
      <c r="AF15680" s="326"/>
    </row>
    <row r="15681" spans="1:32" x14ac:dyDescent="0.25">
      <c r="A15681" s="44" t="s">
        <v>13459</v>
      </c>
      <c r="B15681" s="44" t="s">
        <v>13144</v>
      </c>
      <c r="C15681" s="45">
        <v>17.239999999999998</v>
      </c>
      <c r="D15681" s="45" t="s">
        <v>13565</v>
      </c>
      <c r="E15681" s="46">
        <v>47299</v>
      </c>
      <c r="F15681" s="45"/>
      <c r="G15681" s="93"/>
      <c r="H15681" s="93"/>
      <c r="I15681" s="99"/>
      <c r="J15681" s="99"/>
      <c r="K15681" s="99"/>
      <c r="L15681" s="99"/>
      <c r="M15681" s="99"/>
      <c r="N15681" s="99"/>
      <c r="O15681" s="99"/>
      <c r="P15681" s="99"/>
      <c r="Q15681" s="99"/>
      <c r="R15681" s="99"/>
      <c r="S15681" s="99"/>
      <c r="T15681" s="99"/>
      <c r="U15681" s="99"/>
      <c r="V15681" s="99"/>
      <c r="W15681" s="99"/>
      <c r="X15681" s="99"/>
      <c r="Y15681" s="99"/>
      <c r="Z15681" s="99"/>
      <c r="AF15681" s="326"/>
    </row>
    <row r="15682" spans="1:32" x14ac:dyDescent="0.25">
      <c r="A15682" s="44" t="s">
        <v>7605</v>
      </c>
      <c r="B15682" s="44" t="s">
        <v>5639</v>
      </c>
      <c r="C15682" s="45">
        <v>23010401</v>
      </c>
      <c r="D15682" s="45" t="s">
        <v>12340</v>
      </c>
      <c r="E15682" s="45" t="s">
        <v>5640</v>
      </c>
      <c r="AF15682" s="326"/>
    </row>
    <row r="15683" spans="1:32" x14ac:dyDescent="0.25">
      <c r="A15683" s="44" t="s">
        <v>7605</v>
      </c>
      <c r="B15683" s="44" t="s">
        <v>3298</v>
      </c>
      <c r="C15683" s="45">
        <v>23010402</v>
      </c>
      <c r="D15683" s="45" t="s">
        <v>12340</v>
      </c>
      <c r="E15683" s="45" t="s">
        <v>5640</v>
      </c>
      <c r="AF15683" s="326"/>
    </row>
    <row r="15684" spans="1:32" x14ac:dyDescent="0.25">
      <c r="A15684" s="44" t="s">
        <v>17267</v>
      </c>
      <c r="B15684" s="44" t="s">
        <v>5639</v>
      </c>
      <c r="C15684" s="45">
        <v>26010401</v>
      </c>
      <c r="D15684" s="45" t="s">
        <v>12340</v>
      </c>
      <c r="E15684" s="45" t="s">
        <v>18836</v>
      </c>
      <c r="AF15684" s="326"/>
    </row>
    <row r="15685" spans="1:32" x14ac:dyDescent="0.25">
      <c r="A15685" s="44" t="s">
        <v>17267</v>
      </c>
      <c r="B15685" s="44" t="s">
        <v>3298</v>
      </c>
      <c r="C15685" s="45">
        <v>26010402</v>
      </c>
      <c r="D15685" s="45" t="s">
        <v>12340</v>
      </c>
      <c r="E15685" s="45" t="s">
        <v>18836</v>
      </c>
      <c r="AF15685" s="326"/>
    </row>
    <row r="15686" spans="1:32" x14ac:dyDescent="0.25">
      <c r="A15686" s="44" t="s">
        <v>17267</v>
      </c>
      <c r="B15686" s="44" t="s">
        <v>16913</v>
      </c>
      <c r="C15686" s="45">
        <v>25050102</v>
      </c>
      <c r="D15686" s="45" t="s">
        <v>12340</v>
      </c>
      <c r="E15686" s="45" t="s">
        <v>7651</v>
      </c>
      <c r="AF15686" s="326"/>
    </row>
    <row r="15687" spans="1:32" x14ac:dyDescent="0.25">
      <c r="A15687" s="44" t="s">
        <v>19753</v>
      </c>
      <c r="B15687" s="44" t="s">
        <v>968</v>
      </c>
      <c r="C15687" s="45">
        <v>24060402</v>
      </c>
      <c r="D15687" s="45" t="s">
        <v>12340</v>
      </c>
      <c r="E15687" s="45" t="s">
        <v>5235</v>
      </c>
      <c r="AF15687" s="326"/>
    </row>
    <row r="15688" spans="1:32" x14ac:dyDescent="0.25">
      <c r="A15688" s="44" t="s">
        <v>5697</v>
      </c>
      <c r="B15688" s="44" t="s">
        <v>966</v>
      </c>
      <c r="C15688" s="45">
        <v>22010702</v>
      </c>
      <c r="D15688" s="45" t="s">
        <v>12340</v>
      </c>
      <c r="E15688" s="45" t="s">
        <v>5444</v>
      </c>
      <c r="AF15688" s="326"/>
    </row>
    <row r="15689" spans="1:32" x14ac:dyDescent="0.25">
      <c r="A15689" s="44" t="s">
        <v>5697</v>
      </c>
      <c r="B15689" s="44" t="s">
        <v>5443</v>
      </c>
      <c r="C15689" s="45">
        <v>22010701</v>
      </c>
      <c r="D15689" s="45" t="s">
        <v>12340</v>
      </c>
      <c r="E15689" s="45" t="s">
        <v>5444</v>
      </c>
      <c r="AF15689" s="326"/>
    </row>
    <row r="15690" spans="1:32" x14ac:dyDescent="0.25">
      <c r="A15690" s="44" t="s">
        <v>1584</v>
      </c>
      <c r="B15690" s="44" t="s">
        <v>7923</v>
      </c>
      <c r="C15690" s="45" t="s">
        <v>7948</v>
      </c>
      <c r="D15690" s="45" t="s">
        <v>12177</v>
      </c>
      <c r="E15690" s="45" t="s">
        <v>7925</v>
      </c>
      <c r="F15690" s="93"/>
      <c r="G15690" s="93"/>
      <c r="H15690" s="93"/>
      <c r="I15690" s="99"/>
      <c r="J15690" s="99"/>
      <c r="K15690" s="99"/>
      <c r="L15690" s="99"/>
      <c r="M15690" s="99"/>
      <c r="N15690" s="99"/>
      <c r="O15690" s="99"/>
      <c r="P15690" s="99"/>
      <c r="Q15690" s="99"/>
      <c r="R15690" s="99"/>
      <c r="S15690" s="99"/>
      <c r="T15690" s="99"/>
      <c r="U15690" s="99"/>
      <c r="V15690" s="99"/>
      <c r="W15690" s="99"/>
      <c r="X15690" s="99"/>
      <c r="Y15690" s="99"/>
      <c r="Z15690" s="99"/>
      <c r="AF15690" s="326"/>
    </row>
    <row r="15691" spans="1:32" x14ac:dyDescent="0.25">
      <c r="A15691" s="44" t="s">
        <v>1584</v>
      </c>
      <c r="B15691" s="44" t="s">
        <v>8990</v>
      </c>
      <c r="C15691" s="45" t="s">
        <v>8994</v>
      </c>
      <c r="D15691" s="45" t="s">
        <v>12177</v>
      </c>
      <c r="E15691" s="45" t="s">
        <v>4380</v>
      </c>
      <c r="F15691" s="93"/>
      <c r="G15691" s="93"/>
      <c r="H15691" s="93"/>
      <c r="I15691" s="99"/>
      <c r="J15691" s="99"/>
      <c r="K15691" s="99"/>
      <c r="L15691" s="99"/>
      <c r="M15691" s="99"/>
      <c r="N15691" s="99"/>
      <c r="O15691" s="99"/>
      <c r="P15691" s="99"/>
      <c r="Q15691" s="99"/>
      <c r="R15691" s="99"/>
      <c r="S15691" s="99"/>
      <c r="T15691" s="99"/>
      <c r="U15691" s="99"/>
      <c r="V15691" s="99"/>
      <c r="W15691" s="99"/>
      <c r="X15691" s="99"/>
      <c r="Y15691" s="99"/>
      <c r="Z15691" s="99"/>
      <c r="AF15691" s="326"/>
    </row>
    <row r="15692" spans="1:32" x14ac:dyDescent="0.25">
      <c r="A15692" s="44" t="s">
        <v>1584</v>
      </c>
      <c r="B15692" s="44" t="s">
        <v>7923</v>
      </c>
      <c r="C15692" s="45" t="s">
        <v>7948</v>
      </c>
      <c r="D15692" s="93" t="s">
        <v>18817</v>
      </c>
      <c r="E15692" s="45" t="s">
        <v>5311</v>
      </c>
      <c r="F15692" s="379"/>
      <c r="G15692" s="379"/>
      <c r="H15692" s="379"/>
      <c r="I15692" s="380"/>
      <c r="J15692" s="380"/>
      <c r="K15692" s="380"/>
      <c r="L15692" s="380"/>
      <c r="M15692" s="380"/>
      <c r="N15692" s="380"/>
      <c r="O15692" s="380"/>
      <c r="P15692" s="380"/>
      <c r="Q15692" s="380"/>
      <c r="R15692" s="380"/>
      <c r="S15692" s="380"/>
      <c r="T15692" s="380"/>
      <c r="U15692" s="380"/>
      <c r="V15692" s="380"/>
      <c r="W15692" s="380"/>
      <c r="X15692" s="380"/>
      <c r="Y15692" s="380"/>
      <c r="Z15692" s="380"/>
      <c r="AA15692" s="380"/>
      <c r="AF15692" s="326"/>
    </row>
    <row r="15693" spans="1:32" x14ac:dyDescent="0.25">
      <c r="A15693" s="44" t="s">
        <v>1584</v>
      </c>
      <c r="B15693" s="44" t="s">
        <v>8990</v>
      </c>
      <c r="C15693" s="45" t="s">
        <v>8994</v>
      </c>
      <c r="D15693" s="93" t="s">
        <v>18817</v>
      </c>
      <c r="E15693" s="45" t="s">
        <v>4380</v>
      </c>
      <c r="F15693" s="379"/>
      <c r="G15693" s="379"/>
      <c r="H15693" s="379"/>
      <c r="I15693" s="380"/>
      <c r="J15693" s="380"/>
      <c r="K15693" s="380"/>
      <c r="L15693" s="380"/>
      <c r="M15693" s="380"/>
      <c r="N15693" s="380"/>
      <c r="O15693" s="380"/>
      <c r="P15693" s="380"/>
      <c r="Q15693" s="380"/>
      <c r="R15693" s="380"/>
      <c r="S15693" s="380"/>
      <c r="T15693" s="380"/>
      <c r="U15693" s="380"/>
      <c r="V15693" s="380"/>
      <c r="W15693" s="380"/>
      <c r="X15693" s="380"/>
      <c r="Y15693" s="380"/>
      <c r="Z15693" s="380"/>
      <c r="AA15693" s="380"/>
      <c r="AF15693" s="326"/>
    </row>
    <row r="15694" spans="1:32" x14ac:dyDescent="0.25">
      <c r="A15694" s="44" t="s">
        <v>1584</v>
      </c>
      <c r="B15694" s="44" t="s">
        <v>7923</v>
      </c>
      <c r="C15694" s="45" t="s">
        <v>7948</v>
      </c>
      <c r="D15694" s="45" t="s">
        <v>10697</v>
      </c>
      <c r="E15694" s="45" t="s">
        <v>7925</v>
      </c>
      <c r="F15694" s="93"/>
      <c r="G15694" s="93"/>
      <c r="H15694" s="93"/>
      <c r="I15694" s="99"/>
      <c r="J15694" s="99"/>
      <c r="K15694" s="99"/>
      <c r="L15694" s="44"/>
      <c r="M15694" s="44"/>
      <c r="N15694" s="99"/>
      <c r="O15694" s="99"/>
      <c r="P15694" s="99"/>
      <c r="Q15694" s="99"/>
      <c r="R15694" s="99"/>
      <c r="S15694" s="99"/>
      <c r="T15694" s="99"/>
      <c r="U15694" s="99"/>
      <c r="V15694" s="99"/>
      <c r="W15694" s="99"/>
      <c r="X15694" s="99"/>
      <c r="Y15694" s="99"/>
      <c r="Z15694" s="99"/>
      <c r="AF15694" s="326"/>
    </row>
    <row r="15695" spans="1:32" x14ac:dyDescent="0.25">
      <c r="A15695" s="44" t="s">
        <v>1584</v>
      </c>
      <c r="B15695" s="44" t="s">
        <v>8990</v>
      </c>
      <c r="C15695" s="45" t="s">
        <v>8994</v>
      </c>
      <c r="D15695" s="45" t="s">
        <v>10697</v>
      </c>
      <c r="E15695" s="45" t="s">
        <v>4380</v>
      </c>
      <c r="F15695" s="93"/>
      <c r="G15695" s="93"/>
      <c r="H15695" s="93"/>
      <c r="I15695" s="99"/>
      <c r="J15695" s="99"/>
      <c r="K15695" s="99"/>
      <c r="L15695" s="44"/>
      <c r="M15695" s="44"/>
      <c r="N15695" s="99"/>
      <c r="O15695" s="99"/>
      <c r="P15695" s="99"/>
      <c r="Q15695" s="99"/>
      <c r="R15695" s="99"/>
      <c r="S15695" s="99"/>
      <c r="T15695" s="99"/>
      <c r="U15695" s="99"/>
      <c r="V15695" s="99"/>
      <c r="W15695" s="99"/>
      <c r="X15695" s="99"/>
      <c r="Y15695" s="99"/>
      <c r="Z15695" s="99"/>
      <c r="AF15695" s="326"/>
    </row>
    <row r="15696" spans="1:32" x14ac:dyDescent="0.25">
      <c r="A15696" s="44" t="s">
        <v>3126</v>
      </c>
      <c r="B15696" s="44" t="s">
        <v>968</v>
      </c>
      <c r="C15696" s="45">
        <v>24060402</v>
      </c>
      <c r="D15696" s="45" t="s">
        <v>12340</v>
      </c>
      <c r="E15696" s="45" t="s">
        <v>5235</v>
      </c>
      <c r="AF15696" s="326"/>
    </row>
    <row r="15697" spans="1:32" x14ac:dyDescent="0.25">
      <c r="A15697" s="44" t="s">
        <v>5698</v>
      </c>
      <c r="B15697" s="44" t="s">
        <v>966</v>
      </c>
      <c r="C15697" s="45">
        <v>22010702</v>
      </c>
      <c r="D15697" s="45" t="s">
        <v>12340</v>
      </c>
      <c r="E15697" s="45" t="s">
        <v>5444</v>
      </c>
      <c r="AF15697" s="326"/>
    </row>
    <row r="15698" spans="1:32" x14ac:dyDescent="0.25">
      <c r="A15698" s="44" t="s">
        <v>3714</v>
      </c>
      <c r="B15698" s="44" t="s">
        <v>3298</v>
      </c>
      <c r="C15698" s="45">
        <v>24010402</v>
      </c>
      <c r="D15698" s="45" t="s">
        <v>12340</v>
      </c>
      <c r="E15698" s="45" t="s">
        <v>10021</v>
      </c>
      <c r="AF15698" s="326"/>
    </row>
    <row r="15699" spans="1:32" x14ac:dyDescent="0.25">
      <c r="A15699" s="44" t="s">
        <v>3714</v>
      </c>
      <c r="B15699" s="44" t="s">
        <v>10020</v>
      </c>
      <c r="C15699" s="45">
        <v>24010401</v>
      </c>
      <c r="D15699" s="45" t="s">
        <v>12340</v>
      </c>
      <c r="E15699" s="45" t="s">
        <v>10021</v>
      </c>
      <c r="AF15699" s="326"/>
    </row>
    <row r="15700" spans="1:32" x14ac:dyDescent="0.25">
      <c r="A15700" s="44" t="s">
        <v>19754</v>
      </c>
      <c r="B15700" s="44" t="s">
        <v>3298</v>
      </c>
      <c r="C15700" s="45">
        <v>23010402</v>
      </c>
      <c r="D15700" s="45" t="s">
        <v>12340</v>
      </c>
      <c r="E15700" s="45" t="s">
        <v>5640</v>
      </c>
      <c r="AF15700" s="326"/>
    </row>
    <row r="15701" spans="1:32" x14ac:dyDescent="0.25">
      <c r="A15701" s="44" t="s">
        <v>19754</v>
      </c>
      <c r="B15701" s="44" t="s">
        <v>5639</v>
      </c>
      <c r="C15701" s="45">
        <v>23010401</v>
      </c>
      <c r="D15701" s="45" t="s">
        <v>12340</v>
      </c>
      <c r="E15701" s="45" t="s">
        <v>5640</v>
      </c>
      <c r="AF15701" s="326"/>
    </row>
    <row r="15702" spans="1:32" x14ac:dyDescent="0.25">
      <c r="A15702" s="44" t="s">
        <v>11687</v>
      </c>
      <c r="B15702" s="44" t="s">
        <v>10020</v>
      </c>
      <c r="C15702" s="45">
        <v>24010401</v>
      </c>
      <c r="D15702" s="45" t="s">
        <v>12340</v>
      </c>
      <c r="E15702" s="45" t="s">
        <v>10021</v>
      </c>
      <c r="AF15702" s="326"/>
    </row>
    <row r="15703" spans="1:32" x14ac:dyDescent="0.25">
      <c r="A15703" s="44" t="s">
        <v>11687</v>
      </c>
      <c r="B15703" s="44" t="s">
        <v>3298</v>
      </c>
      <c r="C15703" s="45">
        <v>24010402</v>
      </c>
      <c r="D15703" s="45" t="s">
        <v>12340</v>
      </c>
      <c r="E15703" s="45" t="s">
        <v>10021</v>
      </c>
      <c r="AF15703" s="326"/>
    </row>
    <row r="15704" spans="1:32" x14ac:dyDescent="0.25">
      <c r="A15704" s="44" t="s">
        <v>19755</v>
      </c>
      <c r="B15704" s="44" t="s">
        <v>3298</v>
      </c>
      <c r="C15704" s="45">
        <v>26010402</v>
      </c>
      <c r="D15704" s="45" t="s">
        <v>12340</v>
      </c>
      <c r="E15704" s="45" t="s">
        <v>18836</v>
      </c>
      <c r="AF15704" s="326"/>
    </row>
    <row r="15705" spans="1:32" x14ac:dyDescent="0.25">
      <c r="A15705" s="44" t="s">
        <v>19756</v>
      </c>
      <c r="B15705" s="44" t="s">
        <v>5639</v>
      </c>
      <c r="C15705" s="45">
        <v>25010401</v>
      </c>
      <c r="D15705" s="45" t="s">
        <v>12340</v>
      </c>
      <c r="E15705" s="45" t="s">
        <v>13581</v>
      </c>
      <c r="AF15705" s="326"/>
    </row>
    <row r="15706" spans="1:32" x14ac:dyDescent="0.25">
      <c r="A15706" s="44" t="s">
        <v>19756</v>
      </c>
      <c r="B15706" s="44" t="s">
        <v>3298</v>
      </c>
      <c r="C15706" s="45">
        <v>25010402</v>
      </c>
      <c r="D15706" s="45" t="s">
        <v>12340</v>
      </c>
      <c r="E15706" s="45" t="s">
        <v>13581</v>
      </c>
      <c r="AF15706" s="326"/>
    </row>
    <row r="15707" spans="1:32" x14ac:dyDescent="0.25">
      <c r="A15707" s="44" t="s">
        <v>7606</v>
      </c>
      <c r="B15707" s="44" t="s">
        <v>3298</v>
      </c>
      <c r="C15707" s="45">
        <v>23010402</v>
      </c>
      <c r="D15707" s="45" t="s">
        <v>12340</v>
      </c>
      <c r="E15707" s="45" t="s">
        <v>5640</v>
      </c>
      <c r="AF15707" s="326"/>
    </row>
    <row r="15708" spans="1:32" x14ac:dyDescent="0.25">
      <c r="A15708" s="44" t="s">
        <v>7606</v>
      </c>
      <c r="B15708" s="44" t="s">
        <v>5639</v>
      </c>
      <c r="C15708" s="45">
        <v>23010401</v>
      </c>
      <c r="D15708" s="45" t="s">
        <v>12340</v>
      </c>
      <c r="E15708" s="45" t="s">
        <v>5640</v>
      </c>
      <c r="AF15708" s="326"/>
    </row>
    <row r="15709" spans="1:32" x14ac:dyDescent="0.25">
      <c r="A15709" s="44" t="s">
        <v>3715</v>
      </c>
      <c r="B15709" s="44" t="s">
        <v>3298</v>
      </c>
      <c r="C15709" s="45">
        <v>24010402</v>
      </c>
      <c r="D15709" s="45" t="s">
        <v>12340</v>
      </c>
      <c r="E15709" s="45" t="s">
        <v>10021</v>
      </c>
      <c r="AF15709" s="326"/>
    </row>
    <row r="15710" spans="1:32" x14ac:dyDescent="0.25">
      <c r="A15710" s="44" t="s">
        <v>3715</v>
      </c>
      <c r="B15710" s="44" t="s">
        <v>10020</v>
      </c>
      <c r="C15710" s="45">
        <v>24010401</v>
      </c>
      <c r="D15710" s="45" t="s">
        <v>12340</v>
      </c>
      <c r="E15710" s="45" t="s">
        <v>10021</v>
      </c>
      <c r="AF15710" s="326"/>
    </row>
    <row r="15711" spans="1:32" x14ac:dyDescent="0.25">
      <c r="A15711" s="44" t="s">
        <v>10068</v>
      </c>
      <c r="B15711" s="44" t="s">
        <v>10031</v>
      </c>
      <c r="C15711" s="45">
        <v>240101</v>
      </c>
      <c r="D15711" s="45" t="s">
        <v>12340</v>
      </c>
      <c r="E15711" s="45" t="s">
        <v>10032</v>
      </c>
      <c r="AF15711" s="326"/>
    </row>
    <row r="15712" spans="1:32" x14ac:dyDescent="0.3">
      <c r="A15712" s="372" t="s">
        <v>20564</v>
      </c>
      <c r="B15712" s="372" t="s">
        <v>7465</v>
      </c>
      <c r="C15712" s="125" t="s">
        <v>20614</v>
      </c>
      <c r="D15712" s="32" t="s">
        <v>20621</v>
      </c>
      <c r="E15712" s="125" t="s">
        <v>10032</v>
      </c>
      <c r="F15712" s="125" t="s">
        <v>1236</v>
      </c>
      <c r="G15712" s="125" t="s">
        <v>1237</v>
      </c>
      <c r="AF15712" s="326"/>
    </row>
    <row r="15713" spans="1:32" x14ac:dyDescent="0.25">
      <c r="A15713" s="44" t="s">
        <v>9716</v>
      </c>
      <c r="B15713" s="44" t="s">
        <v>1365</v>
      </c>
      <c r="C15713" s="45" t="s">
        <v>9960</v>
      </c>
      <c r="D15713" s="93" t="s">
        <v>3876</v>
      </c>
      <c r="E15713" s="359">
        <f>DATE(2027,8,9)</f>
        <v>46608</v>
      </c>
      <c r="F15713" s="93"/>
      <c r="G15713" s="93"/>
      <c r="H15713" s="93"/>
      <c r="I15713" s="99"/>
      <c r="J15713" s="99"/>
      <c r="K15713" s="99"/>
      <c r="L15713" s="99"/>
      <c r="M15713" s="99"/>
      <c r="N15713" s="99"/>
      <c r="O15713" s="99"/>
      <c r="P15713" s="99"/>
      <c r="Q15713" s="99"/>
      <c r="R15713" s="99"/>
      <c r="S15713" s="99"/>
      <c r="T15713" s="99"/>
      <c r="U15713" s="99"/>
      <c r="V15713" s="99"/>
      <c r="W15713" s="99"/>
      <c r="X15713" s="99"/>
      <c r="Y15713" s="99"/>
      <c r="Z15713" s="99"/>
      <c r="AF15713" s="326"/>
    </row>
    <row r="15714" spans="1:32" x14ac:dyDescent="0.25">
      <c r="A15714" s="44" t="s">
        <v>19757</v>
      </c>
      <c r="B15714" s="44" t="s">
        <v>3298</v>
      </c>
      <c r="C15714" s="45">
        <v>26010402</v>
      </c>
      <c r="D15714" s="45" t="s">
        <v>12340</v>
      </c>
      <c r="E15714" s="45" t="s">
        <v>18836</v>
      </c>
      <c r="AF15714" s="326"/>
    </row>
    <row r="15715" spans="1:32" x14ac:dyDescent="0.25">
      <c r="A15715" s="44" t="s">
        <v>19757</v>
      </c>
      <c r="B15715" s="44" t="s">
        <v>5639</v>
      </c>
      <c r="C15715" s="45">
        <v>26010401</v>
      </c>
      <c r="D15715" s="45" t="s">
        <v>12340</v>
      </c>
      <c r="E15715" s="45" t="s">
        <v>18836</v>
      </c>
      <c r="AF15715" s="326"/>
    </row>
    <row r="15716" spans="1:32" x14ac:dyDescent="0.25">
      <c r="A15716" s="44" t="s">
        <v>17268</v>
      </c>
      <c r="B15716" s="44" t="s">
        <v>967</v>
      </c>
      <c r="C15716" s="45">
        <v>250601</v>
      </c>
      <c r="D15716" s="45" t="s">
        <v>12340</v>
      </c>
      <c r="E15716" s="45" t="s">
        <v>16905</v>
      </c>
      <c r="AF15716" s="326"/>
    </row>
    <row r="15717" spans="1:32" x14ac:dyDescent="0.25">
      <c r="A15717" s="44" t="s">
        <v>17268</v>
      </c>
      <c r="B15717" s="44" t="s">
        <v>3597</v>
      </c>
      <c r="C15717" s="45">
        <v>250503</v>
      </c>
      <c r="D15717" s="45" t="s">
        <v>12340</v>
      </c>
      <c r="E15717" s="45" t="s">
        <v>16904</v>
      </c>
      <c r="AF15717" s="326"/>
    </row>
    <row r="15718" spans="1:32" x14ac:dyDescent="0.25">
      <c r="A15718" s="44" t="s">
        <v>17268</v>
      </c>
      <c r="B15718" s="44" t="s">
        <v>990</v>
      </c>
      <c r="C15718" s="45">
        <v>260102</v>
      </c>
      <c r="D15718" s="45" t="s">
        <v>12340</v>
      </c>
      <c r="E15718" s="45" t="s">
        <v>8976</v>
      </c>
      <c r="AF15718" s="326"/>
    </row>
    <row r="15719" spans="1:32" x14ac:dyDescent="0.25">
      <c r="A15719" s="44" t="s">
        <v>17268</v>
      </c>
      <c r="B15719" s="44" t="s">
        <v>980</v>
      </c>
      <c r="C15719" s="45">
        <v>260103</v>
      </c>
      <c r="D15719" s="45" t="s">
        <v>12340</v>
      </c>
      <c r="E15719" s="45" t="s">
        <v>8976</v>
      </c>
      <c r="AF15719" s="326"/>
    </row>
    <row r="15720" spans="1:32" x14ac:dyDescent="0.3">
      <c r="A15720" s="372" t="s">
        <v>12507</v>
      </c>
      <c r="B15720" s="372" t="s">
        <v>4223</v>
      </c>
      <c r="C15720" s="125" t="s">
        <v>12347</v>
      </c>
      <c r="D15720" s="32" t="s">
        <v>20621</v>
      </c>
      <c r="E15720" s="125" t="s">
        <v>5075</v>
      </c>
      <c r="F15720" s="125" t="s">
        <v>1236</v>
      </c>
      <c r="G15720" s="125" t="s">
        <v>1237</v>
      </c>
      <c r="AF15720" s="326"/>
    </row>
    <row r="15721" spans="1:32" x14ac:dyDescent="0.3">
      <c r="A15721" s="385" t="s">
        <v>2733</v>
      </c>
      <c r="B15721" s="385" t="s">
        <v>1339</v>
      </c>
      <c r="C15721" s="387">
        <v>24027</v>
      </c>
      <c r="D15721" s="93" t="s">
        <v>5007</v>
      </c>
      <c r="E15721" s="388">
        <v>46507</v>
      </c>
      <c r="AF15721" s="326"/>
    </row>
    <row r="15722" spans="1:32" x14ac:dyDescent="0.25">
      <c r="A15722" s="44" t="s">
        <v>2733</v>
      </c>
      <c r="B15722" s="44" t="s">
        <v>2743</v>
      </c>
      <c r="C15722" s="56" t="s">
        <v>2734</v>
      </c>
      <c r="D15722" s="56" t="s">
        <v>2279</v>
      </c>
      <c r="E15722" s="69">
        <v>45536</v>
      </c>
      <c r="F15722" s="93"/>
      <c r="G15722" s="93"/>
      <c r="H15722" s="93"/>
      <c r="I15722" s="99"/>
      <c r="J15722" s="99"/>
      <c r="K15722" s="99"/>
      <c r="L15722" s="44"/>
      <c r="M15722" s="44"/>
      <c r="N15722" s="99"/>
      <c r="O15722" s="99"/>
      <c r="P15722" s="99"/>
      <c r="Q15722" s="99"/>
      <c r="R15722" s="99"/>
      <c r="S15722" s="99"/>
      <c r="T15722" s="99"/>
      <c r="U15722" s="99"/>
      <c r="V15722" s="99"/>
      <c r="W15722" s="99"/>
      <c r="X15722" s="99"/>
      <c r="Y15722" s="99"/>
      <c r="Z15722" s="99"/>
      <c r="AF15722" s="326"/>
    </row>
    <row r="15723" spans="1:32" x14ac:dyDescent="0.25">
      <c r="A15723" s="44" t="s">
        <v>2733</v>
      </c>
      <c r="B15723" s="44" t="s">
        <v>5447</v>
      </c>
      <c r="C15723" s="45">
        <v>250802</v>
      </c>
      <c r="D15723" s="45" t="s">
        <v>12340</v>
      </c>
      <c r="E15723" s="45" t="s">
        <v>10682</v>
      </c>
      <c r="AF15723" s="326"/>
    </row>
    <row r="15724" spans="1:32" x14ac:dyDescent="0.25">
      <c r="A15724" s="44" t="s">
        <v>19758</v>
      </c>
      <c r="B15724" s="44" t="s">
        <v>3156</v>
      </c>
      <c r="C15724" s="45">
        <v>230904</v>
      </c>
      <c r="D15724" s="45" t="s">
        <v>12340</v>
      </c>
      <c r="E15724" s="45" t="s">
        <v>8524</v>
      </c>
      <c r="AF15724" s="326"/>
    </row>
    <row r="15725" spans="1:32" x14ac:dyDescent="0.25">
      <c r="A15725" s="44" t="s">
        <v>19758</v>
      </c>
      <c r="B15725" s="44" t="s">
        <v>5447</v>
      </c>
      <c r="C15725" s="45">
        <v>240804</v>
      </c>
      <c r="D15725" s="45" t="s">
        <v>12340</v>
      </c>
      <c r="E15725" s="45" t="s">
        <v>12234</v>
      </c>
      <c r="AF15725" s="326"/>
    </row>
    <row r="15726" spans="1:32" x14ac:dyDescent="0.25">
      <c r="A15726" s="44" t="s">
        <v>13460</v>
      </c>
      <c r="B15726" s="44" t="s">
        <v>13126</v>
      </c>
      <c r="C15726" s="45">
        <v>14.24</v>
      </c>
      <c r="D15726" s="45" t="s">
        <v>13565</v>
      </c>
      <c r="E15726" s="46">
        <v>47299</v>
      </c>
      <c r="F15726" s="45"/>
      <c r="G15726" s="93"/>
      <c r="H15726" s="93"/>
      <c r="I15726" s="99"/>
      <c r="J15726" s="99"/>
      <c r="K15726" s="99"/>
      <c r="L15726" s="99"/>
      <c r="M15726" s="99"/>
      <c r="N15726" s="99"/>
      <c r="O15726" s="99"/>
      <c r="P15726" s="99"/>
      <c r="Q15726" s="99"/>
      <c r="R15726" s="99"/>
      <c r="S15726" s="99"/>
      <c r="T15726" s="99"/>
      <c r="U15726" s="99"/>
      <c r="V15726" s="99"/>
      <c r="W15726" s="99"/>
      <c r="X15726" s="99"/>
      <c r="Y15726" s="99"/>
      <c r="Z15726" s="99"/>
      <c r="AF15726" s="326"/>
    </row>
    <row r="15727" spans="1:32" x14ac:dyDescent="0.25">
      <c r="A15727" s="44" t="s">
        <v>9717</v>
      </c>
      <c r="B15727" s="44" t="s">
        <v>18210</v>
      </c>
      <c r="C15727" s="45" t="s">
        <v>18471</v>
      </c>
      <c r="D15727" s="93" t="s">
        <v>3876</v>
      </c>
      <c r="E15727" s="359">
        <f>DATE(2029,12,8)</f>
        <v>47460</v>
      </c>
      <c r="F15727" s="93"/>
      <c r="G15727" s="93"/>
      <c r="H15727" s="93"/>
      <c r="I15727" s="99"/>
      <c r="J15727" s="99"/>
      <c r="K15727" s="99"/>
      <c r="L15727" s="99"/>
      <c r="M15727" s="99"/>
      <c r="N15727" s="99"/>
      <c r="O15727" s="99"/>
      <c r="P15727" s="99"/>
      <c r="Q15727" s="99"/>
      <c r="R15727" s="99"/>
      <c r="S15727" s="99"/>
      <c r="T15727" s="99"/>
      <c r="U15727" s="99"/>
      <c r="V15727" s="99"/>
      <c r="W15727" s="99"/>
      <c r="X15727" s="99"/>
      <c r="Y15727" s="99"/>
      <c r="Z15727" s="99"/>
      <c r="AF15727" s="326"/>
    </row>
    <row r="15728" spans="1:32" x14ac:dyDescent="0.25">
      <c r="A15728" s="92" t="s">
        <v>11129</v>
      </c>
      <c r="B15728" s="92" t="s">
        <v>11136</v>
      </c>
      <c r="C15728" s="93" t="s">
        <v>11137</v>
      </c>
      <c r="D15728" s="93" t="s">
        <v>1250</v>
      </c>
      <c r="E15728" s="94">
        <v>46281</v>
      </c>
      <c r="F15728" s="93"/>
      <c r="G15728" s="93"/>
      <c r="H15728" s="93"/>
      <c r="I15728" s="99"/>
      <c r="J15728" s="99"/>
      <c r="K15728" s="99"/>
      <c r="L15728" s="44"/>
      <c r="M15728" s="44"/>
      <c r="N15728" s="99"/>
      <c r="O15728" s="99"/>
      <c r="P15728" s="99"/>
      <c r="Q15728" s="99"/>
      <c r="R15728" s="99"/>
      <c r="S15728" s="99"/>
      <c r="T15728" s="99"/>
      <c r="U15728" s="99"/>
      <c r="V15728" s="99"/>
      <c r="W15728" s="99"/>
      <c r="X15728" s="99"/>
      <c r="Y15728" s="99"/>
      <c r="Z15728" s="99"/>
      <c r="AA15728" s="380"/>
      <c r="AF15728" s="326"/>
    </row>
    <row r="15729" spans="1:32" x14ac:dyDescent="0.3">
      <c r="A15729" s="57" t="s">
        <v>11688</v>
      </c>
      <c r="B15729" s="57" t="s">
        <v>2254</v>
      </c>
      <c r="C15729" s="62">
        <v>24030</v>
      </c>
      <c r="D15729" s="93" t="s">
        <v>5007</v>
      </c>
      <c r="E15729" s="60">
        <v>46326</v>
      </c>
      <c r="F15729" s="379"/>
      <c r="G15729" s="379"/>
      <c r="H15729" s="379"/>
      <c r="I15729" s="380"/>
      <c r="J15729" s="380"/>
      <c r="K15729" s="380"/>
      <c r="L15729" s="380"/>
      <c r="M15729" s="380"/>
      <c r="N15729" s="380"/>
      <c r="O15729" s="380"/>
      <c r="P15729" s="380"/>
      <c r="Q15729" s="380"/>
      <c r="R15729" s="380"/>
      <c r="S15729" s="380"/>
      <c r="T15729" s="380"/>
      <c r="U15729" s="380"/>
      <c r="V15729" s="380"/>
      <c r="W15729" s="380"/>
      <c r="X15729" s="380"/>
      <c r="Y15729" s="380"/>
      <c r="Z15729" s="380"/>
      <c r="AA15729" s="380"/>
      <c r="AF15729" s="326"/>
    </row>
    <row r="15730" spans="1:32" x14ac:dyDescent="0.25">
      <c r="A15730" s="44" t="s">
        <v>11688</v>
      </c>
      <c r="B15730" s="44" t="s">
        <v>13127</v>
      </c>
      <c r="C15730" s="45">
        <v>13.25</v>
      </c>
      <c r="D15730" s="45" t="s">
        <v>13565</v>
      </c>
      <c r="E15730" s="46">
        <v>47664</v>
      </c>
      <c r="F15730" s="45"/>
      <c r="G15730" s="93"/>
      <c r="H15730" s="93"/>
      <c r="I15730" s="99"/>
      <c r="J15730" s="99"/>
      <c r="K15730" s="99"/>
      <c r="L15730" s="99"/>
      <c r="M15730" s="99"/>
      <c r="N15730" s="99"/>
      <c r="O15730" s="99"/>
      <c r="P15730" s="99"/>
      <c r="Q15730" s="99"/>
      <c r="R15730" s="99"/>
      <c r="S15730" s="99"/>
      <c r="T15730" s="99"/>
      <c r="U15730" s="99"/>
      <c r="V15730" s="99"/>
      <c r="W15730" s="99"/>
      <c r="X15730" s="99"/>
      <c r="Y15730" s="99"/>
      <c r="Z15730" s="99"/>
      <c r="AF15730" s="326"/>
    </row>
    <row r="15731" spans="1:32" x14ac:dyDescent="0.25">
      <c r="A15731" s="44" t="s">
        <v>11688</v>
      </c>
      <c r="B15731" s="44" t="s">
        <v>5447</v>
      </c>
      <c r="C15731" s="45">
        <v>250802</v>
      </c>
      <c r="D15731" s="45" t="s">
        <v>12340</v>
      </c>
      <c r="E15731" s="45" t="s">
        <v>10682</v>
      </c>
      <c r="AF15731" s="326"/>
    </row>
    <row r="15732" spans="1:32" x14ac:dyDescent="0.25">
      <c r="A15732" s="44" t="s">
        <v>11688</v>
      </c>
      <c r="B15732" s="44" t="s">
        <v>10031</v>
      </c>
      <c r="C15732" s="45">
        <v>240101</v>
      </c>
      <c r="D15732" s="45" t="s">
        <v>12340</v>
      </c>
      <c r="E15732" s="45" t="s">
        <v>10032</v>
      </c>
      <c r="AF15732" s="326"/>
    </row>
    <row r="15733" spans="1:32" x14ac:dyDescent="0.25">
      <c r="A15733" s="44" t="s">
        <v>14150</v>
      </c>
      <c r="B15733" s="44" t="s">
        <v>20398</v>
      </c>
      <c r="C15733" s="45" t="s">
        <v>14082</v>
      </c>
      <c r="D15733" s="32" t="s">
        <v>12570</v>
      </c>
      <c r="E15733" s="46">
        <v>46418</v>
      </c>
      <c r="AF15733" s="326"/>
    </row>
    <row r="15734" spans="1:32" x14ac:dyDescent="0.25">
      <c r="A15734" s="44" t="s">
        <v>19759</v>
      </c>
      <c r="B15734" s="44" t="s">
        <v>5639</v>
      </c>
      <c r="C15734" s="45">
        <v>26010401</v>
      </c>
      <c r="D15734" s="45" t="s">
        <v>12340</v>
      </c>
      <c r="E15734" s="45" t="s">
        <v>18836</v>
      </c>
      <c r="AF15734" s="326"/>
    </row>
    <row r="15735" spans="1:32" x14ac:dyDescent="0.25">
      <c r="A15735" s="44" t="s">
        <v>19759</v>
      </c>
      <c r="B15735" s="44" t="s">
        <v>3298</v>
      </c>
      <c r="C15735" s="45">
        <v>26010402</v>
      </c>
      <c r="D15735" s="45" t="s">
        <v>12340</v>
      </c>
      <c r="E15735" s="45" t="s">
        <v>18836</v>
      </c>
      <c r="AF15735" s="326"/>
    </row>
    <row r="15736" spans="1:32" x14ac:dyDescent="0.25">
      <c r="A15736" s="44" t="s">
        <v>19760</v>
      </c>
      <c r="B15736" s="44" t="s">
        <v>8377</v>
      </c>
      <c r="C15736" s="45">
        <v>230505</v>
      </c>
      <c r="D15736" s="45" t="s">
        <v>12340</v>
      </c>
      <c r="E15736" s="45" t="s">
        <v>7651</v>
      </c>
      <c r="AF15736" s="326"/>
    </row>
    <row r="15737" spans="1:32" x14ac:dyDescent="0.25">
      <c r="A15737" s="44" t="s">
        <v>14744</v>
      </c>
      <c r="B15737" s="44" t="s">
        <v>14648</v>
      </c>
      <c r="C15737" s="45">
        <v>22.25</v>
      </c>
      <c r="D15737" s="45" t="s">
        <v>13565</v>
      </c>
      <c r="E15737" s="46">
        <v>47664</v>
      </c>
      <c r="F15737" s="45" t="s">
        <v>1384</v>
      </c>
      <c r="G15737" s="93"/>
      <c r="H15737" s="93"/>
      <c r="I15737" s="99"/>
      <c r="J15737" s="99"/>
      <c r="K15737" s="99"/>
      <c r="L15737" s="99"/>
      <c r="M15737" s="99"/>
      <c r="N15737" s="99"/>
      <c r="O15737" s="99"/>
      <c r="P15737" s="99"/>
      <c r="Q15737" s="99"/>
      <c r="R15737" s="99"/>
      <c r="S15737" s="99"/>
      <c r="T15737" s="99"/>
      <c r="U15737" s="99"/>
      <c r="V15737" s="99"/>
      <c r="W15737" s="99"/>
      <c r="X15737" s="99"/>
      <c r="Y15737" s="99"/>
      <c r="Z15737" s="99"/>
      <c r="AF15737" s="326"/>
    </row>
    <row r="15738" spans="1:32" x14ac:dyDescent="0.3">
      <c r="A15738" s="372" t="s">
        <v>3015</v>
      </c>
      <c r="B15738" s="372" t="s">
        <v>8693</v>
      </c>
      <c r="C15738" s="125" t="s">
        <v>8694</v>
      </c>
      <c r="D15738" s="32" t="s">
        <v>20621</v>
      </c>
      <c r="E15738" s="125" t="s">
        <v>8524</v>
      </c>
      <c r="F15738" s="125" t="s">
        <v>1236</v>
      </c>
      <c r="G15738" s="125" t="s">
        <v>1237</v>
      </c>
      <c r="AF15738" s="326"/>
    </row>
    <row r="15739" spans="1:32" x14ac:dyDescent="0.25">
      <c r="A15739" s="44" t="s">
        <v>9718</v>
      </c>
      <c r="B15739" s="44" t="s">
        <v>15898</v>
      </c>
      <c r="C15739" s="45" t="s">
        <v>14980</v>
      </c>
      <c r="D15739" s="93" t="s">
        <v>3876</v>
      </c>
      <c r="E15739" s="359">
        <f>DATE(2029,1,3)</f>
        <v>47121</v>
      </c>
      <c r="F15739" s="93"/>
      <c r="G15739" s="93"/>
      <c r="H15739" s="93"/>
      <c r="I15739" s="99"/>
      <c r="J15739" s="99"/>
      <c r="K15739" s="99"/>
      <c r="L15739" s="99"/>
      <c r="M15739" s="99"/>
      <c r="N15739" s="99"/>
      <c r="O15739" s="99"/>
      <c r="P15739" s="99"/>
      <c r="Q15739" s="99"/>
      <c r="R15739" s="99"/>
      <c r="S15739" s="99"/>
      <c r="T15739" s="99"/>
      <c r="U15739" s="99"/>
      <c r="V15739" s="99"/>
      <c r="W15739" s="99"/>
      <c r="X15739" s="99"/>
      <c r="Y15739" s="99"/>
      <c r="Z15739" s="99"/>
      <c r="AF15739" s="326"/>
    </row>
    <row r="15740" spans="1:32" x14ac:dyDescent="0.25">
      <c r="A15740" s="44" t="s">
        <v>9719</v>
      </c>
      <c r="B15740" s="44" t="s">
        <v>16347</v>
      </c>
      <c r="C15740" s="45" t="s">
        <v>7162</v>
      </c>
      <c r="D15740" s="93" t="s">
        <v>3876</v>
      </c>
      <c r="E15740" s="359">
        <f>DATE(2027,5,3)</f>
        <v>46510</v>
      </c>
      <c r="F15740" s="93"/>
      <c r="G15740" s="93"/>
      <c r="H15740" s="93"/>
      <c r="I15740" s="99"/>
      <c r="J15740" s="99"/>
      <c r="K15740" s="99"/>
      <c r="L15740" s="99"/>
      <c r="M15740" s="99"/>
      <c r="N15740" s="99"/>
      <c r="O15740" s="99"/>
      <c r="P15740" s="99"/>
      <c r="Q15740" s="99"/>
      <c r="R15740" s="99"/>
      <c r="S15740" s="99"/>
      <c r="T15740" s="99"/>
      <c r="U15740" s="99"/>
      <c r="V15740" s="99"/>
      <c r="W15740" s="99"/>
      <c r="X15740" s="99"/>
      <c r="Y15740" s="99"/>
      <c r="Z15740" s="99"/>
      <c r="AF15740" s="326"/>
    </row>
    <row r="15741" spans="1:32" x14ac:dyDescent="0.25">
      <c r="A15741" s="44" t="s">
        <v>10092</v>
      </c>
      <c r="B15741" s="44" t="s">
        <v>20368</v>
      </c>
      <c r="C15741" s="45" t="s">
        <v>5829</v>
      </c>
      <c r="D15741" s="32" t="s">
        <v>12570</v>
      </c>
      <c r="E15741" s="46">
        <v>46507</v>
      </c>
      <c r="AF15741" s="326"/>
    </row>
    <row r="15742" spans="1:32" x14ac:dyDescent="0.25">
      <c r="A15742" s="44" t="s">
        <v>10329</v>
      </c>
      <c r="B15742" s="92" t="s">
        <v>10390</v>
      </c>
      <c r="C15742" s="371" t="s">
        <v>10122</v>
      </c>
      <c r="D15742" s="146" t="s">
        <v>10389</v>
      </c>
      <c r="E15742" s="107">
        <v>45838</v>
      </c>
      <c r="F15742" s="93"/>
      <c r="G15742" s="93"/>
      <c r="H15742" s="93"/>
      <c r="I15742" s="99"/>
      <c r="J15742" s="99"/>
      <c r="K15742" s="99"/>
      <c r="L15742" s="44"/>
      <c r="M15742" s="44"/>
      <c r="N15742" s="99"/>
      <c r="O15742" s="99"/>
      <c r="P15742" s="99"/>
      <c r="Q15742" s="99"/>
      <c r="R15742" s="99"/>
      <c r="S15742" s="99"/>
      <c r="T15742" s="99"/>
      <c r="U15742" s="99"/>
      <c r="V15742" s="99"/>
      <c r="W15742" s="99"/>
      <c r="X15742" s="99"/>
      <c r="Y15742" s="99"/>
      <c r="Z15742" s="99"/>
      <c r="AF15742" s="326"/>
    </row>
    <row r="15743" spans="1:32" x14ac:dyDescent="0.25">
      <c r="A15743" s="44" t="s">
        <v>12859</v>
      </c>
      <c r="B15743" s="44" t="s">
        <v>16348</v>
      </c>
      <c r="C15743" s="45" t="s">
        <v>12860</v>
      </c>
      <c r="D15743" s="93" t="s">
        <v>3876</v>
      </c>
      <c r="E15743" s="359">
        <f>DATE(2028,7,9)</f>
        <v>46943</v>
      </c>
      <c r="F15743" s="93"/>
      <c r="G15743" s="93"/>
      <c r="H15743" s="93"/>
      <c r="I15743" s="99"/>
      <c r="J15743" s="99"/>
      <c r="K15743" s="99"/>
      <c r="L15743" s="99"/>
      <c r="M15743" s="99"/>
      <c r="N15743" s="99"/>
      <c r="O15743" s="99"/>
      <c r="P15743" s="99"/>
      <c r="Q15743" s="99"/>
      <c r="R15743" s="99"/>
      <c r="S15743" s="99"/>
      <c r="T15743" s="99"/>
      <c r="U15743" s="99"/>
      <c r="V15743" s="99"/>
      <c r="W15743" s="99"/>
      <c r="X15743" s="99"/>
      <c r="Y15743" s="99"/>
      <c r="Z15743" s="99"/>
      <c r="AF15743" s="326"/>
    </row>
    <row r="15744" spans="1:32" x14ac:dyDescent="0.25">
      <c r="A15744" s="44" t="s">
        <v>9720</v>
      </c>
      <c r="B15744" s="44" t="s">
        <v>16349</v>
      </c>
      <c r="C15744" s="45" t="s">
        <v>5412</v>
      </c>
      <c r="D15744" s="93" t="s">
        <v>3876</v>
      </c>
      <c r="E15744" s="359">
        <f>DATE(2026,5,28)</f>
        <v>46170</v>
      </c>
      <c r="F15744" s="93"/>
      <c r="G15744" s="93"/>
      <c r="H15744" s="93"/>
      <c r="I15744" s="99"/>
      <c r="J15744" s="99"/>
      <c r="K15744" s="99"/>
      <c r="L15744" s="99"/>
      <c r="M15744" s="99"/>
      <c r="N15744" s="99"/>
      <c r="O15744" s="99"/>
      <c r="P15744" s="99"/>
      <c r="Q15744" s="99"/>
      <c r="R15744" s="99"/>
      <c r="S15744" s="99"/>
      <c r="T15744" s="99"/>
      <c r="U15744" s="99"/>
      <c r="V15744" s="99"/>
      <c r="W15744" s="99"/>
      <c r="X15744" s="99"/>
      <c r="Y15744" s="99"/>
      <c r="Z15744" s="99"/>
      <c r="AA15744" s="380"/>
      <c r="AF15744" s="326"/>
    </row>
    <row r="15745" spans="1:32" x14ac:dyDescent="0.25">
      <c r="A15745" s="44" t="s">
        <v>17269</v>
      </c>
      <c r="B15745" s="44" t="s">
        <v>967</v>
      </c>
      <c r="C15745" s="45">
        <v>250601</v>
      </c>
      <c r="D15745" s="45" t="s">
        <v>12340</v>
      </c>
      <c r="E15745" s="45" t="s">
        <v>16905</v>
      </c>
      <c r="AF15745" s="326"/>
    </row>
    <row r="15746" spans="1:32" x14ac:dyDescent="0.25">
      <c r="A15746" s="44" t="s">
        <v>13461</v>
      </c>
      <c r="B15746" s="44" t="s">
        <v>13149</v>
      </c>
      <c r="C15746" s="45">
        <v>37.25</v>
      </c>
      <c r="D15746" s="45" t="s">
        <v>13565</v>
      </c>
      <c r="E15746" s="46">
        <v>47514</v>
      </c>
      <c r="F15746" s="45"/>
      <c r="G15746" s="93"/>
      <c r="H15746" s="93"/>
      <c r="I15746" s="99"/>
      <c r="J15746" s="99"/>
      <c r="K15746" s="99"/>
      <c r="L15746" s="99"/>
      <c r="M15746" s="99"/>
      <c r="N15746" s="99"/>
      <c r="O15746" s="99"/>
      <c r="P15746" s="99"/>
      <c r="Q15746" s="99"/>
      <c r="R15746" s="99"/>
      <c r="S15746" s="99"/>
      <c r="T15746" s="99"/>
      <c r="U15746" s="99"/>
      <c r="V15746" s="99"/>
      <c r="W15746" s="99"/>
      <c r="X15746" s="99"/>
      <c r="Y15746" s="99"/>
      <c r="Z15746" s="99"/>
      <c r="AF15746" s="326"/>
    </row>
    <row r="15747" spans="1:32" x14ac:dyDescent="0.25">
      <c r="A15747" s="44" t="s">
        <v>13461</v>
      </c>
      <c r="B15747" s="44" t="s">
        <v>13121</v>
      </c>
      <c r="C15747" s="45">
        <v>39.25</v>
      </c>
      <c r="D15747" s="45" t="s">
        <v>13565</v>
      </c>
      <c r="E15747" s="46">
        <v>47514</v>
      </c>
      <c r="F15747" s="45"/>
      <c r="G15747" s="93"/>
      <c r="H15747" s="93"/>
      <c r="I15747" s="99"/>
      <c r="J15747" s="99"/>
      <c r="K15747" s="99"/>
      <c r="L15747" s="99"/>
      <c r="M15747" s="99"/>
      <c r="N15747" s="99"/>
      <c r="O15747" s="99"/>
      <c r="P15747" s="99"/>
      <c r="Q15747" s="99"/>
      <c r="R15747" s="99"/>
      <c r="S15747" s="99"/>
      <c r="T15747" s="99"/>
      <c r="U15747" s="99"/>
      <c r="V15747" s="99"/>
      <c r="W15747" s="99"/>
      <c r="X15747" s="99"/>
      <c r="Y15747" s="99"/>
      <c r="Z15747" s="99"/>
      <c r="AF15747" s="326"/>
    </row>
    <row r="15748" spans="1:32" x14ac:dyDescent="0.3">
      <c r="A15748" s="372" t="s">
        <v>3016</v>
      </c>
      <c r="B15748" s="372" t="s">
        <v>1209</v>
      </c>
      <c r="C15748" s="125" t="s">
        <v>8691</v>
      </c>
      <c r="D15748" s="32" t="s">
        <v>20621</v>
      </c>
      <c r="E15748" s="125" t="s">
        <v>8524</v>
      </c>
      <c r="F15748" s="125" t="s">
        <v>1236</v>
      </c>
      <c r="G15748" s="125" t="s">
        <v>1237</v>
      </c>
      <c r="AF15748" s="326"/>
    </row>
    <row r="15749" spans="1:32" x14ac:dyDescent="0.25">
      <c r="A15749" s="44" t="s">
        <v>590</v>
      </c>
      <c r="B15749" s="44" t="s">
        <v>20390</v>
      </c>
      <c r="C15749" s="45" t="s">
        <v>4143</v>
      </c>
      <c r="D15749" s="32" t="s">
        <v>12570</v>
      </c>
      <c r="E15749" s="46">
        <v>46265</v>
      </c>
      <c r="AF15749" s="326"/>
    </row>
    <row r="15750" spans="1:32" x14ac:dyDescent="0.25">
      <c r="A15750" s="44" t="s">
        <v>11689</v>
      </c>
      <c r="B15750" s="44" t="s">
        <v>3298</v>
      </c>
      <c r="C15750" s="45">
        <v>24010402</v>
      </c>
      <c r="D15750" s="45" t="s">
        <v>12340</v>
      </c>
      <c r="E15750" s="45" t="s">
        <v>10021</v>
      </c>
      <c r="AF15750" s="326"/>
    </row>
    <row r="15751" spans="1:32" x14ac:dyDescent="0.25">
      <c r="A15751" s="44" t="s">
        <v>11689</v>
      </c>
      <c r="B15751" s="44" t="s">
        <v>10020</v>
      </c>
      <c r="C15751" s="45">
        <v>24010401</v>
      </c>
      <c r="D15751" s="45" t="s">
        <v>12340</v>
      </c>
      <c r="E15751" s="45" t="s">
        <v>10021</v>
      </c>
      <c r="AF15751" s="326"/>
    </row>
    <row r="15752" spans="1:32" x14ac:dyDescent="0.25">
      <c r="A15752" s="44" t="s">
        <v>17270</v>
      </c>
      <c r="B15752" s="44" t="s">
        <v>16947</v>
      </c>
      <c r="C15752" s="45">
        <v>250801</v>
      </c>
      <c r="D15752" s="45" t="s">
        <v>12340</v>
      </c>
      <c r="E15752" s="45" t="s">
        <v>8966</v>
      </c>
      <c r="AF15752" s="326"/>
    </row>
    <row r="15753" spans="1:32" x14ac:dyDescent="0.25">
      <c r="A15753" s="44" t="s">
        <v>19761</v>
      </c>
      <c r="B15753" s="44" t="s">
        <v>5639</v>
      </c>
      <c r="C15753" s="45">
        <v>26010401</v>
      </c>
      <c r="D15753" s="45" t="s">
        <v>12340</v>
      </c>
      <c r="E15753" s="45" t="s">
        <v>18836</v>
      </c>
      <c r="AF15753" s="326"/>
    </row>
    <row r="15754" spans="1:32" x14ac:dyDescent="0.25">
      <c r="A15754" s="44" t="s">
        <v>19761</v>
      </c>
      <c r="B15754" s="44" t="s">
        <v>3298</v>
      </c>
      <c r="C15754" s="45">
        <v>26010402</v>
      </c>
      <c r="D15754" s="45" t="s">
        <v>12340</v>
      </c>
      <c r="E15754" s="45" t="s">
        <v>18836</v>
      </c>
      <c r="AF15754" s="326"/>
    </row>
    <row r="15755" spans="1:32" x14ac:dyDescent="0.25">
      <c r="A15755" s="44" t="s">
        <v>19762</v>
      </c>
      <c r="B15755" s="44" t="s">
        <v>18840</v>
      </c>
      <c r="C15755" s="45">
        <v>260202</v>
      </c>
      <c r="D15755" s="45" t="s">
        <v>12340</v>
      </c>
      <c r="E15755" s="45" t="s">
        <v>10021</v>
      </c>
      <c r="AF15755" s="326"/>
    </row>
    <row r="15756" spans="1:32" x14ac:dyDescent="0.3">
      <c r="A15756" s="372" t="s">
        <v>20193</v>
      </c>
      <c r="B15756" s="372" t="s">
        <v>2383</v>
      </c>
      <c r="C15756" s="125" t="s">
        <v>20257</v>
      </c>
      <c r="D15756" s="32" t="s">
        <v>20621</v>
      </c>
      <c r="E15756" s="125" t="s">
        <v>8976</v>
      </c>
      <c r="F15756" s="125" t="s">
        <v>1237</v>
      </c>
      <c r="G15756" s="125" t="s">
        <v>1237</v>
      </c>
      <c r="AF15756" s="326"/>
    </row>
    <row r="15757" spans="1:32" x14ac:dyDescent="0.3">
      <c r="A15757" s="372" t="s">
        <v>12074</v>
      </c>
      <c r="B15757" s="372" t="s">
        <v>1208</v>
      </c>
      <c r="C15757" s="125" t="s">
        <v>11149</v>
      </c>
      <c r="D15757" s="32" t="s">
        <v>20621</v>
      </c>
      <c r="E15757" s="125" t="s">
        <v>2686</v>
      </c>
      <c r="F15757" s="125" t="s">
        <v>1236</v>
      </c>
      <c r="G15757" s="125" t="s">
        <v>1237</v>
      </c>
      <c r="AF15757" s="326"/>
    </row>
    <row r="15758" spans="1:32" x14ac:dyDescent="0.25">
      <c r="A15758" s="44" t="s">
        <v>8580</v>
      </c>
      <c r="B15758" s="44" t="s">
        <v>978</v>
      </c>
      <c r="C15758" s="45">
        <v>230703</v>
      </c>
      <c r="D15758" s="45" t="s">
        <v>12340</v>
      </c>
      <c r="E15758" s="45" t="s">
        <v>4375</v>
      </c>
      <c r="AF15758" s="326"/>
    </row>
    <row r="15759" spans="1:32" x14ac:dyDescent="0.25">
      <c r="A15759" s="44" t="s">
        <v>9721</v>
      </c>
      <c r="B15759" s="44" t="s">
        <v>16350</v>
      </c>
      <c r="C15759" s="45" t="s">
        <v>9961</v>
      </c>
      <c r="D15759" s="93" t="s">
        <v>3876</v>
      </c>
      <c r="E15759" s="359">
        <f>DATE(2027,8,15)</f>
        <v>46614</v>
      </c>
      <c r="F15759" s="93"/>
      <c r="G15759" s="93"/>
      <c r="H15759" s="93"/>
      <c r="I15759" s="99"/>
      <c r="J15759" s="99"/>
      <c r="K15759" s="99"/>
      <c r="L15759" s="99"/>
      <c r="M15759" s="99"/>
      <c r="N15759" s="99"/>
      <c r="O15759" s="99"/>
      <c r="P15759" s="99"/>
      <c r="Q15759" s="99"/>
      <c r="R15759" s="99"/>
      <c r="S15759" s="99"/>
      <c r="T15759" s="99"/>
      <c r="U15759" s="99"/>
      <c r="V15759" s="99"/>
      <c r="W15759" s="99"/>
      <c r="X15759" s="99"/>
      <c r="Y15759" s="99"/>
      <c r="Z15759" s="99"/>
      <c r="AF15759" s="326"/>
    </row>
    <row r="15760" spans="1:32" x14ac:dyDescent="0.25">
      <c r="A15760" s="44" t="s">
        <v>9722</v>
      </c>
      <c r="B15760" s="44" t="s">
        <v>15891</v>
      </c>
      <c r="C15760" s="45" t="s">
        <v>9962</v>
      </c>
      <c r="D15760" s="93" t="s">
        <v>3876</v>
      </c>
      <c r="E15760" s="359">
        <f>DATE(2027,2,3)</f>
        <v>46421</v>
      </c>
      <c r="F15760" s="93"/>
      <c r="G15760" s="93"/>
      <c r="H15760" s="93"/>
      <c r="I15760" s="99"/>
      <c r="J15760" s="99"/>
      <c r="K15760" s="99"/>
      <c r="L15760" s="99"/>
      <c r="M15760" s="99"/>
      <c r="N15760" s="99"/>
      <c r="O15760" s="99"/>
      <c r="P15760" s="99"/>
      <c r="Q15760" s="99"/>
      <c r="R15760" s="99"/>
      <c r="S15760" s="99"/>
      <c r="T15760" s="99"/>
      <c r="U15760" s="99"/>
      <c r="V15760" s="99"/>
      <c r="W15760" s="99"/>
      <c r="X15760" s="99"/>
      <c r="Y15760" s="99"/>
      <c r="Z15760" s="99"/>
      <c r="AF15760" s="326"/>
    </row>
    <row r="15761" spans="1:32" x14ac:dyDescent="0.25">
      <c r="A15761" s="44" t="s">
        <v>1715</v>
      </c>
      <c r="B15761" s="44" t="s">
        <v>967</v>
      </c>
      <c r="C15761" s="45">
        <v>230601</v>
      </c>
      <c r="D15761" s="45" t="s">
        <v>12340</v>
      </c>
      <c r="E15761" s="45" t="s">
        <v>8383</v>
      </c>
      <c r="AF15761" s="326"/>
    </row>
    <row r="15762" spans="1:32" x14ac:dyDescent="0.25">
      <c r="A15762" s="44" t="s">
        <v>13777</v>
      </c>
      <c r="B15762" s="44" t="s">
        <v>210</v>
      </c>
      <c r="C15762" s="45">
        <v>241001</v>
      </c>
      <c r="D15762" s="45" t="s">
        <v>12340</v>
      </c>
      <c r="E15762" s="45" t="s">
        <v>5650</v>
      </c>
      <c r="AF15762" s="326"/>
    </row>
    <row r="15763" spans="1:32" x14ac:dyDescent="0.25">
      <c r="A15763" s="44" t="s">
        <v>2531</v>
      </c>
      <c r="B15763" s="44" t="s">
        <v>5443</v>
      </c>
      <c r="C15763" s="45">
        <v>22010701</v>
      </c>
      <c r="D15763" s="45" t="s">
        <v>12340</v>
      </c>
      <c r="E15763" s="45" t="s">
        <v>5444</v>
      </c>
      <c r="AF15763" s="326"/>
    </row>
    <row r="15764" spans="1:32" x14ac:dyDescent="0.25">
      <c r="A15764" s="44" t="s">
        <v>2531</v>
      </c>
      <c r="B15764" s="44" t="s">
        <v>3163</v>
      </c>
      <c r="C15764" s="45">
        <v>25100202</v>
      </c>
      <c r="D15764" s="45" t="s">
        <v>12340</v>
      </c>
      <c r="E15764" s="45" t="s">
        <v>12119</v>
      </c>
      <c r="AF15764" s="326"/>
    </row>
    <row r="15765" spans="1:32" x14ac:dyDescent="0.25">
      <c r="A15765" s="44" t="s">
        <v>2531</v>
      </c>
      <c r="B15765" s="44" t="s">
        <v>5442</v>
      </c>
      <c r="C15765" s="45">
        <v>25010502</v>
      </c>
      <c r="D15765" s="45" t="s">
        <v>12340</v>
      </c>
      <c r="E15765" s="45" t="s">
        <v>13567</v>
      </c>
      <c r="AF15765" s="326"/>
    </row>
    <row r="15766" spans="1:32" x14ac:dyDescent="0.25">
      <c r="A15766" s="44" t="s">
        <v>2531</v>
      </c>
      <c r="B15766" s="44" t="s">
        <v>3298</v>
      </c>
      <c r="C15766" s="45">
        <v>25010402</v>
      </c>
      <c r="D15766" s="45" t="s">
        <v>12340</v>
      </c>
      <c r="E15766" s="45" t="s">
        <v>13581</v>
      </c>
      <c r="AF15766" s="326"/>
    </row>
    <row r="15767" spans="1:32" x14ac:dyDescent="0.25">
      <c r="A15767" s="44" t="s">
        <v>2531</v>
      </c>
      <c r="B15767" s="44" t="s">
        <v>16912</v>
      </c>
      <c r="C15767" s="45">
        <v>25050101</v>
      </c>
      <c r="D15767" s="45" t="s">
        <v>12340</v>
      </c>
      <c r="E15767" s="45" t="s">
        <v>7651</v>
      </c>
      <c r="AF15767" s="326"/>
    </row>
    <row r="15768" spans="1:32" x14ac:dyDescent="0.25">
      <c r="A15768" s="44" t="s">
        <v>2531</v>
      </c>
      <c r="B15768" s="44" t="s">
        <v>16913</v>
      </c>
      <c r="C15768" s="45">
        <v>25050102</v>
      </c>
      <c r="D15768" s="45" t="s">
        <v>12340</v>
      </c>
      <c r="E15768" s="45" t="s">
        <v>7651</v>
      </c>
      <c r="AF15768" s="326"/>
    </row>
    <row r="15769" spans="1:32" x14ac:dyDescent="0.25">
      <c r="A15769" s="44" t="s">
        <v>2531</v>
      </c>
      <c r="B15769" s="44" t="s">
        <v>18828</v>
      </c>
      <c r="C15769" s="45">
        <v>25010501</v>
      </c>
      <c r="D15769" s="45" t="s">
        <v>12340</v>
      </c>
      <c r="E15769" s="45" t="s">
        <v>13567</v>
      </c>
      <c r="AF15769" s="326"/>
    </row>
    <row r="15770" spans="1:32" x14ac:dyDescent="0.25">
      <c r="A15770" s="44" t="s">
        <v>2531</v>
      </c>
      <c r="B15770" s="44" t="s">
        <v>18854</v>
      </c>
      <c r="C15770" s="45">
        <v>25100201</v>
      </c>
      <c r="D15770" s="45" t="s">
        <v>12340</v>
      </c>
      <c r="E15770" s="45" t="s">
        <v>12119</v>
      </c>
      <c r="AF15770" s="326"/>
    </row>
    <row r="15771" spans="1:32" x14ac:dyDescent="0.25">
      <c r="A15771" s="44" t="s">
        <v>2531</v>
      </c>
      <c r="B15771" s="44" t="s">
        <v>210</v>
      </c>
      <c r="C15771" s="45">
        <v>241001</v>
      </c>
      <c r="D15771" s="45" t="s">
        <v>12340</v>
      </c>
      <c r="E15771" s="45" t="s">
        <v>5650</v>
      </c>
      <c r="AF15771" s="326"/>
    </row>
    <row r="15772" spans="1:32" x14ac:dyDescent="0.25">
      <c r="A15772" s="44" t="s">
        <v>2531</v>
      </c>
      <c r="B15772" s="44" t="s">
        <v>968</v>
      </c>
      <c r="C15772" s="45">
        <v>24060402</v>
      </c>
      <c r="D15772" s="45" t="s">
        <v>12340</v>
      </c>
      <c r="E15772" s="45" t="s">
        <v>5235</v>
      </c>
      <c r="AF15772" s="326"/>
    </row>
    <row r="15773" spans="1:32" x14ac:dyDescent="0.25">
      <c r="A15773" s="44" t="s">
        <v>2531</v>
      </c>
      <c r="B15773" s="44" t="s">
        <v>4036</v>
      </c>
      <c r="C15773" s="45">
        <v>24060401</v>
      </c>
      <c r="D15773" s="45" t="s">
        <v>12340</v>
      </c>
      <c r="E15773" s="45" t="s">
        <v>5235</v>
      </c>
      <c r="AF15773" s="326"/>
    </row>
    <row r="15774" spans="1:32" x14ac:dyDescent="0.25">
      <c r="A15774" s="44" t="s">
        <v>2531</v>
      </c>
      <c r="B15774" s="44" t="s">
        <v>2620</v>
      </c>
      <c r="C15774" s="45" t="s">
        <v>2673</v>
      </c>
      <c r="D15774" s="45" t="s">
        <v>10697</v>
      </c>
      <c r="E15774" s="45" t="s">
        <v>5245</v>
      </c>
      <c r="F15774" s="93"/>
      <c r="G15774" s="93"/>
      <c r="H15774" s="93"/>
      <c r="I15774" s="99"/>
      <c r="J15774" s="99"/>
      <c r="K15774" s="99"/>
      <c r="L15774" s="44"/>
      <c r="M15774" s="44"/>
      <c r="N15774" s="99"/>
      <c r="O15774" s="99"/>
      <c r="P15774" s="99"/>
      <c r="Q15774" s="99"/>
      <c r="R15774" s="99"/>
      <c r="S15774" s="99"/>
      <c r="T15774" s="99"/>
      <c r="U15774" s="99"/>
      <c r="V15774" s="99"/>
      <c r="W15774" s="99"/>
      <c r="X15774" s="99"/>
      <c r="Y15774" s="99"/>
      <c r="Z15774" s="99"/>
      <c r="AA15774" s="380"/>
      <c r="AF15774" s="326"/>
    </row>
    <row r="15775" spans="1:32" x14ac:dyDescent="0.25">
      <c r="A15775" s="368" t="s">
        <v>9209</v>
      </c>
      <c r="B15775" s="256" t="s">
        <v>9164</v>
      </c>
      <c r="C15775" s="53" t="s">
        <v>9282</v>
      </c>
      <c r="D15775" s="93" t="s">
        <v>5891</v>
      </c>
      <c r="E15775" s="257">
        <v>47104</v>
      </c>
      <c r="F15775" s="93"/>
      <c r="G15775" s="93"/>
      <c r="H15775" s="93"/>
      <c r="I15775" s="99"/>
      <c r="J15775" s="99"/>
      <c r="K15775" s="99"/>
      <c r="L15775" s="99"/>
      <c r="M15775" s="99"/>
      <c r="N15775" s="99"/>
      <c r="O15775" s="99"/>
      <c r="P15775" s="99"/>
      <c r="Q15775" s="99"/>
      <c r="R15775" s="99"/>
      <c r="S15775" s="99"/>
      <c r="T15775" s="99"/>
      <c r="U15775" s="99"/>
      <c r="V15775" s="99"/>
      <c r="W15775" s="99"/>
      <c r="X15775" s="99"/>
      <c r="Y15775" s="99"/>
      <c r="Z15775" s="99"/>
      <c r="AF15775" s="326"/>
    </row>
    <row r="15776" spans="1:32" x14ac:dyDescent="0.3">
      <c r="A15776" s="372" t="s">
        <v>9209</v>
      </c>
      <c r="B15776" s="372" t="s">
        <v>1218</v>
      </c>
      <c r="C15776" s="125" t="s">
        <v>11922</v>
      </c>
      <c r="D15776" s="32" t="s">
        <v>20621</v>
      </c>
      <c r="E15776" s="125" t="s">
        <v>8976</v>
      </c>
      <c r="F15776" s="125" t="s">
        <v>1236</v>
      </c>
      <c r="G15776" s="125" t="s">
        <v>1237</v>
      </c>
      <c r="AF15776" s="326"/>
    </row>
    <row r="15777" spans="1:32" x14ac:dyDescent="0.3">
      <c r="A15777" s="372" t="s">
        <v>9209</v>
      </c>
      <c r="B15777" s="372" t="s">
        <v>16875</v>
      </c>
      <c r="C15777" s="125" t="s">
        <v>16876</v>
      </c>
      <c r="D15777" s="32" t="s">
        <v>20621</v>
      </c>
      <c r="E15777" s="125" t="s">
        <v>16883</v>
      </c>
      <c r="F15777" s="125" t="s">
        <v>1236</v>
      </c>
      <c r="G15777" s="125" t="s">
        <v>1237</v>
      </c>
      <c r="AF15777" s="326"/>
    </row>
    <row r="15778" spans="1:32" x14ac:dyDescent="0.3">
      <c r="A15778" s="372" t="s">
        <v>16667</v>
      </c>
      <c r="B15778" s="372" t="s">
        <v>1211</v>
      </c>
      <c r="C15778" s="125" t="s">
        <v>16878</v>
      </c>
      <c r="D15778" s="32" t="s">
        <v>20621</v>
      </c>
      <c r="E15778" s="125" t="s">
        <v>10638</v>
      </c>
      <c r="F15778" s="125" t="s">
        <v>1236</v>
      </c>
      <c r="G15778" s="125" t="s">
        <v>1237</v>
      </c>
      <c r="AF15778" s="326"/>
    </row>
    <row r="15779" spans="1:32" x14ac:dyDescent="0.25">
      <c r="A15779" s="44" t="s">
        <v>8025</v>
      </c>
      <c r="B15779" s="44" t="s">
        <v>238</v>
      </c>
      <c r="C15779" s="45" t="s">
        <v>8026</v>
      </c>
      <c r="D15779" s="45" t="s">
        <v>12177</v>
      </c>
      <c r="E15779" s="45" t="s">
        <v>5072</v>
      </c>
      <c r="F15779" s="93"/>
      <c r="G15779" s="93"/>
      <c r="H15779" s="93"/>
      <c r="I15779" s="99"/>
      <c r="J15779" s="99"/>
      <c r="K15779" s="99"/>
      <c r="L15779" s="99"/>
      <c r="M15779" s="99"/>
      <c r="N15779" s="99"/>
      <c r="O15779" s="99"/>
      <c r="P15779" s="99"/>
      <c r="Q15779" s="99"/>
      <c r="R15779" s="99"/>
      <c r="S15779" s="99"/>
      <c r="T15779" s="99"/>
      <c r="U15779" s="99"/>
      <c r="V15779" s="99"/>
      <c r="W15779" s="99"/>
      <c r="X15779" s="99"/>
      <c r="Y15779" s="99"/>
      <c r="Z15779" s="99"/>
      <c r="AF15779" s="326"/>
    </row>
    <row r="15780" spans="1:32" x14ac:dyDescent="0.25">
      <c r="A15780" s="44" t="s">
        <v>8025</v>
      </c>
      <c r="B15780" s="44" t="s">
        <v>238</v>
      </c>
      <c r="C15780" s="45" t="s">
        <v>8026</v>
      </c>
      <c r="D15780" s="45" t="s">
        <v>10697</v>
      </c>
      <c r="E15780" s="45" t="s">
        <v>5072</v>
      </c>
      <c r="F15780" s="93"/>
      <c r="G15780" s="93"/>
      <c r="H15780" s="93"/>
      <c r="I15780" s="99"/>
      <c r="J15780" s="99"/>
      <c r="K15780" s="99"/>
      <c r="L15780" s="44"/>
      <c r="M15780" s="44"/>
      <c r="N15780" s="99"/>
      <c r="O15780" s="99"/>
      <c r="P15780" s="99"/>
      <c r="Q15780" s="99"/>
      <c r="R15780" s="99"/>
      <c r="S15780" s="99"/>
      <c r="T15780" s="99"/>
      <c r="U15780" s="99"/>
      <c r="V15780" s="99"/>
      <c r="W15780" s="99"/>
      <c r="X15780" s="99"/>
      <c r="Y15780" s="99"/>
      <c r="Z15780" s="99"/>
      <c r="AF15780" s="326"/>
    </row>
    <row r="15781" spans="1:32" x14ac:dyDescent="0.25">
      <c r="A15781" s="256" t="s">
        <v>6003</v>
      </c>
      <c r="B15781" s="256" t="s">
        <v>5914</v>
      </c>
      <c r="C15781" s="167" t="s">
        <v>6004</v>
      </c>
      <c r="D15781" s="146" t="s">
        <v>5891</v>
      </c>
      <c r="E15781" s="66">
        <v>45980</v>
      </c>
      <c r="F15781" s="93"/>
      <c r="G15781" s="93"/>
      <c r="H15781" s="93"/>
      <c r="I15781" s="99"/>
      <c r="J15781" s="99"/>
      <c r="K15781" s="99"/>
      <c r="L15781" s="99"/>
      <c r="M15781" s="99"/>
      <c r="N15781" s="99"/>
      <c r="O15781" s="99"/>
      <c r="P15781" s="99"/>
      <c r="Q15781" s="99"/>
      <c r="R15781" s="99"/>
      <c r="S15781" s="99"/>
      <c r="T15781" s="99"/>
      <c r="U15781" s="99"/>
      <c r="V15781" s="99"/>
      <c r="W15781" s="99"/>
      <c r="X15781" s="99"/>
      <c r="Y15781" s="99"/>
      <c r="Z15781" s="99"/>
      <c r="AF15781" s="326"/>
    </row>
    <row r="15782" spans="1:32" x14ac:dyDescent="0.25">
      <c r="A15782" s="44" t="s">
        <v>19763</v>
      </c>
      <c r="B15782" s="44" t="s">
        <v>5639</v>
      </c>
      <c r="C15782" s="45">
        <v>26010401</v>
      </c>
      <c r="D15782" s="45" t="s">
        <v>12340</v>
      </c>
      <c r="E15782" s="45" t="s">
        <v>18836</v>
      </c>
      <c r="AF15782" s="326"/>
    </row>
    <row r="15783" spans="1:32" x14ac:dyDescent="0.25">
      <c r="A15783" s="44" t="s">
        <v>11690</v>
      </c>
      <c r="B15783" s="44" t="s">
        <v>3598</v>
      </c>
      <c r="C15783" s="45">
        <v>240301</v>
      </c>
      <c r="D15783" s="45" t="s">
        <v>12340</v>
      </c>
      <c r="E15783" s="45" t="s">
        <v>10032</v>
      </c>
      <c r="AF15783" s="326"/>
    </row>
    <row r="15784" spans="1:32" x14ac:dyDescent="0.25">
      <c r="A15784" s="44" t="s">
        <v>13778</v>
      </c>
      <c r="B15784" s="44" t="s">
        <v>210</v>
      </c>
      <c r="C15784" s="45">
        <v>241001</v>
      </c>
      <c r="D15784" s="45" t="s">
        <v>12340</v>
      </c>
      <c r="E15784" s="45" t="s">
        <v>5650</v>
      </c>
      <c r="AF15784" s="326"/>
    </row>
    <row r="15785" spans="1:32" x14ac:dyDescent="0.25">
      <c r="A15785" s="44" t="s">
        <v>4011</v>
      </c>
      <c r="B15785" s="44" t="s">
        <v>16079</v>
      </c>
      <c r="C15785" s="45" t="s">
        <v>14981</v>
      </c>
      <c r="D15785" s="93" t="s">
        <v>3876</v>
      </c>
      <c r="E15785" s="359">
        <f>DATE(2029,4,23)</f>
        <v>47231</v>
      </c>
      <c r="F15785" s="93"/>
      <c r="G15785" s="93"/>
      <c r="H15785" s="93"/>
      <c r="I15785" s="99"/>
      <c r="J15785" s="99"/>
      <c r="K15785" s="99"/>
      <c r="L15785" s="99"/>
      <c r="M15785" s="99"/>
      <c r="N15785" s="99"/>
      <c r="O15785" s="99"/>
      <c r="P15785" s="99"/>
      <c r="Q15785" s="99"/>
      <c r="R15785" s="99"/>
      <c r="S15785" s="99"/>
      <c r="T15785" s="99"/>
      <c r="U15785" s="99"/>
      <c r="V15785" s="99"/>
      <c r="W15785" s="99"/>
      <c r="X15785" s="99"/>
      <c r="Y15785" s="99"/>
      <c r="Z15785" s="99"/>
      <c r="AF15785" s="326"/>
    </row>
    <row r="15786" spans="1:32" x14ac:dyDescent="0.25">
      <c r="A15786" s="44" t="s">
        <v>13462</v>
      </c>
      <c r="B15786" s="44" t="s">
        <v>13118</v>
      </c>
      <c r="C15786" s="45">
        <v>21.24</v>
      </c>
      <c r="D15786" s="45" t="s">
        <v>13565</v>
      </c>
      <c r="E15786" s="46">
        <v>47299</v>
      </c>
      <c r="F15786" s="45"/>
      <c r="G15786" s="93"/>
      <c r="H15786" s="93"/>
      <c r="I15786" s="99"/>
      <c r="J15786" s="99"/>
      <c r="K15786" s="99"/>
      <c r="L15786" s="99"/>
      <c r="M15786" s="99"/>
      <c r="N15786" s="99"/>
      <c r="O15786" s="99"/>
      <c r="P15786" s="99"/>
      <c r="Q15786" s="99"/>
      <c r="R15786" s="99"/>
      <c r="S15786" s="99"/>
      <c r="T15786" s="99"/>
      <c r="U15786" s="99"/>
      <c r="V15786" s="99"/>
      <c r="W15786" s="99"/>
      <c r="X15786" s="99"/>
      <c r="Y15786" s="99"/>
      <c r="Z15786" s="99"/>
      <c r="AF15786" s="326"/>
    </row>
    <row r="15787" spans="1:32" x14ac:dyDescent="0.25">
      <c r="A15787" s="44" t="s">
        <v>11691</v>
      </c>
      <c r="B15787" s="44" t="s">
        <v>5447</v>
      </c>
      <c r="C15787" s="45">
        <v>230807</v>
      </c>
      <c r="D15787" s="45" t="s">
        <v>12340</v>
      </c>
      <c r="E15787" s="45" t="s">
        <v>8966</v>
      </c>
      <c r="AF15787" s="326"/>
    </row>
    <row r="15788" spans="1:32" x14ac:dyDescent="0.25">
      <c r="A15788" s="44" t="s">
        <v>11691</v>
      </c>
      <c r="B15788" s="44" t="s">
        <v>967</v>
      </c>
      <c r="C15788" s="45">
        <v>240601</v>
      </c>
      <c r="D15788" s="45" t="s">
        <v>12340</v>
      </c>
      <c r="E15788" s="45" t="s">
        <v>10639</v>
      </c>
      <c r="AF15788" s="326"/>
    </row>
    <row r="15789" spans="1:32" x14ac:dyDescent="0.3">
      <c r="A15789" s="372" t="s">
        <v>20565</v>
      </c>
      <c r="B15789" s="372" t="s">
        <v>1221</v>
      </c>
      <c r="C15789" s="125" t="s">
        <v>20613</v>
      </c>
      <c r="D15789" s="32" t="s">
        <v>20621</v>
      </c>
      <c r="E15789" s="125" t="s">
        <v>10032</v>
      </c>
      <c r="F15789" s="125" t="s">
        <v>1236</v>
      </c>
      <c r="G15789" s="125" t="s">
        <v>1237</v>
      </c>
      <c r="AF15789" s="326"/>
    </row>
    <row r="15790" spans="1:32" x14ac:dyDescent="0.25">
      <c r="A15790" s="44" t="s">
        <v>11692</v>
      </c>
      <c r="B15790" s="44" t="s">
        <v>11296</v>
      </c>
      <c r="C15790" s="45">
        <v>240402</v>
      </c>
      <c r="D15790" s="45" t="s">
        <v>12340</v>
      </c>
      <c r="E15790" s="45" t="s">
        <v>5311</v>
      </c>
      <c r="AF15790" s="326"/>
    </row>
    <row r="15791" spans="1:32" x14ac:dyDescent="0.3">
      <c r="A15791" s="372" t="s">
        <v>20194</v>
      </c>
      <c r="B15791" s="372" t="s">
        <v>1214</v>
      </c>
      <c r="C15791" s="125" t="s">
        <v>18610</v>
      </c>
      <c r="D15791" s="32" t="s">
        <v>20621</v>
      </c>
      <c r="E15791" s="125" t="s">
        <v>8976</v>
      </c>
      <c r="F15791" s="125" t="s">
        <v>1236</v>
      </c>
      <c r="G15791" s="125" t="s">
        <v>1237</v>
      </c>
      <c r="AF15791" s="326"/>
    </row>
    <row r="15792" spans="1:32" x14ac:dyDescent="0.25">
      <c r="A15792" s="44" t="s">
        <v>3185</v>
      </c>
      <c r="B15792" s="44" t="s">
        <v>15966</v>
      </c>
      <c r="C15792" s="45" t="s">
        <v>9963</v>
      </c>
      <c r="D15792" s="93" t="s">
        <v>3876</v>
      </c>
      <c r="E15792" s="359">
        <f>DATE(2027,8,18)</f>
        <v>46617</v>
      </c>
      <c r="F15792" s="93"/>
      <c r="G15792" s="93"/>
      <c r="H15792" s="93"/>
      <c r="I15792" s="99"/>
      <c r="J15792" s="99"/>
      <c r="K15792" s="99"/>
      <c r="L15792" s="99"/>
      <c r="M15792" s="99"/>
      <c r="N15792" s="99"/>
      <c r="O15792" s="99"/>
      <c r="P15792" s="99"/>
      <c r="Q15792" s="99"/>
      <c r="R15792" s="99"/>
      <c r="S15792" s="99"/>
      <c r="T15792" s="99"/>
      <c r="U15792" s="99"/>
      <c r="V15792" s="99"/>
      <c r="W15792" s="99"/>
      <c r="X15792" s="99"/>
      <c r="Y15792" s="99"/>
      <c r="Z15792" s="99"/>
      <c r="AF15792" s="326"/>
    </row>
    <row r="15793" spans="1:32" x14ac:dyDescent="0.25">
      <c r="A15793" s="44" t="s">
        <v>7912</v>
      </c>
      <c r="B15793" s="44" t="s">
        <v>20387</v>
      </c>
      <c r="C15793" s="45" t="s">
        <v>7901</v>
      </c>
      <c r="D15793" s="32" t="s">
        <v>12570</v>
      </c>
      <c r="E15793" s="46">
        <v>46265</v>
      </c>
      <c r="AF15793" s="326"/>
    </row>
    <row r="15794" spans="1:32" x14ac:dyDescent="0.3">
      <c r="A15794" s="372" t="s">
        <v>13943</v>
      </c>
      <c r="B15794" s="372" t="s">
        <v>3578</v>
      </c>
      <c r="C15794" s="125" t="s">
        <v>11923</v>
      </c>
      <c r="D15794" s="32" t="s">
        <v>20621</v>
      </c>
      <c r="E15794" s="125" t="s">
        <v>2686</v>
      </c>
      <c r="F15794" s="125" t="s">
        <v>1236</v>
      </c>
      <c r="G15794" s="125" t="s">
        <v>1237</v>
      </c>
      <c r="AF15794" s="326"/>
    </row>
    <row r="15795" spans="1:32" x14ac:dyDescent="0.3">
      <c r="A15795" s="372" t="s">
        <v>13943</v>
      </c>
      <c r="B15795" s="372" t="s">
        <v>16724</v>
      </c>
      <c r="C15795" s="125" t="s">
        <v>14353</v>
      </c>
      <c r="D15795" s="32" t="s">
        <v>20621</v>
      </c>
      <c r="E15795" s="125" t="s">
        <v>13567</v>
      </c>
      <c r="F15795" s="125" t="s">
        <v>1236</v>
      </c>
      <c r="G15795" s="125" t="s">
        <v>1237</v>
      </c>
      <c r="AF15795" s="326"/>
    </row>
    <row r="15796" spans="1:32" x14ac:dyDescent="0.25">
      <c r="A15796" s="44" t="s">
        <v>19764</v>
      </c>
      <c r="B15796" s="44" t="s">
        <v>5639</v>
      </c>
      <c r="C15796" s="45">
        <v>26010401</v>
      </c>
      <c r="D15796" s="45" t="s">
        <v>12340</v>
      </c>
      <c r="E15796" s="45" t="s">
        <v>18836</v>
      </c>
      <c r="AF15796" s="326"/>
    </row>
    <row r="15797" spans="1:32" x14ac:dyDescent="0.25">
      <c r="A15797" s="44" t="s">
        <v>4847</v>
      </c>
      <c r="B15797" s="44" t="s">
        <v>4848</v>
      </c>
      <c r="C15797" s="45" t="s">
        <v>4849</v>
      </c>
      <c r="D15797" s="45" t="s">
        <v>10697</v>
      </c>
      <c r="E15797" s="45" t="s">
        <v>5245</v>
      </c>
      <c r="F15797" s="93"/>
      <c r="G15797" s="93"/>
      <c r="H15797" s="93"/>
      <c r="I15797" s="99"/>
      <c r="J15797" s="99"/>
      <c r="K15797" s="99"/>
      <c r="L15797" s="44"/>
      <c r="M15797" s="44"/>
      <c r="N15797" s="99"/>
      <c r="O15797" s="99"/>
      <c r="P15797" s="99"/>
      <c r="Q15797" s="99"/>
      <c r="R15797" s="99"/>
      <c r="S15797" s="99"/>
      <c r="T15797" s="99"/>
      <c r="U15797" s="99"/>
      <c r="V15797" s="99"/>
      <c r="W15797" s="99"/>
      <c r="X15797" s="99"/>
      <c r="Y15797" s="99"/>
      <c r="Z15797" s="99"/>
      <c r="AA15797" s="380"/>
      <c r="AF15797" s="326"/>
    </row>
    <row r="15798" spans="1:32" x14ac:dyDescent="0.25">
      <c r="A15798" s="44" t="s">
        <v>19765</v>
      </c>
      <c r="B15798" s="44" t="s">
        <v>10031</v>
      </c>
      <c r="C15798" s="45">
        <v>260105</v>
      </c>
      <c r="D15798" s="45" t="s">
        <v>12340</v>
      </c>
      <c r="E15798" s="45" t="s">
        <v>19008</v>
      </c>
      <c r="AF15798" s="326"/>
    </row>
    <row r="15799" spans="1:32" x14ac:dyDescent="0.25">
      <c r="A15799" s="44" t="s">
        <v>17271</v>
      </c>
      <c r="B15799" s="44" t="s">
        <v>5447</v>
      </c>
      <c r="C15799" s="45">
        <v>250802</v>
      </c>
      <c r="D15799" s="45" t="s">
        <v>12340</v>
      </c>
      <c r="E15799" s="45" t="s">
        <v>10682</v>
      </c>
      <c r="AF15799" s="326"/>
    </row>
    <row r="15800" spans="1:32" x14ac:dyDescent="0.25">
      <c r="A15800" s="44" t="s">
        <v>17271</v>
      </c>
      <c r="B15800" s="44" t="s">
        <v>967</v>
      </c>
      <c r="C15800" s="45">
        <v>250601</v>
      </c>
      <c r="D15800" s="45" t="s">
        <v>12340</v>
      </c>
      <c r="E15800" s="45" t="s">
        <v>16905</v>
      </c>
      <c r="AF15800" s="326"/>
    </row>
    <row r="15801" spans="1:32" x14ac:dyDescent="0.25">
      <c r="A15801" s="44" t="s">
        <v>13463</v>
      </c>
      <c r="B15801" s="44" t="s">
        <v>13111</v>
      </c>
      <c r="C15801" s="45">
        <v>33.229999999999997</v>
      </c>
      <c r="D15801" s="45" t="s">
        <v>13565</v>
      </c>
      <c r="E15801" s="46">
        <v>46934</v>
      </c>
      <c r="F15801" s="45"/>
      <c r="G15801" s="93"/>
      <c r="H15801" s="93"/>
      <c r="I15801" s="99"/>
      <c r="J15801" s="99"/>
      <c r="K15801" s="99"/>
      <c r="L15801" s="99"/>
      <c r="M15801" s="99"/>
      <c r="N15801" s="99"/>
      <c r="O15801" s="99"/>
      <c r="P15801" s="99"/>
      <c r="Q15801" s="99"/>
      <c r="R15801" s="99"/>
      <c r="S15801" s="99"/>
      <c r="T15801" s="99"/>
      <c r="U15801" s="99"/>
      <c r="V15801" s="99"/>
      <c r="W15801" s="99"/>
      <c r="X15801" s="99"/>
      <c r="Y15801" s="99"/>
      <c r="Z15801" s="99"/>
      <c r="AF15801" s="326"/>
    </row>
    <row r="15802" spans="1:32" x14ac:dyDescent="0.3">
      <c r="A15802" s="372" t="s">
        <v>16839</v>
      </c>
      <c r="B15802" s="372" t="s">
        <v>16875</v>
      </c>
      <c r="C15802" s="125" t="s">
        <v>16876</v>
      </c>
      <c r="D15802" s="32" t="s">
        <v>20621</v>
      </c>
      <c r="E15802" s="125" t="s">
        <v>16883</v>
      </c>
      <c r="F15802" s="125" t="s">
        <v>1236</v>
      </c>
      <c r="G15802" s="125" t="s">
        <v>1237</v>
      </c>
      <c r="AF15802" s="326"/>
    </row>
    <row r="15803" spans="1:32" x14ac:dyDescent="0.25">
      <c r="A15803" s="44" t="s">
        <v>10069</v>
      </c>
      <c r="B15803" s="44" t="s">
        <v>2433</v>
      </c>
      <c r="C15803" s="45">
        <v>230105</v>
      </c>
      <c r="D15803" s="45" t="s">
        <v>12340</v>
      </c>
      <c r="E15803" s="45" t="s">
        <v>5580</v>
      </c>
      <c r="AF15803" s="326"/>
    </row>
    <row r="15804" spans="1:32" x14ac:dyDescent="0.25">
      <c r="A15804" s="44" t="s">
        <v>11693</v>
      </c>
      <c r="B15804" s="44" t="s">
        <v>10031</v>
      </c>
      <c r="C15804" s="45">
        <v>240101</v>
      </c>
      <c r="D15804" s="45" t="s">
        <v>12340</v>
      </c>
      <c r="E15804" s="45" t="s">
        <v>10032</v>
      </c>
      <c r="AF15804" s="326"/>
    </row>
    <row r="15805" spans="1:32" x14ac:dyDescent="0.25">
      <c r="A15805" s="44" t="s">
        <v>2266</v>
      </c>
      <c r="B15805" s="44" t="s">
        <v>20404</v>
      </c>
      <c r="C15805" s="45" t="s">
        <v>12652</v>
      </c>
      <c r="D15805" s="32" t="s">
        <v>12570</v>
      </c>
      <c r="E15805" s="46">
        <v>46356</v>
      </c>
      <c r="AF15805" s="326"/>
    </row>
    <row r="15806" spans="1:32" x14ac:dyDescent="0.3">
      <c r="A15806" s="372" t="s">
        <v>12508</v>
      </c>
      <c r="B15806" s="372" t="s">
        <v>4223</v>
      </c>
      <c r="C15806" s="125" t="s">
        <v>12347</v>
      </c>
      <c r="D15806" s="32" t="s">
        <v>20621</v>
      </c>
      <c r="E15806" s="125" t="s">
        <v>5075</v>
      </c>
      <c r="F15806" s="125" t="s">
        <v>1236</v>
      </c>
      <c r="G15806" s="125" t="s">
        <v>1237</v>
      </c>
      <c r="AF15806" s="326"/>
    </row>
    <row r="15807" spans="1:32" x14ac:dyDescent="0.25">
      <c r="A15807" s="44" t="s">
        <v>7072</v>
      </c>
      <c r="B15807" s="44" t="s">
        <v>3298</v>
      </c>
      <c r="C15807" s="45">
        <v>23010402</v>
      </c>
      <c r="D15807" s="45" t="s">
        <v>12340</v>
      </c>
      <c r="E15807" s="45" t="s">
        <v>5640</v>
      </c>
      <c r="AF15807" s="326"/>
    </row>
    <row r="15808" spans="1:32" x14ac:dyDescent="0.25">
      <c r="A15808" s="44" t="s">
        <v>7072</v>
      </c>
      <c r="B15808" s="44" t="s">
        <v>5639</v>
      </c>
      <c r="C15808" s="45">
        <v>23010401</v>
      </c>
      <c r="D15808" s="45" t="s">
        <v>12340</v>
      </c>
      <c r="E15808" s="45" t="s">
        <v>5640</v>
      </c>
      <c r="AF15808" s="326"/>
    </row>
    <row r="15809" spans="1:32" x14ac:dyDescent="0.25">
      <c r="A15809" s="44" t="s">
        <v>1716</v>
      </c>
      <c r="B15809" s="44" t="s">
        <v>2433</v>
      </c>
      <c r="C15809" s="45">
        <v>230105</v>
      </c>
      <c r="D15809" s="45" t="s">
        <v>12340</v>
      </c>
      <c r="E15809" s="45" t="s">
        <v>5580</v>
      </c>
      <c r="AF15809" s="326"/>
    </row>
    <row r="15810" spans="1:32" x14ac:dyDescent="0.3">
      <c r="A15810" s="372" t="s">
        <v>20195</v>
      </c>
      <c r="B15810" s="372" t="s">
        <v>1214</v>
      </c>
      <c r="C15810" s="125" t="s">
        <v>18610</v>
      </c>
      <c r="D15810" s="32" t="s">
        <v>20621</v>
      </c>
      <c r="E15810" s="125" t="s">
        <v>8976</v>
      </c>
      <c r="F15810" s="125" t="s">
        <v>1237</v>
      </c>
      <c r="G15810" s="125" t="s">
        <v>1237</v>
      </c>
      <c r="AF15810" s="326"/>
    </row>
    <row r="15811" spans="1:32" x14ac:dyDescent="0.25">
      <c r="A15811" s="44" t="s">
        <v>18663</v>
      </c>
      <c r="B15811" s="44" t="s">
        <v>18657</v>
      </c>
      <c r="C15811" s="45" t="s">
        <v>18746</v>
      </c>
      <c r="D15811" s="93" t="s">
        <v>18817</v>
      </c>
      <c r="E15811" s="45" t="s">
        <v>10638</v>
      </c>
      <c r="F15811" s="379"/>
      <c r="G15811" s="379"/>
      <c r="H15811" s="379"/>
      <c r="I15811" s="380"/>
      <c r="J15811" s="380"/>
      <c r="K15811" s="380"/>
      <c r="L15811" s="380"/>
      <c r="M15811" s="380"/>
      <c r="N15811" s="380"/>
      <c r="O15811" s="380"/>
      <c r="P15811" s="380"/>
      <c r="Q15811" s="380"/>
      <c r="R15811" s="380"/>
      <c r="S15811" s="380"/>
      <c r="T15811" s="380"/>
      <c r="U15811" s="380"/>
      <c r="V15811" s="380"/>
      <c r="W15811" s="380"/>
      <c r="X15811" s="380"/>
      <c r="Y15811" s="380"/>
      <c r="Z15811" s="380"/>
      <c r="AA15811" s="380"/>
      <c r="AF15811" s="326"/>
    </row>
    <row r="15812" spans="1:32" x14ac:dyDescent="0.25">
      <c r="A15812" s="44" t="s">
        <v>4850</v>
      </c>
      <c r="B15812" s="44" t="s">
        <v>4626</v>
      </c>
      <c r="C15812" s="45" t="s">
        <v>4851</v>
      </c>
      <c r="D15812" s="45" t="s">
        <v>12177</v>
      </c>
      <c r="E15812" s="45" t="s">
        <v>7925</v>
      </c>
      <c r="F15812" s="93"/>
      <c r="G15812" s="93"/>
      <c r="H15812" s="93"/>
      <c r="I15812" s="99"/>
      <c r="J15812" s="99"/>
      <c r="K15812" s="99"/>
      <c r="L15812" s="99"/>
      <c r="M15812" s="99"/>
      <c r="N15812" s="99"/>
      <c r="O15812" s="99"/>
      <c r="P15812" s="99"/>
      <c r="Q15812" s="99"/>
      <c r="R15812" s="99"/>
      <c r="S15812" s="99"/>
      <c r="T15812" s="99"/>
      <c r="U15812" s="99"/>
      <c r="V15812" s="99"/>
      <c r="W15812" s="99"/>
      <c r="X15812" s="99"/>
      <c r="Y15812" s="99"/>
      <c r="Z15812" s="99"/>
      <c r="AF15812" s="326"/>
    </row>
    <row r="15813" spans="1:32" x14ac:dyDescent="0.25">
      <c r="A15813" s="44" t="s">
        <v>4850</v>
      </c>
      <c r="B15813" s="44" t="s">
        <v>4626</v>
      </c>
      <c r="C15813" s="45" t="s">
        <v>4851</v>
      </c>
      <c r="D15813" s="93" t="s">
        <v>18817</v>
      </c>
      <c r="E15813" s="45" t="s">
        <v>7925</v>
      </c>
      <c r="F15813" s="379"/>
      <c r="G15813" s="379"/>
      <c r="H15813" s="379"/>
      <c r="I15813" s="380"/>
      <c r="J15813" s="380"/>
      <c r="K15813" s="380"/>
      <c r="L15813" s="380"/>
      <c r="M15813" s="380"/>
      <c r="N15813" s="380"/>
      <c r="O15813" s="380"/>
      <c r="P15813" s="380"/>
      <c r="Q15813" s="380"/>
      <c r="R15813" s="380"/>
      <c r="S15813" s="380"/>
      <c r="T15813" s="380"/>
      <c r="U15813" s="380"/>
      <c r="V15813" s="380"/>
      <c r="W15813" s="380"/>
      <c r="X15813" s="380"/>
      <c r="Y15813" s="380"/>
      <c r="Z15813" s="380"/>
      <c r="AA15813" s="380"/>
      <c r="AF15813" s="326"/>
    </row>
    <row r="15814" spans="1:32" x14ac:dyDescent="0.25">
      <c r="A15814" s="44" t="s">
        <v>10330</v>
      </c>
      <c r="B15814" s="92" t="s">
        <v>10390</v>
      </c>
      <c r="C15814" s="371" t="s">
        <v>10122</v>
      </c>
      <c r="D15814" s="146" t="s">
        <v>10389</v>
      </c>
      <c r="E15814" s="107">
        <v>45838</v>
      </c>
      <c r="F15814" s="93"/>
      <c r="G15814" s="93"/>
      <c r="H15814" s="93"/>
      <c r="I15814" s="99"/>
      <c r="J15814" s="99"/>
      <c r="K15814" s="99"/>
      <c r="L15814" s="44"/>
      <c r="M15814" s="44"/>
      <c r="N15814" s="99"/>
      <c r="O15814" s="99"/>
      <c r="P15814" s="99"/>
      <c r="Q15814" s="99"/>
      <c r="R15814" s="99"/>
      <c r="S15814" s="99"/>
      <c r="T15814" s="99"/>
      <c r="U15814" s="99"/>
      <c r="V15814" s="99"/>
      <c r="W15814" s="99"/>
      <c r="X15814" s="99"/>
      <c r="Y15814" s="99"/>
      <c r="Z15814" s="99"/>
      <c r="AF15814" s="326"/>
    </row>
    <row r="15815" spans="1:32" x14ac:dyDescent="0.25">
      <c r="A15815" s="44" t="s">
        <v>4110</v>
      </c>
      <c r="B15815" s="44" t="s">
        <v>20339</v>
      </c>
      <c r="C15815" s="45" t="s">
        <v>4139</v>
      </c>
      <c r="D15815" s="32" t="s">
        <v>12570</v>
      </c>
      <c r="E15815" s="46">
        <v>46234</v>
      </c>
      <c r="AF15815" s="326"/>
    </row>
    <row r="15816" spans="1:32" x14ac:dyDescent="0.3">
      <c r="A15816" s="372" t="s">
        <v>12075</v>
      </c>
      <c r="B15816" s="372" t="s">
        <v>1220</v>
      </c>
      <c r="C15816" s="125" t="s">
        <v>8706</v>
      </c>
      <c r="D15816" s="32" t="s">
        <v>20621</v>
      </c>
      <c r="E15816" s="125" t="s">
        <v>8524</v>
      </c>
      <c r="F15816" s="125" t="s">
        <v>1236</v>
      </c>
      <c r="G15816" s="125" t="s">
        <v>1237</v>
      </c>
      <c r="AF15816" s="326"/>
    </row>
    <row r="15817" spans="1:32" x14ac:dyDescent="0.3">
      <c r="A15817" s="372" t="s">
        <v>8761</v>
      </c>
      <c r="B15817" s="372" t="s">
        <v>8720</v>
      </c>
      <c r="C15817" s="125" t="s">
        <v>8721</v>
      </c>
      <c r="D15817" s="32" t="s">
        <v>20621</v>
      </c>
      <c r="E15817" s="125" t="s">
        <v>8524</v>
      </c>
      <c r="F15817" s="125" t="s">
        <v>1236</v>
      </c>
      <c r="G15817" s="125" t="s">
        <v>1237</v>
      </c>
      <c r="AF15817" s="326"/>
    </row>
    <row r="15818" spans="1:32" x14ac:dyDescent="0.3">
      <c r="A15818" s="372" t="s">
        <v>8761</v>
      </c>
      <c r="B15818" s="372" t="s">
        <v>8716</v>
      </c>
      <c r="C15818" s="125" t="s">
        <v>8717</v>
      </c>
      <c r="D15818" s="32" t="s">
        <v>20621</v>
      </c>
      <c r="E15818" s="125" t="s">
        <v>8524</v>
      </c>
      <c r="F15818" s="125" t="s">
        <v>1236</v>
      </c>
      <c r="G15818" s="125" t="s">
        <v>1237</v>
      </c>
      <c r="AF15818" s="326"/>
    </row>
    <row r="15819" spans="1:32" x14ac:dyDescent="0.25">
      <c r="A15819" s="44" t="s">
        <v>12861</v>
      </c>
      <c r="B15819" s="44" t="s">
        <v>16351</v>
      </c>
      <c r="C15819" s="45" t="s">
        <v>12862</v>
      </c>
      <c r="D15819" s="93" t="s">
        <v>3876</v>
      </c>
      <c r="E15819" s="359">
        <f>DATE(2028,7,9)</f>
        <v>46943</v>
      </c>
      <c r="F15819" s="93"/>
      <c r="G15819" s="93"/>
      <c r="H15819" s="93"/>
      <c r="I15819" s="99"/>
      <c r="J15819" s="99"/>
      <c r="K15819" s="99"/>
      <c r="L15819" s="99"/>
      <c r="M15819" s="99"/>
      <c r="N15819" s="99"/>
      <c r="O15819" s="99"/>
      <c r="P15819" s="99"/>
      <c r="Q15819" s="99"/>
      <c r="R15819" s="99"/>
      <c r="S15819" s="99"/>
      <c r="T15819" s="99"/>
      <c r="U15819" s="99"/>
      <c r="V15819" s="99"/>
      <c r="W15819" s="99"/>
      <c r="X15819" s="99"/>
      <c r="Y15819" s="99"/>
      <c r="Z15819" s="99"/>
      <c r="AF15819" s="326"/>
    </row>
    <row r="15820" spans="1:32" x14ac:dyDescent="0.25">
      <c r="A15820" s="44" t="s">
        <v>12308</v>
      </c>
      <c r="B15820" s="44" t="s">
        <v>4482</v>
      </c>
      <c r="C15820" s="45">
        <v>240906</v>
      </c>
      <c r="D15820" s="45" t="s">
        <v>12340</v>
      </c>
      <c r="E15820" s="45" t="s">
        <v>5075</v>
      </c>
      <c r="AF15820" s="326"/>
    </row>
    <row r="15821" spans="1:32" x14ac:dyDescent="0.25">
      <c r="A15821" s="44" t="s">
        <v>19766</v>
      </c>
      <c r="B15821" s="44" t="s">
        <v>5447</v>
      </c>
      <c r="C15821" s="45">
        <v>230807</v>
      </c>
      <c r="D15821" s="45" t="s">
        <v>12340</v>
      </c>
      <c r="E15821" s="45" t="s">
        <v>8966</v>
      </c>
      <c r="AF15821" s="326"/>
    </row>
    <row r="15822" spans="1:32" x14ac:dyDescent="0.25">
      <c r="A15822" s="67" t="s">
        <v>6005</v>
      </c>
      <c r="B15822" s="256" t="s">
        <v>7398</v>
      </c>
      <c r="C15822" s="53" t="s">
        <v>7447</v>
      </c>
      <c r="D15822" s="93" t="s">
        <v>5891</v>
      </c>
      <c r="E15822" s="257">
        <v>46824</v>
      </c>
      <c r="F15822" s="93"/>
      <c r="G15822" s="93"/>
      <c r="H15822" s="93"/>
      <c r="I15822" s="99"/>
      <c r="J15822" s="99"/>
      <c r="K15822" s="99"/>
      <c r="L15822" s="99"/>
      <c r="M15822" s="99"/>
      <c r="N15822" s="99"/>
      <c r="O15822" s="99"/>
      <c r="P15822" s="99"/>
      <c r="Q15822" s="99"/>
      <c r="R15822" s="99"/>
      <c r="S15822" s="99"/>
      <c r="T15822" s="99"/>
      <c r="U15822" s="99"/>
      <c r="V15822" s="99"/>
      <c r="W15822" s="99"/>
      <c r="X15822" s="99"/>
      <c r="Y15822" s="99"/>
      <c r="Z15822" s="99"/>
      <c r="AF15822" s="326"/>
    </row>
    <row r="15823" spans="1:32" x14ac:dyDescent="0.25">
      <c r="A15823" s="44" t="s">
        <v>8872</v>
      </c>
      <c r="B15823" s="44" t="s">
        <v>20344</v>
      </c>
      <c r="C15823" s="45" t="s">
        <v>8813</v>
      </c>
      <c r="D15823" s="32" t="s">
        <v>12570</v>
      </c>
      <c r="E15823" s="46">
        <v>46387</v>
      </c>
      <c r="AF15823" s="326"/>
    </row>
    <row r="15824" spans="1:32" x14ac:dyDescent="0.25">
      <c r="A15824" s="44" t="s">
        <v>19767</v>
      </c>
      <c r="B15824" s="44" t="s">
        <v>3298</v>
      </c>
      <c r="C15824" s="45">
        <v>26010402</v>
      </c>
      <c r="D15824" s="45" t="s">
        <v>12340</v>
      </c>
      <c r="E15824" s="45" t="s">
        <v>18836</v>
      </c>
      <c r="AF15824" s="326"/>
    </row>
    <row r="15825" spans="1:32" x14ac:dyDescent="0.25">
      <c r="A15825" s="86" t="s">
        <v>6059</v>
      </c>
      <c r="B15825" s="86" t="s">
        <v>6060</v>
      </c>
      <c r="C15825" s="167" t="s">
        <v>6045</v>
      </c>
      <c r="D15825" s="147" t="s">
        <v>2582</v>
      </c>
      <c r="E15825" s="69">
        <v>45473</v>
      </c>
      <c r="F15825" s="93"/>
      <c r="G15825" s="93"/>
      <c r="H15825" s="93"/>
      <c r="I15825" s="99"/>
      <c r="J15825" s="99"/>
      <c r="K15825" s="99"/>
      <c r="L15825" s="44"/>
      <c r="M15825" s="44"/>
      <c r="N15825" s="99"/>
      <c r="O15825" s="99"/>
      <c r="P15825" s="99"/>
      <c r="Q15825" s="99"/>
      <c r="R15825" s="99"/>
      <c r="S15825" s="99"/>
      <c r="T15825" s="99"/>
      <c r="U15825" s="99"/>
      <c r="V15825" s="99"/>
      <c r="W15825" s="99"/>
      <c r="X15825" s="99"/>
      <c r="Y15825" s="99"/>
      <c r="Z15825" s="99"/>
      <c r="AF15825" s="326"/>
    </row>
    <row r="15826" spans="1:32" x14ac:dyDescent="0.25">
      <c r="A15826" s="44" t="s">
        <v>13779</v>
      </c>
      <c r="B15826" s="44" t="s">
        <v>18828</v>
      </c>
      <c r="C15826" s="45">
        <v>25010501</v>
      </c>
      <c r="D15826" s="45" t="s">
        <v>12340</v>
      </c>
      <c r="E15826" s="45" t="s">
        <v>13567</v>
      </c>
      <c r="AF15826" s="326"/>
    </row>
    <row r="15827" spans="1:32" x14ac:dyDescent="0.25">
      <c r="A15827" s="44" t="s">
        <v>13779</v>
      </c>
      <c r="B15827" s="44" t="s">
        <v>5442</v>
      </c>
      <c r="C15827" s="45">
        <v>25010502</v>
      </c>
      <c r="D15827" s="45" t="s">
        <v>12340</v>
      </c>
      <c r="E15827" s="45" t="s">
        <v>13567</v>
      </c>
      <c r="AF15827" s="326"/>
    </row>
    <row r="15828" spans="1:32" x14ac:dyDescent="0.25">
      <c r="A15828" s="44" t="s">
        <v>13779</v>
      </c>
      <c r="B15828" s="44" t="s">
        <v>210</v>
      </c>
      <c r="C15828" s="45">
        <v>241001</v>
      </c>
      <c r="D15828" s="45" t="s">
        <v>12340</v>
      </c>
      <c r="E15828" s="45" t="s">
        <v>5650</v>
      </c>
      <c r="AF15828" s="326"/>
    </row>
    <row r="15829" spans="1:32" x14ac:dyDescent="0.25">
      <c r="A15829" s="44" t="s">
        <v>13779</v>
      </c>
      <c r="B15829" s="44" t="s">
        <v>3298</v>
      </c>
      <c r="C15829" s="45">
        <v>25010402</v>
      </c>
      <c r="D15829" s="45" t="s">
        <v>12340</v>
      </c>
      <c r="E15829" s="45" t="s">
        <v>13581</v>
      </c>
      <c r="AF15829" s="326"/>
    </row>
    <row r="15830" spans="1:32" x14ac:dyDescent="0.25">
      <c r="A15830" s="44" t="s">
        <v>880</v>
      </c>
      <c r="B15830" s="44" t="s">
        <v>974</v>
      </c>
      <c r="C15830" s="45">
        <v>220104</v>
      </c>
      <c r="D15830" s="45" t="s">
        <v>12340</v>
      </c>
      <c r="E15830" s="45" t="s">
        <v>5452</v>
      </c>
      <c r="AF15830" s="326"/>
    </row>
    <row r="15831" spans="1:32" x14ac:dyDescent="0.25">
      <c r="A15831" s="44" t="s">
        <v>2401</v>
      </c>
      <c r="B15831" s="44" t="s">
        <v>2433</v>
      </c>
      <c r="C15831" s="45">
        <v>220105</v>
      </c>
      <c r="D15831" s="45" t="s">
        <v>12340</v>
      </c>
      <c r="E15831" s="45" t="s">
        <v>2686</v>
      </c>
      <c r="AF15831" s="326"/>
    </row>
    <row r="15832" spans="1:32" x14ac:dyDescent="0.3">
      <c r="A15832" s="372" t="s">
        <v>12076</v>
      </c>
      <c r="B15832" s="372" t="s">
        <v>3578</v>
      </c>
      <c r="C15832" s="125" t="s">
        <v>11923</v>
      </c>
      <c r="D15832" s="32" t="s">
        <v>20621</v>
      </c>
      <c r="E15832" s="125" t="s">
        <v>2686</v>
      </c>
      <c r="F15832" s="125" t="s">
        <v>1236</v>
      </c>
      <c r="G15832" s="125" t="s">
        <v>1237</v>
      </c>
      <c r="AF15832" s="326"/>
    </row>
    <row r="15833" spans="1:32" x14ac:dyDescent="0.25">
      <c r="A15833" s="44" t="s">
        <v>14322</v>
      </c>
      <c r="B15833" s="44" t="s">
        <v>5639</v>
      </c>
      <c r="C15833" s="45">
        <v>25010401</v>
      </c>
      <c r="D15833" s="45" t="s">
        <v>12340</v>
      </c>
      <c r="E15833" s="45" t="s">
        <v>13581</v>
      </c>
      <c r="AF15833" s="326"/>
    </row>
    <row r="15834" spans="1:32" x14ac:dyDescent="0.25">
      <c r="A15834" s="44" t="s">
        <v>14322</v>
      </c>
      <c r="B15834" s="44" t="s">
        <v>3298</v>
      </c>
      <c r="C15834" s="45">
        <v>25010402</v>
      </c>
      <c r="D15834" s="45" t="s">
        <v>12340</v>
      </c>
      <c r="E15834" s="45" t="s">
        <v>13581</v>
      </c>
      <c r="AF15834" s="326"/>
    </row>
    <row r="15835" spans="1:32" x14ac:dyDescent="0.25">
      <c r="A15835" s="44" t="s">
        <v>3716</v>
      </c>
      <c r="B15835" s="44" t="s">
        <v>3275</v>
      </c>
      <c r="C15835" s="45">
        <v>210101</v>
      </c>
      <c r="D15835" s="45" t="s">
        <v>12340</v>
      </c>
      <c r="E15835" s="45" t="s">
        <v>3276</v>
      </c>
      <c r="AF15835" s="326"/>
    </row>
    <row r="15836" spans="1:32" x14ac:dyDescent="0.3">
      <c r="A15836" s="372" t="s">
        <v>1152</v>
      </c>
      <c r="B15836" s="372" t="s">
        <v>1222</v>
      </c>
      <c r="C15836" s="125" t="s">
        <v>8704</v>
      </c>
      <c r="D15836" s="32" t="s">
        <v>20621</v>
      </c>
      <c r="E15836" s="125" t="s">
        <v>8524</v>
      </c>
      <c r="F15836" s="125" t="s">
        <v>1236</v>
      </c>
      <c r="G15836" s="125" t="s">
        <v>1237</v>
      </c>
      <c r="AF15836" s="326"/>
    </row>
    <row r="15837" spans="1:32" x14ac:dyDescent="0.25">
      <c r="A15837" s="44" t="s">
        <v>13780</v>
      </c>
      <c r="B15837" s="44" t="s">
        <v>210</v>
      </c>
      <c r="C15837" s="45">
        <v>241001</v>
      </c>
      <c r="D15837" s="45" t="s">
        <v>12340</v>
      </c>
      <c r="E15837" s="45" t="s">
        <v>5650</v>
      </c>
      <c r="AF15837" s="326"/>
    </row>
    <row r="15838" spans="1:32" x14ac:dyDescent="0.25">
      <c r="A15838" s="44" t="s">
        <v>12863</v>
      </c>
      <c r="B15838" s="44" t="s">
        <v>16352</v>
      </c>
      <c r="C15838" s="45" t="s">
        <v>12864</v>
      </c>
      <c r="D15838" s="93" t="s">
        <v>3876</v>
      </c>
      <c r="E15838" s="359">
        <f>DATE(2028,5,13)</f>
        <v>46886</v>
      </c>
      <c r="F15838" s="93"/>
      <c r="G15838" s="93"/>
      <c r="H15838" s="93"/>
      <c r="I15838" s="99"/>
      <c r="J15838" s="99"/>
      <c r="K15838" s="99"/>
      <c r="L15838" s="99"/>
      <c r="M15838" s="99"/>
      <c r="N15838" s="99"/>
      <c r="O15838" s="99"/>
      <c r="P15838" s="99"/>
      <c r="Q15838" s="99"/>
      <c r="R15838" s="99"/>
      <c r="S15838" s="99"/>
      <c r="T15838" s="99"/>
      <c r="U15838" s="99"/>
      <c r="V15838" s="99"/>
      <c r="W15838" s="99"/>
      <c r="X15838" s="99"/>
      <c r="Y15838" s="99"/>
      <c r="Z15838" s="99"/>
      <c r="AF15838" s="326"/>
    </row>
    <row r="15839" spans="1:32" x14ac:dyDescent="0.25">
      <c r="A15839" s="270" t="s">
        <v>9210</v>
      </c>
      <c r="B15839" s="256" t="s">
        <v>9174</v>
      </c>
      <c r="C15839" s="53" t="s">
        <v>9283</v>
      </c>
      <c r="D15839" s="93" t="s">
        <v>5891</v>
      </c>
      <c r="E15839" s="257">
        <v>46890</v>
      </c>
      <c r="F15839" s="93"/>
      <c r="G15839" s="93"/>
      <c r="H15839" s="93"/>
      <c r="I15839" s="99"/>
      <c r="J15839" s="99"/>
      <c r="K15839" s="99"/>
      <c r="L15839" s="99"/>
      <c r="M15839" s="99"/>
      <c r="N15839" s="99"/>
      <c r="O15839" s="99"/>
      <c r="P15839" s="99"/>
      <c r="Q15839" s="99"/>
      <c r="R15839" s="99"/>
      <c r="S15839" s="99"/>
      <c r="T15839" s="99"/>
      <c r="U15839" s="99"/>
      <c r="V15839" s="99"/>
      <c r="W15839" s="99"/>
      <c r="X15839" s="99"/>
      <c r="Y15839" s="99"/>
      <c r="Z15839" s="99"/>
      <c r="AF15839" s="326"/>
    </row>
    <row r="15840" spans="1:32" x14ac:dyDescent="0.25">
      <c r="A15840" s="44" t="s">
        <v>9109</v>
      </c>
      <c r="B15840" s="44" t="s">
        <v>3160</v>
      </c>
      <c r="C15840" s="45">
        <v>230901</v>
      </c>
      <c r="D15840" s="45" t="s">
        <v>12340</v>
      </c>
      <c r="E15840" s="45" t="s">
        <v>8524</v>
      </c>
      <c r="AF15840" s="326"/>
    </row>
    <row r="15841" spans="1:32" x14ac:dyDescent="0.25">
      <c r="A15841" s="44" t="s">
        <v>9109</v>
      </c>
      <c r="B15841" s="44" t="s">
        <v>10018</v>
      </c>
      <c r="C15841" s="45">
        <v>240102</v>
      </c>
      <c r="D15841" s="45" t="s">
        <v>12340</v>
      </c>
      <c r="E15841" s="45" t="s">
        <v>5452</v>
      </c>
      <c r="AF15841" s="326"/>
    </row>
    <row r="15842" spans="1:32" x14ac:dyDescent="0.3">
      <c r="A15842" s="372" t="s">
        <v>3017</v>
      </c>
      <c r="B15842" s="372" t="s">
        <v>1209</v>
      </c>
      <c r="C15842" s="125" t="s">
        <v>8691</v>
      </c>
      <c r="D15842" s="32" t="s">
        <v>20621</v>
      </c>
      <c r="E15842" s="125" t="s">
        <v>8524</v>
      </c>
      <c r="F15842" s="125" t="s">
        <v>1237</v>
      </c>
      <c r="G15842" s="125" t="s">
        <v>1237</v>
      </c>
      <c r="AF15842" s="326"/>
    </row>
    <row r="15843" spans="1:32" x14ac:dyDescent="0.25">
      <c r="A15843" s="44" t="s">
        <v>11694</v>
      </c>
      <c r="B15843" s="44" t="s">
        <v>11297</v>
      </c>
      <c r="C15843" s="45">
        <v>240501</v>
      </c>
      <c r="D15843" s="45" t="s">
        <v>12340</v>
      </c>
      <c r="E15843" s="45" t="s">
        <v>11298</v>
      </c>
      <c r="AF15843" s="326"/>
    </row>
    <row r="15844" spans="1:32" x14ac:dyDescent="0.3">
      <c r="A15844" s="372" t="s">
        <v>13944</v>
      </c>
      <c r="B15844" s="372" t="s">
        <v>12354</v>
      </c>
      <c r="C15844" s="125" t="s">
        <v>12187</v>
      </c>
      <c r="D15844" s="32" t="s">
        <v>20621</v>
      </c>
      <c r="E15844" s="125" t="s">
        <v>5239</v>
      </c>
      <c r="F15844" s="125" t="s">
        <v>1236</v>
      </c>
      <c r="G15844" s="125" t="s">
        <v>1237</v>
      </c>
      <c r="AF15844" s="326"/>
    </row>
    <row r="15845" spans="1:32" x14ac:dyDescent="0.3">
      <c r="A15845" s="372" t="s">
        <v>13944</v>
      </c>
      <c r="B15845" s="372" t="s">
        <v>12348</v>
      </c>
      <c r="C15845" s="125" t="s">
        <v>12188</v>
      </c>
      <c r="D15845" s="32" t="s">
        <v>20621</v>
      </c>
      <c r="E15845" s="125" t="s">
        <v>5239</v>
      </c>
      <c r="F15845" s="125" t="s">
        <v>1236</v>
      </c>
      <c r="G15845" s="125" t="s">
        <v>1237</v>
      </c>
      <c r="AF15845" s="326"/>
    </row>
    <row r="15846" spans="1:32" x14ac:dyDescent="0.3">
      <c r="A15846" s="372" t="s">
        <v>13944</v>
      </c>
      <c r="B15846" s="372" t="s">
        <v>16724</v>
      </c>
      <c r="C15846" s="125" t="s">
        <v>14353</v>
      </c>
      <c r="D15846" s="32" t="s">
        <v>20621</v>
      </c>
      <c r="E15846" s="125" t="s">
        <v>13567</v>
      </c>
      <c r="F15846" s="125" t="s">
        <v>1236</v>
      </c>
      <c r="G15846" s="125" t="s">
        <v>1237</v>
      </c>
      <c r="AF15846" s="326"/>
    </row>
    <row r="15847" spans="1:32" x14ac:dyDescent="0.25">
      <c r="A15847" s="44" t="s">
        <v>7607</v>
      </c>
      <c r="B15847" s="44" t="s">
        <v>2433</v>
      </c>
      <c r="C15847" s="45">
        <v>230105</v>
      </c>
      <c r="D15847" s="45" t="s">
        <v>12340</v>
      </c>
      <c r="E15847" s="45" t="s">
        <v>5580</v>
      </c>
      <c r="AF15847" s="326"/>
    </row>
    <row r="15848" spans="1:32" x14ac:dyDescent="0.25">
      <c r="A15848" s="44" t="s">
        <v>881</v>
      </c>
      <c r="B15848" s="44" t="s">
        <v>3298</v>
      </c>
      <c r="C15848" s="45">
        <v>23010402</v>
      </c>
      <c r="D15848" s="45" t="s">
        <v>12340</v>
      </c>
      <c r="E15848" s="45" t="s">
        <v>5640</v>
      </c>
      <c r="AF15848" s="326"/>
    </row>
    <row r="15849" spans="1:32" x14ac:dyDescent="0.25">
      <c r="A15849" s="44" t="s">
        <v>881</v>
      </c>
      <c r="B15849" s="44" t="s">
        <v>5639</v>
      </c>
      <c r="C15849" s="45">
        <v>23010401</v>
      </c>
      <c r="D15849" s="45" t="s">
        <v>12340</v>
      </c>
      <c r="E15849" s="45" t="s">
        <v>5640</v>
      </c>
      <c r="AF15849" s="326"/>
    </row>
    <row r="15850" spans="1:32" x14ac:dyDescent="0.25">
      <c r="A15850" s="44" t="s">
        <v>882</v>
      </c>
      <c r="B15850" s="44" t="s">
        <v>3298</v>
      </c>
      <c r="C15850" s="45">
        <v>23010402</v>
      </c>
      <c r="D15850" s="45" t="s">
        <v>12340</v>
      </c>
      <c r="E15850" s="45" t="s">
        <v>5640</v>
      </c>
      <c r="AF15850" s="326"/>
    </row>
    <row r="15851" spans="1:32" x14ac:dyDescent="0.25">
      <c r="A15851" s="44" t="s">
        <v>883</v>
      </c>
      <c r="B15851" s="44" t="s">
        <v>11296</v>
      </c>
      <c r="C15851" s="45">
        <v>240402</v>
      </c>
      <c r="D15851" s="45" t="s">
        <v>12340</v>
      </c>
      <c r="E15851" s="45" t="s">
        <v>5311</v>
      </c>
      <c r="AF15851" s="326"/>
    </row>
    <row r="15852" spans="1:32" x14ac:dyDescent="0.25">
      <c r="A15852" s="44" t="s">
        <v>883</v>
      </c>
      <c r="B15852" s="44" t="s">
        <v>18895</v>
      </c>
      <c r="C15852" s="45">
        <v>24070201</v>
      </c>
      <c r="D15852" s="45" t="s">
        <v>12340</v>
      </c>
      <c r="E15852" s="45" t="s">
        <v>7992</v>
      </c>
      <c r="AF15852" s="326"/>
    </row>
    <row r="15853" spans="1:32" x14ac:dyDescent="0.25">
      <c r="A15853" s="44" t="s">
        <v>883</v>
      </c>
      <c r="B15853" s="44" t="s">
        <v>972</v>
      </c>
      <c r="C15853" s="45">
        <v>240803</v>
      </c>
      <c r="D15853" s="45" t="s">
        <v>12340</v>
      </c>
      <c r="E15853" s="45" t="s">
        <v>5239</v>
      </c>
      <c r="AF15853" s="326"/>
    </row>
    <row r="15854" spans="1:32" x14ac:dyDescent="0.25">
      <c r="A15854" s="44" t="s">
        <v>883</v>
      </c>
      <c r="B15854" s="44" t="s">
        <v>5447</v>
      </c>
      <c r="C15854" s="45">
        <v>240804</v>
      </c>
      <c r="D15854" s="45" t="s">
        <v>12340</v>
      </c>
      <c r="E15854" s="45" t="s">
        <v>12234</v>
      </c>
      <c r="AF15854" s="326"/>
    </row>
    <row r="15855" spans="1:32" x14ac:dyDescent="0.25">
      <c r="A15855" s="44" t="s">
        <v>883</v>
      </c>
      <c r="B15855" s="44" t="s">
        <v>7117</v>
      </c>
      <c r="C15855" s="45">
        <v>260203</v>
      </c>
      <c r="D15855" s="45" t="s">
        <v>12340</v>
      </c>
      <c r="E15855" s="45" t="s">
        <v>10021</v>
      </c>
      <c r="AF15855" s="326"/>
    </row>
    <row r="15856" spans="1:32" x14ac:dyDescent="0.25">
      <c r="A15856" s="44" t="s">
        <v>19768</v>
      </c>
      <c r="B15856" s="44" t="s">
        <v>8464</v>
      </c>
      <c r="C15856" s="45">
        <v>230701</v>
      </c>
      <c r="D15856" s="45" t="s">
        <v>12340</v>
      </c>
      <c r="E15856" s="45" t="s">
        <v>4375</v>
      </c>
      <c r="AF15856" s="326"/>
    </row>
    <row r="15857" spans="1:32" x14ac:dyDescent="0.25">
      <c r="A15857" s="44" t="s">
        <v>17272</v>
      </c>
      <c r="B15857" s="44" t="s">
        <v>3597</v>
      </c>
      <c r="C15857" s="45">
        <v>250503</v>
      </c>
      <c r="D15857" s="45" t="s">
        <v>12340</v>
      </c>
      <c r="E15857" s="45" t="s">
        <v>16904</v>
      </c>
      <c r="AF15857" s="326"/>
    </row>
    <row r="15858" spans="1:32" x14ac:dyDescent="0.25">
      <c r="A15858" s="44" t="s">
        <v>14596</v>
      </c>
      <c r="B15858" s="44" t="s">
        <v>20365</v>
      </c>
      <c r="C15858" s="45" t="s">
        <v>14574</v>
      </c>
      <c r="D15858" s="32" t="s">
        <v>12570</v>
      </c>
      <c r="E15858" s="46">
        <v>46507</v>
      </c>
      <c r="AF15858" s="326"/>
    </row>
    <row r="15859" spans="1:32" x14ac:dyDescent="0.25">
      <c r="A15859" s="100" t="s">
        <v>3535</v>
      </c>
      <c r="B15859" s="92" t="s">
        <v>3574</v>
      </c>
      <c r="C15859" s="93" t="s">
        <v>3575</v>
      </c>
      <c r="D15859" s="93" t="s">
        <v>1250</v>
      </c>
      <c r="E15859" s="94">
        <v>46496</v>
      </c>
      <c r="F15859" s="93"/>
      <c r="G15859" s="93"/>
      <c r="H15859" s="93"/>
      <c r="I15859" s="99"/>
      <c r="J15859" s="99"/>
      <c r="K15859" s="99"/>
      <c r="L15859" s="44"/>
      <c r="M15859" s="44"/>
      <c r="N15859" s="99"/>
      <c r="O15859" s="99"/>
      <c r="P15859" s="99"/>
      <c r="Q15859" s="99"/>
      <c r="R15859" s="99"/>
      <c r="S15859" s="99"/>
      <c r="T15859" s="99"/>
      <c r="U15859" s="99"/>
      <c r="V15859" s="99"/>
      <c r="W15859" s="99"/>
      <c r="X15859" s="99"/>
      <c r="Y15859" s="99"/>
      <c r="Z15859" s="99"/>
      <c r="AF15859" s="326"/>
    </row>
    <row r="15860" spans="1:32" x14ac:dyDescent="0.25">
      <c r="A15860" s="44" t="s">
        <v>13781</v>
      </c>
      <c r="B15860" s="44" t="s">
        <v>210</v>
      </c>
      <c r="C15860" s="45">
        <v>241001</v>
      </c>
      <c r="D15860" s="45" t="s">
        <v>12340</v>
      </c>
      <c r="E15860" s="45" t="s">
        <v>5650</v>
      </c>
      <c r="AF15860" s="326"/>
    </row>
    <row r="15861" spans="1:32" x14ac:dyDescent="0.25">
      <c r="A15861" s="100" t="s">
        <v>3567</v>
      </c>
      <c r="B15861" s="92" t="s">
        <v>3574</v>
      </c>
      <c r="C15861" s="93" t="s">
        <v>3575</v>
      </c>
      <c r="D15861" s="93" t="s">
        <v>1250</v>
      </c>
      <c r="E15861" s="94">
        <v>46496</v>
      </c>
      <c r="F15861" s="93"/>
      <c r="G15861" s="93"/>
      <c r="H15861" s="93"/>
      <c r="I15861" s="99"/>
      <c r="J15861" s="99"/>
      <c r="K15861" s="99"/>
      <c r="L15861" s="44"/>
      <c r="M15861" s="44"/>
      <c r="N15861" s="99"/>
      <c r="O15861" s="99"/>
      <c r="P15861" s="99"/>
      <c r="Q15861" s="99"/>
      <c r="R15861" s="99"/>
      <c r="S15861" s="99"/>
      <c r="T15861" s="99"/>
      <c r="U15861" s="99"/>
      <c r="V15861" s="99"/>
      <c r="W15861" s="99"/>
      <c r="X15861" s="99"/>
      <c r="Y15861" s="99"/>
      <c r="Z15861" s="99"/>
      <c r="AF15861" s="326"/>
    </row>
    <row r="15862" spans="1:32" x14ac:dyDescent="0.3">
      <c r="A15862" s="57" t="s">
        <v>310</v>
      </c>
      <c r="B15862" s="57" t="s">
        <v>1346</v>
      </c>
      <c r="C15862" s="62">
        <v>2502</v>
      </c>
      <c r="D15862" s="93" t="s">
        <v>5007</v>
      </c>
      <c r="E15862" s="60">
        <v>46326</v>
      </c>
      <c r="F15862" s="379"/>
      <c r="G15862" s="379"/>
      <c r="H15862" s="379"/>
      <c r="I15862" s="380"/>
      <c r="J15862" s="380"/>
      <c r="K15862" s="380"/>
      <c r="L15862" s="380"/>
      <c r="M15862" s="380"/>
      <c r="N15862" s="380"/>
      <c r="O15862" s="380"/>
      <c r="P15862" s="380"/>
      <c r="Q15862" s="380"/>
      <c r="R15862" s="380"/>
      <c r="S15862" s="380"/>
      <c r="T15862" s="380"/>
      <c r="U15862" s="380"/>
      <c r="V15862" s="380"/>
      <c r="W15862" s="380"/>
      <c r="X15862" s="380"/>
      <c r="Y15862" s="380"/>
      <c r="Z15862" s="380"/>
      <c r="AA15862" s="380"/>
      <c r="AF15862" s="326"/>
    </row>
    <row r="15863" spans="1:32" x14ac:dyDescent="0.3">
      <c r="A15863" s="57" t="s">
        <v>310</v>
      </c>
      <c r="B15863" s="57" t="s">
        <v>4975</v>
      </c>
      <c r="C15863" s="62">
        <v>2509</v>
      </c>
      <c r="D15863" s="93" t="s">
        <v>5007</v>
      </c>
      <c r="E15863" s="60">
        <v>46374</v>
      </c>
      <c r="F15863" s="379"/>
      <c r="G15863" s="379"/>
      <c r="H15863" s="379"/>
      <c r="I15863" s="380"/>
      <c r="J15863" s="380"/>
      <c r="K15863" s="380"/>
      <c r="L15863" s="380"/>
      <c r="M15863" s="380"/>
      <c r="N15863" s="380"/>
      <c r="O15863" s="380"/>
      <c r="P15863" s="380"/>
      <c r="Q15863" s="380"/>
      <c r="R15863" s="380"/>
      <c r="S15863" s="380"/>
      <c r="T15863" s="380"/>
      <c r="U15863" s="380"/>
      <c r="V15863" s="380"/>
      <c r="W15863" s="380"/>
      <c r="X15863" s="380"/>
      <c r="Y15863" s="380"/>
      <c r="Z15863" s="380"/>
      <c r="AA15863" s="380"/>
      <c r="AF15863" s="326"/>
    </row>
    <row r="15864" spans="1:32" x14ac:dyDescent="0.3">
      <c r="A15864" s="57" t="s">
        <v>310</v>
      </c>
      <c r="B15864" s="57" t="s">
        <v>2254</v>
      </c>
      <c r="C15864" s="62">
        <v>24030</v>
      </c>
      <c r="D15864" s="93" t="s">
        <v>5007</v>
      </c>
      <c r="E15864" s="60">
        <v>46326</v>
      </c>
      <c r="F15864" s="379"/>
      <c r="G15864" s="379"/>
      <c r="H15864" s="379"/>
      <c r="I15864" s="380"/>
      <c r="J15864" s="380"/>
      <c r="K15864" s="380"/>
      <c r="L15864" s="380"/>
      <c r="M15864" s="380"/>
      <c r="N15864" s="380"/>
      <c r="O15864" s="380"/>
      <c r="P15864" s="380"/>
      <c r="Q15864" s="380"/>
      <c r="R15864" s="380"/>
      <c r="S15864" s="380"/>
      <c r="T15864" s="380"/>
      <c r="U15864" s="380"/>
      <c r="V15864" s="380"/>
      <c r="W15864" s="380"/>
      <c r="X15864" s="380"/>
      <c r="Y15864" s="380"/>
      <c r="Z15864" s="380"/>
      <c r="AA15864" s="380"/>
      <c r="AF15864" s="326"/>
    </row>
    <row r="15865" spans="1:32" x14ac:dyDescent="0.3">
      <c r="A15865" s="385" t="s">
        <v>310</v>
      </c>
      <c r="B15865" s="385" t="s">
        <v>1339</v>
      </c>
      <c r="C15865" s="387">
        <v>24027</v>
      </c>
      <c r="D15865" s="93" t="s">
        <v>5007</v>
      </c>
      <c r="E15865" s="388">
        <v>46507</v>
      </c>
      <c r="AF15865" s="326"/>
    </row>
    <row r="15866" spans="1:32" x14ac:dyDescent="0.25">
      <c r="A15866" s="57" t="s">
        <v>310</v>
      </c>
      <c r="B15866" s="92" t="s">
        <v>3862</v>
      </c>
      <c r="C15866" s="93" t="s">
        <v>3860</v>
      </c>
      <c r="D15866" s="93" t="s">
        <v>3861</v>
      </c>
      <c r="E15866" s="94">
        <v>46203</v>
      </c>
      <c r="F15866" s="93"/>
      <c r="G15866" s="93"/>
      <c r="H15866" s="93"/>
      <c r="I15866" s="99"/>
      <c r="J15866" s="99"/>
      <c r="K15866" s="99"/>
      <c r="L15866" s="44"/>
      <c r="M15866" s="44"/>
      <c r="N15866" s="99"/>
      <c r="O15866" s="99"/>
      <c r="P15866" s="99"/>
      <c r="Q15866" s="99"/>
      <c r="R15866" s="99"/>
      <c r="S15866" s="99"/>
      <c r="T15866" s="99"/>
      <c r="U15866" s="99"/>
      <c r="V15866" s="99"/>
      <c r="W15866" s="99"/>
      <c r="X15866" s="99"/>
      <c r="Y15866" s="99"/>
      <c r="Z15866" s="99"/>
      <c r="AA15866" s="380"/>
      <c r="AF15866" s="326"/>
    </row>
    <row r="15867" spans="1:32" x14ac:dyDescent="0.25">
      <c r="A15867" s="44" t="s">
        <v>310</v>
      </c>
      <c r="B15867" s="44" t="s">
        <v>13107</v>
      </c>
      <c r="C15867" s="45">
        <v>9.25</v>
      </c>
      <c r="D15867" s="45" t="s">
        <v>13565</v>
      </c>
      <c r="E15867" s="46">
        <v>47664</v>
      </c>
      <c r="F15867" s="45"/>
      <c r="G15867" s="93"/>
      <c r="H15867" s="93"/>
      <c r="I15867" s="99"/>
      <c r="J15867" s="99"/>
      <c r="K15867" s="99"/>
      <c r="L15867" s="99"/>
      <c r="M15867" s="99"/>
      <c r="N15867" s="99"/>
      <c r="O15867" s="99"/>
      <c r="P15867" s="99"/>
      <c r="Q15867" s="99"/>
      <c r="R15867" s="99"/>
      <c r="S15867" s="99"/>
      <c r="T15867" s="99"/>
      <c r="U15867" s="99"/>
      <c r="V15867" s="99"/>
      <c r="W15867" s="99"/>
      <c r="X15867" s="99"/>
      <c r="Y15867" s="99"/>
      <c r="Z15867" s="99"/>
      <c r="AF15867" s="326"/>
    </row>
    <row r="15868" spans="1:32" x14ac:dyDescent="0.25">
      <c r="A15868" s="44" t="s">
        <v>310</v>
      </c>
      <c r="B15868" s="44" t="s">
        <v>13134</v>
      </c>
      <c r="C15868" s="45">
        <v>13.23</v>
      </c>
      <c r="D15868" s="45" t="s">
        <v>13565</v>
      </c>
      <c r="E15868" s="46">
        <v>46934</v>
      </c>
      <c r="F15868" s="45"/>
      <c r="G15868" s="93"/>
      <c r="H15868" s="93"/>
      <c r="I15868" s="99"/>
      <c r="J15868" s="99"/>
      <c r="K15868" s="99"/>
      <c r="L15868" s="99"/>
      <c r="M15868" s="99"/>
      <c r="N15868" s="99"/>
      <c r="O15868" s="99"/>
      <c r="P15868" s="99"/>
      <c r="Q15868" s="99"/>
      <c r="R15868" s="99"/>
      <c r="S15868" s="99"/>
      <c r="T15868" s="99"/>
      <c r="U15868" s="99"/>
      <c r="V15868" s="99"/>
      <c r="W15868" s="99"/>
      <c r="X15868" s="99"/>
      <c r="Y15868" s="99"/>
      <c r="Z15868" s="99"/>
      <c r="AF15868" s="326"/>
    </row>
    <row r="15869" spans="1:32" x14ac:dyDescent="0.25">
      <c r="A15869" s="44" t="s">
        <v>96</v>
      </c>
      <c r="B15869" s="44" t="s">
        <v>5100</v>
      </c>
      <c r="C15869" s="45" t="s">
        <v>5117</v>
      </c>
      <c r="D15869" s="46" t="s">
        <v>13037</v>
      </c>
      <c r="E15869" s="46">
        <v>46250</v>
      </c>
      <c r="AF15869" s="326"/>
    </row>
    <row r="15870" spans="1:32" x14ac:dyDescent="0.25">
      <c r="A15870" s="44" t="s">
        <v>96</v>
      </c>
      <c r="B15870" s="44" t="s">
        <v>5100</v>
      </c>
      <c r="C15870" s="45" t="s">
        <v>5117</v>
      </c>
      <c r="D15870" s="46" t="s">
        <v>13037</v>
      </c>
      <c r="E15870" s="46">
        <v>46250</v>
      </c>
      <c r="AF15870" s="326"/>
    </row>
    <row r="15871" spans="1:32" x14ac:dyDescent="0.25">
      <c r="A15871" s="44" t="s">
        <v>14597</v>
      </c>
      <c r="B15871" s="44" t="s">
        <v>20365</v>
      </c>
      <c r="C15871" s="45" t="s">
        <v>14574</v>
      </c>
      <c r="D15871" s="32" t="s">
        <v>12570</v>
      </c>
      <c r="E15871" s="46">
        <v>46507</v>
      </c>
      <c r="AF15871" s="326"/>
    </row>
    <row r="15872" spans="1:32" x14ac:dyDescent="0.25">
      <c r="A15872" s="44" t="s">
        <v>13782</v>
      </c>
      <c r="B15872" s="44" t="s">
        <v>1733</v>
      </c>
      <c r="C15872" s="45">
        <v>250101</v>
      </c>
      <c r="D15872" s="45" t="s">
        <v>12340</v>
      </c>
      <c r="E15872" s="45" t="s">
        <v>13567</v>
      </c>
      <c r="AF15872" s="326"/>
    </row>
    <row r="15873" spans="1:32" x14ac:dyDescent="0.3">
      <c r="A15873" s="372" t="s">
        <v>20566</v>
      </c>
      <c r="B15873" s="372" t="s">
        <v>7465</v>
      </c>
      <c r="C15873" s="125" t="s">
        <v>20614</v>
      </c>
      <c r="D15873" s="32" t="s">
        <v>20621</v>
      </c>
      <c r="E15873" s="125" t="s">
        <v>10032</v>
      </c>
      <c r="F15873" s="125" t="s">
        <v>1236</v>
      </c>
      <c r="G15873" s="125" t="s">
        <v>1237</v>
      </c>
      <c r="AF15873" s="326"/>
    </row>
    <row r="15874" spans="1:32" x14ac:dyDescent="0.25">
      <c r="A15874" s="44" t="s">
        <v>10800</v>
      </c>
      <c r="B15874" s="44" t="s">
        <v>6798</v>
      </c>
      <c r="C15874" s="45" t="s">
        <v>10799</v>
      </c>
      <c r="D15874" s="46" t="s">
        <v>13037</v>
      </c>
      <c r="E15874" s="46">
        <v>46568</v>
      </c>
      <c r="AF15874" s="326"/>
    </row>
    <row r="15875" spans="1:32" x14ac:dyDescent="0.25">
      <c r="A15875" s="44" t="s">
        <v>10331</v>
      </c>
      <c r="B15875" s="92" t="s">
        <v>10390</v>
      </c>
      <c r="C15875" s="56" t="s">
        <v>10132</v>
      </c>
      <c r="D15875" s="146" t="s">
        <v>10389</v>
      </c>
      <c r="E15875" s="107">
        <v>45838</v>
      </c>
      <c r="F15875" s="93"/>
      <c r="G15875" s="93"/>
      <c r="H15875" s="93"/>
      <c r="I15875" s="99"/>
      <c r="J15875" s="99"/>
      <c r="K15875" s="99"/>
      <c r="L15875" s="44"/>
      <c r="M15875" s="44"/>
      <c r="N15875" s="99"/>
      <c r="O15875" s="99"/>
      <c r="P15875" s="99"/>
      <c r="Q15875" s="99"/>
      <c r="R15875" s="99"/>
      <c r="S15875" s="99"/>
      <c r="T15875" s="99"/>
      <c r="U15875" s="99"/>
      <c r="V15875" s="99"/>
      <c r="W15875" s="99"/>
      <c r="X15875" s="99"/>
      <c r="Y15875" s="99"/>
      <c r="Z15875" s="99"/>
      <c r="AF15875" s="326"/>
    </row>
    <row r="15876" spans="1:32" x14ac:dyDescent="0.25">
      <c r="A15876" s="44" t="s">
        <v>15782</v>
      </c>
      <c r="B15876" s="44" t="s">
        <v>1946</v>
      </c>
      <c r="C15876" s="45" t="s">
        <v>15783</v>
      </c>
      <c r="D15876" s="46" t="s">
        <v>13037</v>
      </c>
      <c r="E15876" s="46">
        <v>46218</v>
      </c>
      <c r="AF15876" s="326"/>
    </row>
    <row r="15877" spans="1:32" x14ac:dyDescent="0.25">
      <c r="A15877" s="44" t="s">
        <v>17273</v>
      </c>
      <c r="B15877" s="44" t="s">
        <v>16907</v>
      </c>
      <c r="C15877" s="45">
        <v>25050401</v>
      </c>
      <c r="D15877" s="45" t="s">
        <v>12340</v>
      </c>
      <c r="E15877" s="45" t="s">
        <v>7651</v>
      </c>
      <c r="AF15877" s="326"/>
    </row>
    <row r="15878" spans="1:32" x14ac:dyDescent="0.25">
      <c r="A15878" s="44" t="s">
        <v>5699</v>
      </c>
      <c r="B15878" s="44" t="s">
        <v>2433</v>
      </c>
      <c r="C15878" s="45">
        <v>230105</v>
      </c>
      <c r="D15878" s="45" t="s">
        <v>12340</v>
      </c>
      <c r="E15878" s="45" t="s">
        <v>5580</v>
      </c>
      <c r="AF15878" s="326"/>
    </row>
    <row r="15879" spans="1:32" x14ac:dyDescent="0.25">
      <c r="A15879" s="44" t="s">
        <v>5699</v>
      </c>
      <c r="B15879" s="44" t="s">
        <v>978</v>
      </c>
      <c r="C15879" s="45">
        <v>230703</v>
      </c>
      <c r="D15879" s="45" t="s">
        <v>12340</v>
      </c>
      <c r="E15879" s="45" t="s">
        <v>4375</v>
      </c>
      <c r="AF15879" s="326"/>
    </row>
    <row r="15880" spans="1:32" x14ac:dyDescent="0.25">
      <c r="A15880" s="44" t="s">
        <v>8679</v>
      </c>
      <c r="B15880" s="44" t="s">
        <v>20399</v>
      </c>
      <c r="C15880" s="45" t="s">
        <v>8672</v>
      </c>
      <c r="D15880" s="32" t="s">
        <v>12570</v>
      </c>
      <c r="E15880" s="46">
        <v>46295</v>
      </c>
      <c r="AF15880" s="326"/>
    </row>
    <row r="15881" spans="1:32" x14ac:dyDescent="0.25">
      <c r="A15881" s="44" t="s">
        <v>8581</v>
      </c>
      <c r="B15881" s="44" t="s">
        <v>967</v>
      </c>
      <c r="C15881" s="45">
        <v>230601</v>
      </c>
      <c r="D15881" s="45" t="s">
        <v>12340</v>
      </c>
      <c r="E15881" s="45" t="s">
        <v>8383</v>
      </c>
      <c r="AF15881" s="326"/>
    </row>
    <row r="15882" spans="1:32" x14ac:dyDescent="0.25">
      <c r="A15882" s="44" t="s">
        <v>8581</v>
      </c>
      <c r="B15882" s="44" t="s">
        <v>8377</v>
      </c>
      <c r="C15882" s="45">
        <v>230505</v>
      </c>
      <c r="D15882" s="45" t="s">
        <v>12340</v>
      </c>
      <c r="E15882" s="45" t="s">
        <v>7651</v>
      </c>
      <c r="AF15882" s="326"/>
    </row>
    <row r="15883" spans="1:32" x14ac:dyDescent="0.3">
      <c r="A15883" s="372" t="s">
        <v>16668</v>
      </c>
      <c r="B15883" s="372" t="s">
        <v>5063</v>
      </c>
      <c r="C15883" s="125" t="s">
        <v>16877</v>
      </c>
      <c r="D15883" s="32" t="s">
        <v>20621</v>
      </c>
      <c r="E15883" s="125" t="s">
        <v>10638</v>
      </c>
      <c r="F15883" s="125" t="s">
        <v>1236</v>
      </c>
      <c r="G15883" s="125" t="s">
        <v>1237</v>
      </c>
      <c r="AF15883" s="326"/>
    </row>
    <row r="15884" spans="1:32" x14ac:dyDescent="0.25">
      <c r="A15884" s="44" t="s">
        <v>10070</v>
      </c>
      <c r="B15884" s="44" t="s">
        <v>10031</v>
      </c>
      <c r="C15884" s="45">
        <v>240101</v>
      </c>
      <c r="D15884" s="45" t="s">
        <v>12340</v>
      </c>
      <c r="E15884" s="45" t="s">
        <v>10032</v>
      </c>
      <c r="AF15884" s="326"/>
    </row>
    <row r="15885" spans="1:32" x14ac:dyDescent="0.3">
      <c r="A15885" s="372" t="s">
        <v>13945</v>
      </c>
      <c r="B15885" s="372" t="s">
        <v>16874</v>
      </c>
      <c r="C15885" s="125" t="s">
        <v>13872</v>
      </c>
      <c r="D15885" s="32" t="s">
        <v>20621</v>
      </c>
      <c r="E15885" s="125" t="s">
        <v>5650</v>
      </c>
      <c r="F15885" s="125" t="s">
        <v>1236</v>
      </c>
      <c r="G15885" s="125" t="s">
        <v>1237</v>
      </c>
      <c r="AF15885" s="326"/>
    </row>
    <row r="15886" spans="1:32" x14ac:dyDescent="0.25">
      <c r="A15886" s="44" t="s">
        <v>4547</v>
      </c>
      <c r="B15886" s="44" t="s">
        <v>5447</v>
      </c>
      <c r="C15886" s="45">
        <v>250802</v>
      </c>
      <c r="D15886" s="45" t="s">
        <v>12340</v>
      </c>
      <c r="E15886" s="45" t="s">
        <v>10682</v>
      </c>
      <c r="AF15886" s="326"/>
    </row>
    <row r="15887" spans="1:32" x14ac:dyDescent="0.3">
      <c r="A15887" s="372" t="s">
        <v>4248</v>
      </c>
      <c r="B15887" s="372" t="s">
        <v>12354</v>
      </c>
      <c r="C15887" s="125" t="s">
        <v>12187</v>
      </c>
      <c r="D15887" s="32" t="s">
        <v>20621</v>
      </c>
      <c r="E15887" s="125" t="s">
        <v>5239</v>
      </c>
      <c r="F15887" s="125" t="s">
        <v>1237</v>
      </c>
      <c r="G15887" s="125" t="s">
        <v>1237</v>
      </c>
      <c r="AF15887" s="326"/>
    </row>
    <row r="15888" spans="1:32" x14ac:dyDescent="0.25">
      <c r="A15888" s="86" t="s">
        <v>4248</v>
      </c>
      <c r="B15888" s="44" t="s">
        <v>17386</v>
      </c>
      <c r="C15888" s="45">
        <v>8.26</v>
      </c>
      <c r="D15888" s="45" t="s">
        <v>13565</v>
      </c>
      <c r="E15888" s="46">
        <v>47787</v>
      </c>
      <c r="F15888" s="45" t="s">
        <v>1384</v>
      </c>
      <c r="G15888" s="93"/>
      <c r="H15888" s="93"/>
      <c r="I15888" s="99"/>
      <c r="J15888" s="99"/>
      <c r="K15888" s="99"/>
      <c r="L15888" s="99"/>
      <c r="M15888" s="99"/>
      <c r="N15888" s="99"/>
      <c r="O15888" s="99"/>
      <c r="P15888" s="99"/>
      <c r="Q15888" s="99"/>
      <c r="R15888" s="99"/>
      <c r="S15888" s="99"/>
      <c r="T15888" s="99"/>
      <c r="U15888" s="99"/>
      <c r="V15888" s="99"/>
      <c r="W15888" s="99"/>
      <c r="X15888" s="99"/>
      <c r="Y15888" s="99"/>
      <c r="Z15888" s="99"/>
      <c r="AF15888" s="326"/>
    </row>
    <row r="15889" spans="1:32" x14ac:dyDescent="0.25">
      <c r="A15889" s="44" t="s">
        <v>4248</v>
      </c>
      <c r="B15889" s="44" t="s">
        <v>13127</v>
      </c>
      <c r="C15889" s="45">
        <v>13.24</v>
      </c>
      <c r="D15889" s="45" t="s">
        <v>13565</v>
      </c>
      <c r="E15889" s="46">
        <v>47299</v>
      </c>
      <c r="F15889" s="45" t="s">
        <v>1384</v>
      </c>
      <c r="G15889" s="93"/>
      <c r="H15889" s="93"/>
      <c r="I15889" s="99"/>
      <c r="J15889" s="99"/>
      <c r="K15889" s="99"/>
      <c r="L15889" s="99"/>
      <c r="M15889" s="99"/>
      <c r="N15889" s="99"/>
      <c r="O15889" s="99"/>
      <c r="P15889" s="99"/>
      <c r="Q15889" s="99"/>
      <c r="R15889" s="99"/>
      <c r="S15889" s="99"/>
      <c r="T15889" s="99"/>
      <c r="U15889" s="99"/>
      <c r="V15889" s="99"/>
      <c r="W15889" s="99"/>
      <c r="X15889" s="99"/>
      <c r="Y15889" s="99"/>
      <c r="Z15889" s="99"/>
      <c r="AF15889" s="326"/>
    </row>
    <row r="15890" spans="1:32" x14ac:dyDescent="0.25">
      <c r="A15890" s="44" t="s">
        <v>4248</v>
      </c>
      <c r="B15890" s="44" t="s">
        <v>13126</v>
      </c>
      <c r="C15890" s="45">
        <v>14.24</v>
      </c>
      <c r="D15890" s="45" t="s">
        <v>13565</v>
      </c>
      <c r="E15890" s="46">
        <v>47299</v>
      </c>
      <c r="F15890" s="45" t="s">
        <v>1384</v>
      </c>
      <c r="G15890" s="93"/>
      <c r="H15890" s="93"/>
      <c r="I15890" s="99"/>
      <c r="J15890" s="99"/>
      <c r="K15890" s="99"/>
      <c r="L15890" s="99"/>
      <c r="M15890" s="99"/>
      <c r="N15890" s="99"/>
      <c r="O15890" s="99"/>
      <c r="P15890" s="99"/>
      <c r="Q15890" s="99"/>
      <c r="R15890" s="99"/>
      <c r="S15890" s="99"/>
      <c r="T15890" s="99"/>
      <c r="U15890" s="99"/>
      <c r="V15890" s="99"/>
      <c r="W15890" s="99"/>
      <c r="X15890" s="99"/>
      <c r="Y15890" s="99"/>
      <c r="Z15890" s="99"/>
      <c r="AF15890" s="326"/>
    </row>
    <row r="15891" spans="1:32" x14ac:dyDescent="0.25">
      <c r="A15891" s="57" t="s">
        <v>467</v>
      </c>
      <c r="B15891" s="92" t="s">
        <v>3862</v>
      </c>
      <c r="C15891" s="93" t="s">
        <v>3860</v>
      </c>
      <c r="D15891" s="93" t="s">
        <v>3861</v>
      </c>
      <c r="E15891" s="94">
        <v>46203</v>
      </c>
      <c r="F15891" s="93"/>
      <c r="G15891" s="93"/>
      <c r="H15891" s="93"/>
      <c r="I15891" s="99"/>
      <c r="J15891" s="99"/>
      <c r="K15891" s="99"/>
      <c r="L15891" s="44"/>
      <c r="M15891" s="44"/>
      <c r="N15891" s="99"/>
      <c r="O15891" s="99"/>
      <c r="P15891" s="99"/>
      <c r="Q15891" s="99"/>
      <c r="R15891" s="99"/>
      <c r="S15891" s="99"/>
      <c r="T15891" s="99"/>
      <c r="U15891" s="99"/>
      <c r="V15891" s="99"/>
      <c r="W15891" s="99"/>
      <c r="X15891" s="99"/>
      <c r="Y15891" s="99"/>
      <c r="Z15891" s="99"/>
      <c r="AA15891" s="380"/>
      <c r="AF15891" s="326"/>
    </row>
    <row r="15892" spans="1:32" x14ac:dyDescent="0.25">
      <c r="A15892" s="44" t="s">
        <v>467</v>
      </c>
      <c r="B15892" s="44" t="s">
        <v>13145</v>
      </c>
      <c r="C15892" s="45">
        <v>20.239999999999998</v>
      </c>
      <c r="D15892" s="45" t="s">
        <v>13565</v>
      </c>
      <c r="E15892" s="46">
        <v>47299</v>
      </c>
      <c r="F15892" s="45" t="s">
        <v>1384</v>
      </c>
      <c r="G15892" s="93"/>
      <c r="H15892" s="93"/>
      <c r="I15892" s="99"/>
      <c r="J15892" s="99"/>
      <c r="K15892" s="99"/>
      <c r="L15892" s="99"/>
      <c r="M15892" s="99"/>
      <c r="N15892" s="99"/>
      <c r="O15892" s="99"/>
      <c r="P15892" s="99"/>
      <c r="Q15892" s="99"/>
      <c r="R15892" s="99"/>
      <c r="S15892" s="99"/>
      <c r="T15892" s="99"/>
      <c r="U15892" s="99"/>
      <c r="V15892" s="99"/>
      <c r="W15892" s="99"/>
      <c r="X15892" s="99"/>
      <c r="Y15892" s="99"/>
      <c r="Z15892" s="99"/>
      <c r="AF15892" s="326"/>
    </row>
    <row r="15893" spans="1:32" x14ac:dyDescent="0.25">
      <c r="A15893" s="44" t="s">
        <v>467</v>
      </c>
      <c r="B15893" s="44" t="s">
        <v>20342</v>
      </c>
      <c r="C15893" s="45" t="s">
        <v>10493</v>
      </c>
      <c r="D15893" s="32" t="s">
        <v>12570</v>
      </c>
      <c r="E15893" s="46">
        <v>46387</v>
      </c>
      <c r="AF15893" s="326"/>
    </row>
    <row r="15894" spans="1:32" x14ac:dyDescent="0.25">
      <c r="A15894" s="44" t="s">
        <v>13783</v>
      </c>
      <c r="B15894" s="44" t="s">
        <v>210</v>
      </c>
      <c r="C15894" s="45">
        <v>241001</v>
      </c>
      <c r="D15894" s="45" t="s">
        <v>12340</v>
      </c>
      <c r="E15894" s="45" t="s">
        <v>5650</v>
      </c>
      <c r="AF15894" s="326"/>
    </row>
    <row r="15895" spans="1:32" x14ac:dyDescent="0.25">
      <c r="A15895" s="44" t="s">
        <v>14598</v>
      </c>
      <c r="B15895" s="44" t="s">
        <v>20365</v>
      </c>
      <c r="C15895" s="45" t="s">
        <v>14574</v>
      </c>
      <c r="D15895" s="32" t="s">
        <v>12570</v>
      </c>
      <c r="E15895" s="46">
        <v>46507</v>
      </c>
      <c r="AF15895" s="326"/>
    </row>
    <row r="15896" spans="1:32" x14ac:dyDescent="0.25">
      <c r="A15896" s="44" t="s">
        <v>7608</v>
      </c>
      <c r="B15896" s="44" t="s">
        <v>11331</v>
      </c>
      <c r="C15896" s="45">
        <v>24050301</v>
      </c>
      <c r="D15896" s="45" t="s">
        <v>12340</v>
      </c>
      <c r="E15896" s="45" t="s">
        <v>5468</v>
      </c>
      <c r="AF15896" s="326"/>
    </row>
    <row r="15897" spans="1:32" x14ac:dyDescent="0.25">
      <c r="A15897" s="44" t="s">
        <v>7608</v>
      </c>
      <c r="B15897" s="44" t="s">
        <v>10031</v>
      </c>
      <c r="C15897" s="45">
        <v>240101</v>
      </c>
      <c r="D15897" s="45" t="s">
        <v>12340</v>
      </c>
      <c r="E15897" s="45" t="s">
        <v>10032</v>
      </c>
      <c r="AF15897" s="326"/>
    </row>
    <row r="15898" spans="1:32" x14ac:dyDescent="0.25">
      <c r="A15898" s="44" t="s">
        <v>2285</v>
      </c>
      <c r="B15898" s="44" t="s">
        <v>12956</v>
      </c>
      <c r="C15898" s="45" t="s">
        <v>15089</v>
      </c>
      <c r="D15898" s="45" t="s">
        <v>12177</v>
      </c>
      <c r="E15898" s="45" t="s">
        <v>7228</v>
      </c>
      <c r="F15898" s="93"/>
      <c r="G15898" s="93"/>
      <c r="H15898" s="93"/>
      <c r="I15898" s="99"/>
      <c r="J15898" s="99"/>
      <c r="K15898" s="99"/>
      <c r="L15898" s="99"/>
      <c r="M15898" s="99"/>
      <c r="N15898" s="99"/>
      <c r="O15898" s="99"/>
      <c r="P15898" s="99"/>
      <c r="Q15898" s="99"/>
      <c r="R15898" s="99"/>
      <c r="S15898" s="99"/>
      <c r="T15898" s="99"/>
      <c r="U15898" s="99"/>
      <c r="V15898" s="99"/>
      <c r="W15898" s="99"/>
      <c r="X15898" s="99"/>
      <c r="Y15898" s="99"/>
      <c r="Z15898" s="99"/>
      <c r="AF15898" s="326"/>
    </row>
    <row r="15899" spans="1:32" x14ac:dyDescent="0.25">
      <c r="A15899" s="44" t="s">
        <v>2285</v>
      </c>
      <c r="B15899" s="44" t="s">
        <v>12956</v>
      </c>
      <c r="C15899" s="45" t="s">
        <v>15089</v>
      </c>
      <c r="D15899" s="93" t="s">
        <v>18817</v>
      </c>
      <c r="E15899" s="45" t="s">
        <v>7228</v>
      </c>
      <c r="F15899" s="379"/>
      <c r="G15899" s="379"/>
      <c r="H15899" s="379"/>
      <c r="I15899" s="380"/>
      <c r="J15899" s="380"/>
      <c r="K15899" s="380"/>
      <c r="L15899" s="380"/>
      <c r="M15899" s="380"/>
      <c r="N15899" s="380"/>
      <c r="O15899" s="380"/>
      <c r="P15899" s="380"/>
      <c r="Q15899" s="380"/>
      <c r="R15899" s="380"/>
      <c r="S15899" s="380"/>
      <c r="T15899" s="380"/>
      <c r="U15899" s="380"/>
      <c r="V15899" s="380"/>
      <c r="W15899" s="380"/>
      <c r="X15899" s="380"/>
      <c r="Y15899" s="380"/>
      <c r="Z15899" s="380"/>
      <c r="AA15899" s="380"/>
      <c r="AF15899" s="326"/>
    </row>
    <row r="15900" spans="1:32" x14ac:dyDescent="0.25">
      <c r="A15900" s="44" t="s">
        <v>2285</v>
      </c>
      <c r="B15900" s="44" t="s">
        <v>2617</v>
      </c>
      <c r="C15900" s="45" t="s">
        <v>15089</v>
      </c>
      <c r="D15900" s="45" t="s">
        <v>10697</v>
      </c>
      <c r="E15900" s="46">
        <v>47483</v>
      </c>
      <c r="F15900" s="93"/>
      <c r="G15900" s="93"/>
      <c r="H15900" s="93"/>
      <c r="I15900" s="99"/>
      <c r="J15900" s="99"/>
      <c r="K15900" s="99"/>
      <c r="L15900" s="44"/>
      <c r="M15900" s="44"/>
      <c r="N15900" s="99"/>
      <c r="O15900" s="99"/>
      <c r="P15900" s="99"/>
      <c r="Q15900" s="99"/>
      <c r="R15900" s="99"/>
      <c r="S15900" s="99"/>
      <c r="T15900" s="99"/>
      <c r="U15900" s="99"/>
      <c r="V15900" s="99"/>
      <c r="W15900" s="99"/>
      <c r="X15900" s="99"/>
      <c r="Y15900" s="99"/>
      <c r="Z15900" s="99"/>
      <c r="AF15900" s="326"/>
    </row>
    <row r="15901" spans="1:32" x14ac:dyDescent="0.25">
      <c r="A15901" s="44" t="s">
        <v>4548</v>
      </c>
      <c r="B15901" s="44" t="s">
        <v>18874</v>
      </c>
      <c r="C15901" s="45">
        <v>24060301</v>
      </c>
      <c r="D15901" s="45" t="s">
        <v>12340</v>
      </c>
      <c r="E15901" s="45" t="s">
        <v>5235</v>
      </c>
      <c r="AF15901" s="326"/>
    </row>
    <row r="15902" spans="1:32" x14ac:dyDescent="0.25">
      <c r="A15902" s="44" t="s">
        <v>4548</v>
      </c>
      <c r="B15902" s="44" t="s">
        <v>11310</v>
      </c>
      <c r="C15902" s="45">
        <v>24060302</v>
      </c>
      <c r="D15902" s="45" t="s">
        <v>12340</v>
      </c>
      <c r="E15902" s="45" t="s">
        <v>5235</v>
      </c>
      <c r="AF15902" s="326"/>
    </row>
    <row r="15903" spans="1:32" x14ac:dyDescent="0.25">
      <c r="A15903" s="44" t="s">
        <v>4548</v>
      </c>
      <c r="B15903" s="44" t="s">
        <v>8373</v>
      </c>
      <c r="C15903" s="45">
        <v>230603</v>
      </c>
      <c r="D15903" s="45" t="s">
        <v>12340</v>
      </c>
      <c r="E15903" s="45" t="s">
        <v>4471</v>
      </c>
      <c r="AF15903" s="326"/>
    </row>
    <row r="15904" spans="1:32" x14ac:dyDescent="0.25">
      <c r="A15904" s="44" t="s">
        <v>10428</v>
      </c>
      <c r="B15904" s="44" t="s">
        <v>20342</v>
      </c>
      <c r="C15904" s="45" t="s">
        <v>10493</v>
      </c>
      <c r="D15904" s="32" t="s">
        <v>12570</v>
      </c>
      <c r="E15904" s="46">
        <v>46387</v>
      </c>
      <c r="AF15904" s="326"/>
    </row>
    <row r="15905" spans="1:32" x14ac:dyDescent="0.25">
      <c r="A15905" s="44" t="s">
        <v>18211</v>
      </c>
      <c r="B15905" s="44" t="s">
        <v>18212</v>
      </c>
      <c r="C15905" s="45" t="s">
        <v>18472</v>
      </c>
      <c r="D15905" s="93" t="s">
        <v>3876</v>
      </c>
      <c r="E15905" s="359">
        <f>DATE(2030,1,28)</f>
        <v>47511</v>
      </c>
      <c r="F15905" s="93"/>
      <c r="G15905" s="93"/>
      <c r="H15905" s="93"/>
      <c r="I15905" s="99"/>
      <c r="J15905" s="99"/>
      <c r="K15905" s="99"/>
      <c r="L15905" s="99"/>
      <c r="M15905" s="99"/>
      <c r="N15905" s="99"/>
      <c r="O15905" s="99"/>
      <c r="P15905" s="99"/>
      <c r="Q15905" s="99"/>
      <c r="R15905" s="99"/>
      <c r="S15905" s="99"/>
      <c r="T15905" s="99"/>
      <c r="U15905" s="99"/>
      <c r="V15905" s="99"/>
      <c r="W15905" s="99"/>
      <c r="X15905" s="99"/>
      <c r="Y15905" s="99"/>
      <c r="Z15905" s="99"/>
      <c r="AF15905" s="326"/>
    </row>
    <row r="15906" spans="1:32" x14ac:dyDescent="0.25">
      <c r="A15906" s="44" t="s">
        <v>19770</v>
      </c>
      <c r="B15906" s="44" t="s">
        <v>12232</v>
      </c>
      <c r="C15906" s="45">
        <v>240801</v>
      </c>
      <c r="D15906" s="45" t="s">
        <v>12340</v>
      </c>
      <c r="E15906" s="45" t="s">
        <v>5239</v>
      </c>
      <c r="AF15906" s="326"/>
    </row>
    <row r="15907" spans="1:32" x14ac:dyDescent="0.25">
      <c r="A15907" s="44" t="s">
        <v>14745</v>
      </c>
      <c r="B15907" s="44" t="s">
        <v>13124</v>
      </c>
      <c r="C15907" s="45">
        <v>4.25</v>
      </c>
      <c r="D15907" s="45" t="s">
        <v>13565</v>
      </c>
      <c r="E15907" s="46">
        <v>47422</v>
      </c>
      <c r="F15907" s="45"/>
      <c r="G15907" s="93"/>
      <c r="H15907" s="93"/>
      <c r="I15907" s="99"/>
      <c r="J15907" s="99"/>
      <c r="K15907" s="99"/>
      <c r="L15907" s="99"/>
      <c r="M15907" s="99"/>
      <c r="N15907" s="99"/>
      <c r="O15907" s="99"/>
      <c r="P15907" s="99"/>
      <c r="Q15907" s="99"/>
      <c r="R15907" s="99"/>
      <c r="S15907" s="99"/>
      <c r="T15907" s="99"/>
      <c r="U15907" s="99"/>
      <c r="V15907" s="99"/>
      <c r="W15907" s="99"/>
      <c r="X15907" s="99"/>
      <c r="Y15907" s="99"/>
      <c r="Z15907" s="99"/>
      <c r="AF15907" s="326"/>
    </row>
    <row r="15908" spans="1:32" x14ac:dyDescent="0.25">
      <c r="A15908" s="44" t="s">
        <v>8582</v>
      </c>
      <c r="B15908" s="44" t="s">
        <v>11299</v>
      </c>
      <c r="C15908" s="45">
        <v>24020301</v>
      </c>
      <c r="D15908" s="45" t="s">
        <v>12340</v>
      </c>
      <c r="E15908" s="45" t="s">
        <v>5444</v>
      </c>
      <c r="AF15908" s="326"/>
    </row>
    <row r="15909" spans="1:32" x14ac:dyDescent="0.25">
      <c r="A15909" s="44" t="s">
        <v>8582</v>
      </c>
      <c r="B15909" s="44" t="s">
        <v>8464</v>
      </c>
      <c r="C15909" s="45">
        <v>230701</v>
      </c>
      <c r="D15909" s="45" t="s">
        <v>12340</v>
      </c>
      <c r="E15909" s="45" t="s">
        <v>4375</v>
      </c>
      <c r="AF15909" s="326"/>
    </row>
    <row r="15910" spans="1:32" x14ac:dyDescent="0.25">
      <c r="A15910" s="44" t="s">
        <v>13784</v>
      </c>
      <c r="B15910" s="44" t="s">
        <v>1733</v>
      </c>
      <c r="C15910" s="45">
        <v>250101</v>
      </c>
      <c r="D15910" s="45" t="s">
        <v>12340</v>
      </c>
      <c r="E15910" s="45" t="s">
        <v>13567</v>
      </c>
      <c r="AF15910" s="326"/>
    </row>
    <row r="15911" spans="1:32" x14ac:dyDescent="0.3">
      <c r="A15911" s="372" t="s">
        <v>20196</v>
      </c>
      <c r="B15911" s="372" t="s">
        <v>1214</v>
      </c>
      <c r="C15911" s="125" t="s">
        <v>18610</v>
      </c>
      <c r="D15911" s="32" t="s">
        <v>20621</v>
      </c>
      <c r="E15911" s="125" t="s">
        <v>8976</v>
      </c>
      <c r="F15911" s="125" t="s">
        <v>1236</v>
      </c>
      <c r="G15911" s="125" t="s">
        <v>1237</v>
      </c>
      <c r="AF15911" s="326"/>
    </row>
    <row r="15912" spans="1:32" x14ac:dyDescent="0.25">
      <c r="A15912" s="256" t="s">
        <v>15325</v>
      </c>
      <c r="B15912" s="256" t="s">
        <v>5931</v>
      </c>
      <c r="C15912" s="53" t="s">
        <v>6006</v>
      </c>
      <c r="D15912" s="93" t="s">
        <v>5891</v>
      </c>
      <c r="E15912" s="257">
        <v>46722</v>
      </c>
      <c r="F15912" s="93"/>
      <c r="G15912" s="93"/>
      <c r="H15912" s="93"/>
      <c r="I15912" s="99"/>
      <c r="J15912" s="99"/>
      <c r="K15912" s="99"/>
      <c r="L15912" s="99"/>
      <c r="M15912" s="99"/>
      <c r="N15912" s="99"/>
      <c r="O15912" s="99"/>
      <c r="P15912" s="99"/>
      <c r="Q15912" s="99"/>
      <c r="R15912" s="99"/>
      <c r="S15912" s="99"/>
      <c r="T15912" s="99"/>
      <c r="U15912" s="99"/>
      <c r="V15912" s="99"/>
      <c r="W15912" s="99"/>
      <c r="X15912" s="99"/>
      <c r="Y15912" s="99"/>
      <c r="Z15912" s="99"/>
      <c r="AF15912" s="326"/>
    </row>
    <row r="15913" spans="1:32" x14ac:dyDescent="0.25">
      <c r="A15913" s="44" t="s">
        <v>13785</v>
      </c>
      <c r="B15913" s="44" t="s">
        <v>1733</v>
      </c>
      <c r="C15913" s="45">
        <v>250101</v>
      </c>
      <c r="D15913" s="45" t="s">
        <v>12340</v>
      </c>
      <c r="E15913" s="45" t="s">
        <v>13567</v>
      </c>
      <c r="AF15913" s="326"/>
    </row>
    <row r="15914" spans="1:32" x14ac:dyDescent="0.25">
      <c r="A15914" s="256" t="s">
        <v>15326</v>
      </c>
      <c r="B15914" s="256" t="s">
        <v>15247</v>
      </c>
      <c r="C15914" s="53" t="s">
        <v>15431</v>
      </c>
      <c r="D15914" s="93" t="s">
        <v>5891</v>
      </c>
      <c r="E15914" s="257">
        <v>47502</v>
      </c>
      <c r="F15914" s="93"/>
      <c r="G15914" s="93"/>
      <c r="H15914" s="93"/>
      <c r="I15914" s="99"/>
      <c r="J15914" s="99"/>
      <c r="K15914" s="99"/>
      <c r="L15914" s="99"/>
      <c r="M15914" s="99"/>
      <c r="N15914" s="99"/>
      <c r="O15914" s="99"/>
      <c r="P15914" s="99"/>
      <c r="Q15914" s="99"/>
      <c r="R15914" s="99"/>
      <c r="S15914" s="99"/>
      <c r="T15914" s="99"/>
      <c r="U15914" s="99"/>
      <c r="V15914" s="99"/>
      <c r="W15914" s="99"/>
      <c r="X15914" s="99"/>
      <c r="Y15914" s="99"/>
      <c r="Z15914" s="99"/>
      <c r="AF15914" s="326"/>
    </row>
    <row r="15915" spans="1:32" x14ac:dyDescent="0.25">
      <c r="A15915" s="44" t="s">
        <v>4446</v>
      </c>
      <c r="B15915" s="44" t="s">
        <v>4447</v>
      </c>
      <c r="C15915" s="45" t="s">
        <v>5312</v>
      </c>
      <c r="D15915" s="45" t="s">
        <v>12177</v>
      </c>
      <c r="E15915" s="45" t="s">
        <v>4354</v>
      </c>
      <c r="F15915" s="93"/>
      <c r="G15915" s="93"/>
      <c r="H15915" s="93"/>
      <c r="I15915" s="99"/>
      <c r="J15915" s="99"/>
      <c r="K15915" s="99"/>
      <c r="L15915" s="99"/>
      <c r="M15915" s="99"/>
      <c r="N15915" s="99"/>
      <c r="O15915" s="99"/>
      <c r="P15915" s="99"/>
      <c r="Q15915" s="99"/>
      <c r="R15915" s="99"/>
      <c r="S15915" s="99"/>
      <c r="T15915" s="99"/>
      <c r="U15915" s="99"/>
      <c r="V15915" s="99"/>
      <c r="W15915" s="99"/>
      <c r="X15915" s="99"/>
      <c r="Y15915" s="99"/>
      <c r="Z15915" s="99"/>
      <c r="AF15915" s="326"/>
    </row>
    <row r="15916" spans="1:32" x14ac:dyDescent="0.25">
      <c r="A15916" s="44" t="s">
        <v>4446</v>
      </c>
      <c r="B15916" s="44" t="s">
        <v>4447</v>
      </c>
      <c r="C15916" s="45" t="s">
        <v>5312</v>
      </c>
      <c r="D15916" s="93" t="s">
        <v>18817</v>
      </c>
      <c r="E15916" s="45" t="s">
        <v>7228</v>
      </c>
      <c r="F15916" s="379"/>
      <c r="G15916" s="379"/>
      <c r="H15916" s="379"/>
      <c r="I15916" s="380"/>
      <c r="J15916" s="380"/>
      <c r="K15916" s="380"/>
      <c r="L15916" s="380"/>
      <c r="M15916" s="380"/>
      <c r="N15916" s="380"/>
      <c r="O15916" s="380"/>
      <c r="P15916" s="380"/>
      <c r="Q15916" s="380"/>
      <c r="R15916" s="380"/>
      <c r="S15916" s="380"/>
      <c r="T15916" s="380"/>
      <c r="U15916" s="380"/>
      <c r="V15916" s="380"/>
      <c r="W15916" s="380"/>
      <c r="X15916" s="380"/>
      <c r="Y15916" s="380"/>
      <c r="Z15916" s="380"/>
      <c r="AA15916" s="380"/>
      <c r="AF15916" s="326"/>
    </row>
    <row r="15917" spans="1:32" x14ac:dyDescent="0.25">
      <c r="A15917" s="44" t="s">
        <v>4446</v>
      </c>
      <c r="B15917" s="44" t="s">
        <v>4447</v>
      </c>
      <c r="C15917" s="45" t="s">
        <v>5312</v>
      </c>
      <c r="D15917" s="45" t="s">
        <v>10697</v>
      </c>
      <c r="E15917" s="45" t="s">
        <v>4354</v>
      </c>
      <c r="F15917" s="93"/>
      <c r="G15917" s="93"/>
      <c r="H15917" s="93"/>
      <c r="I15917" s="99"/>
      <c r="J15917" s="99"/>
      <c r="K15917" s="99"/>
      <c r="L15917" s="44"/>
      <c r="M15917" s="44"/>
      <c r="N15917" s="99"/>
      <c r="O15917" s="99"/>
      <c r="P15917" s="99"/>
      <c r="Q15917" s="99"/>
      <c r="R15917" s="99"/>
      <c r="S15917" s="99"/>
      <c r="T15917" s="99"/>
      <c r="U15917" s="99"/>
      <c r="V15917" s="99"/>
      <c r="W15917" s="99"/>
      <c r="X15917" s="99"/>
      <c r="Y15917" s="99"/>
      <c r="Z15917" s="99"/>
      <c r="AF15917" s="326"/>
    </row>
    <row r="15918" spans="1:32" x14ac:dyDescent="0.3">
      <c r="A15918" s="372" t="s">
        <v>16840</v>
      </c>
      <c r="B15918" s="372" t="s">
        <v>16879</v>
      </c>
      <c r="C15918" s="125" t="s">
        <v>16880</v>
      </c>
      <c r="D15918" s="32" t="s">
        <v>20621</v>
      </c>
      <c r="E15918" s="125" t="s">
        <v>10638</v>
      </c>
      <c r="F15918" s="125" t="s">
        <v>1236</v>
      </c>
      <c r="G15918" s="125" t="s">
        <v>1237</v>
      </c>
      <c r="AF15918" s="326"/>
    </row>
    <row r="15919" spans="1:32" x14ac:dyDescent="0.25">
      <c r="A15919" s="44" t="s">
        <v>4549</v>
      </c>
      <c r="B15919" s="44" t="s">
        <v>18840</v>
      </c>
      <c r="C15919" s="45">
        <v>260202</v>
      </c>
      <c r="D15919" s="45" t="s">
        <v>12340</v>
      </c>
      <c r="E15919" s="45" t="s">
        <v>10021</v>
      </c>
      <c r="AF15919" s="326"/>
    </row>
    <row r="15920" spans="1:32" x14ac:dyDescent="0.3">
      <c r="A15920" s="372" t="s">
        <v>20197</v>
      </c>
      <c r="B15920" s="372" t="s">
        <v>2383</v>
      </c>
      <c r="C15920" s="125" t="s">
        <v>20257</v>
      </c>
      <c r="D15920" s="32" t="s">
        <v>20621</v>
      </c>
      <c r="E15920" s="125" t="s">
        <v>8976</v>
      </c>
      <c r="F15920" s="125" t="s">
        <v>1236</v>
      </c>
      <c r="G15920" s="125" t="s">
        <v>1237</v>
      </c>
      <c r="AF15920" s="326"/>
    </row>
    <row r="15921" spans="1:32" x14ac:dyDescent="0.25">
      <c r="A15921" s="256" t="s">
        <v>15327</v>
      </c>
      <c r="B15921" s="256" t="s">
        <v>15247</v>
      </c>
      <c r="C15921" s="53" t="s">
        <v>15432</v>
      </c>
      <c r="D15921" s="93" t="s">
        <v>5891</v>
      </c>
      <c r="E15921" s="257">
        <v>47502</v>
      </c>
      <c r="F15921" s="93"/>
      <c r="G15921" s="93"/>
      <c r="H15921" s="93"/>
      <c r="I15921" s="99"/>
      <c r="J15921" s="99"/>
      <c r="K15921" s="99"/>
      <c r="L15921" s="99"/>
      <c r="M15921" s="99"/>
      <c r="N15921" s="99"/>
      <c r="O15921" s="99"/>
      <c r="P15921" s="99"/>
      <c r="Q15921" s="99"/>
      <c r="R15921" s="99"/>
      <c r="S15921" s="99"/>
      <c r="T15921" s="99"/>
      <c r="U15921" s="99"/>
      <c r="V15921" s="99"/>
      <c r="W15921" s="99"/>
      <c r="X15921" s="99"/>
      <c r="Y15921" s="99"/>
      <c r="Z15921" s="99"/>
      <c r="AF15921" s="326"/>
    </row>
    <row r="15922" spans="1:32" x14ac:dyDescent="0.25">
      <c r="A15922" s="44" t="s">
        <v>16353</v>
      </c>
      <c r="B15922" s="44" t="s">
        <v>18213</v>
      </c>
      <c r="C15922" s="45" t="s">
        <v>16354</v>
      </c>
      <c r="D15922" s="93" t="s">
        <v>3876</v>
      </c>
      <c r="E15922" s="359">
        <f>DATE(2029,7,17)</f>
        <v>47316</v>
      </c>
      <c r="F15922" s="93"/>
      <c r="G15922" s="93"/>
      <c r="H15922" s="93"/>
      <c r="I15922" s="99"/>
      <c r="J15922" s="99"/>
      <c r="K15922" s="99"/>
      <c r="L15922" s="99"/>
      <c r="M15922" s="99"/>
      <c r="N15922" s="99"/>
      <c r="O15922" s="99"/>
      <c r="P15922" s="99"/>
      <c r="Q15922" s="99"/>
      <c r="R15922" s="99"/>
      <c r="S15922" s="99"/>
      <c r="T15922" s="99"/>
      <c r="U15922" s="99"/>
      <c r="V15922" s="99"/>
      <c r="W15922" s="99"/>
      <c r="X15922" s="99"/>
      <c r="Y15922" s="99"/>
      <c r="Z15922" s="99"/>
      <c r="AF15922" s="326"/>
    </row>
    <row r="15923" spans="1:32" x14ac:dyDescent="0.25">
      <c r="A15923" s="99" t="s">
        <v>3866</v>
      </c>
      <c r="B15923" s="92" t="s">
        <v>3867</v>
      </c>
      <c r="C15923" s="146" t="s">
        <v>3868</v>
      </c>
      <c r="D15923" s="146" t="s">
        <v>3861</v>
      </c>
      <c r="E15923" s="107">
        <v>45633</v>
      </c>
      <c r="F15923" s="93"/>
      <c r="G15923" s="93"/>
      <c r="H15923" s="93"/>
      <c r="I15923" s="99"/>
      <c r="J15923" s="99"/>
      <c r="K15923" s="99"/>
      <c r="L15923" s="44"/>
      <c r="M15923" s="44"/>
      <c r="N15923" s="99"/>
      <c r="O15923" s="99"/>
      <c r="P15923" s="99"/>
      <c r="Q15923" s="99"/>
      <c r="R15923" s="99"/>
      <c r="S15923" s="99"/>
      <c r="T15923" s="99"/>
      <c r="U15923" s="99"/>
      <c r="V15923" s="99"/>
      <c r="W15923" s="99"/>
      <c r="X15923" s="99"/>
      <c r="Y15923" s="99"/>
      <c r="Z15923" s="99"/>
      <c r="AF15923" s="326"/>
    </row>
    <row r="15924" spans="1:32" x14ac:dyDescent="0.25">
      <c r="A15924" s="44" t="s">
        <v>14599</v>
      </c>
      <c r="B15924" s="44" t="s">
        <v>20365</v>
      </c>
      <c r="C15924" s="45" t="s">
        <v>14574</v>
      </c>
      <c r="D15924" s="32" t="s">
        <v>12570</v>
      </c>
      <c r="E15924" s="46">
        <v>46507</v>
      </c>
      <c r="AF15924" s="326"/>
    </row>
    <row r="15925" spans="1:32" x14ac:dyDescent="0.25">
      <c r="A15925" s="44" t="s">
        <v>8982</v>
      </c>
      <c r="B15925" s="44" t="s">
        <v>8978</v>
      </c>
      <c r="C15925" s="45" t="s">
        <v>8983</v>
      </c>
      <c r="D15925" s="45" t="s">
        <v>12177</v>
      </c>
      <c r="E15925" s="45" t="s">
        <v>4380</v>
      </c>
      <c r="F15925" s="93"/>
      <c r="G15925" s="93"/>
      <c r="H15925" s="93"/>
      <c r="I15925" s="99"/>
      <c r="J15925" s="99"/>
      <c r="K15925" s="99"/>
      <c r="L15925" s="99"/>
      <c r="M15925" s="99"/>
      <c r="N15925" s="99"/>
      <c r="O15925" s="99"/>
      <c r="P15925" s="99"/>
      <c r="Q15925" s="99"/>
      <c r="R15925" s="99"/>
      <c r="S15925" s="99"/>
      <c r="T15925" s="99"/>
      <c r="U15925" s="99"/>
      <c r="V15925" s="99"/>
      <c r="W15925" s="99"/>
      <c r="X15925" s="99"/>
      <c r="Y15925" s="99"/>
      <c r="Z15925" s="99"/>
      <c r="AF15925" s="326"/>
    </row>
    <row r="15926" spans="1:32" x14ac:dyDescent="0.25">
      <c r="A15926" s="44" t="s">
        <v>8982</v>
      </c>
      <c r="B15926" s="44" t="s">
        <v>8978</v>
      </c>
      <c r="C15926" s="45" t="s">
        <v>8983</v>
      </c>
      <c r="D15926" s="93" t="s">
        <v>18817</v>
      </c>
      <c r="E15926" s="45" t="s">
        <v>4380</v>
      </c>
      <c r="F15926" s="379"/>
      <c r="G15926" s="379"/>
      <c r="H15926" s="379"/>
      <c r="I15926" s="380"/>
      <c r="J15926" s="380"/>
      <c r="K15926" s="380"/>
      <c r="L15926" s="380"/>
      <c r="M15926" s="380"/>
      <c r="N15926" s="380"/>
      <c r="O15926" s="380"/>
      <c r="P15926" s="380"/>
      <c r="Q15926" s="380"/>
      <c r="R15926" s="380"/>
      <c r="S15926" s="380"/>
      <c r="T15926" s="380"/>
      <c r="U15926" s="380"/>
      <c r="V15926" s="380"/>
      <c r="W15926" s="380"/>
      <c r="X15926" s="380"/>
      <c r="Y15926" s="380"/>
      <c r="Z15926" s="380"/>
      <c r="AA15926" s="380"/>
      <c r="AF15926" s="326"/>
    </row>
    <row r="15927" spans="1:32" x14ac:dyDescent="0.25">
      <c r="A15927" s="44" t="s">
        <v>8982</v>
      </c>
      <c r="B15927" s="44" t="s">
        <v>8978</v>
      </c>
      <c r="C15927" s="45" t="s">
        <v>8983</v>
      </c>
      <c r="D15927" s="45" t="s">
        <v>10697</v>
      </c>
      <c r="E15927" s="45" t="s">
        <v>4380</v>
      </c>
      <c r="F15927" s="93"/>
      <c r="G15927" s="93"/>
      <c r="H15927" s="93"/>
      <c r="I15927" s="99"/>
      <c r="J15927" s="99"/>
      <c r="K15927" s="99"/>
      <c r="L15927" s="44"/>
      <c r="M15927" s="44"/>
      <c r="N15927" s="99"/>
      <c r="O15927" s="99"/>
      <c r="P15927" s="99"/>
      <c r="Q15927" s="99"/>
      <c r="R15927" s="99"/>
      <c r="S15927" s="99"/>
      <c r="T15927" s="99"/>
      <c r="U15927" s="99"/>
      <c r="V15927" s="99"/>
      <c r="W15927" s="99"/>
      <c r="X15927" s="99"/>
      <c r="Y15927" s="99"/>
      <c r="Z15927" s="99"/>
      <c r="AF15927" s="326"/>
    </row>
    <row r="15928" spans="1:32" x14ac:dyDescent="0.25">
      <c r="A15928" s="44" t="s">
        <v>19771</v>
      </c>
      <c r="B15928" s="44" t="s">
        <v>18840</v>
      </c>
      <c r="C15928" s="45">
        <v>260202</v>
      </c>
      <c r="D15928" s="45" t="s">
        <v>12340</v>
      </c>
      <c r="E15928" s="45" t="s">
        <v>10021</v>
      </c>
      <c r="AF15928" s="326"/>
    </row>
    <row r="15929" spans="1:32" x14ac:dyDescent="0.25">
      <c r="A15929" s="44" t="s">
        <v>884</v>
      </c>
      <c r="B15929" s="44" t="s">
        <v>12232</v>
      </c>
      <c r="C15929" s="45">
        <v>240801</v>
      </c>
      <c r="D15929" s="45" t="s">
        <v>12340</v>
      </c>
      <c r="E15929" s="45" t="s">
        <v>5239</v>
      </c>
      <c r="AF15929" s="326"/>
    </row>
    <row r="15930" spans="1:32" x14ac:dyDescent="0.3">
      <c r="A15930" s="372" t="s">
        <v>20198</v>
      </c>
      <c r="B15930" s="372" t="s">
        <v>2384</v>
      </c>
      <c r="C15930" s="125" t="s">
        <v>20259</v>
      </c>
      <c r="D15930" s="32" t="s">
        <v>20621</v>
      </c>
      <c r="E15930" s="125" t="s">
        <v>8976</v>
      </c>
      <c r="F15930" s="125" t="s">
        <v>1236</v>
      </c>
      <c r="G15930" s="125" t="s">
        <v>1237</v>
      </c>
      <c r="AF15930" s="326"/>
    </row>
    <row r="15931" spans="1:32" x14ac:dyDescent="0.3">
      <c r="A15931" s="372" t="s">
        <v>8762</v>
      </c>
      <c r="B15931" s="372" t="s">
        <v>8693</v>
      </c>
      <c r="C15931" s="125" t="s">
        <v>8694</v>
      </c>
      <c r="D15931" s="32" t="s">
        <v>20621</v>
      </c>
      <c r="E15931" s="125" t="s">
        <v>8524</v>
      </c>
      <c r="F15931" s="125" t="s">
        <v>1236</v>
      </c>
      <c r="G15931" s="125" t="s">
        <v>1237</v>
      </c>
      <c r="AF15931" s="326"/>
    </row>
    <row r="15932" spans="1:32" x14ac:dyDescent="0.3">
      <c r="A15932" s="372" t="s">
        <v>20567</v>
      </c>
      <c r="B15932" s="372" t="s">
        <v>1215</v>
      </c>
      <c r="C15932" s="125" t="s">
        <v>20616</v>
      </c>
      <c r="D15932" s="32" t="s">
        <v>20621</v>
      </c>
      <c r="E15932" s="125" t="s">
        <v>10032</v>
      </c>
      <c r="F15932" s="125" t="s">
        <v>1236</v>
      </c>
      <c r="G15932" s="125" t="s">
        <v>1237</v>
      </c>
      <c r="AF15932" s="326"/>
    </row>
    <row r="15933" spans="1:32" x14ac:dyDescent="0.25">
      <c r="A15933" s="44" t="s">
        <v>4314</v>
      </c>
      <c r="B15933" s="44" t="s">
        <v>1620</v>
      </c>
      <c r="C15933" s="45" t="s">
        <v>2291</v>
      </c>
      <c r="D15933" s="45" t="s">
        <v>12177</v>
      </c>
      <c r="E15933" s="45" t="s">
        <v>10638</v>
      </c>
      <c r="F15933" s="93"/>
      <c r="G15933" s="93"/>
      <c r="H15933" s="93"/>
      <c r="I15933" s="99"/>
      <c r="J15933" s="99"/>
      <c r="K15933" s="99"/>
      <c r="L15933" s="99"/>
      <c r="M15933" s="99"/>
      <c r="N15933" s="99"/>
      <c r="O15933" s="99"/>
      <c r="P15933" s="99"/>
      <c r="Q15933" s="99"/>
      <c r="R15933" s="99"/>
      <c r="S15933" s="99"/>
      <c r="T15933" s="99"/>
      <c r="U15933" s="99"/>
      <c r="V15933" s="99"/>
      <c r="W15933" s="99"/>
      <c r="X15933" s="99"/>
      <c r="Y15933" s="99"/>
      <c r="Z15933" s="99"/>
      <c r="AF15933" s="326"/>
    </row>
    <row r="15934" spans="1:32" x14ac:dyDescent="0.25">
      <c r="A15934" s="44" t="s">
        <v>4314</v>
      </c>
      <c r="B15934" s="44" t="s">
        <v>4315</v>
      </c>
      <c r="C15934" s="45" t="s">
        <v>4316</v>
      </c>
      <c r="D15934" s="45" t="s">
        <v>12177</v>
      </c>
      <c r="E15934" s="45" t="s">
        <v>15062</v>
      </c>
      <c r="F15934" s="93"/>
      <c r="G15934" s="93"/>
      <c r="H15934" s="93"/>
      <c r="I15934" s="99"/>
      <c r="J15934" s="99"/>
      <c r="K15934" s="99"/>
      <c r="L15934" s="99"/>
      <c r="M15934" s="99"/>
      <c r="N15934" s="99"/>
      <c r="O15934" s="99"/>
      <c r="P15934" s="99"/>
      <c r="Q15934" s="99"/>
      <c r="R15934" s="99"/>
      <c r="S15934" s="99"/>
      <c r="T15934" s="99"/>
      <c r="U15934" s="99"/>
      <c r="V15934" s="99"/>
      <c r="W15934" s="99"/>
      <c r="X15934" s="99"/>
      <c r="Y15934" s="99"/>
      <c r="Z15934" s="99"/>
      <c r="AF15934" s="326"/>
    </row>
    <row r="15935" spans="1:32" x14ac:dyDescent="0.25">
      <c r="A15935" s="44" t="s">
        <v>4314</v>
      </c>
      <c r="B15935" s="44" t="s">
        <v>1620</v>
      </c>
      <c r="C15935" s="45" t="s">
        <v>2291</v>
      </c>
      <c r="D15935" s="93" t="s">
        <v>18817</v>
      </c>
      <c r="E15935" s="45" t="s">
        <v>10638</v>
      </c>
      <c r="F15935" s="379"/>
      <c r="G15935" s="379"/>
      <c r="H15935" s="379"/>
      <c r="I15935" s="380"/>
      <c r="J15935" s="380"/>
      <c r="K15935" s="380"/>
      <c r="L15935" s="380"/>
      <c r="M15935" s="380"/>
      <c r="N15935" s="380"/>
      <c r="O15935" s="380"/>
      <c r="P15935" s="380"/>
      <c r="Q15935" s="380"/>
      <c r="R15935" s="380"/>
      <c r="S15935" s="380"/>
      <c r="T15935" s="380"/>
      <c r="U15935" s="380"/>
      <c r="V15935" s="380"/>
      <c r="W15935" s="380"/>
      <c r="X15935" s="380"/>
      <c r="Y15935" s="380"/>
      <c r="Z15935" s="380"/>
      <c r="AA15935" s="380"/>
      <c r="AF15935" s="326"/>
    </row>
    <row r="15936" spans="1:32" x14ac:dyDescent="0.25">
      <c r="A15936" s="44" t="s">
        <v>4314</v>
      </c>
      <c r="B15936" s="44" t="s">
        <v>4315</v>
      </c>
      <c r="C15936" s="45" t="s">
        <v>4316</v>
      </c>
      <c r="D15936" s="93" t="s">
        <v>18817</v>
      </c>
      <c r="E15936" s="45" t="s">
        <v>15062</v>
      </c>
      <c r="F15936" s="379"/>
      <c r="G15936" s="379"/>
      <c r="H15936" s="379"/>
      <c r="I15936" s="380"/>
      <c r="J15936" s="380"/>
      <c r="K15936" s="380"/>
      <c r="L15936" s="380"/>
      <c r="M15936" s="380"/>
      <c r="N15936" s="380"/>
      <c r="O15936" s="380"/>
      <c r="P15936" s="380"/>
      <c r="Q15936" s="380"/>
      <c r="R15936" s="380"/>
      <c r="S15936" s="380"/>
      <c r="T15936" s="380"/>
      <c r="U15936" s="380"/>
      <c r="V15936" s="380"/>
      <c r="W15936" s="380"/>
      <c r="X15936" s="380"/>
      <c r="Y15936" s="380"/>
      <c r="Z15936" s="380"/>
      <c r="AA15936" s="380"/>
      <c r="AF15936" s="326"/>
    </row>
    <row r="15937" spans="1:32" x14ac:dyDescent="0.25">
      <c r="A15937" s="44" t="s">
        <v>4314</v>
      </c>
      <c r="B15937" s="44" t="s">
        <v>16355</v>
      </c>
      <c r="C15937" s="45" t="s">
        <v>5416</v>
      </c>
      <c r="D15937" s="93" t="s">
        <v>3876</v>
      </c>
      <c r="E15937" s="359">
        <f>DATE(2027,10,7)</f>
        <v>46667</v>
      </c>
      <c r="F15937" s="93"/>
      <c r="G15937" s="93"/>
      <c r="H15937" s="93"/>
      <c r="I15937" s="99"/>
      <c r="J15937" s="99"/>
      <c r="K15937" s="99"/>
      <c r="L15937" s="99"/>
      <c r="M15937" s="99"/>
      <c r="N15937" s="99"/>
      <c r="O15937" s="99"/>
      <c r="P15937" s="99"/>
      <c r="Q15937" s="99"/>
      <c r="R15937" s="99"/>
      <c r="S15937" s="99"/>
      <c r="T15937" s="99"/>
      <c r="U15937" s="99"/>
      <c r="V15937" s="99"/>
      <c r="W15937" s="99"/>
      <c r="X15937" s="99"/>
      <c r="Y15937" s="99"/>
      <c r="Z15937" s="99"/>
      <c r="AF15937" s="326"/>
    </row>
    <row r="15938" spans="1:32" x14ac:dyDescent="0.25">
      <c r="A15938" s="44" t="s">
        <v>4314</v>
      </c>
      <c r="B15938" s="44" t="s">
        <v>1620</v>
      </c>
      <c r="C15938" s="45" t="s">
        <v>2291</v>
      </c>
      <c r="D15938" s="45" t="s">
        <v>10697</v>
      </c>
      <c r="E15938" s="45" t="s">
        <v>10638</v>
      </c>
      <c r="F15938" s="93"/>
      <c r="G15938" s="93"/>
      <c r="H15938" s="93"/>
      <c r="I15938" s="99"/>
      <c r="J15938" s="99"/>
      <c r="K15938" s="99"/>
      <c r="L15938" s="44"/>
      <c r="M15938" s="44"/>
      <c r="N15938" s="99"/>
      <c r="O15938" s="99"/>
      <c r="P15938" s="99"/>
      <c r="Q15938" s="99"/>
      <c r="R15938" s="99"/>
      <c r="S15938" s="99"/>
      <c r="T15938" s="99"/>
      <c r="U15938" s="99"/>
      <c r="V15938" s="99"/>
      <c r="W15938" s="99"/>
      <c r="X15938" s="99"/>
      <c r="Y15938" s="99"/>
      <c r="Z15938" s="99"/>
      <c r="AF15938" s="326"/>
    </row>
    <row r="15939" spans="1:32" x14ac:dyDescent="0.25">
      <c r="A15939" s="44" t="s">
        <v>4314</v>
      </c>
      <c r="B15939" s="44" t="s">
        <v>4315</v>
      </c>
      <c r="C15939" s="45" t="s">
        <v>4316</v>
      </c>
      <c r="D15939" s="45" t="s">
        <v>10697</v>
      </c>
      <c r="E15939" s="45" t="s">
        <v>4317</v>
      </c>
      <c r="F15939" s="93"/>
      <c r="G15939" s="93"/>
      <c r="H15939" s="93"/>
      <c r="I15939" s="99"/>
      <c r="J15939" s="99"/>
      <c r="K15939" s="99"/>
      <c r="L15939" s="44"/>
      <c r="M15939" s="44"/>
      <c r="N15939" s="99"/>
      <c r="O15939" s="99"/>
      <c r="P15939" s="99"/>
      <c r="Q15939" s="99"/>
      <c r="R15939" s="99"/>
      <c r="S15939" s="99"/>
      <c r="T15939" s="99"/>
      <c r="U15939" s="99"/>
      <c r="V15939" s="99"/>
      <c r="W15939" s="99"/>
      <c r="X15939" s="99"/>
      <c r="Y15939" s="99"/>
      <c r="Z15939" s="99"/>
      <c r="AF15939" s="326"/>
    </row>
    <row r="15940" spans="1:32" x14ac:dyDescent="0.3">
      <c r="A15940" s="372" t="s">
        <v>12077</v>
      </c>
      <c r="B15940" s="372" t="s">
        <v>1207</v>
      </c>
      <c r="C15940" s="125" t="s">
        <v>11906</v>
      </c>
      <c r="D15940" s="32" t="s">
        <v>20621</v>
      </c>
      <c r="E15940" s="125" t="s">
        <v>7992</v>
      </c>
      <c r="F15940" s="125" t="s">
        <v>1236</v>
      </c>
      <c r="G15940" s="125" t="s">
        <v>1237</v>
      </c>
      <c r="AF15940" s="326"/>
    </row>
    <row r="15941" spans="1:32" x14ac:dyDescent="0.25">
      <c r="A15941" s="44" t="s">
        <v>17274</v>
      </c>
      <c r="B15941" s="44" t="s">
        <v>3598</v>
      </c>
      <c r="C15941" s="45">
        <v>250303</v>
      </c>
      <c r="D15941" s="45" t="s">
        <v>12340</v>
      </c>
      <c r="E15941" s="45" t="s">
        <v>12896</v>
      </c>
      <c r="AF15941" s="326"/>
    </row>
    <row r="15942" spans="1:32" x14ac:dyDescent="0.25">
      <c r="A15942" s="44" t="s">
        <v>7609</v>
      </c>
      <c r="B15942" s="44" t="s">
        <v>2433</v>
      </c>
      <c r="C15942" s="45">
        <v>230105</v>
      </c>
      <c r="D15942" s="45" t="s">
        <v>12340</v>
      </c>
      <c r="E15942" s="45" t="s">
        <v>5580</v>
      </c>
      <c r="AF15942" s="326"/>
    </row>
    <row r="15943" spans="1:32" x14ac:dyDescent="0.25">
      <c r="A15943" s="44" t="s">
        <v>13010</v>
      </c>
      <c r="B15943" s="44" t="s">
        <v>4473</v>
      </c>
      <c r="C15943" s="45">
        <v>241002</v>
      </c>
      <c r="D15943" s="45" t="s">
        <v>12340</v>
      </c>
      <c r="E15943" s="45" t="s">
        <v>5650</v>
      </c>
      <c r="AF15943" s="326"/>
    </row>
    <row r="15944" spans="1:32" x14ac:dyDescent="0.3">
      <c r="A15944" s="372" t="s">
        <v>20568</v>
      </c>
      <c r="B15944" s="372" t="s">
        <v>1217</v>
      </c>
      <c r="C15944" s="125" t="s">
        <v>20617</v>
      </c>
      <c r="D15944" s="32" t="s">
        <v>20621</v>
      </c>
      <c r="E15944" s="125" t="s">
        <v>10032</v>
      </c>
      <c r="F15944" s="125" t="s">
        <v>1237</v>
      </c>
      <c r="G15944" s="125" t="s">
        <v>1237</v>
      </c>
      <c r="AF15944" s="326"/>
    </row>
    <row r="15945" spans="1:32" x14ac:dyDescent="0.25">
      <c r="A15945" s="44" t="s">
        <v>1586</v>
      </c>
      <c r="B15945" s="44" t="s">
        <v>2282</v>
      </c>
      <c r="C15945" s="45" t="s">
        <v>5317</v>
      </c>
      <c r="D15945" s="93" t="s">
        <v>18817</v>
      </c>
      <c r="E15945" s="45" t="s">
        <v>9349</v>
      </c>
      <c r="F15945" s="379"/>
      <c r="G15945" s="379"/>
      <c r="H15945" s="379"/>
      <c r="I15945" s="380"/>
      <c r="J15945" s="380"/>
      <c r="K15945" s="380"/>
      <c r="L15945" s="380"/>
      <c r="M15945" s="380"/>
      <c r="N15945" s="380"/>
      <c r="O15945" s="380"/>
      <c r="P15945" s="380"/>
      <c r="Q15945" s="380"/>
      <c r="R15945" s="380"/>
      <c r="S15945" s="380"/>
      <c r="T15945" s="380"/>
      <c r="U15945" s="380"/>
      <c r="V15945" s="380"/>
      <c r="W15945" s="380"/>
      <c r="X15945" s="380"/>
      <c r="Y15945" s="380"/>
      <c r="Z15945" s="380"/>
      <c r="AA15945" s="380"/>
      <c r="AF15945" s="326"/>
    </row>
    <row r="15946" spans="1:32" x14ac:dyDescent="0.25">
      <c r="A15946" s="44" t="s">
        <v>1586</v>
      </c>
      <c r="B15946" s="44" t="s">
        <v>2282</v>
      </c>
      <c r="C15946" s="45" t="s">
        <v>5317</v>
      </c>
      <c r="D15946" s="45" t="s">
        <v>10697</v>
      </c>
      <c r="E15946" s="46">
        <v>46446</v>
      </c>
      <c r="F15946" s="93"/>
      <c r="G15946" s="93"/>
      <c r="H15946" s="93"/>
      <c r="I15946" s="99"/>
      <c r="J15946" s="99"/>
      <c r="K15946" s="99"/>
      <c r="L15946" s="44"/>
      <c r="M15946" s="44"/>
      <c r="N15946" s="99"/>
      <c r="O15946" s="99"/>
      <c r="P15946" s="99"/>
      <c r="Q15946" s="99"/>
      <c r="R15946" s="99"/>
      <c r="S15946" s="99"/>
      <c r="T15946" s="99"/>
      <c r="U15946" s="99"/>
      <c r="V15946" s="99"/>
      <c r="W15946" s="99"/>
      <c r="X15946" s="99"/>
      <c r="Y15946" s="99"/>
      <c r="Z15946" s="99"/>
      <c r="AF15946" s="326"/>
    </row>
    <row r="15947" spans="1:32" x14ac:dyDescent="0.25">
      <c r="A15947" s="44" t="s">
        <v>5817</v>
      </c>
      <c r="B15947" s="44" t="s">
        <v>20344</v>
      </c>
      <c r="C15947" s="45" t="s">
        <v>8813</v>
      </c>
      <c r="D15947" s="32" t="s">
        <v>12570</v>
      </c>
      <c r="E15947" s="46">
        <v>46387</v>
      </c>
      <c r="AF15947" s="326"/>
    </row>
    <row r="15948" spans="1:32" x14ac:dyDescent="0.25">
      <c r="A15948" s="44" t="s">
        <v>17912</v>
      </c>
      <c r="B15948" s="44" t="s">
        <v>20394</v>
      </c>
      <c r="C15948" s="45" t="s">
        <v>17907</v>
      </c>
      <c r="D15948" s="32" t="s">
        <v>12570</v>
      </c>
      <c r="E15948" s="46">
        <v>46446</v>
      </c>
      <c r="AF15948" s="326"/>
    </row>
    <row r="15949" spans="1:32" x14ac:dyDescent="0.25">
      <c r="A15949" s="44" t="s">
        <v>14746</v>
      </c>
      <c r="B15949" s="44" t="s">
        <v>13126</v>
      </c>
      <c r="C15949" s="45">
        <v>14.25</v>
      </c>
      <c r="D15949" s="45" t="s">
        <v>13565</v>
      </c>
      <c r="E15949" s="46">
        <v>47664</v>
      </c>
      <c r="F15949" s="45"/>
      <c r="G15949" s="93"/>
      <c r="H15949" s="93"/>
      <c r="I15949" s="99"/>
      <c r="J15949" s="99"/>
      <c r="K15949" s="99"/>
      <c r="L15949" s="99"/>
      <c r="M15949" s="99"/>
      <c r="N15949" s="99"/>
      <c r="O15949" s="99"/>
      <c r="P15949" s="99"/>
      <c r="Q15949" s="99"/>
      <c r="R15949" s="99"/>
      <c r="S15949" s="99"/>
      <c r="T15949" s="99"/>
      <c r="U15949" s="99"/>
      <c r="V15949" s="99"/>
      <c r="W15949" s="99"/>
      <c r="X15949" s="99"/>
      <c r="Y15949" s="99"/>
      <c r="Z15949" s="99"/>
      <c r="AF15949" s="326"/>
    </row>
    <row r="15950" spans="1:32" x14ac:dyDescent="0.25">
      <c r="A15950" s="44" t="s">
        <v>13786</v>
      </c>
      <c r="B15950" s="44" t="s">
        <v>5447</v>
      </c>
      <c r="C15950" s="45">
        <v>240804</v>
      </c>
      <c r="D15950" s="45" t="s">
        <v>12340</v>
      </c>
      <c r="E15950" s="45" t="s">
        <v>12234</v>
      </c>
      <c r="AF15950" s="326"/>
    </row>
    <row r="15951" spans="1:32" x14ac:dyDescent="0.25">
      <c r="A15951" s="44" t="s">
        <v>11695</v>
      </c>
      <c r="B15951" s="44" t="s">
        <v>10031</v>
      </c>
      <c r="C15951" s="45">
        <v>240101</v>
      </c>
      <c r="D15951" s="45" t="s">
        <v>12340</v>
      </c>
      <c r="E15951" s="45" t="s">
        <v>10032</v>
      </c>
      <c r="AF15951" s="326"/>
    </row>
    <row r="15952" spans="1:32" x14ac:dyDescent="0.3">
      <c r="A15952" s="372" t="s">
        <v>17560</v>
      </c>
      <c r="B15952" s="372" t="s">
        <v>12190</v>
      </c>
      <c r="C15952" s="125" t="s">
        <v>12191</v>
      </c>
      <c r="D15952" s="32" t="s">
        <v>20621</v>
      </c>
      <c r="E15952" s="125" t="s">
        <v>5239</v>
      </c>
      <c r="F15952" s="125" t="s">
        <v>1237</v>
      </c>
      <c r="G15952" s="125" t="s">
        <v>1237</v>
      </c>
      <c r="AF15952" s="326"/>
    </row>
    <row r="15953" spans="1:32" x14ac:dyDescent="0.25">
      <c r="A15953" s="44" t="s">
        <v>13464</v>
      </c>
      <c r="B15953" s="44" t="s">
        <v>13162</v>
      </c>
      <c r="C15953" s="45">
        <v>29.23</v>
      </c>
      <c r="D15953" s="45" t="s">
        <v>13565</v>
      </c>
      <c r="E15953" s="46">
        <v>46934</v>
      </c>
      <c r="F15953" s="45"/>
      <c r="G15953" s="93"/>
      <c r="H15953" s="93"/>
      <c r="I15953" s="99"/>
      <c r="J15953" s="99"/>
      <c r="K15953" s="99"/>
      <c r="L15953" s="99"/>
      <c r="M15953" s="99"/>
      <c r="N15953" s="99"/>
      <c r="O15953" s="99"/>
      <c r="P15953" s="99"/>
      <c r="Q15953" s="99"/>
      <c r="R15953" s="99"/>
      <c r="S15953" s="99"/>
      <c r="T15953" s="99"/>
      <c r="U15953" s="99"/>
      <c r="V15953" s="99"/>
      <c r="W15953" s="99"/>
      <c r="X15953" s="99"/>
      <c r="Y15953" s="99"/>
      <c r="Z15953" s="99"/>
      <c r="AF15953" s="326"/>
    </row>
    <row r="15954" spans="1:32" x14ac:dyDescent="0.3">
      <c r="A15954" s="372" t="s">
        <v>20199</v>
      </c>
      <c r="B15954" s="372" t="s">
        <v>2383</v>
      </c>
      <c r="C15954" s="125" t="s">
        <v>20257</v>
      </c>
      <c r="D15954" s="32" t="s">
        <v>20621</v>
      </c>
      <c r="E15954" s="125" t="s">
        <v>8976</v>
      </c>
      <c r="F15954" s="125" t="s">
        <v>1236</v>
      </c>
      <c r="G15954" s="125" t="s">
        <v>1237</v>
      </c>
      <c r="AF15954" s="326"/>
    </row>
    <row r="15955" spans="1:32" x14ac:dyDescent="0.3">
      <c r="A15955" s="372" t="s">
        <v>2803</v>
      </c>
      <c r="B15955" s="372" t="s">
        <v>2787</v>
      </c>
      <c r="C15955" s="125" t="s">
        <v>8393</v>
      </c>
      <c r="D15955" s="32" t="s">
        <v>20621</v>
      </c>
      <c r="E15955" s="125" t="s">
        <v>4471</v>
      </c>
      <c r="F15955" s="125" t="s">
        <v>1236</v>
      </c>
      <c r="G15955" s="125" t="s">
        <v>1237</v>
      </c>
      <c r="AF15955" s="326"/>
    </row>
    <row r="15956" spans="1:32" x14ac:dyDescent="0.25">
      <c r="A15956" s="44" t="s">
        <v>14747</v>
      </c>
      <c r="B15956" s="44" t="s">
        <v>13127</v>
      </c>
      <c r="C15956" s="45">
        <v>13.25</v>
      </c>
      <c r="D15956" s="45" t="s">
        <v>13565</v>
      </c>
      <c r="E15956" s="46">
        <v>47664</v>
      </c>
      <c r="F15956" s="45"/>
      <c r="G15956" s="93"/>
      <c r="H15956" s="93"/>
      <c r="I15956" s="99"/>
      <c r="J15956" s="99"/>
      <c r="K15956" s="99"/>
      <c r="L15956" s="99"/>
      <c r="M15956" s="99"/>
      <c r="N15956" s="99"/>
      <c r="O15956" s="99"/>
      <c r="P15956" s="99"/>
      <c r="Q15956" s="99"/>
      <c r="R15956" s="99"/>
      <c r="S15956" s="99"/>
      <c r="T15956" s="99"/>
      <c r="U15956" s="99"/>
      <c r="V15956" s="99"/>
      <c r="W15956" s="99"/>
      <c r="X15956" s="99"/>
      <c r="Y15956" s="99"/>
      <c r="Z15956" s="99"/>
      <c r="AF15956" s="326"/>
    </row>
    <row r="15957" spans="1:32" x14ac:dyDescent="0.3">
      <c r="A15957" s="372" t="s">
        <v>8763</v>
      </c>
      <c r="B15957" s="372" t="s">
        <v>8720</v>
      </c>
      <c r="C15957" s="125" t="s">
        <v>8721</v>
      </c>
      <c r="D15957" s="32" t="s">
        <v>20621</v>
      </c>
      <c r="E15957" s="125" t="s">
        <v>8524</v>
      </c>
      <c r="F15957" s="125" t="s">
        <v>1236</v>
      </c>
      <c r="G15957" s="125" t="s">
        <v>1237</v>
      </c>
      <c r="AF15957" s="326"/>
    </row>
    <row r="15958" spans="1:32" x14ac:dyDescent="0.3">
      <c r="A15958" s="372" t="s">
        <v>6240</v>
      </c>
      <c r="B15958" s="372" t="s">
        <v>8720</v>
      </c>
      <c r="C15958" s="125" t="s">
        <v>8721</v>
      </c>
      <c r="D15958" s="32" t="s">
        <v>20621</v>
      </c>
      <c r="E15958" s="125" t="s">
        <v>8524</v>
      </c>
      <c r="F15958" s="125" t="s">
        <v>1236</v>
      </c>
      <c r="G15958" s="125" t="s">
        <v>1237</v>
      </c>
      <c r="AF15958" s="326"/>
    </row>
    <row r="15959" spans="1:32" x14ac:dyDescent="0.3">
      <c r="A15959" s="372" t="s">
        <v>6240</v>
      </c>
      <c r="B15959" s="372" t="s">
        <v>8716</v>
      </c>
      <c r="C15959" s="125" t="s">
        <v>8717</v>
      </c>
      <c r="D15959" s="32" t="s">
        <v>20621</v>
      </c>
      <c r="E15959" s="125" t="s">
        <v>8524</v>
      </c>
      <c r="F15959" s="125" t="s">
        <v>1236</v>
      </c>
      <c r="G15959" s="125" t="s">
        <v>1237</v>
      </c>
      <c r="AF15959" s="326"/>
    </row>
    <row r="15960" spans="1:32" x14ac:dyDescent="0.25">
      <c r="A15960" s="135" t="s">
        <v>6240</v>
      </c>
      <c r="B15960" s="131" t="s">
        <v>1251</v>
      </c>
      <c r="C15960" s="96" t="s">
        <v>6208</v>
      </c>
      <c r="D15960" s="96" t="s">
        <v>1250</v>
      </c>
      <c r="E15960" s="94">
        <v>46228</v>
      </c>
      <c r="F15960" s="93"/>
      <c r="G15960" s="93"/>
      <c r="H15960" s="93"/>
      <c r="I15960" s="99"/>
      <c r="J15960" s="99"/>
      <c r="K15960" s="99"/>
      <c r="L15960" s="44"/>
      <c r="M15960" s="44"/>
      <c r="N15960" s="99"/>
      <c r="O15960" s="99"/>
      <c r="P15960" s="99"/>
      <c r="Q15960" s="99"/>
      <c r="R15960" s="99"/>
      <c r="S15960" s="99"/>
      <c r="T15960" s="99"/>
      <c r="U15960" s="99"/>
      <c r="V15960" s="99"/>
      <c r="W15960" s="99"/>
      <c r="X15960" s="99"/>
      <c r="Y15960" s="99"/>
      <c r="Z15960" s="99"/>
      <c r="AA15960" s="380"/>
      <c r="AF15960" s="326"/>
    </row>
    <row r="15961" spans="1:32" x14ac:dyDescent="0.25">
      <c r="A15961" s="135" t="s">
        <v>1153</v>
      </c>
      <c r="B15961" s="131" t="s">
        <v>6315</v>
      </c>
      <c r="C15961" s="96" t="s">
        <v>6316</v>
      </c>
      <c r="D15961" s="96" t="s">
        <v>1250</v>
      </c>
      <c r="E15961" s="112">
        <v>46235</v>
      </c>
      <c r="F15961" s="93"/>
      <c r="G15961" s="93"/>
      <c r="H15961" s="93"/>
      <c r="I15961" s="99"/>
      <c r="J15961" s="99"/>
      <c r="K15961" s="99"/>
      <c r="L15961" s="44"/>
      <c r="M15961" s="44"/>
      <c r="N15961" s="99"/>
      <c r="O15961" s="99"/>
      <c r="P15961" s="99"/>
      <c r="Q15961" s="99"/>
      <c r="R15961" s="99"/>
      <c r="S15961" s="99"/>
      <c r="T15961" s="99"/>
      <c r="U15961" s="99"/>
      <c r="V15961" s="99"/>
      <c r="W15961" s="99"/>
      <c r="X15961" s="99"/>
      <c r="Y15961" s="99"/>
      <c r="Z15961" s="99"/>
      <c r="AA15961" s="380"/>
      <c r="AF15961" s="326"/>
    </row>
    <row r="15962" spans="1:32" x14ac:dyDescent="0.25">
      <c r="A15962" s="44" t="s">
        <v>20275</v>
      </c>
      <c r="B15962" s="44" t="s">
        <v>20350</v>
      </c>
      <c r="C15962" s="45" t="s">
        <v>20351</v>
      </c>
      <c r="D15962" s="32" t="s">
        <v>12570</v>
      </c>
      <c r="E15962" s="46">
        <v>46507</v>
      </c>
      <c r="AF15962" s="326"/>
    </row>
    <row r="15963" spans="1:32" x14ac:dyDescent="0.25">
      <c r="A15963" s="44" t="s">
        <v>8352</v>
      </c>
      <c r="B15963" s="44" t="s">
        <v>7650</v>
      </c>
      <c r="C15963" s="45">
        <v>230504</v>
      </c>
      <c r="D15963" s="45" t="s">
        <v>12340</v>
      </c>
      <c r="E15963" s="45" t="s">
        <v>7651</v>
      </c>
      <c r="AF15963" s="326"/>
    </row>
    <row r="15964" spans="1:32" x14ac:dyDescent="0.25">
      <c r="A15964" s="44" t="s">
        <v>12309</v>
      </c>
      <c r="B15964" s="44" t="s">
        <v>18988</v>
      </c>
      <c r="C15964" s="45">
        <v>240901</v>
      </c>
      <c r="D15964" s="45" t="s">
        <v>12340</v>
      </c>
      <c r="E15964" s="45" t="s">
        <v>5075</v>
      </c>
      <c r="AF15964" s="326"/>
    </row>
    <row r="15965" spans="1:32" x14ac:dyDescent="0.25">
      <c r="A15965" s="44" t="s">
        <v>12310</v>
      </c>
      <c r="B15965" s="44" t="s">
        <v>18988</v>
      </c>
      <c r="C15965" s="45">
        <v>240901</v>
      </c>
      <c r="D15965" s="45" t="s">
        <v>12340</v>
      </c>
      <c r="E15965" s="45" t="s">
        <v>5075</v>
      </c>
      <c r="AF15965" s="326"/>
    </row>
    <row r="15966" spans="1:32" x14ac:dyDescent="0.25">
      <c r="A15966" s="44" t="s">
        <v>12653</v>
      </c>
      <c r="B15966" s="44" t="s">
        <v>20404</v>
      </c>
      <c r="C15966" s="45" t="s">
        <v>12652</v>
      </c>
      <c r="D15966" s="32" t="s">
        <v>12570</v>
      </c>
      <c r="E15966" s="46">
        <v>46356</v>
      </c>
      <c r="AF15966" s="326"/>
    </row>
    <row r="15967" spans="1:32" x14ac:dyDescent="0.25">
      <c r="A15967" s="44" t="s">
        <v>12311</v>
      </c>
      <c r="B15967" s="44" t="s">
        <v>18988</v>
      </c>
      <c r="C15967" s="45">
        <v>240901</v>
      </c>
      <c r="D15967" s="45" t="s">
        <v>12340</v>
      </c>
      <c r="E15967" s="45" t="s">
        <v>5075</v>
      </c>
      <c r="AF15967" s="326"/>
    </row>
    <row r="15968" spans="1:32" x14ac:dyDescent="0.3">
      <c r="A15968" s="92" t="s">
        <v>14035</v>
      </c>
      <c r="B15968" s="92" t="s">
        <v>1360</v>
      </c>
      <c r="C15968" s="349" t="s">
        <v>4999</v>
      </c>
      <c r="D15968" s="349" t="s">
        <v>14041</v>
      </c>
      <c r="E15968" s="351">
        <v>47118</v>
      </c>
      <c r="F15968" s="93"/>
      <c r="G15968" s="93"/>
      <c r="H15968" s="93"/>
      <c r="I15968" s="99"/>
      <c r="J15968" s="99"/>
      <c r="K15968" s="99"/>
      <c r="L15968" s="99"/>
      <c r="M15968" s="99"/>
      <c r="N15968" s="99"/>
      <c r="O15968" s="99"/>
      <c r="P15968" s="99"/>
      <c r="Q15968" s="99"/>
      <c r="R15968" s="99"/>
      <c r="S15968" s="99"/>
      <c r="T15968" s="99"/>
      <c r="U15968" s="99"/>
      <c r="V15968" s="99"/>
      <c r="W15968" s="99"/>
      <c r="X15968" s="99"/>
      <c r="Y15968" s="99"/>
      <c r="Z15968" s="99"/>
      <c r="AF15968" s="326"/>
    </row>
    <row r="15969" spans="1:32" ht="14.4" x14ac:dyDescent="0.3">
      <c r="A15969" s="385" t="s">
        <v>1314</v>
      </c>
      <c r="B15969" s="385" t="s">
        <v>1360</v>
      </c>
      <c r="C15969" s="387" t="s">
        <v>4999</v>
      </c>
      <c r="D15969" s="93" t="s">
        <v>5007</v>
      </c>
      <c r="E15969" s="389" t="s">
        <v>10500</v>
      </c>
      <c r="AF15969" s="326"/>
    </row>
    <row r="15970" spans="1:32" x14ac:dyDescent="0.25">
      <c r="A15970" s="99" t="s">
        <v>1865</v>
      </c>
      <c r="B15970" s="92" t="s">
        <v>4175</v>
      </c>
      <c r="C15970" s="93" t="s">
        <v>16735</v>
      </c>
      <c r="D15970" s="93" t="s">
        <v>1250</v>
      </c>
      <c r="E15970" s="94">
        <v>46316</v>
      </c>
      <c r="F15970" s="93"/>
      <c r="G15970" s="93"/>
      <c r="H15970" s="93" t="s">
        <v>1236</v>
      </c>
      <c r="I15970" s="99"/>
      <c r="J15970" s="99"/>
      <c r="K15970" s="99"/>
      <c r="L15970" s="44"/>
      <c r="M15970" s="44"/>
      <c r="N15970" s="99"/>
      <c r="O15970" s="99"/>
      <c r="P15970" s="99"/>
      <c r="Q15970" s="99"/>
      <c r="R15970" s="99"/>
      <c r="S15970" s="99"/>
      <c r="T15970" s="99"/>
      <c r="U15970" s="99"/>
      <c r="V15970" s="99"/>
      <c r="W15970" s="99"/>
      <c r="X15970" s="99"/>
      <c r="Y15970" s="99"/>
      <c r="Z15970" s="99"/>
      <c r="AA15970" s="380"/>
      <c r="AF15970" s="326"/>
    </row>
    <row r="15971" spans="1:32" x14ac:dyDescent="0.25">
      <c r="A15971" s="44" t="s">
        <v>9723</v>
      </c>
      <c r="B15971" s="44" t="s">
        <v>16079</v>
      </c>
      <c r="C15971" s="45" t="s">
        <v>14982</v>
      </c>
      <c r="D15971" s="93" t="s">
        <v>3876</v>
      </c>
      <c r="E15971" s="359">
        <f>DATE(2029,4,23)</f>
        <v>47231</v>
      </c>
      <c r="F15971" s="93"/>
      <c r="G15971" s="93"/>
      <c r="H15971" s="93"/>
      <c r="I15971" s="99"/>
      <c r="J15971" s="99"/>
      <c r="K15971" s="99"/>
      <c r="L15971" s="99"/>
      <c r="M15971" s="99"/>
      <c r="N15971" s="99"/>
      <c r="O15971" s="99"/>
      <c r="P15971" s="99"/>
      <c r="Q15971" s="99"/>
      <c r="R15971" s="99"/>
      <c r="S15971" s="99"/>
      <c r="T15971" s="99"/>
      <c r="U15971" s="99"/>
      <c r="V15971" s="99"/>
      <c r="W15971" s="99"/>
      <c r="X15971" s="99"/>
      <c r="Y15971" s="99"/>
      <c r="Z15971" s="99"/>
      <c r="AF15971" s="326"/>
    </row>
    <row r="15972" spans="1:32" x14ac:dyDescent="0.25">
      <c r="A15972" s="44" t="s">
        <v>1587</v>
      </c>
      <c r="B15972" s="44" t="s">
        <v>4313</v>
      </c>
      <c r="C15972" s="45" t="s">
        <v>15185</v>
      </c>
      <c r="D15972" s="45" t="s">
        <v>12177</v>
      </c>
      <c r="E15972" s="46">
        <v>46843</v>
      </c>
      <c r="F15972" s="93"/>
      <c r="G15972" s="93"/>
      <c r="H15972" s="93"/>
      <c r="I15972" s="99"/>
      <c r="J15972" s="99"/>
      <c r="K15972" s="99"/>
      <c r="L15972" s="99"/>
      <c r="M15972" s="99"/>
      <c r="N15972" s="99"/>
      <c r="O15972" s="99"/>
      <c r="P15972" s="99"/>
      <c r="Q15972" s="99"/>
      <c r="R15972" s="99"/>
      <c r="S15972" s="99"/>
      <c r="T15972" s="99"/>
      <c r="U15972" s="99"/>
      <c r="V15972" s="99"/>
      <c r="W15972" s="99"/>
      <c r="X15972" s="99"/>
      <c r="Y15972" s="99"/>
      <c r="Z15972" s="99"/>
      <c r="AF15972" s="326"/>
    </row>
    <row r="15973" spans="1:32" x14ac:dyDescent="0.25">
      <c r="A15973" s="44" t="s">
        <v>1587</v>
      </c>
      <c r="B15973" s="44" t="s">
        <v>4313</v>
      </c>
      <c r="C15973" s="45" t="s">
        <v>15187</v>
      </c>
      <c r="D15973" s="45" t="s">
        <v>12177</v>
      </c>
      <c r="E15973" s="45" t="s">
        <v>5580</v>
      </c>
      <c r="F15973" s="93"/>
      <c r="G15973" s="93"/>
      <c r="H15973" s="93"/>
      <c r="I15973" s="99"/>
      <c r="J15973" s="99"/>
      <c r="K15973" s="99"/>
      <c r="L15973" s="99"/>
      <c r="M15973" s="99"/>
      <c r="N15973" s="99"/>
      <c r="O15973" s="99"/>
      <c r="P15973" s="99"/>
      <c r="Q15973" s="99"/>
      <c r="R15973" s="99"/>
      <c r="S15973" s="99"/>
      <c r="T15973" s="99"/>
      <c r="U15973" s="99"/>
      <c r="V15973" s="99"/>
      <c r="W15973" s="99"/>
      <c r="X15973" s="99"/>
      <c r="Y15973" s="99"/>
      <c r="Z15973" s="99"/>
      <c r="AF15973" s="326"/>
    </row>
    <row r="15974" spans="1:32" x14ac:dyDescent="0.25">
      <c r="A15974" s="44" t="s">
        <v>1587</v>
      </c>
      <c r="B15974" s="44" t="s">
        <v>4313</v>
      </c>
      <c r="C15974" s="45" t="s">
        <v>15187</v>
      </c>
      <c r="D15974" s="93" t="s">
        <v>18817</v>
      </c>
      <c r="E15974" s="45" t="s">
        <v>5580</v>
      </c>
      <c r="F15974" s="379"/>
      <c r="G15974" s="379"/>
      <c r="H15974" s="379"/>
      <c r="I15974" s="380"/>
      <c r="J15974" s="380"/>
      <c r="K15974" s="380"/>
      <c r="L15974" s="380"/>
      <c r="M15974" s="380"/>
      <c r="N15974" s="380"/>
      <c r="O15974" s="380"/>
      <c r="P15974" s="380"/>
      <c r="Q15974" s="380"/>
      <c r="R15974" s="380"/>
      <c r="S15974" s="380"/>
      <c r="T15974" s="380"/>
      <c r="U15974" s="380"/>
      <c r="V15974" s="380"/>
      <c r="W15974" s="380"/>
      <c r="X15974" s="380"/>
      <c r="Y15974" s="380"/>
      <c r="Z15974" s="380"/>
      <c r="AA15974" s="380"/>
      <c r="AF15974" s="326"/>
    </row>
    <row r="15975" spans="1:32" x14ac:dyDescent="0.25">
      <c r="A15975" s="44" t="s">
        <v>5700</v>
      </c>
      <c r="B15975" s="44" t="s">
        <v>2433</v>
      </c>
      <c r="C15975" s="45">
        <v>220105</v>
      </c>
      <c r="D15975" s="45" t="s">
        <v>12340</v>
      </c>
      <c r="E15975" s="45" t="s">
        <v>2686</v>
      </c>
      <c r="AF15975" s="326"/>
    </row>
    <row r="15976" spans="1:32" x14ac:dyDescent="0.3">
      <c r="A15976" s="372" t="s">
        <v>1154</v>
      </c>
      <c r="B15976" s="372" t="s">
        <v>3577</v>
      </c>
      <c r="C15976" s="125" t="s">
        <v>11919</v>
      </c>
      <c r="D15976" s="32" t="s">
        <v>20621</v>
      </c>
      <c r="E15976" s="125" t="s">
        <v>2686</v>
      </c>
      <c r="F15976" s="125" t="s">
        <v>1236</v>
      </c>
      <c r="G15976" s="125" t="s">
        <v>1237</v>
      </c>
      <c r="AF15976" s="326"/>
    </row>
    <row r="15977" spans="1:32" x14ac:dyDescent="0.3">
      <c r="A15977" s="385" t="s">
        <v>8623</v>
      </c>
      <c r="B15977" s="385" t="s">
        <v>1339</v>
      </c>
      <c r="C15977" s="387">
        <v>24027</v>
      </c>
      <c r="D15977" s="93" t="s">
        <v>5007</v>
      </c>
      <c r="E15977" s="388">
        <v>46507</v>
      </c>
      <c r="AF15977" s="326"/>
    </row>
    <row r="15978" spans="1:32" x14ac:dyDescent="0.25">
      <c r="A15978" s="44" t="s">
        <v>19772</v>
      </c>
      <c r="B15978" s="44" t="s">
        <v>3597</v>
      </c>
      <c r="C15978" s="45">
        <v>250503</v>
      </c>
      <c r="D15978" s="45" t="s">
        <v>12340</v>
      </c>
      <c r="E15978" s="45" t="s">
        <v>16904</v>
      </c>
      <c r="AF15978" s="326"/>
    </row>
    <row r="15979" spans="1:32" x14ac:dyDescent="0.25">
      <c r="A15979" s="76" t="s">
        <v>6241</v>
      </c>
      <c r="B15979" s="76" t="s">
        <v>1453</v>
      </c>
      <c r="C15979" s="45" t="s">
        <v>6231</v>
      </c>
      <c r="D15979" s="45" t="s">
        <v>1250</v>
      </c>
      <c r="E15979" s="94">
        <v>46341</v>
      </c>
      <c r="F15979" s="93"/>
      <c r="G15979" s="93"/>
      <c r="H15979" s="93"/>
      <c r="I15979" s="99"/>
      <c r="J15979" s="99"/>
      <c r="K15979" s="99"/>
      <c r="L15979" s="44"/>
      <c r="M15979" s="44"/>
      <c r="N15979" s="99"/>
      <c r="O15979" s="99"/>
      <c r="P15979" s="99"/>
      <c r="Q15979" s="99"/>
      <c r="R15979" s="99"/>
      <c r="S15979" s="99"/>
      <c r="T15979" s="99"/>
      <c r="U15979" s="99"/>
      <c r="V15979" s="99"/>
      <c r="W15979" s="99"/>
      <c r="X15979" s="99"/>
      <c r="Y15979" s="99"/>
      <c r="Z15979" s="99"/>
      <c r="AA15979" s="380"/>
      <c r="AF15979" s="326"/>
    </row>
    <row r="15980" spans="1:32" x14ac:dyDescent="0.25">
      <c r="A15980" s="44" t="s">
        <v>11696</v>
      </c>
      <c r="B15980" s="44" t="s">
        <v>8464</v>
      </c>
      <c r="C15980" s="45">
        <v>230701</v>
      </c>
      <c r="D15980" s="45" t="s">
        <v>12340</v>
      </c>
      <c r="E15980" s="45" t="s">
        <v>4375</v>
      </c>
      <c r="AF15980" s="326"/>
    </row>
    <row r="15981" spans="1:32" x14ac:dyDescent="0.25">
      <c r="A15981" s="44" t="s">
        <v>11696</v>
      </c>
      <c r="B15981" s="44" t="s">
        <v>9032</v>
      </c>
      <c r="C15981" s="45">
        <v>23100201</v>
      </c>
      <c r="D15981" s="45" t="s">
        <v>12340</v>
      </c>
      <c r="E15981" s="45" t="s">
        <v>2628</v>
      </c>
      <c r="AF15981" s="326"/>
    </row>
    <row r="15982" spans="1:32" x14ac:dyDescent="0.25">
      <c r="A15982" s="44" t="s">
        <v>11696</v>
      </c>
      <c r="B15982" s="44" t="s">
        <v>10031</v>
      </c>
      <c r="C15982" s="45">
        <v>240101</v>
      </c>
      <c r="D15982" s="45" t="s">
        <v>12340</v>
      </c>
      <c r="E15982" s="45" t="s">
        <v>10032</v>
      </c>
      <c r="AF15982" s="326"/>
    </row>
    <row r="15983" spans="1:32" x14ac:dyDescent="0.25">
      <c r="A15983" s="44" t="s">
        <v>19773</v>
      </c>
      <c r="B15983" s="44" t="s">
        <v>980</v>
      </c>
      <c r="C15983" s="45">
        <v>260103</v>
      </c>
      <c r="D15983" s="45" t="s">
        <v>12340</v>
      </c>
      <c r="E15983" s="45" t="s">
        <v>8976</v>
      </c>
      <c r="AF15983" s="326"/>
    </row>
    <row r="15984" spans="1:32" x14ac:dyDescent="0.25">
      <c r="A15984" s="44" t="s">
        <v>17275</v>
      </c>
      <c r="B15984" s="44" t="s">
        <v>16907</v>
      </c>
      <c r="C15984" s="45">
        <v>25050401</v>
      </c>
      <c r="D15984" s="45" t="s">
        <v>12340</v>
      </c>
      <c r="E15984" s="45" t="s">
        <v>7651</v>
      </c>
      <c r="AF15984" s="326"/>
    </row>
    <row r="15985" spans="1:32" x14ac:dyDescent="0.25">
      <c r="A15985" s="44" t="s">
        <v>4550</v>
      </c>
      <c r="B15985" s="44" t="s">
        <v>983</v>
      </c>
      <c r="C15985" s="45">
        <v>241102</v>
      </c>
      <c r="D15985" s="45" t="s">
        <v>12340</v>
      </c>
      <c r="E15985" s="45" t="s">
        <v>5650</v>
      </c>
      <c r="AF15985" s="326"/>
    </row>
    <row r="15986" spans="1:32" x14ac:dyDescent="0.25">
      <c r="A15986" s="44" t="s">
        <v>885</v>
      </c>
      <c r="B15986" s="44" t="s">
        <v>3598</v>
      </c>
      <c r="C15986" s="45">
        <v>230301</v>
      </c>
      <c r="D15986" s="45" t="s">
        <v>12340</v>
      </c>
      <c r="E15986" s="45" t="s">
        <v>5580</v>
      </c>
      <c r="AF15986" s="326"/>
    </row>
    <row r="15987" spans="1:32" x14ac:dyDescent="0.25">
      <c r="A15987" s="44" t="s">
        <v>7073</v>
      </c>
      <c r="B15987" s="44" t="s">
        <v>5639</v>
      </c>
      <c r="C15987" s="45">
        <v>23010401</v>
      </c>
      <c r="D15987" s="45" t="s">
        <v>12340</v>
      </c>
      <c r="E15987" s="45" t="s">
        <v>5640</v>
      </c>
      <c r="AF15987" s="326"/>
    </row>
    <row r="15988" spans="1:32" x14ac:dyDescent="0.25">
      <c r="A15988" s="44" t="s">
        <v>7073</v>
      </c>
      <c r="B15988" s="44" t="s">
        <v>3298</v>
      </c>
      <c r="C15988" s="45">
        <v>23010402</v>
      </c>
      <c r="D15988" s="45" t="s">
        <v>12340</v>
      </c>
      <c r="E15988" s="45" t="s">
        <v>5640</v>
      </c>
      <c r="AF15988" s="326"/>
    </row>
    <row r="15989" spans="1:32" x14ac:dyDescent="0.25">
      <c r="A15989" s="44" t="s">
        <v>494</v>
      </c>
      <c r="B15989" s="44" t="s">
        <v>20357</v>
      </c>
      <c r="C15989" s="45" t="s">
        <v>8814</v>
      </c>
      <c r="D15989" s="32" t="s">
        <v>12570</v>
      </c>
      <c r="E15989" s="46">
        <v>46477</v>
      </c>
      <c r="AF15989" s="326"/>
    </row>
    <row r="15990" spans="1:32" x14ac:dyDescent="0.25">
      <c r="A15990" s="44" t="s">
        <v>13787</v>
      </c>
      <c r="B15990" s="44" t="s">
        <v>2433</v>
      </c>
      <c r="C15990" s="45">
        <v>250106</v>
      </c>
      <c r="D15990" s="45" t="s">
        <v>12340</v>
      </c>
      <c r="E15990" s="45" t="s">
        <v>12896</v>
      </c>
      <c r="AF15990" s="326"/>
    </row>
    <row r="15991" spans="1:32" x14ac:dyDescent="0.25">
      <c r="A15991" s="44" t="s">
        <v>13787</v>
      </c>
      <c r="B15991" s="44" t="s">
        <v>3598</v>
      </c>
      <c r="C15991" s="45">
        <v>250303</v>
      </c>
      <c r="D15991" s="45" t="s">
        <v>12340</v>
      </c>
      <c r="E15991" s="45" t="s">
        <v>12896</v>
      </c>
      <c r="AF15991" s="326"/>
    </row>
    <row r="15992" spans="1:32" x14ac:dyDescent="0.25">
      <c r="A15992" s="44" t="s">
        <v>13787</v>
      </c>
      <c r="B15992" s="44" t="s">
        <v>3597</v>
      </c>
      <c r="C15992" s="45">
        <v>250503</v>
      </c>
      <c r="D15992" s="45" t="s">
        <v>12340</v>
      </c>
      <c r="E15992" s="45" t="s">
        <v>16904</v>
      </c>
      <c r="AF15992" s="326"/>
    </row>
    <row r="15993" spans="1:32" x14ac:dyDescent="0.25">
      <c r="A15993" s="44" t="s">
        <v>13787</v>
      </c>
      <c r="B15993" s="44" t="s">
        <v>5460</v>
      </c>
      <c r="C15993" s="45">
        <v>251003</v>
      </c>
      <c r="D15993" s="45" t="s">
        <v>12340</v>
      </c>
      <c r="E15993" s="45" t="s">
        <v>12119</v>
      </c>
      <c r="AF15993" s="326"/>
    </row>
    <row r="15994" spans="1:32" x14ac:dyDescent="0.25">
      <c r="A15994" s="44" t="s">
        <v>13787</v>
      </c>
      <c r="B15994" s="44" t="s">
        <v>1734</v>
      </c>
      <c r="C15994" s="45">
        <v>250301</v>
      </c>
      <c r="D15994" s="45" t="s">
        <v>12340</v>
      </c>
      <c r="E15994" s="45" t="s">
        <v>5580</v>
      </c>
      <c r="AF15994" s="326"/>
    </row>
    <row r="15995" spans="1:32" x14ac:dyDescent="0.25">
      <c r="A15995" s="44" t="s">
        <v>13787</v>
      </c>
      <c r="B15995" s="44" t="s">
        <v>1733</v>
      </c>
      <c r="C15995" s="45">
        <v>250101</v>
      </c>
      <c r="D15995" s="45" t="s">
        <v>12340</v>
      </c>
      <c r="E15995" s="45" t="s">
        <v>13567</v>
      </c>
      <c r="AF15995" s="326"/>
    </row>
    <row r="15996" spans="1:32" x14ac:dyDescent="0.25">
      <c r="A15996" s="44" t="s">
        <v>13787</v>
      </c>
      <c r="B15996" s="44" t="s">
        <v>2212</v>
      </c>
      <c r="C15996" s="45">
        <v>250702</v>
      </c>
      <c r="D15996" s="45" t="s">
        <v>12340</v>
      </c>
      <c r="E15996" s="45" t="s">
        <v>10638</v>
      </c>
      <c r="AF15996" s="326"/>
    </row>
    <row r="15997" spans="1:32" x14ac:dyDescent="0.25">
      <c r="A15997" s="44" t="s">
        <v>13787</v>
      </c>
      <c r="B15997" s="44" t="s">
        <v>2438</v>
      </c>
      <c r="C15997" s="45">
        <v>251001</v>
      </c>
      <c r="D15997" s="45" t="s">
        <v>12340</v>
      </c>
      <c r="E15997" s="45" t="s">
        <v>12119</v>
      </c>
      <c r="AF15997" s="326"/>
    </row>
    <row r="15998" spans="1:32" x14ac:dyDescent="0.25">
      <c r="A15998" s="44" t="s">
        <v>13787</v>
      </c>
      <c r="B15998" s="44" t="s">
        <v>5447</v>
      </c>
      <c r="C15998" s="45">
        <v>250802</v>
      </c>
      <c r="D15998" s="45" t="s">
        <v>12340</v>
      </c>
      <c r="E15998" s="45" t="s">
        <v>10682</v>
      </c>
      <c r="AF15998" s="326"/>
    </row>
    <row r="15999" spans="1:32" x14ac:dyDescent="0.25">
      <c r="A15999" s="44" t="s">
        <v>8873</v>
      </c>
      <c r="B15999" s="44" t="s">
        <v>20344</v>
      </c>
      <c r="C15999" s="45" t="s">
        <v>8813</v>
      </c>
      <c r="D15999" s="32" t="s">
        <v>12570</v>
      </c>
      <c r="E15999" s="46">
        <v>46387</v>
      </c>
      <c r="AF15999" s="326"/>
    </row>
    <row r="16000" spans="1:32" x14ac:dyDescent="0.25">
      <c r="A16000" s="44" t="s">
        <v>19774</v>
      </c>
      <c r="B16000" s="44" t="s">
        <v>5447</v>
      </c>
      <c r="C16000" s="45">
        <v>250802</v>
      </c>
      <c r="D16000" s="45" t="s">
        <v>12340</v>
      </c>
      <c r="E16000" s="45" t="s">
        <v>10682</v>
      </c>
      <c r="AF16000" s="326"/>
    </row>
    <row r="16001" spans="1:32" x14ac:dyDescent="0.25">
      <c r="A16001" s="44" t="s">
        <v>17276</v>
      </c>
      <c r="B16001" s="44" t="s">
        <v>2433</v>
      </c>
      <c r="C16001" s="45">
        <v>250106</v>
      </c>
      <c r="D16001" s="45" t="s">
        <v>12340</v>
      </c>
      <c r="E16001" s="45" t="s">
        <v>12896</v>
      </c>
      <c r="AF16001" s="326"/>
    </row>
    <row r="16002" spans="1:32" x14ac:dyDescent="0.25">
      <c r="A16002" s="44" t="s">
        <v>8353</v>
      </c>
      <c r="B16002" s="44" t="s">
        <v>8373</v>
      </c>
      <c r="C16002" s="45">
        <v>230603</v>
      </c>
      <c r="D16002" s="45" t="s">
        <v>12340</v>
      </c>
      <c r="E16002" s="45" t="s">
        <v>4471</v>
      </c>
      <c r="AF16002" s="326"/>
    </row>
    <row r="16003" spans="1:32" x14ac:dyDescent="0.25">
      <c r="A16003" s="44" t="s">
        <v>8353</v>
      </c>
      <c r="B16003" s="44" t="s">
        <v>8464</v>
      </c>
      <c r="C16003" s="45">
        <v>230701</v>
      </c>
      <c r="D16003" s="45" t="s">
        <v>12340</v>
      </c>
      <c r="E16003" s="45" t="s">
        <v>4375</v>
      </c>
      <c r="AF16003" s="326"/>
    </row>
    <row r="16004" spans="1:32" x14ac:dyDescent="0.25">
      <c r="A16004" s="76" t="s">
        <v>6251</v>
      </c>
      <c r="B16004" s="131" t="s">
        <v>1461</v>
      </c>
      <c r="C16004" s="96" t="s">
        <v>6248</v>
      </c>
      <c r="D16004" s="96" t="s">
        <v>1250</v>
      </c>
      <c r="E16004" s="112">
        <v>46166</v>
      </c>
      <c r="F16004" s="93"/>
      <c r="G16004" s="93"/>
      <c r="H16004" s="93"/>
      <c r="I16004" s="99"/>
      <c r="J16004" s="99"/>
      <c r="K16004" s="99"/>
      <c r="L16004" s="44"/>
      <c r="M16004" s="44"/>
      <c r="N16004" s="99"/>
      <c r="O16004" s="99"/>
      <c r="P16004" s="99"/>
      <c r="Q16004" s="99"/>
      <c r="R16004" s="99"/>
      <c r="S16004" s="99"/>
      <c r="T16004" s="99"/>
      <c r="U16004" s="99"/>
      <c r="V16004" s="99"/>
      <c r="W16004" s="99"/>
      <c r="X16004" s="99"/>
      <c r="Y16004" s="99"/>
      <c r="Z16004" s="99"/>
      <c r="AA16004" s="380"/>
      <c r="AF16004" s="326"/>
    </row>
    <row r="16005" spans="1:32" x14ac:dyDescent="0.25">
      <c r="A16005" s="44" t="s">
        <v>17277</v>
      </c>
      <c r="B16005" s="44" t="s">
        <v>7650</v>
      </c>
      <c r="C16005" s="45">
        <v>230504</v>
      </c>
      <c r="D16005" s="45" t="s">
        <v>12340</v>
      </c>
      <c r="E16005" s="45" t="s">
        <v>7651</v>
      </c>
      <c r="AF16005" s="326"/>
    </row>
    <row r="16006" spans="1:32" x14ac:dyDescent="0.25">
      <c r="A16006" s="44" t="s">
        <v>17277</v>
      </c>
      <c r="B16006" s="44" t="s">
        <v>5447</v>
      </c>
      <c r="C16006" s="45">
        <v>240804</v>
      </c>
      <c r="D16006" s="45" t="s">
        <v>12340</v>
      </c>
      <c r="E16006" s="45" t="s">
        <v>12234</v>
      </c>
      <c r="AF16006" s="326"/>
    </row>
    <row r="16007" spans="1:32" x14ac:dyDescent="0.25">
      <c r="A16007" s="44" t="s">
        <v>17277</v>
      </c>
      <c r="B16007" s="44" t="s">
        <v>2433</v>
      </c>
      <c r="C16007" s="45">
        <v>250106</v>
      </c>
      <c r="D16007" s="45" t="s">
        <v>12340</v>
      </c>
      <c r="E16007" s="45" t="s">
        <v>12896</v>
      </c>
      <c r="AF16007" s="326"/>
    </row>
    <row r="16008" spans="1:32" x14ac:dyDescent="0.25">
      <c r="A16008" s="44" t="s">
        <v>17277</v>
      </c>
      <c r="B16008" s="44" t="s">
        <v>11296</v>
      </c>
      <c r="C16008" s="45">
        <v>240402</v>
      </c>
      <c r="D16008" s="45" t="s">
        <v>12340</v>
      </c>
      <c r="E16008" s="45" t="s">
        <v>5311</v>
      </c>
      <c r="AF16008" s="326"/>
    </row>
    <row r="16009" spans="1:32" x14ac:dyDescent="0.3">
      <c r="A16009" s="372" t="s">
        <v>13946</v>
      </c>
      <c r="B16009" s="372" t="s">
        <v>13870</v>
      </c>
      <c r="C16009" s="125" t="s">
        <v>13871</v>
      </c>
      <c r="D16009" s="32" t="s">
        <v>20621</v>
      </c>
      <c r="E16009" s="125" t="s">
        <v>5650</v>
      </c>
      <c r="F16009" s="125" t="s">
        <v>1236</v>
      </c>
      <c r="G16009" s="125" t="s">
        <v>1237</v>
      </c>
      <c r="AF16009" s="326"/>
    </row>
    <row r="16010" spans="1:32" x14ac:dyDescent="0.25">
      <c r="A16010" s="44" t="s">
        <v>8671</v>
      </c>
      <c r="B16010" s="44" t="s">
        <v>20395</v>
      </c>
      <c r="C16010" s="45" t="s">
        <v>8669</v>
      </c>
      <c r="D16010" s="32" t="s">
        <v>12570</v>
      </c>
      <c r="E16010" s="46">
        <v>46265</v>
      </c>
      <c r="AF16010" s="326"/>
    </row>
    <row r="16011" spans="1:32" x14ac:dyDescent="0.25">
      <c r="A16011" s="44" t="s">
        <v>6242</v>
      </c>
      <c r="B16011" s="92" t="s">
        <v>10390</v>
      </c>
      <c r="C16011" s="56" t="s">
        <v>10120</v>
      </c>
      <c r="D16011" s="146" t="s">
        <v>10389</v>
      </c>
      <c r="E16011" s="107">
        <v>45838</v>
      </c>
      <c r="F16011" s="93"/>
      <c r="G16011" s="93"/>
      <c r="H16011" s="93"/>
      <c r="I16011" s="99"/>
      <c r="J16011" s="99"/>
      <c r="K16011" s="99"/>
      <c r="L16011" s="44"/>
      <c r="M16011" s="44"/>
      <c r="N16011" s="99"/>
      <c r="O16011" s="99"/>
      <c r="P16011" s="99"/>
      <c r="Q16011" s="99"/>
      <c r="R16011" s="99"/>
      <c r="S16011" s="99"/>
      <c r="T16011" s="99"/>
      <c r="U16011" s="99"/>
      <c r="V16011" s="99"/>
      <c r="W16011" s="99"/>
      <c r="X16011" s="99"/>
      <c r="Y16011" s="99"/>
      <c r="Z16011" s="99"/>
      <c r="AF16011" s="326"/>
    </row>
    <row r="16012" spans="1:32" x14ac:dyDescent="0.25">
      <c r="A16012" s="135" t="s">
        <v>6242</v>
      </c>
      <c r="B16012" s="131" t="s">
        <v>1251</v>
      </c>
      <c r="C16012" s="96" t="s">
        <v>6208</v>
      </c>
      <c r="D16012" s="96" t="s">
        <v>1250</v>
      </c>
      <c r="E16012" s="94">
        <v>46228</v>
      </c>
      <c r="F16012" s="93"/>
      <c r="G16012" s="93"/>
      <c r="H16012" s="93"/>
      <c r="I16012" s="99"/>
      <c r="J16012" s="99"/>
      <c r="K16012" s="99"/>
      <c r="L16012" s="44"/>
      <c r="M16012" s="44"/>
      <c r="N16012" s="99"/>
      <c r="O16012" s="99"/>
      <c r="P16012" s="99"/>
      <c r="Q16012" s="99"/>
      <c r="R16012" s="99"/>
      <c r="S16012" s="99"/>
      <c r="T16012" s="99"/>
      <c r="U16012" s="99"/>
      <c r="V16012" s="99"/>
      <c r="W16012" s="99"/>
      <c r="X16012" s="99"/>
      <c r="Y16012" s="99"/>
      <c r="Z16012" s="99"/>
      <c r="AA16012" s="380"/>
      <c r="AF16012" s="326"/>
    </row>
    <row r="16013" spans="1:32" x14ac:dyDescent="0.25">
      <c r="A16013" s="44" t="s">
        <v>9724</v>
      </c>
      <c r="B16013" s="44" t="s">
        <v>15977</v>
      </c>
      <c r="C16013" s="45" t="s">
        <v>7163</v>
      </c>
      <c r="D16013" s="93" t="s">
        <v>3876</v>
      </c>
      <c r="E16013" s="359">
        <f>DATE(2027,4,14)</f>
        <v>46491</v>
      </c>
      <c r="F16013" s="93"/>
      <c r="G16013" s="93"/>
      <c r="H16013" s="93"/>
      <c r="I16013" s="99"/>
      <c r="J16013" s="99"/>
      <c r="K16013" s="99"/>
      <c r="L16013" s="99"/>
      <c r="M16013" s="99"/>
      <c r="N16013" s="99"/>
      <c r="O16013" s="99"/>
      <c r="P16013" s="99"/>
      <c r="Q16013" s="99"/>
      <c r="R16013" s="99"/>
      <c r="S16013" s="99"/>
      <c r="T16013" s="99"/>
      <c r="U16013" s="99"/>
      <c r="V16013" s="99"/>
      <c r="W16013" s="99"/>
      <c r="X16013" s="99"/>
      <c r="Y16013" s="99"/>
      <c r="Z16013" s="99"/>
      <c r="AF16013" s="326"/>
    </row>
    <row r="16014" spans="1:32" x14ac:dyDescent="0.25">
      <c r="A16014" s="44" t="s">
        <v>17461</v>
      </c>
      <c r="B16014" s="44" t="s">
        <v>20385</v>
      </c>
      <c r="C16014" s="45" t="s">
        <v>17459</v>
      </c>
      <c r="D16014" s="32" t="s">
        <v>12570</v>
      </c>
      <c r="E16014" s="46">
        <v>46265</v>
      </c>
      <c r="AF16014" s="326"/>
    </row>
    <row r="16015" spans="1:32" x14ac:dyDescent="0.25">
      <c r="A16015" s="44" t="s">
        <v>7307</v>
      </c>
      <c r="B16015" s="44" t="s">
        <v>8154</v>
      </c>
      <c r="C16015" s="45" t="s">
        <v>8158</v>
      </c>
      <c r="D16015" s="45" t="s">
        <v>12177</v>
      </c>
      <c r="E16015" s="45" t="s">
        <v>5072</v>
      </c>
      <c r="F16015" s="93"/>
      <c r="G16015" s="93"/>
      <c r="H16015" s="93"/>
      <c r="I16015" s="99"/>
      <c r="J16015" s="99"/>
      <c r="K16015" s="99"/>
      <c r="L16015" s="99"/>
      <c r="M16015" s="99"/>
      <c r="N16015" s="99"/>
      <c r="O16015" s="99"/>
      <c r="P16015" s="99"/>
      <c r="Q16015" s="99"/>
      <c r="R16015" s="99"/>
      <c r="S16015" s="99"/>
      <c r="T16015" s="99"/>
      <c r="U16015" s="99"/>
      <c r="V16015" s="99"/>
      <c r="W16015" s="99"/>
      <c r="X16015" s="99"/>
      <c r="Y16015" s="99"/>
      <c r="Z16015" s="99"/>
      <c r="AF16015" s="326"/>
    </row>
    <row r="16016" spans="1:32" x14ac:dyDescent="0.25">
      <c r="A16016" s="44" t="s">
        <v>7307</v>
      </c>
      <c r="B16016" s="44" t="s">
        <v>8154</v>
      </c>
      <c r="C16016" s="45" t="s">
        <v>8158</v>
      </c>
      <c r="D16016" s="45" t="s">
        <v>10697</v>
      </c>
      <c r="E16016" s="45" t="s">
        <v>5072</v>
      </c>
      <c r="F16016" s="93"/>
      <c r="G16016" s="93"/>
      <c r="H16016" s="93"/>
      <c r="I16016" s="99"/>
      <c r="J16016" s="99"/>
      <c r="K16016" s="99"/>
      <c r="L16016" s="44"/>
      <c r="M16016" s="44"/>
      <c r="N16016" s="99"/>
      <c r="O16016" s="99"/>
      <c r="P16016" s="99"/>
      <c r="Q16016" s="99"/>
      <c r="R16016" s="99"/>
      <c r="S16016" s="99"/>
      <c r="T16016" s="99"/>
      <c r="U16016" s="99"/>
      <c r="V16016" s="99"/>
      <c r="W16016" s="99"/>
      <c r="X16016" s="99"/>
      <c r="Y16016" s="99"/>
      <c r="Z16016" s="99"/>
      <c r="AF16016" s="326"/>
    </row>
    <row r="16017" spans="1:32" x14ac:dyDescent="0.25">
      <c r="A16017" s="44" t="s">
        <v>9110</v>
      </c>
      <c r="B16017" s="44" t="s">
        <v>977</v>
      </c>
      <c r="C16017" s="45">
        <v>230805</v>
      </c>
      <c r="D16017" s="45" t="s">
        <v>12340</v>
      </c>
      <c r="E16017" s="45" t="s">
        <v>4380</v>
      </c>
      <c r="AF16017" s="326"/>
    </row>
    <row r="16018" spans="1:32" x14ac:dyDescent="0.25">
      <c r="A16018" s="44" t="s">
        <v>14748</v>
      </c>
      <c r="B16018" s="44" t="s">
        <v>13186</v>
      </c>
      <c r="C16018" s="45">
        <v>10.25</v>
      </c>
      <c r="D16018" s="45" t="s">
        <v>13565</v>
      </c>
      <c r="E16018" s="46">
        <v>47664</v>
      </c>
      <c r="F16018" s="45"/>
      <c r="G16018" s="93"/>
      <c r="H16018" s="93"/>
      <c r="I16018" s="99"/>
      <c r="J16018" s="99"/>
      <c r="K16018" s="99"/>
      <c r="L16018" s="99"/>
      <c r="M16018" s="99"/>
      <c r="N16018" s="99"/>
      <c r="O16018" s="99"/>
      <c r="P16018" s="99"/>
      <c r="Q16018" s="99"/>
      <c r="R16018" s="99"/>
      <c r="S16018" s="99"/>
      <c r="T16018" s="99"/>
      <c r="U16018" s="99"/>
      <c r="V16018" s="99"/>
      <c r="W16018" s="99"/>
      <c r="X16018" s="99"/>
      <c r="Y16018" s="99"/>
      <c r="Z16018" s="99"/>
      <c r="AF16018" s="326"/>
    </row>
    <row r="16019" spans="1:32" x14ac:dyDescent="0.25">
      <c r="A16019" s="44" t="s">
        <v>14748</v>
      </c>
      <c r="B16019" s="44" t="s">
        <v>13110</v>
      </c>
      <c r="C16019" s="45">
        <v>12.25</v>
      </c>
      <c r="D16019" s="45" t="s">
        <v>13565</v>
      </c>
      <c r="E16019" s="46">
        <v>47664</v>
      </c>
      <c r="F16019" s="45"/>
      <c r="G16019" s="93"/>
      <c r="H16019" s="93"/>
      <c r="I16019" s="99"/>
      <c r="J16019" s="99"/>
      <c r="K16019" s="99"/>
      <c r="L16019" s="99"/>
      <c r="M16019" s="99"/>
      <c r="N16019" s="99"/>
      <c r="O16019" s="99"/>
      <c r="P16019" s="99"/>
      <c r="Q16019" s="99"/>
      <c r="R16019" s="99"/>
      <c r="S16019" s="99"/>
      <c r="T16019" s="99"/>
      <c r="U16019" s="99"/>
      <c r="V16019" s="99"/>
      <c r="W16019" s="99"/>
      <c r="X16019" s="99"/>
      <c r="Y16019" s="99"/>
      <c r="Z16019" s="99"/>
      <c r="AF16019" s="326"/>
    </row>
    <row r="16020" spans="1:32" x14ac:dyDescent="0.25">
      <c r="A16020" s="44" t="s">
        <v>11697</v>
      </c>
      <c r="B16020" s="44" t="s">
        <v>18840</v>
      </c>
      <c r="C16020" s="45">
        <v>260202</v>
      </c>
      <c r="D16020" s="45" t="s">
        <v>12340</v>
      </c>
      <c r="E16020" s="45" t="s">
        <v>10021</v>
      </c>
      <c r="AF16020" s="326"/>
    </row>
    <row r="16021" spans="1:32" x14ac:dyDescent="0.25">
      <c r="A16021" s="44" t="s">
        <v>11697</v>
      </c>
      <c r="B16021" s="44" t="s">
        <v>3299</v>
      </c>
      <c r="C16021" s="45">
        <v>24020302</v>
      </c>
      <c r="D16021" s="45" t="s">
        <v>12340</v>
      </c>
      <c r="E16021" s="45" t="s">
        <v>5444</v>
      </c>
      <c r="AF16021" s="326"/>
    </row>
    <row r="16022" spans="1:32" x14ac:dyDescent="0.25">
      <c r="A16022" s="44" t="s">
        <v>11697</v>
      </c>
      <c r="B16022" s="44" t="s">
        <v>11299</v>
      </c>
      <c r="C16022" s="45">
        <v>24020301</v>
      </c>
      <c r="D16022" s="45" t="s">
        <v>12340</v>
      </c>
      <c r="E16022" s="45" t="s">
        <v>5444</v>
      </c>
      <c r="AF16022" s="326"/>
    </row>
    <row r="16023" spans="1:32" x14ac:dyDescent="0.25">
      <c r="A16023" s="44" t="s">
        <v>19775</v>
      </c>
      <c r="B16023" s="44" t="s">
        <v>5639</v>
      </c>
      <c r="C16023" s="45">
        <v>26010401</v>
      </c>
      <c r="D16023" s="45" t="s">
        <v>12340</v>
      </c>
      <c r="E16023" s="45" t="s">
        <v>18836</v>
      </c>
      <c r="AF16023" s="326"/>
    </row>
    <row r="16024" spans="1:32" x14ac:dyDescent="0.25">
      <c r="A16024" s="44" t="s">
        <v>19775</v>
      </c>
      <c r="B16024" s="44" t="s">
        <v>3298</v>
      </c>
      <c r="C16024" s="45">
        <v>26010402</v>
      </c>
      <c r="D16024" s="45" t="s">
        <v>12340</v>
      </c>
      <c r="E16024" s="45" t="s">
        <v>18836</v>
      </c>
      <c r="AF16024" s="326"/>
    </row>
    <row r="16025" spans="1:32" x14ac:dyDescent="0.3">
      <c r="A16025" s="372" t="s">
        <v>20200</v>
      </c>
      <c r="B16025" s="372" t="s">
        <v>2384</v>
      </c>
      <c r="C16025" s="125" t="s">
        <v>20259</v>
      </c>
      <c r="D16025" s="32" t="s">
        <v>20621</v>
      </c>
      <c r="E16025" s="125" t="s">
        <v>8976</v>
      </c>
      <c r="F16025" s="125" t="s">
        <v>1236</v>
      </c>
      <c r="G16025" s="125" t="s">
        <v>1237</v>
      </c>
      <c r="AF16025" s="326"/>
    </row>
    <row r="16026" spans="1:32" x14ac:dyDescent="0.25">
      <c r="A16026" s="44" t="s">
        <v>2532</v>
      </c>
      <c r="B16026" s="44" t="s">
        <v>5460</v>
      </c>
      <c r="C16026" s="45">
        <v>251003</v>
      </c>
      <c r="D16026" s="45" t="s">
        <v>12340</v>
      </c>
      <c r="E16026" s="45" t="s">
        <v>12119</v>
      </c>
      <c r="AF16026" s="326"/>
    </row>
    <row r="16027" spans="1:32" x14ac:dyDescent="0.25">
      <c r="A16027" s="44" t="s">
        <v>5701</v>
      </c>
      <c r="B16027" s="44" t="s">
        <v>2433</v>
      </c>
      <c r="C16027" s="45">
        <v>220105</v>
      </c>
      <c r="D16027" s="45" t="s">
        <v>12340</v>
      </c>
      <c r="E16027" s="45" t="s">
        <v>2686</v>
      </c>
      <c r="AF16027" s="326"/>
    </row>
    <row r="16028" spans="1:32" x14ac:dyDescent="0.25">
      <c r="A16028" s="44" t="s">
        <v>7722</v>
      </c>
      <c r="B16028" s="44" t="s">
        <v>7697</v>
      </c>
      <c r="C16028" s="45" t="s">
        <v>7723</v>
      </c>
      <c r="D16028" s="46" t="s">
        <v>13037</v>
      </c>
      <c r="E16028" s="46">
        <v>46214</v>
      </c>
      <c r="AF16028" s="326"/>
    </row>
    <row r="16029" spans="1:32" x14ac:dyDescent="0.25">
      <c r="A16029" s="44" t="s">
        <v>19776</v>
      </c>
      <c r="B16029" s="44" t="s">
        <v>3298</v>
      </c>
      <c r="C16029" s="45">
        <v>26010402</v>
      </c>
      <c r="D16029" s="45" t="s">
        <v>12340</v>
      </c>
      <c r="E16029" s="45" t="s">
        <v>18836</v>
      </c>
      <c r="AF16029" s="326"/>
    </row>
    <row r="16030" spans="1:32" x14ac:dyDescent="0.25">
      <c r="A16030" s="44" t="s">
        <v>10393</v>
      </c>
      <c r="B16030" s="44" t="s">
        <v>20335</v>
      </c>
      <c r="C16030" s="45" t="s">
        <v>10492</v>
      </c>
      <c r="D16030" s="32" t="s">
        <v>12570</v>
      </c>
      <c r="E16030" s="46">
        <v>46538</v>
      </c>
      <c r="AF16030" s="326"/>
    </row>
    <row r="16031" spans="1:32" x14ac:dyDescent="0.25">
      <c r="A16031" s="44" t="s">
        <v>10393</v>
      </c>
      <c r="B16031" s="44" t="s">
        <v>20368</v>
      </c>
      <c r="C16031" s="45" t="s">
        <v>5829</v>
      </c>
      <c r="D16031" s="32" t="s">
        <v>12570</v>
      </c>
      <c r="E16031" s="46">
        <v>46507</v>
      </c>
      <c r="AF16031" s="326"/>
    </row>
    <row r="16032" spans="1:32" x14ac:dyDescent="0.3">
      <c r="A16032" s="372" t="s">
        <v>13947</v>
      </c>
      <c r="B16032" s="372" t="s">
        <v>1204</v>
      </c>
      <c r="C16032" s="125" t="s">
        <v>14352</v>
      </c>
      <c r="D16032" s="32" t="s">
        <v>20621</v>
      </c>
      <c r="E16032" s="125" t="s">
        <v>13567</v>
      </c>
      <c r="F16032" s="125" t="s">
        <v>1236</v>
      </c>
      <c r="G16032" s="125" t="s">
        <v>1237</v>
      </c>
      <c r="AF16032" s="326"/>
    </row>
    <row r="16033" spans="1:32" x14ac:dyDescent="0.25">
      <c r="A16033" s="117" t="s">
        <v>2146</v>
      </c>
      <c r="B16033" s="117" t="s">
        <v>2096</v>
      </c>
      <c r="C16033" s="106" t="s">
        <v>2097</v>
      </c>
      <c r="D16033" s="93" t="s">
        <v>1443</v>
      </c>
      <c r="E16033" s="119">
        <v>46721</v>
      </c>
      <c r="F16033" s="93"/>
      <c r="G16033" s="93"/>
      <c r="H16033" s="93"/>
      <c r="I16033" s="99"/>
      <c r="J16033" s="99"/>
      <c r="K16033" s="99"/>
      <c r="L16033" s="44"/>
      <c r="M16033" s="44"/>
      <c r="N16033" s="99"/>
      <c r="O16033" s="99"/>
      <c r="P16033" s="99"/>
      <c r="Q16033" s="99"/>
      <c r="R16033" s="99"/>
      <c r="S16033" s="99"/>
      <c r="T16033" s="99"/>
      <c r="U16033" s="99"/>
      <c r="V16033" s="99"/>
      <c r="W16033" s="99"/>
      <c r="X16033" s="99"/>
      <c r="Y16033" s="99"/>
      <c r="Z16033" s="99"/>
      <c r="AF16033" s="326"/>
    </row>
    <row r="16034" spans="1:32" x14ac:dyDescent="0.25">
      <c r="A16034" s="44" t="s">
        <v>17278</v>
      </c>
      <c r="B16034" s="44" t="s">
        <v>3597</v>
      </c>
      <c r="C16034" s="45">
        <v>250503</v>
      </c>
      <c r="D16034" s="45" t="s">
        <v>12340</v>
      </c>
      <c r="E16034" s="45" t="s">
        <v>16904</v>
      </c>
      <c r="AF16034" s="326"/>
    </row>
    <row r="16035" spans="1:32" x14ac:dyDescent="0.25">
      <c r="A16035" s="99" t="s">
        <v>10929</v>
      </c>
      <c r="B16035" s="92" t="s">
        <v>10930</v>
      </c>
      <c r="C16035" s="93" t="s">
        <v>10931</v>
      </c>
      <c r="D16035" s="93" t="s">
        <v>1250</v>
      </c>
      <c r="E16035" s="94">
        <v>46225</v>
      </c>
      <c r="F16035" s="93"/>
      <c r="G16035" s="93"/>
      <c r="H16035" s="93"/>
      <c r="I16035" s="99"/>
      <c r="J16035" s="99"/>
      <c r="K16035" s="99"/>
      <c r="L16035" s="44"/>
      <c r="M16035" s="44"/>
      <c r="N16035" s="99"/>
      <c r="O16035" s="99"/>
      <c r="P16035" s="99"/>
      <c r="Q16035" s="99"/>
      <c r="R16035" s="99"/>
      <c r="S16035" s="99"/>
      <c r="T16035" s="99"/>
      <c r="U16035" s="99"/>
      <c r="V16035" s="99"/>
      <c r="W16035" s="99"/>
      <c r="X16035" s="99"/>
      <c r="Y16035" s="99"/>
      <c r="Z16035" s="99"/>
      <c r="AA16035" s="380"/>
      <c r="AF16035" s="326"/>
    </row>
    <row r="16036" spans="1:32" x14ac:dyDescent="0.25">
      <c r="A16036" s="44" t="s">
        <v>19777</v>
      </c>
      <c r="B16036" s="44" t="s">
        <v>3598</v>
      </c>
      <c r="C16036" s="45">
        <v>230301</v>
      </c>
      <c r="D16036" s="45" t="s">
        <v>12340</v>
      </c>
      <c r="E16036" s="45" t="s">
        <v>5580</v>
      </c>
      <c r="AF16036" s="326"/>
    </row>
    <row r="16037" spans="1:32" x14ac:dyDescent="0.25">
      <c r="A16037" s="92" t="s">
        <v>11130</v>
      </c>
      <c r="B16037" s="92" t="s">
        <v>11136</v>
      </c>
      <c r="C16037" s="93" t="s">
        <v>11137</v>
      </c>
      <c r="D16037" s="93" t="s">
        <v>1250</v>
      </c>
      <c r="E16037" s="94">
        <v>46281</v>
      </c>
      <c r="F16037" s="93"/>
      <c r="G16037" s="93"/>
      <c r="H16037" s="93"/>
      <c r="I16037" s="99"/>
      <c r="J16037" s="99"/>
      <c r="K16037" s="99"/>
      <c r="L16037" s="44"/>
      <c r="M16037" s="44"/>
      <c r="N16037" s="99"/>
      <c r="O16037" s="99"/>
      <c r="P16037" s="99"/>
      <c r="Q16037" s="99"/>
      <c r="R16037" s="99"/>
      <c r="S16037" s="99"/>
      <c r="T16037" s="99"/>
      <c r="U16037" s="99"/>
      <c r="V16037" s="99"/>
      <c r="W16037" s="99"/>
      <c r="X16037" s="99"/>
      <c r="Y16037" s="99"/>
      <c r="Z16037" s="99"/>
      <c r="AA16037" s="380"/>
      <c r="AF16037" s="326"/>
    </row>
    <row r="16038" spans="1:32" x14ac:dyDescent="0.3">
      <c r="A16038" s="57" t="s">
        <v>3833</v>
      </c>
      <c r="B16038" s="57" t="s">
        <v>2254</v>
      </c>
      <c r="C16038" s="62">
        <v>24030</v>
      </c>
      <c r="D16038" s="93" t="s">
        <v>5007</v>
      </c>
      <c r="E16038" s="60">
        <v>46326</v>
      </c>
      <c r="F16038" s="379"/>
      <c r="G16038" s="379"/>
      <c r="H16038" s="379"/>
      <c r="I16038" s="380"/>
      <c r="J16038" s="380"/>
      <c r="K16038" s="380"/>
      <c r="L16038" s="380"/>
      <c r="M16038" s="380"/>
      <c r="N16038" s="380"/>
      <c r="O16038" s="380"/>
      <c r="P16038" s="380"/>
      <c r="Q16038" s="380"/>
      <c r="R16038" s="380"/>
      <c r="S16038" s="380"/>
      <c r="T16038" s="380"/>
      <c r="U16038" s="380"/>
      <c r="V16038" s="380"/>
      <c r="W16038" s="380"/>
      <c r="X16038" s="380"/>
      <c r="Y16038" s="380"/>
      <c r="Z16038" s="380"/>
      <c r="AA16038" s="380"/>
      <c r="AF16038" s="326"/>
    </row>
    <row r="16039" spans="1:32" x14ac:dyDescent="0.25">
      <c r="A16039" s="267" t="s">
        <v>3833</v>
      </c>
      <c r="B16039" s="267" t="s">
        <v>9305</v>
      </c>
      <c r="C16039" s="268">
        <v>791202303007</v>
      </c>
      <c r="D16039" s="268" t="s">
        <v>6775</v>
      </c>
      <c r="E16039" s="269" t="s">
        <v>3276</v>
      </c>
      <c r="F16039" s="93"/>
      <c r="G16039" s="93"/>
      <c r="H16039" s="93"/>
      <c r="I16039" s="99"/>
      <c r="J16039" s="99"/>
      <c r="K16039" s="99"/>
      <c r="L16039" s="44"/>
      <c r="M16039" s="44"/>
      <c r="N16039" s="99"/>
      <c r="O16039" s="99"/>
      <c r="P16039" s="99"/>
      <c r="Q16039" s="99"/>
      <c r="R16039" s="99"/>
      <c r="S16039" s="99"/>
      <c r="T16039" s="99"/>
      <c r="U16039" s="99"/>
      <c r="V16039" s="99"/>
      <c r="W16039" s="99"/>
      <c r="X16039" s="99"/>
      <c r="Y16039" s="99"/>
      <c r="Z16039" s="99"/>
      <c r="AF16039" s="326"/>
    </row>
    <row r="16040" spans="1:32" x14ac:dyDescent="0.3">
      <c r="A16040" s="372" t="s">
        <v>3833</v>
      </c>
      <c r="B16040" s="372" t="s">
        <v>12354</v>
      </c>
      <c r="C16040" s="125" t="s">
        <v>12187</v>
      </c>
      <c r="D16040" s="32" t="s">
        <v>20621</v>
      </c>
      <c r="E16040" s="125" t="s">
        <v>5239</v>
      </c>
      <c r="F16040" s="125" t="s">
        <v>1236</v>
      </c>
      <c r="G16040" s="125" t="s">
        <v>1237</v>
      </c>
      <c r="AF16040" s="326"/>
    </row>
    <row r="16041" spans="1:32" x14ac:dyDescent="0.25">
      <c r="A16041" s="57" t="s">
        <v>3833</v>
      </c>
      <c r="B16041" s="92" t="s">
        <v>3862</v>
      </c>
      <c r="C16041" s="93" t="s">
        <v>3860</v>
      </c>
      <c r="D16041" s="93" t="s">
        <v>3861</v>
      </c>
      <c r="E16041" s="94">
        <v>46203</v>
      </c>
      <c r="F16041" s="93"/>
      <c r="G16041" s="93"/>
      <c r="H16041" s="93"/>
      <c r="I16041" s="99"/>
      <c r="J16041" s="99"/>
      <c r="K16041" s="99"/>
      <c r="L16041" s="44"/>
      <c r="M16041" s="44"/>
      <c r="N16041" s="99"/>
      <c r="O16041" s="99"/>
      <c r="P16041" s="99"/>
      <c r="Q16041" s="99"/>
      <c r="R16041" s="99"/>
      <c r="S16041" s="99"/>
      <c r="T16041" s="99"/>
      <c r="U16041" s="99"/>
      <c r="V16041" s="99"/>
      <c r="W16041" s="99"/>
      <c r="X16041" s="99"/>
      <c r="Y16041" s="99"/>
      <c r="Z16041" s="99"/>
      <c r="AA16041" s="380"/>
      <c r="AF16041" s="326"/>
    </row>
    <row r="16042" spans="1:32" x14ac:dyDescent="0.25">
      <c r="A16042" s="76" t="s">
        <v>3833</v>
      </c>
      <c r="B16042" s="44" t="s">
        <v>17386</v>
      </c>
      <c r="C16042" s="45">
        <v>8.26</v>
      </c>
      <c r="D16042" s="45" t="s">
        <v>13565</v>
      </c>
      <c r="E16042" s="46">
        <v>47787</v>
      </c>
      <c r="F16042" s="45"/>
      <c r="G16042" s="93"/>
      <c r="H16042" s="93"/>
      <c r="I16042" s="99"/>
      <c r="J16042" s="99"/>
      <c r="K16042" s="99"/>
      <c r="L16042" s="99"/>
      <c r="M16042" s="99"/>
      <c r="N16042" s="99"/>
      <c r="O16042" s="99"/>
      <c r="P16042" s="99"/>
      <c r="Q16042" s="99"/>
      <c r="R16042" s="99"/>
      <c r="S16042" s="99"/>
      <c r="T16042" s="99"/>
      <c r="U16042" s="99"/>
      <c r="V16042" s="99"/>
      <c r="W16042" s="99"/>
      <c r="X16042" s="99"/>
      <c r="Y16042" s="99"/>
      <c r="Z16042" s="99"/>
      <c r="AF16042" s="326"/>
    </row>
    <row r="16043" spans="1:32" x14ac:dyDescent="0.25">
      <c r="A16043" s="44" t="s">
        <v>3833</v>
      </c>
      <c r="B16043" s="44" t="s">
        <v>13134</v>
      </c>
      <c r="C16043" s="45">
        <v>13.23</v>
      </c>
      <c r="D16043" s="45" t="s">
        <v>13565</v>
      </c>
      <c r="E16043" s="46">
        <v>46934</v>
      </c>
      <c r="F16043" s="45"/>
      <c r="G16043" s="93"/>
      <c r="H16043" s="93"/>
      <c r="I16043" s="99"/>
      <c r="J16043" s="99"/>
      <c r="K16043" s="99"/>
      <c r="L16043" s="99"/>
      <c r="M16043" s="99"/>
      <c r="N16043" s="99"/>
      <c r="O16043" s="99"/>
      <c r="P16043" s="99"/>
      <c r="Q16043" s="99"/>
      <c r="R16043" s="99"/>
      <c r="S16043" s="99"/>
      <c r="T16043" s="99"/>
      <c r="U16043" s="99"/>
      <c r="V16043" s="99"/>
      <c r="W16043" s="99"/>
      <c r="X16043" s="99"/>
      <c r="Y16043" s="99"/>
      <c r="Z16043" s="99"/>
      <c r="AF16043" s="326"/>
    </row>
    <row r="16044" spans="1:32" x14ac:dyDescent="0.25">
      <c r="A16044" s="44" t="s">
        <v>3833</v>
      </c>
      <c r="B16044" s="44" t="s">
        <v>13126</v>
      </c>
      <c r="C16044" s="45">
        <v>14.23</v>
      </c>
      <c r="D16044" s="45" t="s">
        <v>13565</v>
      </c>
      <c r="E16044" s="46">
        <v>46934</v>
      </c>
      <c r="F16044" s="45"/>
      <c r="G16044" s="93"/>
      <c r="H16044" s="93"/>
      <c r="I16044" s="99"/>
      <c r="J16044" s="99"/>
      <c r="K16044" s="99"/>
      <c r="L16044" s="99"/>
      <c r="M16044" s="99"/>
      <c r="N16044" s="99"/>
      <c r="O16044" s="99"/>
      <c r="P16044" s="99"/>
      <c r="Q16044" s="99"/>
      <c r="R16044" s="99"/>
      <c r="S16044" s="99"/>
      <c r="T16044" s="99"/>
      <c r="U16044" s="99"/>
      <c r="V16044" s="99"/>
      <c r="W16044" s="99"/>
      <c r="X16044" s="99"/>
      <c r="Y16044" s="99"/>
      <c r="Z16044" s="99"/>
      <c r="AF16044" s="326"/>
    </row>
    <row r="16045" spans="1:32" x14ac:dyDescent="0.25">
      <c r="A16045" s="44" t="s">
        <v>3833</v>
      </c>
      <c r="B16045" s="92" t="s">
        <v>13084</v>
      </c>
      <c r="C16045" s="93" t="s">
        <v>13054</v>
      </c>
      <c r="D16045" s="93" t="s">
        <v>1250</v>
      </c>
      <c r="E16045" s="94">
        <v>47208</v>
      </c>
      <c r="F16045" s="93"/>
      <c r="G16045" s="93"/>
      <c r="H16045" s="93"/>
      <c r="I16045" s="99"/>
      <c r="J16045" s="99"/>
      <c r="K16045" s="99"/>
      <c r="L16045" s="99"/>
      <c r="M16045" s="99"/>
      <c r="N16045" s="99"/>
      <c r="O16045" s="99"/>
      <c r="P16045" s="99"/>
      <c r="Q16045" s="99"/>
      <c r="R16045" s="99"/>
      <c r="S16045" s="99"/>
      <c r="T16045" s="99"/>
      <c r="U16045" s="99"/>
      <c r="V16045" s="99"/>
      <c r="W16045" s="99"/>
      <c r="X16045" s="99"/>
      <c r="Y16045" s="99"/>
      <c r="Z16045" s="99"/>
      <c r="AF16045" s="326"/>
    </row>
    <row r="16046" spans="1:32" x14ac:dyDescent="0.25">
      <c r="A16046" s="44" t="s">
        <v>3486</v>
      </c>
      <c r="B16046" s="44" t="s">
        <v>20344</v>
      </c>
      <c r="C16046" s="45" t="s">
        <v>8813</v>
      </c>
      <c r="D16046" s="32" t="s">
        <v>12570</v>
      </c>
      <c r="E16046" s="46">
        <v>46387</v>
      </c>
      <c r="AF16046" s="326"/>
    </row>
    <row r="16047" spans="1:32" x14ac:dyDescent="0.25">
      <c r="A16047" s="102" t="s">
        <v>3486</v>
      </c>
      <c r="B16047" s="92" t="s">
        <v>14075</v>
      </c>
      <c r="C16047" s="93" t="s">
        <v>14076</v>
      </c>
      <c r="D16047" s="93" t="s">
        <v>1250</v>
      </c>
      <c r="E16047" s="94">
        <v>47223</v>
      </c>
      <c r="F16047" s="93"/>
      <c r="G16047" s="93"/>
      <c r="H16047" s="93"/>
      <c r="I16047" s="99"/>
      <c r="J16047" s="99"/>
      <c r="K16047" s="99"/>
      <c r="L16047" s="99"/>
      <c r="M16047" s="99"/>
      <c r="N16047" s="99"/>
      <c r="O16047" s="99"/>
      <c r="P16047" s="99"/>
      <c r="Q16047" s="99"/>
      <c r="R16047" s="99"/>
      <c r="S16047" s="99"/>
      <c r="T16047" s="99"/>
      <c r="U16047" s="99"/>
      <c r="V16047" s="99"/>
      <c r="W16047" s="99"/>
      <c r="X16047" s="99"/>
      <c r="Y16047" s="99"/>
      <c r="Z16047" s="99"/>
      <c r="AF16047" s="326"/>
    </row>
    <row r="16048" spans="1:32" x14ac:dyDescent="0.25">
      <c r="A16048" s="44" t="s">
        <v>886</v>
      </c>
      <c r="B16048" s="44" t="s">
        <v>210</v>
      </c>
      <c r="C16048" s="45">
        <v>241001</v>
      </c>
      <c r="D16048" s="45" t="s">
        <v>12340</v>
      </c>
      <c r="E16048" s="45" t="s">
        <v>5650</v>
      </c>
      <c r="AF16048" s="326"/>
    </row>
    <row r="16049" spans="1:32" x14ac:dyDescent="0.25">
      <c r="A16049" s="44" t="s">
        <v>9725</v>
      </c>
      <c r="B16049" s="44" t="s">
        <v>15891</v>
      </c>
      <c r="C16049" s="45" t="s">
        <v>9964</v>
      </c>
      <c r="D16049" s="93" t="s">
        <v>3876</v>
      </c>
      <c r="E16049" s="359">
        <f>DATE(2027,2,3)</f>
        <v>46421</v>
      </c>
      <c r="F16049" s="93"/>
      <c r="G16049" s="93"/>
      <c r="H16049" s="93"/>
      <c r="I16049" s="99"/>
      <c r="J16049" s="99"/>
      <c r="K16049" s="99"/>
      <c r="L16049" s="99"/>
      <c r="M16049" s="99"/>
      <c r="N16049" s="99"/>
      <c r="O16049" s="99"/>
      <c r="P16049" s="99"/>
      <c r="Q16049" s="99"/>
      <c r="R16049" s="99"/>
      <c r="S16049" s="99"/>
      <c r="T16049" s="99"/>
      <c r="U16049" s="99"/>
      <c r="V16049" s="99"/>
      <c r="W16049" s="99"/>
      <c r="X16049" s="99"/>
      <c r="Y16049" s="99"/>
      <c r="Z16049" s="99"/>
      <c r="AF16049" s="326"/>
    </row>
    <row r="16050" spans="1:32" x14ac:dyDescent="0.25">
      <c r="A16050" s="44" t="s">
        <v>19778</v>
      </c>
      <c r="B16050" s="44" t="s">
        <v>7650</v>
      </c>
      <c r="C16050" s="45">
        <v>230504</v>
      </c>
      <c r="D16050" s="45" t="s">
        <v>12340</v>
      </c>
      <c r="E16050" s="45" t="s">
        <v>7651</v>
      </c>
      <c r="AF16050" s="326"/>
    </row>
    <row r="16051" spans="1:32" x14ac:dyDescent="0.25">
      <c r="A16051" s="44" t="s">
        <v>7610</v>
      </c>
      <c r="B16051" s="44" t="s">
        <v>3157</v>
      </c>
      <c r="C16051" s="45">
        <v>230305</v>
      </c>
      <c r="D16051" s="45" t="s">
        <v>12340</v>
      </c>
      <c r="E16051" s="45" t="s">
        <v>3276</v>
      </c>
      <c r="AF16051" s="326"/>
    </row>
    <row r="16052" spans="1:32" x14ac:dyDescent="0.25">
      <c r="A16052" s="44" t="s">
        <v>10332</v>
      </c>
      <c r="B16052" s="92" t="s">
        <v>10390</v>
      </c>
      <c r="C16052" s="371" t="s">
        <v>10122</v>
      </c>
      <c r="D16052" s="146" t="s">
        <v>10389</v>
      </c>
      <c r="E16052" s="107">
        <v>45838</v>
      </c>
      <c r="F16052" s="93"/>
      <c r="G16052" s="93"/>
      <c r="H16052" s="93"/>
      <c r="I16052" s="99"/>
      <c r="J16052" s="99"/>
      <c r="K16052" s="99"/>
      <c r="L16052" s="44"/>
      <c r="M16052" s="44"/>
      <c r="N16052" s="99"/>
      <c r="O16052" s="99"/>
      <c r="P16052" s="99"/>
      <c r="Q16052" s="99"/>
      <c r="R16052" s="99"/>
      <c r="S16052" s="99"/>
      <c r="T16052" s="99"/>
      <c r="U16052" s="99"/>
      <c r="V16052" s="99"/>
      <c r="W16052" s="99"/>
      <c r="X16052" s="99"/>
      <c r="Y16052" s="99"/>
      <c r="Z16052" s="99"/>
      <c r="AF16052" s="326"/>
    </row>
    <row r="16053" spans="1:32" x14ac:dyDescent="0.25">
      <c r="A16053" s="44" t="s">
        <v>2597</v>
      </c>
      <c r="B16053" s="44" t="s">
        <v>16356</v>
      </c>
      <c r="C16053" s="45" t="s">
        <v>14983</v>
      </c>
      <c r="D16053" s="93" t="s">
        <v>3876</v>
      </c>
      <c r="E16053" s="359">
        <f>DATE(2029,1,31)</f>
        <v>47149</v>
      </c>
      <c r="F16053" s="93"/>
      <c r="G16053" s="93"/>
      <c r="H16053" s="93"/>
      <c r="I16053" s="99"/>
      <c r="J16053" s="99"/>
      <c r="K16053" s="99"/>
      <c r="L16053" s="99"/>
      <c r="M16053" s="99"/>
      <c r="N16053" s="99"/>
      <c r="O16053" s="99"/>
      <c r="P16053" s="99"/>
      <c r="Q16053" s="99"/>
      <c r="R16053" s="99"/>
      <c r="S16053" s="99"/>
      <c r="T16053" s="99"/>
      <c r="U16053" s="99"/>
      <c r="V16053" s="99"/>
      <c r="W16053" s="99"/>
      <c r="X16053" s="99"/>
      <c r="Y16053" s="99"/>
      <c r="Z16053" s="99"/>
      <c r="AF16053" s="326"/>
    </row>
    <row r="16054" spans="1:32" x14ac:dyDescent="0.25">
      <c r="A16054" s="44" t="s">
        <v>2533</v>
      </c>
      <c r="B16054" s="44" t="s">
        <v>152</v>
      </c>
      <c r="C16054" s="45" t="s">
        <v>8105</v>
      </c>
      <c r="D16054" s="45" t="s">
        <v>12177</v>
      </c>
      <c r="E16054" s="45" t="s">
        <v>5073</v>
      </c>
      <c r="F16054" s="93"/>
      <c r="G16054" s="93"/>
      <c r="H16054" s="93"/>
      <c r="I16054" s="99"/>
      <c r="J16054" s="99"/>
      <c r="K16054" s="99"/>
      <c r="L16054" s="99"/>
      <c r="M16054" s="99"/>
      <c r="N16054" s="99"/>
      <c r="O16054" s="99"/>
      <c r="P16054" s="99"/>
      <c r="Q16054" s="99"/>
      <c r="R16054" s="99"/>
      <c r="S16054" s="99"/>
      <c r="T16054" s="99"/>
      <c r="U16054" s="99"/>
      <c r="V16054" s="99"/>
      <c r="W16054" s="99"/>
      <c r="X16054" s="99"/>
      <c r="Y16054" s="99"/>
      <c r="Z16054" s="99"/>
      <c r="AF16054" s="326"/>
    </row>
    <row r="16055" spans="1:32" x14ac:dyDescent="0.25">
      <c r="A16055" s="44" t="s">
        <v>2533</v>
      </c>
      <c r="B16055" s="44" t="s">
        <v>152</v>
      </c>
      <c r="C16055" s="45" t="s">
        <v>8105</v>
      </c>
      <c r="D16055" s="93" t="s">
        <v>18817</v>
      </c>
      <c r="E16055" s="45" t="s">
        <v>4375</v>
      </c>
      <c r="F16055" s="379"/>
      <c r="G16055" s="379"/>
      <c r="H16055" s="379"/>
      <c r="I16055" s="380"/>
      <c r="J16055" s="380"/>
      <c r="K16055" s="380"/>
      <c r="L16055" s="380"/>
      <c r="M16055" s="380"/>
      <c r="N16055" s="380"/>
      <c r="O16055" s="380"/>
      <c r="P16055" s="380"/>
      <c r="Q16055" s="380"/>
      <c r="R16055" s="380"/>
      <c r="S16055" s="380"/>
      <c r="T16055" s="380"/>
      <c r="U16055" s="380"/>
      <c r="V16055" s="380"/>
      <c r="W16055" s="380"/>
      <c r="X16055" s="380"/>
      <c r="Y16055" s="380"/>
      <c r="Z16055" s="380"/>
      <c r="AA16055" s="380"/>
      <c r="AF16055" s="326"/>
    </row>
    <row r="16056" spans="1:32" x14ac:dyDescent="0.25">
      <c r="A16056" s="44" t="s">
        <v>2533</v>
      </c>
      <c r="B16056" s="44" t="s">
        <v>3598</v>
      </c>
      <c r="C16056" s="45">
        <v>230301</v>
      </c>
      <c r="D16056" s="45" t="s">
        <v>12340</v>
      </c>
      <c r="E16056" s="45" t="s">
        <v>5580</v>
      </c>
      <c r="AF16056" s="326"/>
    </row>
    <row r="16057" spans="1:32" x14ac:dyDescent="0.25">
      <c r="A16057" s="44" t="s">
        <v>2533</v>
      </c>
      <c r="B16057" s="44" t="s">
        <v>152</v>
      </c>
      <c r="C16057" s="45" t="s">
        <v>8105</v>
      </c>
      <c r="D16057" s="45" t="s">
        <v>10697</v>
      </c>
      <c r="E16057" s="46">
        <v>46295</v>
      </c>
      <c r="F16057" s="93"/>
      <c r="G16057" s="93"/>
      <c r="H16057" s="93"/>
      <c r="I16057" s="99"/>
      <c r="J16057" s="99"/>
      <c r="K16057" s="99"/>
      <c r="L16057" s="44"/>
      <c r="M16057" s="44"/>
      <c r="N16057" s="99"/>
      <c r="O16057" s="99"/>
      <c r="P16057" s="99"/>
      <c r="Q16057" s="99"/>
      <c r="R16057" s="99"/>
      <c r="S16057" s="99"/>
      <c r="T16057" s="99"/>
      <c r="U16057" s="99"/>
      <c r="V16057" s="99"/>
      <c r="W16057" s="99"/>
      <c r="X16057" s="99"/>
      <c r="Y16057" s="99"/>
      <c r="Z16057" s="99"/>
      <c r="AF16057" s="326"/>
    </row>
    <row r="16058" spans="1:32" x14ac:dyDescent="0.25">
      <c r="A16058" s="44" t="s">
        <v>887</v>
      </c>
      <c r="B16058" s="44" t="s">
        <v>3298</v>
      </c>
      <c r="C16058" s="45">
        <v>23010402</v>
      </c>
      <c r="D16058" s="45" t="s">
        <v>12340</v>
      </c>
      <c r="E16058" s="45" t="s">
        <v>5640</v>
      </c>
      <c r="AF16058" s="326"/>
    </row>
    <row r="16059" spans="1:32" x14ac:dyDescent="0.25">
      <c r="A16059" s="44" t="s">
        <v>887</v>
      </c>
      <c r="B16059" s="44" t="s">
        <v>5639</v>
      </c>
      <c r="C16059" s="45">
        <v>23010401</v>
      </c>
      <c r="D16059" s="45" t="s">
        <v>12340</v>
      </c>
      <c r="E16059" s="45" t="s">
        <v>5640</v>
      </c>
      <c r="AF16059" s="326"/>
    </row>
    <row r="16060" spans="1:32" x14ac:dyDescent="0.25">
      <c r="A16060" s="44" t="s">
        <v>4279</v>
      </c>
      <c r="B16060" s="44" t="s">
        <v>20397</v>
      </c>
      <c r="C16060" s="45" t="s">
        <v>5859</v>
      </c>
      <c r="D16060" s="32" t="s">
        <v>12570</v>
      </c>
      <c r="E16060" s="46">
        <v>46418</v>
      </c>
      <c r="AF16060" s="326"/>
    </row>
    <row r="16061" spans="1:32" x14ac:dyDescent="0.25">
      <c r="A16061" s="44" t="s">
        <v>2534</v>
      </c>
      <c r="B16061" s="44" t="s">
        <v>974</v>
      </c>
      <c r="C16061" s="45">
        <v>220104</v>
      </c>
      <c r="D16061" s="45" t="s">
        <v>12340</v>
      </c>
      <c r="E16061" s="45" t="s">
        <v>5452</v>
      </c>
      <c r="AF16061" s="326"/>
    </row>
    <row r="16062" spans="1:32" x14ac:dyDescent="0.25">
      <c r="A16062" s="44" t="s">
        <v>3127</v>
      </c>
      <c r="B16062" s="44" t="s">
        <v>7119</v>
      </c>
      <c r="C16062" s="45">
        <v>26020102</v>
      </c>
      <c r="D16062" s="45" t="s">
        <v>12340</v>
      </c>
      <c r="E16062" s="45" t="s">
        <v>10021</v>
      </c>
      <c r="AF16062" s="326"/>
    </row>
    <row r="16063" spans="1:32" x14ac:dyDescent="0.25">
      <c r="A16063" s="44" t="s">
        <v>3127</v>
      </c>
      <c r="B16063" s="44" t="s">
        <v>18842</v>
      </c>
      <c r="C16063" s="45">
        <v>26020101</v>
      </c>
      <c r="D16063" s="45" t="s">
        <v>12340</v>
      </c>
      <c r="E16063" s="45" t="s">
        <v>10021</v>
      </c>
      <c r="AF16063" s="326"/>
    </row>
    <row r="16064" spans="1:32" x14ac:dyDescent="0.25">
      <c r="A16064" s="44" t="s">
        <v>14984</v>
      </c>
      <c r="B16064" s="44" t="s">
        <v>16357</v>
      </c>
      <c r="C16064" s="45" t="s">
        <v>14985</v>
      </c>
      <c r="D16064" s="93" t="s">
        <v>3876</v>
      </c>
      <c r="E16064" s="359">
        <f>DATE(2029,4,4)</f>
        <v>47212</v>
      </c>
      <c r="F16064" s="93"/>
      <c r="G16064" s="93"/>
      <c r="H16064" s="93"/>
      <c r="I16064" s="99"/>
      <c r="J16064" s="99"/>
      <c r="K16064" s="99"/>
      <c r="L16064" s="99"/>
      <c r="M16064" s="99"/>
      <c r="N16064" s="99"/>
      <c r="O16064" s="99"/>
      <c r="P16064" s="99"/>
      <c r="Q16064" s="99"/>
      <c r="R16064" s="99"/>
      <c r="S16064" s="99"/>
      <c r="T16064" s="99"/>
      <c r="U16064" s="99"/>
      <c r="V16064" s="99"/>
      <c r="W16064" s="99"/>
      <c r="X16064" s="99"/>
      <c r="Y16064" s="99"/>
      <c r="Z16064" s="99"/>
      <c r="AF16064" s="326"/>
    </row>
    <row r="16065" spans="1:32" x14ac:dyDescent="0.25">
      <c r="A16065" s="44" t="s">
        <v>12129</v>
      </c>
      <c r="B16065" s="44" t="s">
        <v>8234</v>
      </c>
      <c r="C16065" s="45" t="s">
        <v>8236</v>
      </c>
      <c r="D16065" s="93" t="s">
        <v>18817</v>
      </c>
      <c r="E16065" s="45" t="s">
        <v>5444</v>
      </c>
      <c r="F16065" s="379"/>
      <c r="G16065" s="379"/>
      <c r="H16065" s="379"/>
      <c r="I16065" s="380"/>
      <c r="J16065" s="380"/>
      <c r="K16065" s="380"/>
      <c r="L16065" s="380"/>
      <c r="M16065" s="380"/>
      <c r="N16065" s="380"/>
      <c r="O16065" s="380"/>
      <c r="P16065" s="380"/>
      <c r="Q16065" s="380"/>
      <c r="R16065" s="380"/>
      <c r="S16065" s="380"/>
      <c r="T16065" s="380"/>
      <c r="U16065" s="380"/>
      <c r="V16065" s="380"/>
      <c r="W16065" s="380"/>
      <c r="X16065" s="380"/>
      <c r="Y16065" s="380"/>
      <c r="Z16065" s="380"/>
      <c r="AA16065" s="380"/>
      <c r="AF16065" s="326"/>
    </row>
    <row r="16066" spans="1:32" x14ac:dyDescent="0.3">
      <c r="A16066" s="372" t="s">
        <v>8764</v>
      </c>
      <c r="B16066" s="372" t="s">
        <v>8693</v>
      </c>
      <c r="C16066" s="125" t="s">
        <v>8694</v>
      </c>
      <c r="D16066" s="32" t="s">
        <v>20621</v>
      </c>
      <c r="E16066" s="125" t="s">
        <v>8524</v>
      </c>
      <c r="F16066" s="125" t="s">
        <v>1236</v>
      </c>
      <c r="G16066" s="125" t="s">
        <v>1237</v>
      </c>
      <c r="AF16066" s="326"/>
    </row>
    <row r="16067" spans="1:32" x14ac:dyDescent="0.25">
      <c r="A16067" s="44" t="s">
        <v>8235</v>
      </c>
      <c r="B16067" s="44" t="s">
        <v>8234</v>
      </c>
      <c r="C16067" s="45" t="s">
        <v>8236</v>
      </c>
      <c r="D16067" s="45" t="s">
        <v>10697</v>
      </c>
      <c r="E16067" s="45" t="s">
        <v>7121</v>
      </c>
      <c r="F16067" s="93"/>
      <c r="G16067" s="93"/>
      <c r="H16067" s="93"/>
      <c r="I16067" s="99"/>
      <c r="J16067" s="99"/>
      <c r="K16067" s="99"/>
      <c r="L16067" s="44"/>
      <c r="M16067" s="44"/>
      <c r="N16067" s="99"/>
      <c r="O16067" s="99"/>
      <c r="P16067" s="99"/>
      <c r="Q16067" s="99"/>
      <c r="R16067" s="99"/>
      <c r="S16067" s="99"/>
      <c r="T16067" s="99"/>
      <c r="U16067" s="99"/>
      <c r="V16067" s="99"/>
      <c r="W16067" s="99"/>
      <c r="X16067" s="99"/>
      <c r="Y16067" s="99"/>
      <c r="Z16067" s="99"/>
      <c r="AA16067" s="380"/>
      <c r="AF16067" s="326"/>
    </row>
    <row r="16068" spans="1:32" x14ac:dyDescent="0.3">
      <c r="A16068" s="372" t="s">
        <v>14383</v>
      </c>
      <c r="B16068" s="372" t="s">
        <v>1204</v>
      </c>
      <c r="C16068" s="125" t="s">
        <v>14352</v>
      </c>
      <c r="D16068" s="32" t="s">
        <v>20621</v>
      </c>
      <c r="E16068" s="125" t="s">
        <v>13567</v>
      </c>
      <c r="F16068" s="125" t="s">
        <v>1236</v>
      </c>
      <c r="G16068" s="125" t="s">
        <v>1237</v>
      </c>
      <c r="AF16068" s="326"/>
    </row>
    <row r="16069" spans="1:32" x14ac:dyDescent="0.3">
      <c r="A16069" s="372" t="s">
        <v>16841</v>
      </c>
      <c r="B16069" s="372" t="s">
        <v>16875</v>
      </c>
      <c r="C16069" s="125" t="s">
        <v>16876</v>
      </c>
      <c r="D16069" s="32" t="s">
        <v>20621</v>
      </c>
      <c r="E16069" s="125" t="s">
        <v>16883</v>
      </c>
      <c r="F16069" s="125" t="s">
        <v>1236</v>
      </c>
      <c r="G16069" s="125" t="s">
        <v>1237</v>
      </c>
      <c r="AF16069" s="326"/>
    </row>
    <row r="16070" spans="1:32" x14ac:dyDescent="0.25">
      <c r="A16070" s="44" t="s">
        <v>19779</v>
      </c>
      <c r="B16070" s="44" t="s">
        <v>2433</v>
      </c>
      <c r="C16070" s="45">
        <v>230105</v>
      </c>
      <c r="D16070" s="45" t="s">
        <v>12340</v>
      </c>
      <c r="E16070" s="45" t="s">
        <v>5580</v>
      </c>
      <c r="AF16070" s="326"/>
    </row>
    <row r="16071" spans="1:32" x14ac:dyDescent="0.25">
      <c r="A16071" s="44" t="s">
        <v>9726</v>
      </c>
      <c r="B16071" s="44" t="s">
        <v>16358</v>
      </c>
      <c r="C16071" s="45" t="s">
        <v>11908</v>
      </c>
      <c r="D16071" s="93" t="s">
        <v>3876</v>
      </c>
      <c r="E16071" s="359">
        <f>DATE(2028,6,25)</f>
        <v>46929</v>
      </c>
      <c r="F16071" s="93"/>
      <c r="G16071" s="93"/>
      <c r="H16071" s="93"/>
      <c r="I16071" s="99"/>
      <c r="J16071" s="99"/>
      <c r="K16071" s="99"/>
      <c r="L16071" s="99"/>
      <c r="M16071" s="99"/>
      <c r="N16071" s="99"/>
      <c r="O16071" s="99"/>
      <c r="P16071" s="99"/>
      <c r="Q16071" s="99"/>
      <c r="R16071" s="99"/>
      <c r="S16071" s="99"/>
      <c r="T16071" s="99"/>
      <c r="U16071" s="99"/>
      <c r="V16071" s="99"/>
      <c r="W16071" s="99"/>
      <c r="X16071" s="99"/>
      <c r="Y16071" s="99"/>
      <c r="Z16071" s="99"/>
      <c r="AF16071" s="326"/>
    </row>
    <row r="16072" spans="1:32" x14ac:dyDescent="0.25">
      <c r="A16072" s="114" t="s">
        <v>2147</v>
      </c>
      <c r="B16072" s="114" t="s">
        <v>2704</v>
      </c>
      <c r="C16072" s="106" t="s">
        <v>1440</v>
      </c>
      <c r="D16072" s="93" t="s">
        <v>1443</v>
      </c>
      <c r="E16072" s="115">
        <v>46568</v>
      </c>
      <c r="F16072" s="93"/>
      <c r="G16072" s="93"/>
      <c r="H16072" s="93"/>
      <c r="I16072" s="99"/>
      <c r="J16072" s="99"/>
      <c r="K16072" s="99"/>
      <c r="L16072" s="44"/>
      <c r="M16072" s="44"/>
      <c r="N16072" s="99"/>
      <c r="O16072" s="99"/>
      <c r="P16072" s="99"/>
      <c r="Q16072" s="99"/>
      <c r="R16072" s="99"/>
      <c r="S16072" s="99"/>
      <c r="T16072" s="99"/>
      <c r="U16072" s="99"/>
      <c r="V16072" s="99"/>
      <c r="W16072" s="99"/>
      <c r="X16072" s="99"/>
      <c r="Y16072" s="99"/>
      <c r="Z16072" s="99"/>
      <c r="AF16072" s="326"/>
    </row>
    <row r="16073" spans="1:32" x14ac:dyDescent="0.25">
      <c r="A16073" s="44" t="s">
        <v>2147</v>
      </c>
      <c r="B16073" s="44" t="s">
        <v>15206</v>
      </c>
      <c r="C16073" s="45" t="s">
        <v>15209</v>
      </c>
      <c r="D16073" s="45" t="s">
        <v>12177</v>
      </c>
      <c r="E16073" s="45" t="s">
        <v>5640</v>
      </c>
      <c r="F16073" s="93"/>
      <c r="G16073" s="93"/>
      <c r="H16073" s="93"/>
      <c r="I16073" s="99"/>
      <c r="J16073" s="99"/>
      <c r="K16073" s="99"/>
      <c r="L16073" s="99"/>
      <c r="M16073" s="99"/>
      <c r="N16073" s="99"/>
      <c r="O16073" s="99"/>
      <c r="P16073" s="99"/>
      <c r="Q16073" s="99"/>
      <c r="R16073" s="99"/>
      <c r="S16073" s="99"/>
      <c r="T16073" s="99"/>
      <c r="U16073" s="99"/>
      <c r="V16073" s="99"/>
      <c r="W16073" s="99"/>
      <c r="X16073" s="99"/>
      <c r="Y16073" s="99"/>
      <c r="Z16073" s="99"/>
      <c r="AF16073" s="326"/>
    </row>
    <row r="16074" spans="1:32" x14ac:dyDescent="0.25">
      <c r="A16074" s="44" t="s">
        <v>2147</v>
      </c>
      <c r="B16074" s="44" t="s">
        <v>15206</v>
      </c>
      <c r="C16074" s="45" t="s">
        <v>15209</v>
      </c>
      <c r="D16074" s="93" t="s">
        <v>18817</v>
      </c>
      <c r="E16074" s="45" t="s">
        <v>5640</v>
      </c>
      <c r="F16074" s="379"/>
      <c r="G16074" s="379"/>
      <c r="H16074" s="379"/>
      <c r="I16074" s="380"/>
      <c r="J16074" s="380"/>
      <c r="K16074" s="380"/>
      <c r="L16074" s="380"/>
      <c r="M16074" s="380"/>
      <c r="N16074" s="380"/>
      <c r="O16074" s="380"/>
      <c r="P16074" s="380"/>
      <c r="Q16074" s="380"/>
      <c r="R16074" s="380"/>
      <c r="S16074" s="380"/>
      <c r="T16074" s="380"/>
      <c r="U16074" s="380"/>
      <c r="V16074" s="380"/>
      <c r="W16074" s="380"/>
      <c r="X16074" s="380"/>
      <c r="Y16074" s="380"/>
      <c r="Z16074" s="380"/>
      <c r="AA16074" s="380"/>
      <c r="AF16074" s="326"/>
    </row>
    <row r="16075" spans="1:32" x14ac:dyDescent="0.25">
      <c r="A16075" s="44" t="s">
        <v>8583</v>
      </c>
      <c r="B16075" s="44" t="s">
        <v>5447</v>
      </c>
      <c r="C16075" s="45">
        <v>230807</v>
      </c>
      <c r="D16075" s="45" t="s">
        <v>12340</v>
      </c>
      <c r="E16075" s="45" t="s">
        <v>8966</v>
      </c>
      <c r="AF16075" s="326"/>
    </row>
    <row r="16076" spans="1:32" x14ac:dyDescent="0.25">
      <c r="A16076" s="44" t="s">
        <v>1588</v>
      </c>
      <c r="B16076" s="44" t="s">
        <v>7923</v>
      </c>
      <c r="C16076" s="45" t="s">
        <v>7949</v>
      </c>
      <c r="D16076" s="45" t="s">
        <v>12177</v>
      </c>
      <c r="E16076" s="45" t="s">
        <v>7925</v>
      </c>
      <c r="F16076" s="93"/>
      <c r="G16076" s="93"/>
      <c r="H16076" s="93"/>
      <c r="I16076" s="99"/>
      <c r="J16076" s="99"/>
      <c r="K16076" s="99"/>
      <c r="L16076" s="99"/>
      <c r="M16076" s="99"/>
      <c r="N16076" s="99"/>
      <c r="O16076" s="99"/>
      <c r="P16076" s="99"/>
      <c r="Q16076" s="99"/>
      <c r="R16076" s="99"/>
      <c r="S16076" s="99"/>
      <c r="T16076" s="99"/>
      <c r="U16076" s="99"/>
      <c r="V16076" s="99"/>
      <c r="W16076" s="99"/>
      <c r="X16076" s="99"/>
      <c r="Y16076" s="99"/>
      <c r="Z16076" s="99"/>
      <c r="AF16076" s="326"/>
    </row>
    <row r="16077" spans="1:32" x14ac:dyDescent="0.25">
      <c r="A16077" s="44" t="s">
        <v>1588</v>
      </c>
      <c r="B16077" s="44" t="s">
        <v>8241</v>
      </c>
      <c r="C16077" s="45" t="s">
        <v>8244</v>
      </c>
      <c r="D16077" s="45" t="s">
        <v>12177</v>
      </c>
      <c r="E16077" s="45" t="s">
        <v>8245</v>
      </c>
      <c r="F16077" s="93"/>
      <c r="G16077" s="93"/>
      <c r="H16077" s="93"/>
      <c r="I16077" s="99"/>
      <c r="J16077" s="99"/>
      <c r="K16077" s="99"/>
      <c r="L16077" s="99"/>
      <c r="M16077" s="99"/>
      <c r="N16077" s="99"/>
      <c r="O16077" s="99"/>
      <c r="P16077" s="99"/>
      <c r="Q16077" s="99"/>
      <c r="R16077" s="99"/>
      <c r="S16077" s="99"/>
      <c r="T16077" s="99"/>
      <c r="U16077" s="99"/>
      <c r="V16077" s="99"/>
      <c r="W16077" s="99"/>
      <c r="X16077" s="99"/>
      <c r="Y16077" s="99"/>
      <c r="Z16077" s="99"/>
      <c r="AF16077" s="326"/>
    </row>
    <row r="16078" spans="1:32" x14ac:dyDescent="0.25">
      <c r="A16078" s="44" t="s">
        <v>1588</v>
      </c>
      <c r="B16078" s="44" t="s">
        <v>5262</v>
      </c>
      <c r="C16078" s="45" t="s">
        <v>5318</v>
      </c>
      <c r="D16078" s="45" t="s">
        <v>12177</v>
      </c>
      <c r="E16078" s="46">
        <v>46477</v>
      </c>
      <c r="F16078" s="93"/>
      <c r="G16078" s="93"/>
      <c r="H16078" s="93"/>
      <c r="I16078" s="99"/>
      <c r="J16078" s="99"/>
      <c r="K16078" s="99"/>
      <c r="L16078" s="99"/>
      <c r="M16078" s="99"/>
      <c r="N16078" s="99"/>
      <c r="O16078" s="99"/>
      <c r="P16078" s="99"/>
      <c r="Q16078" s="99"/>
      <c r="R16078" s="99"/>
      <c r="S16078" s="99"/>
      <c r="T16078" s="99"/>
      <c r="U16078" s="99"/>
      <c r="V16078" s="99"/>
      <c r="W16078" s="99"/>
      <c r="X16078" s="99"/>
      <c r="Y16078" s="99"/>
      <c r="Z16078" s="99"/>
      <c r="AF16078" s="326"/>
    </row>
    <row r="16079" spans="1:32" x14ac:dyDescent="0.25">
      <c r="A16079" s="44" t="s">
        <v>1588</v>
      </c>
      <c r="B16079" s="44" t="s">
        <v>7923</v>
      </c>
      <c r="C16079" s="45" t="s">
        <v>7949</v>
      </c>
      <c r="D16079" s="93" t="s">
        <v>18817</v>
      </c>
      <c r="E16079" s="45" t="s">
        <v>5311</v>
      </c>
      <c r="F16079" s="379"/>
      <c r="G16079" s="379"/>
      <c r="H16079" s="379"/>
      <c r="I16079" s="380"/>
      <c r="J16079" s="380"/>
      <c r="K16079" s="380"/>
      <c r="L16079" s="380"/>
      <c r="M16079" s="380"/>
      <c r="N16079" s="380"/>
      <c r="O16079" s="380"/>
      <c r="P16079" s="380"/>
      <c r="Q16079" s="380"/>
      <c r="R16079" s="380"/>
      <c r="S16079" s="380"/>
      <c r="T16079" s="380"/>
      <c r="U16079" s="380"/>
      <c r="V16079" s="380"/>
      <c r="W16079" s="380"/>
      <c r="X16079" s="380"/>
      <c r="Y16079" s="380"/>
      <c r="Z16079" s="380"/>
      <c r="AA16079" s="380"/>
      <c r="AF16079" s="326"/>
    </row>
    <row r="16080" spans="1:32" x14ac:dyDescent="0.25">
      <c r="A16080" s="44" t="s">
        <v>1588</v>
      </c>
      <c r="B16080" s="44" t="s">
        <v>8241</v>
      </c>
      <c r="C16080" s="45" t="s">
        <v>8244</v>
      </c>
      <c r="D16080" s="93" t="s">
        <v>18817</v>
      </c>
      <c r="E16080" s="45" t="s">
        <v>8245</v>
      </c>
      <c r="F16080" s="379"/>
      <c r="G16080" s="379"/>
      <c r="H16080" s="379"/>
      <c r="I16080" s="380"/>
      <c r="J16080" s="380"/>
      <c r="K16080" s="380"/>
      <c r="L16080" s="380"/>
      <c r="M16080" s="380"/>
      <c r="N16080" s="380"/>
      <c r="O16080" s="380"/>
      <c r="P16080" s="380"/>
      <c r="Q16080" s="380"/>
      <c r="R16080" s="380"/>
      <c r="S16080" s="380"/>
      <c r="T16080" s="380"/>
      <c r="U16080" s="380"/>
      <c r="V16080" s="380"/>
      <c r="W16080" s="380"/>
      <c r="X16080" s="380"/>
      <c r="Y16080" s="380"/>
      <c r="Z16080" s="380"/>
      <c r="AA16080" s="380"/>
      <c r="AF16080" s="326"/>
    </row>
    <row r="16081" spans="1:32" x14ac:dyDescent="0.25">
      <c r="A16081" s="44" t="s">
        <v>1588</v>
      </c>
      <c r="B16081" s="44" t="s">
        <v>5262</v>
      </c>
      <c r="C16081" s="45" t="s">
        <v>5318</v>
      </c>
      <c r="D16081" s="93" t="s">
        <v>18817</v>
      </c>
      <c r="E16081" s="45" t="s">
        <v>5452</v>
      </c>
      <c r="F16081" s="379"/>
      <c r="G16081" s="379"/>
      <c r="H16081" s="379"/>
      <c r="I16081" s="380"/>
      <c r="J16081" s="380"/>
      <c r="K16081" s="380"/>
      <c r="L16081" s="380"/>
      <c r="M16081" s="380"/>
      <c r="N16081" s="380"/>
      <c r="O16081" s="380"/>
      <c r="P16081" s="380"/>
      <c r="Q16081" s="380"/>
      <c r="R16081" s="380"/>
      <c r="S16081" s="380"/>
      <c r="T16081" s="380"/>
      <c r="U16081" s="380"/>
      <c r="V16081" s="380"/>
      <c r="W16081" s="380"/>
      <c r="X16081" s="380"/>
      <c r="Y16081" s="380"/>
      <c r="Z16081" s="380"/>
      <c r="AA16081" s="380"/>
      <c r="AF16081" s="326"/>
    </row>
    <row r="16082" spans="1:32" x14ac:dyDescent="0.25">
      <c r="A16082" s="44" t="s">
        <v>1588</v>
      </c>
      <c r="B16082" s="44" t="s">
        <v>7923</v>
      </c>
      <c r="C16082" s="45" t="s">
        <v>7949</v>
      </c>
      <c r="D16082" s="45" t="s">
        <v>10697</v>
      </c>
      <c r="E16082" s="45" t="s">
        <v>7925</v>
      </c>
      <c r="F16082" s="93"/>
      <c r="G16082" s="93"/>
      <c r="H16082" s="93"/>
      <c r="I16082" s="99"/>
      <c r="J16082" s="99"/>
      <c r="K16082" s="99"/>
      <c r="L16082" s="44"/>
      <c r="M16082" s="44"/>
      <c r="N16082" s="99"/>
      <c r="O16082" s="99"/>
      <c r="P16082" s="99"/>
      <c r="Q16082" s="99"/>
      <c r="R16082" s="99"/>
      <c r="S16082" s="99"/>
      <c r="T16082" s="99"/>
      <c r="U16082" s="99"/>
      <c r="V16082" s="99"/>
      <c r="W16082" s="99"/>
      <c r="X16082" s="99"/>
      <c r="Y16082" s="99"/>
      <c r="Z16082" s="99"/>
      <c r="AF16082" s="326"/>
    </row>
    <row r="16083" spans="1:32" x14ac:dyDescent="0.25">
      <c r="A16083" s="44" t="s">
        <v>1588</v>
      </c>
      <c r="B16083" s="44" t="s">
        <v>8241</v>
      </c>
      <c r="C16083" s="45" t="s">
        <v>8244</v>
      </c>
      <c r="D16083" s="45" t="s">
        <v>10697</v>
      </c>
      <c r="E16083" s="45" t="s">
        <v>8245</v>
      </c>
      <c r="F16083" s="93"/>
      <c r="G16083" s="93"/>
      <c r="H16083" s="93"/>
      <c r="I16083" s="99"/>
      <c r="J16083" s="99"/>
      <c r="K16083" s="99"/>
      <c r="L16083" s="44"/>
      <c r="M16083" s="44"/>
      <c r="N16083" s="99"/>
      <c r="O16083" s="99"/>
      <c r="P16083" s="99"/>
      <c r="Q16083" s="99"/>
      <c r="R16083" s="99"/>
      <c r="S16083" s="99"/>
      <c r="T16083" s="99"/>
      <c r="U16083" s="99"/>
      <c r="V16083" s="99"/>
      <c r="W16083" s="99"/>
      <c r="X16083" s="99"/>
      <c r="Y16083" s="99"/>
      <c r="Z16083" s="99"/>
      <c r="AF16083" s="326"/>
    </row>
    <row r="16084" spans="1:32" x14ac:dyDescent="0.25">
      <c r="A16084" s="44" t="s">
        <v>1588</v>
      </c>
      <c r="B16084" s="44" t="s">
        <v>5262</v>
      </c>
      <c r="C16084" s="45" t="s">
        <v>5318</v>
      </c>
      <c r="D16084" s="45" t="s">
        <v>10697</v>
      </c>
      <c r="E16084" s="46">
        <v>46477</v>
      </c>
      <c r="F16084" s="93"/>
      <c r="G16084" s="93"/>
      <c r="H16084" s="93"/>
      <c r="I16084" s="99"/>
      <c r="J16084" s="99"/>
      <c r="K16084" s="99"/>
      <c r="L16084" s="44"/>
      <c r="M16084" s="44"/>
      <c r="N16084" s="99"/>
      <c r="O16084" s="99"/>
      <c r="P16084" s="99"/>
      <c r="Q16084" s="99"/>
      <c r="R16084" s="99"/>
      <c r="S16084" s="99"/>
      <c r="T16084" s="99"/>
      <c r="U16084" s="99"/>
      <c r="V16084" s="99"/>
      <c r="W16084" s="99"/>
      <c r="X16084" s="99"/>
      <c r="Y16084" s="99"/>
      <c r="Z16084" s="99"/>
      <c r="AF16084" s="326"/>
    </row>
    <row r="16085" spans="1:32" x14ac:dyDescent="0.25">
      <c r="A16085" s="44" t="s">
        <v>9111</v>
      </c>
      <c r="B16085" s="44" t="s">
        <v>5443</v>
      </c>
      <c r="C16085" s="45">
        <v>22010701</v>
      </c>
      <c r="D16085" s="45" t="s">
        <v>12340</v>
      </c>
      <c r="E16085" s="45" t="s">
        <v>5444</v>
      </c>
      <c r="AF16085" s="326"/>
    </row>
    <row r="16086" spans="1:32" x14ac:dyDescent="0.25">
      <c r="A16086" s="44" t="s">
        <v>9111</v>
      </c>
      <c r="B16086" s="44" t="s">
        <v>966</v>
      </c>
      <c r="C16086" s="45">
        <v>22010702</v>
      </c>
      <c r="D16086" s="45" t="s">
        <v>12340</v>
      </c>
      <c r="E16086" s="45" t="s">
        <v>5444</v>
      </c>
      <c r="AF16086" s="326"/>
    </row>
    <row r="16087" spans="1:32" x14ac:dyDescent="0.25">
      <c r="A16087" s="44" t="s">
        <v>9111</v>
      </c>
      <c r="B16087" s="44" t="s">
        <v>5442</v>
      </c>
      <c r="C16087" s="45">
        <v>25010502</v>
      </c>
      <c r="D16087" s="45" t="s">
        <v>12340</v>
      </c>
      <c r="E16087" s="45" t="s">
        <v>13567</v>
      </c>
      <c r="AF16087" s="326"/>
    </row>
    <row r="16088" spans="1:32" x14ac:dyDescent="0.25">
      <c r="A16088" s="44" t="s">
        <v>9111</v>
      </c>
      <c r="B16088" s="44" t="s">
        <v>974</v>
      </c>
      <c r="C16088" s="45">
        <v>220104</v>
      </c>
      <c r="D16088" s="45" t="s">
        <v>12340</v>
      </c>
      <c r="E16088" s="45" t="s">
        <v>5452</v>
      </c>
      <c r="AF16088" s="326"/>
    </row>
    <row r="16089" spans="1:32" x14ac:dyDescent="0.25">
      <c r="A16089" s="44" t="s">
        <v>9111</v>
      </c>
      <c r="B16089" s="44" t="s">
        <v>18828</v>
      </c>
      <c r="C16089" s="45">
        <v>25010501</v>
      </c>
      <c r="D16089" s="45" t="s">
        <v>12340</v>
      </c>
      <c r="E16089" s="45" t="s">
        <v>13567</v>
      </c>
      <c r="AF16089" s="326"/>
    </row>
    <row r="16090" spans="1:32" x14ac:dyDescent="0.3">
      <c r="A16090" s="372" t="s">
        <v>20201</v>
      </c>
      <c r="B16090" s="372" t="s">
        <v>2383</v>
      </c>
      <c r="C16090" s="125" t="s">
        <v>20257</v>
      </c>
      <c r="D16090" s="32" t="s">
        <v>20621</v>
      </c>
      <c r="E16090" s="125" t="s">
        <v>8976</v>
      </c>
      <c r="F16090" s="125" t="s">
        <v>1236</v>
      </c>
      <c r="G16090" s="125" t="s">
        <v>1237</v>
      </c>
      <c r="AF16090" s="326"/>
    </row>
    <row r="16091" spans="1:32" x14ac:dyDescent="0.25">
      <c r="A16091" s="44" t="s">
        <v>888</v>
      </c>
      <c r="B16091" s="44" t="s">
        <v>3598</v>
      </c>
      <c r="C16091" s="45">
        <v>230301</v>
      </c>
      <c r="D16091" s="45" t="s">
        <v>12340</v>
      </c>
      <c r="E16091" s="45" t="s">
        <v>5580</v>
      </c>
      <c r="AF16091" s="326"/>
    </row>
    <row r="16092" spans="1:32" x14ac:dyDescent="0.25">
      <c r="A16092" s="103" t="s">
        <v>1155</v>
      </c>
      <c r="B16092" s="103" t="s">
        <v>1206</v>
      </c>
      <c r="C16092" s="147" t="s">
        <v>2561</v>
      </c>
      <c r="D16092" s="146" t="s">
        <v>10389</v>
      </c>
      <c r="E16092" s="116">
        <v>45535</v>
      </c>
      <c r="F16092" s="93"/>
      <c r="G16092" s="93"/>
      <c r="H16092" s="93"/>
      <c r="I16092" s="99"/>
      <c r="J16092" s="99"/>
      <c r="K16092" s="99"/>
      <c r="L16092" s="44"/>
      <c r="M16092" s="44"/>
      <c r="N16092" s="99"/>
      <c r="O16092" s="99"/>
      <c r="P16092" s="99"/>
      <c r="Q16092" s="99"/>
      <c r="R16092" s="99"/>
      <c r="S16092" s="99"/>
      <c r="T16092" s="99"/>
      <c r="U16092" s="99"/>
      <c r="V16092" s="99"/>
      <c r="W16092" s="99"/>
      <c r="X16092" s="99"/>
      <c r="Y16092" s="99"/>
      <c r="Z16092" s="99"/>
      <c r="AF16092" s="326"/>
    </row>
    <row r="16093" spans="1:32" x14ac:dyDescent="0.25">
      <c r="A16093" s="57" t="s">
        <v>1155</v>
      </c>
      <c r="B16093" s="92" t="s">
        <v>3862</v>
      </c>
      <c r="C16093" s="93" t="s">
        <v>3860</v>
      </c>
      <c r="D16093" s="93" t="s">
        <v>3861</v>
      </c>
      <c r="E16093" s="94">
        <v>46203</v>
      </c>
      <c r="F16093" s="93"/>
      <c r="G16093" s="93"/>
      <c r="H16093" s="93"/>
      <c r="I16093" s="99"/>
      <c r="J16093" s="99"/>
      <c r="K16093" s="99"/>
      <c r="L16093" s="44"/>
      <c r="M16093" s="44"/>
      <c r="N16093" s="99"/>
      <c r="O16093" s="99"/>
      <c r="P16093" s="99"/>
      <c r="Q16093" s="99"/>
      <c r="R16093" s="99"/>
      <c r="S16093" s="99"/>
      <c r="T16093" s="99"/>
      <c r="U16093" s="99"/>
      <c r="V16093" s="99"/>
      <c r="W16093" s="99"/>
      <c r="X16093" s="99"/>
      <c r="Y16093" s="99"/>
      <c r="Z16093" s="99"/>
      <c r="AA16093" s="380"/>
      <c r="AF16093" s="326"/>
    </row>
    <row r="16094" spans="1:32" x14ac:dyDescent="0.25">
      <c r="A16094" s="44" t="s">
        <v>1155</v>
      </c>
      <c r="B16094" s="44" t="s">
        <v>20344</v>
      </c>
      <c r="C16094" s="45" t="s">
        <v>8813</v>
      </c>
      <c r="D16094" s="32" t="s">
        <v>12570</v>
      </c>
      <c r="E16094" s="46">
        <v>46387</v>
      </c>
      <c r="AF16094" s="326"/>
    </row>
    <row r="16095" spans="1:32" x14ac:dyDescent="0.3">
      <c r="A16095" s="57" t="s">
        <v>889</v>
      </c>
      <c r="B16095" s="57" t="s">
        <v>2254</v>
      </c>
      <c r="C16095" s="62">
        <v>24030</v>
      </c>
      <c r="D16095" s="93" t="s">
        <v>5007</v>
      </c>
      <c r="E16095" s="60">
        <v>46326</v>
      </c>
      <c r="F16095" s="379"/>
      <c r="G16095" s="379"/>
      <c r="H16095" s="379"/>
      <c r="I16095" s="380"/>
      <c r="J16095" s="380"/>
      <c r="K16095" s="380"/>
      <c r="L16095" s="380"/>
      <c r="M16095" s="380"/>
      <c r="N16095" s="380"/>
      <c r="O16095" s="380"/>
      <c r="P16095" s="380"/>
      <c r="Q16095" s="380"/>
      <c r="R16095" s="380"/>
      <c r="S16095" s="380"/>
      <c r="T16095" s="380"/>
      <c r="U16095" s="380"/>
      <c r="V16095" s="380"/>
      <c r="W16095" s="380"/>
      <c r="X16095" s="380"/>
      <c r="Y16095" s="380"/>
      <c r="Z16095" s="380"/>
      <c r="AA16095" s="380"/>
      <c r="AF16095" s="326"/>
    </row>
    <row r="16096" spans="1:32" x14ac:dyDescent="0.25">
      <c r="A16096" s="44" t="s">
        <v>889</v>
      </c>
      <c r="B16096" s="44" t="s">
        <v>3156</v>
      </c>
      <c r="C16096" s="45">
        <v>230904</v>
      </c>
      <c r="D16096" s="45" t="s">
        <v>12340</v>
      </c>
      <c r="E16096" s="45" t="s">
        <v>8524</v>
      </c>
      <c r="AF16096" s="326"/>
    </row>
    <row r="16097" spans="1:32" x14ac:dyDescent="0.25">
      <c r="A16097" s="67" t="s">
        <v>456</v>
      </c>
      <c r="B16097" s="256" t="s">
        <v>7398</v>
      </c>
      <c r="C16097" s="53" t="s">
        <v>7448</v>
      </c>
      <c r="D16097" s="93" t="s">
        <v>5891</v>
      </c>
      <c r="E16097" s="257">
        <v>46824</v>
      </c>
      <c r="F16097" s="93"/>
      <c r="G16097" s="93"/>
      <c r="H16097" s="93"/>
      <c r="I16097" s="99"/>
      <c r="J16097" s="99"/>
      <c r="K16097" s="99"/>
      <c r="L16097" s="99"/>
      <c r="M16097" s="99"/>
      <c r="N16097" s="99"/>
      <c r="O16097" s="99"/>
      <c r="P16097" s="99"/>
      <c r="Q16097" s="99"/>
      <c r="R16097" s="99"/>
      <c r="S16097" s="99"/>
      <c r="T16097" s="99"/>
      <c r="U16097" s="99"/>
      <c r="V16097" s="99"/>
      <c r="W16097" s="99"/>
      <c r="X16097" s="99"/>
      <c r="Y16097" s="99"/>
      <c r="Z16097" s="99"/>
      <c r="AF16097" s="326"/>
    </row>
    <row r="16098" spans="1:32" x14ac:dyDescent="0.3">
      <c r="A16098" s="372" t="s">
        <v>456</v>
      </c>
      <c r="B16098" s="372" t="s">
        <v>12354</v>
      </c>
      <c r="C16098" s="125" t="s">
        <v>12187</v>
      </c>
      <c r="D16098" s="32" t="s">
        <v>20621</v>
      </c>
      <c r="E16098" s="125" t="s">
        <v>5239</v>
      </c>
      <c r="F16098" s="125" t="s">
        <v>1236</v>
      </c>
      <c r="G16098" s="125" t="s">
        <v>1237</v>
      </c>
      <c r="AF16098" s="326"/>
    </row>
    <row r="16099" spans="1:32" x14ac:dyDescent="0.25">
      <c r="A16099" s="57" t="s">
        <v>456</v>
      </c>
      <c r="B16099" s="92" t="s">
        <v>3862</v>
      </c>
      <c r="C16099" s="93" t="s">
        <v>3860</v>
      </c>
      <c r="D16099" s="93" t="s">
        <v>3861</v>
      </c>
      <c r="E16099" s="94">
        <v>46203</v>
      </c>
      <c r="F16099" s="93"/>
      <c r="G16099" s="93"/>
      <c r="H16099" s="93"/>
      <c r="I16099" s="99"/>
      <c r="J16099" s="99"/>
      <c r="K16099" s="99"/>
      <c r="L16099" s="44"/>
      <c r="M16099" s="44"/>
      <c r="N16099" s="99"/>
      <c r="O16099" s="99"/>
      <c r="P16099" s="99"/>
      <c r="Q16099" s="99"/>
      <c r="R16099" s="99"/>
      <c r="S16099" s="99"/>
      <c r="T16099" s="99"/>
      <c r="U16099" s="99"/>
      <c r="V16099" s="99"/>
      <c r="W16099" s="99"/>
      <c r="X16099" s="99"/>
      <c r="Y16099" s="99"/>
      <c r="Z16099" s="99"/>
      <c r="AA16099" s="380"/>
      <c r="AF16099" s="326"/>
    </row>
    <row r="16100" spans="1:32" x14ac:dyDescent="0.25">
      <c r="A16100" s="44" t="s">
        <v>456</v>
      </c>
      <c r="B16100" s="44" t="s">
        <v>13127</v>
      </c>
      <c r="C16100" s="45">
        <v>13.24</v>
      </c>
      <c r="D16100" s="45" t="s">
        <v>13565</v>
      </c>
      <c r="E16100" s="46">
        <v>47299</v>
      </c>
      <c r="F16100" s="45"/>
      <c r="G16100" s="93"/>
      <c r="H16100" s="93"/>
      <c r="I16100" s="99"/>
      <c r="J16100" s="99"/>
      <c r="K16100" s="99"/>
      <c r="L16100" s="99"/>
      <c r="M16100" s="99"/>
      <c r="N16100" s="99"/>
      <c r="O16100" s="99"/>
      <c r="P16100" s="99"/>
      <c r="Q16100" s="99"/>
      <c r="R16100" s="99"/>
      <c r="S16100" s="99"/>
      <c r="T16100" s="99"/>
      <c r="U16100" s="99"/>
      <c r="V16100" s="99"/>
      <c r="W16100" s="99"/>
      <c r="X16100" s="99"/>
      <c r="Y16100" s="99"/>
      <c r="Z16100" s="99"/>
      <c r="AF16100" s="326"/>
    </row>
    <row r="16101" spans="1:32" x14ac:dyDescent="0.25">
      <c r="A16101" s="44" t="s">
        <v>456</v>
      </c>
      <c r="B16101" s="44" t="s">
        <v>20342</v>
      </c>
      <c r="C16101" s="45" t="s">
        <v>10493</v>
      </c>
      <c r="D16101" s="32" t="s">
        <v>12570</v>
      </c>
      <c r="E16101" s="46">
        <v>46387</v>
      </c>
      <c r="AF16101" s="326"/>
    </row>
    <row r="16102" spans="1:32" x14ac:dyDescent="0.25">
      <c r="A16102" s="76" t="s">
        <v>456</v>
      </c>
      <c r="B16102" s="92" t="s">
        <v>13084</v>
      </c>
      <c r="C16102" s="93" t="s">
        <v>13054</v>
      </c>
      <c r="D16102" s="93" t="s">
        <v>1250</v>
      </c>
      <c r="E16102" s="94">
        <v>47208</v>
      </c>
      <c r="F16102" s="93"/>
      <c r="G16102" s="93"/>
      <c r="H16102" s="93"/>
      <c r="I16102" s="99"/>
      <c r="J16102" s="99"/>
      <c r="K16102" s="99"/>
      <c r="L16102" s="99"/>
      <c r="M16102" s="99"/>
      <c r="N16102" s="99"/>
      <c r="O16102" s="99"/>
      <c r="P16102" s="99"/>
      <c r="Q16102" s="99"/>
      <c r="R16102" s="99"/>
      <c r="S16102" s="99"/>
      <c r="T16102" s="99"/>
      <c r="U16102" s="99"/>
      <c r="V16102" s="99"/>
      <c r="W16102" s="99"/>
      <c r="X16102" s="99"/>
      <c r="Y16102" s="99"/>
      <c r="Z16102" s="99"/>
      <c r="AF16102" s="326"/>
    </row>
    <row r="16103" spans="1:32" x14ac:dyDescent="0.25">
      <c r="A16103" s="44" t="s">
        <v>13465</v>
      </c>
      <c r="B16103" s="44" t="s">
        <v>13126</v>
      </c>
      <c r="C16103" s="45">
        <v>14.24</v>
      </c>
      <c r="D16103" s="45" t="s">
        <v>13565</v>
      </c>
      <c r="E16103" s="46">
        <v>47299</v>
      </c>
      <c r="F16103" s="45"/>
      <c r="G16103" s="93"/>
      <c r="H16103" s="93"/>
      <c r="I16103" s="99"/>
      <c r="J16103" s="99"/>
      <c r="K16103" s="99"/>
      <c r="L16103" s="99"/>
      <c r="M16103" s="99"/>
      <c r="N16103" s="99"/>
      <c r="O16103" s="99"/>
      <c r="P16103" s="99"/>
      <c r="Q16103" s="99"/>
      <c r="R16103" s="99"/>
      <c r="S16103" s="99"/>
      <c r="T16103" s="99"/>
      <c r="U16103" s="99"/>
      <c r="V16103" s="99"/>
      <c r="W16103" s="99"/>
      <c r="X16103" s="99"/>
      <c r="Y16103" s="99"/>
      <c r="Z16103" s="99"/>
      <c r="AF16103" s="326"/>
    </row>
    <row r="16104" spans="1:32" x14ac:dyDescent="0.25">
      <c r="A16104" s="44" t="s">
        <v>13465</v>
      </c>
      <c r="B16104" s="44" t="s">
        <v>13118</v>
      </c>
      <c r="C16104" s="45">
        <v>21.25</v>
      </c>
      <c r="D16104" s="45" t="s">
        <v>13565</v>
      </c>
      <c r="E16104" s="46">
        <v>47664</v>
      </c>
      <c r="F16104" s="45"/>
      <c r="G16104" s="93"/>
      <c r="H16104" s="93"/>
      <c r="I16104" s="99"/>
      <c r="J16104" s="99"/>
      <c r="K16104" s="99"/>
      <c r="L16104" s="99"/>
      <c r="M16104" s="99"/>
      <c r="N16104" s="99"/>
      <c r="O16104" s="99"/>
      <c r="P16104" s="99"/>
      <c r="Q16104" s="99"/>
      <c r="R16104" s="99"/>
      <c r="S16104" s="99"/>
      <c r="T16104" s="99"/>
      <c r="U16104" s="99"/>
      <c r="V16104" s="99"/>
      <c r="W16104" s="99"/>
      <c r="X16104" s="99"/>
      <c r="Y16104" s="99"/>
      <c r="Z16104" s="99"/>
      <c r="AF16104" s="326"/>
    </row>
    <row r="16105" spans="1:32" x14ac:dyDescent="0.3">
      <c r="A16105" s="372" t="s">
        <v>20569</v>
      </c>
      <c r="B16105" s="372" t="s">
        <v>1206</v>
      </c>
      <c r="C16105" s="125" t="s">
        <v>20612</v>
      </c>
      <c r="D16105" s="32" t="s">
        <v>20621</v>
      </c>
      <c r="E16105" s="125" t="s">
        <v>10032</v>
      </c>
      <c r="F16105" s="125" t="s">
        <v>1236</v>
      </c>
      <c r="G16105" s="125" t="s">
        <v>1237</v>
      </c>
      <c r="AF16105" s="326"/>
    </row>
    <row r="16106" spans="1:32" x14ac:dyDescent="0.25">
      <c r="A16106" s="44" t="s">
        <v>13788</v>
      </c>
      <c r="B16106" s="44" t="s">
        <v>2433</v>
      </c>
      <c r="C16106" s="45">
        <v>250106</v>
      </c>
      <c r="D16106" s="45" t="s">
        <v>12340</v>
      </c>
      <c r="E16106" s="45" t="s">
        <v>12896</v>
      </c>
      <c r="AF16106" s="326"/>
    </row>
    <row r="16107" spans="1:32" x14ac:dyDescent="0.25">
      <c r="A16107" s="44" t="s">
        <v>6782</v>
      </c>
      <c r="B16107" s="44" t="s">
        <v>4260</v>
      </c>
      <c r="C16107" s="56" t="s">
        <v>6783</v>
      </c>
      <c r="D16107" s="69" t="s">
        <v>6784</v>
      </c>
      <c r="E16107" s="69">
        <v>45473</v>
      </c>
      <c r="F16107" s="93"/>
      <c r="G16107" s="93"/>
      <c r="H16107" s="93"/>
      <c r="I16107" s="99"/>
      <c r="J16107" s="99"/>
      <c r="K16107" s="99"/>
      <c r="L16107" s="44"/>
      <c r="M16107" s="44"/>
      <c r="N16107" s="99"/>
      <c r="O16107" s="99"/>
      <c r="P16107" s="99"/>
      <c r="Q16107" s="99"/>
      <c r="R16107" s="99"/>
      <c r="S16107" s="99"/>
      <c r="T16107" s="99"/>
      <c r="U16107" s="99"/>
      <c r="V16107" s="99"/>
      <c r="W16107" s="99"/>
      <c r="X16107" s="99"/>
      <c r="Y16107" s="99"/>
      <c r="Z16107" s="99"/>
      <c r="AF16107" s="326"/>
    </row>
    <row r="16108" spans="1:32" x14ac:dyDescent="0.25">
      <c r="A16108" s="44" t="s">
        <v>5049</v>
      </c>
      <c r="B16108" s="44" t="s">
        <v>2230</v>
      </c>
      <c r="C16108" s="45" t="s">
        <v>7675</v>
      </c>
      <c r="D16108" s="45" t="s">
        <v>2350</v>
      </c>
      <c r="E16108" s="46">
        <v>46421</v>
      </c>
      <c r="F16108" s="45"/>
      <c r="G16108" s="45"/>
      <c r="H16108" s="93"/>
      <c r="I16108" s="99"/>
      <c r="J16108" s="99"/>
      <c r="K16108" s="99"/>
      <c r="L16108" s="44"/>
      <c r="M16108" s="44"/>
      <c r="N16108" s="99"/>
      <c r="O16108" s="99"/>
      <c r="P16108" s="99"/>
      <c r="Q16108" s="99"/>
      <c r="R16108" s="99"/>
      <c r="S16108" s="99"/>
      <c r="T16108" s="99"/>
      <c r="U16108" s="99"/>
      <c r="V16108" s="99"/>
      <c r="W16108" s="99"/>
      <c r="X16108" s="99"/>
      <c r="Y16108" s="99"/>
      <c r="Z16108" s="99"/>
      <c r="AF16108" s="326"/>
    </row>
    <row r="16109" spans="1:32" x14ac:dyDescent="0.25">
      <c r="A16109" s="44" t="s">
        <v>9727</v>
      </c>
      <c r="B16109" s="44" t="s">
        <v>16360</v>
      </c>
      <c r="C16109" s="45" t="s">
        <v>18473</v>
      </c>
      <c r="D16109" s="93" t="s">
        <v>3876</v>
      </c>
      <c r="E16109" s="359">
        <f>DATE(2030,1,5)</f>
        <v>47488</v>
      </c>
      <c r="F16109" s="93"/>
      <c r="G16109" s="93"/>
      <c r="H16109" s="93"/>
      <c r="I16109" s="99"/>
      <c r="J16109" s="99"/>
      <c r="K16109" s="99"/>
      <c r="L16109" s="99"/>
      <c r="M16109" s="99"/>
      <c r="N16109" s="99"/>
      <c r="O16109" s="99"/>
      <c r="P16109" s="99"/>
      <c r="Q16109" s="99"/>
      <c r="R16109" s="99"/>
      <c r="S16109" s="99"/>
      <c r="T16109" s="99"/>
      <c r="U16109" s="99"/>
      <c r="V16109" s="99"/>
      <c r="W16109" s="99"/>
      <c r="X16109" s="99"/>
      <c r="Y16109" s="99"/>
      <c r="Z16109" s="99"/>
      <c r="AF16109" s="326"/>
    </row>
    <row r="16110" spans="1:32" x14ac:dyDescent="0.25">
      <c r="A16110" s="44" t="s">
        <v>9727</v>
      </c>
      <c r="B16110" s="44" t="s">
        <v>16361</v>
      </c>
      <c r="C16110" s="45" t="s">
        <v>9965</v>
      </c>
      <c r="D16110" s="93" t="s">
        <v>3876</v>
      </c>
      <c r="E16110" s="359">
        <f>DATE(2027,6,30)</f>
        <v>46568</v>
      </c>
      <c r="F16110" s="93"/>
      <c r="G16110" s="93"/>
      <c r="H16110" s="93"/>
      <c r="I16110" s="99"/>
      <c r="J16110" s="99"/>
      <c r="K16110" s="99"/>
      <c r="L16110" s="99"/>
      <c r="M16110" s="99"/>
      <c r="N16110" s="99"/>
      <c r="O16110" s="99"/>
      <c r="P16110" s="99"/>
      <c r="Q16110" s="99"/>
      <c r="R16110" s="99"/>
      <c r="S16110" s="99"/>
      <c r="T16110" s="99"/>
      <c r="U16110" s="99"/>
      <c r="V16110" s="99"/>
      <c r="W16110" s="99"/>
      <c r="X16110" s="99"/>
      <c r="Y16110" s="99"/>
      <c r="Z16110" s="99"/>
      <c r="AF16110" s="326"/>
    </row>
    <row r="16111" spans="1:32" x14ac:dyDescent="0.25">
      <c r="A16111" s="44" t="s">
        <v>9727</v>
      </c>
      <c r="B16111" s="44" t="s">
        <v>16359</v>
      </c>
      <c r="C16111" s="45" t="s">
        <v>12865</v>
      </c>
      <c r="D16111" s="93" t="s">
        <v>3876</v>
      </c>
      <c r="E16111" s="359">
        <f>DATE(2028,7,15)</f>
        <v>46949</v>
      </c>
      <c r="F16111" s="93"/>
      <c r="G16111" s="93"/>
      <c r="H16111" s="93"/>
      <c r="I16111" s="99"/>
      <c r="J16111" s="99"/>
      <c r="K16111" s="99"/>
      <c r="L16111" s="99"/>
      <c r="M16111" s="99"/>
      <c r="N16111" s="99"/>
      <c r="O16111" s="99"/>
      <c r="P16111" s="99"/>
      <c r="Q16111" s="99"/>
      <c r="R16111" s="99"/>
      <c r="S16111" s="99"/>
      <c r="T16111" s="99"/>
      <c r="U16111" s="99"/>
      <c r="V16111" s="99"/>
      <c r="W16111" s="99"/>
      <c r="X16111" s="99"/>
      <c r="Y16111" s="99"/>
      <c r="Z16111" s="99"/>
      <c r="AF16111" s="326"/>
    </row>
    <row r="16112" spans="1:32" x14ac:dyDescent="0.25">
      <c r="A16112" s="67" t="s">
        <v>102</v>
      </c>
      <c r="B16112" s="256" t="s">
        <v>7398</v>
      </c>
      <c r="C16112" s="53" t="s">
        <v>7449</v>
      </c>
      <c r="D16112" s="93" t="s">
        <v>5891</v>
      </c>
      <c r="E16112" s="257">
        <v>46824</v>
      </c>
      <c r="F16112" s="93"/>
      <c r="G16112" s="93"/>
      <c r="H16112" s="93"/>
      <c r="I16112" s="99"/>
      <c r="J16112" s="99"/>
      <c r="K16112" s="99"/>
      <c r="L16112" s="99"/>
      <c r="M16112" s="99"/>
      <c r="N16112" s="99"/>
      <c r="O16112" s="99"/>
      <c r="P16112" s="99"/>
      <c r="Q16112" s="99"/>
      <c r="R16112" s="99"/>
      <c r="S16112" s="99"/>
      <c r="T16112" s="99"/>
      <c r="U16112" s="99"/>
      <c r="V16112" s="99"/>
      <c r="W16112" s="99"/>
      <c r="X16112" s="99"/>
      <c r="Y16112" s="99"/>
      <c r="Z16112" s="99"/>
      <c r="AF16112" s="326"/>
    </row>
    <row r="16113" spans="1:32" x14ac:dyDescent="0.25">
      <c r="A16113" s="256" t="s">
        <v>102</v>
      </c>
      <c r="B16113" s="256" t="s">
        <v>5967</v>
      </c>
      <c r="C16113" s="53" t="s">
        <v>7449</v>
      </c>
      <c r="D16113" s="93" t="s">
        <v>5891</v>
      </c>
      <c r="E16113" s="257">
        <v>46824</v>
      </c>
      <c r="F16113" s="93"/>
      <c r="G16113" s="93"/>
      <c r="H16113" s="93"/>
      <c r="I16113" s="99"/>
      <c r="J16113" s="99"/>
      <c r="K16113" s="99"/>
      <c r="L16113" s="99"/>
      <c r="M16113" s="99"/>
      <c r="N16113" s="99"/>
      <c r="O16113" s="99"/>
      <c r="P16113" s="99"/>
      <c r="Q16113" s="99"/>
      <c r="R16113" s="99"/>
      <c r="S16113" s="99"/>
      <c r="T16113" s="99"/>
      <c r="U16113" s="99"/>
      <c r="V16113" s="99"/>
      <c r="W16113" s="99"/>
      <c r="X16113" s="99"/>
      <c r="Y16113" s="99"/>
      <c r="Z16113" s="99"/>
      <c r="AA16113" s="380"/>
      <c r="AF16113" s="326"/>
    </row>
    <row r="16114" spans="1:32" x14ac:dyDescent="0.3">
      <c r="A16114" s="57" t="s">
        <v>102</v>
      </c>
      <c r="B16114" s="57" t="s">
        <v>4975</v>
      </c>
      <c r="C16114" s="62">
        <v>2509</v>
      </c>
      <c r="D16114" s="93" t="s">
        <v>5007</v>
      </c>
      <c r="E16114" s="60">
        <v>46374</v>
      </c>
      <c r="F16114" s="379"/>
      <c r="G16114" s="379"/>
      <c r="H16114" s="379"/>
      <c r="I16114" s="380"/>
      <c r="J16114" s="380"/>
      <c r="K16114" s="380"/>
      <c r="L16114" s="380"/>
      <c r="M16114" s="380"/>
      <c r="N16114" s="380"/>
      <c r="O16114" s="380"/>
      <c r="P16114" s="380"/>
      <c r="Q16114" s="380"/>
      <c r="R16114" s="380"/>
      <c r="S16114" s="380"/>
      <c r="T16114" s="380"/>
      <c r="U16114" s="380"/>
      <c r="V16114" s="380"/>
      <c r="W16114" s="380"/>
      <c r="X16114" s="380"/>
      <c r="Y16114" s="380"/>
      <c r="Z16114" s="380"/>
      <c r="AA16114" s="380"/>
      <c r="AF16114" s="326"/>
    </row>
    <row r="16115" spans="1:32" x14ac:dyDescent="0.3">
      <c r="A16115" s="385" t="s">
        <v>102</v>
      </c>
      <c r="B16115" s="385" t="s">
        <v>1339</v>
      </c>
      <c r="C16115" s="387">
        <v>24027</v>
      </c>
      <c r="D16115" s="93" t="s">
        <v>5007</v>
      </c>
      <c r="E16115" s="388">
        <v>46507</v>
      </c>
      <c r="AF16115" s="326"/>
    </row>
    <row r="16116" spans="1:32" x14ac:dyDescent="0.3">
      <c r="A16116" s="372" t="s">
        <v>102</v>
      </c>
      <c r="B16116" s="372" t="s">
        <v>5066</v>
      </c>
      <c r="C16116" s="125" t="s">
        <v>14355</v>
      </c>
      <c r="D16116" s="32" t="s">
        <v>20621</v>
      </c>
      <c r="E16116" s="125" t="s">
        <v>13567</v>
      </c>
      <c r="F16116" s="125" t="s">
        <v>1236</v>
      </c>
      <c r="G16116" s="125" t="s">
        <v>1237</v>
      </c>
      <c r="AF16116" s="326"/>
    </row>
    <row r="16117" spans="1:32" x14ac:dyDescent="0.3">
      <c r="A16117" s="372" t="s">
        <v>102</v>
      </c>
      <c r="B16117" s="372" t="s">
        <v>16724</v>
      </c>
      <c r="C16117" s="125" t="s">
        <v>14353</v>
      </c>
      <c r="D16117" s="32" t="s">
        <v>20621</v>
      </c>
      <c r="E16117" s="125" t="s">
        <v>13567</v>
      </c>
      <c r="F16117" s="125" t="s">
        <v>1236</v>
      </c>
      <c r="G16117" s="125" t="s">
        <v>1237</v>
      </c>
      <c r="AF16117" s="326"/>
    </row>
    <row r="16118" spans="1:32" x14ac:dyDescent="0.3">
      <c r="A16118" s="372" t="s">
        <v>102</v>
      </c>
      <c r="B16118" s="372" t="s">
        <v>1215</v>
      </c>
      <c r="C16118" s="125" t="s">
        <v>20616</v>
      </c>
      <c r="D16118" s="32" t="s">
        <v>20621</v>
      </c>
      <c r="E16118" s="125" t="s">
        <v>10032</v>
      </c>
      <c r="F16118" s="125" t="s">
        <v>1236</v>
      </c>
      <c r="G16118" s="125" t="s">
        <v>1237</v>
      </c>
      <c r="AF16118" s="326"/>
    </row>
    <row r="16119" spans="1:32" x14ac:dyDescent="0.25">
      <c r="A16119" s="57" t="s">
        <v>102</v>
      </c>
      <c r="B16119" s="92" t="s">
        <v>3862</v>
      </c>
      <c r="C16119" s="93" t="s">
        <v>3860</v>
      </c>
      <c r="D16119" s="93" t="s">
        <v>3861</v>
      </c>
      <c r="E16119" s="94">
        <v>46203</v>
      </c>
      <c r="F16119" s="93"/>
      <c r="G16119" s="93"/>
      <c r="H16119" s="93"/>
      <c r="I16119" s="99"/>
      <c r="J16119" s="99"/>
      <c r="K16119" s="99"/>
      <c r="L16119" s="44"/>
      <c r="M16119" s="44"/>
      <c r="N16119" s="99"/>
      <c r="O16119" s="99"/>
      <c r="P16119" s="99"/>
      <c r="Q16119" s="99"/>
      <c r="R16119" s="99"/>
      <c r="S16119" s="99"/>
      <c r="T16119" s="99"/>
      <c r="U16119" s="99"/>
      <c r="V16119" s="99"/>
      <c r="W16119" s="99"/>
      <c r="X16119" s="99"/>
      <c r="Y16119" s="99"/>
      <c r="Z16119" s="99"/>
      <c r="AA16119" s="380"/>
      <c r="AF16119" s="326"/>
    </row>
    <row r="16120" spans="1:32" x14ac:dyDescent="0.25">
      <c r="A16120" s="44" t="s">
        <v>102</v>
      </c>
      <c r="B16120" s="44" t="s">
        <v>13107</v>
      </c>
      <c r="C16120" s="45">
        <v>9.25</v>
      </c>
      <c r="D16120" s="45" t="s">
        <v>13565</v>
      </c>
      <c r="E16120" s="46">
        <v>47664</v>
      </c>
      <c r="F16120" s="45"/>
      <c r="G16120" s="93"/>
      <c r="H16120" s="93"/>
      <c r="I16120" s="99"/>
      <c r="J16120" s="99"/>
      <c r="K16120" s="99"/>
      <c r="L16120" s="99"/>
      <c r="M16120" s="99"/>
      <c r="N16120" s="99"/>
      <c r="O16120" s="99"/>
      <c r="P16120" s="99"/>
      <c r="Q16120" s="99"/>
      <c r="R16120" s="99"/>
      <c r="S16120" s="99"/>
      <c r="T16120" s="99"/>
      <c r="U16120" s="99"/>
      <c r="V16120" s="99"/>
      <c r="W16120" s="99"/>
      <c r="X16120" s="99"/>
      <c r="Y16120" s="99"/>
      <c r="Z16120" s="99"/>
      <c r="AF16120" s="326"/>
    </row>
    <row r="16121" spans="1:32" x14ac:dyDescent="0.25">
      <c r="A16121" s="44" t="s">
        <v>102</v>
      </c>
      <c r="B16121" s="44" t="s">
        <v>14644</v>
      </c>
      <c r="C16121" s="45">
        <v>18.25</v>
      </c>
      <c r="D16121" s="45" t="s">
        <v>13565</v>
      </c>
      <c r="E16121" s="46">
        <v>47664</v>
      </c>
      <c r="F16121" s="45"/>
      <c r="G16121" s="93"/>
      <c r="H16121" s="93"/>
      <c r="I16121" s="99"/>
      <c r="J16121" s="99"/>
      <c r="K16121" s="99"/>
      <c r="L16121" s="99"/>
      <c r="M16121" s="99"/>
      <c r="N16121" s="99"/>
      <c r="O16121" s="99"/>
      <c r="P16121" s="99"/>
      <c r="Q16121" s="99"/>
      <c r="R16121" s="99"/>
      <c r="S16121" s="99"/>
      <c r="T16121" s="99"/>
      <c r="U16121" s="99"/>
      <c r="V16121" s="99"/>
      <c r="W16121" s="99"/>
      <c r="X16121" s="99"/>
      <c r="Y16121" s="99"/>
      <c r="Z16121" s="99"/>
      <c r="AF16121" s="326"/>
    </row>
    <row r="16122" spans="1:32" x14ac:dyDescent="0.25">
      <c r="A16122" s="44" t="s">
        <v>102</v>
      </c>
      <c r="B16122" s="44" t="s">
        <v>20332</v>
      </c>
      <c r="C16122" s="45" t="s">
        <v>5777</v>
      </c>
      <c r="D16122" s="32" t="s">
        <v>12570</v>
      </c>
      <c r="E16122" s="46">
        <v>46599</v>
      </c>
      <c r="AF16122" s="326"/>
    </row>
    <row r="16123" spans="1:32" x14ac:dyDescent="0.25">
      <c r="A16123" s="44" t="s">
        <v>102</v>
      </c>
      <c r="B16123" s="44" t="s">
        <v>20372</v>
      </c>
      <c r="C16123" s="45" t="s">
        <v>10496</v>
      </c>
      <c r="D16123" s="32" t="s">
        <v>12570</v>
      </c>
      <c r="E16123" s="46">
        <v>46538</v>
      </c>
      <c r="AF16123" s="326"/>
    </row>
    <row r="16124" spans="1:32" x14ac:dyDescent="0.25">
      <c r="A16124" s="44" t="s">
        <v>102</v>
      </c>
      <c r="B16124" s="44" t="s">
        <v>20394</v>
      </c>
      <c r="C16124" s="45" t="s">
        <v>17907</v>
      </c>
      <c r="D16124" s="32" t="s">
        <v>12570</v>
      </c>
      <c r="E16124" s="46">
        <v>46446</v>
      </c>
      <c r="AF16124" s="326"/>
    </row>
    <row r="16125" spans="1:32" x14ac:dyDescent="0.25">
      <c r="A16125" s="44" t="s">
        <v>102</v>
      </c>
      <c r="B16125" s="44" t="s">
        <v>12659</v>
      </c>
      <c r="C16125" s="45" t="s">
        <v>12666</v>
      </c>
      <c r="D16125" s="46" t="s">
        <v>13037</v>
      </c>
      <c r="E16125" s="46">
        <v>46373</v>
      </c>
      <c r="AF16125" s="326"/>
    </row>
    <row r="16126" spans="1:32" x14ac:dyDescent="0.25">
      <c r="A16126" s="44" t="s">
        <v>102</v>
      </c>
      <c r="B16126" s="44" t="s">
        <v>12659</v>
      </c>
      <c r="C16126" s="45" t="s">
        <v>12666</v>
      </c>
      <c r="D16126" s="46" t="s">
        <v>13037</v>
      </c>
      <c r="E16126" s="46">
        <v>46373</v>
      </c>
      <c r="AF16126" s="326"/>
    </row>
    <row r="16127" spans="1:32" x14ac:dyDescent="0.25">
      <c r="A16127" s="44" t="s">
        <v>102</v>
      </c>
      <c r="B16127" s="44" t="s">
        <v>12659</v>
      </c>
      <c r="C16127" s="45" t="s">
        <v>12666</v>
      </c>
      <c r="D16127" s="46" t="s">
        <v>13037</v>
      </c>
      <c r="E16127" s="46">
        <v>46373</v>
      </c>
      <c r="AF16127" s="326"/>
    </row>
    <row r="16128" spans="1:32" x14ac:dyDescent="0.25">
      <c r="A16128" s="44" t="s">
        <v>102</v>
      </c>
      <c r="B16128" s="44" t="s">
        <v>12659</v>
      </c>
      <c r="C16128" s="45" t="s">
        <v>12666</v>
      </c>
      <c r="D16128" s="46" t="s">
        <v>13037</v>
      </c>
      <c r="E16128" s="46">
        <v>46373</v>
      </c>
      <c r="AF16128" s="326"/>
    </row>
    <row r="16129" spans="1:32" x14ac:dyDescent="0.25">
      <c r="A16129" s="100" t="s">
        <v>102</v>
      </c>
      <c r="B16129" s="92" t="s">
        <v>3574</v>
      </c>
      <c r="C16129" s="93" t="s">
        <v>3575</v>
      </c>
      <c r="D16129" s="93" t="s">
        <v>1250</v>
      </c>
      <c r="E16129" s="94">
        <v>46496</v>
      </c>
      <c r="F16129" s="93"/>
      <c r="G16129" s="93"/>
      <c r="H16129" s="93"/>
      <c r="I16129" s="99"/>
      <c r="J16129" s="99"/>
      <c r="K16129" s="99"/>
      <c r="L16129" s="44"/>
      <c r="M16129" s="44"/>
      <c r="N16129" s="99"/>
      <c r="O16129" s="99"/>
      <c r="P16129" s="99"/>
      <c r="Q16129" s="99"/>
      <c r="R16129" s="99"/>
      <c r="S16129" s="99"/>
      <c r="T16129" s="99"/>
      <c r="U16129" s="99"/>
      <c r="V16129" s="99"/>
      <c r="W16129" s="99"/>
      <c r="X16129" s="99"/>
      <c r="Y16129" s="99"/>
      <c r="Z16129" s="99"/>
      <c r="AF16129" s="326"/>
    </row>
    <row r="16130" spans="1:32" x14ac:dyDescent="0.25">
      <c r="A16130" s="102" t="s">
        <v>102</v>
      </c>
      <c r="B16130" s="92" t="s">
        <v>12227</v>
      </c>
      <c r="C16130" s="93" t="s">
        <v>12228</v>
      </c>
      <c r="D16130" s="93" t="s">
        <v>1250</v>
      </c>
      <c r="E16130" s="94">
        <v>46317</v>
      </c>
      <c r="F16130" s="93"/>
      <c r="G16130" s="93"/>
      <c r="H16130" s="93"/>
      <c r="I16130" s="99"/>
      <c r="J16130" s="99"/>
      <c r="K16130" s="99"/>
      <c r="L16130" s="44"/>
      <c r="M16130" s="44"/>
      <c r="N16130" s="99"/>
      <c r="O16130" s="99"/>
      <c r="P16130" s="99"/>
      <c r="Q16130" s="99"/>
      <c r="R16130" s="99"/>
      <c r="S16130" s="99"/>
      <c r="T16130" s="99"/>
      <c r="U16130" s="99"/>
      <c r="V16130" s="99"/>
      <c r="W16130" s="99"/>
      <c r="X16130" s="99"/>
      <c r="Y16130" s="99"/>
      <c r="Z16130" s="99"/>
      <c r="AA16130" s="380"/>
      <c r="AF16130" s="326"/>
    </row>
    <row r="16131" spans="1:32" x14ac:dyDescent="0.25">
      <c r="A16131" s="44" t="s">
        <v>102</v>
      </c>
      <c r="B16131" s="44" t="s">
        <v>4313</v>
      </c>
      <c r="C16131" s="45" t="s">
        <v>15185</v>
      </c>
      <c r="D16131" s="45" t="s">
        <v>12177</v>
      </c>
      <c r="E16131" s="46">
        <v>46843</v>
      </c>
      <c r="F16131" s="93"/>
      <c r="G16131" s="93"/>
      <c r="H16131" s="93"/>
      <c r="I16131" s="99"/>
      <c r="J16131" s="99"/>
      <c r="K16131" s="99"/>
      <c r="L16131" s="99"/>
      <c r="M16131" s="99"/>
      <c r="N16131" s="99"/>
      <c r="O16131" s="99"/>
      <c r="P16131" s="99"/>
      <c r="Q16131" s="99"/>
      <c r="R16131" s="99"/>
      <c r="S16131" s="99"/>
      <c r="T16131" s="99"/>
      <c r="U16131" s="99"/>
      <c r="V16131" s="99"/>
      <c r="W16131" s="99"/>
      <c r="X16131" s="99"/>
      <c r="Y16131" s="99"/>
      <c r="Z16131" s="99"/>
      <c r="AF16131" s="326"/>
    </row>
    <row r="16132" spans="1:32" x14ac:dyDescent="0.25">
      <c r="A16132" s="44" t="s">
        <v>102</v>
      </c>
      <c r="B16132" s="44" t="s">
        <v>4313</v>
      </c>
      <c r="C16132" s="45" t="s">
        <v>15188</v>
      </c>
      <c r="D16132" s="45" t="s">
        <v>12177</v>
      </c>
      <c r="E16132" s="45" t="s">
        <v>5580</v>
      </c>
      <c r="F16132" s="93"/>
      <c r="G16132" s="93"/>
      <c r="H16132" s="93"/>
      <c r="I16132" s="99"/>
      <c r="J16132" s="99"/>
      <c r="K16132" s="99"/>
      <c r="L16132" s="99"/>
      <c r="M16132" s="99"/>
      <c r="N16132" s="99"/>
      <c r="O16132" s="99"/>
      <c r="P16132" s="99"/>
      <c r="Q16132" s="99"/>
      <c r="R16132" s="99"/>
      <c r="S16132" s="99"/>
      <c r="T16132" s="99"/>
      <c r="U16132" s="99"/>
      <c r="V16132" s="99"/>
      <c r="W16132" s="99"/>
      <c r="X16132" s="99"/>
      <c r="Y16132" s="99"/>
      <c r="Z16132" s="99"/>
      <c r="AF16132" s="326"/>
    </row>
    <row r="16133" spans="1:32" x14ac:dyDescent="0.25">
      <c r="A16133" s="44" t="s">
        <v>102</v>
      </c>
      <c r="B16133" s="44" t="s">
        <v>4313</v>
      </c>
      <c r="C16133" s="45" t="s">
        <v>15188</v>
      </c>
      <c r="D16133" s="93" t="s">
        <v>18817</v>
      </c>
      <c r="E16133" s="45" t="s">
        <v>5580</v>
      </c>
      <c r="F16133" s="379"/>
      <c r="G16133" s="379"/>
      <c r="H16133" s="379"/>
      <c r="I16133" s="380"/>
      <c r="J16133" s="380"/>
      <c r="K16133" s="380"/>
      <c r="L16133" s="380"/>
      <c r="M16133" s="380"/>
      <c r="N16133" s="380"/>
      <c r="O16133" s="380"/>
      <c r="P16133" s="380"/>
      <c r="Q16133" s="380"/>
      <c r="R16133" s="380"/>
      <c r="S16133" s="380"/>
      <c r="T16133" s="380"/>
      <c r="U16133" s="380"/>
      <c r="V16133" s="380"/>
      <c r="W16133" s="380"/>
      <c r="X16133" s="380"/>
      <c r="Y16133" s="380"/>
      <c r="Z16133" s="380"/>
      <c r="AA16133" s="380"/>
      <c r="AF16133" s="326"/>
    </row>
    <row r="16134" spans="1:32" x14ac:dyDescent="0.25">
      <c r="A16134" s="44" t="s">
        <v>102</v>
      </c>
      <c r="B16134" s="44" t="s">
        <v>973</v>
      </c>
      <c r="C16134" s="45">
        <v>260101</v>
      </c>
      <c r="D16134" s="45" t="s">
        <v>12340</v>
      </c>
      <c r="E16134" s="45" t="s">
        <v>8976</v>
      </c>
      <c r="AF16134" s="326"/>
    </row>
    <row r="16135" spans="1:32" x14ac:dyDescent="0.25">
      <c r="A16135" s="44" t="s">
        <v>102</v>
      </c>
      <c r="B16135" s="44" t="s">
        <v>972</v>
      </c>
      <c r="C16135" s="45">
        <v>240803</v>
      </c>
      <c r="D16135" s="45" t="s">
        <v>12340</v>
      </c>
      <c r="E16135" s="45" t="s">
        <v>5239</v>
      </c>
      <c r="AF16135" s="326"/>
    </row>
    <row r="16136" spans="1:32" x14ac:dyDescent="0.25">
      <c r="A16136" s="44" t="s">
        <v>102</v>
      </c>
      <c r="B16136" s="44" t="s">
        <v>8465</v>
      </c>
      <c r="C16136" s="45">
        <v>230804</v>
      </c>
      <c r="D16136" s="45" t="s">
        <v>12340</v>
      </c>
      <c r="E16136" s="45" t="s">
        <v>4380</v>
      </c>
      <c r="AF16136" s="326"/>
    </row>
    <row r="16137" spans="1:32" x14ac:dyDescent="0.25">
      <c r="A16137" s="44" t="s">
        <v>102</v>
      </c>
      <c r="B16137" s="44" t="s">
        <v>7117</v>
      </c>
      <c r="C16137" s="45">
        <v>260203</v>
      </c>
      <c r="D16137" s="45" t="s">
        <v>12340</v>
      </c>
      <c r="E16137" s="45" t="s">
        <v>10021</v>
      </c>
      <c r="AF16137" s="326"/>
    </row>
    <row r="16138" spans="1:32" x14ac:dyDescent="0.25">
      <c r="A16138" s="44" t="s">
        <v>102</v>
      </c>
      <c r="B16138" s="44" t="s">
        <v>5447</v>
      </c>
      <c r="C16138" s="45">
        <v>240804</v>
      </c>
      <c r="D16138" s="45" t="s">
        <v>12340</v>
      </c>
      <c r="E16138" s="45" t="s">
        <v>12234</v>
      </c>
      <c r="AF16138" s="326"/>
    </row>
    <row r="16139" spans="1:32" x14ac:dyDescent="0.25">
      <c r="A16139" s="44" t="s">
        <v>4134</v>
      </c>
      <c r="B16139" s="44" t="s">
        <v>20390</v>
      </c>
      <c r="C16139" s="45" t="s">
        <v>4143</v>
      </c>
      <c r="D16139" s="32" t="s">
        <v>12570</v>
      </c>
      <c r="E16139" s="46">
        <v>46265</v>
      </c>
      <c r="AF16139" s="326"/>
    </row>
    <row r="16140" spans="1:32" x14ac:dyDescent="0.3">
      <c r="A16140" s="99" t="s">
        <v>14437</v>
      </c>
      <c r="B16140" s="92" t="s">
        <v>14451</v>
      </c>
      <c r="C16140" s="93" t="s">
        <v>14452</v>
      </c>
      <c r="D16140" s="93" t="s">
        <v>1250</v>
      </c>
      <c r="E16140" s="94">
        <v>47320</v>
      </c>
      <c r="F16140" s="93"/>
      <c r="G16140" s="93"/>
      <c r="H16140" s="93"/>
      <c r="I16140" s="99"/>
      <c r="J16140" s="99"/>
      <c r="K16140" s="99"/>
      <c r="L16140" s="99"/>
      <c r="M16140" s="99"/>
      <c r="N16140" s="99"/>
      <c r="O16140" s="99"/>
      <c r="P16140" s="99"/>
      <c r="Q16140" s="99"/>
      <c r="R16140" s="99"/>
      <c r="S16140" s="99"/>
      <c r="T16140" s="99"/>
      <c r="U16140" s="99"/>
      <c r="V16140" s="99"/>
      <c r="W16140" s="99"/>
      <c r="X16140" s="99"/>
      <c r="Y16140" s="99"/>
      <c r="Z16140" s="99"/>
      <c r="AA16140" s="380"/>
      <c r="AF16140" s="326"/>
    </row>
    <row r="16141" spans="1:32" x14ac:dyDescent="0.25">
      <c r="A16141" s="44" t="s">
        <v>13466</v>
      </c>
      <c r="B16141" s="44" t="s">
        <v>13117</v>
      </c>
      <c r="C16141" s="45">
        <v>11.25</v>
      </c>
      <c r="D16141" s="45" t="s">
        <v>13565</v>
      </c>
      <c r="E16141" s="46">
        <v>47664</v>
      </c>
      <c r="F16141" s="45" t="s">
        <v>1384</v>
      </c>
      <c r="G16141" s="93"/>
      <c r="H16141" s="93"/>
      <c r="I16141" s="99"/>
      <c r="J16141" s="99"/>
      <c r="K16141" s="99"/>
      <c r="L16141" s="99"/>
      <c r="M16141" s="99"/>
      <c r="N16141" s="99"/>
      <c r="O16141" s="99"/>
      <c r="P16141" s="99"/>
      <c r="Q16141" s="99"/>
      <c r="R16141" s="99"/>
      <c r="S16141" s="99"/>
      <c r="T16141" s="99"/>
      <c r="U16141" s="99"/>
      <c r="V16141" s="99"/>
      <c r="W16141" s="99"/>
      <c r="X16141" s="99"/>
      <c r="Y16141" s="99"/>
      <c r="Z16141" s="99"/>
      <c r="AF16141" s="326"/>
    </row>
    <row r="16142" spans="1:32" ht="14.4" x14ac:dyDescent="0.3">
      <c r="A16142" s="385" t="s">
        <v>4963</v>
      </c>
      <c r="B16142" s="385" t="s">
        <v>4978</v>
      </c>
      <c r="C16142" s="387" t="s">
        <v>5002</v>
      </c>
      <c r="D16142" s="93" t="s">
        <v>5007</v>
      </c>
      <c r="E16142" s="389" t="s">
        <v>10500</v>
      </c>
      <c r="AF16142" s="326"/>
    </row>
    <row r="16143" spans="1:32" x14ac:dyDescent="0.3">
      <c r="A16143" s="92" t="s">
        <v>4963</v>
      </c>
      <c r="B16143" s="92" t="s">
        <v>14010</v>
      </c>
      <c r="C16143" s="349" t="s">
        <v>5002</v>
      </c>
      <c r="D16143" s="349" t="s">
        <v>14041</v>
      </c>
      <c r="E16143" s="351">
        <v>46752</v>
      </c>
      <c r="F16143" s="93"/>
      <c r="G16143" s="93"/>
      <c r="H16143" s="93"/>
      <c r="I16143" s="99"/>
      <c r="J16143" s="99"/>
      <c r="K16143" s="99"/>
      <c r="L16143" s="99"/>
      <c r="M16143" s="99"/>
      <c r="N16143" s="99"/>
      <c r="O16143" s="99"/>
      <c r="P16143" s="99"/>
      <c r="Q16143" s="99"/>
      <c r="R16143" s="99"/>
      <c r="S16143" s="99"/>
      <c r="T16143" s="99"/>
      <c r="U16143" s="99"/>
      <c r="V16143" s="99"/>
      <c r="W16143" s="99"/>
      <c r="X16143" s="99"/>
      <c r="Y16143" s="99"/>
      <c r="Z16143" s="99"/>
      <c r="AF16143" s="326"/>
    </row>
    <row r="16144" spans="1:32" x14ac:dyDescent="0.25">
      <c r="A16144" s="44" t="s">
        <v>4963</v>
      </c>
      <c r="B16144" s="44" t="s">
        <v>18214</v>
      </c>
      <c r="C16144" s="45" t="s">
        <v>18474</v>
      </c>
      <c r="D16144" s="93" t="s">
        <v>3876</v>
      </c>
      <c r="E16144" s="359">
        <f>DATE(2030,1,5)</f>
        <v>47488</v>
      </c>
      <c r="F16144" s="93"/>
      <c r="G16144" s="93"/>
      <c r="H16144" s="93"/>
      <c r="I16144" s="99"/>
      <c r="J16144" s="99"/>
      <c r="K16144" s="99"/>
      <c r="L16144" s="99"/>
      <c r="M16144" s="99"/>
      <c r="N16144" s="99"/>
      <c r="O16144" s="99"/>
      <c r="P16144" s="99"/>
      <c r="Q16144" s="99"/>
      <c r="R16144" s="99"/>
      <c r="S16144" s="99"/>
      <c r="T16144" s="99"/>
      <c r="U16144" s="99"/>
      <c r="V16144" s="99"/>
      <c r="W16144" s="99"/>
      <c r="X16144" s="99"/>
      <c r="Y16144" s="99"/>
      <c r="Z16144" s="99"/>
      <c r="AF16144" s="326"/>
    </row>
    <row r="16145" spans="1:32" x14ac:dyDescent="0.3">
      <c r="A16145" s="385" t="s">
        <v>2359</v>
      </c>
      <c r="B16145" s="385" t="s">
        <v>1339</v>
      </c>
      <c r="C16145" s="387">
        <v>24027</v>
      </c>
      <c r="D16145" s="93" t="s">
        <v>5007</v>
      </c>
      <c r="E16145" s="388">
        <v>46507</v>
      </c>
      <c r="AF16145" s="326"/>
    </row>
    <row r="16146" spans="1:32" x14ac:dyDescent="0.25">
      <c r="A16146" s="44" t="s">
        <v>3128</v>
      </c>
      <c r="B16146" s="44" t="s">
        <v>8465</v>
      </c>
      <c r="C16146" s="45">
        <v>230804</v>
      </c>
      <c r="D16146" s="45" t="s">
        <v>12340</v>
      </c>
      <c r="E16146" s="45" t="s">
        <v>4380</v>
      </c>
      <c r="AF16146" s="326"/>
    </row>
    <row r="16147" spans="1:32" x14ac:dyDescent="0.25">
      <c r="A16147" s="44" t="s">
        <v>15784</v>
      </c>
      <c r="B16147" s="44" t="s">
        <v>7716</v>
      </c>
      <c r="C16147" s="45" t="s">
        <v>15785</v>
      </c>
      <c r="D16147" s="46" t="s">
        <v>13037</v>
      </c>
      <c r="E16147" s="46">
        <v>46193</v>
      </c>
      <c r="AF16147" s="326"/>
    </row>
    <row r="16148" spans="1:32" x14ac:dyDescent="0.3">
      <c r="A16148" s="372" t="s">
        <v>574</v>
      </c>
      <c r="B16148" s="372" t="s">
        <v>1215</v>
      </c>
      <c r="C16148" s="125" t="s">
        <v>20616</v>
      </c>
      <c r="D16148" s="32" t="s">
        <v>20621</v>
      </c>
      <c r="E16148" s="125" t="s">
        <v>10032</v>
      </c>
      <c r="F16148" s="125" t="s">
        <v>1236</v>
      </c>
      <c r="G16148" s="125" t="s">
        <v>1237</v>
      </c>
      <c r="AF16148" s="326"/>
    </row>
    <row r="16149" spans="1:32" x14ac:dyDescent="0.25">
      <c r="A16149" s="44" t="s">
        <v>574</v>
      </c>
      <c r="B16149" s="44" t="s">
        <v>14644</v>
      </c>
      <c r="C16149" s="45">
        <v>18.25</v>
      </c>
      <c r="D16149" s="45" t="s">
        <v>13565</v>
      </c>
      <c r="E16149" s="46">
        <v>47664</v>
      </c>
      <c r="F16149" s="45"/>
      <c r="G16149" s="93"/>
      <c r="H16149" s="93"/>
      <c r="I16149" s="99"/>
      <c r="J16149" s="99"/>
      <c r="K16149" s="99"/>
      <c r="L16149" s="99"/>
      <c r="M16149" s="99"/>
      <c r="N16149" s="99"/>
      <c r="O16149" s="99"/>
      <c r="P16149" s="99"/>
      <c r="Q16149" s="99"/>
      <c r="R16149" s="99"/>
      <c r="S16149" s="99"/>
      <c r="T16149" s="99"/>
      <c r="U16149" s="99"/>
      <c r="V16149" s="99"/>
      <c r="W16149" s="99"/>
      <c r="X16149" s="99"/>
      <c r="Y16149" s="99"/>
      <c r="Z16149" s="99"/>
      <c r="AF16149" s="326"/>
    </row>
    <row r="16150" spans="1:32" x14ac:dyDescent="0.25">
      <c r="A16150" s="44" t="s">
        <v>574</v>
      </c>
      <c r="B16150" s="44" t="s">
        <v>20372</v>
      </c>
      <c r="C16150" s="45" t="s">
        <v>10496</v>
      </c>
      <c r="D16150" s="32" t="s">
        <v>12570</v>
      </c>
      <c r="E16150" s="46">
        <v>46538</v>
      </c>
      <c r="AF16150" s="326"/>
    </row>
    <row r="16151" spans="1:32" x14ac:dyDescent="0.25">
      <c r="A16151" s="57" t="s">
        <v>890</v>
      </c>
      <c r="B16151" s="92" t="s">
        <v>3862</v>
      </c>
      <c r="C16151" s="93" t="s">
        <v>3860</v>
      </c>
      <c r="D16151" s="93" t="s">
        <v>3861</v>
      </c>
      <c r="E16151" s="94">
        <v>46203</v>
      </c>
      <c r="F16151" s="93"/>
      <c r="G16151" s="93"/>
      <c r="H16151" s="93"/>
      <c r="I16151" s="99"/>
      <c r="J16151" s="99"/>
      <c r="K16151" s="99"/>
      <c r="L16151" s="44"/>
      <c r="M16151" s="44"/>
      <c r="N16151" s="99"/>
      <c r="O16151" s="99"/>
      <c r="P16151" s="99"/>
      <c r="Q16151" s="99"/>
      <c r="R16151" s="99"/>
      <c r="S16151" s="99"/>
      <c r="T16151" s="99"/>
      <c r="U16151" s="99"/>
      <c r="V16151" s="99"/>
      <c r="W16151" s="99"/>
      <c r="X16151" s="99"/>
      <c r="Y16151" s="99"/>
      <c r="Z16151" s="99"/>
      <c r="AA16151" s="380"/>
      <c r="AF16151" s="326"/>
    </row>
    <row r="16152" spans="1:32" x14ac:dyDescent="0.25">
      <c r="A16152" s="44" t="s">
        <v>890</v>
      </c>
      <c r="B16152" s="44" t="s">
        <v>20353</v>
      </c>
      <c r="C16152" s="45" t="s">
        <v>20354</v>
      </c>
      <c r="D16152" s="32" t="s">
        <v>12570</v>
      </c>
      <c r="E16152" s="46">
        <v>46507</v>
      </c>
      <c r="AF16152" s="326"/>
    </row>
    <row r="16153" spans="1:32" x14ac:dyDescent="0.25">
      <c r="A16153" s="135" t="s">
        <v>890</v>
      </c>
      <c r="B16153" s="131" t="s">
        <v>6186</v>
      </c>
      <c r="C16153" s="93" t="s">
        <v>6187</v>
      </c>
      <c r="D16153" s="93" t="s">
        <v>1250</v>
      </c>
      <c r="E16153" s="94">
        <v>46341</v>
      </c>
      <c r="F16153" s="93"/>
      <c r="G16153" s="93"/>
      <c r="H16153" s="93"/>
      <c r="I16153" s="99"/>
      <c r="J16153" s="99"/>
      <c r="K16153" s="99"/>
      <c r="L16153" s="44"/>
      <c r="M16153" s="44"/>
      <c r="N16153" s="99"/>
      <c r="O16153" s="99"/>
      <c r="P16153" s="99"/>
      <c r="Q16153" s="99"/>
      <c r="R16153" s="99"/>
      <c r="S16153" s="99"/>
      <c r="T16153" s="99"/>
      <c r="U16153" s="99"/>
      <c r="V16153" s="99"/>
      <c r="W16153" s="99"/>
      <c r="X16153" s="99"/>
      <c r="Y16153" s="99"/>
      <c r="Z16153" s="99"/>
      <c r="AA16153" s="380"/>
      <c r="AF16153" s="326"/>
    </row>
    <row r="16154" spans="1:32" x14ac:dyDescent="0.3">
      <c r="A16154" s="372" t="s">
        <v>8354</v>
      </c>
      <c r="B16154" s="372" t="s">
        <v>1204</v>
      </c>
      <c r="C16154" s="125" t="s">
        <v>14352</v>
      </c>
      <c r="D16154" s="32" t="s">
        <v>20621</v>
      </c>
      <c r="E16154" s="125" t="s">
        <v>13567</v>
      </c>
      <c r="F16154" s="125" t="s">
        <v>1236</v>
      </c>
      <c r="G16154" s="125" t="s">
        <v>1237</v>
      </c>
      <c r="AF16154" s="326"/>
    </row>
    <row r="16155" spans="1:32" x14ac:dyDescent="0.25">
      <c r="A16155" s="44" t="s">
        <v>8354</v>
      </c>
      <c r="B16155" s="44" t="s">
        <v>13115</v>
      </c>
      <c r="C16155" s="45">
        <v>8.25</v>
      </c>
      <c r="D16155" s="45" t="s">
        <v>13565</v>
      </c>
      <c r="E16155" s="46">
        <v>47057</v>
      </c>
      <c r="F16155" s="45"/>
      <c r="G16155" s="93"/>
      <c r="H16155" s="93"/>
      <c r="I16155" s="99"/>
      <c r="J16155" s="99"/>
      <c r="K16155" s="99"/>
      <c r="L16155" s="99"/>
      <c r="M16155" s="99"/>
      <c r="N16155" s="99"/>
      <c r="O16155" s="99"/>
      <c r="P16155" s="99"/>
      <c r="Q16155" s="99"/>
      <c r="R16155" s="99"/>
      <c r="S16155" s="99"/>
      <c r="T16155" s="99"/>
      <c r="U16155" s="99"/>
      <c r="V16155" s="99"/>
      <c r="W16155" s="99"/>
      <c r="X16155" s="99"/>
      <c r="Y16155" s="99"/>
      <c r="Z16155" s="99"/>
      <c r="AF16155" s="326"/>
    </row>
    <row r="16156" spans="1:32" x14ac:dyDescent="0.25">
      <c r="A16156" s="44" t="s">
        <v>8354</v>
      </c>
      <c r="B16156" s="44" t="s">
        <v>13197</v>
      </c>
      <c r="C16156" s="45">
        <v>16.23</v>
      </c>
      <c r="D16156" s="45" t="s">
        <v>13565</v>
      </c>
      <c r="E16156" s="46">
        <v>46934</v>
      </c>
      <c r="F16156" s="45"/>
      <c r="G16156" s="93"/>
      <c r="H16156" s="93"/>
      <c r="I16156" s="99"/>
      <c r="J16156" s="99"/>
      <c r="K16156" s="99"/>
      <c r="L16156" s="99"/>
      <c r="M16156" s="99"/>
      <c r="N16156" s="99"/>
      <c r="O16156" s="99"/>
      <c r="P16156" s="99"/>
      <c r="Q16156" s="99"/>
      <c r="R16156" s="99"/>
      <c r="S16156" s="99"/>
      <c r="T16156" s="99"/>
      <c r="U16156" s="99"/>
      <c r="V16156" s="99"/>
      <c r="W16156" s="99"/>
      <c r="X16156" s="99"/>
      <c r="Y16156" s="99"/>
      <c r="Z16156" s="99"/>
      <c r="AF16156" s="326"/>
    </row>
    <row r="16157" spans="1:32" x14ac:dyDescent="0.25">
      <c r="A16157" s="44" t="s">
        <v>8354</v>
      </c>
      <c r="B16157" s="44" t="s">
        <v>13141</v>
      </c>
      <c r="C16157" s="45">
        <v>20.23</v>
      </c>
      <c r="D16157" s="45" t="s">
        <v>13565</v>
      </c>
      <c r="E16157" s="46">
        <v>46934</v>
      </c>
      <c r="F16157" s="45"/>
      <c r="G16157" s="93"/>
      <c r="H16157" s="93"/>
      <c r="I16157" s="99"/>
      <c r="J16157" s="99"/>
      <c r="K16157" s="99"/>
      <c r="L16157" s="99"/>
      <c r="M16157" s="99"/>
      <c r="N16157" s="99"/>
      <c r="O16157" s="99"/>
      <c r="P16157" s="99"/>
      <c r="Q16157" s="99"/>
      <c r="R16157" s="99"/>
      <c r="S16157" s="99"/>
      <c r="T16157" s="99"/>
      <c r="U16157" s="99"/>
      <c r="V16157" s="99"/>
      <c r="W16157" s="99"/>
      <c r="X16157" s="99"/>
      <c r="Y16157" s="99"/>
      <c r="Z16157" s="99"/>
      <c r="AF16157" s="326"/>
    </row>
    <row r="16158" spans="1:32" x14ac:dyDescent="0.25">
      <c r="A16158" s="44" t="s">
        <v>8354</v>
      </c>
      <c r="B16158" s="44" t="s">
        <v>18895</v>
      </c>
      <c r="C16158" s="45">
        <v>24070201</v>
      </c>
      <c r="D16158" s="45" t="s">
        <v>12340</v>
      </c>
      <c r="E16158" s="45" t="s">
        <v>7992</v>
      </c>
      <c r="AF16158" s="326"/>
    </row>
    <row r="16159" spans="1:32" x14ac:dyDescent="0.25">
      <c r="A16159" s="44" t="s">
        <v>8354</v>
      </c>
      <c r="B16159" s="44" t="s">
        <v>5447</v>
      </c>
      <c r="C16159" s="45">
        <v>250802</v>
      </c>
      <c r="D16159" s="45" t="s">
        <v>12340</v>
      </c>
      <c r="E16159" s="45" t="s">
        <v>10682</v>
      </c>
      <c r="AF16159" s="326"/>
    </row>
    <row r="16160" spans="1:32" x14ac:dyDescent="0.25">
      <c r="A16160" s="44" t="s">
        <v>8354</v>
      </c>
      <c r="B16160" s="44" t="s">
        <v>971</v>
      </c>
      <c r="C16160" s="45">
        <v>23110301</v>
      </c>
      <c r="D16160" s="45" t="s">
        <v>12340</v>
      </c>
      <c r="E16160" s="45" t="s">
        <v>9018</v>
      </c>
      <c r="AF16160" s="326"/>
    </row>
    <row r="16161" spans="1:32" x14ac:dyDescent="0.25">
      <c r="A16161" s="44" t="s">
        <v>8354</v>
      </c>
      <c r="B16161" s="44" t="s">
        <v>970</v>
      </c>
      <c r="C16161" s="45">
        <v>231104</v>
      </c>
      <c r="D16161" s="45" t="s">
        <v>12340</v>
      </c>
      <c r="E16161" s="45" t="s">
        <v>9018</v>
      </c>
      <c r="AF16161" s="326"/>
    </row>
    <row r="16162" spans="1:32" x14ac:dyDescent="0.25">
      <c r="A16162" s="44" t="s">
        <v>8354</v>
      </c>
      <c r="B16162" s="44" t="s">
        <v>3160</v>
      </c>
      <c r="C16162" s="45">
        <v>230901</v>
      </c>
      <c r="D16162" s="45" t="s">
        <v>12340</v>
      </c>
      <c r="E16162" s="45" t="s">
        <v>8524</v>
      </c>
      <c r="AF16162" s="326"/>
    </row>
    <row r="16163" spans="1:32" x14ac:dyDescent="0.25">
      <c r="A16163" s="44" t="s">
        <v>8354</v>
      </c>
      <c r="B16163" s="44" t="s">
        <v>8373</v>
      </c>
      <c r="C16163" s="45">
        <v>230603</v>
      </c>
      <c r="D16163" s="45" t="s">
        <v>12340</v>
      </c>
      <c r="E16163" s="45" t="s">
        <v>4471</v>
      </c>
      <c r="AF16163" s="326"/>
    </row>
    <row r="16164" spans="1:32" x14ac:dyDescent="0.25">
      <c r="A16164" s="44" t="s">
        <v>8354</v>
      </c>
      <c r="B16164" s="44" t="s">
        <v>8374</v>
      </c>
      <c r="C16164" s="45">
        <v>230401</v>
      </c>
      <c r="D16164" s="45" t="s">
        <v>12340</v>
      </c>
      <c r="E16164" s="45" t="s">
        <v>7925</v>
      </c>
      <c r="AF16164" s="326"/>
    </row>
    <row r="16165" spans="1:32" x14ac:dyDescent="0.25">
      <c r="A16165" s="44" t="s">
        <v>8354</v>
      </c>
      <c r="B16165" s="44" t="s">
        <v>3598</v>
      </c>
      <c r="C16165" s="45">
        <v>230301</v>
      </c>
      <c r="D16165" s="45" t="s">
        <v>12340</v>
      </c>
      <c r="E16165" s="45" t="s">
        <v>5580</v>
      </c>
      <c r="AF16165" s="326"/>
    </row>
    <row r="16166" spans="1:32" x14ac:dyDescent="0.25">
      <c r="A16166" s="44" t="s">
        <v>13011</v>
      </c>
      <c r="B16166" s="44" t="s">
        <v>5447</v>
      </c>
      <c r="C16166" s="45">
        <v>240804</v>
      </c>
      <c r="D16166" s="45" t="s">
        <v>12340</v>
      </c>
      <c r="E16166" s="45" t="s">
        <v>12234</v>
      </c>
      <c r="AF16166" s="326"/>
    </row>
    <row r="16167" spans="1:32" x14ac:dyDescent="0.25">
      <c r="A16167" s="44" t="s">
        <v>14749</v>
      </c>
      <c r="B16167" s="44" t="s">
        <v>13111</v>
      </c>
      <c r="C16167" s="45">
        <v>33.25</v>
      </c>
      <c r="D16167" s="45" t="s">
        <v>13565</v>
      </c>
      <c r="E16167" s="46">
        <v>47664</v>
      </c>
      <c r="F16167" s="45"/>
      <c r="G16167" s="93"/>
      <c r="H16167" s="93"/>
      <c r="I16167" s="99"/>
      <c r="J16167" s="99"/>
      <c r="K16167" s="99"/>
      <c r="L16167" s="99"/>
      <c r="M16167" s="99"/>
      <c r="N16167" s="99"/>
      <c r="O16167" s="99"/>
      <c r="P16167" s="99"/>
      <c r="Q16167" s="99"/>
      <c r="R16167" s="99"/>
      <c r="S16167" s="99"/>
      <c r="T16167" s="99"/>
      <c r="U16167" s="99"/>
      <c r="V16167" s="99"/>
      <c r="W16167" s="99"/>
      <c r="X16167" s="99"/>
      <c r="Y16167" s="99"/>
      <c r="Z16167" s="99"/>
      <c r="AF16167" s="326"/>
    </row>
    <row r="16168" spans="1:32" x14ac:dyDescent="0.25">
      <c r="A16168" s="44" t="s">
        <v>10333</v>
      </c>
      <c r="B16168" s="92" t="s">
        <v>10390</v>
      </c>
      <c r="C16168" s="56" t="s">
        <v>10120</v>
      </c>
      <c r="D16168" s="146" t="s">
        <v>10389</v>
      </c>
      <c r="E16168" s="107">
        <v>45838</v>
      </c>
      <c r="F16168" s="93"/>
      <c r="G16168" s="93"/>
      <c r="H16168" s="93"/>
      <c r="I16168" s="99"/>
      <c r="J16168" s="99"/>
      <c r="K16168" s="99"/>
      <c r="L16168" s="44"/>
      <c r="M16168" s="44"/>
      <c r="N16168" s="99"/>
      <c r="O16168" s="99"/>
      <c r="P16168" s="99"/>
      <c r="Q16168" s="99"/>
      <c r="R16168" s="99"/>
      <c r="S16168" s="99"/>
      <c r="T16168" s="99"/>
      <c r="U16168" s="99"/>
      <c r="V16168" s="99"/>
      <c r="W16168" s="99"/>
      <c r="X16168" s="99"/>
      <c r="Y16168" s="99"/>
      <c r="Z16168" s="99"/>
      <c r="AF16168" s="326"/>
    </row>
    <row r="16169" spans="1:32" x14ac:dyDescent="0.25">
      <c r="A16169" s="44" t="s">
        <v>10333</v>
      </c>
      <c r="B16169" s="44" t="s">
        <v>18840</v>
      </c>
      <c r="C16169" s="45">
        <v>260202</v>
      </c>
      <c r="D16169" s="45" t="s">
        <v>12340</v>
      </c>
      <c r="E16169" s="45" t="s">
        <v>10021</v>
      </c>
      <c r="AF16169" s="326"/>
    </row>
    <row r="16170" spans="1:32" x14ac:dyDescent="0.3">
      <c r="A16170" s="372" t="s">
        <v>20570</v>
      </c>
      <c r="B16170" s="372" t="s">
        <v>1213</v>
      </c>
      <c r="C16170" s="125" t="s">
        <v>20615</v>
      </c>
      <c r="D16170" s="32" t="s">
        <v>20621</v>
      </c>
      <c r="E16170" s="125" t="s">
        <v>10032</v>
      </c>
      <c r="F16170" s="125" t="s">
        <v>1236</v>
      </c>
      <c r="G16170" s="125" t="s">
        <v>1236</v>
      </c>
      <c r="AF16170" s="326"/>
    </row>
    <row r="16171" spans="1:32" x14ac:dyDescent="0.25">
      <c r="A16171" s="135" t="s">
        <v>1315</v>
      </c>
      <c r="B16171" s="131" t="s">
        <v>6186</v>
      </c>
      <c r="C16171" s="93" t="s">
        <v>6187</v>
      </c>
      <c r="D16171" s="93" t="s">
        <v>1250</v>
      </c>
      <c r="E16171" s="94">
        <v>46341</v>
      </c>
      <c r="F16171" s="93"/>
      <c r="G16171" s="93"/>
      <c r="H16171" s="93"/>
      <c r="I16171" s="99"/>
      <c r="J16171" s="99"/>
      <c r="K16171" s="99"/>
      <c r="L16171" s="44"/>
      <c r="M16171" s="44"/>
      <c r="N16171" s="99"/>
      <c r="O16171" s="99"/>
      <c r="P16171" s="99"/>
      <c r="Q16171" s="99"/>
      <c r="R16171" s="99"/>
      <c r="S16171" s="99"/>
      <c r="T16171" s="99"/>
      <c r="U16171" s="99"/>
      <c r="V16171" s="99"/>
      <c r="W16171" s="99"/>
      <c r="X16171" s="99"/>
      <c r="Y16171" s="99"/>
      <c r="Z16171" s="99"/>
      <c r="AA16171" s="380"/>
      <c r="AF16171" s="326"/>
    </row>
    <row r="16172" spans="1:32" x14ac:dyDescent="0.25">
      <c r="A16172" s="44" t="s">
        <v>1315</v>
      </c>
      <c r="B16172" s="44" t="s">
        <v>4313</v>
      </c>
      <c r="C16172" s="45" t="s">
        <v>15185</v>
      </c>
      <c r="D16172" s="45" t="s">
        <v>12177</v>
      </c>
      <c r="E16172" s="46">
        <v>46843</v>
      </c>
      <c r="F16172" s="93"/>
      <c r="G16172" s="93"/>
      <c r="H16172" s="93"/>
      <c r="I16172" s="99"/>
      <c r="J16172" s="99"/>
      <c r="K16172" s="99"/>
      <c r="L16172" s="99"/>
      <c r="M16172" s="99"/>
      <c r="N16172" s="99"/>
      <c r="O16172" s="99"/>
      <c r="P16172" s="99"/>
      <c r="Q16172" s="99"/>
      <c r="R16172" s="99"/>
      <c r="S16172" s="99"/>
      <c r="T16172" s="99"/>
      <c r="U16172" s="99"/>
      <c r="V16172" s="99"/>
      <c r="W16172" s="99"/>
      <c r="X16172" s="99"/>
      <c r="Y16172" s="99"/>
      <c r="Z16172" s="99"/>
      <c r="AF16172" s="326"/>
    </row>
    <row r="16173" spans="1:32" x14ac:dyDescent="0.25">
      <c r="A16173" s="44" t="s">
        <v>1315</v>
      </c>
      <c r="B16173" s="44" t="s">
        <v>8984</v>
      </c>
      <c r="C16173" s="45" t="s">
        <v>8988</v>
      </c>
      <c r="D16173" s="45" t="s">
        <v>12177</v>
      </c>
      <c r="E16173" s="45" t="s">
        <v>2628</v>
      </c>
      <c r="F16173" s="93"/>
      <c r="G16173" s="93"/>
      <c r="H16173" s="93"/>
      <c r="I16173" s="99"/>
      <c r="J16173" s="99"/>
      <c r="K16173" s="99"/>
      <c r="L16173" s="99"/>
      <c r="M16173" s="99"/>
      <c r="N16173" s="99"/>
      <c r="O16173" s="99"/>
      <c r="P16173" s="99"/>
      <c r="Q16173" s="99"/>
      <c r="R16173" s="99"/>
      <c r="S16173" s="99"/>
      <c r="T16173" s="99"/>
      <c r="U16173" s="99"/>
      <c r="V16173" s="99"/>
      <c r="W16173" s="99"/>
      <c r="X16173" s="99"/>
      <c r="Y16173" s="99"/>
      <c r="Z16173" s="99"/>
      <c r="AF16173" s="326"/>
    </row>
    <row r="16174" spans="1:32" x14ac:dyDescent="0.25">
      <c r="A16174" s="44" t="s">
        <v>1315</v>
      </c>
      <c r="B16174" s="44" t="s">
        <v>12956</v>
      </c>
      <c r="C16174" s="45" t="s">
        <v>14399</v>
      </c>
      <c r="D16174" s="45" t="s">
        <v>12177</v>
      </c>
      <c r="E16174" s="45" t="s">
        <v>7228</v>
      </c>
      <c r="F16174" s="93"/>
      <c r="G16174" s="93"/>
      <c r="H16174" s="93"/>
      <c r="I16174" s="99"/>
      <c r="J16174" s="99"/>
      <c r="K16174" s="99"/>
      <c r="L16174" s="99"/>
      <c r="M16174" s="99"/>
      <c r="N16174" s="99"/>
      <c r="O16174" s="99"/>
      <c r="P16174" s="99"/>
      <c r="Q16174" s="99"/>
      <c r="R16174" s="99"/>
      <c r="S16174" s="99"/>
      <c r="T16174" s="99"/>
      <c r="U16174" s="99"/>
      <c r="V16174" s="99"/>
      <c r="W16174" s="99"/>
      <c r="X16174" s="99"/>
      <c r="Y16174" s="99"/>
      <c r="Z16174" s="99"/>
      <c r="AF16174" s="326"/>
    </row>
    <row r="16175" spans="1:32" x14ac:dyDescent="0.25">
      <c r="A16175" s="44" t="s">
        <v>1315</v>
      </c>
      <c r="B16175" s="44" t="s">
        <v>15125</v>
      </c>
      <c r="C16175" s="45" t="s">
        <v>15127</v>
      </c>
      <c r="D16175" s="45" t="s">
        <v>12177</v>
      </c>
      <c r="E16175" s="45" t="s">
        <v>5239</v>
      </c>
      <c r="F16175" s="93"/>
      <c r="G16175" s="93"/>
      <c r="H16175" s="93"/>
      <c r="I16175" s="99"/>
      <c r="J16175" s="99"/>
      <c r="K16175" s="99"/>
      <c r="L16175" s="99"/>
      <c r="M16175" s="99"/>
      <c r="N16175" s="99"/>
      <c r="O16175" s="99"/>
      <c r="P16175" s="99"/>
      <c r="Q16175" s="99"/>
      <c r="R16175" s="99"/>
      <c r="S16175" s="99"/>
      <c r="T16175" s="99"/>
      <c r="U16175" s="99"/>
      <c r="V16175" s="99"/>
      <c r="W16175" s="99"/>
      <c r="X16175" s="99"/>
      <c r="Y16175" s="99"/>
      <c r="Z16175" s="99"/>
      <c r="AF16175" s="326"/>
    </row>
    <row r="16176" spans="1:32" x14ac:dyDescent="0.25">
      <c r="A16176" s="44" t="s">
        <v>1315</v>
      </c>
      <c r="B16176" s="44" t="s">
        <v>15139</v>
      </c>
      <c r="C16176" s="45" t="s">
        <v>15140</v>
      </c>
      <c r="D16176" s="45" t="s">
        <v>12177</v>
      </c>
      <c r="E16176" s="45" t="s">
        <v>13567</v>
      </c>
      <c r="F16176" s="93"/>
      <c r="G16176" s="93"/>
      <c r="H16176" s="93"/>
      <c r="I16176" s="99"/>
      <c r="J16176" s="99"/>
      <c r="K16176" s="99"/>
      <c r="L16176" s="99"/>
      <c r="M16176" s="99"/>
      <c r="N16176" s="99"/>
      <c r="O16176" s="99"/>
      <c r="P16176" s="99"/>
      <c r="Q16176" s="99"/>
      <c r="R16176" s="99"/>
      <c r="S16176" s="99"/>
      <c r="T16176" s="99"/>
      <c r="U16176" s="99"/>
      <c r="V16176" s="99"/>
      <c r="W16176" s="99"/>
      <c r="X16176" s="99"/>
      <c r="Y16176" s="99"/>
      <c r="Z16176" s="99"/>
      <c r="AF16176" s="326"/>
    </row>
    <row r="16177" spans="1:32" x14ac:dyDescent="0.25">
      <c r="A16177" s="44" t="s">
        <v>1315</v>
      </c>
      <c r="B16177" s="44" t="s">
        <v>4313</v>
      </c>
      <c r="C16177" s="45" t="s">
        <v>15189</v>
      </c>
      <c r="D16177" s="45" t="s">
        <v>12177</v>
      </c>
      <c r="E16177" s="45" t="s">
        <v>5580</v>
      </c>
      <c r="F16177" s="93"/>
      <c r="G16177" s="93"/>
      <c r="H16177" s="93"/>
      <c r="I16177" s="99"/>
      <c r="J16177" s="99"/>
      <c r="K16177" s="99"/>
      <c r="L16177" s="99"/>
      <c r="M16177" s="99"/>
      <c r="N16177" s="99"/>
      <c r="O16177" s="99"/>
      <c r="P16177" s="99"/>
      <c r="Q16177" s="99"/>
      <c r="R16177" s="99"/>
      <c r="S16177" s="99"/>
      <c r="T16177" s="99"/>
      <c r="U16177" s="99"/>
      <c r="V16177" s="99"/>
      <c r="W16177" s="99"/>
      <c r="X16177" s="99"/>
      <c r="Y16177" s="99"/>
      <c r="Z16177" s="99"/>
      <c r="AF16177" s="326"/>
    </row>
    <row r="16178" spans="1:32" x14ac:dyDescent="0.25">
      <c r="A16178" s="44" t="s">
        <v>1315</v>
      </c>
      <c r="B16178" s="44" t="s">
        <v>15139</v>
      </c>
      <c r="C16178" s="45" t="s">
        <v>15140</v>
      </c>
      <c r="D16178" s="93" t="s">
        <v>18817</v>
      </c>
      <c r="E16178" s="45" t="s">
        <v>13567</v>
      </c>
      <c r="F16178" s="379"/>
      <c r="G16178" s="379"/>
      <c r="H16178" s="379"/>
      <c r="I16178" s="380"/>
      <c r="J16178" s="380"/>
      <c r="K16178" s="380"/>
      <c r="L16178" s="380"/>
      <c r="M16178" s="380"/>
      <c r="N16178" s="380"/>
      <c r="O16178" s="380"/>
      <c r="P16178" s="380"/>
      <c r="Q16178" s="380"/>
      <c r="R16178" s="380"/>
      <c r="S16178" s="380"/>
      <c r="T16178" s="380"/>
      <c r="U16178" s="380"/>
      <c r="V16178" s="380"/>
      <c r="W16178" s="380"/>
      <c r="X16178" s="380"/>
      <c r="Y16178" s="380"/>
      <c r="Z16178" s="380"/>
      <c r="AA16178" s="380"/>
      <c r="AF16178" s="326"/>
    </row>
    <row r="16179" spans="1:32" x14ac:dyDescent="0.25">
      <c r="A16179" s="44" t="s">
        <v>1315</v>
      </c>
      <c r="B16179" s="44" t="s">
        <v>8984</v>
      </c>
      <c r="C16179" s="45" t="s">
        <v>8988</v>
      </c>
      <c r="D16179" s="93" t="s">
        <v>18817</v>
      </c>
      <c r="E16179" s="45" t="s">
        <v>2628</v>
      </c>
      <c r="F16179" s="379"/>
      <c r="G16179" s="379"/>
      <c r="H16179" s="379"/>
      <c r="I16179" s="380"/>
      <c r="J16179" s="380"/>
      <c r="K16179" s="380"/>
      <c r="L16179" s="380"/>
      <c r="M16179" s="380"/>
      <c r="N16179" s="380"/>
      <c r="O16179" s="380"/>
      <c r="P16179" s="380"/>
      <c r="Q16179" s="380"/>
      <c r="R16179" s="380"/>
      <c r="S16179" s="380"/>
      <c r="T16179" s="380"/>
      <c r="U16179" s="380"/>
      <c r="V16179" s="380"/>
      <c r="W16179" s="380"/>
      <c r="X16179" s="380"/>
      <c r="Y16179" s="380"/>
      <c r="Z16179" s="380"/>
      <c r="AA16179" s="380"/>
      <c r="AF16179" s="326"/>
    </row>
    <row r="16180" spans="1:32" x14ac:dyDescent="0.25">
      <c r="A16180" s="44" t="s">
        <v>1315</v>
      </c>
      <c r="B16180" s="44" t="s">
        <v>12956</v>
      </c>
      <c r="C16180" s="45" t="s">
        <v>14399</v>
      </c>
      <c r="D16180" s="93" t="s">
        <v>18817</v>
      </c>
      <c r="E16180" s="45" t="s">
        <v>7228</v>
      </c>
      <c r="F16180" s="379"/>
      <c r="G16180" s="379"/>
      <c r="H16180" s="379"/>
      <c r="I16180" s="380"/>
      <c r="J16180" s="380"/>
      <c r="K16180" s="380"/>
      <c r="L16180" s="380"/>
      <c r="M16180" s="380"/>
      <c r="N16180" s="380"/>
      <c r="O16180" s="380"/>
      <c r="P16180" s="380"/>
      <c r="Q16180" s="380"/>
      <c r="R16180" s="380"/>
      <c r="S16180" s="380"/>
      <c r="T16180" s="380"/>
      <c r="U16180" s="380"/>
      <c r="V16180" s="380"/>
      <c r="W16180" s="380"/>
      <c r="X16180" s="380"/>
      <c r="Y16180" s="380"/>
      <c r="Z16180" s="380"/>
      <c r="AA16180" s="380"/>
      <c r="AF16180" s="326"/>
    </row>
    <row r="16181" spans="1:32" x14ac:dyDescent="0.25">
      <c r="A16181" s="44" t="s">
        <v>1315</v>
      </c>
      <c r="B16181" s="44" t="s">
        <v>15125</v>
      </c>
      <c r="C16181" s="45" t="s">
        <v>15127</v>
      </c>
      <c r="D16181" s="93" t="s">
        <v>18817</v>
      </c>
      <c r="E16181" s="45" t="s">
        <v>5239</v>
      </c>
      <c r="F16181" s="379"/>
      <c r="G16181" s="379"/>
      <c r="H16181" s="379"/>
      <c r="I16181" s="380"/>
      <c r="J16181" s="380"/>
      <c r="K16181" s="380"/>
      <c r="L16181" s="380"/>
      <c r="M16181" s="380"/>
      <c r="N16181" s="380"/>
      <c r="O16181" s="380"/>
      <c r="P16181" s="380"/>
      <c r="Q16181" s="380"/>
      <c r="R16181" s="380"/>
      <c r="S16181" s="380"/>
      <c r="T16181" s="380"/>
      <c r="U16181" s="380"/>
      <c r="V16181" s="380"/>
      <c r="W16181" s="380"/>
      <c r="X16181" s="380"/>
      <c r="Y16181" s="380"/>
      <c r="Z16181" s="380"/>
      <c r="AA16181" s="380"/>
      <c r="AF16181" s="326"/>
    </row>
    <row r="16182" spans="1:32" x14ac:dyDescent="0.25">
      <c r="A16182" s="44" t="s">
        <v>1315</v>
      </c>
      <c r="B16182" s="44" t="s">
        <v>4313</v>
      </c>
      <c r="C16182" s="45" t="s">
        <v>15189</v>
      </c>
      <c r="D16182" s="93" t="s">
        <v>18817</v>
      </c>
      <c r="E16182" s="45" t="s">
        <v>5580</v>
      </c>
      <c r="F16182" s="379"/>
      <c r="G16182" s="379"/>
      <c r="H16182" s="379"/>
      <c r="I16182" s="380"/>
      <c r="J16182" s="380"/>
      <c r="K16182" s="380"/>
      <c r="L16182" s="380"/>
      <c r="M16182" s="380"/>
      <c r="N16182" s="380"/>
      <c r="O16182" s="380"/>
      <c r="P16182" s="380"/>
      <c r="Q16182" s="380"/>
      <c r="R16182" s="380"/>
      <c r="S16182" s="380"/>
      <c r="T16182" s="380"/>
      <c r="U16182" s="380"/>
      <c r="V16182" s="380"/>
      <c r="W16182" s="380"/>
      <c r="X16182" s="380"/>
      <c r="Y16182" s="380"/>
      <c r="Z16182" s="380"/>
      <c r="AA16182" s="380"/>
      <c r="AF16182" s="326"/>
    </row>
    <row r="16183" spans="1:32" x14ac:dyDescent="0.25">
      <c r="A16183" s="44" t="s">
        <v>1315</v>
      </c>
      <c r="B16183" s="44" t="s">
        <v>2617</v>
      </c>
      <c r="C16183" s="45" t="s">
        <v>14399</v>
      </c>
      <c r="D16183" s="45" t="s">
        <v>10697</v>
      </c>
      <c r="E16183" s="46">
        <v>47483</v>
      </c>
      <c r="F16183" s="93"/>
      <c r="G16183" s="93"/>
      <c r="H16183" s="93"/>
      <c r="I16183" s="99"/>
      <c r="J16183" s="99"/>
      <c r="K16183" s="99"/>
      <c r="L16183" s="44"/>
      <c r="M16183" s="44"/>
      <c r="N16183" s="99"/>
      <c r="O16183" s="99"/>
      <c r="P16183" s="99"/>
      <c r="Q16183" s="99"/>
      <c r="R16183" s="99"/>
      <c r="S16183" s="99"/>
      <c r="T16183" s="99"/>
      <c r="U16183" s="99"/>
      <c r="V16183" s="99"/>
      <c r="W16183" s="99"/>
      <c r="X16183" s="99"/>
      <c r="Y16183" s="99"/>
      <c r="Z16183" s="99"/>
      <c r="AF16183" s="326"/>
    </row>
    <row r="16184" spans="1:32" x14ac:dyDescent="0.25">
      <c r="A16184" s="44" t="s">
        <v>1315</v>
      </c>
      <c r="B16184" s="44" t="s">
        <v>8984</v>
      </c>
      <c r="C16184" s="45" t="s">
        <v>8988</v>
      </c>
      <c r="D16184" s="45" t="s">
        <v>10697</v>
      </c>
      <c r="E16184" s="45" t="s">
        <v>2628</v>
      </c>
      <c r="F16184" s="93"/>
      <c r="G16184" s="93"/>
      <c r="H16184" s="93"/>
      <c r="I16184" s="99"/>
      <c r="J16184" s="99"/>
      <c r="K16184" s="99"/>
      <c r="L16184" s="44"/>
      <c r="M16184" s="44"/>
      <c r="N16184" s="99"/>
      <c r="O16184" s="99"/>
      <c r="P16184" s="99"/>
      <c r="Q16184" s="99"/>
      <c r="R16184" s="99"/>
      <c r="S16184" s="99"/>
      <c r="T16184" s="99"/>
      <c r="U16184" s="99"/>
      <c r="V16184" s="99"/>
      <c r="W16184" s="99"/>
      <c r="X16184" s="99"/>
      <c r="Y16184" s="99"/>
      <c r="Z16184" s="99"/>
      <c r="AF16184" s="326"/>
    </row>
    <row r="16185" spans="1:32" x14ac:dyDescent="0.25">
      <c r="A16185" s="67" t="s">
        <v>3834</v>
      </c>
      <c r="B16185" s="256" t="s">
        <v>7398</v>
      </c>
      <c r="C16185" s="53" t="s">
        <v>7450</v>
      </c>
      <c r="D16185" s="93" t="s">
        <v>5891</v>
      </c>
      <c r="E16185" s="257">
        <v>46824</v>
      </c>
      <c r="F16185" s="93"/>
      <c r="G16185" s="93"/>
      <c r="H16185" s="93"/>
      <c r="I16185" s="99"/>
      <c r="J16185" s="99"/>
      <c r="K16185" s="99"/>
      <c r="L16185" s="99"/>
      <c r="M16185" s="99"/>
      <c r="N16185" s="99"/>
      <c r="O16185" s="99"/>
      <c r="P16185" s="99"/>
      <c r="Q16185" s="99"/>
      <c r="R16185" s="99"/>
      <c r="S16185" s="99"/>
      <c r="T16185" s="99"/>
      <c r="U16185" s="99"/>
      <c r="V16185" s="99"/>
      <c r="W16185" s="99"/>
      <c r="X16185" s="99"/>
      <c r="Y16185" s="99"/>
      <c r="Z16185" s="99"/>
      <c r="AF16185" s="326"/>
    </row>
    <row r="16186" spans="1:32" x14ac:dyDescent="0.25">
      <c r="A16186" s="368" t="s">
        <v>3834</v>
      </c>
      <c r="B16186" s="256" t="s">
        <v>5929</v>
      </c>
      <c r="C16186" s="53" t="s">
        <v>15433</v>
      </c>
      <c r="D16186" s="93" t="s">
        <v>5891</v>
      </c>
      <c r="E16186" s="370">
        <v>47300</v>
      </c>
      <c r="F16186" s="93"/>
      <c r="G16186" s="93"/>
      <c r="H16186" s="93"/>
      <c r="I16186" s="99"/>
      <c r="J16186" s="99"/>
      <c r="K16186" s="99"/>
      <c r="L16186" s="99"/>
      <c r="M16186" s="99"/>
      <c r="N16186" s="99"/>
      <c r="O16186" s="99"/>
      <c r="P16186" s="99"/>
      <c r="Q16186" s="99"/>
      <c r="R16186" s="99"/>
      <c r="S16186" s="99"/>
      <c r="T16186" s="99"/>
      <c r="U16186" s="99"/>
      <c r="V16186" s="99"/>
      <c r="W16186" s="99"/>
      <c r="X16186" s="99"/>
      <c r="Y16186" s="99"/>
      <c r="Z16186" s="99"/>
      <c r="AF16186" s="326"/>
    </row>
    <row r="16187" spans="1:32" x14ac:dyDescent="0.3">
      <c r="A16187" s="372" t="s">
        <v>3834</v>
      </c>
      <c r="B16187" s="372" t="s">
        <v>12348</v>
      </c>
      <c r="C16187" s="125" t="s">
        <v>12188</v>
      </c>
      <c r="D16187" s="32" t="s">
        <v>20621</v>
      </c>
      <c r="E16187" s="125" t="s">
        <v>5239</v>
      </c>
      <c r="F16187" s="125" t="s">
        <v>1236</v>
      </c>
      <c r="G16187" s="125" t="s">
        <v>1237</v>
      </c>
      <c r="AF16187" s="326"/>
    </row>
    <row r="16188" spans="1:32" x14ac:dyDescent="0.25">
      <c r="A16188" s="44" t="s">
        <v>3834</v>
      </c>
      <c r="B16188" s="92" t="s">
        <v>10390</v>
      </c>
      <c r="C16188" s="56" t="s">
        <v>10120</v>
      </c>
      <c r="D16188" s="146" t="s">
        <v>10389</v>
      </c>
      <c r="E16188" s="107">
        <v>45838</v>
      </c>
      <c r="F16188" s="93"/>
      <c r="G16188" s="93"/>
      <c r="H16188" s="93"/>
      <c r="I16188" s="99"/>
      <c r="J16188" s="99"/>
      <c r="K16188" s="99"/>
      <c r="L16188" s="44"/>
      <c r="M16188" s="44"/>
      <c r="N16188" s="99"/>
      <c r="O16188" s="99"/>
      <c r="P16188" s="99"/>
      <c r="Q16188" s="99"/>
      <c r="R16188" s="99"/>
      <c r="S16188" s="99"/>
      <c r="T16188" s="99"/>
      <c r="U16188" s="99"/>
      <c r="V16188" s="99"/>
      <c r="W16188" s="99"/>
      <c r="X16188" s="99"/>
      <c r="Y16188" s="99"/>
      <c r="Z16188" s="99"/>
      <c r="AF16188" s="326"/>
    </row>
    <row r="16189" spans="1:32" x14ac:dyDescent="0.25">
      <c r="A16189" s="57" t="s">
        <v>3834</v>
      </c>
      <c r="B16189" s="92" t="s">
        <v>3862</v>
      </c>
      <c r="C16189" s="93" t="s">
        <v>3860</v>
      </c>
      <c r="D16189" s="93" t="s">
        <v>3861</v>
      </c>
      <c r="E16189" s="94">
        <v>46203</v>
      </c>
      <c r="F16189" s="93"/>
      <c r="G16189" s="93"/>
      <c r="H16189" s="93"/>
      <c r="I16189" s="99"/>
      <c r="J16189" s="99"/>
      <c r="K16189" s="99"/>
      <c r="L16189" s="44"/>
      <c r="M16189" s="44"/>
      <c r="N16189" s="99"/>
      <c r="O16189" s="99"/>
      <c r="P16189" s="99"/>
      <c r="Q16189" s="99"/>
      <c r="R16189" s="99"/>
      <c r="S16189" s="99"/>
      <c r="T16189" s="99"/>
      <c r="U16189" s="99"/>
      <c r="V16189" s="99"/>
      <c r="W16189" s="99"/>
      <c r="X16189" s="99"/>
      <c r="Y16189" s="99"/>
      <c r="Z16189" s="99"/>
      <c r="AA16189" s="380"/>
      <c r="AF16189" s="326"/>
    </row>
    <row r="16190" spans="1:32" x14ac:dyDescent="0.25">
      <c r="A16190" s="44" t="s">
        <v>3834</v>
      </c>
      <c r="B16190" s="44" t="s">
        <v>20344</v>
      </c>
      <c r="C16190" s="45" t="s">
        <v>8813</v>
      </c>
      <c r="D16190" s="32" t="s">
        <v>12570</v>
      </c>
      <c r="E16190" s="46">
        <v>46387</v>
      </c>
      <c r="AF16190" s="326"/>
    </row>
    <row r="16191" spans="1:32" x14ac:dyDescent="0.25">
      <c r="A16191" s="44" t="s">
        <v>3834</v>
      </c>
      <c r="B16191" s="44" t="s">
        <v>20346</v>
      </c>
      <c r="C16191" s="45" t="s">
        <v>17861</v>
      </c>
      <c r="D16191" s="32" t="s">
        <v>12570</v>
      </c>
      <c r="E16191" s="46">
        <v>46418</v>
      </c>
      <c r="AF16191" s="326"/>
    </row>
    <row r="16192" spans="1:32" x14ac:dyDescent="0.25">
      <c r="A16192" s="44" t="s">
        <v>3834</v>
      </c>
      <c r="B16192" s="44" t="s">
        <v>20372</v>
      </c>
      <c r="C16192" s="45" t="s">
        <v>10496</v>
      </c>
      <c r="D16192" s="32" t="s">
        <v>12570</v>
      </c>
      <c r="E16192" s="46">
        <v>46538</v>
      </c>
      <c r="AF16192" s="326"/>
    </row>
    <row r="16193" spans="1:32" x14ac:dyDescent="0.25">
      <c r="A16193" s="44" t="s">
        <v>3834</v>
      </c>
      <c r="B16193" s="44" t="s">
        <v>20378</v>
      </c>
      <c r="C16193" s="45" t="s">
        <v>17901</v>
      </c>
      <c r="D16193" s="32" t="s">
        <v>12570</v>
      </c>
      <c r="E16193" s="46">
        <v>46446</v>
      </c>
      <c r="AF16193" s="326"/>
    </row>
    <row r="16194" spans="1:32" x14ac:dyDescent="0.3">
      <c r="A16194" s="372" t="s">
        <v>13948</v>
      </c>
      <c r="B16194" s="372" t="s">
        <v>1204</v>
      </c>
      <c r="C16194" s="125" t="s">
        <v>14352</v>
      </c>
      <c r="D16194" s="32" t="s">
        <v>20621</v>
      </c>
      <c r="E16194" s="125" t="s">
        <v>13567</v>
      </c>
      <c r="F16194" s="125" t="s">
        <v>1236</v>
      </c>
      <c r="G16194" s="125" t="s">
        <v>1237</v>
      </c>
      <c r="AF16194" s="326"/>
    </row>
    <row r="16195" spans="1:32" x14ac:dyDescent="0.25">
      <c r="A16195" s="100" t="s">
        <v>3541</v>
      </c>
      <c r="B16195" s="92" t="s">
        <v>3574</v>
      </c>
      <c r="C16195" s="93" t="s">
        <v>3575</v>
      </c>
      <c r="D16195" s="93" t="s">
        <v>1250</v>
      </c>
      <c r="E16195" s="94">
        <v>46496</v>
      </c>
      <c r="F16195" s="93"/>
      <c r="G16195" s="93"/>
      <c r="H16195" s="93"/>
      <c r="I16195" s="99"/>
      <c r="J16195" s="99"/>
      <c r="K16195" s="99"/>
      <c r="L16195" s="44"/>
      <c r="M16195" s="44"/>
      <c r="N16195" s="99"/>
      <c r="O16195" s="99"/>
      <c r="P16195" s="99"/>
      <c r="Q16195" s="99"/>
      <c r="R16195" s="99"/>
      <c r="S16195" s="99"/>
      <c r="T16195" s="99"/>
      <c r="U16195" s="99"/>
      <c r="V16195" s="99"/>
      <c r="W16195" s="99"/>
      <c r="X16195" s="99"/>
      <c r="Y16195" s="99"/>
      <c r="Z16195" s="99"/>
      <c r="AF16195" s="326"/>
    </row>
    <row r="16196" spans="1:32" x14ac:dyDescent="0.25">
      <c r="A16196" s="102" t="s">
        <v>411</v>
      </c>
      <c r="B16196" s="92" t="s">
        <v>14075</v>
      </c>
      <c r="C16196" s="93" t="s">
        <v>14076</v>
      </c>
      <c r="D16196" s="93" t="s">
        <v>1250</v>
      </c>
      <c r="E16196" s="94">
        <v>47223</v>
      </c>
      <c r="F16196" s="93"/>
      <c r="G16196" s="93"/>
      <c r="H16196" s="93"/>
      <c r="I16196" s="99"/>
      <c r="J16196" s="99"/>
      <c r="K16196" s="99"/>
      <c r="L16196" s="99"/>
      <c r="M16196" s="99"/>
      <c r="N16196" s="99"/>
      <c r="O16196" s="99"/>
      <c r="P16196" s="99"/>
      <c r="Q16196" s="99"/>
      <c r="R16196" s="99"/>
      <c r="S16196" s="99"/>
      <c r="T16196" s="99"/>
      <c r="U16196" s="99"/>
      <c r="V16196" s="99"/>
      <c r="W16196" s="99"/>
      <c r="X16196" s="99"/>
      <c r="Y16196" s="99"/>
      <c r="Z16196" s="99"/>
      <c r="AF16196" s="326"/>
    </row>
    <row r="16197" spans="1:32" x14ac:dyDescent="0.25">
      <c r="A16197" s="44" t="s">
        <v>4312</v>
      </c>
      <c r="B16197" s="44" t="s">
        <v>5100</v>
      </c>
      <c r="C16197" s="45" t="s">
        <v>5118</v>
      </c>
      <c r="D16197" s="46" t="s">
        <v>13037</v>
      </c>
      <c r="E16197" s="46">
        <v>46250</v>
      </c>
      <c r="AF16197" s="326"/>
    </row>
    <row r="16198" spans="1:32" x14ac:dyDescent="0.25">
      <c r="A16198" s="44" t="s">
        <v>4312</v>
      </c>
      <c r="B16198" s="44" t="s">
        <v>5100</v>
      </c>
      <c r="C16198" s="45" t="s">
        <v>5118</v>
      </c>
      <c r="D16198" s="46" t="s">
        <v>13037</v>
      </c>
      <c r="E16198" s="46">
        <v>46250</v>
      </c>
      <c r="AF16198" s="326"/>
    </row>
    <row r="16199" spans="1:32" x14ac:dyDescent="0.25">
      <c r="A16199" s="44" t="s">
        <v>4312</v>
      </c>
      <c r="B16199" s="44" t="s">
        <v>5100</v>
      </c>
      <c r="C16199" s="45" t="s">
        <v>5118</v>
      </c>
      <c r="D16199" s="46" t="s">
        <v>13037</v>
      </c>
      <c r="E16199" s="46">
        <v>46250</v>
      </c>
      <c r="AF16199" s="326"/>
    </row>
    <row r="16200" spans="1:32" x14ac:dyDescent="0.25">
      <c r="A16200" s="44" t="s">
        <v>4312</v>
      </c>
      <c r="B16200" s="44" t="s">
        <v>5100</v>
      </c>
      <c r="C16200" s="45" t="s">
        <v>5118</v>
      </c>
      <c r="D16200" s="46" t="s">
        <v>13037</v>
      </c>
      <c r="E16200" s="46">
        <v>46250</v>
      </c>
      <c r="AF16200" s="326"/>
    </row>
    <row r="16201" spans="1:32" x14ac:dyDescent="0.25">
      <c r="A16201" s="44" t="s">
        <v>4312</v>
      </c>
      <c r="B16201" s="44" t="s">
        <v>5100</v>
      </c>
      <c r="C16201" s="45" t="s">
        <v>5118</v>
      </c>
      <c r="D16201" s="46" t="s">
        <v>13037</v>
      </c>
      <c r="E16201" s="46">
        <v>46250</v>
      </c>
      <c r="AF16201" s="326"/>
    </row>
    <row r="16202" spans="1:32" x14ac:dyDescent="0.25">
      <c r="A16202" s="44" t="s">
        <v>4312</v>
      </c>
      <c r="B16202" s="44" t="s">
        <v>5100</v>
      </c>
      <c r="C16202" s="45" t="s">
        <v>5118</v>
      </c>
      <c r="D16202" s="46" t="s">
        <v>13037</v>
      </c>
      <c r="E16202" s="46">
        <v>46250</v>
      </c>
      <c r="AF16202" s="326"/>
    </row>
    <row r="16203" spans="1:32" x14ac:dyDescent="0.25">
      <c r="A16203" s="44" t="s">
        <v>4312</v>
      </c>
      <c r="B16203" s="44" t="s">
        <v>5100</v>
      </c>
      <c r="C16203" s="45" t="s">
        <v>5118</v>
      </c>
      <c r="D16203" s="46" t="s">
        <v>13037</v>
      </c>
      <c r="E16203" s="46">
        <v>46250</v>
      </c>
      <c r="AF16203" s="326"/>
    </row>
    <row r="16204" spans="1:32" x14ac:dyDescent="0.25">
      <c r="A16204" s="44" t="s">
        <v>4312</v>
      </c>
      <c r="B16204" s="44" t="s">
        <v>5100</v>
      </c>
      <c r="C16204" s="45" t="s">
        <v>5118</v>
      </c>
      <c r="D16204" s="46" t="s">
        <v>13037</v>
      </c>
      <c r="E16204" s="46">
        <v>46250</v>
      </c>
      <c r="AF16204" s="326"/>
    </row>
    <row r="16205" spans="1:32" x14ac:dyDescent="0.25">
      <c r="A16205" s="44" t="s">
        <v>4312</v>
      </c>
      <c r="B16205" s="44" t="s">
        <v>163</v>
      </c>
      <c r="C16205" s="45" t="s">
        <v>6861</v>
      </c>
      <c r="D16205" s="46" t="s">
        <v>13037</v>
      </c>
      <c r="E16205" s="46">
        <v>46441</v>
      </c>
      <c r="AF16205" s="326"/>
    </row>
    <row r="16206" spans="1:32" x14ac:dyDescent="0.25">
      <c r="A16206" s="44" t="s">
        <v>4312</v>
      </c>
      <c r="B16206" s="44" t="s">
        <v>163</v>
      </c>
      <c r="C16206" s="45" t="s">
        <v>6861</v>
      </c>
      <c r="D16206" s="46" t="s">
        <v>13037</v>
      </c>
      <c r="E16206" s="46">
        <v>46441</v>
      </c>
      <c r="AF16206" s="326"/>
    </row>
    <row r="16207" spans="1:32" x14ac:dyDescent="0.25">
      <c r="A16207" s="44" t="s">
        <v>4312</v>
      </c>
      <c r="B16207" s="44" t="s">
        <v>163</v>
      </c>
      <c r="C16207" s="45" t="s">
        <v>6861</v>
      </c>
      <c r="D16207" s="46" t="s">
        <v>13037</v>
      </c>
      <c r="E16207" s="46">
        <v>46441</v>
      </c>
      <c r="AF16207" s="326"/>
    </row>
    <row r="16208" spans="1:32" x14ac:dyDescent="0.25">
      <c r="A16208" s="44" t="s">
        <v>4312</v>
      </c>
      <c r="B16208" s="44" t="s">
        <v>163</v>
      </c>
      <c r="C16208" s="45" t="s">
        <v>6861</v>
      </c>
      <c r="D16208" s="46" t="s">
        <v>13037</v>
      </c>
      <c r="E16208" s="46">
        <v>46441</v>
      </c>
      <c r="AF16208" s="326"/>
    </row>
    <row r="16209" spans="1:32" x14ac:dyDescent="0.25">
      <c r="A16209" s="44" t="s">
        <v>4312</v>
      </c>
      <c r="B16209" s="44" t="s">
        <v>163</v>
      </c>
      <c r="C16209" s="45" t="s">
        <v>6861</v>
      </c>
      <c r="D16209" s="46" t="s">
        <v>13037</v>
      </c>
      <c r="E16209" s="46">
        <v>46441</v>
      </c>
      <c r="AF16209" s="326"/>
    </row>
    <row r="16210" spans="1:32" x14ac:dyDescent="0.25">
      <c r="A16210" s="44" t="s">
        <v>4312</v>
      </c>
      <c r="B16210" s="44" t="s">
        <v>163</v>
      </c>
      <c r="C16210" s="45" t="s">
        <v>6861</v>
      </c>
      <c r="D16210" s="46" t="s">
        <v>13037</v>
      </c>
      <c r="E16210" s="46">
        <v>46441</v>
      </c>
      <c r="AF16210" s="326"/>
    </row>
    <row r="16211" spans="1:32" x14ac:dyDescent="0.25">
      <c r="A16211" s="44" t="s">
        <v>4312</v>
      </c>
      <c r="B16211" s="44" t="s">
        <v>163</v>
      </c>
      <c r="C16211" s="45" t="s">
        <v>6861</v>
      </c>
      <c r="D16211" s="46" t="s">
        <v>13037</v>
      </c>
      <c r="E16211" s="46">
        <v>46441</v>
      </c>
      <c r="AF16211" s="326"/>
    </row>
    <row r="16212" spans="1:32" x14ac:dyDescent="0.25">
      <c r="A16212" s="44" t="s">
        <v>4312</v>
      </c>
      <c r="B16212" s="44" t="s">
        <v>163</v>
      </c>
      <c r="C16212" s="45" t="s">
        <v>6861</v>
      </c>
      <c r="D16212" s="46" t="s">
        <v>13037</v>
      </c>
      <c r="E16212" s="46">
        <v>46441</v>
      </c>
      <c r="AF16212" s="326"/>
    </row>
    <row r="16213" spans="1:32" x14ac:dyDescent="0.25">
      <c r="A16213" s="44" t="s">
        <v>4312</v>
      </c>
      <c r="B16213" s="44" t="s">
        <v>12677</v>
      </c>
      <c r="C16213" s="45" t="s">
        <v>12680</v>
      </c>
      <c r="D16213" s="46" t="s">
        <v>13037</v>
      </c>
      <c r="E16213" s="46">
        <v>46310</v>
      </c>
      <c r="AF16213" s="326"/>
    </row>
    <row r="16214" spans="1:32" x14ac:dyDescent="0.25">
      <c r="A16214" s="44" t="s">
        <v>4312</v>
      </c>
      <c r="B16214" s="44" t="s">
        <v>12677</v>
      </c>
      <c r="C16214" s="45" t="s">
        <v>12680</v>
      </c>
      <c r="D16214" s="46" t="s">
        <v>13037</v>
      </c>
      <c r="E16214" s="46">
        <v>46310</v>
      </c>
      <c r="AF16214" s="326"/>
    </row>
    <row r="16215" spans="1:32" x14ac:dyDescent="0.25">
      <c r="A16215" s="44" t="s">
        <v>4312</v>
      </c>
      <c r="B16215" s="44" t="s">
        <v>12677</v>
      </c>
      <c r="C16215" s="45" t="s">
        <v>12680</v>
      </c>
      <c r="D16215" s="46" t="s">
        <v>13037</v>
      </c>
      <c r="E16215" s="46">
        <v>46310</v>
      </c>
      <c r="AF16215" s="326"/>
    </row>
    <row r="16216" spans="1:32" x14ac:dyDescent="0.25">
      <c r="A16216" s="44" t="s">
        <v>4312</v>
      </c>
      <c r="B16216" s="44" t="s">
        <v>12677</v>
      </c>
      <c r="C16216" s="45" t="s">
        <v>12680</v>
      </c>
      <c r="D16216" s="46" t="s">
        <v>13037</v>
      </c>
      <c r="E16216" s="46">
        <v>46310</v>
      </c>
      <c r="AF16216" s="326"/>
    </row>
    <row r="16217" spans="1:32" x14ac:dyDescent="0.25">
      <c r="A16217" s="44" t="s">
        <v>4312</v>
      </c>
      <c r="B16217" s="44" t="s">
        <v>12677</v>
      </c>
      <c r="C16217" s="45" t="s">
        <v>12680</v>
      </c>
      <c r="D16217" s="46" t="s">
        <v>13037</v>
      </c>
      <c r="E16217" s="46">
        <v>46310</v>
      </c>
      <c r="AF16217" s="326"/>
    </row>
    <row r="16218" spans="1:32" x14ac:dyDescent="0.25">
      <c r="A16218" s="44" t="s">
        <v>4312</v>
      </c>
      <c r="B16218" s="44" t="s">
        <v>12677</v>
      </c>
      <c r="C16218" s="45" t="s">
        <v>12680</v>
      </c>
      <c r="D16218" s="46" t="s">
        <v>13037</v>
      </c>
      <c r="E16218" s="46">
        <v>46310</v>
      </c>
      <c r="AF16218" s="326"/>
    </row>
    <row r="16219" spans="1:32" x14ac:dyDescent="0.25">
      <c r="A16219" s="44" t="s">
        <v>4312</v>
      </c>
      <c r="B16219" s="44" t="s">
        <v>12677</v>
      </c>
      <c r="C16219" s="45" t="s">
        <v>12680</v>
      </c>
      <c r="D16219" s="46" t="s">
        <v>13037</v>
      </c>
      <c r="E16219" s="46">
        <v>46310</v>
      </c>
      <c r="AF16219" s="326"/>
    </row>
    <row r="16220" spans="1:32" x14ac:dyDescent="0.25">
      <c r="A16220" s="44" t="s">
        <v>4312</v>
      </c>
      <c r="B16220" s="44" t="s">
        <v>12677</v>
      </c>
      <c r="C16220" s="45" t="s">
        <v>12680</v>
      </c>
      <c r="D16220" s="46" t="s">
        <v>13037</v>
      </c>
      <c r="E16220" s="46">
        <v>46310</v>
      </c>
      <c r="AF16220" s="326"/>
    </row>
    <row r="16221" spans="1:32" x14ac:dyDescent="0.25">
      <c r="A16221" s="44" t="s">
        <v>4312</v>
      </c>
      <c r="B16221" s="44" t="s">
        <v>12659</v>
      </c>
      <c r="C16221" s="45" t="s">
        <v>13993</v>
      </c>
      <c r="D16221" s="46" t="s">
        <v>13037</v>
      </c>
      <c r="E16221" s="46">
        <v>46373</v>
      </c>
      <c r="AF16221" s="326"/>
    </row>
    <row r="16222" spans="1:32" x14ac:dyDescent="0.25">
      <c r="A16222" s="44" t="s">
        <v>4312</v>
      </c>
      <c r="B16222" s="44" t="s">
        <v>12659</v>
      </c>
      <c r="C16222" s="45" t="s">
        <v>13993</v>
      </c>
      <c r="D16222" s="46" t="s">
        <v>13037</v>
      </c>
      <c r="E16222" s="46">
        <v>46373</v>
      </c>
      <c r="AF16222" s="326"/>
    </row>
    <row r="16223" spans="1:32" x14ac:dyDescent="0.25">
      <c r="A16223" s="44" t="s">
        <v>4312</v>
      </c>
      <c r="B16223" s="44" t="s">
        <v>12659</v>
      </c>
      <c r="C16223" s="45" t="s">
        <v>13993</v>
      </c>
      <c r="D16223" s="46" t="s">
        <v>13037</v>
      </c>
      <c r="E16223" s="46">
        <v>46373</v>
      </c>
      <c r="AF16223" s="326"/>
    </row>
    <row r="16224" spans="1:32" x14ac:dyDescent="0.25">
      <c r="A16224" s="44" t="s">
        <v>4312</v>
      </c>
      <c r="B16224" s="44" t="s">
        <v>12659</v>
      </c>
      <c r="C16224" s="45" t="s">
        <v>13993</v>
      </c>
      <c r="D16224" s="46" t="s">
        <v>13037</v>
      </c>
      <c r="E16224" s="46">
        <v>46373</v>
      </c>
      <c r="AF16224" s="326"/>
    </row>
    <row r="16225" spans="1:32" x14ac:dyDescent="0.25">
      <c r="A16225" s="44" t="s">
        <v>4312</v>
      </c>
      <c r="B16225" s="44" t="s">
        <v>12659</v>
      </c>
      <c r="C16225" s="45" t="s">
        <v>13993</v>
      </c>
      <c r="D16225" s="46" t="s">
        <v>13037</v>
      </c>
      <c r="E16225" s="46">
        <v>46373</v>
      </c>
      <c r="AF16225" s="326"/>
    </row>
    <row r="16226" spans="1:32" x14ac:dyDescent="0.25">
      <c r="A16226" s="44" t="s">
        <v>4312</v>
      </c>
      <c r="B16226" s="44" t="s">
        <v>12659</v>
      </c>
      <c r="C16226" s="45" t="s">
        <v>13993</v>
      </c>
      <c r="D16226" s="46" t="s">
        <v>13037</v>
      </c>
      <c r="E16226" s="46">
        <v>46373</v>
      </c>
      <c r="AF16226" s="326"/>
    </row>
    <row r="16227" spans="1:32" x14ac:dyDescent="0.25">
      <c r="A16227" s="44" t="s">
        <v>4312</v>
      </c>
      <c r="B16227" s="44" t="s">
        <v>12659</v>
      </c>
      <c r="C16227" s="45" t="s">
        <v>13993</v>
      </c>
      <c r="D16227" s="46" t="s">
        <v>13037</v>
      </c>
      <c r="E16227" s="46">
        <v>46373</v>
      </c>
      <c r="AF16227" s="326"/>
    </row>
    <row r="16228" spans="1:32" x14ac:dyDescent="0.25">
      <c r="A16228" s="44" t="s">
        <v>4312</v>
      </c>
      <c r="B16228" s="44" t="s">
        <v>12659</v>
      </c>
      <c r="C16228" s="45" t="s">
        <v>13993</v>
      </c>
      <c r="D16228" s="46" t="s">
        <v>13037</v>
      </c>
      <c r="E16228" s="46">
        <v>46373</v>
      </c>
      <c r="AF16228" s="326"/>
    </row>
    <row r="16229" spans="1:32" x14ac:dyDescent="0.25">
      <c r="A16229" s="44" t="s">
        <v>4312</v>
      </c>
      <c r="B16229" s="44" t="s">
        <v>3757</v>
      </c>
      <c r="C16229" s="45" t="s">
        <v>14506</v>
      </c>
      <c r="D16229" s="46" t="s">
        <v>13037</v>
      </c>
      <c r="E16229" s="46">
        <v>46162</v>
      </c>
      <c r="AF16229" s="326"/>
    </row>
    <row r="16230" spans="1:32" x14ac:dyDescent="0.25">
      <c r="A16230" s="44" t="s">
        <v>4312</v>
      </c>
      <c r="B16230" s="44" t="s">
        <v>3757</v>
      </c>
      <c r="C16230" s="45" t="s">
        <v>14506</v>
      </c>
      <c r="D16230" s="46" t="s">
        <v>13037</v>
      </c>
      <c r="E16230" s="46">
        <v>46162</v>
      </c>
      <c r="AF16230" s="326"/>
    </row>
    <row r="16231" spans="1:32" x14ac:dyDescent="0.25">
      <c r="A16231" s="44" t="s">
        <v>4312</v>
      </c>
      <c r="B16231" s="44" t="s">
        <v>3757</v>
      </c>
      <c r="C16231" s="45" t="s">
        <v>14506</v>
      </c>
      <c r="D16231" s="46" t="s">
        <v>13037</v>
      </c>
      <c r="E16231" s="46">
        <v>46162</v>
      </c>
      <c r="AF16231" s="326"/>
    </row>
    <row r="16232" spans="1:32" x14ac:dyDescent="0.25">
      <c r="A16232" s="44" t="s">
        <v>4312</v>
      </c>
      <c r="B16232" s="44" t="s">
        <v>3757</v>
      </c>
      <c r="C16232" s="45" t="s">
        <v>14506</v>
      </c>
      <c r="D16232" s="46" t="s">
        <v>13037</v>
      </c>
      <c r="E16232" s="46">
        <v>46162</v>
      </c>
      <c r="AF16232" s="326"/>
    </row>
    <row r="16233" spans="1:32" x14ac:dyDescent="0.25">
      <c r="A16233" s="44" t="s">
        <v>4312</v>
      </c>
      <c r="B16233" s="44" t="s">
        <v>3757</v>
      </c>
      <c r="C16233" s="45" t="s">
        <v>14506</v>
      </c>
      <c r="D16233" s="46" t="s">
        <v>13037</v>
      </c>
      <c r="E16233" s="46">
        <v>46162</v>
      </c>
      <c r="AF16233" s="326"/>
    </row>
    <row r="16234" spans="1:32" x14ac:dyDescent="0.25">
      <c r="A16234" s="44" t="s">
        <v>4312</v>
      </c>
      <c r="B16234" s="44" t="s">
        <v>3757</v>
      </c>
      <c r="C16234" s="45" t="s">
        <v>14506</v>
      </c>
      <c r="D16234" s="46" t="s">
        <v>13037</v>
      </c>
      <c r="E16234" s="46">
        <v>46162</v>
      </c>
      <c r="AF16234" s="326"/>
    </row>
    <row r="16235" spans="1:32" x14ac:dyDescent="0.25">
      <c r="A16235" s="44" t="s">
        <v>4312</v>
      </c>
      <c r="B16235" s="44" t="s">
        <v>3757</v>
      </c>
      <c r="C16235" s="45" t="s">
        <v>14506</v>
      </c>
      <c r="D16235" s="46" t="s">
        <v>13037</v>
      </c>
      <c r="E16235" s="46">
        <v>46162</v>
      </c>
      <c r="AF16235" s="326"/>
    </row>
    <row r="16236" spans="1:32" x14ac:dyDescent="0.25">
      <c r="A16236" s="44" t="s">
        <v>4312</v>
      </c>
      <c r="B16236" s="44" t="s">
        <v>3757</v>
      </c>
      <c r="C16236" s="45" t="s">
        <v>14506</v>
      </c>
      <c r="D16236" s="46" t="s">
        <v>13037</v>
      </c>
      <c r="E16236" s="46">
        <v>46162</v>
      </c>
      <c r="AF16236" s="326"/>
    </row>
    <row r="16237" spans="1:32" x14ac:dyDescent="0.25">
      <c r="A16237" s="44" t="s">
        <v>4312</v>
      </c>
      <c r="B16237" s="44" t="s">
        <v>3757</v>
      </c>
      <c r="C16237" s="45" t="s">
        <v>14506</v>
      </c>
      <c r="D16237" s="46" t="s">
        <v>13037</v>
      </c>
      <c r="E16237" s="46">
        <v>46162</v>
      </c>
      <c r="AF16237" s="326"/>
    </row>
    <row r="16238" spans="1:32" x14ac:dyDescent="0.25">
      <c r="A16238" s="102" t="s">
        <v>4312</v>
      </c>
      <c r="B16238" s="92" t="s">
        <v>12227</v>
      </c>
      <c r="C16238" s="93" t="s">
        <v>12228</v>
      </c>
      <c r="D16238" s="93" t="s">
        <v>1250</v>
      </c>
      <c r="E16238" s="94">
        <v>46317</v>
      </c>
      <c r="F16238" s="93"/>
      <c r="G16238" s="93"/>
      <c r="H16238" s="93"/>
      <c r="I16238" s="99"/>
      <c r="J16238" s="99"/>
      <c r="K16238" s="99"/>
      <c r="L16238" s="44"/>
      <c r="M16238" s="44"/>
      <c r="N16238" s="99"/>
      <c r="O16238" s="99"/>
      <c r="P16238" s="99"/>
      <c r="Q16238" s="99"/>
      <c r="R16238" s="99"/>
      <c r="S16238" s="99"/>
      <c r="T16238" s="99"/>
      <c r="U16238" s="99"/>
      <c r="V16238" s="99"/>
      <c r="W16238" s="99"/>
      <c r="X16238" s="99"/>
      <c r="Y16238" s="99"/>
      <c r="Z16238" s="99"/>
      <c r="AA16238" s="380"/>
      <c r="AF16238" s="326"/>
    </row>
    <row r="16239" spans="1:32" x14ac:dyDescent="0.25">
      <c r="A16239" s="44" t="s">
        <v>14151</v>
      </c>
      <c r="B16239" s="44" t="s">
        <v>20398</v>
      </c>
      <c r="C16239" s="45" t="s">
        <v>14082</v>
      </c>
      <c r="D16239" s="32" t="s">
        <v>12570</v>
      </c>
      <c r="E16239" s="46">
        <v>46418</v>
      </c>
      <c r="AF16239" s="326"/>
    </row>
    <row r="16240" spans="1:32" x14ac:dyDescent="0.25">
      <c r="A16240" s="100" t="s">
        <v>3568</v>
      </c>
      <c r="B16240" s="92" t="s">
        <v>3574</v>
      </c>
      <c r="C16240" s="93" t="s">
        <v>3575</v>
      </c>
      <c r="D16240" s="93" t="s">
        <v>1250</v>
      </c>
      <c r="E16240" s="94">
        <v>46496</v>
      </c>
      <c r="F16240" s="93"/>
      <c r="G16240" s="93"/>
      <c r="H16240" s="93"/>
      <c r="I16240" s="99"/>
      <c r="J16240" s="99"/>
      <c r="K16240" s="99"/>
      <c r="L16240" s="44"/>
      <c r="M16240" s="44"/>
      <c r="N16240" s="99"/>
      <c r="O16240" s="99"/>
      <c r="P16240" s="99"/>
      <c r="Q16240" s="99"/>
      <c r="R16240" s="99"/>
      <c r="S16240" s="99"/>
      <c r="T16240" s="99"/>
      <c r="U16240" s="99"/>
      <c r="V16240" s="99"/>
      <c r="W16240" s="99"/>
      <c r="X16240" s="99"/>
      <c r="Y16240" s="99"/>
      <c r="Z16240" s="99"/>
      <c r="AF16240" s="326"/>
    </row>
    <row r="16241" spans="1:32" x14ac:dyDescent="0.25">
      <c r="A16241" s="44" t="s">
        <v>11698</v>
      </c>
      <c r="B16241" s="44" t="s">
        <v>10031</v>
      </c>
      <c r="C16241" s="45">
        <v>240101</v>
      </c>
      <c r="D16241" s="45" t="s">
        <v>12340</v>
      </c>
      <c r="E16241" s="45" t="s">
        <v>10032</v>
      </c>
      <c r="AF16241" s="326"/>
    </row>
    <row r="16242" spans="1:32" x14ac:dyDescent="0.25">
      <c r="A16242" s="44" t="s">
        <v>17279</v>
      </c>
      <c r="B16242" s="44" t="s">
        <v>5447</v>
      </c>
      <c r="C16242" s="45">
        <v>250802</v>
      </c>
      <c r="D16242" s="45" t="s">
        <v>12340</v>
      </c>
      <c r="E16242" s="45" t="s">
        <v>10682</v>
      </c>
      <c r="AF16242" s="326"/>
    </row>
    <row r="16243" spans="1:32" x14ac:dyDescent="0.25">
      <c r="A16243" s="44" t="s">
        <v>19780</v>
      </c>
      <c r="B16243" s="44" t="s">
        <v>2433</v>
      </c>
      <c r="C16243" s="45">
        <v>220105</v>
      </c>
      <c r="D16243" s="45" t="s">
        <v>12340</v>
      </c>
      <c r="E16243" s="45" t="s">
        <v>2686</v>
      </c>
      <c r="AF16243" s="326"/>
    </row>
    <row r="16244" spans="1:32" x14ac:dyDescent="0.25">
      <c r="A16244" s="44" t="s">
        <v>19781</v>
      </c>
      <c r="B16244" s="44" t="s">
        <v>10031</v>
      </c>
      <c r="C16244" s="45">
        <v>260105</v>
      </c>
      <c r="D16244" s="45" t="s">
        <v>12340</v>
      </c>
      <c r="E16244" s="45" t="s">
        <v>19008</v>
      </c>
      <c r="AF16244" s="326"/>
    </row>
    <row r="16245" spans="1:32" x14ac:dyDescent="0.25">
      <c r="A16245" s="44" t="s">
        <v>19782</v>
      </c>
      <c r="B16245" s="44" t="s">
        <v>11296</v>
      </c>
      <c r="C16245" s="45">
        <v>240402</v>
      </c>
      <c r="D16245" s="45" t="s">
        <v>12340</v>
      </c>
      <c r="E16245" s="45" t="s">
        <v>5311</v>
      </c>
      <c r="AF16245" s="326"/>
    </row>
    <row r="16246" spans="1:32" x14ac:dyDescent="0.25">
      <c r="A16246" s="44" t="s">
        <v>19782</v>
      </c>
      <c r="B16246" s="44" t="s">
        <v>986</v>
      </c>
      <c r="C16246" s="45">
        <v>240303</v>
      </c>
      <c r="D16246" s="45" t="s">
        <v>12340</v>
      </c>
      <c r="E16246" s="45" t="s">
        <v>2686</v>
      </c>
      <c r="AF16246" s="326"/>
    </row>
    <row r="16247" spans="1:32" x14ac:dyDescent="0.25">
      <c r="A16247" s="256" t="s">
        <v>15328</v>
      </c>
      <c r="B16247" s="256" t="s">
        <v>15252</v>
      </c>
      <c r="C16247" s="53" t="s">
        <v>15434</v>
      </c>
      <c r="D16247" s="93" t="s">
        <v>5891</v>
      </c>
      <c r="E16247" s="257">
        <v>47273</v>
      </c>
      <c r="F16247" s="93"/>
      <c r="G16247" s="93"/>
      <c r="H16247" s="93"/>
      <c r="I16247" s="99"/>
      <c r="J16247" s="99"/>
      <c r="K16247" s="99"/>
      <c r="L16247" s="99"/>
      <c r="M16247" s="99"/>
      <c r="N16247" s="99"/>
      <c r="O16247" s="99"/>
      <c r="P16247" s="99"/>
      <c r="Q16247" s="99"/>
      <c r="R16247" s="99"/>
      <c r="S16247" s="99"/>
      <c r="T16247" s="99"/>
      <c r="U16247" s="99"/>
      <c r="V16247" s="99"/>
      <c r="W16247" s="99"/>
      <c r="X16247" s="99"/>
      <c r="Y16247" s="99"/>
      <c r="Z16247" s="99"/>
      <c r="AF16247" s="326"/>
    </row>
    <row r="16248" spans="1:32" x14ac:dyDescent="0.25">
      <c r="A16248" s="44" t="s">
        <v>3717</v>
      </c>
      <c r="B16248" s="44" t="s">
        <v>3275</v>
      </c>
      <c r="C16248" s="45">
        <v>210101</v>
      </c>
      <c r="D16248" s="45" t="s">
        <v>12340</v>
      </c>
      <c r="E16248" s="45" t="s">
        <v>3276</v>
      </c>
      <c r="AF16248" s="326"/>
    </row>
    <row r="16249" spans="1:32" x14ac:dyDescent="0.3">
      <c r="A16249" s="372" t="s">
        <v>3718</v>
      </c>
      <c r="B16249" s="372" t="s">
        <v>12190</v>
      </c>
      <c r="C16249" s="125" t="s">
        <v>12191</v>
      </c>
      <c r="D16249" s="32" t="s">
        <v>20621</v>
      </c>
      <c r="E16249" s="125" t="s">
        <v>5239</v>
      </c>
      <c r="F16249" s="125" t="s">
        <v>1236</v>
      </c>
      <c r="G16249" s="125" t="s">
        <v>1237</v>
      </c>
      <c r="AF16249" s="326"/>
    </row>
    <row r="16250" spans="1:32" x14ac:dyDescent="0.3">
      <c r="A16250" s="372" t="s">
        <v>3718</v>
      </c>
      <c r="B16250" s="372" t="s">
        <v>16874</v>
      </c>
      <c r="C16250" s="125" t="s">
        <v>13872</v>
      </c>
      <c r="D16250" s="32" t="s">
        <v>20621</v>
      </c>
      <c r="E16250" s="125" t="s">
        <v>5650</v>
      </c>
      <c r="F16250" s="125" t="s">
        <v>1236</v>
      </c>
      <c r="G16250" s="125" t="s">
        <v>1237</v>
      </c>
      <c r="AF16250" s="326"/>
    </row>
    <row r="16251" spans="1:32" x14ac:dyDescent="0.25">
      <c r="A16251" s="44" t="s">
        <v>3718</v>
      </c>
      <c r="B16251" s="44" t="s">
        <v>5447</v>
      </c>
      <c r="C16251" s="45">
        <v>250802</v>
      </c>
      <c r="D16251" s="45" t="s">
        <v>12340</v>
      </c>
      <c r="E16251" s="45" t="s">
        <v>10682</v>
      </c>
      <c r="AF16251" s="326"/>
    </row>
    <row r="16252" spans="1:32" x14ac:dyDescent="0.25">
      <c r="A16252" s="44" t="s">
        <v>3718</v>
      </c>
      <c r="B16252" s="44" t="s">
        <v>3275</v>
      </c>
      <c r="C16252" s="45">
        <v>210101</v>
      </c>
      <c r="D16252" s="45" t="s">
        <v>12340</v>
      </c>
      <c r="E16252" s="45" t="s">
        <v>3276</v>
      </c>
      <c r="AF16252" s="326"/>
    </row>
    <row r="16253" spans="1:32" x14ac:dyDescent="0.25">
      <c r="A16253" s="44" t="s">
        <v>13467</v>
      </c>
      <c r="B16253" s="44" t="s">
        <v>13115</v>
      </c>
      <c r="C16253" s="45">
        <v>8.24</v>
      </c>
      <c r="D16253" s="45" t="s">
        <v>13565</v>
      </c>
      <c r="E16253" s="46">
        <v>47057</v>
      </c>
      <c r="F16253" s="45"/>
      <c r="G16253" s="93"/>
      <c r="H16253" s="93"/>
      <c r="I16253" s="99"/>
      <c r="J16253" s="99"/>
      <c r="K16253" s="99"/>
      <c r="L16253" s="99"/>
      <c r="M16253" s="99"/>
      <c r="N16253" s="99"/>
      <c r="O16253" s="99"/>
      <c r="P16253" s="99"/>
      <c r="Q16253" s="99"/>
      <c r="R16253" s="99"/>
      <c r="S16253" s="99"/>
      <c r="T16253" s="99"/>
      <c r="U16253" s="99"/>
      <c r="V16253" s="99"/>
      <c r="W16253" s="99"/>
      <c r="X16253" s="99"/>
      <c r="Y16253" s="99"/>
      <c r="Z16253" s="99"/>
      <c r="AF16253" s="326"/>
    </row>
    <row r="16254" spans="1:32" x14ac:dyDescent="0.25">
      <c r="A16254" s="57" t="s">
        <v>3524</v>
      </c>
      <c r="B16254" s="57" t="s">
        <v>3525</v>
      </c>
      <c r="C16254" s="305" t="s">
        <v>3526</v>
      </c>
      <c r="D16254" s="146" t="s">
        <v>2227</v>
      </c>
      <c r="E16254" s="264">
        <v>45089</v>
      </c>
      <c r="F16254" s="93"/>
      <c r="G16254" s="93"/>
      <c r="H16254" s="93" t="s">
        <v>1384</v>
      </c>
      <c r="I16254" s="99"/>
      <c r="J16254" s="99"/>
      <c r="K16254" s="99"/>
      <c r="L16254" s="44"/>
      <c r="M16254" s="44"/>
      <c r="N16254" s="99"/>
      <c r="O16254" s="99"/>
      <c r="P16254" s="99"/>
      <c r="Q16254" s="99"/>
      <c r="R16254" s="99"/>
      <c r="S16254" s="99"/>
      <c r="T16254" s="99"/>
      <c r="U16254" s="99"/>
      <c r="V16254" s="99"/>
      <c r="W16254" s="99"/>
      <c r="X16254" s="99"/>
      <c r="Y16254" s="99"/>
      <c r="Z16254" s="99"/>
      <c r="AF16254" s="326"/>
    </row>
    <row r="16255" spans="1:32" x14ac:dyDescent="0.25">
      <c r="A16255" s="44" t="s">
        <v>8027</v>
      </c>
      <c r="B16255" s="44" t="s">
        <v>8028</v>
      </c>
      <c r="C16255" s="45" t="s">
        <v>5211</v>
      </c>
      <c r="D16255" s="93" t="s">
        <v>18817</v>
      </c>
      <c r="E16255" s="45" t="s">
        <v>5444</v>
      </c>
      <c r="F16255" s="379"/>
      <c r="G16255" s="379"/>
      <c r="H16255" s="379"/>
      <c r="I16255" s="380"/>
      <c r="J16255" s="380"/>
      <c r="K16255" s="380"/>
      <c r="L16255" s="380"/>
      <c r="M16255" s="380"/>
      <c r="N16255" s="380"/>
      <c r="O16255" s="380"/>
      <c r="P16255" s="380"/>
      <c r="Q16255" s="380"/>
      <c r="R16255" s="380"/>
      <c r="S16255" s="380"/>
      <c r="T16255" s="380"/>
      <c r="U16255" s="380"/>
      <c r="V16255" s="380"/>
      <c r="W16255" s="380"/>
      <c r="X16255" s="380"/>
      <c r="Y16255" s="380"/>
      <c r="Z16255" s="380"/>
      <c r="AA16255" s="380"/>
      <c r="AF16255" s="326"/>
    </row>
    <row r="16256" spans="1:32" x14ac:dyDescent="0.25">
      <c r="A16256" s="44" t="s">
        <v>8027</v>
      </c>
      <c r="B16256" s="44" t="s">
        <v>8028</v>
      </c>
      <c r="C16256" s="45" t="s">
        <v>5211</v>
      </c>
      <c r="D16256" s="45" t="s">
        <v>10697</v>
      </c>
      <c r="E16256" s="46">
        <v>46507</v>
      </c>
      <c r="F16256" s="93"/>
      <c r="G16256" s="93"/>
      <c r="H16256" s="93"/>
      <c r="I16256" s="99"/>
      <c r="J16256" s="99"/>
      <c r="K16256" s="99"/>
      <c r="L16256" s="44"/>
      <c r="M16256" s="44"/>
      <c r="N16256" s="99"/>
      <c r="O16256" s="99"/>
      <c r="P16256" s="99"/>
      <c r="Q16256" s="99"/>
      <c r="R16256" s="99"/>
      <c r="S16256" s="99"/>
      <c r="T16256" s="99"/>
      <c r="U16256" s="99"/>
      <c r="V16256" s="99"/>
      <c r="W16256" s="99"/>
      <c r="X16256" s="99"/>
      <c r="Y16256" s="99"/>
      <c r="Z16256" s="99"/>
      <c r="AA16256" s="380"/>
      <c r="AF16256" s="326"/>
    </row>
    <row r="16257" spans="1:32" x14ac:dyDescent="0.25">
      <c r="A16257" s="44" t="s">
        <v>891</v>
      </c>
      <c r="B16257" s="44" t="s">
        <v>2433</v>
      </c>
      <c r="C16257" s="45">
        <v>230105</v>
      </c>
      <c r="D16257" s="45" t="s">
        <v>12340</v>
      </c>
      <c r="E16257" s="45" t="s">
        <v>5580</v>
      </c>
      <c r="AF16257" s="326"/>
    </row>
    <row r="16258" spans="1:32" x14ac:dyDescent="0.25">
      <c r="A16258" s="44" t="s">
        <v>5702</v>
      </c>
      <c r="B16258" s="44" t="s">
        <v>1733</v>
      </c>
      <c r="C16258" s="45">
        <v>250101</v>
      </c>
      <c r="D16258" s="45" t="s">
        <v>12340</v>
      </c>
      <c r="E16258" s="45" t="s">
        <v>13567</v>
      </c>
      <c r="AF16258" s="326"/>
    </row>
    <row r="16259" spans="1:32" x14ac:dyDescent="0.25">
      <c r="A16259" s="44" t="s">
        <v>13468</v>
      </c>
      <c r="B16259" s="44" t="s">
        <v>13135</v>
      </c>
      <c r="C16259" s="45">
        <v>15.24</v>
      </c>
      <c r="D16259" s="45" t="s">
        <v>13565</v>
      </c>
      <c r="E16259" s="46">
        <v>47299</v>
      </c>
      <c r="F16259" s="45"/>
      <c r="G16259" s="93"/>
      <c r="H16259" s="93"/>
      <c r="I16259" s="99"/>
      <c r="J16259" s="99"/>
      <c r="K16259" s="99"/>
      <c r="L16259" s="99"/>
      <c r="M16259" s="99"/>
      <c r="N16259" s="99"/>
      <c r="O16259" s="99"/>
      <c r="P16259" s="99"/>
      <c r="Q16259" s="99"/>
      <c r="R16259" s="99"/>
      <c r="S16259" s="99"/>
      <c r="T16259" s="99"/>
      <c r="U16259" s="99"/>
      <c r="V16259" s="99"/>
      <c r="W16259" s="99"/>
      <c r="X16259" s="99"/>
      <c r="Y16259" s="99"/>
      <c r="Z16259" s="99"/>
      <c r="AF16259" s="326"/>
    </row>
    <row r="16260" spans="1:32" x14ac:dyDescent="0.25">
      <c r="A16260" s="44" t="s">
        <v>13468</v>
      </c>
      <c r="B16260" s="44" t="s">
        <v>13137</v>
      </c>
      <c r="C16260" s="45">
        <v>16.239999999999998</v>
      </c>
      <c r="D16260" s="45" t="s">
        <v>13565</v>
      </c>
      <c r="E16260" s="46">
        <v>47299</v>
      </c>
      <c r="F16260" s="45"/>
      <c r="G16260" s="93"/>
      <c r="H16260" s="93"/>
      <c r="I16260" s="99"/>
      <c r="J16260" s="99"/>
      <c r="K16260" s="99"/>
      <c r="L16260" s="99"/>
      <c r="M16260" s="99"/>
      <c r="N16260" s="99"/>
      <c r="O16260" s="99"/>
      <c r="P16260" s="99"/>
      <c r="Q16260" s="99"/>
      <c r="R16260" s="99"/>
      <c r="S16260" s="99"/>
      <c r="T16260" s="99"/>
      <c r="U16260" s="99"/>
      <c r="V16260" s="99"/>
      <c r="W16260" s="99"/>
      <c r="X16260" s="99"/>
      <c r="Y16260" s="99"/>
      <c r="Z16260" s="99"/>
      <c r="AF16260" s="326"/>
    </row>
    <row r="16261" spans="1:32" x14ac:dyDescent="0.25">
      <c r="A16261" s="44" t="s">
        <v>13468</v>
      </c>
      <c r="B16261" s="44" t="s">
        <v>3598</v>
      </c>
      <c r="C16261" s="45">
        <v>230301</v>
      </c>
      <c r="D16261" s="45" t="s">
        <v>12340</v>
      </c>
      <c r="E16261" s="45" t="s">
        <v>5580</v>
      </c>
      <c r="AF16261" s="326"/>
    </row>
    <row r="16262" spans="1:32" x14ac:dyDescent="0.25">
      <c r="A16262" s="44" t="s">
        <v>13468</v>
      </c>
      <c r="B16262" s="44" t="s">
        <v>971</v>
      </c>
      <c r="C16262" s="45">
        <v>23110301</v>
      </c>
      <c r="D16262" s="45" t="s">
        <v>12340</v>
      </c>
      <c r="E16262" s="45" t="s">
        <v>9018</v>
      </c>
      <c r="AF16262" s="326"/>
    </row>
    <row r="16263" spans="1:32" x14ac:dyDescent="0.25">
      <c r="A16263" s="44" t="s">
        <v>13468</v>
      </c>
      <c r="B16263" s="44" t="s">
        <v>970</v>
      </c>
      <c r="C16263" s="45">
        <v>231104</v>
      </c>
      <c r="D16263" s="45" t="s">
        <v>12340</v>
      </c>
      <c r="E16263" s="45" t="s">
        <v>9018</v>
      </c>
      <c r="AF16263" s="326"/>
    </row>
    <row r="16264" spans="1:32" x14ac:dyDescent="0.25">
      <c r="A16264" s="256" t="s">
        <v>8584</v>
      </c>
      <c r="B16264" s="256" t="s">
        <v>9158</v>
      </c>
      <c r="C16264" s="53" t="s">
        <v>9284</v>
      </c>
      <c r="D16264" s="93" t="s">
        <v>5891</v>
      </c>
      <c r="E16264" s="257">
        <v>47059</v>
      </c>
      <c r="F16264" s="93"/>
      <c r="G16264" s="93"/>
      <c r="H16264" s="93"/>
      <c r="I16264" s="99"/>
      <c r="J16264" s="99"/>
      <c r="K16264" s="99"/>
      <c r="L16264" s="99"/>
      <c r="M16264" s="99"/>
      <c r="N16264" s="99"/>
      <c r="O16264" s="99"/>
      <c r="P16264" s="99"/>
      <c r="Q16264" s="99"/>
      <c r="R16264" s="99"/>
      <c r="S16264" s="99"/>
      <c r="T16264" s="99"/>
      <c r="U16264" s="99"/>
      <c r="V16264" s="99"/>
      <c r="W16264" s="99"/>
      <c r="X16264" s="99"/>
      <c r="Y16264" s="99"/>
      <c r="Z16264" s="99"/>
      <c r="AF16264" s="326"/>
    </row>
    <row r="16265" spans="1:32" x14ac:dyDescent="0.25">
      <c r="A16265" s="44" t="s">
        <v>8584</v>
      </c>
      <c r="B16265" s="44" t="s">
        <v>5447</v>
      </c>
      <c r="C16265" s="45">
        <v>230807</v>
      </c>
      <c r="D16265" s="45" t="s">
        <v>12340</v>
      </c>
      <c r="E16265" s="45" t="s">
        <v>8966</v>
      </c>
      <c r="AF16265" s="326"/>
    </row>
    <row r="16266" spans="1:32" x14ac:dyDescent="0.25">
      <c r="A16266" s="44" t="s">
        <v>5703</v>
      </c>
      <c r="B16266" s="44" t="s">
        <v>2433</v>
      </c>
      <c r="C16266" s="45">
        <v>220105</v>
      </c>
      <c r="D16266" s="45" t="s">
        <v>12340</v>
      </c>
      <c r="E16266" s="45" t="s">
        <v>2686</v>
      </c>
      <c r="AF16266" s="326"/>
    </row>
    <row r="16267" spans="1:32" x14ac:dyDescent="0.3">
      <c r="A16267" s="372" t="s">
        <v>20202</v>
      </c>
      <c r="B16267" s="372" t="s">
        <v>2383</v>
      </c>
      <c r="C16267" s="125" t="s">
        <v>20257</v>
      </c>
      <c r="D16267" s="32" t="s">
        <v>20621</v>
      </c>
      <c r="E16267" s="125" t="s">
        <v>8976</v>
      </c>
      <c r="F16267" s="125" t="s">
        <v>1236</v>
      </c>
      <c r="G16267" s="125" t="s">
        <v>1237</v>
      </c>
      <c r="AF16267" s="326"/>
    </row>
    <row r="16268" spans="1:32" x14ac:dyDescent="0.25">
      <c r="A16268" s="44" t="s">
        <v>3719</v>
      </c>
      <c r="B16268" s="44" t="s">
        <v>3275</v>
      </c>
      <c r="C16268" s="45">
        <v>210101</v>
      </c>
      <c r="D16268" s="45" t="s">
        <v>12340</v>
      </c>
      <c r="E16268" s="45" t="s">
        <v>3276</v>
      </c>
      <c r="AF16268" s="326"/>
    </row>
    <row r="16269" spans="1:32" x14ac:dyDescent="0.25">
      <c r="A16269" s="44" t="s">
        <v>3719</v>
      </c>
      <c r="B16269" s="44" t="s">
        <v>11304</v>
      </c>
      <c r="C16269" s="45">
        <v>240403</v>
      </c>
      <c r="D16269" s="45" t="s">
        <v>12340</v>
      </c>
      <c r="E16269" s="45" t="s">
        <v>5311</v>
      </c>
      <c r="AF16269" s="326"/>
    </row>
    <row r="16270" spans="1:32" x14ac:dyDescent="0.25">
      <c r="A16270" s="44" t="s">
        <v>9728</v>
      </c>
      <c r="B16270" s="44" t="s">
        <v>15892</v>
      </c>
      <c r="C16270" s="45" t="s">
        <v>16362</v>
      </c>
      <c r="D16270" s="93" t="s">
        <v>3876</v>
      </c>
      <c r="E16270" s="359">
        <f>DATE(2029,5,15)</f>
        <v>47253</v>
      </c>
      <c r="F16270" s="93"/>
      <c r="G16270" s="93"/>
      <c r="H16270" s="93"/>
      <c r="I16270" s="99"/>
      <c r="J16270" s="99"/>
      <c r="K16270" s="99"/>
      <c r="L16270" s="99"/>
      <c r="M16270" s="99"/>
      <c r="N16270" s="99"/>
      <c r="O16270" s="99"/>
      <c r="P16270" s="99"/>
      <c r="Q16270" s="99"/>
      <c r="R16270" s="99"/>
      <c r="S16270" s="99"/>
      <c r="T16270" s="99"/>
      <c r="U16270" s="99"/>
      <c r="V16270" s="99"/>
      <c r="W16270" s="99"/>
      <c r="X16270" s="99"/>
      <c r="Y16270" s="99"/>
      <c r="Z16270" s="99"/>
      <c r="AF16270" s="326"/>
    </row>
    <row r="16271" spans="1:32" x14ac:dyDescent="0.3">
      <c r="A16271" s="372" t="s">
        <v>16669</v>
      </c>
      <c r="B16271" s="372" t="s">
        <v>5064</v>
      </c>
      <c r="C16271" s="125" t="s">
        <v>16873</v>
      </c>
      <c r="D16271" s="32" t="s">
        <v>20621</v>
      </c>
      <c r="E16271" s="125" t="s">
        <v>10638</v>
      </c>
      <c r="F16271" s="125" t="s">
        <v>1236</v>
      </c>
      <c r="G16271" s="125" t="s">
        <v>1237</v>
      </c>
      <c r="AF16271" s="326"/>
    </row>
    <row r="16272" spans="1:32" x14ac:dyDescent="0.25">
      <c r="A16272" s="44" t="s">
        <v>10071</v>
      </c>
      <c r="B16272" s="44" t="s">
        <v>3298</v>
      </c>
      <c r="C16272" s="45">
        <v>24010402</v>
      </c>
      <c r="D16272" s="45" t="s">
        <v>12340</v>
      </c>
      <c r="E16272" s="45" t="s">
        <v>10021</v>
      </c>
      <c r="AF16272" s="326"/>
    </row>
    <row r="16273" spans="1:32" x14ac:dyDescent="0.3">
      <c r="A16273" s="372" t="s">
        <v>12509</v>
      </c>
      <c r="B16273" s="372" t="s">
        <v>16728</v>
      </c>
      <c r="C16273" s="125" t="s">
        <v>16729</v>
      </c>
      <c r="D16273" s="32" t="s">
        <v>20621</v>
      </c>
      <c r="E16273" s="125" t="s">
        <v>12895</v>
      </c>
      <c r="F16273" s="125" t="s">
        <v>1236</v>
      </c>
      <c r="G16273" s="125" t="s">
        <v>1237</v>
      </c>
      <c r="AF16273" s="326"/>
    </row>
    <row r="16274" spans="1:32" x14ac:dyDescent="0.3">
      <c r="A16274" s="372" t="s">
        <v>12312</v>
      </c>
      <c r="B16274" s="372" t="s">
        <v>16724</v>
      </c>
      <c r="C16274" s="125" t="s">
        <v>14353</v>
      </c>
      <c r="D16274" s="32" t="s">
        <v>20621</v>
      </c>
      <c r="E16274" s="125" t="s">
        <v>13567</v>
      </c>
      <c r="F16274" s="125" t="s">
        <v>1236</v>
      </c>
      <c r="G16274" s="125" t="s">
        <v>1237</v>
      </c>
      <c r="AF16274" s="326"/>
    </row>
    <row r="16275" spans="1:32" x14ac:dyDescent="0.25">
      <c r="A16275" s="44" t="s">
        <v>12312</v>
      </c>
      <c r="B16275" s="44" t="s">
        <v>13107</v>
      </c>
      <c r="C16275" s="45">
        <v>9.25</v>
      </c>
      <c r="D16275" s="45" t="s">
        <v>13565</v>
      </c>
      <c r="E16275" s="46">
        <v>47664</v>
      </c>
      <c r="F16275" s="45"/>
      <c r="G16275" s="93"/>
      <c r="H16275" s="93"/>
      <c r="I16275" s="99"/>
      <c r="J16275" s="99"/>
      <c r="K16275" s="99"/>
      <c r="L16275" s="99"/>
      <c r="M16275" s="99"/>
      <c r="N16275" s="99"/>
      <c r="O16275" s="99"/>
      <c r="P16275" s="99"/>
      <c r="Q16275" s="99"/>
      <c r="R16275" s="99"/>
      <c r="S16275" s="99"/>
      <c r="T16275" s="99"/>
      <c r="U16275" s="99"/>
      <c r="V16275" s="99"/>
      <c r="W16275" s="99"/>
      <c r="X16275" s="99"/>
      <c r="Y16275" s="99"/>
      <c r="Z16275" s="99"/>
      <c r="AF16275" s="326"/>
    </row>
    <row r="16276" spans="1:32" x14ac:dyDescent="0.25">
      <c r="A16276" s="44" t="s">
        <v>12312</v>
      </c>
      <c r="B16276" s="44" t="s">
        <v>972</v>
      </c>
      <c r="C16276" s="45">
        <v>240803</v>
      </c>
      <c r="D16276" s="45" t="s">
        <v>12340</v>
      </c>
      <c r="E16276" s="45" t="s">
        <v>5239</v>
      </c>
      <c r="AF16276" s="326"/>
    </row>
    <row r="16277" spans="1:32" x14ac:dyDescent="0.25">
      <c r="A16277" s="44" t="s">
        <v>10802</v>
      </c>
      <c r="B16277" s="44" t="s">
        <v>6798</v>
      </c>
      <c r="C16277" s="45" t="s">
        <v>10801</v>
      </c>
      <c r="D16277" s="46" t="s">
        <v>13037</v>
      </c>
      <c r="E16277" s="46">
        <v>46568</v>
      </c>
      <c r="AF16277" s="326"/>
    </row>
    <row r="16278" spans="1:32" x14ac:dyDescent="0.25">
      <c r="A16278" s="44" t="s">
        <v>9729</v>
      </c>
      <c r="B16278" s="44" t="s">
        <v>15967</v>
      </c>
      <c r="C16278" s="45" t="s">
        <v>18475</v>
      </c>
      <c r="D16278" s="93" t="s">
        <v>3876</v>
      </c>
      <c r="E16278" s="359">
        <f>DATE(2029,10,27)</f>
        <v>47418</v>
      </c>
      <c r="F16278" s="93"/>
      <c r="G16278" s="93"/>
      <c r="H16278" s="93"/>
      <c r="I16278" s="99"/>
      <c r="J16278" s="99"/>
      <c r="K16278" s="99"/>
      <c r="L16278" s="99"/>
      <c r="M16278" s="99"/>
      <c r="N16278" s="99"/>
      <c r="O16278" s="99"/>
      <c r="P16278" s="99"/>
      <c r="Q16278" s="99"/>
      <c r="R16278" s="99"/>
      <c r="S16278" s="99"/>
      <c r="T16278" s="99"/>
      <c r="U16278" s="99"/>
      <c r="V16278" s="99"/>
      <c r="W16278" s="99"/>
      <c r="X16278" s="99"/>
      <c r="Y16278" s="99"/>
      <c r="Z16278" s="99"/>
      <c r="AF16278" s="326"/>
    </row>
    <row r="16279" spans="1:32" x14ac:dyDescent="0.25">
      <c r="A16279" s="44" t="s">
        <v>19783</v>
      </c>
      <c r="B16279" s="44" t="s">
        <v>10031</v>
      </c>
      <c r="C16279" s="45">
        <v>260105</v>
      </c>
      <c r="D16279" s="45" t="s">
        <v>12340</v>
      </c>
      <c r="E16279" s="45" t="s">
        <v>19008</v>
      </c>
      <c r="AF16279" s="326"/>
    </row>
    <row r="16280" spans="1:32" x14ac:dyDescent="0.25">
      <c r="A16280" s="76" t="s">
        <v>17428</v>
      </c>
      <c r="B16280" s="44" t="s">
        <v>17386</v>
      </c>
      <c r="C16280" s="45">
        <v>8.26</v>
      </c>
      <c r="D16280" s="45" t="s">
        <v>13565</v>
      </c>
      <c r="E16280" s="46">
        <v>47787</v>
      </c>
      <c r="F16280" s="45" t="s">
        <v>1384</v>
      </c>
      <c r="G16280" s="93"/>
      <c r="H16280" s="93"/>
      <c r="I16280" s="99"/>
      <c r="J16280" s="99"/>
      <c r="K16280" s="99"/>
      <c r="L16280" s="99"/>
      <c r="M16280" s="99"/>
      <c r="N16280" s="99"/>
      <c r="O16280" s="99"/>
      <c r="P16280" s="99"/>
      <c r="Q16280" s="99"/>
      <c r="R16280" s="99"/>
      <c r="S16280" s="99"/>
      <c r="T16280" s="99"/>
      <c r="U16280" s="99"/>
      <c r="V16280" s="99"/>
      <c r="W16280" s="99"/>
      <c r="X16280" s="99"/>
      <c r="Y16280" s="99"/>
      <c r="Z16280" s="99"/>
      <c r="AF16280" s="326"/>
    </row>
    <row r="16281" spans="1:32" x14ac:dyDescent="0.25">
      <c r="A16281" s="76" t="s">
        <v>17428</v>
      </c>
      <c r="B16281" s="44" t="s">
        <v>17385</v>
      </c>
      <c r="C16281" s="45">
        <v>44.26</v>
      </c>
      <c r="D16281" s="45" t="s">
        <v>13565</v>
      </c>
      <c r="E16281" s="46">
        <v>47787</v>
      </c>
      <c r="F16281" s="45" t="s">
        <v>1384</v>
      </c>
      <c r="G16281" s="93"/>
      <c r="H16281" s="93"/>
      <c r="I16281" s="99"/>
      <c r="J16281" s="99"/>
      <c r="K16281" s="99"/>
      <c r="L16281" s="99"/>
      <c r="M16281" s="99"/>
      <c r="N16281" s="99"/>
      <c r="O16281" s="99"/>
      <c r="P16281" s="99"/>
      <c r="Q16281" s="99"/>
      <c r="R16281" s="99"/>
      <c r="S16281" s="99"/>
      <c r="T16281" s="99"/>
      <c r="U16281" s="99"/>
      <c r="V16281" s="99"/>
      <c r="W16281" s="99"/>
      <c r="X16281" s="99"/>
      <c r="Y16281" s="99"/>
      <c r="Z16281" s="99"/>
      <c r="AF16281" s="326"/>
    </row>
    <row r="16282" spans="1:32" x14ac:dyDescent="0.25">
      <c r="A16282" s="44" t="s">
        <v>5804</v>
      </c>
      <c r="B16282" s="44" t="s">
        <v>20342</v>
      </c>
      <c r="C16282" s="45" t="s">
        <v>10493</v>
      </c>
      <c r="D16282" s="32" t="s">
        <v>12570</v>
      </c>
      <c r="E16282" s="46">
        <v>46387</v>
      </c>
      <c r="AF16282" s="326"/>
    </row>
    <row r="16283" spans="1:32" x14ac:dyDescent="0.25">
      <c r="A16283" s="44" t="s">
        <v>8585</v>
      </c>
      <c r="B16283" s="44" t="s">
        <v>5447</v>
      </c>
      <c r="C16283" s="45">
        <v>230807</v>
      </c>
      <c r="D16283" s="45" t="s">
        <v>12340</v>
      </c>
      <c r="E16283" s="45" t="s">
        <v>8966</v>
      </c>
      <c r="AF16283" s="326"/>
    </row>
    <row r="16284" spans="1:32" x14ac:dyDescent="0.25">
      <c r="A16284" s="44" t="s">
        <v>19784</v>
      </c>
      <c r="B16284" s="44" t="s">
        <v>2433</v>
      </c>
      <c r="C16284" s="45">
        <v>230105</v>
      </c>
      <c r="D16284" s="45" t="s">
        <v>12340</v>
      </c>
      <c r="E16284" s="45" t="s">
        <v>5580</v>
      </c>
      <c r="AF16284" s="326"/>
    </row>
    <row r="16285" spans="1:32" x14ac:dyDescent="0.25">
      <c r="A16285" s="44" t="s">
        <v>9112</v>
      </c>
      <c r="B16285" s="44" t="s">
        <v>3159</v>
      </c>
      <c r="C16285" s="45">
        <v>230903</v>
      </c>
      <c r="D16285" s="45" t="s">
        <v>12340</v>
      </c>
      <c r="E16285" s="45" t="s">
        <v>8524</v>
      </c>
      <c r="AF16285" s="326"/>
    </row>
    <row r="16286" spans="1:32" x14ac:dyDescent="0.25">
      <c r="A16286" s="44" t="s">
        <v>19785</v>
      </c>
      <c r="B16286" s="44" t="s">
        <v>2433</v>
      </c>
      <c r="C16286" s="45">
        <v>230105</v>
      </c>
      <c r="D16286" s="45" t="s">
        <v>12340</v>
      </c>
      <c r="E16286" s="45" t="s">
        <v>5580</v>
      </c>
      <c r="AF16286" s="326"/>
    </row>
    <row r="16287" spans="1:32" x14ac:dyDescent="0.25">
      <c r="A16287" s="44" t="s">
        <v>14750</v>
      </c>
      <c r="B16287" s="44" t="s">
        <v>13118</v>
      </c>
      <c r="C16287" s="45">
        <v>21.25</v>
      </c>
      <c r="D16287" s="45" t="s">
        <v>13565</v>
      </c>
      <c r="E16287" s="46">
        <v>47664</v>
      </c>
      <c r="F16287" s="45"/>
      <c r="G16287" s="93"/>
      <c r="H16287" s="93"/>
      <c r="I16287" s="99"/>
      <c r="J16287" s="99"/>
      <c r="K16287" s="99"/>
      <c r="L16287" s="99"/>
      <c r="M16287" s="99"/>
      <c r="N16287" s="99"/>
      <c r="O16287" s="99"/>
      <c r="P16287" s="99"/>
      <c r="Q16287" s="99"/>
      <c r="R16287" s="99"/>
      <c r="S16287" s="99"/>
      <c r="T16287" s="99"/>
      <c r="U16287" s="99"/>
      <c r="V16287" s="99"/>
      <c r="W16287" s="99"/>
      <c r="X16287" s="99"/>
      <c r="Y16287" s="99"/>
      <c r="Z16287" s="99"/>
      <c r="AF16287" s="326"/>
    </row>
    <row r="16288" spans="1:32" x14ac:dyDescent="0.25">
      <c r="A16288" s="44" t="s">
        <v>17913</v>
      </c>
      <c r="B16288" s="44" t="s">
        <v>20394</v>
      </c>
      <c r="C16288" s="45" t="s">
        <v>17907</v>
      </c>
      <c r="D16288" s="32" t="s">
        <v>12570</v>
      </c>
      <c r="E16288" s="46">
        <v>46446</v>
      </c>
      <c r="AF16288" s="326"/>
    </row>
    <row r="16289" spans="1:32" x14ac:dyDescent="0.25">
      <c r="A16289" s="44" t="s">
        <v>14751</v>
      </c>
      <c r="B16289" s="44" t="s">
        <v>13111</v>
      </c>
      <c r="C16289" s="45">
        <v>33.25</v>
      </c>
      <c r="D16289" s="45" t="s">
        <v>13565</v>
      </c>
      <c r="E16289" s="46">
        <v>47664</v>
      </c>
      <c r="F16289" s="45"/>
      <c r="G16289" s="93"/>
      <c r="H16289" s="93"/>
      <c r="I16289" s="99"/>
      <c r="J16289" s="99"/>
      <c r="K16289" s="99"/>
      <c r="L16289" s="99"/>
      <c r="M16289" s="99"/>
      <c r="N16289" s="99"/>
      <c r="O16289" s="99"/>
      <c r="P16289" s="99"/>
      <c r="Q16289" s="99"/>
      <c r="R16289" s="99"/>
      <c r="S16289" s="99"/>
      <c r="T16289" s="99"/>
      <c r="U16289" s="99"/>
      <c r="V16289" s="99"/>
      <c r="W16289" s="99"/>
      <c r="X16289" s="99"/>
      <c r="Y16289" s="99"/>
      <c r="Z16289" s="99"/>
      <c r="AF16289" s="326"/>
    </row>
    <row r="16290" spans="1:32" x14ac:dyDescent="0.25">
      <c r="A16290" s="44" t="s">
        <v>13789</v>
      </c>
      <c r="B16290" s="44" t="s">
        <v>981</v>
      </c>
      <c r="C16290" s="45">
        <v>241202</v>
      </c>
      <c r="D16290" s="45" t="s">
        <v>12340</v>
      </c>
      <c r="E16290" s="45" t="s">
        <v>13570</v>
      </c>
      <c r="AF16290" s="326"/>
    </row>
    <row r="16291" spans="1:32" x14ac:dyDescent="0.3">
      <c r="A16291" s="372" t="s">
        <v>5050</v>
      </c>
      <c r="B16291" s="372" t="s">
        <v>5063</v>
      </c>
      <c r="C16291" s="125" t="s">
        <v>16877</v>
      </c>
      <c r="D16291" s="32" t="s">
        <v>20621</v>
      </c>
      <c r="E16291" s="125" t="s">
        <v>10638</v>
      </c>
      <c r="F16291" s="125" t="s">
        <v>1236</v>
      </c>
      <c r="G16291" s="125" t="s">
        <v>1237</v>
      </c>
      <c r="AF16291" s="326"/>
    </row>
    <row r="16292" spans="1:32" x14ac:dyDescent="0.25">
      <c r="A16292" s="44" t="s">
        <v>595</v>
      </c>
      <c r="B16292" s="44" t="s">
        <v>20390</v>
      </c>
      <c r="C16292" s="45" t="s">
        <v>4143</v>
      </c>
      <c r="D16292" s="32" t="s">
        <v>12570</v>
      </c>
      <c r="E16292" s="46">
        <v>46265</v>
      </c>
      <c r="AF16292" s="326"/>
    </row>
    <row r="16293" spans="1:32" x14ac:dyDescent="0.3">
      <c r="A16293" s="372" t="s">
        <v>1158</v>
      </c>
      <c r="B16293" s="372" t="s">
        <v>1208</v>
      </c>
      <c r="C16293" s="125" t="s">
        <v>11149</v>
      </c>
      <c r="D16293" s="32" t="s">
        <v>20621</v>
      </c>
      <c r="E16293" s="125" t="s">
        <v>2686</v>
      </c>
      <c r="F16293" s="125" t="s">
        <v>1236</v>
      </c>
      <c r="G16293" s="125" t="s">
        <v>1237</v>
      </c>
      <c r="AF16293" s="326"/>
    </row>
    <row r="16294" spans="1:32" x14ac:dyDescent="0.25">
      <c r="A16294" s="44" t="s">
        <v>1158</v>
      </c>
      <c r="B16294" s="44" t="s">
        <v>14635</v>
      </c>
      <c r="C16294" s="45">
        <v>28.25</v>
      </c>
      <c r="D16294" s="45" t="s">
        <v>13565</v>
      </c>
      <c r="E16294" s="46">
        <v>47664</v>
      </c>
      <c r="F16294" s="45"/>
      <c r="G16294" s="93"/>
      <c r="H16294" s="93"/>
      <c r="I16294" s="99"/>
      <c r="J16294" s="99"/>
      <c r="K16294" s="99"/>
      <c r="L16294" s="99"/>
      <c r="M16294" s="99"/>
      <c r="N16294" s="99"/>
      <c r="O16294" s="99"/>
      <c r="P16294" s="99"/>
      <c r="Q16294" s="99"/>
      <c r="R16294" s="99"/>
      <c r="S16294" s="99"/>
      <c r="T16294" s="99"/>
      <c r="U16294" s="99"/>
      <c r="V16294" s="99"/>
      <c r="W16294" s="99"/>
      <c r="X16294" s="99"/>
      <c r="Y16294" s="99"/>
      <c r="Z16294" s="99"/>
      <c r="AF16294" s="326"/>
    </row>
    <row r="16295" spans="1:32" x14ac:dyDescent="0.3">
      <c r="A16295" s="372" t="s">
        <v>17561</v>
      </c>
      <c r="B16295" s="372" t="s">
        <v>1205</v>
      </c>
      <c r="C16295" s="125" t="s">
        <v>17594</v>
      </c>
      <c r="D16295" s="32" t="s">
        <v>20621</v>
      </c>
      <c r="E16295" s="125" t="s">
        <v>5246</v>
      </c>
      <c r="F16295" s="125" t="s">
        <v>1236</v>
      </c>
      <c r="G16295" s="125" t="s">
        <v>1237</v>
      </c>
      <c r="AF16295" s="326"/>
    </row>
    <row r="16296" spans="1:32" x14ac:dyDescent="0.25">
      <c r="A16296" s="44" t="s">
        <v>11699</v>
      </c>
      <c r="B16296" s="44" t="s">
        <v>4037</v>
      </c>
      <c r="C16296" s="45">
        <v>240506</v>
      </c>
      <c r="D16296" s="45" t="s">
        <v>12340</v>
      </c>
      <c r="E16296" s="45" t="s">
        <v>5468</v>
      </c>
      <c r="AF16296" s="326"/>
    </row>
    <row r="16297" spans="1:32" x14ac:dyDescent="0.25">
      <c r="A16297" s="44" t="s">
        <v>11699</v>
      </c>
      <c r="B16297" s="44" t="s">
        <v>2433</v>
      </c>
      <c r="C16297" s="45">
        <v>230105</v>
      </c>
      <c r="D16297" s="45" t="s">
        <v>12340</v>
      </c>
      <c r="E16297" s="45" t="s">
        <v>5580</v>
      </c>
      <c r="AF16297" s="326"/>
    </row>
    <row r="16298" spans="1:32" x14ac:dyDescent="0.25">
      <c r="A16298" s="44" t="s">
        <v>19786</v>
      </c>
      <c r="B16298" s="44" t="s">
        <v>3298</v>
      </c>
      <c r="C16298" s="45">
        <v>26010402</v>
      </c>
      <c r="D16298" s="45" t="s">
        <v>12340</v>
      </c>
      <c r="E16298" s="45" t="s">
        <v>18836</v>
      </c>
      <c r="AF16298" s="326"/>
    </row>
    <row r="16299" spans="1:32" x14ac:dyDescent="0.25">
      <c r="A16299" s="44" t="s">
        <v>19786</v>
      </c>
      <c r="B16299" s="44" t="s">
        <v>5639</v>
      </c>
      <c r="C16299" s="45">
        <v>26010401</v>
      </c>
      <c r="D16299" s="45" t="s">
        <v>12340</v>
      </c>
      <c r="E16299" s="45" t="s">
        <v>18836</v>
      </c>
      <c r="AF16299" s="326"/>
    </row>
    <row r="16300" spans="1:32" x14ac:dyDescent="0.3">
      <c r="A16300" s="372" t="s">
        <v>17562</v>
      </c>
      <c r="B16300" s="372" t="s">
        <v>5068</v>
      </c>
      <c r="C16300" s="125" t="s">
        <v>17595</v>
      </c>
      <c r="D16300" s="32" t="s">
        <v>20621</v>
      </c>
      <c r="E16300" s="125" t="s">
        <v>5246</v>
      </c>
      <c r="F16300" s="125" t="s">
        <v>1236</v>
      </c>
      <c r="G16300" s="125" t="s">
        <v>1237</v>
      </c>
      <c r="AF16300" s="326"/>
    </row>
    <row r="16301" spans="1:32" x14ac:dyDescent="0.25">
      <c r="A16301" s="44" t="s">
        <v>19787</v>
      </c>
      <c r="B16301" s="44" t="s">
        <v>973</v>
      </c>
      <c r="C16301" s="45">
        <v>260101</v>
      </c>
      <c r="D16301" s="45" t="s">
        <v>12340</v>
      </c>
      <c r="E16301" s="45" t="s">
        <v>8976</v>
      </c>
      <c r="AF16301" s="326"/>
    </row>
    <row r="16302" spans="1:32" x14ac:dyDescent="0.3">
      <c r="A16302" s="372" t="s">
        <v>20203</v>
      </c>
      <c r="B16302" s="372" t="s">
        <v>2383</v>
      </c>
      <c r="C16302" s="125" t="s">
        <v>20257</v>
      </c>
      <c r="D16302" s="32" t="s">
        <v>20621</v>
      </c>
      <c r="E16302" s="125" t="s">
        <v>8976</v>
      </c>
      <c r="F16302" s="125" t="s">
        <v>1236</v>
      </c>
      <c r="G16302" s="125" t="s">
        <v>1237</v>
      </c>
      <c r="AF16302" s="326"/>
    </row>
    <row r="16303" spans="1:32" x14ac:dyDescent="0.25">
      <c r="A16303" s="76" t="s">
        <v>17429</v>
      </c>
      <c r="B16303" s="44" t="s">
        <v>17385</v>
      </c>
      <c r="C16303" s="45">
        <v>44.26</v>
      </c>
      <c r="D16303" s="45" t="s">
        <v>13565</v>
      </c>
      <c r="E16303" s="46">
        <v>47787</v>
      </c>
      <c r="F16303" s="45" t="s">
        <v>1384</v>
      </c>
      <c r="G16303" s="93"/>
      <c r="H16303" s="93"/>
      <c r="I16303" s="99"/>
      <c r="J16303" s="99"/>
      <c r="K16303" s="99"/>
      <c r="L16303" s="99"/>
      <c r="M16303" s="99"/>
      <c r="N16303" s="99"/>
      <c r="O16303" s="99"/>
      <c r="P16303" s="99"/>
      <c r="Q16303" s="99"/>
      <c r="R16303" s="99"/>
      <c r="S16303" s="99"/>
      <c r="T16303" s="99"/>
      <c r="U16303" s="99"/>
      <c r="V16303" s="99"/>
      <c r="W16303" s="99"/>
      <c r="X16303" s="99"/>
      <c r="Y16303" s="99"/>
      <c r="Z16303" s="99"/>
      <c r="AF16303" s="326"/>
    </row>
    <row r="16304" spans="1:32" x14ac:dyDescent="0.25">
      <c r="A16304" s="44" t="s">
        <v>19788</v>
      </c>
      <c r="B16304" s="44" t="s">
        <v>967</v>
      </c>
      <c r="C16304" s="45">
        <v>230601</v>
      </c>
      <c r="D16304" s="45" t="s">
        <v>12340</v>
      </c>
      <c r="E16304" s="45" t="s">
        <v>8383</v>
      </c>
      <c r="AF16304" s="326"/>
    </row>
    <row r="16305" spans="1:32" x14ac:dyDescent="0.25">
      <c r="A16305" s="44" t="s">
        <v>19788</v>
      </c>
      <c r="B16305" s="44" t="s">
        <v>2433</v>
      </c>
      <c r="C16305" s="45">
        <v>230105</v>
      </c>
      <c r="D16305" s="45" t="s">
        <v>12340</v>
      </c>
      <c r="E16305" s="45" t="s">
        <v>5580</v>
      </c>
      <c r="AF16305" s="326"/>
    </row>
    <row r="16306" spans="1:32" x14ac:dyDescent="0.25">
      <c r="A16306" s="44" t="s">
        <v>9113</v>
      </c>
      <c r="B16306" s="44" t="s">
        <v>9024</v>
      </c>
      <c r="C16306" s="45">
        <v>231001</v>
      </c>
      <c r="D16306" s="45" t="s">
        <v>12340</v>
      </c>
      <c r="E16306" s="45" t="s">
        <v>2628</v>
      </c>
      <c r="AF16306" s="326"/>
    </row>
    <row r="16307" spans="1:32" x14ac:dyDescent="0.25">
      <c r="A16307" s="44" t="s">
        <v>4030</v>
      </c>
      <c r="B16307" s="44" t="s">
        <v>3275</v>
      </c>
      <c r="C16307" s="45">
        <v>210101</v>
      </c>
      <c r="D16307" s="45" t="s">
        <v>12340</v>
      </c>
      <c r="E16307" s="45" t="s">
        <v>3276</v>
      </c>
      <c r="AF16307" s="326"/>
    </row>
    <row r="16308" spans="1:32" x14ac:dyDescent="0.3">
      <c r="A16308" s="372" t="s">
        <v>88</v>
      </c>
      <c r="B16308" s="372" t="s">
        <v>1218</v>
      </c>
      <c r="C16308" s="125" t="s">
        <v>11922</v>
      </c>
      <c r="D16308" s="32" t="s">
        <v>20621</v>
      </c>
      <c r="E16308" s="125" t="s">
        <v>8976</v>
      </c>
      <c r="F16308" s="125" t="s">
        <v>1237</v>
      </c>
      <c r="G16308" s="125" t="s">
        <v>1237</v>
      </c>
      <c r="AF16308" s="326"/>
    </row>
    <row r="16309" spans="1:32" x14ac:dyDescent="0.25">
      <c r="A16309" s="44" t="s">
        <v>88</v>
      </c>
      <c r="B16309" s="92" t="s">
        <v>10390</v>
      </c>
      <c r="C16309" s="56" t="s">
        <v>10120</v>
      </c>
      <c r="D16309" s="146" t="s">
        <v>10389</v>
      </c>
      <c r="E16309" s="107">
        <v>45838</v>
      </c>
      <c r="F16309" s="93"/>
      <c r="G16309" s="93"/>
      <c r="H16309" s="93"/>
      <c r="I16309" s="99"/>
      <c r="J16309" s="99"/>
      <c r="K16309" s="99"/>
      <c r="L16309" s="44"/>
      <c r="M16309" s="44"/>
      <c r="N16309" s="99"/>
      <c r="O16309" s="99"/>
      <c r="P16309" s="99"/>
      <c r="Q16309" s="99"/>
      <c r="R16309" s="99"/>
      <c r="S16309" s="99"/>
      <c r="T16309" s="99"/>
      <c r="U16309" s="99"/>
      <c r="V16309" s="99"/>
      <c r="W16309" s="99"/>
      <c r="X16309" s="99"/>
      <c r="Y16309" s="99"/>
      <c r="Z16309" s="99"/>
      <c r="AF16309" s="326"/>
    </row>
    <row r="16310" spans="1:32" x14ac:dyDescent="0.25">
      <c r="A16310" s="44" t="s">
        <v>88</v>
      </c>
      <c r="B16310" s="44" t="s">
        <v>154</v>
      </c>
      <c r="C16310" s="45" t="s">
        <v>15786</v>
      </c>
      <c r="D16310" s="46" t="s">
        <v>13037</v>
      </c>
      <c r="E16310" s="46">
        <v>46403</v>
      </c>
      <c r="AF16310" s="326"/>
    </row>
    <row r="16311" spans="1:32" x14ac:dyDescent="0.25">
      <c r="A16311" s="44" t="s">
        <v>88</v>
      </c>
      <c r="B16311" s="44" t="s">
        <v>154</v>
      </c>
      <c r="C16311" s="45" t="s">
        <v>15786</v>
      </c>
      <c r="D16311" s="46" t="s">
        <v>13037</v>
      </c>
      <c r="E16311" s="46">
        <v>46403</v>
      </c>
      <c r="AF16311" s="326"/>
    </row>
    <row r="16312" spans="1:32" x14ac:dyDescent="0.25">
      <c r="A16312" s="44" t="s">
        <v>88</v>
      </c>
      <c r="B16312" s="44" t="s">
        <v>154</v>
      </c>
      <c r="C16312" s="45" t="s">
        <v>15786</v>
      </c>
      <c r="D16312" s="46" t="s">
        <v>13037</v>
      </c>
      <c r="E16312" s="46">
        <v>46403</v>
      </c>
      <c r="AF16312" s="326"/>
    </row>
    <row r="16313" spans="1:32" x14ac:dyDescent="0.25">
      <c r="A16313" s="44" t="s">
        <v>88</v>
      </c>
      <c r="B16313" s="44" t="s">
        <v>154</v>
      </c>
      <c r="C16313" s="45" t="s">
        <v>15786</v>
      </c>
      <c r="D16313" s="46" t="s">
        <v>13037</v>
      </c>
      <c r="E16313" s="46">
        <v>46403</v>
      </c>
      <c r="AF16313" s="326"/>
    </row>
    <row r="16314" spans="1:32" x14ac:dyDescent="0.25">
      <c r="A16314" s="44" t="s">
        <v>88</v>
      </c>
      <c r="B16314" s="44" t="s">
        <v>154</v>
      </c>
      <c r="C16314" s="45" t="s">
        <v>15787</v>
      </c>
      <c r="D16314" s="46" t="s">
        <v>13037</v>
      </c>
      <c r="E16314" s="46">
        <v>46218</v>
      </c>
      <c r="AF16314" s="326"/>
    </row>
    <row r="16315" spans="1:32" x14ac:dyDescent="0.25">
      <c r="A16315" s="44" t="s">
        <v>88</v>
      </c>
      <c r="B16315" s="44" t="s">
        <v>154</v>
      </c>
      <c r="C16315" s="45" t="s">
        <v>15787</v>
      </c>
      <c r="D16315" s="46" t="s">
        <v>13037</v>
      </c>
      <c r="E16315" s="46">
        <v>46218</v>
      </c>
      <c r="AF16315" s="326"/>
    </row>
    <row r="16316" spans="1:32" x14ac:dyDescent="0.25">
      <c r="A16316" s="44" t="s">
        <v>88</v>
      </c>
      <c r="B16316" s="44" t="s">
        <v>154</v>
      </c>
      <c r="C16316" s="45" t="s">
        <v>15787</v>
      </c>
      <c r="D16316" s="46" t="s">
        <v>13037</v>
      </c>
      <c r="E16316" s="46">
        <v>46218</v>
      </c>
      <c r="AF16316" s="326"/>
    </row>
    <row r="16317" spans="1:32" x14ac:dyDescent="0.25">
      <c r="A16317" s="44" t="s">
        <v>88</v>
      </c>
      <c r="B16317" s="44" t="s">
        <v>154</v>
      </c>
      <c r="C16317" s="45" t="s">
        <v>15787</v>
      </c>
      <c r="D16317" s="46" t="s">
        <v>13037</v>
      </c>
      <c r="E16317" s="46">
        <v>46218</v>
      </c>
      <c r="AF16317" s="326"/>
    </row>
    <row r="16318" spans="1:32" x14ac:dyDescent="0.25">
      <c r="A16318" s="44" t="s">
        <v>88</v>
      </c>
      <c r="B16318" s="44" t="s">
        <v>16967</v>
      </c>
      <c r="C16318" s="45">
        <v>25050402</v>
      </c>
      <c r="D16318" s="45" t="s">
        <v>12340</v>
      </c>
      <c r="E16318" s="45" t="s">
        <v>7651</v>
      </c>
      <c r="AF16318" s="326"/>
    </row>
    <row r="16319" spans="1:32" x14ac:dyDescent="0.25">
      <c r="A16319" s="44" t="s">
        <v>88</v>
      </c>
      <c r="B16319" s="44" t="s">
        <v>210</v>
      </c>
      <c r="C16319" s="45">
        <v>241001</v>
      </c>
      <c r="D16319" s="45" t="s">
        <v>12340</v>
      </c>
      <c r="E16319" s="45" t="s">
        <v>5650</v>
      </c>
      <c r="AF16319" s="326"/>
    </row>
    <row r="16320" spans="1:32" x14ac:dyDescent="0.25">
      <c r="A16320" s="270" t="s">
        <v>9211</v>
      </c>
      <c r="B16320" s="256" t="s">
        <v>9174</v>
      </c>
      <c r="C16320" s="53" t="s">
        <v>9285</v>
      </c>
      <c r="D16320" s="93" t="s">
        <v>5891</v>
      </c>
      <c r="E16320" s="257">
        <v>46890</v>
      </c>
      <c r="F16320" s="93"/>
      <c r="G16320" s="93"/>
      <c r="H16320" s="93"/>
      <c r="I16320" s="99"/>
      <c r="J16320" s="99"/>
      <c r="K16320" s="99"/>
      <c r="L16320" s="99"/>
      <c r="M16320" s="99"/>
      <c r="N16320" s="99"/>
      <c r="O16320" s="99"/>
      <c r="P16320" s="99"/>
      <c r="Q16320" s="99"/>
      <c r="R16320" s="99"/>
      <c r="S16320" s="99"/>
      <c r="T16320" s="99"/>
      <c r="U16320" s="99"/>
      <c r="V16320" s="99"/>
      <c r="W16320" s="99"/>
      <c r="X16320" s="99"/>
      <c r="Y16320" s="99"/>
      <c r="Z16320" s="99"/>
      <c r="AF16320" s="326"/>
    </row>
    <row r="16321" spans="1:32" x14ac:dyDescent="0.25">
      <c r="A16321" s="368" t="s">
        <v>9212</v>
      </c>
      <c r="B16321" s="256" t="s">
        <v>9164</v>
      </c>
      <c r="C16321" s="53" t="s">
        <v>9286</v>
      </c>
      <c r="D16321" s="93" t="s">
        <v>5891</v>
      </c>
      <c r="E16321" s="257">
        <v>47104</v>
      </c>
      <c r="F16321" s="93"/>
      <c r="G16321" s="93"/>
      <c r="H16321" s="93"/>
      <c r="I16321" s="99"/>
      <c r="J16321" s="99"/>
      <c r="K16321" s="99"/>
      <c r="L16321" s="99"/>
      <c r="M16321" s="99"/>
      <c r="N16321" s="99"/>
      <c r="O16321" s="99"/>
      <c r="P16321" s="99"/>
      <c r="Q16321" s="99"/>
      <c r="R16321" s="99"/>
      <c r="S16321" s="99"/>
      <c r="T16321" s="99"/>
      <c r="U16321" s="99"/>
      <c r="V16321" s="99"/>
      <c r="W16321" s="99"/>
      <c r="X16321" s="99"/>
      <c r="Y16321" s="99"/>
      <c r="Z16321" s="99"/>
      <c r="AF16321" s="326"/>
    </row>
    <row r="16322" spans="1:32" x14ac:dyDescent="0.25">
      <c r="A16322" s="44" t="s">
        <v>17280</v>
      </c>
      <c r="B16322" s="44" t="s">
        <v>3597</v>
      </c>
      <c r="C16322" s="45">
        <v>250503</v>
      </c>
      <c r="D16322" s="45" t="s">
        <v>12340</v>
      </c>
      <c r="E16322" s="45" t="s">
        <v>16904</v>
      </c>
      <c r="AF16322" s="326"/>
    </row>
    <row r="16323" spans="1:32" x14ac:dyDescent="0.3">
      <c r="A16323" s="372" t="s">
        <v>16670</v>
      </c>
      <c r="B16323" s="372" t="s">
        <v>1841</v>
      </c>
      <c r="C16323" s="125" t="s">
        <v>16531</v>
      </c>
      <c r="D16323" s="32" t="s">
        <v>20621</v>
      </c>
      <c r="E16323" s="125" t="s">
        <v>12895</v>
      </c>
      <c r="F16323" s="125" t="s">
        <v>1236</v>
      </c>
      <c r="G16323" s="125" t="s">
        <v>1237</v>
      </c>
      <c r="AF16323" s="326"/>
    </row>
    <row r="16324" spans="1:32" x14ac:dyDescent="0.25">
      <c r="A16324" s="44" t="s">
        <v>19789</v>
      </c>
      <c r="B16324" s="44" t="s">
        <v>2433</v>
      </c>
      <c r="C16324" s="45">
        <v>250106</v>
      </c>
      <c r="D16324" s="45" t="s">
        <v>12340</v>
      </c>
      <c r="E16324" s="45" t="s">
        <v>12896</v>
      </c>
      <c r="AF16324" s="326"/>
    </row>
    <row r="16325" spans="1:32" x14ac:dyDescent="0.25">
      <c r="A16325" s="44" t="s">
        <v>14152</v>
      </c>
      <c r="B16325" s="44" t="s">
        <v>20398</v>
      </c>
      <c r="C16325" s="45" t="s">
        <v>14082</v>
      </c>
      <c r="D16325" s="32" t="s">
        <v>12570</v>
      </c>
      <c r="E16325" s="46">
        <v>46418</v>
      </c>
      <c r="AF16325" s="326"/>
    </row>
    <row r="16326" spans="1:32" x14ac:dyDescent="0.25">
      <c r="A16326" s="44" t="s">
        <v>8586</v>
      </c>
      <c r="B16326" s="44" t="s">
        <v>8464</v>
      </c>
      <c r="C16326" s="45">
        <v>230701</v>
      </c>
      <c r="D16326" s="45" t="s">
        <v>12340</v>
      </c>
      <c r="E16326" s="45" t="s">
        <v>4375</v>
      </c>
      <c r="AF16326" s="326"/>
    </row>
    <row r="16327" spans="1:32" x14ac:dyDescent="0.25">
      <c r="A16327" s="44" t="s">
        <v>13469</v>
      </c>
      <c r="B16327" s="44" t="s">
        <v>13124</v>
      </c>
      <c r="C16327" s="45">
        <v>4.25</v>
      </c>
      <c r="D16327" s="45" t="s">
        <v>13565</v>
      </c>
      <c r="E16327" s="46">
        <v>47422</v>
      </c>
      <c r="F16327" s="45" t="s">
        <v>1384</v>
      </c>
      <c r="G16327" s="93"/>
      <c r="H16327" s="93"/>
      <c r="I16327" s="99"/>
      <c r="J16327" s="99"/>
      <c r="K16327" s="99"/>
      <c r="L16327" s="99"/>
      <c r="M16327" s="99"/>
      <c r="N16327" s="99"/>
      <c r="O16327" s="99"/>
      <c r="P16327" s="99"/>
      <c r="Q16327" s="99"/>
      <c r="R16327" s="99"/>
      <c r="S16327" s="99"/>
      <c r="T16327" s="99"/>
      <c r="U16327" s="99"/>
      <c r="V16327" s="99"/>
      <c r="W16327" s="99"/>
      <c r="X16327" s="99"/>
      <c r="Y16327" s="99"/>
      <c r="Z16327" s="99"/>
      <c r="AF16327" s="326"/>
    </row>
    <row r="16328" spans="1:32" x14ac:dyDescent="0.25">
      <c r="A16328" s="44" t="s">
        <v>13469</v>
      </c>
      <c r="B16328" s="44" t="s">
        <v>13129</v>
      </c>
      <c r="C16328" s="45">
        <v>36.24</v>
      </c>
      <c r="D16328" s="45" t="s">
        <v>13565</v>
      </c>
      <c r="E16328" s="46">
        <v>46934</v>
      </c>
      <c r="F16328" s="45" t="s">
        <v>1384</v>
      </c>
      <c r="G16328" s="93"/>
      <c r="H16328" s="93"/>
      <c r="I16328" s="99"/>
      <c r="J16328" s="99"/>
      <c r="K16328" s="99"/>
      <c r="L16328" s="99"/>
      <c r="M16328" s="99"/>
      <c r="N16328" s="99"/>
      <c r="O16328" s="99"/>
      <c r="P16328" s="99"/>
      <c r="Q16328" s="99"/>
      <c r="R16328" s="99"/>
      <c r="S16328" s="99"/>
      <c r="T16328" s="99"/>
      <c r="U16328" s="99"/>
      <c r="V16328" s="99"/>
      <c r="W16328" s="99"/>
      <c r="X16328" s="99"/>
      <c r="Y16328" s="99"/>
      <c r="Z16328" s="99"/>
      <c r="AF16328" s="326"/>
    </row>
    <row r="16329" spans="1:32" x14ac:dyDescent="0.25">
      <c r="A16329" s="44" t="s">
        <v>11700</v>
      </c>
      <c r="B16329" s="44" t="s">
        <v>10020</v>
      </c>
      <c r="C16329" s="45">
        <v>24010401</v>
      </c>
      <c r="D16329" s="45" t="s">
        <v>12340</v>
      </c>
      <c r="E16329" s="45" t="s">
        <v>10021</v>
      </c>
      <c r="AF16329" s="326"/>
    </row>
    <row r="16330" spans="1:32" x14ac:dyDescent="0.25">
      <c r="A16330" s="44" t="s">
        <v>11700</v>
      </c>
      <c r="B16330" s="44" t="s">
        <v>3298</v>
      </c>
      <c r="C16330" s="45">
        <v>24010402</v>
      </c>
      <c r="D16330" s="45" t="s">
        <v>12340</v>
      </c>
      <c r="E16330" s="45" t="s">
        <v>10021</v>
      </c>
      <c r="AF16330" s="326"/>
    </row>
    <row r="16331" spans="1:32" x14ac:dyDescent="0.25">
      <c r="A16331" s="44" t="s">
        <v>12712</v>
      </c>
      <c r="B16331" s="44" t="s">
        <v>1967</v>
      </c>
      <c r="C16331" s="45" t="s">
        <v>12713</v>
      </c>
      <c r="D16331" s="46" t="s">
        <v>13037</v>
      </c>
      <c r="E16331" s="46">
        <v>46282</v>
      </c>
      <c r="AF16331" s="326"/>
    </row>
    <row r="16332" spans="1:32" x14ac:dyDescent="0.25">
      <c r="A16332" s="44" t="s">
        <v>12712</v>
      </c>
      <c r="B16332" s="44" t="s">
        <v>1967</v>
      </c>
      <c r="C16332" s="45" t="s">
        <v>12713</v>
      </c>
      <c r="D16332" s="46" t="s">
        <v>13037</v>
      </c>
      <c r="E16332" s="46">
        <v>46282</v>
      </c>
      <c r="AF16332" s="326"/>
    </row>
    <row r="16333" spans="1:32" x14ac:dyDescent="0.25">
      <c r="A16333" s="44" t="s">
        <v>12712</v>
      </c>
      <c r="B16333" s="44" t="s">
        <v>1967</v>
      </c>
      <c r="C16333" s="45" t="s">
        <v>17771</v>
      </c>
      <c r="D16333" s="46" t="s">
        <v>13037</v>
      </c>
      <c r="E16333" s="46">
        <v>46274</v>
      </c>
      <c r="AF16333" s="326"/>
    </row>
    <row r="16334" spans="1:32" x14ac:dyDescent="0.3">
      <c r="A16334" s="372" t="s">
        <v>8422</v>
      </c>
      <c r="B16334" s="372" t="s">
        <v>2787</v>
      </c>
      <c r="C16334" s="125" t="s">
        <v>8393</v>
      </c>
      <c r="D16334" s="32" t="s">
        <v>20621</v>
      </c>
      <c r="E16334" s="125" t="s">
        <v>4471</v>
      </c>
      <c r="F16334" s="125" t="s">
        <v>1236</v>
      </c>
      <c r="G16334" s="125" t="s">
        <v>1237</v>
      </c>
      <c r="AF16334" s="326"/>
    </row>
    <row r="16335" spans="1:32" x14ac:dyDescent="0.25">
      <c r="A16335" s="44" t="s">
        <v>9114</v>
      </c>
      <c r="B16335" s="44" t="s">
        <v>9024</v>
      </c>
      <c r="C16335" s="45">
        <v>231001</v>
      </c>
      <c r="D16335" s="45" t="s">
        <v>12340</v>
      </c>
      <c r="E16335" s="45" t="s">
        <v>2628</v>
      </c>
      <c r="AF16335" s="326"/>
    </row>
    <row r="16336" spans="1:32" x14ac:dyDescent="0.25">
      <c r="A16336" s="135" t="s">
        <v>1815</v>
      </c>
      <c r="B16336" s="131" t="s">
        <v>6054</v>
      </c>
      <c r="C16336" s="96" t="s">
        <v>6055</v>
      </c>
      <c r="D16336" s="96" t="s">
        <v>1780</v>
      </c>
      <c r="E16336" s="112">
        <v>46507</v>
      </c>
      <c r="F16336" s="93"/>
      <c r="G16336" s="93"/>
      <c r="H16336" s="93" t="s">
        <v>1384</v>
      </c>
      <c r="I16336" s="99"/>
      <c r="J16336" s="99"/>
      <c r="K16336" s="99"/>
      <c r="L16336" s="44"/>
      <c r="M16336" s="44"/>
      <c r="N16336" s="99"/>
      <c r="O16336" s="99"/>
      <c r="P16336" s="99"/>
      <c r="Q16336" s="99"/>
      <c r="R16336" s="99"/>
      <c r="S16336" s="99"/>
      <c r="T16336" s="99"/>
      <c r="U16336" s="99"/>
      <c r="V16336" s="99"/>
      <c r="W16336" s="99"/>
      <c r="X16336" s="99"/>
      <c r="Y16336" s="99"/>
      <c r="Z16336" s="99"/>
      <c r="AF16336" s="326"/>
    </row>
    <row r="16337" spans="1:32" x14ac:dyDescent="0.25">
      <c r="A16337" s="44" t="s">
        <v>12313</v>
      </c>
      <c r="B16337" s="44" t="s">
        <v>993</v>
      </c>
      <c r="C16337" s="45">
        <v>240905</v>
      </c>
      <c r="D16337" s="45" t="s">
        <v>12340</v>
      </c>
      <c r="E16337" s="45" t="s">
        <v>5075</v>
      </c>
      <c r="AF16337" s="326"/>
    </row>
    <row r="16338" spans="1:32" x14ac:dyDescent="0.3">
      <c r="A16338" s="57" t="s">
        <v>11290</v>
      </c>
      <c r="B16338" s="58" t="s">
        <v>4104</v>
      </c>
      <c r="C16338" s="62">
        <v>23022</v>
      </c>
      <c r="D16338" s="93" t="s">
        <v>5007</v>
      </c>
      <c r="E16338" s="60">
        <v>46265</v>
      </c>
      <c r="F16338" s="379"/>
      <c r="G16338" s="379"/>
      <c r="H16338" s="379"/>
      <c r="I16338" s="380"/>
      <c r="J16338" s="380"/>
      <c r="K16338" s="380"/>
      <c r="L16338" s="380"/>
      <c r="M16338" s="380"/>
      <c r="N16338" s="380"/>
      <c r="O16338" s="380"/>
      <c r="P16338" s="380"/>
      <c r="Q16338" s="380"/>
      <c r="R16338" s="380"/>
      <c r="S16338" s="380"/>
      <c r="T16338" s="380"/>
      <c r="U16338" s="380"/>
      <c r="V16338" s="380"/>
      <c r="W16338" s="380"/>
      <c r="X16338" s="380"/>
      <c r="Y16338" s="380"/>
      <c r="Z16338" s="380"/>
      <c r="AA16338" s="380"/>
      <c r="AF16338" s="326"/>
    </row>
    <row r="16339" spans="1:32" x14ac:dyDescent="0.25">
      <c r="A16339" s="44" t="s">
        <v>5885</v>
      </c>
      <c r="B16339" s="44" t="s">
        <v>20400</v>
      </c>
      <c r="C16339" s="45" t="s">
        <v>5878</v>
      </c>
      <c r="D16339" s="32" t="s">
        <v>12570</v>
      </c>
      <c r="E16339" s="46">
        <v>46295</v>
      </c>
      <c r="AF16339" s="326"/>
    </row>
    <row r="16340" spans="1:32" x14ac:dyDescent="0.25">
      <c r="A16340" s="44" t="s">
        <v>5885</v>
      </c>
      <c r="B16340" s="44" t="s">
        <v>16363</v>
      </c>
      <c r="C16340" s="45" t="s">
        <v>12866</v>
      </c>
      <c r="D16340" s="93" t="s">
        <v>3876</v>
      </c>
      <c r="E16340" s="359">
        <f>DATE(2028,10,24)</f>
        <v>47050</v>
      </c>
      <c r="F16340" s="93"/>
      <c r="G16340" s="93"/>
      <c r="H16340" s="93"/>
      <c r="I16340" s="99"/>
      <c r="J16340" s="99"/>
      <c r="K16340" s="99"/>
      <c r="L16340" s="99"/>
      <c r="M16340" s="99"/>
      <c r="N16340" s="99"/>
      <c r="O16340" s="99"/>
      <c r="P16340" s="99"/>
      <c r="Q16340" s="99"/>
      <c r="R16340" s="99"/>
      <c r="S16340" s="99"/>
      <c r="T16340" s="99"/>
      <c r="U16340" s="99"/>
      <c r="V16340" s="99"/>
      <c r="W16340" s="99"/>
      <c r="X16340" s="99"/>
      <c r="Y16340" s="99"/>
      <c r="Z16340" s="99"/>
      <c r="AF16340" s="326"/>
    </row>
    <row r="16341" spans="1:32" x14ac:dyDescent="0.25">
      <c r="A16341" s="256" t="s">
        <v>6007</v>
      </c>
      <c r="B16341" s="256" t="s">
        <v>6008</v>
      </c>
      <c r="C16341" s="53" t="s">
        <v>6009</v>
      </c>
      <c r="D16341" s="93" t="s">
        <v>5891</v>
      </c>
      <c r="E16341" s="257">
        <v>46569</v>
      </c>
      <c r="F16341" s="93"/>
      <c r="G16341" s="93"/>
      <c r="H16341" s="93"/>
      <c r="I16341" s="99"/>
      <c r="J16341" s="99"/>
      <c r="K16341" s="99"/>
      <c r="L16341" s="99"/>
      <c r="M16341" s="99"/>
      <c r="N16341" s="99"/>
      <c r="O16341" s="99"/>
      <c r="P16341" s="99"/>
      <c r="Q16341" s="99"/>
      <c r="R16341" s="99"/>
      <c r="S16341" s="99"/>
      <c r="T16341" s="99"/>
      <c r="U16341" s="99"/>
      <c r="V16341" s="99"/>
      <c r="W16341" s="99"/>
      <c r="X16341" s="99"/>
      <c r="Y16341" s="99"/>
      <c r="Z16341" s="99"/>
      <c r="AF16341" s="326"/>
    </row>
    <row r="16342" spans="1:32" x14ac:dyDescent="0.25">
      <c r="A16342" s="44" t="s">
        <v>14752</v>
      </c>
      <c r="B16342" s="44" t="s">
        <v>13110</v>
      </c>
      <c r="C16342" s="45">
        <v>12.25</v>
      </c>
      <c r="D16342" s="45" t="s">
        <v>13565</v>
      </c>
      <c r="E16342" s="46">
        <v>47664</v>
      </c>
      <c r="F16342" s="45"/>
      <c r="G16342" s="93"/>
      <c r="H16342" s="93"/>
      <c r="I16342" s="99"/>
      <c r="J16342" s="99"/>
      <c r="K16342" s="99"/>
      <c r="L16342" s="99"/>
      <c r="M16342" s="99"/>
      <c r="N16342" s="99"/>
      <c r="O16342" s="99"/>
      <c r="P16342" s="99"/>
      <c r="Q16342" s="99"/>
      <c r="R16342" s="99"/>
      <c r="S16342" s="99"/>
      <c r="T16342" s="99"/>
      <c r="U16342" s="99"/>
      <c r="V16342" s="99"/>
      <c r="W16342" s="99"/>
      <c r="X16342" s="99"/>
      <c r="Y16342" s="99"/>
      <c r="Z16342" s="99"/>
      <c r="AF16342" s="326"/>
    </row>
    <row r="16343" spans="1:32" x14ac:dyDescent="0.25">
      <c r="A16343" s="44" t="s">
        <v>5086</v>
      </c>
      <c r="B16343" s="44" t="s">
        <v>5083</v>
      </c>
      <c r="C16343" s="45" t="s">
        <v>5087</v>
      </c>
      <c r="D16343" s="46" t="s">
        <v>13037</v>
      </c>
      <c r="E16343" s="46">
        <v>46599</v>
      </c>
      <c r="AF16343" s="326"/>
    </row>
    <row r="16344" spans="1:32" x14ac:dyDescent="0.25">
      <c r="A16344" s="44" t="s">
        <v>5086</v>
      </c>
      <c r="B16344" s="44" t="s">
        <v>5083</v>
      </c>
      <c r="C16344" s="45" t="s">
        <v>5087</v>
      </c>
      <c r="D16344" s="46" t="s">
        <v>13037</v>
      </c>
      <c r="E16344" s="46">
        <v>46599</v>
      </c>
      <c r="AF16344" s="326"/>
    </row>
    <row r="16345" spans="1:32" x14ac:dyDescent="0.25">
      <c r="A16345" s="44" t="s">
        <v>892</v>
      </c>
      <c r="B16345" s="44" t="s">
        <v>3598</v>
      </c>
      <c r="C16345" s="45">
        <v>230301</v>
      </c>
      <c r="D16345" s="45" t="s">
        <v>12340</v>
      </c>
      <c r="E16345" s="45" t="s">
        <v>5580</v>
      </c>
      <c r="AF16345" s="326"/>
    </row>
    <row r="16346" spans="1:32" x14ac:dyDescent="0.25">
      <c r="A16346" s="44" t="s">
        <v>892</v>
      </c>
      <c r="B16346" s="44" t="s">
        <v>970</v>
      </c>
      <c r="C16346" s="45">
        <v>231104</v>
      </c>
      <c r="D16346" s="45" t="s">
        <v>12340</v>
      </c>
      <c r="E16346" s="45" t="s">
        <v>9018</v>
      </c>
      <c r="AF16346" s="326"/>
    </row>
    <row r="16347" spans="1:32" x14ac:dyDescent="0.25">
      <c r="A16347" s="44" t="s">
        <v>3720</v>
      </c>
      <c r="B16347" s="44" t="s">
        <v>3275</v>
      </c>
      <c r="C16347" s="45">
        <v>210101</v>
      </c>
      <c r="D16347" s="45" t="s">
        <v>12340</v>
      </c>
      <c r="E16347" s="45" t="s">
        <v>3276</v>
      </c>
      <c r="AF16347" s="326"/>
    </row>
    <row r="16348" spans="1:32" x14ac:dyDescent="0.25">
      <c r="A16348" s="44" t="s">
        <v>10542</v>
      </c>
      <c r="B16348" s="44" t="s">
        <v>16209</v>
      </c>
      <c r="C16348" s="45" t="s">
        <v>10614</v>
      </c>
      <c r="D16348" s="93" t="s">
        <v>3876</v>
      </c>
      <c r="E16348" s="359">
        <f>DATE(2028,4,4)</f>
        <v>46847</v>
      </c>
      <c r="F16348" s="93"/>
      <c r="G16348" s="93"/>
      <c r="H16348" s="93"/>
      <c r="I16348" s="99"/>
      <c r="J16348" s="99"/>
      <c r="K16348" s="99"/>
      <c r="L16348" s="99"/>
      <c r="M16348" s="99"/>
      <c r="N16348" s="99"/>
      <c r="O16348" s="99"/>
      <c r="P16348" s="99"/>
      <c r="Q16348" s="99"/>
      <c r="R16348" s="99"/>
      <c r="S16348" s="99"/>
      <c r="T16348" s="99"/>
      <c r="U16348" s="99"/>
      <c r="V16348" s="99"/>
      <c r="W16348" s="99"/>
      <c r="X16348" s="99"/>
      <c r="Y16348" s="99"/>
      <c r="Z16348" s="99"/>
      <c r="AF16348" s="326"/>
    </row>
    <row r="16349" spans="1:32" x14ac:dyDescent="0.25">
      <c r="A16349" s="44" t="s">
        <v>10542</v>
      </c>
      <c r="B16349" s="44" t="s">
        <v>16364</v>
      </c>
      <c r="C16349" s="45" t="s">
        <v>10613</v>
      </c>
      <c r="D16349" s="93" t="s">
        <v>3876</v>
      </c>
      <c r="E16349" s="359">
        <f>DATE(2028,3,29)</f>
        <v>46841</v>
      </c>
      <c r="F16349" s="93"/>
      <c r="G16349" s="93"/>
      <c r="H16349" s="93"/>
      <c r="I16349" s="99"/>
      <c r="J16349" s="99"/>
      <c r="K16349" s="99"/>
      <c r="L16349" s="99"/>
      <c r="M16349" s="99"/>
      <c r="N16349" s="99"/>
      <c r="O16349" s="99"/>
      <c r="P16349" s="99"/>
      <c r="Q16349" s="99"/>
      <c r="R16349" s="99"/>
      <c r="S16349" s="99"/>
      <c r="T16349" s="99"/>
      <c r="U16349" s="99"/>
      <c r="V16349" s="99"/>
      <c r="W16349" s="99"/>
      <c r="X16349" s="99"/>
      <c r="Y16349" s="99"/>
      <c r="Z16349" s="99"/>
      <c r="AF16349" s="326"/>
    </row>
    <row r="16350" spans="1:32" x14ac:dyDescent="0.25">
      <c r="A16350" s="44" t="s">
        <v>893</v>
      </c>
      <c r="B16350" s="44" t="s">
        <v>3156</v>
      </c>
      <c r="C16350" s="45">
        <v>230904</v>
      </c>
      <c r="D16350" s="45" t="s">
        <v>12340</v>
      </c>
      <c r="E16350" s="45" t="s">
        <v>8524</v>
      </c>
      <c r="AF16350" s="326"/>
    </row>
    <row r="16351" spans="1:32" x14ac:dyDescent="0.25">
      <c r="A16351" s="44" t="s">
        <v>5704</v>
      </c>
      <c r="B16351" s="44" t="s">
        <v>5443</v>
      </c>
      <c r="C16351" s="45">
        <v>22010701</v>
      </c>
      <c r="D16351" s="45" t="s">
        <v>12340</v>
      </c>
      <c r="E16351" s="45" t="s">
        <v>5444</v>
      </c>
      <c r="AF16351" s="326"/>
    </row>
    <row r="16352" spans="1:32" x14ac:dyDescent="0.25">
      <c r="A16352" s="44" t="s">
        <v>5704</v>
      </c>
      <c r="B16352" s="44" t="s">
        <v>966</v>
      </c>
      <c r="C16352" s="45">
        <v>22010702</v>
      </c>
      <c r="D16352" s="45" t="s">
        <v>12340</v>
      </c>
      <c r="E16352" s="45" t="s">
        <v>5444</v>
      </c>
      <c r="AF16352" s="326"/>
    </row>
    <row r="16353" spans="1:32" x14ac:dyDescent="0.25">
      <c r="A16353" s="44" t="s">
        <v>5705</v>
      </c>
      <c r="B16353" s="44" t="s">
        <v>7117</v>
      </c>
      <c r="C16353" s="45">
        <v>260203</v>
      </c>
      <c r="D16353" s="45" t="s">
        <v>12340</v>
      </c>
      <c r="E16353" s="45" t="s">
        <v>10021</v>
      </c>
      <c r="AF16353" s="326"/>
    </row>
    <row r="16354" spans="1:32" x14ac:dyDescent="0.25">
      <c r="A16354" s="44" t="s">
        <v>19790</v>
      </c>
      <c r="B16354" s="44" t="s">
        <v>2433</v>
      </c>
      <c r="C16354" s="45">
        <v>250106</v>
      </c>
      <c r="D16354" s="45" t="s">
        <v>12340</v>
      </c>
      <c r="E16354" s="45" t="s">
        <v>12896</v>
      </c>
      <c r="AF16354" s="326"/>
    </row>
    <row r="16355" spans="1:32" x14ac:dyDescent="0.25">
      <c r="A16355" s="44" t="s">
        <v>19791</v>
      </c>
      <c r="B16355" s="44" t="s">
        <v>18840</v>
      </c>
      <c r="C16355" s="45">
        <v>260202</v>
      </c>
      <c r="D16355" s="45" t="s">
        <v>12340</v>
      </c>
      <c r="E16355" s="45" t="s">
        <v>10021</v>
      </c>
      <c r="AF16355" s="326"/>
    </row>
    <row r="16356" spans="1:32" x14ac:dyDescent="0.3">
      <c r="A16356" s="372" t="s">
        <v>4268</v>
      </c>
      <c r="B16356" s="372" t="s">
        <v>13870</v>
      </c>
      <c r="C16356" s="125" t="s">
        <v>13871</v>
      </c>
      <c r="D16356" s="32" t="s">
        <v>20621</v>
      </c>
      <c r="E16356" s="125" t="s">
        <v>5650</v>
      </c>
      <c r="F16356" s="125" t="s">
        <v>1236</v>
      </c>
      <c r="G16356" s="125" t="s">
        <v>1237</v>
      </c>
      <c r="AF16356" s="326"/>
    </row>
    <row r="16357" spans="1:32" x14ac:dyDescent="0.25">
      <c r="A16357" s="44" t="s">
        <v>19792</v>
      </c>
      <c r="B16357" s="44" t="s">
        <v>18840</v>
      </c>
      <c r="C16357" s="45">
        <v>260202</v>
      </c>
      <c r="D16357" s="45" t="s">
        <v>12340</v>
      </c>
      <c r="E16357" s="45" t="s">
        <v>10021</v>
      </c>
      <c r="AF16357" s="326"/>
    </row>
    <row r="16358" spans="1:32" x14ac:dyDescent="0.25">
      <c r="A16358" s="44" t="s">
        <v>13790</v>
      </c>
      <c r="B16358" s="44" t="s">
        <v>2433</v>
      </c>
      <c r="C16358" s="45">
        <v>250106</v>
      </c>
      <c r="D16358" s="45" t="s">
        <v>12340</v>
      </c>
      <c r="E16358" s="45" t="s">
        <v>12896</v>
      </c>
      <c r="AF16358" s="326"/>
    </row>
    <row r="16359" spans="1:32" x14ac:dyDescent="0.25">
      <c r="A16359" s="44" t="s">
        <v>13042</v>
      </c>
      <c r="B16359" s="44" t="s">
        <v>1199</v>
      </c>
      <c r="C16359" s="45" t="s">
        <v>13040</v>
      </c>
      <c r="D16359" s="45" t="s">
        <v>13041</v>
      </c>
      <c r="E16359" s="46">
        <v>47330</v>
      </c>
      <c r="F16359" s="45"/>
      <c r="G16359" s="45"/>
      <c r="H16359" s="44"/>
      <c r="I16359" s="44"/>
      <c r="J16359" s="44"/>
      <c r="K16359" s="44"/>
      <c r="L16359" s="44"/>
      <c r="M16359" s="44"/>
      <c r="N16359" s="99"/>
      <c r="O16359" s="99"/>
      <c r="P16359" s="99"/>
      <c r="Q16359" s="99"/>
      <c r="R16359" s="99"/>
      <c r="S16359" s="99"/>
      <c r="T16359" s="99"/>
      <c r="U16359" s="99"/>
      <c r="V16359" s="99"/>
      <c r="W16359" s="99"/>
      <c r="X16359" s="99"/>
      <c r="Y16359" s="99"/>
      <c r="Z16359" s="99"/>
      <c r="AF16359" s="326"/>
    </row>
    <row r="16360" spans="1:32" x14ac:dyDescent="0.25">
      <c r="A16360" s="44" t="s">
        <v>13042</v>
      </c>
      <c r="B16360" s="44" t="s">
        <v>8806</v>
      </c>
      <c r="C16360" s="45" t="s">
        <v>8807</v>
      </c>
      <c r="D16360" s="45" t="s">
        <v>1250</v>
      </c>
      <c r="E16360" s="46">
        <v>46496</v>
      </c>
      <c r="F16360" s="45"/>
      <c r="G16360" s="45"/>
      <c r="H16360" s="93"/>
      <c r="I16360" s="99"/>
      <c r="J16360" s="99"/>
      <c r="K16360" s="99"/>
      <c r="L16360" s="44"/>
      <c r="M16360" s="44"/>
      <c r="N16360" s="99"/>
      <c r="O16360" s="99"/>
      <c r="P16360" s="99"/>
      <c r="Q16360" s="99"/>
      <c r="R16360" s="99"/>
      <c r="S16360" s="99"/>
      <c r="T16360" s="99"/>
      <c r="U16360" s="99"/>
      <c r="V16360" s="99"/>
      <c r="W16360" s="99"/>
      <c r="X16360" s="99"/>
      <c r="Y16360" s="99"/>
      <c r="Z16360" s="99"/>
      <c r="AF16360" s="326"/>
    </row>
    <row r="16361" spans="1:32" x14ac:dyDescent="0.25">
      <c r="A16361" s="44" t="s">
        <v>4551</v>
      </c>
      <c r="B16361" s="44" t="s">
        <v>2433</v>
      </c>
      <c r="C16361" s="45">
        <v>220105</v>
      </c>
      <c r="D16361" s="45" t="s">
        <v>12340</v>
      </c>
      <c r="E16361" s="45" t="s">
        <v>2686</v>
      </c>
      <c r="AF16361" s="326"/>
    </row>
    <row r="16362" spans="1:32" x14ac:dyDescent="0.25">
      <c r="A16362" s="44" t="s">
        <v>5706</v>
      </c>
      <c r="B16362" s="44" t="s">
        <v>2433</v>
      </c>
      <c r="C16362" s="45">
        <v>220105</v>
      </c>
      <c r="D16362" s="45" t="s">
        <v>12340</v>
      </c>
      <c r="E16362" s="45" t="s">
        <v>2686</v>
      </c>
      <c r="AF16362" s="326"/>
    </row>
    <row r="16363" spans="1:32" x14ac:dyDescent="0.25">
      <c r="A16363" s="44" t="s">
        <v>7074</v>
      </c>
      <c r="B16363" s="44" t="s">
        <v>10018</v>
      </c>
      <c r="C16363" s="45">
        <v>240102</v>
      </c>
      <c r="D16363" s="45" t="s">
        <v>12340</v>
      </c>
      <c r="E16363" s="45" t="s">
        <v>5452</v>
      </c>
      <c r="AF16363" s="326"/>
    </row>
    <row r="16364" spans="1:32" x14ac:dyDescent="0.25">
      <c r="A16364" s="44" t="s">
        <v>7074</v>
      </c>
      <c r="B16364" s="44" t="s">
        <v>18840</v>
      </c>
      <c r="C16364" s="45">
        <v>260202</v>
      </c>
      <c r="D16364" s="45" t="s">
        <v>12340</v>
      </c>
      <c r="E16364" s="45" t="s">
        <v>10021</v>
      </c>
      <c r="AF16364" s="326"/>
    </row>
    <row r="16365" spans="1:32" x14ac:dyDescent="0.25">
      <c r="A16365" s="44" t="s">
        <v>8136</v>
      </c>
      <c r="B16365" s="44" t="s">
        <v>8135</v>
      </c>
      <c r="C16365" s="45" t="s">
        <v>4860</v>
      </c>
      <c r="D16365" s="45" t="s">
        <v>12177</v>
      </c>
      <c r="E16365" s="45" t="s">
        <v>4354</v>
      </c>
      <c r="F16365" s="93"/>
      <c r="G16365" s="93"/>
      <c r="H16365" s="93"/>
      <c r="I16365" s="99"/>
      <c r="J16365" s="99"/>
      <c r="K16365" s="99"/>
      <c r="L16365" s="99"/>
      <c r="M16365" s="99"/>
      <c r="N16365" s="99"/>
      <c r="O16365" s="99"/>
      <c r="P16365" s="99"/>
      <c r="Q16365" s="99"/>
      <c r="R16365" s="99"/>
      <c r="S16365" s="99"/>
      <c r="T16365" s="99"/>
      <c r="U16365" s="99"/>
      <c r="V16365" s="99"/>
      <c r="W16365" s="99"/>
      <c r="X16365" s="99"/>
      <c r="Y16365" s="99"/>
      <c r="Z16365" s="99"/>
      <c r="AF16365" s="326"/>
    </row>
    <row r="16366" spans="1:32" x14ac:dyDescent="0.25">
      <c r="A16366" s="44" t="s">
        <v>9730</v>
      </c>
      <c r="B16366" s="44" t="s">
        <v>15907</v>
      </c>
      <c r="C16366" s="45" t="s">
        <v>14986</v>
      </c>
      <c r="D16366" s="93" t="s">
        <v>3876</v>
      </c>
      <c r="E16366" s="359">
        <f>DATE(2029,2,18)</f>
        <v>47167</v>
      </c>
      <c r="F16366" s="93"/>
      <c r="G16366" s="93"/>
      <c r="H16366" s="93"/>
      <c r="I16366" s="99"/>
      <c r="J16366" s="99"/>
      <c r="K16366" s="99"/>
      <c r="L16366" s="99"/>
      <c r="M16366" s="99"/>
      <c r="N16366" s="99"/>
      <c r="O16366" s="99"/>
      <c r="P16366" s="99"/>
      <c r="Q16366" s="99"/>
      <c r="R16366" s="99"/>
      <c r="S16366" s="99"/>
      <c r="T16366" s="99"/>
      <c r="U16366" s="99"/>
      <c r="V16366" s="99"/>
      <c r="W16366" s="99"/>
      <c r="X16366" s="99"/>
      <c r="Y16366" s="99"/>
      <c r="Z16366" s="99"/>
      <c r="AF16366" s="326"/>
    </row>
    <row r="16367" spans="1:32" x14ac:dyDescent="0.25">
      <c r="A16367" s="44" t="s">
        <v>19793</v>
      </c>
      <c r="B16367" s="44" t="s">
        <v>2433</v>
      </c>
      <c r="C16367" s="45">
        <v>230105</v>
      </c>
      <c r="D16367" s="45" t="s">
        <v>12340</v>
      </c>
      <c r="E16367" s="45" t="s">
        <v>5580</v>
      </c>
      <c r="AF16367" s="326"/>
    </row>
    <row r="16368" spans="1:32" x14ac:dyDescent="0.25">
      <c r="A16368" s="44" t="s">
        <v>19793</v>
      </c>
      <c r="B16368" s="44" t="s">
        <v>18840</v>
      </c>
      <c r="C16368" s="45">
        <v>260202</v>
      </c>
      <c r="D16368" s="45" t="s">
        <v>12340</v>
      </c>
      <c r="E16368" s="45" t="s">
        <v>10021</v>
      </c>
      <c r="AF16368" s="326"/>
    </row>
    <row r="16369" spans="1:32" x14ac:dyDescent="0.25">
      <c r="A16369" s="44" t="s">
        <v>7075</v>
      </c>
      <c r="B16369" s="44" t="s">
        <v>18840</v>
      </c>
      <c r="C16369" s="45">
        <v>260202</v>
      </c>
      <c r="D16369" s="45" t="s">
        <v>12340</v>
      </c>
      <c r="E16369" s="45" t="s">
        <v>10021</v>
      </c>
      <c r="AF16369" s="326"/>
    </row>
    <row r="16370" spans="1:32" x14ac:dyDescent="0.25">
      <c r="A16370" s="44" t="s">
        <v>20309</v>
      </c>
      <c r="B16370" s="44" t="s">
        <v>20365</v>
      </c>
      <c r="C16370" s="45" t="s">
        <v>20366</v>
      </c>
      <c r="D16370" s="32" t="s">
        <v>12570</v>
      </c>
      <c r="E16370" s="46">
        <v>46507</v>
      </c>
      <c r="AF16370" s="326"/>
    </row>
    <row r="16371" spans="1:32" x14ac:dyDescent="0.3">
      <c r="A16371" s="372" t="s">
        <v>12510</v>
      </c>
      <c r="B16371" s="372" t="s">
        <v>1200</v>
      </c>
      <c r="C16371" s="125" t="s">
        <v>12346</v>
      </c>
      <c r="D16371" s="32" t="s">
        <v>20621</v>
      </c>
      <c r="E16371" s="125" t="s">
        <v>5075</v>
      </c>
      <c r="F16371" s="125" t="s">
        <v>1236</v>
      </c>
      <c r="G16371" s="125" t="s">
        <v>1237</v>
      </c>
      <c r="AF16371" s="326"/>
    </row>
    <row r="16372" spans="1:32" x14ac:dyDescent="0.25">
      <c r="A16372" s="44" t="s">
        <v>19794</v>
      </c>
      <c r="B16372" s="44" t="s">
        <v>10020</v>
      </c>
      <c r="C16372" s="45">
        <v>24010401</v>
      </c>
      <c r="D16372" s="45" t="s">
        <v>12340</v>
      </c>
      <c r="E16372" s="45" t="s">
        <v>10021</v>
      </c>
      <c r="AF16372" s="326"/>
    </row>
    <row r="16373" spans="1:32" x14ac:dyDescent="0.25">
      <c r="A16373" s="44" t="s">
        <v>19794</v>
      </c>
      <c r="B16373" s="44" t="s">
        <v>4038</v>
      </c>
      <c r="C16373" s="45">
        <v>24050401</v>
      </c>
      <c r="D16373" s="45" t="s">
        <v>12340</v>
      </c>
      <c r="E16373" s="45" t="s">
        <v>5468</v>
      </c>
      <c r="AF16373" s="326"/>
    </row>
    <row r="16374" spans="1:32" x14ac:dyDescent="0.3">
      <c r="A16374" s="372" t="s">
        <v>12511</v>
      </c>
      <c r="B16374" s="372" t="s">
        <v>1200</v>
      </c>
      <c r="C16374" s="125" t="s">
        <v>12346</v>
      </c>
      <c r="D16374" s="32" t="s">
        <v>20621</v>
      </c>
      <c r="E16374" s="125" t="s">
        <v>5075</v>
      </c>
      <c r="F16374" s="125" t="s">
        <v>1236</v>
      </c>
      <c r="G16374" s="125" t="s">
        <v>1237</v>
      </c>
      <c r="AF16374" s="326"/>
    </row>
    <row r="16375" spans="1:32" x14ac:dyDescent="0.3">
      <c r="A16375" s="372" t="s">
        <v>12512</v>
      </c>
      <c r="B16375" s="372" t="s">
        <v>1200</v>
      </c>
      <c r="C16375" s="125" t="s">
        <v>12346</v>
      </c>
      <c r="D16375" s="32" t="s">
        <v>20621</v>
      </c>
      <c r="E16375" s="125" t="s">
        <v>5075</v>
      </c>
      <c r="F16375" s="125" t="s">
        <v>1236</v>
      </c>
      <c r="G16375" s="125" t="s">
        <v>1237</v>
      </c>
      <c r="AF16375" s="326"/>
    </row>
    <row r="16376" spans="1:32" x14ac:dyDescent="0.25">
      <c r="A16376" s="44" t="s">
        <v>894</v>
      </c>
      <c r="B16376" s="44" t="s">
        <v>2433</v>
      </c>
      <c r="C16376" s="45">
        <v>220105</v>
      </c>
      <c r="D16376" s="45" t="s">
        <v>12340</v>
      </c>
      <c r="E16376" s="45" t="s">
        <v>2686</v>
      </c>
      <c r="AF16376" s="326"/>
    </row>
    <row r="16377" spans="1:32" x14ac:dyDescent="0.25">
      <c r="A16377" s="44" t="s">
        <v>5869</v>
      </c>
      <c r="B16377" s="44" t="s">
        <v>20397</v>
      </c>
      <c r="C16377" s="45" t="s">
        <v>5859</v>
      </c>
      <c r="D16377" s="32" t="s">
        <v>12570</v>
      </c>
      <c r="E16377" s="46">
        <v>46418</v>
      </c>
      <c r="AF16377" s="326"/>
    </row>
    <row r="16378" spans="1:32" x14ac:dyDescent="0.25">
      <c r="A16378" s="44" t="s">
        <v>11701</v>
      </c>
      <c r="B16378" s="44" t="s">
        <v>10031</v>
      </c>
      <c r="C16378" s="45">
        <v>240101</v>
      </c>
      <c r="D16378" s="45" t="s">
        <v>12340</v>
      </c>
      <c r="E16378" s="45" t="s">
        <v>10032</v>
      </c>
      <c r="AF16378" s="326"/>
    </row>
    <row r="16379" spans="1:32" x14ac:dyDescent="0.25">
      <c r="A16379" s="44" t="s">
        <v>314</v>
      </c>
      <c r="B16379" s="44" t="s">
        <v>152</v>
      </c>
      <c r="C16379" s="45" t="s">
        <v>8106</v>
      </c>
      <c r="D16379" s="45" t="s">
        <v>12177</v>
      </c>
      <c r="E16379" s="45" t="s">
        <v>4375</v>
      </c>
      <c r="F16379" s="93"/>
      <c r="G16379" s="93"/>
      <c r="H16379" s="93"/>
      <c r="I16379" s="99"/>
      <c r="J16379" s="99"/>
      <c r="K16379" s="99"/>
      <c r="L16379" s="99"/>
      <c r="M16379" s="99"/>
      <c r="N16379" s="99"/>
      <c r="O16379" s="99"/>
      <c r="P16379" s="99"/>
      <c r="Q16379" s="99"/>
      <c r="R16379" s="99"/>
      <c r="S16379" s="99"/>
      <c r="T16379" s="99"/>
      <c r="U16379" s="99"/>
      <c r="V16379" s="99"/>
      <c r="W16379" s="99"/>
      <c r="X16379" s="99"/>
      <c r="Y16379" s="99"/>
      <c r="Z16379" s="99"/>
      <c r="AF16379" s="326"/>
    </row>
    <row r="16380" spans="1:32" x14ac:dyDescent="0.25">
      <c r="A16380" s="44" t="s">
        <v>314</v>
      </c>
      <c r="B16380" s="44" t="s">
        <v>152</v>
      </c>
      <c r="C16380" s="45" t="s">
        <v>8106</v>
      </c>
      <c r="D16380" s="93" t="s">
        <v>18817</v>
      </c>
      <c r="E16380" s="45" t="s">
        <v>4375</v>
      </c>
      <c r="F16380" s="379"/>
      <c r="G16380" s="379"/>
      <c r="H16380" s="379"/>
      <c r="I16380" s="380"/>
      <c r="J16380" s="380"/>
      <c r="K16380" s="380"/>
      <c r="L16380" s="380"/>
      <c r="M16380" s="380"/>
      <c r="N16380" s="380"/>
      <c r="O16380" s="380"/>
      <c r="P16380" s="380"/>
      <c r="Q16380" s="380"/>
      <c r="R16380" s="380"/>
      <c r="S16380" s="380"/>
      <c r="T16380" s="380"/>
      <c r="U16380" s="380"/>
      <c r="V16380" s="380"/>
      <c r="W16380" s="380"/>
      <c r="X16380" s="380"/>
      <c r="Y16380" s="380"/>
      <c r="Z16380" s="380"/>
      <c r="AA16380" s="380"/>
      <c r="AF16380" s="326"/>
    </row>
    <row r="16381" spans="1:32" x14ac:dyDescent="0.25">
      <c r="A16381" s="44" t="s">
        <v>314</v>
      </c>
      <c r="B16381" s="44" t="s">
        <v>152</v>
      </c>
      <c r="C16381" s="45" t="s">
        <v>8106</v>
      </c>
      <c r="D16381" s="45" t="s">
        <v>10697</v>
      </c>
      <c r="E16381" s="46">
        <v>46295</v>
      </c>
      <c r="F16381" s="93"/>
      <c r="G16381" s="93"/>
      <c r="H16381" s="93"/>
      <c r="I16381" s="99"/>
      <c r="J16381" s="99"/>
      <c r="K16381" s="99"/>
      <c r="L16381" s="44"/>
      <c r="M16381" s="44"/>
      <c r="N16381" s="99"/>
      <c r="O16381" s="99"/>
      <c r="P16381" s="99"/>
      <c r="Q16381" s="99"/>
      <c r="R16381" s="99"/>
      <c r="S16381" s="99"/>
      <c r="T16381" s="99"/>
      <c r="U16381" s="99"/>
      <c r="V16381" s="99"/>
      <c r="W16381" s="99"/>
      <c r="X16381" s="99"/>
      <c r="Y16381" s="99"/>
      <c r="Z16381" s="99"/>
      <c r="AF16381" s="326"/>
    </row>
    <row r="16382" spans="1:32" x14ac:dyDescent="0.25">
      <c r="A16382" s="44" t="s">
        <v>19795</v>
      </c>
      <c r="B16382" s="44" t="s">
        <v>3298</v>
      </c>
      <c r="C16382" s="45">
        <v>26010402</v>
      </c>
      <c r="D16382" s="45" t="s">
        <v>12340</v>
      </c>
      <c r="E16382" s="45" t="s">
        <v>18836</v>
      </c>
      <c r="AF16382" s="326"/>
    </row>
    <row r="16383" spans="1:32" x14ac:dyDescent="0.25">
      <c r="A16383" s="44" t="s">
        <v>19795</v>
      </c>
      <c r="B16383" s="44" t="s">
        <v>5639</v>
      </c>
      <c r="C16383" s="45">
        <v>26010401</v>
      </c>
      <c r="D16383" s="45" t="s">
        <v>12340</v>
      </c>
      <c r="E16383" s="45" t="s">
        <v>18836</v>
      </c>
      <c r="AF16383" s="326"/>
    </row>
    <row r="16384" spans="1:32" x14ac:dyDescent="0.25">
      <c r="A16384" s="44" t="s">
        <v>10101</v>
      </c>
      <c r="B16384" s="44" t="s">
        <v>20383</v>
      </c>
      <c r="C16384" s="45" t="s">
        <v>10097</v>
      </c>
      <c r="D16384" s="32" t="s">
        <v>12570</v>
      </c>
      <c r="E16384" s="46">
        <v>46446</v>
      </c>
      <c r="AF16384" s="326"/>
    </row>
    <row r="16385" spans="1:32" x14ac:dyDescent="0.25">
      <c r="A16385" s="76" t="s">
        <v>17430</v>
      </c>
      <c r="B16385" s="44" t="s">
        <v>17385</v>
      </c>
      <c r="C16385" s="45">
        <v>44.26</v>
      </c>
      <c r="D16385" s="45" t="s">
        <v>13565</v>
      </c>
      <c r="E16385" s="46">
        <v>47787</v>
      </c>
      <c r="F16385" s="45" t="s">
        <v>1384</v>
      </c>
      <c r="G16385" s="93"/>
      <c r="H16385" s="93"/>
      <c r="I16385" s="99"/>
      <c r="J16385" s="99"/>
      <c r="K16385" s="99"/>
      <c r="L16385" s="99"/>
      <c r="M16385" s="99"/>
      <c r="N16385" s="99"/>
      <c r="O16385" s="99"/>
      <c r="P16385" s="99"/>
      <c r="Q16385" s="99"/>
      <c r="R16385" s="99"/>
      <c r="S16385" s="99"/>
      <c r="T16385" s="99"/>
      <c r="U16385" s="99"/>
      <c r="V16385" s="99"/>
      <c r="W16385" s="99"/>
      <c r="X16385" s="99"/>
      <c r="Y16385" s="99"/>
      <c r="Z16385" s="99"/>
      <c r="AF16385" s="326"/>
    </row>
    <row r="16386" spans="1:32" x14ac:dyDescent="0.25">
      <c r="A16386" s="103" t="s">
        <v>2698</v>
      </c>
      <c r="B16386" s="103" t="s">
        <v>2700</v>
      </c>
      <c r="C16386" s="147" t="s">
        <v>2699</v>
      </c>
      <c r="D16386" s="146" t="s">
        <v>2227</v>
      </c>
      <c r="E16386" s="116">
        <v>45091</v>
      </c>
      <c r="F16386" s="93"/>
      <c r="G16386" s="93"/>
      <c r="H16386" s="93"/>
      <c r="I16386" s="99"/>
      <c r="J16386" s="99"/>
      <c r="K16386" s="99"/>
      <c r="L16386" s="44"/>
      <c r="M16386" s="44"/>
      <c r="N16386" s="99"/>
      <c r="O16386" s="99"/>
      <c r="P16386" s="99"/>
      <c r="Q16386" s="99"/>
      <c r="R16386" s="99"/>
      <c r="S16386" s="99"/>
      <c r="T16386" s="99"/>
      <c r="U16386" s="99"/>
      <c r="V16386" s="99"/>
      <c r="W16386" s="99"/>
      <c r="X16386" s="99"/>
      <c r="Y16386" s="99"/>
      <c r="Z16386" s="99"/>
      <c r="AF16386" s="326"/>
    </row>
    <row r="16387" spans="1:32" x14ac:dyDescent="0.25">
      <c r="A16387" s="44" t="s">
        <v>5707</v>
      </c>
      <c r="B16387" s="44" t="s">
        <v>5447</v>
      </c>
      <c r="C16387" s="45">
        <v>220802</v>
      </c>
      <c r="D16387" s="45" t="s">
        <v>12340</v>
      </c>
      <c r="E16387" s="45" t="s">
        <v>5239</v>
      </c>
      <c r="AF16387" s="326"/>
    </row>
    <row r="16388" spans="1:32" x14ac:dyDescent="0.25">
      <c r="A16388" s="44" t="s">
        <v>14153</v>
      </c>
      <c r="B16388" s="44" t="s">
        <v>20398</v>
      </c>
      <c r="C16388" s="45" t="s">
        <v>14082</v>
      </c>
      <c r="D16388" s="32" t="s">
        <v>12570</v>
      </c>
      <c r="E16388" s="46">
        <v>46418</v>
      </c>
      <c r="AF16388" s="326"/>
    </row>
    <row r="16389" spans="1:32" x14ac:dyDescent="0.25">
      <c r="A16389" s="44" t="s">
        <v>7611</v>
      </c>
      <c r="B16389" s="44" t="s">
        <v>3598</v>
      </c>
      <c r="C16389" s="45">
        <v>230301</v>
      </c>
      <c r="D16389" s="45" t="s">
        <v>12340</v>
      </c>
      <c r="E16389" s="45" t="s">
        <v>5580</v>
      </c>
      <c r="AF16389" s="326"/>
    </row>
    <row r="16390" spans="1:32" x14ac:dyDescent="0.25">
      <c r="A16390" s="44" t="s">
        <v>13791</v>
      </c>
      <c r="B16390" s="44" t="s">
        <v>2433</v>
      </c>
      <c r="C16390" s="45">
        <v>220105</v>
      </c>
      <c r="D16390" s="45" t="s">
        <v>12340</v>
      </c>
      <c r="E16390" s="45" t="s">
        <v>2686</v>
      </c>
      <c r="AF16390" s="326"/>
    </row>
    <row r="16391" spans="1:32" x14ac:dyDescent="0.25">
      <c r="A16391" s="44" t="s">
        <v>19796</v>
      </c>
      <c r="B16391" s="44" t="s">
        <v>5460</v>
      </c>
      <c r="C16391" s="45">
        <v>251003</v>
      </c>
      <c r="D16391" s="45" t="s">
        <v>12340</v>
      </c>
      <c r="E16391" s="45" t="s">
        <v>12119</v>
      </c>
      <c r="AF16391" s="326"/>
    </row>
    <row r="16392" spans="1:32" x14ac:dyDescent="0.25">
      <c r="A16392" s="267" t="s">
        <v>3359</v>
      </c>
      <c r="B16392" s="267" t="s">
        <v>9305</v>
      </c>
      <c r="C16392" s="268">
        <v>791202303007</v>
      </c>
      <c r="D16392" s="268" t="s">
        <v>6775</v>
      </c>
      <c r="E16392" s="269" t="s">
        <v>3276</v>
      </c>
      <c r="F16392" s="93"/>
      <c r="G16392" s="93"/>
      <c r="H16392" s="93"/>
      <c r="I16392" s="99"/>
      <c r="J16392" s="99"/>
      <c r="K16392" s="99"/>
      <c r="L16392" s="44"/>
      <c r="M16392" s="57"/>
      <c r="N16392" s="99"/>
      <c r="O16392" s="99"/>
      <c r="P16392" s="99"/>
      <c r="Q16392" s="99"/>
      <c r="R16392" s="99"/>
      <c r="S16392" s="99"/>
      <c r="T16392" s="99"/>
      <c r="U16392" s="99"/>
      <c r="V16392" s="99"/>
      <c r="W16392" s="99"/>
      <c r="X16392" s="99"/>
      <c r="Y16392" s="99"/>
      <c r="Z16392" s="99"/>
      <c r="AF16392" s="326"/>
    </row>
    <row r="16393" spans="1:32" x14ac:dyDescent="0.25">
      <c r="A16393" s="57" t="s">
        <v>3359</v>
      </c>
      <c r="B16393" s="92" t="s">
        <v>3862</v>
      </c>
      <c r="C16393" s="93" t="s">
        <v>3860</v>
      </c>
      <c r="D16393" s="93" t="s">
        <v>3861</v>
      </c>
      <c r="E16393" s="94">
        <v>46203</v>
      </c>
      <c r="F16393" s="93"/>
      <c r="G16393" s="93"/>
      <c r="H16393" s="93"/>
      <c r="I16393" s="99"/>
      <c r="J16393" s="99"/>
      <c r="K16393" s="99"/>
      <c r="L16393" s="44"/>
      <c r="M16393" s="57"/>
      <c r="N16393" s="99"/>
      <c r="O16393" s="99"/>
      <c r="P16393" s="99"/>
      <c r="Q16393" s="99"/>
      <c r="R16393" s="99"/>
      <c r="S16393" s="99"/>
      <c r="T16393" s="99"/>
      <c r="U16393" s="99"/>
      <c r="V16393" s="99"/>
      <c r="W16393" s="99"/>
      <c r="X16393" s="99"/>
      <c r="Y16393" s="99"/>
      <c r="Z16393" s="99"/>
      <c r="AA16393" s="380"/>
      <c r="AF16393" s="326"/>
    </row>
    <row r="16394" spans="1:32" x14ac:dyDescent="0.25">
      <c r="A16394" s="44" t="s">
        <v>3359</v>
      </c>
      <c r="B16394" s="92" t="s">
        <v>13084</v>
      </c>
      <c r="C16394" s="93" t="s">
        <v>13054</v>
      </c>
      <c r="D16394" s="93" t="s">
        <v>1250</v>
      </c>
      <c r="E16394" s="94">
        <v>47208</v>
      </c>
      <c r="F16394" s="93"/>
      <c r="G16394" s="93"/>
      <c r="H16394" s="93"/>
      <c r="I16394" s="99"/>
      <c r="J16394" s="99"/>
      <c r="K16394" s="99"/>
      <c r="L16394" s="99"/>
      <c r="M16394" s="99"/>
      <c r="N16394" s="99"/>
      <c r="O16394" s="99"/>
      <c r="P16394" s="99"/>
      <c r="Q16394" s="99"/>
      <c r="R16394" s="99"/>
      <c r="S16394" s="99"/>
      <c r="T16394" s="99"/>
      <c r="U16394" s="99"/>
      <c r="V16394" s="99"/>
      <c r="W16394" s="99"/>
      <c r="X16394" s="99"/>
      <c r="Y16394" s="99"/>
      <c r="Z16394" s="99"/>
      <c r="AF16394" s="326"/>
    </row>
    <row r="16395" spans="1:32" x14ac:dyDescent="0.25">
      <c r="A16395" s="44" t="s">
        <v>895</v>
      </c>
      <c r="B16395" s="44" t="s">
        <v>967</v>
      </c>
      <c r="C16395" s="45">
        <v>240601</v>
      </c>
      <c r="D16395" s="45" t="s">
        <v>12340</v>
      </c>
      <c r="E16395" s="45" t="s">
        <v>10639</v>
      </c>
      <c r="AF16395" s="326"/>
    </row>
    <row r="16396" spans="1:32" x14ac:dyDescent="0.25">
      <c r="A16396" s="44" t="s">
        <v>895</v>
      </c>
      <c r="B16396" s="44" t="s">
        <v>3156</v>
      </c>
      <c r="C16396" s="45">
        <v>230904</v>
      </c>
      <c r="D16396" s="45" t="s">
        <v>12340</v>
      </c>
      <c r="E16396" s="45" t="s">
        <v>8524</v>
      </c>
      <c r="AF16396" s="326"/>
    </row>
    <row r="16397" spans="1:32" x14ac:dyDescent="0.25">
      <c r="A16397" s="44" t="s">
        <v>471</v>
      </c>
      <c r="B16397" s="44" t="s">
        <v>20344</v>
      </c>
      <c r="C16397" s="45" t="s">
        <v>8813</v>
      </c>
      <c r="D16397" s="32" t="s">
        <v>12570</v>
      </c>
      <c r="E16397" s="46">
        <v>46387</v>
      </c>
      <c r="AF16397" s="326"/>
    </row>
    <row r="16398" spans="1:32" x14ac:dyDescent="0.3">
      <c r="A16398" s="372" t="s">
        <v>7076</v>
      </c>
      <c r="B16398" s="372" t="s">
        <v>14350</v>
      </c>
      <c r="C16398" s="125" t="s">
        <v>14351</v>
      </c>
      <c r="D16398" s="32" t="s">
        <v>20621</v>
      </c>
      <c r="E16398" s="125" t="s">
        <v>13567</v>
      </c>
      <c r="F16398" s="125" t="s">
        <v>1236</v>
      </c>
      <c r="G16398" s="125" t="s">
        <v>1237</v>
      </c>
      <c r="AF16398" s="326"/>
    </row>
    <row r="16399" spans="1:32" x14ac:dyDescent="0.25">
      <c r="A16399" s="44" t="s">
        <v>7076</v>
      </c>
      <c r="B16399" s="44" t="s">
        <v>8468</v>
      </c>
      <c r="C16399" s="45">
        <v>23080101</v>
      </c>
      <c r="D16399" s="45" t="s">
        <v>12340</v>
      </c>
      <c r="E16399" s="45" t="s">
        <v>4380</v>
      </c>
      <c r="AF16399" s="326"/>
    </row>
    <row r="16400" spans="1:32" x14ac:dyDescent="0.25">
      <c r="A16400" s="44" t="s">
        <v>7076</v>
      </c>
      <c r="B16400" s="44" t="s">
        <v>5639</v>
      </c>
      <c r="C16400" s="45">
        <v>23010401</v>
      </c>
      <c r="D16400" s="45" t="s">
        <v>12340</v>
      </c>
      <c r="E16400" s="45" t="s">
        <v>5640</v>
      </c>
      <c r="AF16400" s="326"/>
    </row>
    <row r="16401" spans="1:32" x14ac:dyDescent="0.25">
      <c r="A16401" s="135" t="s">
        <v>6243</v>
      </c>
      <c r="B16401" s="131" t="s">
        <v>1251</v>
      </c>
      <c r="C16401" s="96" t="s">
        <v>6208</v>
      </c>
      <c r="D16401" s="96" t="s">
        <v>1250</v>
      </c>
      <c r="E16401" s="94">
        <v>46228</v>
      </c>
      <c r="F16401" s="93"/>
      <c r="G16401" s="93"/>
      <c r="H16401" s="93"/>
      <c r="I16401" s="99"/>
      <c r="J16401" s="99"/>
      <c r="K16401" s="99"/>
      <c r="L16401" s="44"/>
      <c r="M16401" s="57"/>
      <c r="N16401" s="99"/>
      <c r="O16401" s="99"/>
      <c r="P16401" s="99"/>
      <c r="Q16401" s="99"/>
      <c r="R16401" s="99"/>
      <c r="S16401" s="99"/>
      <c r="T16401" s="99"/>
      <c r="U16401" s="99"/>
      <c r="V16401" s="99"/>
      <c r="W16401" s="99"/>
      <c r="X16401" s="99"/>
      <c r="Y16401" s="99"/>
      <c r="Z16401" s="99"/>
      <c r="AA16401" s="380"/>
      <c r="AF16401" s="326"/>
    </row>
    <row r="16402" spans="1:32" x14ac:dyDescent="0.3">
      <c r="A16402" s="372" t="s">
        <v>20204</v>
      </c>
      <c r="B16402" s="372" t="s">
        <v>1214</v>
      </c>
      <c r="C16402" s="125" t="s">
        <v>18610</v>
      </c>
      <c r="D16402" s="32" t="s">
        <v>20621</v>
      </c>
      <c r="E16402" s="125" t="s">
        <v>8976</v>
      </c>
      <c r="F16402" s="125" t="s">
        <v>1236</v>
      </c>
      <c r="G16402" s="125" t="s">
        <v>1237</v>
      </c>
      <c r="AF16402" s="326"/>
    </row>
    <row r="16403" spans="1:32" x14ac:dyDescent="0.25">
      <c r="A16403" s="44" t="s">
        <v>3721</v>
      </c>
      <c r="B16403" s="44" t="s">
        <v>18874</v>
      </c>
      <c r="C16403" s="45">
        <v>24060301</v>
      </c>
      <c r="D16403" s="45" t="s">
        <v>12340</v>
      </c>
      <c r="E16403" s="45" t="s">
        <v>5235</v>
      </c>
      <c r="AF16403" s="326"/>
    </row>
    <row r="16404" spans="1:32" x14ac:dyDescent="0.25">
      <c r="A16404" s="44" t="s">
        <v>14753</v>
      </c>
      <c r="B16404" s="44" t="s">
        <v>14644</v>
      </c>
      <c r="C16404" s="45">
        <v>18.25</v>
      </c>
      <c r="D16404" s="45" t="s">
        <v>13565</v>
      </c>
      <c r="E16404" s="46">
        <v>47664</v>
      </c>
      <c r="F16404" s="45" t="s">
        <v>1384</v>
      </c>
      <c r="G16404" s="93"/>
      <c r="H16404" s="93"/>
      <c r="I16404" s="99"/>
      <c r="J16404" s="99"/>
      <c r="K16404" s="99"/>
      <c r="L16404" s="99"/>
      <c r="M16404" s="99"/>
      <c r="N16404" s="99"/>
      <c r="O16404" s="99"/>
      <c r="P16404" s="99"/>
      <c r="Q16404" s="99"/>
      <c r="R16404" s="99"/>
      <c r="S16404" s="99"/>
      <c r="T16404" s="99"/>
      <c r="U16404" s="99"/>
      <c r="V16404" s="99"/>
      <c r="W16404" s="99"/>
      <c r="X16404" s="99"/>
      <c r="Y16404" s="99"/>
      <c r="Z16404" s="99"/>
      <c r="AF16404" s="326"/>
    </row>
    <row r="16405" spans="1:32" x14ac:dyDescent="0.25">
      <c r="A16405" s="44" t="s">
        <v>19797</v>
      </c>
      <c r="B16405" s="44" t="s">
        <v>3298</v>
      </c>
      <c r="C16405" s="45">
        <v>26010402</v>
      </c>
      <c r="D16405" s="45" t="s">
        <v>12340</v>
      </c>
      <c r="E16405" s="45" t="s">
        <v>18836</v>
      </c>
      <c r="AF16405" s="326"/>
    </row>
    <row r="16406" spans="1:32" x14ac:dyDescent="0.25">
      <c r="A16406" s="44" t="s">
        <v>19797</v>
      </c>
      <c r="B16406" s="44" t="s">
        <v>5639</v>
      </c>
      <c r="C16406" s="45">
        <v>26010401</v>
      </c>
      <c r="D16406" s="45" t="s">
        <v>12340</v>
      </c>
      <c r="E16406" s="45" t="s">
        <v>18836</v>
      </c>
      <c r="AF16406" s="326"/>
    </row>
    <row r="16407" spans="1:32" x14ac:dyDescent="0.25">
      <c r="A16407" s="44" t="s">
        <v>17281</v>
      </c>
      <c r="B16407" s="44" t="s">
        <v>2433</v>
      </c>
      <c r="C16407" s="45">
        <v>250106</v>
      </c>
      <c r="D16407" s="45" t="s">
        <v>12340</v>
      </c>
      <c r="E16407" s="45" t="s">
        <v>12896</v>
      </c>
      <c r="AF16407" s="326"/>
    </row>
    <row r="16408" spans="1:32" x14ac:dyDescent="0.25">
      <c r="A16408" s="44" t="s">
        <v>11702</v>
      </c>
      <c r="B16408" s="44" t="s">
        <v>11297</v>
      </c>
      <c r="C16408" s="45">
        <v>240501</v>
      </c>
      <c r="D16408" s="45" t="s">
        <v>12340</v>
      </c>
      <c r="E16408" s="45" t="s">
        <v>11298</v>
      </c>
      <c r="AF16408" s="326"/>
    </row>
    <row r="16409" spans="1:32" x14ac:dyDescent="0.25">
      <c r="A16409" s="44" t="s">
        <v>15072</v>
      </c>
      <c r="B16409" s="44" t="s">
        <v>8165</v>
      </c>
      <c r="C16409" s="45" t="s">
        <v>8166</v>
      </c>
      <c r="D16409" s="93" t="s">
        <v>18817</v>
      </c>
      <c r="E16409" s="45" t="s">
        <v>5444</v>
      </c>
      <c r="F16409" s="379"/>
      <c r="G16409" s="379"/>
      <c r="H16409" s="379"/>
      <c r="I16409" s="380"/>
      <c r="J16409" s="380"/>
      <c r="K16409" s="380"/>
      <c r="L16409" s="380"/>
      <c r="M16409" s="380"/>
      <c r="N16409" s="380"/>
      <c r="O16409" s="380"/>
      <c r="P16409" s="380"/>
      <c r="Q16409" s="380"/>
      <c r="R16409" s="380"/>
      <c r="S16409" s="380"/>
      <c r="T16409" s="380"/>
      <c r="U16409" s="380"/>
      <c r="V16409" s="380"/>
      <c r="W16409" s="380"/>
      <c r="X16409" s="380"/>
      <c r="Y16409" s="380"/>
      <c r="Z16409" s="380"/>
      <c r="AA16409" s="380"/>
      <c r="AF16409" s="326"/>
    </row>
    <row r="16410" spans="1:32" x14ac:dyDescent="0.25">
      <c r="A16410" s="44" t="s">
        <v>15072</v>
      </c>
      <c r="B16410" s="44" t="s">
        <v>8165</v>
      </c>
      <c r="C16410" s="45" t="s">
        <v>8166</v>
      </c>
      <c r="D16410" s="45" t="s">
        <v>10697</v>
      </c>
      <c r="E16410" s="46">
        <v>46507</v>
      </c>
      <c r="F16410" s="93"/>
      <c r="G16410" s="93"/>
      <c r="H16410" s="93"/>
      <c r="I16410" s="99"/>
      <c r="J16410" s="99"/>
      <c r="K16410" s="99"/>
      <c r="L16410" s="99"/>
      <c r="M16410" s="99"/>
      <c r="N16410" s="99"/>
      <c r="O16410" s="99"/>
      <c r="P16410" s="99"/>
      <c r="Q16410" s="99"/>
      <c r="R16410" s="99"/>
      <c r="S16410" s="99"/>
      <c r="T16410" s="99"/>
      <c r="U16410" s="99"/>
      <c r="V16410" s="99"/>
      <c r="W16410" s="99"/>
      <c r="X16410" s="99"/>
      <c r="Y16410" s="99"/>
      <c r="Z16410" s="99"/>
      <c r="AF16410" s="326"/>
    </row>
    <row r="16411" spans="1:32" x14ac:dyDescent="0.25">
      <c r="A16411" s="256" t="s">
        <v>6010</v>
      </c>
      <c r="B16411" s="256" t="s">
        <v>5914</v>
      </c>
      <c r="C16411" s="167" t="s">
        <v>6011</v>
      </c>
      <c r="D16411" s="146" t="s">
        <v>5891</v>
      </c>
      <c r="E16411" s="66">
        <v>45980</v>
      </c>
      <c r="F16411" s="93"/>
      <c r="G16411" s="93"/>
      <c r="H16411" s="93"/>
      <c r="I16411" s="99"/>
      <c r="J16411" s="99"/>
      <c r="K16411" s="99"/>
      <c r="L16411" s="99"/>
      <c r="M16411" s="99"/>
      <c r="N16411" s="99"/>
      <c r="O16411" s="99"/>
      <c r="P16411" s="99"/>
      <c r="Q16411" s="99"/>
      <c r="R16411" s="99"/>
      <c r="S16411" s="99"/>
      <c r="T16411" s="99"/>
      <c r="U16411" s="99"/>
      <c r="V16411" s="99"/>
      <c r="W16411" s="99"/>
      <c r="X16411" s="99"/>
      <c r="Y16411" s="99"/>
      <c r="Z16411" s="99"/>
      <c r="AF16411" s="326"/>
    </row>
    <row r="16412" spans="1:32" x14ac:dyDescent="0.25">
      <c r="A16412" s="256" t="s">
        <v>6010</v>
      </c>
      <c r="B16412" s="256" t="s">
        <v>15244</v>
      </c>
      <c r="C16412" s="53" t="s">
        <v>15435</v>
      </c>
      <c r="D16412" s="93" t="s">
        <v>5891</v>
      </c>
      <c r="E16412" s="257">
        <v>47520</v>
      </c>
      <c r="F16412" s="93"/>
      <c r="G16412" s="93"/>
      <c r="H16412" s="93"/>
      <c r="I16412" s="99"/>
      <c r="J16412" s="99"/>
      <c r="K16412" s="99"/>
      <c r="L16412" s="99"/>
      <c r="M16412" s="99"/>
      <c r="N16412" s="99"/>
      <c r="O16412" s="99"/>
      <c r="P16412" s="99"/>
      <c r="Q16412" s="99"/>
      <c r="R16412" s="99"/>
      <c r="S16412" s="99"/>
      <c r="T16412" s="99"/>
      <c r="U16412" s="99"/>
      <c r="V16412" s="99"/>
      <c r="W16412" s="99"/>
      <c r="X16412" s="99"/>
      <c r="Y16412" s="99"/>
      <c r="Z16412" s="99"/>
      <c r="AF16412" s="326"/>
    </row>
    <row r="16413" spans="1:32" x14ac:dyDescent="0.25">
      <c r="A16413" s="256" t="s">
        <v>6010</v>
      </c>
      <c r="B16413" s="256" t="s">
        <v>5907</v>
      </c>
      <c r="C16413" s="53" t="s">
        <v>6012</v>
      </c>
      <c r="D16413" s="93" t="s">
        <v>5891</v>
      </c>
      <c r="E16413" s="257">
        <v>46364</v>
      </c>
      <c r="F16413" s="93"/>
      <c r="G16413" s="93"/>
      <c r="H16413" s="93"/>
      <c r="I16413" s="99"/>
      <c r="J16413" s="99"/>
      <c r="K16413" s="99"/>
      <c r="L16413" s="99"/>
      <c r="M16413" s="99"/>
      <c r="N16413" s="99"/>
      <c r="O16413" s="99"/>
      <c r="P16413" s="99"/>
      <c r="Q16413" s="99"/>
      <c r="R16413" s="99"/>
      <c r="S16413" s="99"/>
      <c r="T16413" s="99"/>
      <c r="U16413" s="99"/>
      <c r="V16413" s="99"/>
      <c r="W16413" s="99"/>
      <c r="X16413" s="99"/>
      <c r="Y16413" s="99"/>
      <c r="Z16413" s="99"/>
      <c r="AA16413" s="380"/>
      <c r="AF16413" s="326"/>
    </row>
    <row r="16414" spans="1:32" x14ac:dyDescent="0.3">
      <c r="A16414" s="385" t="s">
        <v>4964</v>
      </c>
      <c r="B16414" s="385" t="s">
        <v>1339</v>
      </c>
      <c r="C16414" s="387">
        <v>24027</v>
      </c>
      <c r="D16414" s="93" t="s">
        <v>5007</v>
      </c>
      <c r="E16414" s="388">
        <v>46507</v>
      </c>
      <c r="AF16414" s="326"/>
    </row>
    <row r="16415" spans="1:32" x14ac:dyDescent="0.25">
      <c r="A16415" s="44" t="s">
        <v>18215</v>
      </c>
      <c r="B16415" s="44" t="s">
        <v>18216</v>
      </c>
      <c r="C16415" s="45" t="s">
        <v>18476</v>
      </c>
      <c r="D16415" s="93" t="s">
        <v>3876</v>
      </c>
      <c r="E16415" s="359">
        <f>DATE(2029,7,22)</f>
        <v>47321</v>
      </c>
      <c r="F16415" s="93"/>
      <c r="G16415" s="93"/>
      <c r="H16415" s="93"/>
      <c r="I16415" s="99"/>
      <c r="J16415" s="99"/>
      <c r="K16415" s="99"/>
      <c r="L16415" s="99"/>
      <c r="M16415" s="99"/>
      <c r="N16415" s="99"/>
      <c r="O16415" s="99"/>
      <c r="P16415" s="99"/>
      <c r="Q16415" s="99"/>
      <c r="R16415" s="99"/>
      <c r="S16415" s="99"/>
      <c r="T16415" s="99"/>
      <c r="U16415" s="99"/>
      <c r="V16415" s="99"/>
      <c r="W16415" s="99"/>
      <c r="X16415" s="99"/>
      <c r="Y16415" s="99"/>
      <c r="Z16415" s="99"/>
      <c r="AF16415" s="326"/>
    </row>
    <row r="16416" spans="1:32" x14ac:dyDescent="0.3">
      <c r="A16416" s="372" t="s">
        <v>20205</v>
      </c>
      <c r="B16416" s="372" t="s">
        <v>2384</v>
      </c>
      <c r="C16416" s="125" t="s">
        <v>20259</v>
      </c>
      <c r="D16416" s="32" t="s">
        <v>20621</v>
      </c>
      <c r="E16416" s="125" t="s">
        <v>8976</v>
      </c>
      <c r="F16416" s="125" t="s">
        <v>1236</v>
      </c>
      <c r="G16416" s="125" t="s">
        <v>1237</v>
      </c>
      <c r="AF16416" s="326"/>
    </row>
    <row r="16417" spans="1:32" x14ac:dyDescent="0.25">
      <c r="A16417" s="44" t="s">
        <v>13470</v>
      </c>
      <c r="B16417" s="44" t="s">
        <v>13124</v>
      </c>
      <c r="C16417" s="45">
        <v>4.25</v>
      </c>
      <c r="D16417" s="45" t="s">
        <v>13565</v>
      </c>
      <c r="E16417" s="46">
        <v>47422</v>
      </c>
      <c r="F16417" s="45"/>
      <c r="G16417" s="93"/>
      <c r="H16417" s="93"/>
      <c r="I16417" s="99"/>
      <c r="J16417" s="99"/>
      <c r="K16417" s="99"/>
      <c r="L16417" s="99"/>
      <c r="M16417" s="99"/>
      <c r="N16417" s="99"/>
      <c r="O16417" s="99"/>
      <c r="P16417" s="99"/>
      <c r="Q16417" s="99"/>
      <c r="R16417" s="99"/>
      <c r="S16417" s="99"/>
      <c r="T16417" s="99"/>
      <c r="U16417" s="99"/>
      <c r="V16417" s="99"/>
      <c r="W16417" s="99"/>
      <c r="X16417" s="99"/>
      <c r="Y16417" s="99"/>
      <c r="Z16417" s="99"/>
      <c r="AF16417" s="326"/>
    </row>
    <row r="16418" spans="1:32" x14ac:dyDescent="0.25">
      <c r="A16418" s="44" t="s">
        <v>896</v>
      </c>
      <c r="B16418" s="44" t="s">
        <v>3298</v>
      </c>
      <c r="C16418" s="45">
        <v>23010402</v>
      </c>
      <c r="D16418" s="45" t="s">
        <v>12340</v>
      </c>
      <c r="E16418" s="45" t="s">
        <v>5640</v>
      </c>
      <c r="AF16418" s="326"/>
    </row>
    <row r="16419" spans="1:32" x14ac:dyDescent="0.25">
      <c r="A16419" s="44" t="s">
        <v>896</v>
      </c>
      <c r="B16419" s="44" t="s">
        <v>967</v>
      </c>
      <c r="C16419" s="45">
        <v>230601</v>
      </c>
      <c r="D16419" s="45" t="s">
        <v>12340</v>
      </c>
      <c r="E16419" s="45" t="s">
        <v>8383</v>
      </c>
      <c r="AF16419" s="326"/>
    </row>
    <row r="16420" spans="1:32" x14ac:dyDescent="0.25">
      <c r="A16420" s="44" t="s">
        <v>13471</v>
      </c>
      <c r="B16420" s="44" t="s">
        <v>13111</v>
      </c>
      <c r="C16420" s="45">
        <v>33.229999999999997</v>
      </c>
      <c r="D16420" s="45" t="s">
        <v>13565</v>
      </c>
      <c r="E16420" s="46">
        <v>46934</v>
      </c>
      <c r="F16420" s="45" t="s">
        <v>1384</v>
      </c>
      <c r="G16420" s="93"/>
      <c r="H16420" s="93"/>
      <c r="I16420" s="99"/>
      <c r="J16420" s="99"/>
      <c r="K16420" s="99"/>
      <c r="L16420" s="99"/>
      <c r="M16420" s="99"/>
      <c r="N16420" s="99"/>
      <c r="O16420" s="99"/>
      <c r="P16420" s="99"/>
      <c r="Q16420" s="99"/>
      <c r="R16420" s="99"/>
      <c r="S16420" s="99"/>
      <c r="T16420" s="99"/>
      <c r="U16420" s="99"/>
      <c r="V16420" s="99"/>
      <c r="W16420" s="99"/>
      <c r="X16420" s="99"/>
      <c r="Y16420" s="99"/>
      <c r="Z16420" s="99"/>
      <c r="AF16420" s="326"/>
    </row>
    <row r="16421" spans="1:32" x14ac:dyDescent="0.25">
      <c r="A16421" s="44" t="s">
        <v>13471</v>
      </c>
      <c r="B16421" s="44" t="s">
        <v>13149</v>
      </c>
      <c r="C16421" s="45">
        <v>37.25</v>
      </c>
      <c r="D16421" s="45" t="s">
        <v>13565</v>
      </c>
      <c r="E16421" s="46">
        <v>47514</v>
      </c>
      <c r="F16421" s="45" t="s">
        <v>1384</v>
      </c>
      <c r="G16421" s="93"/>
      <c r="H16421" s="93"/>
      <c r="I16421" s="99"/>
      <c r="J16421" s="99"/>
      <c r="K16421" s="99"/>
      <c r="L16421" s="99"/>
      <c r="M16421" s="99"/>
      <c r="N16421" s="99"/>
      <c r="O16421" s="99"/>
      <c r="P16421" s="99"/>
      <c r="Q16421" s="99"/>
      <c r="R16421" s="99"/>
      <c r="S16421" s="99"/>
      <c r="T16421" s="99"/>
      <c r="U16421" s="99"/>
      <c r="V16421" s="99"/>
      <c r="W16421" s="99"/>
      <c r="X16421" s="99"/>
      <c r="Y16421" s="99"/>
      <c r="Z16421" s="99"/>
      <c r="AF16421" s="326"/>
    </row>
    <row r="16422" spans="1:32" x14ac:dyDescent="0.25">
      <c r="A16422" s="44" t="s">
        <v>3722</v>
      </c>
      <c r="B16422" s="44" t="s">
        <v>10031</v>
      </c>
      <c r="C16422" s="45">
        <v>260105</v>
      </c>
      <c r="D16422" s="45" t="s">
        <v>12340</v>
      </c>
      <c r="E16422" s="45" t="s">
        <v>19008</v>
      </c>
      <c r="AF16422" s="326"/>
    </row>
    <row r="16423" spans="1:32" x14ac:dyDescent="0.25">
      <c r="A16423" s="44" t="s">
        <v>17949</v>
      </c>
      <c r="B16423" s="44" t="s">
        <v>20398</v>
      </c>
      <c r="C16423" s="45" t="s">
        <v>17917</v>
      </c>
      <c r="D16423" s="32" t="s">
        <v>12570</v>
      </c>
      <c r="E16423" s="46">
        <v>46418</v>
      </c>
      <c r="AF16423" s="326"/>
    </row>
    <row r="16424" spans="1:32" x14ac:dyDescent="0.25">
      <c r="A16424" s="44" t="s">
        <v>8893</v>
      </c>
      <c r="B16424" s="44" t="s">
        <v>20357</v>
      </c>
      <c r="C16424" s="45" t="s">
        <v>8814</v>
      </c>
      <c r="D16424" s="32" t="s">
        <v>12570</v>
      </c>
      <c r="E16424" s="46">
        <v>46477</v>
      </c>
      <c r="AF16424" s="326"/>
    </row>
    <row r="16425" spans="1:32" x14ac:dyDescent="0.25">
      <c r="A16425" s="44" t="s">
        <v>11839</v>
      </c>
      <c r="B16425" s="44" t="s">
        <v>20357</v>
      </c>
      <c r="C16425" s="45" t="s">
        <v>8814</v>
      </c>
      <c r="D16425" s="32" t="s">
        <v>12570</v>
      </c>
      <c r="E16425" s="46">
        <v>46477</v>
      </c>
      <c r="AF16425" s="326"/>
    </row>
    <row r="16426" spans="1:32" x14ac:dyDescent="0.25">
      <c r="A16426" s="44" t="s">
        <v>11703</v>
      </c>
      <c r="B16426" s="44" t="s">
        <v>5639</v>
      </c>
      <c r="C16426" s="45">
        <v>26010401</v>
      </c>
      <c r="D16426" s="45" t="s">
        <v>12340</v>
      </c>
      <c r="E16426" s="45" t="s">
        <v>18836</v>
      </c>
      <c r="AF16426" s="326"/>
    </row>
    <row r="16427" spans="1:32" x14ac:dyDescent="0.25">
      <c r="A16427" s="44" t="s">
        <v>11703</v>
      </c>
      <c r="B16427" s="44" t="s">
        <v>968</v>
      </c>
      <c r="C16427" s="45">
        <v>24060402</v>
      </c>
      <c r="D16427" s="45" t="s">
        <v>12340</v>
      </c>
      <c r="E16427" s="45" t="s">
        <v>5235</v>
      </c>
      <c r="AF16427" s="326"/>
    </row>
    <row r="16428" spans="1:32" x14ac:dyDescent="0.25">
      <c r="A16428" s="44" t="s">
        <v>11703</v>
      </c>
      <c r="B16428" s="44" t="s">
        <v>4036</v>
      </c>
      <c r="C16428" s="45">
        <v>24060401</v>
      </c>
      <c r="D16428" s="45" t="s">
        <v>12340</v>
      </c>
      <c r="E16428" s="45" t="s">
        <v>5235</v>
      </c>
      <c r="AF16428" s="326"/>
    </row>
    <row r="16429" spans="1:32" x14ac:dyDescent="0.25">
      <c r="A16429" s="44" t="s">
        <v>11703</v>
      </c>
      <c r="B16429" s="44" t="s">
        <v>3298</v>
      </c>
      <c r="C16429" s="45">
        <v>24010402</v>
      </c>
      <c r="D16429" s="45" t="s">
        <v>12340</v>
      </c>
      <c r="E16429" s="45" t="s">
        <v>10021</v>
      </c>
      <c r="AF16429" s="326"/>
    </row>
    <row r="16430" spans="1:32" x14ac:dyDescent="0.25">
      <c r="A16430" s="44" t="s">
        <v>897</v>
      </c>
      <c r="B16430" s="44" t="s">
        <v>13118</v>
      </c>
      <c r="C16430" s="45">
        <v>21.25</v>
      </c>
      <c r="D16430" s="45" t="s">
        <v>13565</v>
      </c>
      <c r="E16430" s="46">
        <v>47664</v>
      </c>
      <c r="F16430" s="45"/>
      <c r="G16430" s="93"/>
      <c r="H16430" s="93"/>
      <c r="I16430" s="99"/>
      <c r="J16430" s="99"/>
      <c r="K16430" s="99"/>
      <c r="L16430" s="99"/>
      <c r="M16430" s="99"/>
      <c r="N16430" s="99"/>
      <c r="O16430" s="99"/>
      <c r="P16430" s="99"/>
      <c r="Q16430" s="99"/>
      <c r="R16430" s="99"/>
      <c r="S16430" s="99"/>
      <c r="T16430" s="99"/>
      <c r="U16430" s="99"/>
      <c r="V16430" s="99"/>
      <c r="W16430" s="99"/>
      <c r="X16430" s="99"/>
      <c r="Y16430" s="99"/>
      <c r="Z16430" s="99"/>
      <c r="AF16430" s="326"/>
    </row>
    <row r="16431" spans="1:32" x14ac:dyDescent="0.25">
      <c r="A16431" s="44" t="s">
        <v>897</v>
      </c>
      <c r="B16431" s="44" t="s">
        <v>20398</v>
      </c>
      <c r="C16431" s="45" t="s">
        <v>17917</v>
      </c>
      <c r="D16431" s="32" t="s">
        <v>12570</v>
      </c>
      <c r="E16431" s="46">
        <v>46418</v>
      </c>
      <c r="AF16431" s="326"/>
    </row>
    <row r="16432" spans="1:32" x14ac:dyDescent="0.25">
      <c r="A16432" s="44" t="s">
        <v>897</v>
      </c>
      <c r="B16432" s="44" t="s">
        <v>2433</v>
      </c>
      <c r="C16432" s="45">
        <v>230105</v>
      </c>
      <c r="D16432" s="45" t="s">
        <v>12340</v>
      </c>
      <c r="E16432" s="45" t="s">
        <v>5580</v>
      </c>
      <c r="AF16432" s="326"/>
    </row>
    <row r="16433" spans="1:32" x14ac:dyDescent="0.25">
      <c r="A16433" s="44" t="s">
        <v>8824</v>
      </c>
      <c r="B16433" s="44" t="s">
        <v>20338</v>
      </c>
      <c r="C16433" s="45" t="s">
        <v>8812</v>
      </c>
      <c r="D16433" s="32" t="s">
        <v>12570</v>
      </c>
      <c r="E16433" s="46">
        <v>46387</v>
      </c>
      <c r="AF16433" s="326"/>
    </row>
    <row r="16434" spans="1:32" x14ac:dyDescent="0.25">
      <c r="A16434" s="44" t="s">
        <v>8107</v>
      </c>
      <c r="B16434" s="44" t="s">
        <v>152</v>
      </c>
      <c r="C16434" s="45" t="s">
        <v>5212</v>
      </c>
      <c r="D16434" s="45" t="s">
        <v>12177</v>
      </c>
      <c r="E16434" s="45" t="s">
        <v>5073</v>
      </c>
      <c r="F16434" s="93"/>
      <c r="G16434" s="93"/>
      <c r="H16434" s="93"/>
      <c r="I16434" s="99"/>
      <c r="J16434" s="99"/>
      <c r="K16434" s="99"/>
      <c r="L16434" s="99"/>
      <c r="M16434" s="99"/>
      <c r="N16434" s="99"/>
      <c r="O16434" s="99"/>
      <c r="P16434" s="99"/>
      <c r="Q16434" s="99"/>
      <c r="R16434" s="99"/>
      <c r="S16434" s="99"/>
      <c r="T16434" s="99"/>
      <c r="U16434" s="99"/>
      <c r="V16434" s="99"/>
      <c r="W16434" s="99"/>
      <c r="X16434" s="99"/>
      <c r="Y16434" s="99"/>
      <c r="Z16434" s="99"/>
      <c r="AF16434" s="326"/>
    </row>
    <row r="16435" spans="1:32" x14ac:dyDescent="0.25">
      <c r="A16435" s="44" t="s">
        <v>8107</v>
      </c>
      <c r="B16435" s="44" t="s">
        <v>152</v>
      </c>
      <c r="C16435" s="45" t="s">
        <v>5212</v>
      </c>
      <c r="D16435" s="45" t="s">
        <v>10697</v>
      </c>
      <c r="E16435" s="46">
        <v>46295</v>
      </c>
      <c r="F16435" s="93"/>
      <c r="G16435" s="93"/>
      <c r="H16435" s="93"/>
      <c r="I16435" s="99"/>
      <c r="J16435" s="99"/>
      <c r="K16435" s="99"/>
      <c r="L16435" s="44"/>
      <c r="M16435" s="57"/>
      <c r="N16435" s="99"/>
      <c r="O16435" s="99"/>
      <c r="P16435" s="99"/>
      <c r="Q16435" s="99"/>
      <c r="R16435" s="99"/>
      <c r="S16435" s="99"/>
      <c r="T16435" s="99"/>
      <c r="U16435" s="99"/>
      <c r="V16435" s="99"/>
      <c r="W16435" s="99"/>
      <c r="X16435" s="99"/>
      <c r="Y16435" s="99"/>
      <c r="Z16435" s="99"/>
      <c r="AF16435" s="326"/>
    </row>
    <row r="16436" spans="1:32" x14ac:dyDescent="0.25">
      <c r="A16436" s="44" t="s">
        <v>7612</v>
      </c>
      <c r="B16436" s="44" t="s">
        <v>3598</v>
      </c>
      <c r="C16436" s="45">
        <v>230301</v>
      </c>
      <c r="D16436" s="45" t="s">
        <v>12340</v>
      </c>
      <c r="E16436" s="45" t="s">
        <v>5580</v>
      </c>
      <c r="AF16436" s="326"/>
    </row>
    <row r="16437" spans="1:32" x14ac:dyDescent="0.25">
      <c r="A16437" s="44" t="s">
        <v>7613</v>
      </c>
      <c r="B16437" s="44" t="s">
        <v>2433</v>
      </c>
      <c r="C16437" s="45">
        <v>230105</v>
      </c>
      <c r="D16437" s="45" t="s">
        <v>12340</v>
      </c>
      <c r="E16437" s="45" t="s">
        <v>5580</v>
      </c>
      <c r="AF16437" s="326"/>
    </row>
    <row r="16438" spans="1:32" x14ac:dyDescent="0.25">
      <c r="A16438" s="44" t="s">
        <v>13792</v>
      </c>
      <c r="B16438" s="44" t="s">
        <v>980</v>
      </c>
      <c r="C16438" s="45">
        <v>260103</v>
      </c>
      <c r="D16438" s="45" t="s">
        <v>12340</v>
      </c>
      <c r="E16438" s="45" t="s">
        <v>8976</v>
      </c>
      <c r="AF16438" s="326"/>
    </row>
    <row r="16439" spans="1:32" x14ac:dyDescent="0.25">
      <c r="A16439" s="44" t="s">
        <v>13792</v>
      </c>
      <c r="B16439" s="44" t="s">
        <v>5639</v>
      </c>
      <c r="C16439" s="45">
        <v>25010401</v>
      </c>
      <c r="D16439" s="45" t="s">
        <v>12340</v>
      </c>
      <c r="E16439" s="45" t="s">
        <v>13581</v>
      </c>
      <c r="AF16439" s="326"/>
    </row>
    <row r="16440" spans="1:32" x14ac:dyDescent="0.25">
      <c r="A16440" s="44" t="s">
        <v>19798</v>
      </c>
      <c r="B16440" s="44" t="s">
        <v>5639</v>
      </c>
      <c r="C16440" s="45">
        <v>26010401</v>
      </c>
      <c r="D16440" s="45" t="s">
        <v>12340</v>
      </c>
      <c r="E16440" s="45" t="s">
        <v>18836</v>
      </c>
      <c r="AF16440" s="326"/>
    </row>
    <row r="16441" spans="1:32" x14ac:dyDescent="0.25">
      <c r="A16441" s="44" t="s">
        <v>20310</v>
      </c>
      <c r="B16441" s="44" t="s">
        <v>20365</v>
      </c>
      <c r="C16441" s="45" t="s">
        <v>20366</v>
      </c>
      <c r="D16441" s="32" t="s">
        <v>12570</v>
      </c>
      <c r="E16441" s="46">
        <v>46507</v>
      </c>
      <c r="AF16441" s="326"/>
    </row>
    <row r="16442" spans="1:32" x14ac:dyDescent="0.25">
      <c r="A16442" s="44" t="s">
        <v>7614</v>
      </c>
      <c r="B16442" s="44" t="s">
        <v>2433</v>
      </c>
      <c r="C16442" s="45">
        <v>230105</v>
      </c>
      <c r="D16442" s="45" t="s">
        <v>12340</v>
      </c>
      <c r="E16442" s="45" t="s">
        <v>5580</v>
      </c>
      <c r="AF16442" s="326"/>
    </row>
    <row r="16443" spans="1:32" x14ac:dyDescent="0.25">
      <c r="A16443" s="44" t="s">
        <v>13793</v>
      </c>
      <c r="B16443" s="44" t="s">
        <v>3275</v>
      </c>
      <c r="C16443" s="45">
        <v>210101</v>
      </c>
      <c r="D16443" s="45" t="s">
        <v>12340</v>
      </c>
      <c r="E16443" s="45" t="s">
        <v>3276</v>
      </c>
      <c r="AF16443" s="326"/>
    </row>
    <row r="16444" spans="1:32" x14ac:dyDescent="0.25">
      <c r="A16444" s="44" t="s">
        <v>19799</v>
      </c>
      <c r="B16444" s="44" t="s">
        <v>10018</v>
      </c>
      <c r="C16444" s="45">
        <v>240102</v>
      </c>
      <c r="D16444" s="45" t="s">
        <v>12340</v>
      </c>
      <c r="E16444" s="45" t="s">
        <v>5452</v>
      </c>
      <c r="AF16444" s="326"/>
    </row>
    <row r="16445" spans="1:32" x14ac:dyDescent="0.25">
      <c r="A16445" s="44" t="s">
        <v>17282</v>
      </c>
      <c r="B16445" s="44" t="s">
        <v>16913</v>
      </c>
      <c r="C16445" s="45">
        <v>25050102</v>
      </c>
      <c r="D16445" s="45" t="s">
        <v>12340</v>
      </c>
      <c r="E16445" s="45" t="s">
        <v>7651</v>
      </c>
      <c r="AF16445" s="326"/>
    </row>
    <row r="16446" spans="1:32" x14ac:dyDescent="0.25">
      <c r="A16446" s="44" t="s">
        <v>17282</v>
      </c>
      <c r="B16446" s="44" t="s">
        <v>16912</v>
      </c>
      <c r="C16446" s="45">
        <v>25050101</v>
      </c>
      <c r="D16446" s="45" t="s">
        <v>12340</v>
      </c>
      <c r="E16446" s="45" t="s">
        <v>7651</v>
      </c>
      <c r="AF16446" s="326"/>
    </row>
    <row r="16447" spans="1:32" x14ac:dyDescent="0.25">
      <c r="A16447" s="44" t="s">
        <v>19800</v>
      </c>
      <c r="B16447" s="44" t="s">
        <v>11297</v>
      </c>
      <c r="C16447" s="45">
        <v>240501</v>
      </c>
      <c r="D16447" s="45" t="s">
        <v>12340</v>
      </c>
      <c r="E16447" s="45" t="s">
        <v>11298</v>
      </c>
      <c r="AF16447" s="326"/>
    </row>
    <row r="16448" spans="1:32" x14ac:dyDescent="0.25">
      <c r="A16448" s="44" t="s">
        <v>19801</v>
      </c>
      <c r="B16448" s="44" t="s">
        <v>10018</v>
      </c>
      <c r="C16448" s="45">
        <v>240102</v>
      </c>
      <c r="D16448" s="45" t="s">
        <v>12340</v>
      </c>
      <c r="E16448" s="45" t="s">
        <v>5452</v>
      </c>
      <c r="AF16448" s="326"/>
    </row>
    <row r="16449" spans="1:32" x14ac:dyDescent="0.25">
      <c r="A16449" s="44" t="s">
        <v>19801</v>
      </c>
      <c r="B16449" s="44" t="s">
        <v>16912</v>
      </c>
      <c r="C16449" s="45">
        <v>25050101</v>
      </c>
      <c r="D16449" s="45" t="s">
        <v>12340</v>
      </c>
      <c r="E16449" s="45" t="s">
        <v>7651</v>
      </c>
      <c r="AF16449" s="326"/>
    </row>
    <row r="16450" spans="1:32" x14ac:dyDescent="0.25">
      <c r="A16450" s="44" t="s">
        <v>11704</v>
      </c>
      <c r="B16450" s="44" t="s">
        <v>13149</v>
      </c>
      <c r="C16450" s="45">
        <v>37.25</v>
      </c>
      <c r="D16450" s="45" t="s">
        <v>13565</v>
      </c>
      <c r="E16450" s="46">
        <v>47514</v>
      </c>
      <c r="F16450" s="45"/>
      <c r="G16450" s="93"/>
      <c r="H16450" s="93"/>
      <c r="I16450" s="99"/>
      <c r="J16450" s="99"/>
      <c r="K16450" s="99"/>
      <c r="L16450" s="99"/>
      <c r="M16450" s="99"/>
      <c r="N16450" s="99"/>
      <c r="O16450" s="99"/>
      <c r="P16450" s="99"/>
      <c r="Q16450" s="99"/>
      <c r="R16450" s="99"/>
      <c r="S16450" s="99"/>
      <c r="T16450" s="99"/>
      <c r="U16450" s="99"/>
      <c r="V16450" s="99"/>
      <c r="W16450" s="99"/>
      <c r="X16450" s="99"/>
      <c r="Y16450" s="99"/>
      <c r="Z16450" s="99"/>
      <c r="AF16450" s="326"/>
    </row>
    <row r="16451" spans="1:32" x14ac:dyDescent="0.25">
      <c r="A16451" s="44" t="s">
        <v>7213</v>
      </c>
      <c r="B16451" s="44" t="s">
        <v>4448</v>
      </c>
      <c r="C16451" s="45" t="s">
        <v>4449</v>
      </c>
      <c r="D16451" s="45" t="s">
        <v>12177</v>
      </c>
      <c r="E16451" s="45" t="s">
        <v>3276</v>
      </c>
      <c r="F16451" s="93"/>
      <c r="G16451" s="93"/>
      <c r="H16451" s="93"/>
      <c r="I16451" s="99"/>
      <c r="J16451" s="99"/>
      <c r="K16451" s="99"/>
      <c r="L16451" s="99"/>
      <c r="M16451" s="99"/>
      <c r="N16451" s="99"/>
      <c r="O16451" s="99"/>
      <c r="P16451" s="99"/>
      <c r="Q16451" s="99"/>
      <c r="R16451" s="99"/>
      <c r="S16451" s="99"/>
      <c r="T16451" s="99"/>
      <c r="U16451" s="99"/>
      <c r="V16451" s="99"/>
      <c r="W16451" s="99"/>
      <c r="X16451" s="99"/>
      <c r="Y16451" s="99"/>
      <c r="Z16451" s="99"/>
      <c r="AF16451" s="326"/>
    </row>
    <row r="16452" spans="1:32" x14ac:dyDescent="0.25">
      <c r="A16452" s="44" t="s">
        <v>7213</v>
      </c>
      <c r="B16452" s="44" t="s">
        <v>4448</v>
      </c>
      <c r="C16452" s="45" t="s">
        <v>4449</v>
      </c>
      <c r="D16452" s="93" t="s">
        <v>18817</v>
      </c>
      <c r="E16452" s="45" t="s">
        <v>2628</v>
      </c>
      <c r="F16452" s="379"/>
      <c r="G16452" s="379"/>
      <c r="H16452" s="379"/>
      <c r="I16452" s="380"/>
      <c r="J16452" s="380"/>
      <c r="K16452" s="380"/>
      <c r="L16452" s="380"/>
      <c r="M16452" s="380"/>
      <c r="N16452" s="380"/>
      <c r="O16452" s="380"/>
      <c r="P16452" s="380"/>
      <c r="Q16452" s="380"/>
      <c r="R16452" s="380"/>
      <c r="S16452" s="380"/>
      <c r="T16452" s="380"/>
      <c r="U16452" s="380"/>
      <c r="V16452" s="380"/>
      <c r="W16452" s="380"/>
      <c r="X16452" s="380"/>
      <c r="Y16452" s="380"/>
      <c r="Z16452" s="380"/>
      <c r="AA16452" s="380"/>
      <c r="AF16452" s="326"/>
    </row>
    <row r="16453" spans="1:32" x14ac:dyDescent="0.25">
      <c r="A16453" s="44" t="s">
        <v>7213</v>
      </c>
      <c r="B16453" s="44" t="s">
        <v>18671</v>
      </c>
      <c r="C16453" s="45" t="s">
        <v>18758</v>
      </c>
      <c r="D16453" s="93" t="s">
        <v>18817</v>
      </c>
      <c r="E16453" s="45" t="s">
        <v>10638</v>
      </c>
      <c r="F16453" s="379"/>
      <c r="G16453" s="379"/>
      <c r="H16453" s="379"/>
      <c r="I16453" s="380"/>
      <c r="J16453" s="380"/>
      <c r="K16453" s="380"/>
      <c r="L16453" s="380"/>
      <c r="M16453" s="380"/>
      <c r="N16453" s="380"/>
      <c r="O16453" s="380"/>
      <c r="P16453" s="380"/>
      <c r="Q16453" s="380"/>
      <c r="R16453" s="380"/>
      <c r="S16453" s="380"/>
      <c r="T16453" s="380"/>
      <c r="U16453" s="380"/>
      <c r="V16453" s="380"/>
      <c r="W16453" s="380"/>
      <c r="X16453" s="380"/>
      <c r="Y16453" s="380"/>
      <c r="Z16453" s="380"/>
      <c r="AA16453" s="380"/>
      <c r="AF16453" s="326"/>
    </row>
    <row r="16454" spans="1:32" x14ac:dyDescent="0.25">
      <c r="A16454" s="44" t="s">
        <v>7213</v>
      </c>
      <c r="B16454" s="44" t="s">
        <v>4448</v>
      </c>
      <c r="C16454" s="45" t="s">
        <v>4449</v>
      </c>
      <c r="D16454" s="45" t="s">
        <v>10697</v>
      </c>
      <c r="E16454" s="46">
        <v>46173</v>
      </c>
      <c r="F16454" s="93"/>
      <c r="G16454" s="93"/>
      <c r="H16454" s="93"/>
      <c r="I16454" s="99"/>
      <c r="J16454" s="99"/>
      <c r="K16454" s="99"/>
      <c r="L16454" s="44"/>
      <c r="M16454" s="57"/>
      <c r="N16454" s="99"/>
      <c r="O16454" s="99"/>
      <c r="P16454" s="99"/>
      <c r="Q16454" s="99"/>
      <c r="R16454" s="99"/>
      <c r="S16454" s="99"/>
      <c r="T16454" s="99"/>
      <c r="U16454" s="99"/>
      <c r="V16454" s="99"/>
      <c r="W16454" s="99"/>
      <c r="X16454" s="99"/>
      <c r="Y16454" s="99"/>
      <c r="Z16454" s="99"/>
      <c r="AF16454" s="326"/>
    </row>
    <row r="16455" spans="1:32" x14ac:dyDescent="0.25">
      <c r="A16455" s="44" t="s">
        <v>11705</v>
      </c>
      <c r="B16455" s="44" t="s">
        <v>3298</v>
      </c>
      <c r="C16455" s="45">
        <v>24010402</v>
      </c>
      <c r="D16455" s="45" t="s">
        <v>12340</v>
      </c>
      <c r="E16455" s="45" t="s">
        <v>10021</v>
      </c>
      <c r="AF16455" s="326"/>
    </row>
    <row r="16456" spans="1:32" x14ac:dyDescent="0.25">
      <c r="A16456" s="44" t="s">
        <v>11705</v>
      </c>
      <c r="B16456" s="44" t="s">
        <v>5639</v>
      </c>
      <c r="C16456" s="45">
        <v>25010401</v>
      </c>
      <c r="D16456" s="45" t="s">
        <v>12340</v>
      </c>
      <c r="E16456" s="45" t="s">
        <v>13581</v>
      </c>
      <c r="AF16456" s="326"/>
    </row>
    <row r="16457" spans="1:32" x14ac:dyDescent="0.25">
      <c r="A16457" s="44" t="s">
        <v>17283</v>
      </c>
      <c r="B16457" s="44" t="s">
        <v>16913</v>
      </c>
      <c r="C16457" s="45">
        <v>25050102</v>
      </c>
      <c r="D16457" s="45" t="s">
        <v>12340</v>
      </c>
      <c r="E16457" s="45" t="s">
        <v>7651</v>
      </c>
      <c r="AF16457" s="326"/>
    </row>
    <row r="16458" spans="1:32" x14ac:dyDescent="0.25">
      <c r="A16458" s="44" t="s">
        <v>17283</v>
      </c>
      <c r="B16458" s="44" t="s">
        <v>16912</v>
      </c>
      <c r="C16458" s="45">
        <v>25050101</v>
      </c>
      <c r="D16458" s="45" t="s">
        <v>12340</v>
      </c>
      <c r="E16458" s="45" t="s">
        <v>7651</v>
      </c>
      <c r="AF16458" s="326"/>
    </row>
    <row r="16459" spans="1:32" x14ac:dyDescent="0.25">
      <c r="A16459" s="91" t="s">
        <v>10334</v>
      </c>
      <c r="B16459" s="92" t="s">
        <v>10390</v>
      </c>
      <c r="C16459" s="56" t="s">
        <v>10135</v>
      </c>
      <c r="D16459" s="146" t="s">
        <v>10389</v>
      </c>
      <c r="E16459" s="107">
        <v>45838</v>
      </c>
      <c r="F16459" s="93"/>
      <c r="G16459" s="93"/>
      <c r="H16459" s="93"/>
      <c r="I16459" s="99"/>
      <c r="J16459" s="99"/>
      <c r="K16459" s="99"/>
      <c r="L16459" s="44"/>
      <c r="M16459" s="57"/>
      <c r="N16459" s="99"/>
      <c r="O16459" s="99"/>
      <c r="P16459" s="99"/>
      <c r="Q16459" s="99"/>
      <c r="R16459" s="99"/>
      <c r="S16459" s="99"/>
      <c r="T16459" s="99"/>
      <c r="U16459" s="99"/>
      <c r="V16459" s="99"/>
      <c r="W16459" s="99"/>
      <c r="X16459" s="99"/>
      <c r="Y16459" s="99"/>
      <c r="Z16459" s="99"/>
      <c r="AF16459" s="326"/>
    </row>
    <row r="16460" spans="1:32" x14ac:dyDescent="0.25">
      <c r="A16460" s="44" t="s">
        <v>19802</v>
      </c>
      <c r="B16460" s="44" t="s">
        <v>16912</v>
      </c>
      <c r="C16460" s="45">
        <v>25050101</v>
      </c>
      <c r="D16460" s="45" t="s">
        <v>12340</v>
      </c>
      <c r="E16460" s="45" t="s">
        <v>7651</v>
      </c>
      <c r="AF16460" s="326"/>
    </row>
    <row r="16461" spans="1:32" x14ac:dyDescent="0.25">
      <c r="A16461" s="44" t="s">
        <v>19803</v>
      </c>
      <c r="B16461" s="44" t="s">
        <v>16913</v>
      </c>
      <c r="C16461" s="45">
        <v>25050102</v>
      </c>
      <c r="D16461" s="45" t="s">
        <v>12340</v>
      </c>
      <c r="E16461" s="45" t="s">
        <v>7651</v>
      </c>
      <c r="AF16461" s="326"/>
    </row>
    <row r="16462" spans="1:32" x14ac:dyDescent="0.25">
      <c r="A16462" s="44" t="s">
        <v>19803</v>
      </c>
      <c r="B16462" s="44" t="s">
        <v>16912</v>
      </c>
      <c r="C16462" s="45">
        <v>25050101</v>
      </c>
      <c r="D16462" s="45" t="s">
        <v>12340</v>
      </c>
      <c r="E16462" s="45" t="s">
        <v>7651</v>
      </c>
      <c r="AF16462" s="326"/>
    </row>
    <row r="16463" spans="1:32" x14ac:dyDescent="0.25">
      <c r="A16463" s="44" t="s">
        <v>17284</v>
      </c>
      <c r="B16463" s="44" t="s">
        <v>210</v>
      </c>
      <c r="C16463" s="45">
        <v>241001</v>
      </c>
      <c r="D16463" s="45" t="s">
        <v>12340</v>
      </c>
      <c r="E16463" s="45" t="s">
        <v>5650</v>
      </c>
      <c r="AF16463" s="326"/>
    </row>
    <row r="16464" spans="1:32" x14ac:dyDescent="0.25">
      <c r="A16464" s="44" t="s">
        <v>17284</v>
      </c>
      <c r="B16464" s="44" t="s">
        <v>16912</v>
      </c>
      <c r="C16464" s="45">
        <v>25050101</v>
      </c>
      <c r="D16464" s="45" t="s">
        <v>12340</v>
      </c>
      <c r="E16464" s="45" t="s">
        <v>7651</v>
      </c>
      <c r="AF16464" s="326"/>
    </row>
    <row r="16465" spans="1:32" x14ac:dyDescent="0.25">
      <c r="A16465" s="135" t="s">
        <v>6175</v>
      </c>
      <c r="B16465" s="135" t="s">
        <v>6168</v>
      </c>
      <c r="C16465" s="96" t="s">
        <v>10922</v>
      </c>
      <c r="D16465" s="94" t="s">
        <v>1250</v>
      </c>
      <c r="E16465" s="112">
        <v>46559</v>
      </c>
      <c r="F16465" s="93"/>
      <c r="G16465" s="93"/>
      <c r="H16465" s="93"/>
      <c r="I16465" s="99"/>
      <c r="J16465" s="99"/>
      <c r="K16465" s="99"/>
      <c r="L16465" s="44"/>
      <c r="M16465" s="57"/>
      <c r="N16465" s="99"/>
      <c r="O16465" s="99"/>
      <c r="P16465" s="99"/>
      <c r="Q16465" s="99"/>
      <c r="R16465" s="99"/>
      <c r="S16465" s="99"/>
      <c r="T16465" s="99"/>
      <c r="U16465" s="99"/>
      <c r="V16465" s="99"/>
      <c r="W16465" s="99"/>
      <c r="X16465" s="99"/>
      <c r="Y16465" s="99"/>
      <c r="Z16465" s="99"/>
      <c r="AF16465" s="326"/>
    </row>
    <row r="16466" spans="1:32" x14ac:dyDescent="0.25">
      <c r="A16466" s="44" t="s">
        <v>10335</v>
      </c>
      <c r="B16466" s="92" t="s">
        <v>10390</v>
      </c>
      <c r="C16466" s="56" t="s">
        <v>10124</v>
      </c>
      <c r="D16466" s="146" t="s">
        <v>10389</v>
      </c>
      <c r="E16466" s="107">
        <v>45838</v>
      </c>
      <c r="F16466" s="93"/>
      <c r="G16466" s="93"/>
      <c r="H16466" s="93"/>
      <c r="I16466" s="99"/>
      <c r="J16466" s="99"/>
      <c r="K16466" s="99"/>
      <c r="L16466" s="44"/>
      <c r="M16466" s="57"/>
      <c r="N16466" s="99"/>
      <c r="O16466" s="99"/>
      <c r="P16466" s="99"/>
      <c r="Q16466" s="99"/>
      <c r="R16466" s="99"/>
      <c r="S16466" s="99"/>
      <c r="T16466" s="99"/>
      <c r="U16466" s="99"/>
      <c r="V16466" s="99"/>
      <c r="W16466" s="99"/>
      <c r="X16466" s="99"/>
      <c r="Y16466" s="99"/>
      <c r="Z16466" s="99"/>
      <c r="AF16466" s="326"/>
    </row>
    <row r="16467" spans="1:32" x14ac:dyDescent="0.25">
      <c r="A16467" s="44" t="s">
        <v>17772</v>
      </c>
      <c r="B16467" s="44" t="s">
        <v>17606</v>
      </c>
      <c r="C16467" s="45" t="s">
        <v>17773</v>
      </c>
      <c r="D16467" s="46" t="s">
        <v>13037</v>
      </c>
      <c r="E16467" s="46">
        <v>46344</v>
      </c>
      <c r="AF16467" s="326"/>
    </row>
    <row r="16468" spans="1:32" x14ac:dyDescent="0.25">
      <c r="A16468" s="44" t="s">
        <v>19804</v>
      </c>
      <c r="B16468" s="44" t="s">
        <v>966</v>
      </c>
      <c r="C16468" s="45">
        <v>22010702</v>
      </c>
      <c r="D16468" s="45" t="s">
        <v>12340</v>
      </c>
      <c r="E16468" s="45" t="s">
        <v>5444</v>
      </c>
      <c r="AF16468" s="326"/>
    </row>
    <row r="16469" spans="1:32" x14ac:dyDescent="0.25">
      <c r="A16469" s="44" t="s">
        <v>19804</v>
      </c>
      <c r="B16469" s="44" t="s">
        <v>5443</v>
      </c>
      <c r="C16469" s="45">
        <v>22010701</v>
      </c>
      <c r="D16469" s="45" t="s">
        <v>12340</v>
      </c>
      <c r="E16469" s="45" t="s">
        <v>5444</v>
      </c>
      <c r="AF16469" s="326"/>
    </row>
    <row r="16470" spans="1:32" x14ac:dyDescent="0.25">
      <c r="A16470" s="44" t="s">
        <v>19805</v>
      </c>
      <c r="B16470" s="44" t="s">
        <v>210</v>
      </c>
      <c r="C16470" s="45">
        <v>241001</v>
      </c>
      <c r="D16470" s="45" t="s">
        <v>12340</v>
      </c>
      <c r="E16470" s="45" t="s">
        <v>5650</v>
      </c>
      <c r="AF16470" s="326"/>
    </row>
    <row r="16471" spans="1:32" x14ac:dyDescent="0.25">
      <c r="A16471" s="44" t="s">
        <v>19805</v>
      </c>
      <c r="B16471" s="44" t="s">
        <v>16912</v>
      </c>
      <c r="C16471" s="45">
        <v>25050101</v>
      </c>
      <c r="D16471" s="45" t="s">
        <v>12340</v>
      </c>
      <c r="E16471" s="45" t="s">
        <v>7651</v>
      </c>
      <c r="AF16471" s="326"/>
    </row>
    <row r="16472" spans="1:32" x14ac:dyDescent="0.25">
      <c r="A16472" s="44" t="s">
        <v>13472</v>
      </c>
      <c r="B16472" s="44" t="s">
        <v>13149</v>
      </c>
      <c r="C16472" s="45">
        <v>37.25</v>
      </c>
      <c r="D16472" s="45" t="s">
        <v>13565</v>
      </c>
      <c r="E16472" s="46">
        <v>47514</v>
      </c>
      <c r="F16472" s="45"/>
      <c r="G16472" s="93"/>
      <c r="H16472" s="93"/>
      <c r="I16472" s="99"/>
      <c r="J16472" s="99"/>
      <c r="K16472" s="99"/>
      <c r="L16472" s="99"/>
      <c r="M16472" s="99"/>
      <c r="N16472" s="99"/>
      <c r="O16472" s="99"/>
      <c r="P16472" s="99"/>
      <c r="Q16472" s="99"/>
      <c r="R16472" s="99"/>
      <c r="S16472" s="99"/>
      <c r="T16472" s="99"/>
      <c r="U16472" s="99"/>
      <c r="V16472" s="99"/>
      <c r="W16472" s="99"/>
      <c r="X16472" s="99"/>
      <c r="Y16472" s="99"/>
      <c r="Z16472" s="99"/>
      <c r="AF16472" s="326"/>
    </row>
    <row r="16473" spans="1:32" x14ac:dyDescent="0.25">
      <c r="A16473" s="44" t="s">
        <v>19806</v>
      </c>
      <c r="B16473" s="44" t="s">
        <v>16912</v>
      </c>
      <c r="C16473" s="45">
        <v>25050101</v>
      </c>
      <c r="D16473" s="45" t="s">
        <v>12340</v>
      </c>
      <c r="E16473" s="45" t="s">
        <v>7651</v>
      </c>
      <c r="AF16473" s="326"/>
    </row>
    <row r="16474" spans="1:32" x14ac:dyDescent="0.25">
      <c r="A16474" s="44" t="s">
        <v>19807</v>
      </c>
      <c r="B16474" s="44" t="s">
        <v>10020</v>
      </c>
      <c r="C16474" s="45">
        <v>24010401</v>
      </c>
      <c r="D16474" s="45" t="s">
        <v>12340</v>
      </c>
      <c r="E16474" s="45" t="s">
        <v>10021</v>
      </c>
      <c r="AF16474" s="326"/>
    </row>
    <row r="16475" spans="1:32" x14ac:dyDescent="0.25">
      <c r="A16475" s="44" t="s">
        <v>19808</v>
      </c>
      <c r="B16475" s="44" t="s">
        <v>3298</v>
      </c>
      <c r="C16475" s="45">
        <v>26010402</v>
      </c>
      <c r="D16475" s="45" t="s">
        <v>12340</v>
      </c>
      <c r="E16475" s="45" t="s">
        <v>18836</v>
      </c>
      <c r="AF16475" s="326"/>
    </row>
    <row r="16476" spans="1:32" x14ac:dyDescent="0.25">
      <c r="A16476" s="44" t="s">
        <v>19808</v>
      </c>
      <c r="B16476" s="44" t="s">
        <v>5639</v>
      </c>
      <c r="C16476" s="45">
        <v>26010401</v>
      </c>
      <c r="D16476" s="45" t="s">
        <v>12340</v>
      </c>
      <c r="E16476" s="45" t="s">
        <v>18836</v>
      </c>
      <c r="AF16476" s="326"/>
    </row>
    <row r="16477" spans="1:32" x14ac:dyDescent="0.25">
      <c r="A16477" s="44" t="s">
        <v>3129</v>
      </c>
      <c r="B16477" s="44" t="s">
        <v>8464</v>
      </c>
      <c r="C16477" s="45">
        <v>230701</v>
      </c>
      <c r="D16477" s="45" t="s">
        <v>12340</v>
      </c>
      <c r="E16477" s="45" t="s">
        <v>4375</v>
      </c>
      <c r="AF16477" s="326"/>
    </row>
    <row r="16478" spans="1:32" x14ac:dyDescent="0.25">
      <c r="A16478" s="44" t="s">
        <v>3129</v>
      </c>
      <c r="B16478" s="44" t="s">
        <v>3298</v>
      </c>
      <c r="C16478" s="45">
        <v>26010402</v>
      </c>
      <c r="D16478" s="45" t="s">
        <v>12340</v>
      </c>
      <c r="E16478" s="45" t="s">
        <v>18836</v>
      </c>
      <c r="AF16478" s="326"/>
    </row>
    <row r="16479" spans="1:32" x14ac:dyDescent="0.25">
      <c r="A16479" s="44" t="s">
        <v>3129</v>
      </c>
      <c r="B16479" s="44" t="s">
        <v>5639</v>
      </c>
      <c r="C16479" s="45">
        <v>26010401</v>
      </c>
      <c r="D16479" s="45" t="s">
        <v>12340</v>
      </c>
      <c r="E16479" s="45" t="s">
        <v>18836</v>
      </c>
      <c r="AF16479" s="326"/>
    </row>
    <row r="16480" spans="1:32" x14ac:dyDescent="0.25">
      <c r="A16480" s="44" t="s">
        <v>19809</v>
      </c>
      <c r="B16480" s="44" t="s">
        <v>10020</v>
      </c>
      <c r="C16480" s="45">
        <v>24010401</v>
      </c>
      <c r="D16480" s="45" t="s">
        <v>12340</v>
      </c>
      <c r="E16480" s="45" t="s">
        <v>10021</v>
      </c>
      <c r="AF16480" s="326"/>
    </row>
    <row r="16481" spans="1:32" x14ac:dyDescent="0.25">
      <c r="A16481" s="44" t="s">
        <v>19809</v>
      </c>
      <c r="B16481" s="44" t="s">
        <v>3298</v>
      </c>
      <c r="C16481" s="45">
        <v>24010402</v>
      </c>
      <c r="D16481" s="45" t="s">
        <v>12340</v>
      </c>
      <c r="E16481" s="45" t="s">
        <v>10021</v>
      </c>
      <c r="AF16481" s="326"/>
    </row>
    <row r="16482" spans="1:32" x14ac:dyDescent="0.25">
      <c r="A16482" s="44" t="s">
        <v>19809</v>
      </c>
      <c r="B16482" s="44" t="s">
        <v>16913</v>
      </c>
      <c r="C16482" s="45">
        <v>25050102</v>
      </c>
      <c r="D16482" s="45" t="s">
        <v>12340</v>
      </c>
      <c r="E16482" s="45" t="s">
        <v>7651</v>
      </c>
      <c r="AF16482" s="326"/>
    </row>
    <row r="16483" spans="1:32" x14ac:dyDescent="0.25">
      <c r="A16483" s="44" t="s">
        <v>19809</v>
      </c>
      <c r="B16483" s="44" t="s">
        <v>16912</v>
      </c>
      <c r="C16483" s="45">
        <v>25050101</v>
      </c>
      <c r="D16483" s="45" t="s">
        <v>12340</v>
      </c>
      <c r="E16483" s="45" t="s">
        <v>7651</v>
      </c>
      <c r="AF16483" s="326"/>
    </row>
    <row r="16484" spans="1:32" x14ac:dyDescent="0.25">
      <c r="A16484" s="44" t="s">
        <v>19810</v>
      </c>
      <c r="B16484" s="44" t="s">
        <v>3298</v>
      </c>
      <c r="C16484" s="45">
        <v>25010402</v>
      </c>
      <c r="D16484" s="45" t="s">
        <v>12340</v>
      </c>
      <c r="E16484" s="45" t="s">
        <v>13581</v>
      </c>
      <c r="AF16484" s="326"/>
    </row>
    <row r="16485" spans="1:32" x14ac:dyDescent="0.25">
      <c r="A16485" s="44" t="s">
        <v>19810</v>
      </c>
      <c r="B16485" s="44" t="s">
        <v>16912</v>
      </c>
      <c r="C16485" s="45">
        <v>25050101</v>
      </c>
      <c r="D16485" s="45" t="s">
        <v>12340</v>
      </c>
      <c r="E16485" s="45" t="s">
        <v>7651</v>
      </c>
      <c r="AF16485" s="326"/>
    </row>
    <row r="16486" spans="1:32" x14ac:dyDescent="0.25">
      <c r="A16486" s="44" t="s">
        <v>19810</v>
      </c>
      <c r="B16486" s="44" t="s">
        <v>16913</v>
      </c>
      <c r="C16486" s="45">
        <v>25050102</v>
      </c>
      <c r="D16486" s="45" t="s">
        <v>12340</v>
      </c>
      <c r="E16486" s="45" t="s">
        <v>7651</v>
      </c>
      <c r="AF16486" s="326"/>
    </row>
    <row r="16487" spans="1:32" x14ac:dyDescent="0.25">
      <c r="A16487" s="44" t="s">
        <v>19810</v>
      </c>
      <c r="B16487" s="44" t="s">
        <v>5639</v>
      </c>
      <c r="C16487" s="45">
        <v>25010401</v>
      </c>
      <c r="D16487" s="45" t="s">
        <v>12340</v>
      </c>
      <c r="E16487" s="45" t="s">
        <v>13581</v>
      </c>
      <c r="AF16487" s="326"/>
    </row>
    <row r="16488" spans="1:32" x14ac:dyDescent="0.25">
      <c r="A16488" s="44" t="s">
        <v>14754</v>
      </c>
      <c r="B16488" s="44" t="s">
        <v>13145</v>
      </c>
      <c r="C16488" s="45">
        <v>20.25</v>
      </c>
      <c r="D16488" s="45" t="s">
        <v>13565</v>
      </c>
      <c r="E16488" s="46">
        <v>47664</v>
      </c>
      <c r="F16488" s="45"/>
      <c r="G16488" s="93"/>
      <c r="H16488" s="93"/>
      <c r="I16488" s="99"/>
      <c r="J16488" s="99"/>
      <c r="K16488" s="99"/>
      <c r="L16488" s="99"/>
      <c r="M16488" s="99"/>
      <c r="N16488" s="99"/>
      <c r="O16488" s="99"/>
      <c r="P16488" s="99"/>
      <c r="Q16488" s="99"/>
      <c r="R16488" s="99"/>
      <c r="S16488" s="99"/>
      <c r="T16488" s="99"/>
      <c r="U16488" s="99"/>
      <c r="V16488" s="99"/>
      <c r="W16488" s="99"/>
      <c r="X16488" s="99"/>
      <c r="Y16488" s="99"/>
      <c r="Z16488" s="99"/>
      <c r="AF16488" s="326"/>
    </row>
    <row r="16489" spans="1:32" x14ac:dyDescent="0.3">
      <c r="A16489" s="372" t="s">
        <v>8765</v>
      </c>
      <c r="B16489" s="372" t="s">
        <v>8720</v>
      </c>
      <c r="C16489" s="125" t="s">
        <v>8721</v>
      </c>
      <c r="D16489" s="32" t="s">
        <v>20621</v>
      </c>
      <c r="E16489" s="125" t="s">
        <v>8524</v>
      </c>
      <c r="F16489" s="125" t="s">
        <v>1236</v>
      </c>
      <c r="G16489" s="125" t="s">
        <v>1237</v>
      </c>
      <c r="AF16489" s="326"/>
    </row>
    <row r="16490" spans="1:32" x14ac:dyDescent="0.25">
      <c r="A16490" s="44" t="s">
        <v>11706</v>
      </c>
      <c r="B16490" s="44" t="s">
        <v>11306</v>
      </c>
      <c r="C16490" s="45">
        <v>240502</v>
      </c>
      <c r="D16490" s="45" t="s">
        <v>12340</v>
      </c>
      <c r="E16490" s="45" t="s">
        <v>5468</v>
      </c>
      <c r="AF16490" s="326"/>
    </row>
    <row r="16491" spans="1:32" x14ac:dyDescent="0.25">
      <c r="A16491" s="44" t="s">
        <v>1420</v>
      </c>
      <c r="B16491" s="44" t="s">
        <v>18217</v>
      </c>
      <c r="C16491" s="45" t="s">
        <v>5417</v>
      </c>
      <c r="D16491" s="93" t="s">
        <v>3876</v>
      </c>
      <c r="E16491" s="359">
        <f>DATE(2026,11,29)</f>
        <v>46355</v>
      </c>
      <c r="F16491" s="93"/>
      <c r="G16491" s="93"/>
      <c r="H16491" s="93"/>
      <c r="I16491" s="99"/>
      <c r="J16491" s="99"/>
      <c r="K16491" s="99"/>
      <c r="L16491" s="99"/>
      <c r="M16491" s="99"/>
      <c r="N16491" s="99"/>
      <c r="O16491" s="99"/>
      <c r="P16491" s="99"/>
      <c r="Q16491" s="99"/>
      <c r="R16491" s="99"/>
      <c r="S16491" s="99"/>
      <c r="T16491" s="99"/>
      <c r="U16491" s="99"/>
      <c r="V16491" s="99"/>
      <c r="W16491" s="99"/>
      <c r="X16491" s="99"/>
      <c r="Y16491" s="99"/>
      <c r="Z16491" s="99"/>
      <c r="AA16491" s="380"/>
      <c r="AF16491" s="326"/>
    </row>
    <row r="16492" spans="1:32" x14ac:dyDescent="0.25">
      <c r="A16492" s="44" t="s">
        <v>19811</v>
      </c>
      <c r="B16492" s="44" t="s">
        <v>2433</v>
      </c>
      <c r="C16492" s="45">
        <v>230105</v>
      </c>
      <c r="D16492" s="45" t="s">
        <v>12340</v>
      </c>
      <c r="E16492" s="45" t="s">
        <v>5580</v>
      </c>
      <c r="AF16492" s="326"/>
    </row>
    <row r="16493" spans="1:32" x14ac:dyDescent="0.25">
      <c r="A16493" s="44" t="s">
        <v>898</v>
      </c>
      <c r="B16493" s="44" t="s">
        <v>5639</v>
      </c>
      <c r="C16493" s="45">
        <v>26010401</v>
      </c>
      <c r="D16493" s="45" t="s">
        <v>12340</v>
      </c>
      <c r="E16493" s="45" t="s">
        <v>18836</v>
      </c>
      <c r="AF16493" s="326"/>
    </row>
    <row r="16494" spans="1:32" x14ac:dyDescent="0.25">
      <c r="A16494" s="44" t="s">
        <v>898</v>
      </c>
      <c r="B16494" s="44" t="s">
        <v>3298</v>
      </c>
      <c r="C16494" s="45">
        <v>26010402</v>
      </c>
      <c r="D16494" s="45" t="s">
        <v>12340</v>
      </c>
      <c r="E16494" s="45" t="s">
        <v>18836</v>
      </c>
      <c r="AF16494" s="326"/>
    </row>
    <row r="16495" spans="1:32" x14ac:dyDescent="0.25">
      <c r="A16495" s="44" t="s">
        <v>898</v>
      </c>
      <c r="B16495" s="44" t="s">
        <v>210</v>
      </c>
      <c r="C16495" s="45">
        <v>241001</v>
      </c>
      <c r="D16495" s="45" t="s">
        <v>12340</v>
      </c>
      <c r="E16495" s="45" t="s">
        <v>5650</v>
      </c>
      <c r="AF16495" s="326"/>
    </row>
    <row r="16496" spans="1:32" x14ac:dyDescent="0.25">
      <c r="A16496" s="256" t="s">
        <v>6013</v>
      </c>
      <c r="B16496" s="256" t="s">
        <v>5899</v>
      </c>
      <c r="C16496" s="53" t="s">
        <v>6014</v>
      </c>
      <c r="D16496" s="93" t="s">
        <v>5891</v>
      </c>
      <c r="E16496" s="257">
        <v>46707</v>
      </c>
      <c r="F16496" s="93"/>
      <c r="G16496" s="93"/>
      <c r="H16496" s="93"/>
      <c r="I16496" s="99"/>
      <c r="J16496" s="99"/>
      <c r="K16496" s="99"/>
      <c r="L16496" s="99"/>
      <c r="M16496" s="99"/>
      <c r="N16496" s="99"/>
      <c r="O16496" s="99"/>
      <c r="P16496" s="99"/>
      <c r="Q16496" s="99"/>
      <c r="R16496" s="99"/>
      <c r="S16496" s="99"/>
      <c r="T16496" s="99"/>
      <c r="U16496" s="99"/>
      <c r="V16496" s="99"/>
      <c r="W16496" s="99"/>
      <c r="X16496" s="99"/>
      <c r="Y16496" s="99"/>
      <c r="Z16496" s="99"/>
      <c r="AF16496" s="326"/>
    </row>
    <row r="16497" spans="1:32" x14ac:dyDescent="0.25">
      <c r="A16497" s="256" t="s">
        <v>6013</v>
      </c>
      <c r="B16497" s="256" t="s">
        <v>5899</v>
      </c>
      <c r="C16497" s="53" t="s">
        <v>6014</v>
      </c>
      <c r="D16497" s="93" t="s">
        <v>5891</v>
      </c>
      <c r="E16497" s="257">
        <v>46707</v>
      </c>
      <c r="F16497" s="93"/>
      <c r="G16497" s="93"/>
      <c r="H16497" s="93"/>
      <c r="I16497" s="99"/>
      <c r="J16497" s="99"/>
      <c r="K16497" s="99"/>
      <c r="L16497" s="99"/>
      <c r="M16497" s="99"/>
      <c r="N16497" s="99"/>
      <c r="O16497" s="99"/>
      <c r="P16497" s="99"/>
      <c r="Q16497" s="99"/>
      <c r="R16497" s="99"/>
      <c r="S16497" s="99"/>
      <c r="T16497" s="99"/>
      <c r="U16497" s="99"/>
      <c r="V16497" s="99"/>
      <c r="W16497" s="99"/>
      <c r="X16497" s="99"/>
      <c r="Y16497" s="99"/>
      <c r="Z16497" s="99"/>
      <c r="AF16497" s="326"/>
    </row>
    <row r="16498" spans="1:32" x14ac:dyDescent="0.3">
      <c r="A16498" s="372" t="s">
        <v>16842</v>
      </c>
      <c r="B16498" s="372" t="s">
        <v>5064</v>
      </c>
      <c r="C16498" s="125" t="s">
        <v>16873</v>
      </c>
      <c r="D16498" s="32" t="s">
        <v>20621</v>
      </c>
      <c r="E16498" s="125" t="s">
        <v>10638</v>
      </c>
      <c r="F16498" s="125" t="s">
        <v>1236</v>
      </c>
      <c r="G16498" s="125" t="s">
        <v>1237</v>
      </c>
      <c r="AF16498" s="326"/>
    </row>
    <row r="16499" spans="1:32" x14ac:dyDescent="0.25">
      <c r="A16499" s="44" t="s">
        <v>18218</v>
      </c>
      <c r="B16499" s="44" t="s">
        <v>16460</v>
      </c>
      <c r="C16499" s="45" t="s">
        <v>18477</v>
      </c>
      <c r="D16499" s="93" t="s">
        <v>3876</v>
      </c>
      <c r="E16499" s="359">
        <f>DATE(2029,12,17)</f>
        <v>47469</v>
      </c>
      <c r="F16499" s="93"/>
      <c r="G16499" s="93"/>
      <c r="H16499" s="93"/>
      <c r="I16499" s="99"/>
      <c r="J16499" s="99"/>
      <c r="K16499" s="99"/>
      <c r="L16499" s="99"/>
      <c r="M16499" s="99"/>
      <c r="N16499" s="99"/>
      <c r="O16499" s="99"/>
      <c r="P16499" s="99"/>
      <c r="Q16499" s="99"/>
      <c r="R16499" s="99"/>
      <c r="S16499" s="99"/>
      <c r="T16499" s="99"/>
      <c r="U16499" s="99"/>
      <c r="V16499" s="99"/>
      <c r="W16499" s="99"/>
      <c r="X16499" s="99"/>
      <c r="Y16499" s="99"/>
      <c r="Z16499" s="99"/>
      <c r="AF16499" s="326"/>
    </row>
    <row r="16500" spans="1:32" x14ac:dyDescent="0.3">
      <c r="A16500" s="372" t="s">
        <v>16671</v>
      </c>
      <c r="B16500" s="372" t="s">
        <v>5064</v>
      </c>
      <c r="C16500" s="125" t="s">
        <v>16873</v>
      </c>
      <c r="D16500" s="32" t="s">
        <v>20621</v>
      </c>
      <c r="E16500" s="125" t="s">
        <v>10638</v>
      </c>
      <c r="F16500" s="125" t="s">
        <v>1236</v>
      </c>
      <c r="G16500" s="125" t="s">
        <v>1236</v>
      </c>
      <c r="AF16500" s="326"/>
    </row>
    <row r="16501" spans="1:32" x14ac:dyDescent="0.3">
      <c r="A16501" s="372" t="s">
        <v>16843</v>
      </c>
      <c r="B16501" s="372" t="s">
        <v>5064</v>
      </c>
      <c r="C16501" s="125" t="s">
        <v>16873</v>
      </c>
      <c r="D16501" s="32" t="s">
        <v>20621</v>
      </c>
      <c r="E16501" s="125" t="s">
        <v>10638</v>
      </c>
      <c r="F16501" s="125" t="s">
        <v>1236</v>
      </c>
      <c r="G16501" s="125" t="s">
        <v>1237</v>
      </c>
      <c r="AF16501" s="326"/>
    </row>
    <row r="16502" spans="1:32" x14ac:dyDescent="0.3">
      <c r="A16502" s="372" t="s">
        <v>16672</v>
      </c>
      <c r="B16502" s="372" t="s">
        <v>5064</v>
      </c>
      <c r="C16502" s="125" t="s">
        <v>16873</v>
      </c>
      <c r="D16502" s="32" t="s">
        <v>20621</v>
      </c>
      <c r="E16502" s="125" t="s">
        <v>10638</v>
      </c>
      <c r="F16502" s="125" t="s">
        <v>1236</v>
      </c>
      <c r="G16502" s="125" t="s">
        <v>1237</v>
      </c>
      <c r="AF16502" s="326"/>
    </row>
    <row r="16503" spans="1:32" x14ac:dyDescent="0.25">
      <c r="A16503" s="44" t="s">
        <v>13794</v>
      </c>
      <c r="B16503" s="44" t="s">
        <v>1733</v>
      </c>
      <c r="C16503" s="45">
        <v>250101</v>
      </c>
      <c r="D16503" s="45" t="s">
        <v>12340</v>
      </c>
      <c r="E16503" s="45" t="s">
        <v>13567</v>
      </c>
      <c r="AF16503" s="326"/>
    </row>
    <row r="16504" spans="1:32" x14ac:dyDescent="0.25">
      <c r="A16504" s="44" t="s">
        <v>19812</v>
      </c>
      <c r="B16504" s="44" t="s">
        <v>5639</v>
      </c>
      <c r="C16504" s="45">
        <v>26010401</v>
      </c>
      <c r="D16504" s="45" t="s">
        <v>12340</v>
      </c>
      <c r="E16504" s="45" t="s">
        <v>18836</v>
      </c>
      <c r="AF16504" s="326"/>
    </row>
    <row r="16505" spans="1:32" x14ac:dyDescent="0.3">
      <c r="A16505" s="372" t="s">
        <v>16673</v>
      </c>
      <c r="B16505" s="372" t="s">
        <v>5064</v>
      </c>
      <c r="C16505" s="125" t="s">
        <v>16873</v>
      </c>
      <c r="D16505" s="32" t="s">
        <v>20621</v>
      </c>
      <c r="E16505" s="125" t="s">
        <v>10638</v>
      </c>
      <c r="F16505" s="125" t="s">
        <v>1236</v>
      </c>
      <c r="G16505" s="125" t="s">
        <v>1237</v>
      </c>
      <c r="AF16505" s="326"/>
    </row>
    <row r="16506" spans="1:32" x14ac:dyDescent="0.25">
      <c r="A16506" s="44" t="s">
        <v>11707</v>
      </c>
      <c r="B16506" s="44" t="s">
        <v>11313</v>
      </c>
      <c r="C16506" s="45">
        <v>240302</v>
      </c>
      <c r="D16506" s="45" t="s">
        <v>12340</v>
      </c>
      <c r="E16506" s="45" t="s">
        <v>2686</v>
      </c>
      <c r="AF16506" s="326"/>
    </row>
    <row r="16507" spans="1:32" x14ac:dyDescent="0.3">
      <c r="A16507" s="372" t="s">
        <v>8423</v>
      </c>
      <c r="B16507" s="372" t="s">
        <v>2787</v>
      </c>
      <c r="C16507" s="125" t="s">
        <v>8393</v>
      </c>
      <c r="D16507" s="32" t="s">
        <v>20621</v>
      </c>
      <c r="E16507" s="125" t="s">
        <v>4471</v>
      </c>
      <c r="F16507" s="125" t="s">
        <v>1236</v>
      </c>
      <c r="G16507" s="125" t="s">
        <v>1237</v>
      </c>
      <c r="AF16507" s="326"/>
    </row>
    <row r="16508" spans="1:32" x14ac:dyDescent="0.25">
      <c r="A16508" s="44" t="s">
        <v>19813</v>
      </c>
      <c r="B16508" s="44" t="s">
        <v>978</v>
      </c>
      <c r="C16508" s="45">
        <v>230703</v>
      </c>
      <c r="D16508" s="45" t="s">
        <v>12340</v>
      </c>
      <c r="E16508" s="45" t="s">
        <v>4375</v>
      </c>
      <c r="AF16508" s="326"/>
    </row>
    <row r="16509" spans="1:32" x14ac:dyDescent="0.25">
      <c r="A16509" s="44" t="s">
        <v>14987</v>
      </c>
      <c r="B16509" s="44" t="s">
        <v>16365</v>
      </c>
      <c r="C16509" s="45" t="s">
        <v>14988</v>
      </c>
      <c r="D16509" s="93" t="s">
        <v>3876</v>
      </c>
      <c r="E16509" s="359">
        <f>DATE(2029,1,10)</f>
        <v>47128</v>
      </c>
      <c r="F16509" s="93"/>
      <c r="G16509" s="93"/>
      <c r="H16509" s="93"/>
      <c r="I16509" s="99"/>
      <c r="J16509" s="99"/>
      <c r="K16509" s="99"/>
      <c r="L16509" s="99"/>
      <c r="M16509" s="99"/>
      <c r="N16509" s="99"/>
      <c r="O16509" s="99"/>
      <c r="P16509" s="99"/>
      <c r="Q16509" s="99"/>
      <c r="R16509" s="99"/>
      <c r="S16509" s="99"/>
      <c r="T16509" s="99"/>
      <c r="U16509" s="99"/>
      <c r="V16509" s="99"/>
      <c r="W16509" s="99"/>
      <c r="X16509" s="99"/>
      <c r="Y16509" s="99"/>
      <c r="Z16509" s="99"/>
      <c r="AF16509" s="326"/>
    </row>
    <row r="16510" spans="1:32" x14ac:dyDescent="0.3">
      <c r="A16510" s="372" t="s">
        <v>899</v>
      </c>
      <c r="B16510" s="372" t="s">
        <v>1229</v>
      </c>
      <c r="C16510" s="125" t="s">
        <v>8403</v>
      </c>
      <c r="D16510" s="32" t="s">
        <v>20621</v>
      </c>
      <c r="E16510" s="125" t="s">
        <v>4471</v>
      </c>
      <c r="F16510" s="125" t="s">
        <v>1236</v>
      </c>
      <c r="G16510" s="125" t="s">
        <v>1237</v>
      </c>
      <c r="AF16510" s="326"/>
    </row>
    <row r="16511" spans="1:32" x14ac:dyDescent="0.25">
      <c r="A16511" s="44" t="s">
        <v>899</v>
      </c>
      <c r="B16511" s="44" t="s">
        <v>2433</v>
      </c>
      <c r="C16511" s="45">
        <v>250106</v>
      </c>
      <c r="D16511" s="45" t="s">
        <v>12340</v>
      </c>
      <c r="E16511" s="45" t="s">
        <v>12896</v>
      </c>
      <c r="AF16511" s="326"/>
    </row>
    <row r="16512" spans="1:32" x14ac:dyDescent="0.25">
      <c r="A16512" s="44" t="s">
        <v>14323</v>
      </c>
      <c r="B16512" s="44" t="s">
        <v>3298</v>
      </c>
      <c r="C16512" s="45">
        <v>25010402</v>
      </c>
      <c r="D16512" s="45" t="s">
        <v>12340</v>
      </c>
      <c r="E16512" s="45" t="s">
        <v>13581</v>
      </c>
      <c r="AF16512" s="326"/>
    </row>
    <row r="16513" spans="1:32" x14ac:dyDescent="0.25">
      <c r="A16513" s="44" t="s">
        <v>14323</v>
      </c>
      <c r="B16513" s="44" t="s">
        <v>5639</v>
      </c>
      <c r="C16513" s="45">
        <v>25010401</v>
      </c>
      <c r="D16513" s="45" t="s">
        <v>12340</v>
      </c>
      <c r="E16513" s="45" t="s">
        <v>13581</v>
      </c>
      <c r="AF16513" s="326"/>
    </row>
    <row r="16514" spans="1:32" x14ac:dyDescent="0.25">
      <c r="A16514" s="44" t="s">
        <v>9731</v>
      </c>
      <c r="B16514" s="44" t="s">
        <v>16366</v>
      </c>
      <c r="C16514" s="45" t="s">
        <v>9966</v>
      </c>
      <c r="D16514" s="93" t="s">
        <v>3876</v>
      </c>
      <c r="E16514" s="359">
        <f>DATE(2027,8,9)</f>
        <v>46608</v>
      </c>
      <c r="F16514" s="93"/>
      <c r="G16514" s="93"/>
      <c r="H16514" s="93"/>
      <c r="I16514" s="99"/>
      <c r="J16514" s="99"/>
      <c r="K16514" s="99"/>
      <c r="L16514" s="99"/>
      <c r="M16514" s="99"/>
      <c r="N16514" s="99"/>
      <c r="O16514" s="99"/>
      <c r="P16514" s="99"/>
      <c r="Q16514" s="99"/>
      <c r="R16514" s="99"/>
      <c r="S16514" s="99"/>
      <c r="T16514" s="99"/>
      <c r="U16514" s="99"/>
      <c r="V16514" s="99"/>
      <c r="W16514" s="99"/>
      <c r="X16514" s="99"/>
      <c r="Y16514" s="99"/>
      <c r="Z16514" s="99"/>
      <c r="AF16514" s="326"/>
    </row>
    <row r="16515" spans="1:32" x14ac:dyDescent="0.25">
      <c r="A16515" s="44" t="s">
        <v>7942</v>
      </c>
      <c r="B16515" s="44" t="s">
        <v>2622</v>
      </c>
      <c r="C16515" s="45" t="s">
        <v>2674</v>
      </c>
      <c r="D16515" s="45" t="s">
        <v>12177</v>
      </c>
      <c r="E16515" s="45" t="s">
        <v>15065</v>
      </c>
      <c r="F16515" s="93"/>
      <c r="G16515" s="93"/>
      <c r="H16515" s="93"/>
      <c r="I16515" s="99"/>
      <c r="J16515" s="99"/>
      <c r="K16515" s="99"/>
      <c r="L16515" s="99"/>
      <c r="M16515" s="99"/>
      <c r="N16515" s="99"/>
      <c r="O16515" s="99"/>
      <c r="P16515" s="99"/>
      <c r="Q16515" s="99"/>
      <c r="R16515" s="99"/>
      <c r="S16515" s="99"/>
      <c r="T16515" s="99"/>
      <c r="U16515" s="99"/>
      <c r="V16515" s="99"/>
      <c r="W16515" s="99"/>
      <c r="X16515" s="99"/>
      <c r="Y16515" s="99"/>
      <c r="Z16515" s="99"/>
      <c r="AF16515" s="326"/>
    </row>
    <row r="16516" spans="1:32" x14ac:dyDescent="0.25">
      <c r="A16516" s="44" t="s">
        <v>7942</v>
      </c>
      <c r="B16516" s="44" t="s">
        <v>5264</v>
      </c>
      <c r="C16516" s="45" t="s">
        <v>5319</v>
      </c>
      <c r="D16516" s="45" t="s">
        <v>12177</v>
      </c>
      <c r="E16516" s="46">
        <v>46477</v>
      </c>
      <c r="F16516" s="93"/>
      <c r="G16516" s="93"/>
      <c r="H16516" s="93"/>
      <c r="I16516" s="99"/>
      <c r="J16516" s="99"/>
      <c r="K16516" s="99"/>
      <c r="L16516" s="99"/>
      <c r="M16516" s="99"/>
      <c r="N16516" s="99"/>
      <c r="O16516" s="99"/>
      <c r="P16516" s="99"/>
      <c r="Q16516" s="99"/>
      <c r="R16516" s="99"/>
      <c r="S16516" s="99"/>
      <c r="T16516" s="99"/>
      <c r="U16516" s="99"/>
      <c r="V16516" s="99"/>
      <c r="W16516" s="99"/>
      <c r="X16516" s="99"/>
      <c r="Y16516" s="99"/>
      <c r="Z16516" s="99"/>
      <c r="AF16516" s="326"/>
    </row>
    <row r="16517" spans="1:32" x14ac:dyDescent="0.25">
      <c r="A16517" s="44" t="s">
        <v>7942</v>
      </c>
      <c r="B16517" s="44" t="s">
        <v>2622</v>
      </c>
      <c r="C16517" s="45" t="s">
        <v>2674</v>
      </c>
      <c r="D16517" s="93" t="s">
        <v>18817</v>
      </c>
      <c r="E16517" s="45" t="s">
        <v>15065</v>
      </c>
      <c r="F16517" s="379"/>
      <c r="G16517" s="379"/>
      <c r="H16517" s="379"/>
      <c r="I16517" s="380"/>
      <c r="J16517" s="380"/>
      <c r="K16517" s="380"/>
      <c r="L16517" s="380"/>
      <c r="M16517" s="380"/>
      <c r="N16517" s="380"/>
      <c r="O16517" s="380"/>
      <c r="P16517" s="380"/>
      <c r="Q16517" s="380"/>
      <c r="R16517" s="380"/>
      <c r="S16517" s="380"/>
      <c r="T16517" s="380"/>
      <c r="U16517" s="380"/>
      <c r="V16517" s="380"/>
      <c r="W16517" s="380"/>
      <c r="X16517" s="380"/>
      <c r="Y16517" s="380"/>
      <c r="Z16517" s="380"/>
      <c r="AA16517" s="380"/>
      <c r="AF16517" s="326"/>
    </row>
    <row r="16518" spans="1:32" x14ac:dyDescent="0.25">
      <c r="A16518" s="44" t="s">
        <v>7942</v>
      </c>
      <c r="B16518" s="44" t="s">
        <v>5264</v>
      </c>
      <c r="C16518" s="45" t="s">
        <v>5319</v>
      </c>
      <c r="D16518" s="93" t="s">
        <v>18817</v>
      </c>
      <c r="E16518" s="45" t="s">
        <v>5452</v>
      </c>
      <c r="F16518" s="379"/>
      <c r="G16518" s="379"/>
      <c r="H16518" s="379"/>
      <c r="I16518" s="380"/>
      <c r="J16518" s="380"/>
      <c r="K16518" s="380"/>
      <c r="L16518" s="380"/>
      <c r="M16518" s="380"/>
      <c r="N16518" s="380"/>
      <c r="O16518" s="380"/>
      <c r="P16518" s="380"/>
      <c r="Q16518" s="380"/>
      <c r="R16518" s="380"/>
      <c r="S16518" s="380"/>
      <c r="T16518" s="380"/>
      <c r="U16518" s="380"/>
      <c r="V16518" s="380"/>
      <c r="W16518" s="380"/>
      <c r="X16518" s="380"/>
      <c r="Y16518" s="380"/>
      <c r="Z16518" s="380"/>
      <c r="AA16518" s="380"/>
      <c r="AF16518" s="326"/>
    </row>
    <row r="16519" spans="1:32" x14ac:dyDescent="0.25">
      <c r="A16519" s="44" t="s">
        <v>7942</v>
      </c>
      <c r="B16519" s="44" t="s">
        <v>5264</v>
      </c>
      <c r="C16519" s="45" t="s">
        <v>5319</v>
      </c>
      <c r="D16519" s="45" t="s">
        <v>10697</v>
      </c>
      <c r="E16519" s="46">
        <v>46477</v>
      </c>
      <c r="F16519" s="93"/>
      <c r="G16519" s="93"/>
      <c r="H16519" s="93"/>
      <c r="I16519" s="99"/>
      <c r="J16519" s="99"/>
      <c r="K16519" s="99"/>
      <c r="L16519" s="44"/>
      <c r="M16519" s="57"/>
      <c r="N16519" s="99"/>
      <c r="O16519" s="99"/>
      <c r="P16519" s="99"/>
      <c r="Q16519" s="99"/>
      <c r="R16519" s="99"/>
      <c r="S16519" s="99"/>
      <c r="T16519" s="99"/>
      <c r="U16519" s="99"/>
      <c r="V16519" s="99"/>
      <c r="W16519" s="99"/>
      <c r="X16519" s="99"/>
      <c r="Y16519" s="99"/>
      <c r="Z16519" s="99"/>
      <c r="AF16519" s="326"/>
    </row>
    <row r="16520" spans="1:32" x14ac:dyDescent="0.25">
      <c r="A16520" s="44" t="s">
        <v>7942</v>
      </c>
      <c r="B16520" s="44" t="s">
        <v>2622</v>
      </c>
      <c r="C16520" s="45" t="s">
        <v>2674</v>
      </c>
      <c r="D16520" s="45" t="s">
        <v>10697</v>
      </c>
      <c r="E16520" s="45" t="s">
        <v>2624</v>
      </c>
      <c r="F16520" s="93"/>
      <c r="G16520" s="93"/>
      <c r="H16520" s="93"/>
      <c r="I16520" s="99"/>
      <c r="J16520" s="99"/>
      <c r="K16520" s="99"/>
      <c r="L16520" s="44"/>
      <c r="M16520" s="57"/>
      <c r="N16520" s="99"/>
      <c r="O16520" s="99"/>
      <c r="P16520" s="99"/>
      <c r="Q16520" s="99"/>
      <c r="R16520" s="99"/>
      <c r="S16520" s="99"/>
      <c r="T16520" s="99"/>
      <c r="U16520" s="99"/>
      <c r="V16520" s="99"/>
      <c r="W16520" s="99"/>
      <c r="X16520" s="99"/>
      <c r="Y16520" s="99"/>
      <c r="Z16520" s="99"/>
      <c r="AA16520" s="380"/>
      <c r="AF16520" s="326"/>
    </row>
    <row r="16521" spans="1:32" x14ac:dyDescent="0.3">
      <c r="A16521" s="372" t="s">
        <v>12078</v>
      </c>
      <c r="B16521" s="372" t="s">
        <v>3577</v>
      </c>
      <c r="C16521" s="125" t="s">
        <v>11919</v>
      </c>
      <c r="D16521" s="32" t="s">
        <v>20621</v>
      </c>
      <c r="E16521" s="125" t="s">
        <v>2686</v>
      </c>
      <c r="F16521" s="125" t="s">
        <v>1236</v>
      </c>
      <c r="G16521" s="125" t="s">
        <v>1237</v>
      </c>
      <c r="AF16521" s="326"/>
    </row>
    <row r="16522" spans="1:32" x14ac:dyDescent="0.25">
      <c r="A16522" s="44" t="s">
        <v>9732</v>
      </c>
      <c r="B16522" s="44" t="s">
        <v>16367</v>
      </c>
      <c r="C16522" s="45" t="s">
        <v>9967</v>
      </c>
      <c r="D16522" s="93" t="s">
        <v>3876</v>
      </c>
      <c r="E16522" s="359">
        <f>DATE(2027,5,26)</f>
        <v>46533</v>
      </c>
      <c r="F16522" s="93"/>
      <c r="G16522" s="93"/>
      <c r="H16522" s="93"/>
      <c r="I16522" s="99"/>
      <c r="J16522" s="99"/>
      <c r="K16522" s="99"/>
      <c r="L16522" s="99"/>
      <c r="M16522" s="99"/>
      <c r="N16522" s="99"/>
      <c r="O16522" s="99"/>
      <c r="P16522" s="99"/>
      <c r="Q16522" s="99"/>
      <c r="R16522" s="99"/>
      <c r="S16522" s="99"/>
      <c r="T16522" s="99"/>
      <c r="U16522" s="99"/>
      <c r="V16522" s="99"/>
      <c r="W16522" s="99"/>
      <c r="X16522" s="99"/>
      <c r="Y16522" s="99"/>
      <c r="Z16522" s="99"/>
      <c r="AF16522" s="326"/>
    </row>
    <row r="16523" spans="1:32" x14ac:dyDescent="0.25">
      <c r="A16523" s="44" t="s">
        <v>19814</v>
      </c>
      <c r="B16523" s="44" t="s">
        <v>18842</v>
      </c>
      <c r="C16523" s="45">
        <v>26020101</v>
      </c>
      <c r="D16523" s="45" t="s">
        <v>12340</v>
      </c>
      <c r="E16523" s="45" t="s">
        <v>10021</v>
      </c>
      <c r="AF16523" s="326"/>
    </row>
    <row r="16524" spans="1:32" x14ac:dyDescent="0.25">
      <c r="A16524" s="44" t="s">
        <v>19814</v>
      </c>
      <c r="B16524" s="44" t="s">
        <v>7119</v>
      </c>
      <c r="C16524" s="45">
        <v>26020102</v>
      </c>
      <c r="D16524" s="45" t="s">
        <v>12340</v>
      </c>
      <c r="E16524" s="45" t="s">
        <v>10021</v>
      </c>
      <c r="AF16524" s="326"/>
    </row>
    <row r="16525" spans="1:32" x14ac:dyDescent="0.25">
      <c r="A16525" s="44" t="s">
        <v>11708</v>
      </c>
      <c r="B16525" s="44" t="s">
        <v>10020</v>
      </c>
      <c r="C16525" s="45">
        <v>24010401</v>
      </c>
      <c r="D16525" s="45" t="s">
        <v>12340</v>
      </c>
      <c r="E16525" s="45" t="s">
        <v>10021</v>
      </c>
      <c r="AF16525" s="326"/>
    </row>
    <row r="16526" spans="1:32" x14ac:dyDescent="0.3">
      <c r="A16526" s="385" t="s">
        <v>14192</v>
      </c>
      <c r="B16526" s="385" t="s">
        <v>1339</v>
      </c>
      <c r="C16526" s="387">
        <v>24027</v>
      </c>
      <c r="D16526" s="93" t="s">
        <v>5007</v>
      </c>
      <c r="E16526" s="388">
        <v>46507</v>
      </c>
      <c r="AF16526" s="326"/>
    </row>
    <row r="16527" spans="1:32" x14ac:dyDescent="0.25">
      <c r="A16527" s="44" t="s">
        <v>5827</v>
      </c>
      <c r="B16527" s="44" t="s">
        <v>20353</v>
      </c>
      <c r="C16527" s="45" t="s">
        <v>20354</v>
      </c>
      <c r="D16527" s="32" t="s">
        <v>12570</v>
      </c>
      <c r="E16527" s="46">
        <v>46507</v>
      </c>
      <c r="AF16527" s="326"/>
    </row>
    <row r="16528" spans="1:32" x14ac:dyDescent="0.25">
      <c r="A16528" s="44" t="s">
        <v>5827</v>
      </c>
      <c r="B16528" s="44" t="s">
        <v>20368</v>
      </c>
      <c r="C16528" s="45" t="s">
        <v>5829</v>
      </c>
      <c r="D16528" s="32" t="s">
        <v>12570</v>
      </c>
      <c r="E16528" s="46">
        <v>46507</v>
      </c>
      <c r="AF16528" s="326"/>
    </row>
    <row r="16529" spans="1:32" x14ac:dyDescent="0.25">
      <c r="A16529" s="44" t="s">
        <v>5827</v>
      </c>
      <c r="B16529" s="44" t="s">
        <v>20372</v>
      </c>
      <c r="C16529" s="45" t="s">
        <v>10496</v>
      </c>
      <c r="D16529" s="32" t="s">
        <v>12570</v>
      </c>
      <c r="E16529" s="46">
        <v>46538</v>
      </c>
      <c r="AF16529" s="326"/>
    </row>
    <row r="16530" spans="1:32" x14ac:dyDescent="0.25">
      <c r="A16530" s="44" t="s">
        <v>5827</v>
      </c>
      <c r="B16530" s="44" t="s">
        <v>20377</v>
      </c>
      <c r="C16530" s="45" t="s">
        <v>5842</v>
      </c>
      <c r="D16530" s="32" t="s">
        <v>12570</v>
      </c>
      <c r="E16530" s="46">
        <v>46265</v>
      </c>
      <c r="AF16530" s="326"/>
    </row>
    <row r="16531" spans="1:32" x14ac:dyDescent="0.25">
      <c r="A16531" s="44" t="s">
        <v>5827</v>
      </c>
      <c r="B16531" s="44" t="s">
        <v>20378</v>
      </c>
      <c r="C16531" s="45" t="s">
        <v>17901</v>
      </c>
      <c r="D16531" s="32" t="s">
        <v>12570</v>
      </c>
      <c r="E16531" s="46">
        <v>46446</v>
      </c>
      <c r="AF16531" s="326"/>
    </row>
    <row r="16532" spans="1:32" x14ac:dyDescent="0.25">
      <c r="A16532" s="44" t="s">
        <v>5827</v>
      </c>
      <c r="B16532" s="44" t="s">
        <v>20387</v>
      </c>
      <c r="C16532" s="45" t="s">
        <v>7901</v>
      </c>
      <c r="D16532" s="32" t="s">
        <v>12570</v>
      </c>
      <c r="E16532" s="46">
        <v>46265</v>
      </c>
      <c r="AF16532" s="326"/>
    </row>
    <row r="16533" spans="1:32" x14ac:dyDescent="0.3">
      <c r="A16533" s="372" t="s">
        <v>20206</v>
      </c>
      <c r="B16533" s="372" t="s">
        <v>1214</v>
      </c>
      <c r="C16533" s="125" t="s">
        <v>18610</v>
      </c>
      <c r="D16533" s="32" t="s">
        <v>20621</v>
      </c>
      <c r="E16533" s="125" t="s">
        <v>8976</v>
      </c>
      <c r="F16533" s="125" t="s">
        <v>1236</v>
      </c>
      <c r="G16533" s="125" t="s">
        <v>1237</v>
      </c>
      <c r="AF16533" s="326"/>
    </row>
    <row r="16534" spans="1:32" x14ac:dyDescent="0.25">
      <c r="A16534" s="44" t="s">
        <v>19815</v>
      </c>
      <c r="B16534" s="44" t="s">
        <v>18840</v>
      </c>
      <c r="C16534" s="45">
        <v>260202</v>
      </c>
      <c r="D16534" s="45" t="s">
        <v>12340</v>
      </c>
      <c r="E16534" s="45" t="s">
        <v>10021</v>
      </c>
      <c r="AF16534" s="326"/>
    </row>
    <row r="16535" spans="1:32" x14ac:dyDescent="0.25">
      <c r="A16535" s="44" t="s">
        <v>19815</v>
      </c>
      <c r="B16535" s="44" t="s">
        <v>10031</v>
      </c>
      <c r="C16535" s="45">
        <v>260105</v>
      </c>
      <c r="D16535" s="45" t="s">
        <v>12340</v>
      </c>
      <c r="E16535" s="45" t="s">
        <v>19008</v>
      </c>
      <c r="AF16535" s="326"/>
    </row>
    <row r="16536" spans="1:32" x14ac:dyDescent="0.25">
      <c r="A16536" s="44" t="s">
        <v>19816</v>
      </c>
      <c r="B16536" s="44" t="s">
        <v>5639</v>
      </c>
      <c r="C16536" s="45">
        <v>26010401</v>
      </c>
      <c r="D16536" s="45" t="s">
        <v>12340</v>
      </c>
      <c r="E16536" s="45" t="s">
        <v>18836</v>
      </c>
      <c r="AF16536" s="326"/>
    </row>
    <row r="16537" spans="1:32" x14ac:dyDescent="0.25">
      <c r="A16537" s="44" t="s">
        <v>19816</v>
      </c>
      <c r="B16537" s="44" t="s">
        <v>3298</v>
      </c>
      <c r="C16537" s="45">
        <v>26010402</v>
      </c>
      <c r="D16537" s="45" t="s">
        <v>12340</v>
      </c>
      <c r="E16537" s="45" t="s">
        <v>18836</v>
      </c>
      <c r="AF16537" s="326"/>
    </row>
    <row r="16538" spans="1:32" x14ac:dyDescent="0.25">
      <c r="A16538" s="44" t="s">
        <v>41</v>
      </c>
      <c r="B16538" s="44" t="s">
        <v>1951</v>
      </c>
      <c r="C16538" s="45" t="s">
        <v>11250</v>
      </c>
      <c r="D16538" s="46" t="s">
        <v>13037</v>
      </c>
      <c r="E16538" s="46">
        <v>46234</v>
      </c>
      <c r="AF16538" s="326"/>
    </row>
    <row r="16539" spans="1:32" x14ac:dyDescent="0.25">
      <c r="A16539" s="44" t="s">
        <v>17285</v>
      </c>
      <c r="B16539" s="44" t="s">
        <v>3597</v>
      </c>
      <c r="C16539" s="45">
        <v>250503</v>
      </c>
      <c r="D16539" s="45" t="s">
        <v>12340</v>
      </c>
      <c r="E16539" s="45" t="s">
        <v>16904</v>
      </c>
      <c r="AF16539" s="326"/>
    </row>
    <row r="16540" spans="1:32" x14ac:dyDescent="0.3">
      <c r="A16540" s="372" t="s">
        <v>12079</v>
      </c>
      <c r="B16540" s="372" t="s">
        <v>1224</v>
      </c>
      <c r="C16540" s="125" t="s">
        <v>11961</v>
      </c>
      <c r="D16540" s="32" t="s">
        <v>20621</v>
      </c>
      <c r="E16540" s="125" t="s">
        <v>2686</v>
      </c>
      <c r="F16540" s="125" t="s">
        <v>1236</v>
      </c>
      <c r="G16540" s="125" t="s">
        <v>1236</v>
      </c>
      <c r="AF16540" s="326"/>
    </row>
    <row r="16541" spans="1:32" x14ac:dyDescent="0.25">
      <c r="A16541" s="44" t="s">
        <v>14989</v>
      </c>
      <c r="B16541" s="44" t="s">
        <v>15876</v>
      </c>
      <c r="C16541" s="45" t="s">
        <v>5418</v>
      </c>
      <c r="D16541" s="93" t="s">
        <v>3876</v>
      </c>
      <c r="E16541" s="359">
        <f>DATE(2028,1,13)</f>
        <v>46765</v>
      </c>
      <c r="F16541" s="93"/>
      <c r="G16541" s="93"/>
      <c r="H16541" s="93"/>
      <c r="I16541" s="99"/>
      <c r="J16541" s="99"/>
      <c r="K16541" s="99"/>
      <c r="L16541" s="99"/>
      <c r="M16541" s="99"/>
      <c r="N16541" s="99"/>
      <c r="O16541" s="99"/>
      <c r="P16541" s="99"/>
      <c r="Q16541" s="99"/>
      <c r="R16541" s="99"/>
      <c r="S16541" s="99"/>
      <c r="T16541" s="99"/>
      <c r="U16541" s="99"/>
      <c r="V16541" s="99"/>
      <c r="W16541" s="99"/>
      <c r="X16541" s="99"/>
      <c r="Y16541" s="99"/>
      <c r="Z16541" s="99"/>
      <c r="AF16541" s="326"/>
    </row>
    <row r="16542" spans="1:32" x14ac:dyDescent="0.25">
      <c r="A16542" s="44" t="s">
        <v>315</v>
      </c>
      <c r="B16542" s="44" t="s">
        <v>8232</v>
      </c>
      <c r="C16542" s="45" t="s">
        <v>7920</v>
      </c>
      <c r="D16542" s="93" t="s">
        <v>18817</v>
      </c>
      <c r="E16542" s="45" t="s">
        <v>5444</v>
      </c>
      <c r="F16542" s="379"/>
      <c r="G16542" s="379"/>
      <c r="H16542" s="379"/>
      <c r="I16542" s="380"/>
      <c r="J16542" s="380"/>
      <c r="K16542" s="380"/>
      <c r="L16542" s="380"/>
      <c r="M16542" s="380"/>
      <c r="N16542" s="380"/>
      <c r="O16542" s="380"/>
      <c r="P16542" s="380"/>
      <c r="Q16542" s="380"/>
      <c r="R16542" s="380"/>
      <c r="S16542" s="380"/>
      <c r="T16542" s="380"/>
      <c r="U16542" s="380"/>
      <c r="V16542" s="380"/>
      <c r="W16542" s="380"/>
      <c r="X16542" s="380"/>
      <c r="Y16542" s="380"/>
      <c r="Z16542" s="380"/>
      <c r="AA16542" s="380"/>
      <c r="AF16542" s="326"/>
    </row>
    <row r="16543" spans="1:32" x14ac:dyDescent="0.25">
      <c r="A16543" s="44" t="s">
        <v>315</v>
      </c>
      <c r="B16543" s="44" t="s">
        <v>8232</v>
      </c>
      <c r="C16543" s="45" t="s">
        <v>7920</v>
      </c>
      <c r="D16543" s="45" t="s">
        <v>10697</v>
      </c>
      <c r="E16543" s="45" t="s">
        <v>7121</v>
      </c>
      <c r="F16543" s="93"/>
      <c r="G16543" s="93"/>
      <c r="H16543" s="93"/>
      <c r="I16543" s="99"/>
      <c r="J16543" s="99"/>
      <c r="K16543" s="99"/>
      <c r="L16543" s="44"/>
      <c r="M16543" s="57"/>
      <c r="N16543" s="99"/>
      <c r="O16543" s="99"/>
      <c r="P16543" s="99"/>
      <c r="Q16543" s="99"/>
      <c r="R16543" s="99"/>
      <c r="S16543" s="99"/>
      <c r="T16543" s="99"/>
      <c r="U16543" s="99"/>
      <c r="V16543" s="99"/>
      <c r="W16543" s="99"/>
      <c r="X16543" s="99"/>
      <c r="Y16543" s="99"/>
      <c r="Z16543" s="99"/>
      <c r="AA16543" s="380"/>
      <c r="AF16543" s="326"/>
    </row>
    <row r="16544" spans="1:32" x14ac:dyDescent="0.25">
      <c r="A16544" s="120" t="s">
        <v>2705</v>
      </c>
      <c r="B16544" s="114" t="s">
        <v>2098</v>
      </c>
      <c r="C16544" s="106" t="s">
        <v>2099</v>
      </c>
      <c r="D16544" s="93" t="s">
        <v>1443</v>
      </c>
      <c r="E16544" s="115">
        <v>46234</v>
      </c>
      <c r="F16544" s="93"/>
      <c r="G16544" s="93"/>
      <c r="H16544" s="93"/>
      <c r="I16544" s="99"/>
      <c r="J16544" s="99"/>
      <c r="K16544" s="99"/>
      <c r="L16544" s="44"/>
      <c r="M16544" s="57"/>
      <c r="N16544" s="99"/>
      <c r="O16544" s="99"/>
      <c r="P16544" s="99"/>
      <c r="Q16544" s="99"/>
      <c r="R16544" s="99"/>
      <c r="S16544" s="99"/>
      <c r="T16544" s="99"/>
      <c r="U16544" s="99"/>
      <c r="V16544" s="99"/>
      <c r="W16544" s="99"/>
      <c r="X16544" s="99"/>
      <c r="Y16544" s="99"/>
      <c r="Z16544" s="99"/>
      <c r="AA16544" s="380"/>
      <c r="AF16544" s="326"/>
    </row>
    <row r="16545" spans="1:32" x14ac:dyDescent="0.25">
      <c r="A16545" s="44" t="s">
        <v>9733</v>
      </c>
      <c r="B16545" s="44" t="s">
        <v>16368</v>
      </c>
      <c r="C16545" s="45" t="s">
        <v>9968</v>
      </c>
      <c r="D16545" s="93" t="s">
        <v>3876</v>
      </c>
      <c r="E16545" s="359">
        <f>DATE(2027,11,8)</f>
        <v>46699</v>
      </c>
      <c r="F16545" s="93"/>
      <c r="G16545" s="93"/>
      <c r="H16545" s="93"/>
      <c r="I16545" s="99"/>
      <c r="J16545" s="99"/>
      <c r="K16545" s="99"/>
      <c r="L16545" s="99"/>
      <c r="M16545" s="99"/>
      <c r="N16545" s="99"/>
      <c r="O16545" s="99"/>
      <c r="P16545" s="99"/>
      <c r="Q16545" s="99"/>
      <c r="R16545" s="99"/>
      <c r="S16545" s="99"/>
      <c r="T16545" s="99"/>
      <c r="U16545" s="99"/>
      <c r="V16545" s="99"/>
      <c r="W16545" s="99"/>
      <c r="X16545" s="99"/>
      <c r="Y16545" s="99"/>
      <c r="Z16545" s="99"/>
      <c r="AF16545" s="326"/>
    </row>
    <row r="16546" spans="1:32" x14ac:dyDescent="0.25">
      <c r="A16546" s="44" t="s">
        <v>12898</v>
      </c>
      <c r="B16546" s="44" t="s">
        <v>5230</v>
      </c>
      <c r="C16546" s="45" t="s">
        <v>5232</v>
      </c>
      <c r="D16546" s="45" t="s">
        <v>12177</v>
      </c>
      <c r="E16546" s="45" t="s">
        <v>4375</v>
      </c>
      <c r="F16546" s="93"/>
      <c r="G16546" s="93"/>
      <c r="H16546" s="93"/>
      <c r="I16546" s="99"/>
      <c r="J16546" s="99"/>
      <c r="K16546" s="99"/>
      <c r="L16546" s="99"/>
      <c r="M16546" s="99"/>
      <c r="N16546" s="99"/>
      <c r="O16546" s="99"/>
      <c r="P16546" s="99"/>
      <c r="Q16546" s="99"/>
      <c r="R16546" s="99"/>
      <c r="S16546" s="99"/>
      <c r="T16546" s="99"/>
      <c r="U16546" s="99"/>
      <c r="V16546" s="99"/>
      <c r="W16546" s="99"/>
      <c r="X16546" s="99"/>
      <c r="Y16546" s="99"/>
      <c r="Z16546" s="99"/>
      <c r="AF16546" s="326"/>
    </row>
    <row r="16547" spans="1:32" x14ac:dyDescent="0.25">
      <c r="A16547" s="44" t="s">
        <v>12898</v>
      </c>
      <c r="B16547" s="44" t="s">
        <v>1606</v>
      </c>
      <c r="C16547" s="45" t="s">
        <v>1828</v>
      </c>
      <c r="D16547" s="45" t="s">
        <v>12177</v>
      </c>
      <c r="E16547" s="45" t="s">
        <v>10636</v>
      </c>
      <c r="F16547" s="93"/>
      <c r="G16547" s="93"/>
      <c r="H16547" s="93"/>
      <c r="I16547" s="99"/>
      <c r="J16547" s="99"/>
      <c r="K16547" s="99"/>
      <c r="L16547" s="99"/>
      <c r="M16547" s="99"/>
      <c r="N16547" s="99"/>
      <c r="O16547" s="99"/>
      <c r="P16547" s="99"/>
      <c r="Q16547" s="99"/>
      <c r="R16547" s="99"/>
      <c r="S16547" s="99"/>
      <c r="T16547" s="99"/>
      <c r="U16547" s="99"/>
      <c r="V16547" s="99"/>
      <c r="W16547" s="99"/>
      <c r="X16547" s="99"/>
      <c r="Y16547" s="99"/>
      <c r="Z16547" s="99"/>
      <c r="AF16547" s="326"/>
    </row>
    <row r="16548" spans="1:32" x14ac:dyDescent="0.25">
      <c r="A16548" s="44" t="s">
        <v>12898</v>
      </c>
      <c r="B16548" s="44" t="s">
        <v>12141</v>
      </c>
      <c r="C16548" s="45" t="s">
        <v>12142</v>
      </c>
      <c r="D16548" s="45" t="s">
        <v>12177</v>
      </c>
      <c r="E16548" s="45" t="s">
        <v>12143</v>
      </c>
      <c r="F16548" s="93"/>
      <c r="G16548" s="93"/>
      <c r="H16548" s="93"/>
      <c r="I16548" s="99"/>
      <c r="J16548" s="99"/>
      <c r="K16548" s="99"/>
      <c r="L16548" s="99"/>
      <c r="M16548" s="99"/>
      <c r="N16548" s="99"/>
      <c r="O16548" s="99"/>
      <c r="P16548" s="99"/>
      <c r="Q16548" s="99"/>
      <c r="R16548" s="99"/>
      <c r="S16548" s="99"/>
      <c r="T16548" s="99"/>
      <c r="U16548" s="99"/>
      <c r="V16548" s="99"/>
      <c r="W16548" s="99"/>
      <c r="X16548" s="99"/>
      <c r="Y16548" s="99"/>
      <c r="Z16548" s="99"/>
      <c r="AF16548" s="326"/>
    </row>
    <row r="16549" spans="1:32" x14ac:dyDescent="0.25">
      <c r="A16549" s="44" t="s">
        <v>12898</v>
      </c>
      <c r="B16549" s="44" t="s">
        <v>5230</v>
      </c>
      <c r="C16549" s="45" t="s">
        <v>5232</v>
      </c>
      <c r="D16549" s="93" t="s">
        <v>18817</v>
      </c>
      <c r="E16549" s="45" t="s">
        <v>4375</v>
      </c>
      <c r="F16549" s="379"/>
      <c r="G16549" s="379"/>
      <c r="H16549" s="379"/>
      <c r="I16549" s="380"/>
      <c r="J16549" s="380"/>
      <c r="K16549" s="380"/>
      <c r="L16549" s="380"/>
      <c r="M16549" s="380"/>
      <c r="N16549" s="380"/>
      <c r="O16549" s="380"/>
      <c r="P16549" s="380"/>
      <c r="Q16549" s="380"/>
      <c r="R16549" s="380"/>
      <c r="S16549" s="380"/>
      <c r="T16549" s="380"/>
      <c r="U16549" s="380"/>
      <c r="V16549" s="380"/>
      <c r="W16549" s="380"/>
      <c r="X16549" s="380"/>
      <c r="Y16549" s="380"/>
      <c r="Z16549" s="380"/>
      <c r="AA16549" s="380"/>
      <c r="AF16549" s="326"/>
    </row>
    <row r="16550" spans="1:32" x14ac:dyDescent="0.25">
      <c r="A16550" s="44" t="s">
        <v>12898</v>
      </c>
      <c r="B16550" s="44" t="s">
        <v>12141</v>
      </c>
      <c r="C16550" s="45" t="s">
        <v>12142</v>
      </c>
      <c r="D16550" s="93" t="s">
        <v>18817</v>
      </c>
      <c r="E16550" s="45" t="s">
        <v>12143</v>
      </c>
      <c r="F16550" s="379"/>
      <c r="G16550" s="379"/>
      <c r="H16550" s="379"/>
      <c r="I16550" s="380"/>
      <c r="J16550" s="380"/>
      <c r="K16550" s="380"/>
      <c r="L16550" s="380"/>
      <c r="M16550" s="380"/>
      <c r="N16550" s="380"/>
      <c r="O16550" s="380"/>
      <c r="P16550" s="380"/>
      <c r="Q16550" s="380"/>
      <c r="R16550" s="380"/>
      <c r="S16550" s="380"/>
      <c r="T16550" s="380"/>
      <c r="U16550" s="380"/>
      <c r="V16550" s="380"/>
      <c r="W16550" s="380"/>
      <c r="X16550" s="380"/>
      <c r="Y16550" s="380"/>
      <c r="Z16550" s="380"/>
      <c r="AA16550" s="380"/>
      <c r="AF16550" s="326"/>
    </row>
    <row r="16551" spans="1:32" ht="14.4" x14ac:dyDescent="0.3">
      <c r="A16551" s="385" t="s">
        <v>133</v>
      </c>
      <c r="B16551" s="385" t="s">
        <v>1369</v>
      </c>
      <c r="C16551" s="387" t="s">
        <v>4991</v>
      </c>
      <c r="D16551" s="93" t="s">
        <v>5007</v>
      </c>
      <c r="E16551" s="389" t="s">
        <v>10500</v>
      </c>
      <c r="AF16551" s="326"/>
    </row>
    <row r="16552" spans="1:32" x14ac:dyDescent="0.25">
      <c r="A16552" s="44" t="s">
        <v>133</v>
      </c>
      <c r="B16552" s="44" t="s">
        <v>20398</v>
      </c>
      <c r="C16552" s="45" t="s">
        <v>14082</v>
      </c>
      <c r="D16552" s="32" t="s">
        <v>12570</v>
      </c>
      <c r="E16552" s="46">
        <v>46418</v>
      </c>
      <c r="AF16552" s="326"/>
    </row>
    <row r="16553" spans="1:32" x14ac:dyDescent="0.25">
      <c r="A16553" s="44" t="s">
        <v>133</v>
      </c>
      <c r="B16553" s="44" t="s">
        <v>2433</v>
      </c>
      <c r="C16553" s="45">
        <v>230105</v>
      </c>
      <c r="D16553" s="45" t="s">
        <v>12340</v>
      </c>
      <c r="E16553" s="45" t="s">
        <v>5580</v>
      </c>
      <c r="AF16553" s="326"/>
    </row>
    <row r="16554" spans="1:32" x14ac:dyDescent="0.25">
      <c r="A16554" s="57" t="s">
        <v>133</v>
      </c>
      <c r="B16554" s="44" t="s">
        <v>5230</v>
      </c>
      <c r="C16554" s="45" t="s">
        <v>5232</v>
      </c>
      <c r="D16554" s="45" t="s">
        <v>10697</v>
      </c>
      <c r="E16554" s="45" t="s">
        <v>5073</v>
      </c>
      <c r="F16554" s="93"/>
      <c r="G16554" s="93"/>
      <c r="H16554" s="93"/>
      <c r="I16554" s="99"/>
      <c r="J16554" s="99"/>
      <c r="K16554" s="99"/>
      <c r="L16554" s="44"/>
      <c r="M16554" s="57"/>
      <c r="N16554" s="99"/>
      <c r="O16554" s="99"/>
      <c r="P16554" s="99"/>
      <c r="Q16554" s="99"/>
      <c r="R16554" s="99"/>
      <c r="S16554" s="99"/>
      <c r="T16554" s="99"/>
      <c r="U16554" s="99"/>
      <c r="V16554" s="99"/>
      <c r="W16554" s="99"/>
      <c r="X16554" s="99"/>
      <c r="Y16554" s="99"/>
      <c r="Z16554" s="99"/>
      <c r="AF16554" s="326"/>
    </row>
    <row r="16555" spans="1:32" x14ac:dyDescent="0.25">
      <c r="A16555" s="57" t="s">
        <v>133</v>
      </c>
      <c r="B16555" s="44" t="s">
        <v>1606</v>
      </c>
      <c r="C16555" s="45" t="s">
        <v>1828</v>
      </c>
      <c r="D16555" s="45" t="s">
        <v>10697</v>
      </c>
      <c r="E16555" s="45" t="s">
        <v>10636</v>
      </c>
      <c r="F16555" s="93"/>
      <c r="G16555" s="93"/>
      <c r="H16555" s="93"/>
      <c r="I16555" s="99"/>
      <c r="J16555" s="99"/>
      <c r="K16555" s="99"/>
      <c r="L16555" s="44"/>
      <c r="M16555" s="57"/>
      <c r="N16555" s="99"/>
      <c r="O16555" s="99"/>
      <c r="P16555" s="99"/>
      <c r="Q16555" s="99"/>
      <c r="R16555" s="99"/>
      <c r="S16555" s="99"/>
      <c r="T16555" s="99"/>
      <c r="U16555" s="99"/>
      <c r="V16555" s="99"/>
      <c r="W16555" s="99"/>
      <c r="X16555" s="99"/>
      <c r="Y16555" s="99"/>
      <c r="Z16555" s="99"/>
      <c r="AF16555" s="326"/>
    </row>
    <row r="16556" spans="1:32" x14ac:dyDescent="0.3">
      <c r="A16556" s="92" t="s">
        <v>14006</v>
      </c>
      <c r="B16556" s="92" t="s">
        <v>14005</v>
      </c>
      <c r="C16556" s="349" t="s">
        <v>4991</v>
      </c>
      <c r="D16556" s="349" t="s">
        <v>14041</v>
      </c>
      <c r="E16556" s="351">
        <v>46387</v>
      </c>
      <c r="F16556" s="93"/>
      <c r="G16556" s="93"/>
      <c r="H16556" s="93"/>
      <c r="I16556" s="99"/>
      <c r="J16556" s="99"/>
      <c r="K16556" s="99"/>
      <c r="L16556" s="99"/>
      <c r="M16556" s="99"/>
      <c r="N16556" s="99"/>
      <c r="O16556" s="99"/>
      <c r="P16556" s="99"/>
      <c r="Q16556" s="99"/>
      <c r="R16556" s="99"/>
      <c r="S16556" s="99"/>
      <c r="T16556" s="99"/>
      <c r="U16556" s="99"/>
      <c r="V16556" s="99"/>
      <c r="W16556" s="99"/>
      <c r="X16556" s="99"/>
      <c r="Y16556" s="99"/>
      <c r="Z16556" s="99"/>
      <c r="AA16556" s="380"/>
      <c r="AF16556" s="326"/>
    </row>
    <row r="16557" spans="1:32" x14ac:dyDescent="0.25">
      <c r="A16557" s="44" t="s">
        <v>9734</v>
      </c>
      <c r="B16557" s="44" t="s">
        <v>15984</v>
      </c>
      <c r="C16557" s="45" t="s">
        <v>9969</v>
      </c>
      <c r="D16557" s="93" t="s">
        <v>3876</v>
      </c>
      <c r="E16557" s="359">
        <f>DATE(2028,2,27)</f>
        <v>46810</v>
      </c>
      <c r="F16557" s="93"/>
      <c r="G16557" s="93"/>
      <c r="H16557" s="93"/>
      <c r="I16557" s="99"/>
      <c r="J16557" s="99"/>
      <c r="K16557" s="99"/>
      <c r="L16557" s="99"/>
      <c r="M16557" s="99"/>
      <c r="N16557" s="99"/>
      <c r="O16557" s="99"/>
      <c r="P16557" s="99"/>
      <c r="Q16557" s="99"/>
      <c r="R16557" s="99"/>
      <c r="S16557" s="99"/>
      <c r="T16557" s="99"/>
      <c r="U16557" s="99"/>
      <c r="V16557" s="99"/>
      <c r="W16557" s="99"/>
      <c r="X16557" s="99"/>
      <c r="Y16557" s="99"/>
      <c r="Z16557" s="99"/>
      <c r="AF16557" s="326"/>
    </row>
    <row r="16558" spans="1:32" x14ac:dyDescent="0.25">
      <c r="A16558" s="44" t="s">
        <v>11709</v>
      </c>
      <c r="B16558" s="44" t="s">
        <v>11299</v>
      </c>
      <c r="C16558" s="45">
        <v>24020301</v>
      </c>
      <c r="D16558" s="45" t="s">
        <v>12340</v>
      </c>
      <c r="E16558" s="45" t="s">
        <v>5444</v>
      </c>
      <c r="AF16558" s="326"/>
    </row>
    <row r="16559" spans="1:32" x14ac:dyDescent="0.25">
      <c r="A16559" s="44" t="s">
        <v>11709</v>
      </c>
      <c r="B16559" s="44" t="s">
        <v>3299</v>
      </c>
      <c r="C16559" s="45">
        <v>24020302</v>
      </c>
      <c r="D16559" s="45" t="s">
        <v>12340</v>
      </c>
      <c r="E16559" s="45" t="s">
        <v>5444</v>
      </c>
      <c r="AF16559" s="326"/>
    </row>
    <row r="16560" spans="1:32" x14ac:dyDescent="0.25">
      <c r="A16560" s="44" t="s">
        <v>11709</v>
      </c>
      <c r="B16560" s="44" t="s">
        <v>10020</v>
      </c>
      <c r="C16560" s="45">
        <v>24010401</v>
      </c>
      <c r="D16560" s="45" t="s">
        <v>12340</v>
      </c>
      <c r="E16560" s="45" t="s">
        <v>10021</v>
      </c>
      <c r="AF16560" s="326"/>
    </row>
    <row r="16561" spans="1:32" x14ac:dyDescent="0.25">
      <c r="A16561" s="44" t="s">
        <v>11709</v>
      </c>
      <c r="B16561" s="44" t="s">
        <v>3298</v>
      </c>
      <c r="C16561" s="45">
        <v>24010402</v>
      </c>
      <c r="D16561" s="45" t="s">
        <v>12340</v>
      </c>
      <c r="E16561" s="45" t="s">
        <v>10021</v>
      </c>
      <c r="AF16561" s="326"/>
    </row>
    <row r="16562" spans="1:32" x14ac:dyDescent="0.25">
      <c r="A16562" s="135" t="s">
        <v>6196</v>
      </c>
      <c r="B16562" s="131" t="s">
        <v>6186</v>
      </c>
      <c r="C16562" s="93" t="s">
        <v>6187</v>
      </c>
      <c r="D16562" s="93" t="s">
        <v>1250</v>
      </c>
      <c r="E16562" s="94">
        <v>46341</v>
      </c>
      <c r="F16562" s="93"/>
      <c r="G16562" s="93"/>
      <c r="H16562" s="93"/>
      <c r="I16562" s="99"/>
      <c r="J16562" s="99"/>
      <c r="K16562" s="99"/>
      <c r="L16562" s="44"/>
      <c r="M16562" s="57"/>
      <c r="N16562" s="99"/>
      <c r="O16562" s="99"/>
      <c r="P16562" s="99"/>
      <c r="Q16562" s="99"/>
      <c r="R16562" s="99"/>
      <c r="S16562" s="99"/>
      <c r="T16562" s="99"/>
      <c r="U16562" s="99"/>
      <c r="V16562" s="99"/>
      <c r="W16562" s="99"/>
      <c r="X16562" s="99"/>
      <c r="Y16562" s="99"/>
      <c r="Z16562" s="99"/>
      <c r="AA16562" s="380"/>
      <c r="AF16562" s="326"/>
    </row>
    <row r="16563" spans="1:32" x14ac:dyDescent="0.25">
      <c r="A16563" s="44" t="s">
        <v>900</v>
      </c>
      <c r="B16563" s="92" t="s">
        <v>10390</v>
      </c>
      <c r="C16563" s="56" t="s">
        <v>10124</v>
      </c>
      <c r="D16563" s="146" t="s">
        <v>10389</v>
      </c>
      <c r="E16563" s="107">
        <v>45838</v>
      </c>
      <c r="F16563" s="93"/>
      <c r="G16563" s="93"/>
      <c r="H16563" s="93"/>
      <c r="I16563" s="99"/>
      <c r="J16563" s="99"/>
      <c r="K16563" s="99"/>
      <c r="L16563" s="44"/>
      <c r="M16563" s="57"/>
      <c r="N16563" s="99"/>
      <c r="O16563" s="99"/>
      <c r="P16563" s="99"/>
      <c r="Q16563" s="99"/>
      <c r="R16563" s="99"/>
      <c r="S16563" s="99"/>
      <c r="T16563" s="99"/>
      <c r="U16563" s="99"/>
      <c r="V16563" s="99"/>
      <c r="W16563" s="99"/>
      <c r="X16563" s="99"/>
      <c r="Y16563" s="99"/>
      <c r="Z16563" s="99"/>
      <c r="AF16563" s="326"/>
    </row>
    <row r="16564" spans="1:32" x14ac:dyDescent="0.25">
      <c r="A16564" s="44" t="s">
        <v>900</v>
      </c>
      <c r="B16564" s="44" t="s">
        <v>11297</v>
      </c>
      <c r="C16564" s="45">
        <v>240501</v>
      </c>
      <c r="D16564" s="45" t="s">
        <v>12340</v>
      </c>
      <c r="E16564" s="45" t="s">
        <v>11298</v>
      </c>
      <c r="AF16564" s="326"/>
    </row>
    <row r="16565" spans="1:32" x14ac:dyDescent="0.25">
      <c r="A16565" s="44" t="s">
        <v>900</v>
      </c>
      <c r="B16565" s="44" t="s">
        <v>4552</v>
      </c>
      <c r="C16565" s="45">
        <v>24050402</v>
      </c>
      <c r="D16565" s="45" t="s">
        <v>12340</v>
      </c>
      <c r="E16565" s="45" t="s">
        <v>5468</v>
      </c>
      <c r="AF16565" s="326"/>
    </row>
    <row r="16566" spans="1:32" x14ac:dyDescent="0.25">
      <c r="A16566" s="44" t="s">
        <v>900</v>
      </c>
      <c r="B16566" s="44" t="s">
        <v>4038</v>
      </c>
      <c r="C16566" s="45">
        <v>24050401</v>
      </c>
      <c r="D16566" s="45" t="s">
        <v>12340</v>
      </c>
      <c r="E16566" s="45" t="s">
        <v>5468</v>
      </c>
      <c r="AF16566" s="326"/>
    </row>
    <row r="16567" spans="1:32" x14ac:dyDescent="0.25">
      <c r="A16567" s="44" t="s">
        <v>900</v>
      </c>
      <c r="B16567" s="44" t="s">
        <v>10031</v>
      </c>
      <c r="C16567" s="45">
        <v>240101</v>
      </c>
      <c r="D16567" s="45" t="s">
        <v>12340</v>
      </c>
      <c r="E16567" s="45" t="s">
        <v>10032</v>
      </c>
      <c r="AF16567" s="326"/>
    </row>
    <row r="16568" spans="1:32" x14ac:dyDescent="0.25">
      <c r="A16568" s="44" t="s">
        <v>900</v>
      </c>
      <c r="B16568" s="44" t="s">
        <v>3598</v>
      </c>
      <c r="C16568" s="45">
        <v>240301</v>
      </c>
      <c r="D16568" s="45" t="s">
        <v>12340</v>
      </c>
      <c r="E16568" s="45" t="s">
        <v>10032</v>
      </c>
      <c r="AF16568" s="326"/>
    </row>
    <row r="16569" spans="1:32" x14ac:dyDescent="0.25">
      <c r="A16569" s="44" t="s">
        <v>900</v>
      </c>
      <c r="B16569" s="44" t="s">
        <v>10018</v>
      </c>
      <c r="C16569" s="45">
        <v>240102</v>
      </c>
      <c r="D16569" s="45" t="s">
        <v>12340</v>
      </c>
      <c r="E16569" s="45" t="s">
        <v>5452</v>
      </c>
      <c r="AF16569" s="326"/>
    </row>
    <row r="16570" spans="1:32" x14ac:dyDescent="0.25">
      <c r="A16570" s="44" t="s">
        <v>900</v>
      </c>
      <c r="B16570" s="44" t="s">
        <v>970</v>
      </c>
      <c r="C16570" s="45">
        <v>231104</v>
      </c>
      <c r="D16570" s="45" t="s">
        <v>12340</v>
      </c>
      <c r="E16570" s="45" t="s">
        <v>9018</v>
      </c>
      <c r="AF16570" s="326"/>
    </row>
    <row r="16571" spans="1:32" x14ac:dyDescent="0.25">
      <c r="A16571" s="44" t="s">
        <v>900</v>
      </c>
      <c r="B16571" s="44" t="s">
        <v>980</v>
      </c>
      <c r="C16571" s="45">
        <v>260103</v>
      </c>
      <c r="D16571" s="45" t="s">
        <v>12340</v>
      </c>
      <c r="E16571" s="45" t="s">
        <v>8976</v>
      </c>
      <c r="AF16571" s="326"/>
    </row>
    <row r="16572" spans="1:32" x14ac:dyDescent="0.25">
      <c r="A16572" s="44" t="s">
        <v>13473</v>
      </c>
      <c r="B16572" s="44" t="s">
        <v>13121</v>
      </c>
      <c r="C16572" s="45">
        <v>39.25</v>
      </c>
      <c r="D16572" s="45" t="s">
        <v>13565</v>
      </c>
      <c r="E16572" s="46">
        <v>47514</v>
      </c>
      <c r="F16572" s="45"/>
      <c r="G16572" s="93"/>
      <c r="H16572" s="93"/>
      <c r="I16572" s="99"/>
      <c r="J16572" s="99"/>
      <c r="K16572" s="99"/>
      <c r="L16572" s="99"/>
      <c r="M16572" s="99"/>
      <c r="N16572" s="99"/>
      <c r="O16572" s="99"/>
      <c r="P16572" s="99"/>
      <c r="Q16572" s="99"/>
      <c r="R16572" s="99"/>
      <c r="S16572" s="99"/>
      <c r="T16572" s="99"/>
      <c r="U16572" s="99"/>
      <c r="V16572" s="99"/>
      <c r="W16572" s="99"/>
      <c r="X16572" s="99"/>
      <c r="Y16572" s="99"/>
      <c r="Z16572" s="99"/>
      <c r="AF16572" s="326"/>
    </row>
    <row r="16573" spans="1:32" x14ac:dyDescent="0.3">
      <c r="A16573" s="372" t="s">
        <v>20207</v>
      </c>
      <c r="B16573" s="372" t="s">
        <v>12351</v>
      </c>
      <c r="C16573" s="125" t="s">
        <v>12352</v>
      </c>
      <c r="D16573" s="32" t="s">
        <v>20621</v>
      </c>
      <c r="E16573" s="125" t="s">
        <v>5075</v>
      </c>
      <c r="F16573" s="125" t="s">
        <v>1236</v>
      </c>
      <c r="G16573" s="125" t="s">
        <v>1236</v>
      </c>
      <c r="AF16573" s="326"/>
    </row>
    <row r="16574" spans="1:32" x14ac:dyDescent="0.3">
      <c r="A16574" s="372" t="s">
        <v>20207</v>
      </c>
      <c r="B16574" s="372" t="s">
        <v>1204</v>
      </c>
      <c r="C16574" s="125" t="s">
        <v>14352</v>
      </c>
      <c r="D16574" s="32" t="s">
        <v>20621</v>
      </c>
      <c r="E16574" s="125" t="s">
        <v>13567</v>
      </c>
      <c r="F16574" s="125" t="s">
        <v>1236</v>
      </c>
      <c r="G16574" s="125" t="s">
        <v>1236</v>
      </c>
      <c r="AF16574" s="326"/>
    </row>
    <row r="16575" spans="1:32" x14ac:dyDescent="0.3">
      <c r="A16575" s="372" t="s">
        <v>20207</v>
      </c>
      <c r="B16575" s="372" t="s">
        <v>1225</v>
      </c>
      <c r="C16575" s="125" t="s">
        <v>20256</v>
      </c>
      <c r="D16575" s="32" t="s">
        <v>20621</v>
      </c>
      <c r="E16575" s="125" t="s">
        <v>8976</v>
      </c>
      <c r="F16575" s="125" t="s">
        <v>1236</v>
      </c>
      <c r="G16575" s="125" t="s">
        <v>1236</v>
      </c>
      <c r="AF16575" s="326"/>
    </row>
    <row r="16576" spans="1:32" x14ac:dyDescent="0.25">
      <c r="A16576" s="44" t="s">
        <v>5708</v>
      </c>
      <c r="B16576" s="44" t="s">
        <v>2433</v>
      </c>
      <c r="C16576" s="45">
        <v>220105</v>
      </c>
      <c r="D16576" s="45" t="s">
        <v>12340</v>
      </c>
      <c r="E16576" s="45" t="s">
        <v>2686</v>
      </c>
      <c r="AF16576" s="326"/>
    </row>
    <row r="16577" spans="1:32" x14ac:dyDescent="0.25">
      <c r="A16577" s="44" t="s">
        <v>12314</v>
      </c>
      <c r="B16577" s="44" t="s">
        <v>5639</v>
      </c>
      <c r="C16577" s="45">
        <v>25010401</v>
      </c>
      <c r="D16577" s="45" t="s">
        <v>12340</v>
      </c>
      <c r="E16577" s="45" t="s">
        <v>13581</v>
      </c>
      <c r="AF16577" s="326"/>
    </row>
    <row r="16578" spans="1:32" x14ac:dyDescent="0.25">
      <c r="A16578" s="44" t="s">
        <v>12314</v>
      </c>
      <c r="B16578" s="44" t="s">
        <v>18874</v>
      </c>
      <c r="C16578" s="45">
        <v>24060301</v>
      </c>
      <c r="D16578" s="45" t="s">
        <v>12340</v>
      </c>
      <c r="E16578" s="45" t="s">
        <v>5235</v>
      </c>
      <c r="AF16578" s="326"/>
    </row>
    <row r="16579" spans="1:32" x14ac:dyDescent="0.25">
      <c r="A16579" s="44" t="s">
        <v>12314</v>
      </c>
      <c r="B16579" s="44" t="s">
        <v>11310</v>
      </c>
      <c r="C16579" s="45">
        <v>24060302</v>
      </c>
      <c r="D16579" s="45" t="s">
        <v>12340</v>
      </c>
      <c r="E16579" s="45" t="s">
        <v>5235</v>
      </c>
      <c r="AF16579" s="326"/>
    </row>
    <row r="16580" spans="1:32" x14ac:dyDescent="0.25">
      <c r="A16580" s="44" t="s">
        <v>12314</v>
      </c>
      <c r="B16580" s="44" t="s">
        <v>210</v>
      </c>
      <c r="C16580" s="45">
        <v>241001</v>
      </c>
      <c r="D16580" s="45" t="s">
        <v>12340</v>
      </c>
      <c r="E16580" s="45" t="s">
        <v>5650</v>
      </c>
      <c r="AF16580" s="326"/>
    </row>
    <row r="16581" spans="1:32" x14ac:dyDescent="0.25">
      <c r="A16581" s="44" t="s">
        <v>12314</v>
      </c>
      <c r="B16581" s="44" t="s">
        <v>18909</v>
      </c>
      <c r="C16581" s="45">
        <v>24120301</v>
      </c>
      <c r="D16581" s="45" t="s">
        <v>12340</v>
      </c>
      <c r="E16581" s="45" t="s">
        <v>13570</v>
      </c>
      <c r="AF16581" s="326"/>
    </row>
    <row r="16582" spans="1:32" x14ac:dyDescent="0.25">
      <c r="A16582" s="44" t="s">
        <v>12314</v>
      </c>
      <c r="B16582" s="44" t="s">
        <v>3298</v>
      </c>
      <c r="C16582" s="45">
        <v>25010402</v>
      </c>
      <c r="D16582" s="45" t="s">
        <v>12340</v>
      </c>
      <c r="E16582" s="45" t="s">
        <v>13581</v>
      </c>
      <c r="AF16582" s="326"/>
    </row>
    <row r="16583" spans="1:32" x14ac:dyDescent="0.25">
      <c r="A16583" s="44" t="s">
        <v>12314</v>
      </c>
      <c r="B16583" s="44" t="s">
        <v>3171</v>
      </c>
      <c r="C16583" s="45">
        <v>24120302</v>
      </c>
      <c r="D16583" s="45" t="s">
        <v>12340</v>
      </c>
      <c r="E16583" s="45" t="s">
        <v>18908</v>
      </c>
      <c r="AF16583" s="326"/>
    </row>
    <row r="16584" spans="1:32" x14ac:dyDescent="0.25">
      <c r="A16584" s="44" t="s">
        <v>10072</v>
      </c>
      <c r="B16584" s="44" t="s">
        <v>10020</v>
      </c>
      <c r="C16584" s="45">
        <v>24010401</v>
      </c>
      <c r="D16584" s="45" t="s">
        <v>12340</v>
      </c>
      <c r="E16584" s="45" t="s">
        <v>10021</v>
      </c>
      <c r="AF16584" s="326"/>
    </row>
    <row r="16585" spans="1:32" x14ac:dyDescent="0.25">
      <c r="A16585" s="44" t="s">
        <v>10072</v>
      </c>
      <c r="B16585" s="44" t="s">
        <v>3298</v>
      </c>
      <c r="C16585" s="45">
        <v>24010402</v>
      </c>
      <c r="D16585" s="45" t="s">
        <v>12340</v>
      </c>
      <c r="E16585" s="45" t="s">
        <v>10021</v>
      </c>
      <c r="AF16585" s="326"/>
    </row>
    <row r="16586" spans="1:32" x14ac:dyDescent="0.25">
      <c r="A16586" s="44" t="s">
        <v>15788</v>
      </c>
      <c r="B16586" s="44" t="s">
        <v>15674</v>
      </c>
      <c r="C16586" s="45" t="s">
        <v>15789</v>
      </c>
      <c r="D16586" s="46" t="s">
        <v>13037</v>
      </c>
      <c r="E16586" s="46">
        <v>46555</v>
      </c>
      <c r="AF16586" s="326"/>
    </row>
    <row r="16587" spans="1:32" x14ac:dyDescent="0.3">
      <c r="A16587" s="372" t="s">
        <v>20208</v>
      </c>
      <c r="B16587" s="372" t="s">
        <v>2383</v>
      </c>
      <c r="C16587" s="125" t="s">
        <v>20257</v>
      </c>
      <c r="D16587" s="32" t="s">
        <v>20621</v>
      </c>
      <c r="E16587" s="125" t="s">
        <v>8976</v>
      </c>
      <c r="F16587" s="125" t="s">
        <v>1236</v>
      </c>
      <c r="G16587" s="125" t="s">
        <v>1237</v>
      </c>
      <c r="AF16587" s="326"/>
    </row>
    <row r="16588" spans="1:32" x14ac:dyDescent="0.25">
      <c r="A16588" s="44" t="s">
        <v>134</v>
      </c>
      <c r="B16588" s="44" t="s">
        <v>20342</v>
      </c>
      <c r="C16588" s="45" t="s">
        <v>10493</v>
      </c>
      <c r="D16588" s="32" t="s">
        <v>12570</v>
      </c>
      <c r="E16588" s="46">
        <v>46387</v>
      </c>
      <c r="AF16588" s="326"/>
    </row>
    <row r="16589" spans="1:32" x14ac:dyDescent="0.25">
      <c r="A16589" s="44" t="s">
        <v>12658</v>
      </c>
      <c r="B16589" s="44" t="s">
        <v>20407</v>
      </c>
      <c r="C16589" s="45" t="s">
        <v>12654</v>
      </c>
      <c r="D16589" s="32" t="s">
        <v>12570</v>
      </c>
      <c r="E16589" s="46">
        <v>46326</v>
      </c>
      <c r="AF16589" s="326"/>
    </row>
    <row r="16590" spans="1:32" x14ac:dyDescent="0.25">
      <c r="A16590" s="44" t="s">
        <v>11147</v>
      </c>
      <c r="B16590" s="44" t="s">
        <v>11145</v>
      </c>
      <c r="C16590" s="45" t="s">
        <v>11144</v>
      </c>
      <c r="D16590" s="45" t="s">
        <v>1250</v>
      </c>
      <c r="E16590" s="46">
        <v>46275</v>
      </c>
      <c r="F16590" s="93"/>
      <c r="G16590" s="93"/>
      <c r="H16590" s="93"/>
      <c r="I16590" s="99"/>
      <c r="J16590" s="99"/>
      <c r="K16590" s="99"/>
      <c r="L16590" s="44"/>
      <c r="M16590" s="57"/>
      <c r="N16590" s="99"/>
      <c r="O16590" s="99"/>
      <c r="P16590" s="99"/>
      <c r="Q16590" s="99"/>
      <c r="R16590" s="99"/>
      <c r="S16590" s="99"/>
      <c r="T16590" s="99"/>
      <c r="U16590" s="99"/>
      <c r="V16590" s="99"/>
      <c r="W16590" s="99"/>
      <c r="X16590" s="99"/>
      <c r="Y16590" s="99"/>
      <c r="Z16590" s="99"/>
      <c r="AA16590" s="380"/>
      <c r="AF16590" s="326"/>
    </row>
    <row r="16591" spans="1:32" x14ac:dyDescent="0.25">
      <c r="A16591" s="44" t="s">
        <v>15790</v>
      </c>
      <c r="B16591" s="44" t="s">
        <v>11251</v>
      </c>
      <c r="C16591" s="45" t="s">
        <v>15791</v>
      </c>
      <c r="D16591" s="46" t="s">
        <v>13037</v>
      </c>
      <c r="E16591" s="46">
        <v>46231</v>
      </c>
      <c r="AF16591" s="326"/>
    </row>
    <row r="16592" spans="1:32" x14ac:dyDescent="0.25">
      <c r="A16592" s="44" t="s">
        <v>13474</v>
      </c>
      <c r="B16592" s="44" t="s">
        <v>13107</v>
      </c>
      <c r="C16592" s="45">
        <v>9.23</v>
      </c>
      <c r="D16592" s="45" t="s">
        <v>13565</v>
      </c>
      <c r="E16592" s="46">
        <v>46934</v>
      </c>
      <c r="F16592" s="45"/>
      <c r="G16592" s="93"/>
      <c r="H16592" s="93"/>
      <c r="I16592" s="99"/>
      <c r="J16592" s="99"/>
      <c r="K16592" s="99"/>
      <c r="L16592" s="99"/>
      <c r="M16592" s="99"/>
      <c r="N16592" s="99"/>
      <c r="O16592" s="99"/>
      <c r="P16592" s="99"/>
      <c r="Q16592" s="99"/>
      <c r="R16592" s="99"/>
      <c r="S16592" s="99"/>
      <c r="T16592" s="99"/>
      <c r="U16592" s="99"/>
      <c r="V16592" s="99"/>
      <c r="W16592" s="99"/>
      <c r="X16592" s="99"/>
      <c r="Y16592" s="99"/>
      <c r="Z16592" s="99"/>
      <c r="AF16592" s="326"/>
    </row>
    <row r="16593" spans="1:32" x14ac:dyDescent="0.3">
      <c r="A16593" s="372" t="s">
        <v>12513</v>
      </c>
      <c r="B16593" s="372" t="s">
        <v>12190</v>
      </c>
      <c r="C16593" s="125" t="s">
        <v>12191</v>
      </c>
      <c r="D16593" s="32" t="s">
        <v>20621</v>
      </c>
      <c r="E16593" s="125" t="s">
        <v>5239</v>
      </c>
      <c r="F16593" s="125" t="s">
        <v>1236</v>
      </c>
      <c r="G16593" s="125" t="s">
        <v>1237</v>
      </c>
      <c r="AF16593" s="326"/>
    </row>
    <row r="16594" spans="1:32" x14ac:dyDescent="0.25">
      <c r="A16594" s="44" t="s">
        <v>11710</v>
      </c>
      <c r="B16594" s="44" t="s">
        <v>10031</v>
      </c>
      <c r="C16594" s="45">
        <v>240101</v>
      </c>
      <c r="D16594" s="45" t="s">
        <v>12340</v>
      </c>
      <c r="E16594" s="45" t="s">
        <v>10032</v>
      </c>
      <c r="AF16594" s="326"/>
    </row>
    <row r="16595" spans="1:32" x14ac:dyDescent="0.25">
      <c r="A16595" s="76" t="s">
        <v>16887</v>
      </c>
      <c r="B16595" s="76" t="s">
        <v>6073</v>
      </c>
      <c r="C16595" s="56" t="s">
        <v>6074</v>
      </c>
      <c r="D16595" s="56" t="s">
        <v>1735</v>
      </c>
      <c r="E16595" s="69">
        <v>45900</v>
      </c>
      <c r="F16595" s="93"/>
      <c r="G16595" s="93"/>
      <c r="H16595" s="93"/>
      <c r="I16595" s="99"/>
      <c r="J16595" s="99"/>
      <c r="K16595" s="99"/>
      <c r="L16595" s="44"/>
      <c r="M16595" s="57"/>
      <c r="N16595" s="99"/>
      <c r="O16595" s="99"/>
      <c r="P16595" s="99"/>
      <c r="Q16595" s="99"/>
      <c r="R16595" s="99"/>
      <c r="S16595" s="99"/>
      <c r="T16595" s="99"/>
      <c r="U16595" s="99"/>
      <c r="V16595" s="99"/>
      <c r="W16595" s="99"/>
      <c r="X16595" s="99"/>
      <c r="Y16595" s="99"/>
      <c r="Z16595" s="99"/>
      <c r="AF16595" s="326"/>
    </row>
    <row r="16596" spans="1:32" x14ac:dyDescent="0.3">
      <c r="A16596" s="372" t="s">
        <v>17563</v>
      </c>
      <c r="B16596" s="372" t="s">
        <v>5061</v>
      </c>
      <c r="C16596" s="125" t="s">
        <v>17483</v>
      </c>
      <c r="D16596" s="32" t="s">
        <v>20621</v>
      </c>
      <c r="E16596" s="125" t="s">
        <v>5246</v>
      </c>
      <c r="F16596" s="125" t="s">
        <v>1236</v>
      </c>
      <c r="G16596" s="125" t="s">
        <v>1236</v>
      </c>
      <c r="AF16596" s="326"/>
    </row>
    <row r="16597" spans="1:32" x14ac:dyDescent="0.3">
      <c r="A16597" s="354" t="s">
        <v>14407</v>
      </c>
      <c r="B16597" s="354" t="s">
        <v>3304</v>
      </c>
      <c r="C16597" s="356" t="s">
        <v>16890</v>
      </c>
      <c r="D16597" s="93" t="s">
        <v>1779</v>
      </c>
      <c r="E16597" s="355">
        <v>46287</v>
      </c>
      <c r="F16597" s="93"/>
      <c r="G16597" s="93"/>
      <c r="H16597" s="93"/>
      <c r="I16597" s="99"/>
      <c r="J16597" s="99"/>
      <c r="K16597" s="99"/>
      <c r="L16597" s="99"/>
      <c r="M16597" s="99"/>
      <c r="N16597" s="99"/>
      <c r="O16597" s="99"/>
      <c r="P16597" s="99"/>
      <c r="Q16597" s="99"/>
      <c r="R16597" s="99"/>
      <c r="S16597" s="99"/>
      <c r="T16597" s="99"/>
      <c r="U16597" s="99"/>
      <c r="V16597" s="99"/>
      <c r="W16597" s="99"/>
      <c r="X16597" s="99"/>
      <c r="Y16597" s="99"/>
      <c r="Z16597" s="99"/>
      <c r="AA16597" s="380"/>
      <c r="AF16597" s="326"/>
    </row>
    <row r="16598" spans="1:32" x14ac:dyDescent="0.3">
      <c r="A16598" s="354" t="s">
        <v>14407</v>
      </c>
      <c r="B16598" s="354" t="s">
        <v>14404</v>
      </c>
      <c r="C16598" s="356" t="s">
        <v>14405</v>
      </c>
      <c r="D16598" s="93" t="s">
        <v>1250</v>
      </c>
      <c r="E16598" s="355">
        <v>47267</v>
      </c>
      <c r="F16598" s="93"/>
      <c r="G16598" s="93"/>
      <c r="H16598" s="93"/>
      <c r="I16598" s="99"/>
      <c r="J16598" s="99"/>
      <c r="K16598" s="99"/>
      <c r="L16598" s="99"/>
      <c r="M16598" s="99"/>
      <c r="N16598" s="99"/>
      <c r="O16598" s="99"/>
      <c r="P16598" s="99"/>
      <c r="Q16598" s="99"/>
      <c r="R16598" s="99"/>
      <c r="S16598" s="99"/>
      <c r="T16598" s="99"/>
      <c r="U16598" s="99"/>
      <c r="V16598" s="99"/>
      <c r="W16598" s="99"/>
      <c r="X16598" s="99"/>
      <c r="Y16598" s="99"/>
      <c r="Z16598" s="99"/>
      <c r="AF16598" s="326"/>
    </row>
    <row r="16599" spans="1:32" x14ac:dyDescent="0.25">
      <c r="A16599" s="44" t="s">
        <v>10083</v>
      </c>
      <c r="B16599" s="44" t="s">
        <v>4448</v>
      </c>
      <c r="C16599" s="56" t="s">
        <v>10084</v>
      </c>
      <c r="D16599" s="56" t="s">
        <v>7758</v>
      </c>
      <c r="E16599" s="69">
        <v>45748</v>
      </c>
      <c r="F16599" s="93"/>
      <c r="G16599" s="93"/>
      <c r="H16599" s="93"/>
      <c r="I16599" s="99"/>
      <c r="J16599" s="99"/>
      <c r="K16599" s="99"/>
      <c r="L16599" s="44"/>
      <c r="M16599" s="57"/>
      <c r="N16599" s="99"/>
      <c r="O16599" s="99"/>
      <c r="P16599" s="99"/>
      <c r="Q16599" s="99"/>
      <c r="R16599" s="99"/>
      <c r="S16599" s="99"/>
      <c r="T16599" s="99"/>
      <c r="U16599" s="99"/>
      <c r="V16599" s="99"/>
      <c r="W16599" s="99"/>
      <c r="X16599" s="99"/>
      <c r="Y16599" s="99"/>
      <c r="Z16599" s="99"/>
      <c r="AF16599" s="326"/>
    </row>
    <row r="16600" spans="1:32" x14ac:dyDescent="0.25">
      <c r="A16600" s="44" t="s">
        <v>7214</v>
      </c>
      <c r="B16600" s="44" t="s">
        <v>12149</v>
      </c>
      <c r="C16600" s="45" t="s">
        <v>12156</v>
      </c>
      <c r="D16600" s="45" t="s">
        <v>12177</v>
      </c>
      <c r="E16600" s="45" t="s">
        <v>5311</v>
      </c>
      <c r="F16600" s="93"/>
      <c r="G16600" s="93"/>
      <c r="H16600" s="93"/>
      <c r="I16600" s="99"/>
      <c r="J16600" s="99"/>
      <c r="K16600" s="99"/>
      <c r="L16600" s="99"/>
      <c r="M16600" s="99"/>
      <c r="N16600" s="99"/>
      <c r="O16600" s="99"/>
      <c r="P16600" s="99"/>
      <c r="Q16600" s="99"/>
      <c r="R16600" s="99"/>
      <c r="S16600" s="99"/>
      <c r="T16600" s="99"/>
      <c r="U16600" s="99"/>
      <c r="V16600" s="99"/>
      <c r="W16600" s="99"/>
      <c r="X16600" s="99"/>
      <c r="Y16600" s="99"/>
      <c r="Z16600" s="99"/>
      <c r="AF16600" s="326"/>
    </row>
    <row r="16601" spans="1:32" x14ac:dyDescent="0.25">
      <c r="A16601" s="44" t="s">
        <v>7214</v>
      </c>
      <c r="B16601" s="44" t="s">
        <v>12149</v>
      </c>
      <c r="C16601" s="45" t="s">
        <v>12156</v>
      </c>
      <c r="D16601" s="93" t="s">
        <v>18817</v>
      </c>
      <c r="E16601" s="45" t="s">
        <v>5311</v>
      </c>
      <c r="F16601" s="379"/>
      <c r="G16601" s="379"/>
      <c r="H16601" s="379"/>
      <c r="I16601" s="380"/>
      <c r="J16601" s="380"/>
      <c r="K16601" s="380"/>
      <c r="L16601" s="380"/>
      <c r="M16601" s="380"/>
      <c r="N16601" s="380"/>
      <c r="O16601" s="380"/>
      <c r="P16601" s="380"/>
      <c r="Q16601" s="380"/>
      <c r="R16601" s="380"/>
      <c r="S16601" s="380"/>
      <c r="T16601" s="380"/>
      <c r="U16601" s="380"/>
      <c r="V16601" s="380"/>
      <c r="W16601" s="380"/>
      <c r="X16601" s="380"/>
      <c r="Y16601" s="380"/>
      <c r="Z16601" s="380"/>
      <c r="AA16601" s="380"/>
      <c r="AF16601" s="326"/>
    </row>
    <row r="16602" spans="1:32" x14ac:dyDescent="0.25">
      <c r="A16602" s="44" t="s">
        <v>10073</v>
      </c>
      <c r="B16602" s="44" t="s">
        <v>10018</v>
      </c>
      <c r="C16602" s="45">
        <v>240102</v>
      </c>
      <c r="D16602" s="45" t="s">
        <v>12340</v>
      </c>
      <c r="E16602" s="45" t="s">
        <v>5452</v>
      </c>
      <c r="AF16602" s="326"/>
    </row>
    <row r="16603" spans="1:32" x14ac:dyDescent="0.3">
      <c r="A16603" s="372" t="s">
        <v>12080</v>
      </c>
      <c r="B16603" s="372" t="s">
        <v>3249</v>
      </c>
      <c r="C16603" s="125" t="s">
        <v>11935</v>
      </c>
      <c r="D16603" s="32" t="s">
        <v>20621</v>
      </c>
      <c r="E16603" s="125" t="s">
        <v>5452</v>
      </c>
      <c r="F16603" s="125" t="s">
        <v>1236</v>
      </c>
      <c r="G16603" s="125" t="s">
        <v>1236</v>
      </c>
      <c r="AF16603" s="326"/>
    </row>
    <row r="16604" spans="1:32" x14ac:dyDescent="0.25">
      <c r="A16604" s="44" t="s">
        <v>8355</v>
      </c>
      <c r="B16604" s="44" t="s">
        <v>991</v>
      </c>
      <c r="C16604" s="45">
        <v>230303</v>
      </c>
      <c r="D16604" s="45" t="s">
        <v>12340</v>
      </c>
      <c r="E16604" s="45" t="s">
        <v>3276</v>
      </c>
      <c r="AF16604" s="326"/>
    </row>
    <row r="16605" spans="1:32" x14ac:dyDescent="0.25">
      <c r="A16605" s="258" t="s">
        <v>13049</v>
      </c>
      <c r="B16605" s="258" t="s">
        <v>13050</v>
      </c>
      <c r="C16605" s="259" t="s">
        <v>13051</v>
      </c>
      <c r="D16605" s="259" t="s">
        <v>1247</v>
      </c>
      <c r="E16605" s="260">
        <v>46195</v>
      </c>
      <c r="F16605" s="93"/>
      <c r="G16605" s="93"/>
      <c r="H16605" s="93"/>
      <c r="I16605" s="99"/>
      <c r="J16605" s="99"/>
      <c r="K16605" s="99"/>
      <c r="L16605" s="99"/>
      <c r="M16605" s="99"/>
      <c r="N16605" s="99"/>
      <c r="O16605" s="99"/>
      <c r="P16605" s="99"/>
      <c r="Q16605" s="99"/>
      <c r="R16605" s="99"/>
      <c r="S16605" s="99"/>
      <c r="T16605" s="99"/>
      <c r="U16605" s="99"/>
      <c r="V16605" s="99"/>
      <c r="W16605" s="99"/>
      <c r="X16605" s="99"/>
      <c r="Y16605" s="99"/>
      <c r="Z16605" s="99"/>
      <c r="AA16605" s="380"/>
      <c r="AF16605" s="326"/>
    </row>
    <row r="16606" spans="1:32" x14ac:dyDescent="0.3">
      <c r="A16606" s="372" t="s">
        <v>8766</v>
      </c>
      <c r="B16606" s="372" t="s">
        <v>1209</v>
      </c>
      <c r="C16606" s="125" t="s">
        <v>8691</v>
      </c>
      <c r="D16606" s="32" t="s">
        <v>20621</v>
      </c>
      <c r="E16606" s="125" t="s">
        <v>8524</v>
      </c>
      <c r="F16606" s="125" t="s">
        <v>1236</v>
      </c>
      <c r="G16606" s="125" t="s">
        <v>1236</v>
      </c>
      <c r="AF16606" s="326"/>
    </row>
    <row r="16607" spans="1:32" x14ac:dyDescent="0.3">
      <c r="A16607" s="372" t="s">
        <v>8766</v>
      </c>
      <c r="B16607" s="372" t="s">
        <v>1201</v>
      </c>
      <c r="C16607" s="125" t="s">
        <v>11031</v>
      </c>
      <c r="D16607" s="32" t="s">
        <v>20621</v>
      </c>
      <c r="E16607" s="125" t="s">
        <v>5452</v>
      </c>
      <c r="F16607" s="125" t="s">
        <v>1236</v>
      </c>
      <c r="G16607" s="125" t="s">
        <v>1236</v>
      </c>
      <c r="AF16607" s="326"/>
    </row>
    <row r="16608" spans="1:32" x14ac:dyDescent="0.25">
      <c r="A16608" s="44" t="s">
        <v>8766</v>
      </c>
      <c r="B16608" s="44" t="s">
        <v>10020</v>
      </c>
      <c r="C16608" s="45">
        <v>24010401</v>
      </c>
      <c r="D16608" s="45" t="s">
        <v>12340</v>
      </c>
      <c r="E16608" s="45" t="s">
        <v>10021</v>
      </c>
      <c r="AF16608" s="326"/>
    </row>
    <row r="16609" spans="1:32" x14ac:dyDescent="0.25">
      <c r="A16609" s="44" t="s">
        <v>8766</v>
      </c>
      <c r="B16609" s="44" t="s">
        <v>3298</v>
      </c>
      <c r="C16609" s="45">
        <v>24010402</v>
      </c>
      <c r="D16609" s="45" t="s">
        <v>12340</v>
      </c>
      <c r="E16609" s="45" t="s">
        <v>10021</v>
      </c>
      <c r="AF16609" s="326"/>
    </row>
    <row r="16610" spans="1:32" x14ac:dyDescent="0.25">
      <c r="A16610" s="44" t="s">
        <v>9735</v>
      </c>
      <c r="B16610" s="44" t="s">
        <v>16369</v>
      </c>
      <c r="C16610" s="45" t="s">
        <v>9970</v>
      </c>
      <c r="D16610" s="93" t="s">
        <v>3876</v>
      </c>
      <c r="E16610" s="359">
        <f>DATE(2027,7,19)</f>
        <v>46587</v>
      </c>
      <c r="F16610" s="93"/>
      <c r="G16610" s="93"/>
      <c r="H16610" s="93"/>
      <c r="I16610" s="99"/>
      <c r="J16610" s="99"/>
      <c r="K16610" s="99"/>
      <c r="L16610" s="99"/>
      <c r="M16610" s="99"/>
      <c r="N16610" s="99"/>
      <c r="O16610" s="99"/>
      <c r="P16610" s="99"/>
      <c r="Q16610" s="99"/>
      <c r="R16610" s="99"/>
      <c r="S16610" s="99"/>
      <c r="T16610" s="99"/>
      <c r="U16610" s="99"/>
      <c r="V16610" s="99"/>
      <c r="W16610" s="99"/>
      <c r="X16610" s="99"/>
      <c r="Y16610" s="99"/>
      <c r="Z16610" s="99"/>
      <c r="AF16610" s="326"/>
    </row>
    <row r="16611" spans="1:32" x14ac:dyDescent="0.25">
      <c r="A16611" s="44" t="s">
        <v>9735</v>
      </c>
      <c r="B16611" s="44" t="s">
        <v>18219</v>
      </c>
      <c r="C16611" s="45" t="s">
        <v>14990</v>
      </c>
      <c r="D16611" s="93" t="s">
        <v>3876</v>
      </c>
      <c r="E16611" s="359">
        <f>DATE(2029,3,31)</f>
        <v>47208</v>
      </c>
      <c r="F16611" s="93"/>
      <c r="G16611" s="93"/>
      <c r="H16611" s="93"/>
      <c r="I16611" s="99"/>
      <c r="J16611" s="99"/>
      <c r="K16611" s="99"/>
      <c r="L16611" s="99"/>
      <c r="M16611" s="99"/>
      <c r="N16611" s="99"/>
      <c r="O16611" s="99"/>
      <c r="P16611" s="99"/>
      <c r="Q16611" s="99"/>
      <c r="R16611" s="99"/>
      <c r="S16611" s="99"/>
      <c r="T16611" s="99"/>
      <c r="U16611" s="99"/>
      <c r="V16611" s="99"/>
      <c r="W16611" s="99"/>
      <c r="X16611" s="99"/>
      <c r="Y16611" s="99"/>
      <c r="Z16611" s="99"/>
      <c r="AF16611" s="326"/>
    </row>
    <row r="16612" spans="1:32" x14ac:dyDescent="0.25">
      <c r="A16612" s="44" t="s">
        <v>11711</v>
      </c>
      <c r="B16612" s="44" t="s">
        <v>10020</v>
      </c>
      <c r="C16612" s="45">
        <v>24010401</v>
      </c>
      <c r="D16612" s="45" t="s">
        <v>12340</v>
      </c>
      <c r="E16612" s="45" t="s">
        <v>10021</v>
      </c>
      <c r="AF16612" s="326"/>
    </row>
    <row r="16613" spans="1:32" x14ac:dyDescent="0.25">
      <c r="A16613" s="44" t="s">
        <v>11711</v>
      </c>
      <c r="B16613" s="44" t="s">
        <v>3298</v>
      </c>
      <c r="C16613" s="45">
        <v>24010402</v>
      </c>
      <c r="D16613" s="45" t="s">
        <v>12340</v>
      </c>
      <c r="E16613" s="45" t="s">
        <v>10021</v>
      </c>
      <c r="AF16613" s="326"/>
    </row>
    <row r="16614" spans="1:32" x14ac:dyDescent="0.25">
      <c r="A16614" s="44" t="s">
        <v>9736</v>
      </c>
      <c r="B16614" s="44" t="s">
        <v>16371</v>
      </c>
      <c r="C16614" s="45" t="s">
        <v>9971</v>
      </c>
      <c r="D16614" s="93" t="s">
        <v>3876</v>
      </c>
      <c r="E16614" s="359">
        <f>DATE(2027,10,6)</f>
        <v>46666</v>
      </c>
      <c r="F16614" s="93"/>
      <c r="G16614" s="93"/>
      <c r="H16614" s="93"/>
      <c r="I16614" s="99"/>
      <c r="J16614" s="99"/>
      <c r="K16614" s="99"/>
      <c r="L16614" s="99"/>
      <c r="M16614" s="99"/>
      <c r="N16614" s="99"/>
      <c r="O16614" s="99"/>
      <c r="P16614" s="99"/>
      <c r="Q16614" s="99"/>
      <c r="R16614" s="99"/>
      <c r="S16614" s="99"/>
      <c r="T16614" s="99"/>
      <c r="U16614" s="99"/>
      <c r="V16614" s="99"/>
      <c r="W16614" s="99"/>
      <c r="X16614" s="99"/>
      <c r="Y16614" s="99"/>
      <c r="Z16614" s="99"/>
      <c r="AF16614" s="326"/>
    </row>
    <row r="16615" spans="1:32" x14ac:dyDescent="0.25">
      <c r="A16615" s="44" t="s">
        <v>9736</v>
      </c>
      <c r="B16615" s="44" t="s">
        <v>16370</v>
      </c>
      <c r="C16615" s="45" t="s">
        <v>9972</v>
      </c>
      <c r="D16615" s="93" t="s">
        <v>3876</v>
      </c>
      <c r="E16615" s="359">
        <f>DATE(2027,12,4)</f>
        <v>46725</v>
      </c>
      <c r="F16615" s="93"/>
      <c r="G16615" s="93"/>
      <c r="H16615" s="93"/>
      <c r="I16615" s="99"/>
      <c r="J16615" s="99"/>
      <c r="K16615" s="99"/>
      <c r="L16615" s="99"/>
      <c r="M16615" s="99"/>
      <c r="N16615" s="99"/>
      <c r="O16615" s="99"/>
      <c r="P16615" s="99"/>
      <c r="Q16615" s="99"/>
      <c r="R16615" s="99"/>
      <c r="S16615" s="99"/>
      <c r="T16615" s="99"/>
      <c r="U16615" s="99"/>
      <c r="V16615" s="99"/>
      <c r="W16615" s="99"/>
      <c r="X16615" s="99"/>
      <c r="Y16615" s="99"/>
      <c r="Z16615" s="99"/>
      <c r="AF16615" s="326"/>
    </row>
    <row r="16616" spans="1:32" x14ac:dyDescent="0.3">
      <c r="A16616" s="372" t="s">
        <v>13949</v>
      </c>
      <c r="B16616" s="372" t="s">
        <v>1204</v>
      </c>
      <c r="C16616" s="125" t="s">
        <v>14352</v>
      </c>
      <c r="D16616" s="32" t="s">
        <v>20621</v>
      </c>
      <c r="E16616" s="125" t="s">
        <v>13567</v>
      </c>
      <c r="F16616" s="125" t="s">
        <v>1236</v>
      </c>
      <c r="G16616" s="125" t="s">
        <v>1237</v>
      </c>
      <c r="AF16616" s="326"/>
    </row>
    <row r="16617" spans="1:32" x14ac:dyDescent="0.25">
      <c r="A16617" s="44" t="s">
        <v>3723</v>
      </c>
      <c r="B16617" s="44" t="s">
        <v>3598</v>
      </c>
      <c r="C16617" s="45">
        <v>210305</v>
      </c>
      <c r="D16617" s="45" t="s">
        <v>12340</v>
      </c>
      <c r="E16617" s="45" t="s">
        <v>3276</v>
      </c>
      <c r="AF16617" s="326"/>
    </row>
    <row r="16618" spans="1:32" x14ac:dyDescent="0.3">
      <c r="A16618" s="372" t="s">
        <v>7389</v>
      </c>
      <c r="B16618" s="372" t="s">
        <v>4231</v>
      </c>
      <c r="C16618" s="125" t="s">
        <v>11929</v>
      </c>
      <c r="D16618" s="32" t="s">
        <v>20621</v>
      </c>
      <c r="E16618" s="125" t="s">
        <v>7992</v>
      </c>
      <c r="F16618" s="125" t="s">
        <v>1236</v>
      </c>
      <c r="G16618" s="125" t="s">
        <v>1237</v>
      </c>
      <c r="AF16618" s="326"/>
    </row>
    <row r="16619" spans="1:32" x14ac:dyDescent="0.3">
      <c r="A16619" s="372" t="s">
        <v>7389</v>
      </c>
      <c r="B16619" s="372" t="s">
        <v>1233</v>
      </c>
      <c r="C16619" s="125" t="s">
        <v>12051</v>
      </c>
      <c r="D16619" s="32" t="s">
        <v>20621</v>
      </c>
      <c r="E16619" s="125" t="s">
        <v>7992</v>
      </c>
      <c r="F16619" s="125" t="s">
        <v>1236</v>
      </c>
      <c r="G16619" s="125" t="s">
        <v>1237</v>
      </c>
      <c r="AF16619" s="326"/>
    </row>
    <row r="16620" spans="1:32" x14ac:dyDescent="0.25">
      <c r="A16620" s="44" t="s">
        <v>2535</v>
      </c>
      <c r="B16620" s="44" t="s">
        <v>2433</v>
      </c>
      <c r="C16620" s="45">
        <v>230105</v>
      </c>
      <c r="D16620" s="45" t="s">
        <v>12340</v>
      </c>
      <c r="E16620" s="45" t="s">
        <v>5580</v>
      </c>
      <c r="AF16620" s="326"/>
    </row>
    <row r="16621" spans="1:32" x14ac:dyDescent="0.25">
      <c r="A16621" s="44" t="s">
        <v>2535</v>
      </c>
      <c r="B16621" s="44" t="s">
        <v>7117</v>
      </c>
      <c r="C16621" s="45">
        <v>260203</v>
      </c>
      <c r="D16621" s="45" t="s">
        <v>12340</v>
      </c>
      <c r="E16621" s="45" t="s">
        <v>10021</v>
      </c>
      <c r="AF16621" s="326"/>
    </row>
    <row r="16622" spans="1:32" x14ac:dyDescent="0.3">
      <c r="A16622" s="372" t="s">
        <v>1159</v>
      </c>
      <c r="B16622" s="372" t="s">
        <v>1208</v>
      </c>
      <c r="C16622" s="125" t="s">
        <v>11149</v>
      </c>
      <c r="D16622" s="32" t="s">
        <v>20621</v>
      </c>
      <c r="E16622" s="125" t="s">
        <v>2686</v>
      </c>
      <c r="F16622" s="125" t="s">
        <v>1236</v>
      </c>
      <c r="G16622" s="125" t="s">
        <v>1237</v>
      </c>
      <c r="AF16622" s="326"/>
    </row>
    <row r="16623" spans="1:32" x14ac:dyDescent="0.25">
      <c r="A16623" s="44" t="s">
        <v>9737</v>
      </c>
      <c r="B16623" s="44" t="s">
        <v>15975</v>
      </c>
      <c r="C16623" s="45" t="s">
        <v>14991</v>
      </c>
      <c r="D16623" s="93" t="s">
        <v>3876</v>
      </c>
      <c r="E16623" s="359">
        <f>DATE(2028,11,1)</f>
        <v>47058</v>
      </c>
      <c r="F16623" s="93"/>
      <c r="G16623" s="93"/>
      <c r="H16623" s="93"/>
      <c r="I16623" s="99"/>
      <c r="J16623" s="99"/>
      <c r="K16623" s="99"/>
      <c r="L16623" s="99"/>
      <c r="M16623" s="99"/>
      <c r="N16623" s="99"/>
      <c r="O16623" s="99"/>
      <c r="P16623" s="99"/>
      <c r="Q16623" s="99"/>
      <c r="R16623" s="99"/>
      <c r="S16623" s="99"/>
      <c r="T16623" s="99"/>
      <c r="U16623" s="99"/>
      <c r="V16623" s="99"/>
      <c r="W16623" s="99"/>
      <c r="X16623" s="99"/>
      <c r="Y16623" s="99"/>
      <c r="Z16623" s="99"/>
      <c r="AF16623" s="326"/>
    </row>
    <row r="16624" spans="1:32" x14ac:dyDescent="0.25">
      <c r="A16624" s="44" t="s">
        <v>9737</v>
      </c>
      <c r="B16624" s="44" t="s">
        <v>16078</v>
      </c>
      <c r="C16624" s="45" t="s">
        <v>14992</v>
      </c>
      <c r="D16624" s="93" t="s">
        <v>3876</v>
      </c>
      <c r="E16624" s="359">
        <f>DATE(2028,9,25)</f>
        <v>47021</v>
      </c>
      <c r="F16624" s="93"/>
      <c r="G16624" s="93"/>
      <c r="H16624" s="93"/>
      <c r="I16624" s="99"/>
      <c r="J16624" s="99"/>
      <c r="K16624" s="99"/>
      <c r="L16624" s="99"/>
      <c r="M16624" s="99"/>
      <c r="N16624" s="99"/>
      <c r="O16624" s="99"/>
      <c r="P16624" s="99"/>
      <c r="Q16624" s="99"/>
      <c r="R16624" s="99"/>
      <c r="S16624" s="99"/>
      <c r="T16624" s="99"/>
      <c r="U16624" s="99"/>
      <c r="V16624" s="99"/>
      <c r="W16624" s="99"/>
      <c r="X16624" s="99"/>
      <c r="Y16624" s="99"/>
      <c r="Z16624" s="99"/>
      <c r="AF16624" s="326"/>
    </row>
    <row r="16625" spans="1:32" x14ac:dyDescent="0.25">
      <c r="A16625" s="44" t="s">
        <v>9737</v>
      </c>
      <c r="B16625" s="44" t="s">
        <v>15907</v>
      </c>
      <c r="C16625" s="45" t="s">
        <v>14993</v>
      </c>
      <c r="D16625" s="93" t="s">
        <v>3876</v>
      </c>
      <c r="E16625" s="359">
        <f>DATE(2029,2,18)</f>
        <v>47167</v>
      </c>
      <c r="F16625" s="93"/>
      <c r="G16625" s="93"/>
      <c r="H16625" s="93"/>
      <c r="I16625" s="99"/>
      <c r="J16625" s="99"/>
      <c r="K16625" s="99"/>
      <c r="L16625" s="99"/>
      <c r="M16625" s="99"/>
      <c r="N16625" s="99"/>
      <c r="O16625" s="99"/>
      <c r="P16625" s="99"/>
      <c r="Q16625" s="99"/>
      <c r="R16625" s="99"/>
      <c r="S16625" s="99"/>
      <c r="T16625" s="99"/>
      <c r="U16625" s="99"/>
      <c r="V16625" s="99"/>
      <c r="W16625" s="99"/>
      <c r="X16625" s="99"/>
      <c r="Y16625" s="99"/>
      <c r="Z16625" s="99"/>
      <c r="AF16625" s="326"/>
    </row>
    <row r="16626" spans="1:32" x14ac:dyDescent="0.25">
      <c r="A16626" s="44" t="s">
        <v>9737</v>
      </c>
      <c r="B16626" s="44" t="s">
        <v>15948</v>
      </c>
      <c r="C16626" s="45" t="s">
        <v>18478</v>
      </c>
      <c r="D16626" s="93" t="s">
        <v>3876</v>
      </c>
      <c r="E16626" s="359">
        <f>DATE(2029,9,18)</f>
        <v>47379</v>
      </c>
      <c r="F16626" s="93"/>
      <c r="G16626" s="93"/>
      <c r="H16626" s="93"/>
      <c r="I16626" s="99"/>
      <c r="J16626" s="99"/>
      <c r="K16626" s="99"/>
      <c r="L16626" s="99"/>
      <c r="M16626" s="99"/>
      <c r="N16626" s="99"/>
      <c r="O16626" s="99"/>
      <c r="P16626" s="99"/>
      <c r="Q16626" s="99"/>
      <c r="R16626" s="99"/>
      <c r="S16626" s="99"/>
      <c r="T16626" s="99"/>
      <c r="U16626" s="99"/>
      <c r="V16626" s="99"/>
      <c r="W16626" s="99"/>
      <c r="X16626" s="99"/>
      <c r="Y16626" s="99"/>
      <c r="Z16626" s="99"/>
      <c r="AF16626" s="326"/>
    </row>
    <row r="16627" spans="1:32" x14ac:dyDescent="0.25">
      <c r="A16627" s="44" t="s">
        <v>9737</v>
      </c>
      <c r="B16627" s="44" t="s">
        <v>16372</v>
      </c>
      <c r="C16627" s="45" t="s">
        <v>14993</v>
      </c>
      <c r="D16627" s="93" t="s">
        <v>3876</v>
      </c>
      <c r="E16627" s="359">
        <v>47167</v>
      </c>
      <c r="F16627" s="93"/>
      <c r="G16627" s="93"/>
      <c r="H16627" s="93"/>
      <c r="I16627" s="99"/>
      <c r="J16627" s="99"/>
      <c r="K16627" s="99"/>
      <c r="L16627" s="99"/>
      <c r="M16627" s="99"/>
      <c r="N16627" s="99"/>
      <c r="O16627" s="99"/>
      <c r="P16627" s="99"/>
      <c r="Q16627" s="99"/>
      <c r="R16627" s="99"/>
      <c r="S16627" s="99"/>
      <c r="T16627" s="99"/>
      <c r="U16627" s="99"/>
      <c r="V16627" s="99"/>
      <c r="W16627" s="99"/>
      <c r="X16627" s="99"/>
      <c r="Y16627" s="99"/>
      <c r="Z16627" s="99"/>
      <c r="AA16627" s="380"/>
      <c r="AF16627" s="326"/>
    </row>
    <row r="16628" spans="1:32" x14ac:dyDescent="0.25">
      <c r="A16628" s="44" t="s">
        <v>9737</v>
      </c>
      <c r="B16628" s="44" t="s">
        <v>15948</v>
      </c>
      <c r="C16628" s="45" t="s">
        <v>4021</v>
      </c>
      <c r="D16628" s="93" t="s">
        <v>3876</v>
      </c>
      <c r="E16628" s="359">
        <f>DATE(2026,7,20)</f>
        <v>46223</v>
      </c>
      <c r="F16628" s="93"/>
      <c r="G16628" s="93"/>
      <c r="H16628" s="93"/>
      <c r="I16628" s="99"/>
      <c r="J16628" s="99"/>
      <c r="K16628" s="99"/>
      <c r="L16628" s="99"/>
      <c r="M16628" s="99"/>
      <c r="N16628" s="99"/>
      <c r="O16628" s="99"/>
      <c r="P16628" s="99"/>
      <c r="Q16628" s="99"/>
      <c r="R16628" s="99"/>
      <c r="S16628" s="99"/>
      <c r="T16628" s="99"/>
      <c r="U16628" s="99"/>
      <c r="V16628" s="99"/>
      <c r="W16628" s="99"/>
      <c r="X16628" s="99"/>
      <c r="Y16628" s="99"/>
      <c r="Z16628" s="99"/>
      <c r="AA16628" s="380"/>
      <c r="AF16628" s="326"/>
    </row>
    <row r="16629" spans="1:32" x14ac:dyDescent="0.25">
      <c r="A16629" s="44" t="s">
        <v>8587</v>
      </c>
      <c r="B16629" s="44" t="s">
        <v>3298</v>
      </c>
      <c r="C16629" s="45">
        <v>25010402</v>
      </c>
      <c r="D16629" s="45" t="s">
        <v>12340</v>
      </c>
      <c r="E16629" s="45" t="s">
        <v>13581</v>
      </c>
      <c r="AF16629" s="326"/>
    </row>
    <row r="16630" spans="1:32" x14ac:dyDescent="0.25">
      <c r="A16630" s="44" t="s">
        <v>8587</v>
      </c>
      <c r="B16630" s="44" t="s">
        <v>5639</v>
      </c>
      <c r="C16630" s="45">
        <v>25010401</v>
      </c>
      <c r="D16630" s="45" t="s">
        <v>12340</v>
      </c>
      <c r="E16630" s="45" t="s">
        <v>13581</v>
      </c>
      <c r="AF16630" s="326"/>
    </row>
    <row r="16631" spans="1:32" x14ac:dyDescent="0.25">
      <c r="A16631" s="44" t="s">
        <v>8587</v>
      </c>
      <c r="B16631" s="44" t="s">
        <v>2433</v>
      </c>
      <c r="C16631" s="45">
        <v>250106</v>
      </c>
      <c r="D16631" s="45" t="s">
        <v>12340</v>
      </c>
      <c r="E16631" s="45" t="s">
        <v>12896</v>
      </c>
      <c r="AF16631" s="326"/>
    </row>
    <row r="16632" spans="1:32" x14ac:dyDescent="0.25">
      <c r="A16632" s="44" t="s">
        <v>8587</v>
      </c>
      <c r="B16632" s="44" t="s">
        <v>8464</v>
      </c>
      <c r="C16632" s="45">
        <v>230701</v>
      </c>
      <c r="D16632" s="45" t="s">
        <v>12340</v>
      </c>
      <c r="E16632" s="45" t="s">
        <v>4375</v>
      </c>
      <c r="AF16632" s="326"/>
    </row>
    <row r="16633" spans="1:32" x14ac:dyDescent="0.25">
      <c r="A16633" s="44" t="s">
        <v>8587</v>
      </c>
      <c r="B16633" s="44" t="s">
        <v>974</v>
      </c>
      <c r="C16633" s="45">
        <v>220104</v>
      </c>
      <c r="D16633" s="45" t="s">
        <v>12340</v>
      </c>
      <c r="E16633" s="45" t="s">
        <v>5452</v>
      </c>
      <c r="AF16633" s="326"/>
    </row>
    <row r="16634" spans="1:32" x14ac:dyDescent="0.25">
      <c r="A16634" s="44" t="s">
        <v>8240</v>
      </c>
      <c r="B16634" s="44" t="s">
        <v>8241</v>
      </c>
      <c r="C16634" s="45" t="s">
        <v>8242</v>
      </c>
      <c r="D16634" s="45" t="s">
        <v>12177</v>
      </c>
      <c r="E16634" s="45" t="s">
        <v>8243</v>
      </c>
      <c r="F16634" s="93"/>
      <c r="G16634" s="93"/>
      <c r="H16634" s="93"/>
      <c r="I16634" s="99"/>
      <c r="J16634" s="99"/>
      <c r="K16634" s="99"/>
      <c r="L16634" s="99"/>
      <c r="M16634" s="99"/>
      <c r="N16634" s="99"/>
      <c r="O16634" s="99"/>
      <c r="P16634" s="99"/>
      <c r="Q16634" s="99"/>
      <c r="R16634" s="99"/>
      <c r="S16634" s="99"/>
      <c r="T16634" s="99"/>
      <c r="U16634" s="99"/>
      <c r="V16634" s="99"/>
      <c r="W16634" s="99"/>
      <c r="X16634" s="99"/>
      <c r="Y16634" s="99"/>
      <c r="Z16634" s="99"/>
      <c r="AF16634" s="326"/>
    </row>
    <row r="16635" spans="1:32" x14ac:dyDescent="0.25">
      <c r="A16635" s="44" t="s">
        <v>8240</v>
      </c>
      <c r="B16635" s="44" t="s">
        <v>8241</v>
      </c>
      <c r="C16635" s="45" t="s">
        <v>8242</v>
      </c>
      <c r="D16635" s="93" t="s">
        <v>18817</v>
      </c>
      <c r="E16635" s="45" t="s">
        <v>8243</v>
      </c>
      <c r="F16635" s="379"/>
      <c r="G16635" s="379"/>
      <c r="H16635" s="379"/>
      <c r="I16635" s="380"/>
      <c r="J16635" s="380"/>
      <c r="K16635" s="380"/>
      <c r="L16635" s="380"/>
      <c r="M16635" s="380"/>
      <c r="N16635" s="380"/>
      <c r="O16635" s="380"/>
      <c r="P16635" s="380"/>
      <c r="Q16635" s="380"/>
      <c r="R16635" s="380"/>
      <c r="S16635" s="380"/>
      <c r="T16635" s="380"/>
      <c r="U16635" s="380"/>
      <c r="V16635" s="380"/>
      <c r="W16635" s="380"/>
      <c r="X16635" s="380"/>
      <c r="Y16635" s="380"/>
      <c r="Z16635" s="380"/>
      <c r="AA16635" s="380"/>
      <c r="AF16635" s="326"/>
    </row>
    <row r="16636" spans="1:32" x14ac:dyDescent="0.25">
      <c r="A16636" s="44" t="s">
        <v>8240</v>
      </c>
      <c r="B16636" s="44" t="s">
        <v>8241</v>
      </c>
      <c r="C16636" s="45" t="s">
        <v>8242</v>
      </c>
      <c r="D16636" s="45" t="s">
        <v>10697</v>
      </c>
      <c r="E16636" s="45" t="s">
        <v>8243</v>
      </c>
      <c r="F16636" s="93"/>
      <c r="G16636" s="93"/>
      <c r="H16636" s="93"/>
      <c r="I16636" s="99"/>
      <c r="J16636" s="99"/>
      <c r="K16636" s="99"/>
      <c r="L16636" s="44"/>
      <c r="M16636" s="57"/>
      <c r="N16636" s="99"/>
      <c r="O16636" s="99"/>
      <c r="P16636" s="99"/>
      <c r="Q16636" s="99"/>
      <c r="R16636" s="99"/>
      <c r="S16636" s="99"/>
      <c r="T16636" s="99"/>
      <c r="U16636" s="99"/>
      <c r="V16636" s="99"/>
      <c r="W16636" s="99"/>
      <c r="X16636" s="99"/>
      <c r="Y16636" s="99"/>
      <c r="Z16636" s="99"/>
      <c r="AF16636" s="326"/>
    </row>
    <row r="16637" spans="1:32" x14ac:dyDescent="0.25">
      <c r="A16637" s="44" t="s">
        <v>8233</v>
      </c>
      <c r="B16637" s="44" t="s">
        <v>8234</v>
      </c>
      <c r="C16637" s="45" t="s">
        <v>7921</v>
      </c>
      <c r="D16637" s="93" t="s">
        <v>18817</v>
      </c>
      <c r="E16637" s="45" t="s">
        <v>5444</v>
      </c>
      <c r="F16637" s="379"/>
      <c r="G16637" s="379"/>
      <c r="H16637" s="379"/>
      <c r="I16637" s="380"/>
      <c r="J16637" s="380"/>
      <c r="K16637" s="380"/>
      <c r="L16637" s="380"/>
      <c r="M16637" s="380"/>
      <c r="N16637" s="380"/>
      <c r="O16637" s="380"/>
      <c r="P16637" s="380"/>
      <c r="Q16637" s="380"/>
      <c r="R16637" s="380"/>
      <c r="S16637" s="380"/>
      <c r="T16637" s="380"/>
      <c r="U16637" s="380"/>
      <c r="V16637" s="380"/>
      <c r="W16637" s="380"/>
      <c r="X16637" s="380"/>
      <c r="Y16637" s="380"/>
      <c r="Z16637" s="380"/>
      <c r="AA16637" s="380"/>
      <c r="AF16637" s="326"/>
    </row>
    <row r="16638" spans="1:32" x14ac:dyDescent="0.25">
      <c r="A16638" s="44" t="s">
        <v>8233</v>
      </c>
      <c r="B16638" s="44" t="s">
        <v>8234</v>
      </c>
      <c r="C16638" s="45" t="s">
        <v>7921</v>
      </c>
      <c r="D16638" s="45" t="s">
        <v>10697</v>
      </c>
      <c r="E16638" s="45" t="s">
        <v>7121</v>
      </c>
      <c r="F16638" s="93"/>
      <c r="G16638" s="93"/>
      <c r="H16638" s="93"/>
      <c r="I16638" s="99"/>
      <c r="J16638" s="99"/>
      <c r="K16638" s="99"/>
      <c r="L16638" s="44"/>
      <c r="M16638" s="57"/>
      <c r="N16638" s="99"/>
      <c r="O16638" s="99"/>
      <c r="P16638" s="99"/>
      <c r="Q16638" s="99"/>
      <c r="R16638" s="99"/>
      <c r="S16638" s="99"/>
      <c r="T16638" s="99"/>
      <c r="U16638" s="99"/>
      <c r="V16638" s="99"/>
      <c r="W16638" s="99"/>
      <c r="X16638" s="99"/>
      <c r="Y16638" s="99"/>
      <c r="Z16638" s="99"/>
      <c r="AA16638" s="380"/>
      <c r="AF16638" s="326"/>
    </row>
    <row r="16639" spans="1:32" x14ac:dyDescent="0.25">
      <c r="A16639" s="80" t="s">
        <v>6680</v>
      </c>
      <c r="B16639" s="80" t="s">
        <v>6060</v>
      </c>
      <c r="C16639" s="339" t="s">
        <v>6045</v>
      </c>
      <c r="D16639" s="147" t="s">
        <v>2582</v>
      </c>
      <c r="E16639" s="341">
        <v>45838</v>
      </c>
      <c r="F16639" s="93"/>
      <c r="G16639" s="93"/>
      <c r="H16639" s="93"/>
      <c r="I16639" s="99"/>
      <c r="J16639" s="99"/>
      <c r="K16639" s="99"/>
      <c r="L16639" s="44"/>
      <c r="M16639" s="57"/>
      <c r="N16639" s="99"/>
      <c r="O16639" s="99"/>
      <c r="P16639" s="99"/>
      <c r="Q16639" s="99"/>
      <c r="R16639" s="99"/>
      <c r="S16639" s="99"/>
      <c r="T16639" s="99"/>
      <c r="U16639" s="99"/>
      <c r="V16639" s="99"/>
      <c r="W16639" s="99"/>
      <c r="X16639" s="99"/>
      <c r="Y16639" s="99"/>
      <c r="Z16639" s="99"/>
      <c r="AF16639" s="326"/>
    </row>
    <row r="16640" spans="1:32" x14ac:dyDescent="0.25">
      <c r="A16640" s="44" t="s">
        <v>11712</v>
      </c>
      <c r="B16640" s="44" t="s">
        <v>4522</v>
      </c>
      <c r="C16640" s="45">
        <v>24070302</v>
      </c>
      <c r="D16640" s="45" t="s">
        <v>12340</v>
      </c>
      <c r="E16640" s="45" t="s">
        <v>7992</v>
      </c>
      <c r="AF16640" s="326"/>
    </row>
    <row r="16641" spans="1:32" x14ac:dyDescent="0.25">
      <c r="A16641" s="44" t="s">
        <v>11712</v>
      </c>
      <c r="B16641" s="44" t="s">
        <v>11301</v>
      </c>
      <c r="C16641" s="45">
        <v>24070301</v>
      </c>
      <c r="D16641" s="45" t="s">
        <v>12340</v>
      </c>
      <c r="E16641" s="45" t="s">
        <v>7992</v>
      </c>
      <c r="AF16641" s="326"/>
    </row>
    <row r="16642" spans="1:32" x14ac:dyDescent="0.25">
      <c r="A16642" s="44" t="s">
        <v>7342</v>
      </c>
      <c r="B16642" s="44" t="s">
        <v>20364</v>
      </c>
      <c r="C16642" s="45" t="s">
        <v>7329</v>
      </c>
      <c r="D16642" s="32" t="s">
        <v>12570</v>
      </c>
      <c r="E16642" s="46">
        <v>46507</v>
      </c>
      <c r="AF16642" s="326"/>
    </row>
    <row r="16643" spans="1:32" x14ac:dyDescent="0.3">
      <c r="A16643" s="372" t="s">
        <v>12514</v>
      </c>
      <c r="B16643" s="372" t="s">
        <v>1200</v>
      </c>
      <c r="C16643" s="125" t="s">
        <v>12346</v>
      </c>
      <c r="D16643" s="32" t="s">
        <v>20621</v>
      </c>
      <c r="E16643" s="125" t="s">
        <v>5075</v>
      </c>
      <c r="F16643" s="125" t="s">
        <v>1236</v>
      </c>
      <c r="G16643" s="125" t="s">
        <v>1237</v>
      </c>
      <c r="AF16643" s="326"/>
    </row>
    <row r="16644" spans="1:32" x14ac:dyDescent="0.3">
      <c r="A16644" s="372" t="s">
        <v>8767</v>
      </c>
      <c r="B16644" s="372" t="s">
        <v>1222</v>
      </c>
      <c r="C16644" s="125" t="s">
        <v>8704</v>
      </c>
      <c r="D16644" s="32" t="s">
        <v>20621</v>
      </c>
      <c r="E16644" s="125" t="s">
        <v>8524</v>
      </c>
      <c r="F16644" s="125" t="s">
        <v>1236</v>
      </c>
      <c r="G16644" s="125" t="s">
        <v>1237</v>
      </c>
      <c r="AF16644" s="326"/>
    </row>
    <row r="16645" spans="1:32" x14ac:dyDescent="0.25">
      <c r="A16645" s="44" t="s">
        <v>8767</v>
      </c>
      <c r="B16645" s="44" t="s">
        <v>13144</v>
      </c>
      <c r="C16645" s="45">
        <v>17.239999999999998</v>
      </c>
      <c r="D16645" s="45" t="s">
        <v>13565</v>
      </c>
      <c r="E16645" s="46">
        <v>47299</v>
      </c>
      <c r="F16645" s="45"/>
      <c r="G16645" s="93"/>
      <c r="H16645" s="93"/>
      <c r="I16645" s="99"/>
      <c r="J16645" s="99"/>
      <c r="K16645" s="99"/>
      <c r="L16645" s="99"/>
      <c r="M16645" s="99"/>
      <c r="N16645" s="99"/>
      <c r="O16645" s="99"/>
      <c r="P16645" s="99"/>
      <c r="Q16645" s="99"/>
      <c r="R16645" s="99"/>
      <c r="S16645" s="99"/>
      <c r="T16645" s="99"/>
      <c r="U16645" s="99"/>
      <c r="V16645" s="99"/>
      <c r="W16645" s="99"/>
      <c r="X16645" s="99"/>
      <c r="Y16645" s="99"/>
      <c r="Z16645" s="99"/>
      <c r="AF16645" s="326"/>
    </row>
    <row r="16646" spans="1:32" x14ac:dyDescent="0.25">
      <c r="A16646" s="44" t="s">
        <v>8767</v>
      </c>
      <c r="B16646" s="44" t="s">
        <v>976</v>
      </c>
      <c r="C16646" s="45">
        <v>25010201</v>
      </c>
      <c r="D16646" s="45" t="s">
        <v>12340</v>
      </c>
      <c r="E16646" s="45" t="s">
        <v>13567</v>
      </c>
      <c r="AF16646" s="326"/>
    </row>
    <row r="16647" spans="1:32" x14ac:dyDescent="0.25">
      <c r="A16647" s="44" t="s">
        <v>7913</v>
      </c>
      <c r="B16647" s="44" t="s">
        <v>20387</v>
      </c>
      <c r="C16647" s="45" t="s">
        <v>7901</v>
      </c>
      <c r="D16647" s="32" t="s">
        <v>12570</v>
      </c>
      <c r="E16647" s="46">
        <v>46265</v>
      </c>
      <c r="AF16647" s="326"/>
    </row>
    <row r="16648" spans="1:32" x14ac:dyDescent="0.3">
      <c r="A16648" s="372" t="s">
        <v>16674</v>
      </c>
      <c r="B16648" s="372" t="s">
        <v>1222</v>
      </c>
      <c r="C16648" s="125" t="s">
        <v>8704</v>
      </c>
      <c r="D16648" s="32" t="s">
        <v>20621</v>
      </c>
      <c r="E16648" s="125" t="s">
        <v>8524</v>
      </c>
      <c r="F16648" s="125" t="s">
        <v>1237</v>
      </c>
      <c r="G16648" s="125" t="s">
        <v>1237</v>
      </c>
      <c r="AF16648" s="326"/>
    </row>
    <row r="16649" spans="1:32" x14ac:dyDescent="0.3">
      <c r="A16649" s="372" t="s">
        <v>16674</v>
      </c>
      <c r="B16649" s="372" t="s">
        <v>5063</v>
      </c>
      <c r="C16649" s="125" t="s">
        <v>16877</v>
      </c>
      <c r="D16649" s="32" t="s">
        <v>20621</v>
      </c>
      <c r="E16649" s="125" t="s">
        <v>10638</v>
      </c>
      <c r="F16649" s="125" t="s">
        <v>1237</v>
      </c>
      <c r="G16649" s="125" t="s">
        <v>1237</v>
      </c>
      <c r="AF16649" s="326"/>
    </row>
    <row r="16650" spans="1:32" x14ac:dyDescent="0.25">
      <c r="A16650" s="44" t="s">
        <v>13475</v>
      </c>
      <c r="B16650" s="44" t="s">
        <v>13107</v>
      </c>
      <c r="C16650" s="45">
        <v>9.25</v>
      </c>
      <c r="D16650" s="45" t="s">
        <v>13565</v>
      </c>
      <c r="E16650" s="46">
        <v>47664</v>
      </c>
      <c r="F16650" s="45"/>
      <c r="G16650" s="93"/>
      <c r="H16650" s="93"/>
      <c r="I16650" s="99"/>
      <c r="J16650" s="99"/>
      <c r="K16650" s="99"/>
      <c r="L16650" s="99"/>
      <c r="M16650" s="99"/>
      <c r="N16650" s="99"/>
      <c r="O16650" s="99"/>
      <c r="P16650" s="99"/>
      <c r="Q16650" s="99"/>
      <c r="R16650" s="99"/>
      <c r="S16650" s="99"/>
      <c r="T16650" s="99"/>
      <c r="U16650" s="99"/>
      <c r="V16650" s="99"/>
      <c r="W16650" s="99"/>
      <c r="X16650" s="99"/>
      <c r="Y16650" s="99"/>
      <c r="Z16650" s="99"/>
      <c r="AF16650" s="326"/>
    </row>
    <row r="16651" spans="1:32" x14ac:dyDescent="0.25">
      <c r="A16651" s="44" t="s">
        <v>13475</v>
      </c>
      <c r="B16651" s="44" t="s">
        <v>13117</v>
      </c>
      <c r="C16651" s="45">
        <v>11.25</v>
      </c>
      <c r="D16651" s="45" t="s">
        <v>13565</v>
      </c>
      <c r="E16651" s="46">
        <v>47664</v>
      </c>
      <c r="F16651" s="45"/>
      <c r="G16651" s="93"/>
      <c r="H16651" s="93"/>
      <c r="I16651" s="99"/>
      <c r="J16651" s="99"/>
      <c r="K16651" s="99"/>
      <c r="L16651" s="99"/>
      <c r="M16651" s="99"/>
      <c r="N16651" s="99"/>
      <c r="O16651" s="99"/>
      <c r="P16651" s="99"/>
      <c r="Q16651" s="99"/>
      <c r="R16651" s="99"/>
      <c r="S16651" s="99"/>
      <c r="T16651" s="99"/>
      <c r="U16651" s="99"/>
      <c r="V16651" s="99"/>
      <c r="W16651" s="99"/>
      <c r="X16651" s="99"/>
      <c r="Y16651" s="99"/>
      <c r="Z16651" s="99"/>
      <c r="AF16651" s="326"/>
    </row>
    <row r="16652" spans="1:32" x14ac:dyDescent="0.25">
      <c r="A16652" s="44" t="s">
        <v>13475</v>
      </c>
      <c r="B16652" s="44" t="s">
        <v>13144</v>
      </c>
      <c r="C16652" s="45">
        <v>17.239999999999998</v>
      </c>
      <c r="D16652" s="45" t="s">
        <v>13565</v>
      </c>
      <c r="E16652" s="46">
        <v>47299</v>
      </c>
      <c r="F16652" s="45"/>
      <c r="G16652" s="93"/>
      <c r="H16652" s="93"/>
      <c r="I16652" s="99"/>
      <c r="J16652" s="99"/>
      <c r="K16652" s="99"/>
      <c r="L16652" s="99"/>
      <c r="M16652" s="99"/>
      <c r="N16652" s="99"/>
      <c r="O16652" s="99"/>
      <c r="P16652" s="99"/>
      <c r="Q16652" s="99"/>
      <c r="R16652" s="99"/>
      <c r="S16652" s="99"/>
      <c r="T16652" s="99"/>
      <c r="U16652" s="99"/>
      <c r="V16652" s="99"/>
      <c r="W16652" s="99"/>
      <c r="X16652" s="99"/>
      <c r="Y16652" s="99"/>
      <c r="Z16652" s="99"/>
      <c r="AF16652" s="326"/>
    </row>
    <row r="16653" spans="1:32" x14ac:dyDescent="0.25">
      <c r="A16653" s="44" t="s">
        <v>19817</v>
      </c>
      <c r="B16653" s="44" t="s">
        <v>5639</v>
      </c>
      <c r="C16653" s="45">
        <v>26010401</v>
      </c>
      <c r="D16653" s="45" t="s">
        <v>12340</v>
      </c>
      <c r="E16653" s="45" t="s">
        <v>18836</v>
      </c>
      <c r="AF16653" s="326"/>
    </row>
    <row r="16654" spans="1:32" x14ac:dyDescent="0.25">
      <c r="A16654" s="44" t="s">
        <v>10804</v>
      </c>
      <c r="B16654" s="44" t="s">
        <v>159</v>
      </c>
      <c r="C16654" s="45" t="s">
        <v>10805</v>
      </c>
      <c r="D16654" s="46" t="s">
        <v>13037</v>
      </c>
      <c r="E16654" s="46">
        <v>46493</v>
      </c>
      <c r="AF16654" s="326"/>
    </row>
    <row r="16655" spans="1:32" x14ac:dyDescent="0.25">
      <c r="A16655" s="44" t="s">
        <v>13795</v>
      </c>
      <c r="B16655" s="44" t="s">
        <v>5454</v>
      </c>
      <c r="C16655" s="45">
        <v>25010202</v>
      </c>
      <c r="D16655" s="45" t="s">
        <v>12340</v>
      </c>
      <c r="E16655" s="45" t="s">
        <v>13567</v>
      </c>
      <c r="AF16655" s="326"/>
    </row>
    <row r="16656" spans="1:32" x14ac:dyDescent="0.25">
      <c r="A16656" s="44" t="s">
        <v>13795</v>
      </c>
      <c r="B16656" s="44" t="s">
        <v>976</v>
      </c>
      <c r="C16656" s="45">
        <v>25010201</v>
      </c>
      <c r="D16656" s="45" t="s">
        <v>12340</v>
      </c>
      <c r="E16656" s="45" t="s">
        <v>13567</v>
      </c>
      <c r="AF16656" s="326"/>
    </row>
    <row r="16657" spans="1:32" x14ac:dyDescent="0.25">
      <c r="A16657" s="44" t="s">
        <v>19818</v>
      </c>
      <c r="B16657" s="44" t="s">
        <v>3598</v>
      </c>
      <c r="C16657" s="45">
        <v>230301</v>
      </c>
      <c r="D16657" s="45" t="s">
        <v>12340</v>
      </c>
      <c r="E16657" s="45" t="s">
        <v>5580</v>
      </c>
      <c r="AF16657" s="326"/>
    </row>
    <row r="16658" spans="1:32" x14ac:dyDescent="0.25">
      <c r="A16658" s="44" t="s">
        <v>9115</v>
      </c>
      <c r="B16658" s="44" t="s">
        <v>9032</v>
      </c>
      <c r="C16658" s="45">
        <v>23100201</v>
      </c>
      <c r="D16658" s="45" t="s">
        <v>12340</v>
      </c>
      <c r="E16658" s="45" t="s">
        <v>2628</v>
      </c>
      <c r="AF16658" s="326"/>
    </row>
    <row r="16659" spans="1:32" x14ac:dyDescent="0.25">
      <c r="A16659" s="44" t="s">
        <v>18220</v>
      </c>
      <c r="B16659" s="44" t="s">
        <v>18221</v>
      </c>
      <c r="C16659" s="45" t="s">
        <v>18479</v>
      </c>
      <c r="D16659" s="93" t="s">
        <v>3876</v>
      </c>
      <c r="E16659" s="359">
        <f>DATE(2029,7,22)</f>
        <v>47321</v>
      </c>
      <c r="F16659" s="93"/>
      <c r="G16659" s="93"/>
      <c r="H16659" s="93"/>
      <c r="I16659" s="99"/>
      <c r="J16659" s="99"/>
      <c r="K16659" s="99"/>
      <c r="L16659" s="99"/>
      <c r="M16659" s="99"/>
      <c r="N16659" s="99"/>
      <c r="O16659" s="99"/>
      <c r="P16659" s="99"/>
      <c r="Q16659" s="99"/>
      <c r="R16659" s="99"/>
      <c r="S16659" s="99"/>
      <c r="T16659" s="99"/>
      <c r="U16659" s="99"/>
      <c r="V16659" s="99"/>
      <c r="W16659" s="99"/>
      <c r="X16659" s="99"/>
      <c r="Y16659" s="99"/>
      <c r="Z16659" s="99"/>
      <c r="AF16659" s="326"/>
    </row>
    <row r="16660" spans="1:32" x14ac:dyDescent="0.3">
      <c r="A16660" s="385" t="s">
        <v>14193</v>
      </c>
      <c r="B16660" s="385" t="s">
        <v>1339</v>
      </c>
      <c r="C16660" s="387">
        <v>24027</v>
      </c>
      <c r="D16660" s="93" t="s">
        <v>5007</v>
      </c>
      <c r="E16660" s="388">
        <v>46507</v>
      </c>
      <c r="AF16660" s="326"/>
    </row>
    <row r="16661" spans="1:32" x14ac:dyDescent="0.25">
      <c r="A16661" s="44" t="s">
        <v>12714</v>
      </c>
      <c r="B16661" s="44" t="s">
        <v>12700</v>
      </c>
      <c r="C16661" s="45" t="s">
        <v>12715</v>
      </c>
      <c r="D16661" s="46" t="s">
        <v>13037</v>
      </c>
      <c r="E16661" s="46">
        <v>46282</v>
      </c>
      <c r="AF16661" s="326"/>
    </row>
    <row r="16662" spans="1:32" x14ac:dyDescent="0.25">
      <c r="A16662" s="44" t="s">
        <v>12714</v>
      </c>
      <c r="B16662" s="44" t="s">
        <v>12700</v>
      </c>
      <c r="C16662" s="45" t="s">
        <v>12715</v>
      </c>
      <c r="D16662" s="46" t="s">
        <v>13037</v>
      </c>
      <c r="E16662" s="46">
        <v>46282</v>
      </c>
      <c r="AF16662" s="326"/>
    </row>
    <row r="16663" spans="1:32" x14ac:dyDescent="0.25">
      <c r="A16663" s="44" t="s">
        <v>12714</v>
      </c>
      <c r="B16663" s="44" t="s">
        <v>154</v>
      </c>
      <c r="C16663" s="45" t="s">
        <v>15792</v>
      </c>
      <c r="D16663" s="46" t="s">
        <v>13037</v>
      </c>
      <c r="E16663" s="46">
        <v>46218</v>
      </c>
      <c r="AF16663" s="326"/>
    </row>
    <row r="16664" spans="1:32" x14ac:dyDescent="0.25">
      <c r="A16664" s="44" t="s">
        <v>7077</v>
      </c>
      <c r="B16664" s="44" t="s">
        <v>5639</v>
      </c>
      <c r="C16664" s="45">
        <v>23010401</v>
      </c>
      <c r="D16664" s="45" t="s">
        <v>12340</v>
      </c>
      <c r="E16664" s="45" t="s">
        <v>5640</v>
      </c>
      <c r="AF16664" s="326"/>
    </row>
    <row r="16665" spans="1:32" x14ac:dyDescent="0.25">
      <c r="A16665" s="44" t="s">
        <v>7077</v>
      </c>
      <c r="B16665" s="44" t="s">
        <v>976</v>
      </c>
      <c r="C16665" s="45">
        <v>25010201</v>
      </c>
      <c r="D16665" s="45" t="s">
        <v>12340</v>
      </c>
      <c r="E16665" s="45" t="s">
        <v>13567</v>
      </c>
      <c r="AF16665" s="326"/>
    </row>
    <row r="16666" spans="1:32" x14ac:dyDescent="0.3">
      <c r="A16666" s="372" t="s">
        <v>16844</v>
      </c>
      <c r="B16666" s="372" t="s">
        <v>5063</v>
      </c>
      <c r="C16666" s="125" t="s">
        <v>16877</v>
      </c>
      <c r="D16666" s="32" t="s">
        <v>20621</v>
      </c>
      <c r="E16666" s="125" t="s">
        <v>10638</v>
      </c>
      <c r="F16666" s="125" t="s">
        <v>1237</v>
      </c>
      <c r="G16666" s="125" t="s">
        <v>1237</v>
      </c>
      <c r="AF16666" s="326"/>
    </row>
    <row r="16667" spans="1:32" x14ac:dyDescent="0.25">
      <c r="A16667" s="44" t="s">
        <v>13476</v>
      </c>
      <c r="B16667" s="44" t="s">
        <v>13144</v>
      </c>
      <c r="C16667" s="45">
        <v>17.239999999999998</v>
      </c>
      <c r="D16667" s="45" t="s">
        <v>13565</v>
      </c>
      <c r="E16667" s="46">
        <v>47299</v>
      </c>
      <c r="F16667" s="45"/>
      <c r="G16667" s="93"/>
      <c r="H16667" s="93"/>
      <c r="I16667" s="99"/>
      <c r="J16667" s="99"/>
      <c r="K16667" s="99"/>
      <c r="L16667" s="99"/>
      <c r="M16667" s="99"/>
      <c r="N16667" s="99"/>
      <c r="O16667" s="99"/>
      <c r="P16667" s="99"/>
      <c r="Q16667" s="99"/>
      <c r="R16667" s="99"/>
      <c r="S16667" s="99"/>
      <c r="T16667" s="99"/>
      <c r="U16667" s="99"/>
      <c r="V16667" s="99"/>
      <c r="W16667" s="99"/>
      <c r="X16667" s="99"/>
      <c r="Y16667" s="99"/>
      <c r="Z16667" s="99"/>
      <c r="AF16667" s="326"/>
    </row>
    <row r="16668" spans="1:32" x14ac:dyDescent="0.3">
      <c r="A16668" s="99" t="s">
        <v>16517</v>
      </c>
      <c r="B16668" s="92" t="s">
        <v>16522</v>
      </c>
      <c r="C16668" s="93" t="s">
        <v>16523</v>
      </c>
      <c r="D16668" s="93" t="s">
        <v>11085</v>
      </c>
      <c r="E16668" s="94">
        <v>47361</v>
      </c>
      <c r="F16668" s="93"/>
      <c r="G16668" s="93"/>
      <c r="H16668" s="93"/>
      <c r="I16668" s="99"/>
      <c r="J16668" s="99"/>
      <c r="K16668" s="99"/>
      <c r="L16668" s="99"/>
      <c r="M16668" s="99"/>
      <c r="N16668" s="99"/>
      <c r="O16668" s="99"/>
      <c r="P16668" s="99"/>
      <c r="Q16668" s="99"/>
      <c r="R16668" s="99"/>
      <c r="S16668" s="99"/>
      <c r="T16668" s="99"/>
      <c r="U16668" s="99"/>
      <c r="V16668" s="99"/>
      <c r="W16668" s="99"/>
      <c r="X16668" s="99"/>
      <c r="Y16668" s="99"/>
      <c r="Z16668" s="99"/>
      <c r="AF16668" s="326"/>
    </row>
    <row r="16669" spans="1:32" x14ac:dyDescent="0.25">
      <c r="A16669" s="44" t="s">
        <v>13796</v>
      </c>
      <c r="B16669" s="44" t="s">
        <v>5454</v>
      </c>
      <c r="C16669" s="45">
        <v>25010202</v>
      </c>
      <c r="D16669" s="45" t="s">
        <v>12340</v>
      </c>
      <c r="E16669" s="45" t="s">
        <v>13567</v>
      </c>
      <c r="AF16669" s="326"/>
    </row>
    <row r="16670" spans="1:32" x14ac:dyDescent="0.25">
      <c r="A16670" s="44" t="s">
        <v>13796</v>
      </c>
      <c r="B16670" s="44" t="s">
        <v>976</v>
      </c>
      <c r="C16670" s="45">
        <v>25010201</v>
      </c>
      <c r="D16670" s="45" t="s">
        <v>12340</v>
      </c>
      <c r="E16670" s="45" t="s">
        <v>13567</v>
      </c>
      <c r="AF16670" s="326"/>
    </row>
    <row r="16671" spans="1:32" x14ac:dyDescent="0.25">
      <c r="A16671" s="44" t="s">
        <v>13796</v>
      </c>
      <c r="B16671" s="44" t="s">
        <v>3161</v>
      </c>
      <c r="C16671" s="45">
        <v>25090102</v>
      </c>
      <c r="D16671" s="45" t="s">
        <v>12340</v>
      </c>
      <c r="E16671" s="45" t="s">
        <v>5246</v>
      </c>
      <c r="AF16671" s="326"/>
    </row>
    <row r="16672" spans="1:32" x14ac:dyDescent="0.25">
      <c r="A16672" s="44" t="s">
        <v>13796</v>
      </c>
      <c r="B16672" s="44" t="s">
        <v>2267</v>
      </c>
      <c r="C16672" s="45">
        <v>25090101</v>
      </c>
      <c r="D16672" s="45" t="s">
        <v>12340</v>
      </c>
      <c r="E16672" s="45" t="s">
        <v>5246</v>
      </c>
      <c r="AF16672" s="326"/>
    </row>
    <row r="16673" spans="1:32" x14ac:dyDescent="0.25">
      <c r="A16673" s="368" t="s">
        <v>15329</v>
      </c>
      <c r="B16673" s="256" t="s">
        <v>5955</v>
      </c>
      <c r="C16673" s="53" t="s">
        <v>15436</v>
      </c>
      <c r="D16673" s="93" t="s">
        <v>5891</v>
      </c>
      <c r="E16673" s="257">
        <v>47658</v>
      </c>
      <c r="F16673" s="93"/>
      <c r="G16673" s="93"/>
      <c r="H16673" s="93"/>
      <c r="I16673" s="99"/>
      <c r="J16673" s="99"/>
      <c r="K16673" s="99"/>
      <c r="L16673" s="99"/>
      <c r="M16673" s="99"/>
      <c r="N16673" s="99"/>
      <c r="O16673" s="99"/>
      <c r="P16673" s="99"/>
      <c r="Q16673" s="99"/>
      <c r="R16673" s="99"/>
      <c r="S16673" s="99"/>
      <c r="T16673" s="99"/>
      <c r="U16673" s="99"/>
      <c r="V16673" s="99"/>
      <c r="W16673" s="99"/>
      <c r="X16673" s="99"/>
      <c r="Y16673" s="99"/>
      <c r="Z16673" s="99"/>
      <c r="AF16673" s="326"/>
    </row>
    <row r="16674" spans="1:32" x14ac:dyDescent="0.25">
      <c r="A16674" s="44" t="s">
        <v>13477</v>
      </c>
      <c r="B16674" s="44" t="s">
        <v>13119</v>
      </c>
      <c r="C16674" s="45">
        <v>22.23</v>
      </c>
      <c r="D16674" s="45" t="s">
        <v>13565</v>
      </c>
      <c r="E16674" s="46">
        <v>46934</v>
      </c>
      <c r="F16674" s="45"/>
      <c r="G16674" s="93"/>
      <c r="H16674" s="93"/>
      <c r="I16674" s="99"/>
      <c r="J16674" s="99"/>
      <c r="K16674" s="99"/>
      <c r="L16674" s="99"/>
      <c r="M16674" s="99"/>
      <c r="N16674" s="99"/>
      <c r="O16674" s="99"/>
      <c r="P16674" s="99"/>
      <c r="Q16674" s="99"/>
      <c r="R16674" s="99"/>
      <c r="S16674" s="99"/>
      <c r="T16674" s="99"/>
      <c r="U16674" s="99"/>
      <c r="V16674" s="99"/>
      <c r="W16674" s="99"/>
      <c r="X16674" s="99"/>
      <c r="Y16674" s="99"/>
      <c r="Z16674" s="99"/>
      <c r="AF16674" s="326"/>
    </row>
    <row r="16675" spans="1:32" x14ac:dyDescent="0.25">
      <c r="A16675" s="44" t="s">
        <v>13477</v>
      </c>
      <c r="B16675" s="44" t="s">
        <v>2433</v>
      </c>
      <c r="C16675" s="45">
        <v>230105</v>
      </c>
      <c r="D16675" s="45" t="s">
        <v>12340</v>
      </c>
      <c r="E16675" s="45" t="s">
        <v>5580</v>
      </c>
      <c r="AF16675" s="326"/>
    </row>
    <row r="16676" spans="1:32" x14ac:dyDescent="0.25">
      <c r="A16676" s="44" t="s">
        <v>14154</v>
      </c>
      <c r="B16676" s="44" t="s">
        <v>20398</v>
      </c>
      <c r="C16676" s="45" t="s">
        <v>14082</v>
      </c>
      <c r="D16676" s="32" t="s">
        <v>12570</v>
      </c>
      <c r="E16676" s="46">
        <v>46418</v>
      </c>
      <c r="AF16676" s="326"/>
    </row>
    <row r="16677" spans="1:32" x14ac:dyDescent="0.3">
      <c r="A16677" s="372" t="s">
        <v>20209</v>
      </c>
      <c r="B16677" s="372" t="s">
        <v>2384</v>
      </c>
      <c r="C16677" s="125" t="s">
        <v>20259</v>
      </c>
      <c r="D16677" s="32" t="s">
        <v>20621</v>
      </c>
      <c r="E16677" s="125" t="s">
        <v>8976</v>
      </c>
      <c r="F16677" s="125" t="s">
        <v>1237</v>
      </c>
      <c r="G16677" s="125" t="s">
        <v>1237</v>
      </c>
      <c r="AF16677" s="326"/>
    </row>
    <row r="16678" spans="1:32" x14ac:dyDescent="0.25">
      <c r="A16678" s="44" t="s">
        <v>19819</v>
      </c>
      <c r="B16678" s="44" t="s">
        <v>10031</v>
      </c>
      <c r="C16678" s="45">
        <v>240101</v>
      </c>
      <c r="D16678" s="45" t="s">
        <v>12340</v>
      </c>
      <c r="E16678" s="45" t="s">
        <v>10032</v>
      </c>
      <c r="AF16678" s="326"/>
    </row>
    <row r="16679" spans="1:32" x14ac:dyDescent="0.25">
      <c r="A16679" s="44" t="s">
        <v>19819</v>
      </c>
      <c r="B16679" s="44" t="s">
        <v>986</v>
      </c>
      <c r="C16679" s="45">
        <v>240303</v>
      </c>
      <c r="D16679" s="45" t="s">
        <v>12340</v>
      </c>
      <c r="E16679" s="45" t="s">
        <v>2686</v>
      </c>
      <c r="AF16679" s="326"/>
    </row>
    <row r="16680" spans="1:32" x14ac:dyDescent="0.25">
      <c r="A16680" s="44" t="s">
        <v>4553</v>
      </c>
      <c r="B16680" s="44" t="s">
        <v>19161</v>
      </c>
      <c r="C16680" s="45">
        <v>240902</v>
      </c>
      <c r="D16680" s="45" t="s">
        <v>12340</v>
      </c>
      <c r="E16680" s="45" t="s">
        <v>5075</v>
      </c>
      <c r="AF16680" s="326"/>
    </row>
    <row r="16681" spans="1:32" x14ac:dyDescent="0.25">
      <c r="A16681" s="44" t="s">
        <v>4553</v>
      </c>
      <c r="B16681" s="44" t="s">
        <v>18988</v>
      </c>
      <c r="C16681" s="45">
        <v>240901</v>
      </c>
      <c r="D16681" s="45" t="s">
        <v>12340</v>
      </c>
      <c r="E16681" s="45" t="s">
        <v>5075</v>
      </c>
      <c r="AF16681" s="326"/>
    </row>
    <row r="16682" spans="1:32" x14ac:dyDescent="0.3">
      <c r="A16682" s="372" t="s">
        <v>8768</v>
      </c>
      <c r="B16682" s="372" t="s">
        <v>8720</v>
      </c>
      <c r="C16682" s="125" t="s">
        <v>8721</v>
      </c>
      <c r="D16682" s="32" t="s">
        <v>20621</v>
      </c>
      <c r="E16682" s="125" t="s">
        <v>8524</v>
      </c>
      <c r="F16682" s="125" t="s">
        <v>1236</v>
      </c>
      <c r="G16682" s="125" t="s">
        <v>1237</v>
      </c>
      <c r="AF16682" s="326"/>
    </row>
    <row r="16683" spans="1:32" x14ac:dyDescent="0.25">
      <c r="A16683" s="44" t="s">
        <v>10106</v>
      </c>
      <c r="B16683" s="44" t="s">
        <v>10107</v>
      </c>
      <c r="C16683" s="56" t="s">
        <v>6074</v>
      </c>
      <c r="D16683" s="56" t="s">
        <v>1735</v>
      </c>
      <c r="E16683" s="69">
        <v>45535</v>
      </c>
      <c r="F16683" s="45"/>
      <c r="G16683" s="45"/>
      <c r="H16683" s="93"/>
      <c r="I16683" s="99"/>
      <c r="J16683" s="99"/>
      <c r="K16683" s="99"/>
      <c r="L16683" s="44"/>
      <c r="M16683" s="57"/>
      <c r="N16683" s="99"/>
      <c r="O16683" s="99"/>
      <c r="P16683" s="99"/>
      <c r="Q16683" s="99"/>
      <c r="R16683" s="99"/>
      <c r="S16683" s="99"/>
      <c r="T16683" s="99"/>
      <c r="U16683" s="99"/>
      <c r="V16683" s="99"/>
      <c r="W16683" s="99"/>
      <c r="X16683" s="99"/>
      <c r="Y16683" s="99"/>
      <c r="Z16683" s="99"/>
      <c r="AF16683" s="326"/>
    </row>
    <row r="16684" spans="1:32" x14ac:dyDescent="0.25">
      <c r="A16684" s="44" t="s">
        <v>10106</v>
      </c>
      <c r="B16684" s="92" t="s">
        <v>10390</v>
      </c>
      <c r="C16684" s="56" t="s">
        <v>10120</v>
      </c>
      <c r="D16684" s="146" t="s">
        <v>10389</v>
      </c>
      <c r="E16684" s="107">
        <v>45838</v>
      </c>
      <c r="F16684" s="93"/>
      <c r="G16684" s="93"/>
      <c r="H16684" s="93"/>
      <c r="I16684" s="99"/>
      <c r="J16684" s="99"/>
      <c r="K16684" s="99"/>
      <c r="L16684" s="44"/>
      <c r="M16684" s="57"/>
      <c r="N16684" s="99"/>
      <c r="O16684" s="99"/>
      <c r="P16684" s="99"/>
      <c r="Q16684" s="99"/>
      <c r="R16684" s="99"/>
      <c r="S16684" s="99"/>
      <c r="T16684" s="99"/>
      <c r="U16684" s="99"/>
      <c r="V16684" s="99"/>
      <c r="W16684" s="99"/>
      <c r="X16684" s="99"/>
      <c r="Y16684" s="99"/>
      <c r="Z16684" s="99"/>
      <c r="AF16684" s="326"/>
    </row>
    <row r="16685" spans="1:32" x14ac:dyDescent="0.3">
      <c r="A16685" s="385" t="s">
        <v>18627</v>
      </c>
      <c r="B16685" s="385" t="s">
        <v>1339</v>
      </c>
      <c r="C16685" s="387" t="s">
        <v>18636</v>
      </c>
      <c r="D16685" s="93" t="s">
        <v>5007</v>
      </c>
      <c r="E16685" s="388">
        <v>46507</v>
      </c>
      <c r="AF16685" s="326"/>
    </row>
    <row r="16686" spans="1:32" x14ac:dyDescent="0.25">
      <c r="A16686" s="44" t="s">
        <v>19820</v>
      </c>
      <c r="B16686" s="44" t="s">
        <v>2433</v>
      </c>
      <c r="C16686" s="45">
        <v>250106</v>
      </c>
      <c r="D16686" s="45" t="s">
        <v>12340</v>
      </c>
      <c r="E16686" s="45" t="s">
        <v>12896</v>
      </c>
      <c r="AF16686" s="326"/>
    </row>
    <row r="16687" spans="1:32" x14ac:dyDescent="0.25">
      <c r="A16687" s="44" t="s">
        <v>19821</v>
      </c>
      <c r="B16687" s="44" t="s">
        <v>3298</v>
      </c>
      <c r="C16687" s="45">
        <v>26010402</v>
      </c>
      <c r="D16687" s="45" t="s">
        <v>12340</v>
      </c>
      <c r="E16687" s="45" t="s">
        <v>18836</v>
      </c>
      <c r="AF16687" s="326"/>
    </row>
    <row r="16688" spans="1:32" x14ac:dyDescent="0.25">
      <c r="A16688" s="44" t="s">
        <v>1763</v>
      </c>
      <c r="B16688" s="92" t="s">
        <v>10390</v>
      </c>
      <c r="C16688" s="45" t="s">
        <v>10120</v>
      </c>
      <c r="D16688" s="93" t="s">
        <v>10389</v>
      </c>
      <c r="E16688" s="94">
        <v>46568</v>
      </c>
      <c r="F16688" s="93"/>
      <c r="G16688" s="93"/>
      <c r="H16688" s="93"/>
      <c r="I16688" s="99"/>
      <c r="J16688" s="99"/>
      <c r="K16688" s="99"/>
      <c r="L16688" s="44"/>
      <c r="M16688" s="57"/>
      <c r="N16688" s="99"/>
      <c r="O16688" s="99"/>
      <c r="P16688" s="99"/>
      <c r="Q16688" s="99"/>
      <c r="R16688" s="99"/>
      <c r="S16688" s="99"/>
      <c r="T16688" s="99"/>
      <c r="U16688" s="99"/>
      <c r="V16688" s="99"/>
      <c r="W16688" s="99"/>
      <c r="X16688" s="99"/>
      <c r="Y16688" s="99"/>
      <c r="Z16688" s="99"/>
      <c r="AF16688" s="326"/>
    </row>
    <row r="16689" spans="1:32" x14ac:dyDescent="0.25">
      <c r="A16689" s="44" t="s">
        <v>13478</v>
      </c>
      <c r="B16689" s="44" t="s">
        <v>13145</v>
      </c>
      <c r="C16689" s="45">
        <v>20.239999999999998</v>
      </c>
      <c r="D16689" s="45" t="s">
        <v>13565</v>
      </c>
      <c r="E16689" s="46">
        <v>47299</v>
      </c>
      <c r="F16689" s="45"/>
      <c r="G16689" s="93"/>
      <c r="H16689" s="93"/>
      <c r="I16689" s="99"/>
      <c r="J16689" s="99"/>
      <c r="K16689" s="99"/>
      <c r="L16689" s="99"/>
      <c r="M16689" s="99"/>
      <c r="N16689" s="99"/>
      <c r="O16689" s="99"/>
      <c r="P16689" s="99"/>
      <c r="Q16689" s="99"/>
      <c r="R16689" s="99"/>
      <c r="S16689" s="99"/>
      <c r="T16689" s="99"/>
      <c r="U16689" s="99"/>
      <c r="V16689" s="99"/>
      <c r="W16689" s="99"/>
      <c r="X16689" s="99"/>
      <c r="Y16689" s="99"/>
      <c r="Z16689" s="99"/>
      <c r="AF16689" s="326"/>
    </row>
    <row r="16690" spans="1:32" x14ac:dyDescent="0.25">
      <c r="A16690" s="44" t="s">
        <v>17286</v>
      </c>
      <c r="B16690" s="44" t="s">
        <v>3598</v>
      </c>
      <c r="C16690" s="45">
        <v>250303</v>
      </c>
      <c r="D16690" s="45" t="s">
        <v>12340</v>
      </c>
      <c r="E16690" s="45" t="s">
        <v>12896</v>
      </c>
      <c r="AF16690" s="326"/>
    </row>
    <row r="16691" spans="1:32" x14ac:dyDescent="0.25">
      <c r="A16691" s="44" t="s">
        <v>14324</v>
      </c>
      <c r="B16691" s="44" t="s">
        <v>5639</v>
      </c>
      <c r="C16691" s="45">
        <v>25010401</v>
      </c>
      <c r="D16691" s="45" t="s">
        <v>12340</v>
      </c>
      <c r="E16691" s="45" t="s">
        <v>13581</v>
      </c>
      <c r="AF16691" s="326"/>
    </row>
    <row r="16692" spans="1:32" x14ac:dyDescent="0.25">
      <c r="A16692" s="44" t="s">
        <v>13797</v>
      </c>
      <c r="B16692" s="44" t="s">
        <v>5447</v>
      </c>
      <c r="C16692" s="45">
        <v>240804</v>
      </c>
      <c r="D16692" s="45" t="s">
        <v>12340</v>
      </c>
      <c r="E16692" s="45" t="s">
        <v>12234</v>
      </c>
      <c r="AF16692" s="326"/>
    </row>
    <row r="16693" spans="1:32" x14ac:dyDescent="0.25">
      <c r="A16693" s="44" t="s">
        <v>17287</v>
      </c>
      <c r="B16693" s="44" t="s">
        <v>2433</v>
      </c>
      <c r="C16693" s="45">
        <v>250106</v>
      </c>
      <c r="D16693" s="45" t="s">
        <v>12340</v>
      </c>
      <c r="E16693" s="45" t="s">
        <v>12896</v>
      </c>
      <c r="AF16693" s="326"/>
    </row>
    <row r="16694" spans="1:32" x14ac:dyDescent="0.3">
      <c r="A16694" s="372" t="s">
        <v>14384</v>
      </c>
      <c r="B16694" s="372" t="s">
        <v>16724</v>
      </c>
      <c r="C16694" s="125" t="s">
        <v>14353</v>
      </c>
      <c r="D16694" s="32" t="s">
        <v>20621</v>
      </c>
      <c r="E16694" s="125" t="s">
        <v>13567</v>
      </c>
      <c r="F16694" s="125" t="s">
        <v>1236</v>
      </c>
      <c r="G16694" s="125" t="s">
        <v>1237</v>
      </c>
      <c r="AF16694" s="326"/>
    </row>
    <row r="16695" spans="1:32" x14ac:dyDescent="0.25">
      <c r="A16695" s="44" t="s">
        <v>17288</v>
      </c>
      <c r="B16695" s="44" t="s">
        <v>5447</v>
      </c>
      <c r="C16695" s="45">
        <v>240804</v>
      </c>
      <c r="D16695" s="45" t="s">
        <v>12340</v>
      </c>
      <c r="E16695" s="45" t="s">
        <v>12234</v>
      </c>
      <c r="AF16695" s="326"/>
    </row>
    <row r="16696" spans="1:32" x14ac:dyDescent="0.3">
      <c r="A16696" s="372" t="s">
        <v>20571</v>
      </c>
      <c r="B16696" s="372" t="s">
        <v>7467</v>
      </c>
      <c r="C16696" s="125" t="s">
        <v>20620</v>
      </c>
      <c r="D16696" s="32" t="s">
        <v>20621</v>
      </c>
      <c r="E16696" s="125" t="s">
        <v>10032</v>
      </c>
      <c r="F16696" s="125" t="s">
        <v>1236</v>
      </c>
      <c r="G16696" s="125" t="s">
        <v>1237</v>
      </c>
      <c r="AF16696" s="326"/>
    </row>
    <row r="16697" spans="1:32" x14ac:dyDescent="0.25">
      <c r="A16697" s="44" t="s">
        <v>19822</v>
      </c>
      <c r="B16697" s="44" t="s">
        <v>2433</v>
      </c>
      <c r="C16697" s="45">
        <v>250106</v>
      </c>
      <c r="D16697" s="45" t="s">
        <v>12340</v>
      </c>
      <c r="E16697" s="45" t="s">
        <v>12896</v>
      </c>
      <c r="AF16697" s="326"/>
    </row>
    <row r="16698" spans="1:32" x14ac:dyDescent="0.25">
      <c r="A16698" s="44" t="s">
        <v>12315</v>
      </c>
      <c r="B16698" s="44" t="s">
        <v>5447</v>
      </c>
      <c r="C16698" s="45">
        <v>240804</v>
      </c>
      <c r="D16698" s="45" t="s">
        <v>12340</v>
      </c>
      <c r="E16698" s="45" t="s">
        <v>12234</v>
      </c>
      <c r="AF16698" s="326"/>
    </row>
    <row r="16699" spans="1:32" x14ac:dyDescent="0.3">
      <c r="A16699" s="372" t="s">
        <v>13950</v>
      </c>
      <c r="B16699" s="372" t="s">
        <v>13870</v>
      </c>
      <c r="C16699" s="125" t="s">
        <v>13871</v>
      </c>
      <c r="D16699" s="32" t="s">
        <v>20621</v>
      </c>
      <c r="E16699" s="125" t="s">
        <v>5650</v>
      </c>
      <c r="F16699" s="125" t="s">
        <v>1237</v>
      </c>
      <c r="G16699" s="125" t="s">
        <v>1237</v>
      </c>
      <c r="AF16699" s="326"/>
    </row>
    <row r="16700" spans="1:32" x14ac:dyDescent="0.25">
      <c r="A16700" s="44" t="s">
        <v>3130</v>
      </c>
      <c r="B16700" s="44" t="s">
        <v>3275</v>
      </c>
      <c r="C16700" s="45">
        <v>210101</v>
      </c>
      <c r="D16700" s="45" t="s">
        <v>12340</v>
      </c>
      <c r="E16700" s="45" t="s">
        <v>3276</v>
      </c>
      <c r="AF16700" s="326"/>
    </row>
    <row r="16701" spans="1:32" x14ac:dyDescent="0.25">
      <c r="A16701" s="44" t="s">
        <v>11713</v>
      </c>
      <c r="B16701" s="44" t="s">
        <v>10031</v>
      </c>
      <c r="C16701" s="45">
        <v>240101</v>
      </c>
      <c r="D16701" s="45" t="s">
        <v>12340</v>
      </c>
      <c r="E16701" s="45" t="s">
        <v>10032</v>
      </c>
      <c r="AF16701" s="326"/>
    </row>
    <row r="16702" spans="1:32" x14ac:dyDescent="0.25">
      <c r="A16702" s="44" t="s">
        <v>17289</v>
      </c>
      <c r="B16702" s="44" t="s">
        <v>5447</v>
      </c>
      <c r="C16702" s="45">
        <v>250802</v>
      </c>
      <c r="D16702" s="45" t="s">
        <v>12340</v>
      </c>
      <c r="E16702" s="45" t="s">
        <v>10682</v>
      </c>
      <c r="AF16702" s="326"/>
    </row>
    <row r="16703" spans="1:32" x14ac:dyDescent="0.25">
      <c r="A16703" s="44" t="s">
        <v>12316</v>
      </c>
      <c r="B16703" s="44" t="s">
        <v>13127</v>
      </c>
      <c r="C16703" s="45">
        <v>13.25</v>
      </c>
      <c r="D16703" s="45" t="s">
        <v>13565</v>
      </c>
      <c r="E16703" s="46">
        <v>47664</v>
      </c>
      <c r="F16703" s="45"/>
      <c r="G16703" s="93"/>
      <c r="H16703" s="93"/>
      <c r="I16703" s="99"/>
      <c r="J16703" s="99"/>
      <c r="K16703" s="99"/>
      <c r="L16703" s="99"/>
      <c r="M16703" s="99"/>
      <c r="N16703" s="99"/>
      <c r="O16703" s="99"/>
      <c r="P16703" s="99"/>
      <c r="Q16703" s="99"/>
      <c r="R16703" s="99"/>
      <c r="S16703" s="99"/>
      <c r="T16703" s="99"/>
      <c r="U16703" s="99"/>
      <c r="V16703" s="99"/>
      <c r="W16703" s="99"/>
      <c r="X16703" s="99"/>
      <c r="Y16703" s="99"/>
      <c r="Z16703" s="99"/>
      <c r="AF16703" s="326"/>
    </row>
    <row r="16704" spans="1:32" x14ac:dyDescent="0.25">
      <c r="A16704" s="44" t="s">
        <v>12316</v>
      </c>
      <c r="B16704" s="44" t="s">
        <v>13118</v>
      </c>
      <c r="C16704" s="45">
        <v>21.25</v>
      </c>
      <c r="D16704" s="45" t="s">
        <v>13565</v>
      </c>
      <c r="E16704" s="46">
        <v>47664</v>
      </c>
      <c r="F16704" s="45"/>
      <c r="G16704" s="93"/>
      <c r="H16704" s="93"/>
      <c r="I16704" s="99"/>
      <c r="J16704" s="99"/>
      <c r="K16704" s="99"/>
      <c r="L16704" s="99"/>
      <c r="M16704" s="99"/>
      <c r="N16704" s="99"/>
      <c r="O16704" s="99"/>
      <c r="P16704" s="99"/>
      <c r="Q16704" s="99"/>
      <c r="R16704" s="99"/>
      <c r="S16704" s="99"/>
      <c r="T16704" s="99"/>
      <c r="U16704" s="99"/>
      <c r="V16704" s="99"/>
      <c r="W16704" s="99"/>
      <c r="X16704" s="99"/>
      <c r="Y16704" s="99"/>
      <c r="Z16704" s="99"/>
      <c r="AF16704" s="326"/>
    </row>
    <row r="16705" spans="1:32" x14ac:dyDescent="0.25">
      <c r="A16705" s="44" t="s">
        <v>20276</v>
      </c>
      <c r="B16705" s="44" t="s">
        <v>20350</v>
      </c>
      <c r="C16705" s="45" t="s">
        <v>20351</v>
      </c>
      <c r="D16705" s="32" t="s">
        <v>12570</v>
      </c>
      <c r="E16705" s="46">
        <v>46507</v>
      </c>
      <c r="AF16705" s="326"/>
    </row>
    <row r="16706" spans="1:32" x14ac:dyDescent="0.3">
      <c r="A16706" s="372" t="s">
        <v>20572</v>
      </c>
      <c r="B16706" s="372" t="s">
        <v>7465</v>
      </c>
      <c r="C16706" s="125" t="s">
        <v>20614</v>
      </c>
      <c r="D16706" s="32" t="s">
        <v>20621</v>
      </c>
      <c r="E16706" s="125" t="s">
        <v>10032</v>
      </c>
      <c r="F16706" s="125" t="s">
        <v>1237</v>
      </c>
      <c r="G16706" s="125" t="s">
        <v>1237</v>
      </c>
      <c r="AF16706" s="326"/>
    </row>
    <row r="16707" spans="1:32" x14ac:dyDescent="0.3">
      <c r="A16707" s="57" t="s">
        <v>67</v>
      </c>
      <c r="B16707" s="58" t="s">
        <v>4104</v>
      </c>
      <c r="C16707" s="62">
        <v>23022</v>
      </c>
      <c r="D16707" s="93" t="s">
        <v>5007</v>
      </c>
      <c r="E16707" s="60">
        <v>46265</v>
      </c>
      <c r="F16707" s="379"/>
      <c r="G16707" s="379"/>
      <c r="H16707" s="379"/>
      <c r="I16707" s="380"/>
      <c r="J16707" s="380"/>
      <c r="K16707" s="380"/>
      <c r="L16707" s="380"/>
      <c r="M16707" s="380"/>
      <c r="N16707" s="380"/>
      <c r="O16707" s="380"/>
      <c r="P16707" s="380"/>
      <c r="Q16707" s="380"/>
      <c r="R16707" s="380"/>
      <c r="S16707" s="380"/>
      <c r="T16707" s="380"/>
      <c r="U16707" s="380"/>
      <c r="V16707" s="380"/>
      <c r="W16707" s="380"/>
      <c r="X16707" s="380"/>
      <c r="Y16707" s="380"/>
      <c r="Z16707" s="380"/>
      <c r="AA16707" s="380"/>
      <c r="AF16707" s="326"/>
    </row>
    <row r="16708" spans="1:32" x14ac:dyDescent="0.3">
      <c r="A16708" s="372" t="s">
        <v>67</v>
      </c>
      <c r="B16708" s="372" t="s">
        <v>12354</v>
      </c>
      <c r="C16708" s="125" t="s">
        <v>12187</v>
      </c>
      <c r="D16708" s="32" t="s">
        <v>20621</v>
      </c>
      <c r="E16708" s="125" t="s">
        <v>5239</v>
      </c>
      <c r="F16708" s="125" t="s">
        <v>1236</v>
      </c>
      <c r="G16708" s="125" t="s">
        <v>1237</v>
      </c>
      <c r="AF16708" s="326"/>
    </row>
    <row r="16709" spans="1:32" x14ac:dyDescent="0.25">
      <c r="A16709" s="57" t="s">
        <v>67</v>
      </c>
      <c r="B16709" s="92" t="s">
        <v>3862</v>
      </c>
      <c r="C16709" s="93" t="s">
        <v>3860</v>
      </c>
      <c r="D16709" s="93" t="s">
        <v>3861</v>
      </c>
      <c r="E16709" s="94">
        <v>46203</v>
      </c>
      <c r="F16709" s="93"/>
      <c r="G16709" s="93"/>
      <c r="H16709" s="93"/>
      <c r="I16709" s="99"/>
      <c r="J16709" s="99"/>
      <c r="K16709" s="99"/>
      <c r="L16709" s="44"/>
      <c r="M16709" s="57"/>
      <c r="N16709" s="99"/>
      <c r="O16709" s="99"/>
      <c r="P16709" s="99"/>
      <c r="Q16709" s="99"/>
      <c r="R16709" s="99"/>
      <c r="S16709" s="99"/>
      <c r="T16709" s="99"/>
      <c r="U16709" s="99"/>
      <c r="V16709" s="99"/>
      <c r="W16709" s="99"/>
      <c r="X16709" s="99"/>
      <c r="Y16709" s="99"/>
      <c r="Z16709" s="99"/>
      <c r="AA16709" s="380"/>
      <c r="AF16709" s="326"/>
    </row>
    <row r="16710" spans="1:32" x14ac:dyDescent="0.25">
      <c r="A16710" s="44" t="s">
        <v>67</v>
      </c>
      <c r="B16710" s="44" t="s">
        <v>13127</v>
      </c>
      <c r="C16710" s="45">
        <v>13.25</v>
      </c>
      <c r="D16710" s="45" t="s">
        <v>13565</v>
      </c>
      <c r="E16710" s="46">
        <v>47664</v>
      </c>
      <c r="F16710" s="45"/>
      <c r="G16710" s="93"/>
      <c r="H16710" s="93"/>
      <c r="I16710" s="99"/>
      <c r="J16710" s="99"/>
      <c r="K16710" s="99"/>
      <c r="L16710" s="99"/>
      <c r="M16710" s="99"/>
      <c r="N16710" s="99"/>
      <c r="O16710" s="99"/>
      <c r="P16710" s="99"/>
      <c r="Q16710" s="99"/>
      <c r="R16710" s="99"/>
      <c r="S16710" s="99"/>
      <c r="T16710" s="99"/>
      <c r="U16710" s="99"/>
      <c r="V16710" s="99"/>
      <c r="W16710" s="99"/>
      <c r="X16710" s="99"/>
      <c r="Y16710" s="99"/>
      <c r="Z16710" s="99"/>
      <c r="AF16710" s="326"/>
    </row>
    <row r="16711" spans="1:32" x14ac:dyDescent="0.25">
      <c r="A16711" s="44" t="s">
        <v>67</v>
      </c>
      <c r="B16711" s="44" t="s">
        <v>5100</v>
      </c>
      <c r="C16711" s="45" t="s">
        <v>5119</v>
      </c>
      <c r="D16711" s="46" t="s">
        <v>13037</v>
      </c>
      <c r="E16711" s="46">
        <v>46250</v>
      </c>
      <c r="AF16711" s="326"/>
    </row>
    <row r="16712" spans="1:32" x14ac:dyDescent="0.25">
      <c r="A16712" s="44" t="s">
        <v>67</v>
      </c>
      <c r="B16712" s="44" t="s">
        <v>5100</v>
      </c>
      <c r="C16712" s="45" t="s">
        <v>5119</v>
      </c>
      <c r="D16712" s="46" t="s">
        <v>13037</v>
      </c>
      <c r="E16712" s="46">
        <v>46250</v>
      </c>
      <c r="AF16712" s="326"/>
    </row>
    <row r="16713" spans="1:32" x14ac:dyDescent="0.25">
      <c r="A16713" s="44" t="s">
        <v>67</v>
      </c>
      <c r="B16713" s="44" t="s">
        <v>2610</v>
      </c>
      <c r="C16713" s="45" t="s">
        <v>15793</v>
      </c>
      <c r="D16713" s="46" t="s">
        <v>13037</v>
      </c>
      <c r="E16713" s="46">
        <v>46162</v>
      </c>
      <c r="AF16713" s="326"/>
    </row>
    <row r="16714" spans="1:32" x14ac:dyDescent="0.25">
      <c r="A16714" s="44" t="s">
        <v>67</v>
      </c>
      <c r="B16714" s="44" t="s">
        <v>5447</v>
      </c>
      <c r="C16714" s="45">
        <v>230807</v>
      </c>
      <c r="D16714" s="45" t="s">
        <v>12340</v>
      </c>
      <c r="E16714" s="45" t="s">
        <v>8966</v>
      </c>
      <c r="AF16714" s="326"/>
    </row>
    <row r="16715" spans="1:32" x14ac:dyDescent="0.25">
      <c r="A16715" s="44" t="s">
        <v>67</v>
      </c>
      <c r="B16715" s="44" t="s">
        <v>11296</v>
      </c>
      <c r="C16715" s="45">
        <v>240402</v>
      </c>
      <c r="D16715" s="45" t="s">
        <v>12340</v>
      </c>
      <c r="E16715" s="45" t="s">
        <v>5311</v>
      </c>
      <c r="AF16715" s="326"/>
    </row>
    <row r="16716" spans="1:32" x14ac:dyDescent="0.3">
      <c r="A16716" s="57" t="s">
        <v>516</v>
      </c>
      <c r="B16716" s="57" t="s">
        <v>2254</v>
      </c>
      <c r="C16716" s="62">
        <v>24030</v>
      </c>
      <c r="D16716" s="93" t="s">
        <v>5007</v>
      </c>
      <c r="E16716" s="60">
        <v>46326</v>
      </c>
      <c r="F16716" s="379"/>
      <c r="G16716" s="379"/>
      <c r="H16716" s="379"/>
      <c r="I16716" s="380"/>
      <c r="J16716" s="380"/>
      <c r="K16716" s="380"/>
      <c r="L16716" s="380"/>
      <c r="M16716" s="380"/>
      <c r="N16716" s="380"/>
      <c r="O16716" s="380"/>
      <c r="P16716" s="380"/>
      <c r="Q16716" s="380"/>
      <c r="R16716" s="380"/>
      <c r="S16716" s="380"/>
      <c r="T16716" s="380"/>
      <c r="U16716" s="380"/>
      <c r="V16716" s="380"/>
      <c r="W16716" s="380"/>
      <c r="X16716" s="380"/>
      <c r="Y16716" s="380"/>
      <c r="Z16716" s="380"/>
      <c r="AA16716" s="380"/>
      <c r="AF16716" s="326"/>
    </row>
    <row r="16717" spans="1:32" x14ac:dyDescent="0.25">
      <c r="A16717" s="120" t="s">
        <v>2012</v>
      </c>
      <c r="B16717" s="114" t="s">
        <v>2013</v>
      </c>
      <c r="C16717" s="106" t="s">
        <v>2694</v>
      </c>
      <c r="D16717" s="93" t="s">
        <v>1443</v>
      </c>
      <c r="E16717" s="115">
        <v>46497</v>
      </c>
      <c r="F16717" s="93"/>
      <c r="G16717" s="93"/>
      <c r="H16717" s="93"/>
      <c r="I16717" s="99"/>
      <c r="J16717" s="99"/>
      <c r="K16717" s="99"/>
      <c r="L16717" s="44"/>
      <c r="M16717" s="57"/>
      <c r="N16717" s="99"/>
      <c r="O16717" s="99"/>
      <c r="P16717" s="99"/>
      <c r="Q16717" s="99"/>
      <c r="R16717" s="99"/>
      <c r="S16717" s="99"/>
      <c r="T16717" s="99"/>
      <c r="U16717" s="99"/>
      <c r="V16717" s="99"/>
      <c r="W16717" s="99"/>
      <c r="X16717" s="99"/>
      <c r="Y16717" s="99"/>
      <c r="Z16717" s="99"/>
      <c r="AF16717" s="326"/>
    </row>
    <row r="16718" spans="1:32" x14ac:dyDescent="0.25">
      <c r="A16718" s="120" t="s">
        <v>2012</v>
      </c>
      <c r="B16718" s="114" t="s">
        <v>2013</v>
      </c>
      <c r="C16718" s="106" t="s">
        <v>2694</v>
      </c>
      <c r="D16718" s="93" t="s">
        <v>1443</v>
      </c>
      <c r="E16718" s="115">
        <v>46497</v>
      </c>
      <c r="F16718" s="93"/>
      <c r="G16718" s="93"/>
      <c r="H16718" s="93"/>
      <c r="I16718" s="99"/>
      <c r="J16718" s="99"/>
      <c r="K16718" s="99"/>
      <c r="L16718" s="44"/>
      <c r="M16718" s="57"/>
      <c r="N16718" s="99"/>
      <c r="O16718" s="99"/>
      <c r="P16718" s="99"/>
      <c r="Q16718" s="99"/>
      <c r="R16718" s="99"/>
      <c r="S16718" s="99"/>
      <c r="T16718" s="99"/>
      <c r="U16718" s="99"/>
      <c r="V16718" s="99"/>
      <c r="W16718" s="99"/>
      <c r="X16718" s="99"/>
      <c r="Y16718" s="99"/>
      <c r="Z16718" s="99"/>
      <c r="AF16718" s="326"/>
    </row>
    <row r="16719" spans="1:32" x14ac:dyDescent="0.25">
      <c r="A16719" s="44" t="s">
        <v>17290</v>
      </c>
      <c r="B16719" s="44" t="s">
        <v>2433</v>
      </c>
      <c r="C16719" s="45">
        <v>250106</v>
      </c>
      <c r="D16719" s="45" t="s">
        <v>12340</v>
      </c>
      <c r="E16719" s="45" t="s">
        <v>12896</v>
      </c>
      <c r="AF16719" s="326"/>
    </row>
    <row r="16720" spans="1:32" x14ac:dyDescent="0.25">
      <c r="A16720" s="44" t="s">
        <v>17291</v>
      </c>
      <c r="B16720" s="44" t="s">
        <v>967</v>
      </c>
      <c r="C16720" s="45">
        <v>250601</v>
      </c>
      <c r="D16720" s="45" t="s">
        <v>12340</v>
      </c>
      <c r="E16720" s="45" t="s">
        <v>16905</v>
      </c>
      <c r="AF16720" s="326"/>
    </row>
    <row r="16721" spans="1:32" x14ac:dyDescent="0.25">
      <c r="A16721" s="44" t="s">
        <v>19823</v>
      </c>
      <c r="B16721" s="44" t="s">
        <v>3598</v>
      </c>
      <c r="C16721" s="45">
        <v>250303</v>
      </c>
      <c r="D16721" s="45" t="s">
        <v>12340</v>
      </c>
      <c r="E16721" s="45" t="s">
        <v>12896</v>
      </c>
      <c r="AF16721" s="326"/>
    </row>
    <row r="16722" spans="1:32" x14ac:dyDescent="0.25">
      <c r="A16722" s="44" t="s">
        <v>7199</v>
      </c>
      <c r="B16722" s="44" t="s">
        <v>2634</v>
      </c>
      <c r="C16722" s="45" t="s">
        <v>15061</v>
      </c>
      <c r="D16722" s="45" t="s">
        <v>12177</v>
      </c>
      <c r="E16722" s="45" t="s">
        <v>4354</v>
      </c>
      <c r="F16722" s="93"/>
      <c r="G16722" s="93"/>
      <c r="H16722" s="93"/>
      <c r="I16722" s="99"/>
      <c r="J16722" s="99"/>
      <c r="K16722" s="99"/>
      <c r="L16722" s="99"/>
      <c r="M16722" s="99"/>
      <c r="N16722" s="99"/>
      <c r="O16722" s="99"/>
      <c r="P16722" s="99"/>
      <c r="Q16722" s="99"/>
      <c r="R16722" s="99"/>
      <c r="S16722" s="99"/>
      <c r="T16722" s="99"/>
      <c r="U16722" s="99"/>
      <c r="V16722" s="99"/>
      <c r="W16722" s="99"/>
      <c r="X16722" s="99"/>
      <c r="Y16722" s="99"/>
      <c r="Z16722" s="99"/>
      <c r="AF16722" s="326"/>
    </row>
    <row r="16723" spans="1:32" x14ac:dyDescent="0.25">
      <c r="A16723" s="44" t="s">
        <v>7199</v>
      </c>
      <c r="B16723" s="44" t="s">
        <v>12956</v>
      </c>
      <c r="C16723" s="45" t="s">
        <v>15092</v>
      </c>
      <c r="D16723" s="45" t="s">
        <v>12177</v>
      </c>
      <c r="E16723" s="45" t="s">
        <v>7228</v>
      </c>
      <c r="F16723" s="93"/>
      <c r="G16723" s="93"/>
      <c r="H16723" s="93"/>
      <c r="I16723" s="99"/>
      <c r="J16723" s="99"/>
      <c r="K16723" s="99"/>
      <c r="L16723" s="99"/>
      <c r="M16723" s="99"/>
      <c r="N16723" s="99"/>
      <c r="O16723" s="99"/>
      <c r="P16723" s="99"/>
      <c r="Q16723" s="99"/>
      <c r="R16723" s="99"/>
      <c r="S16723" s="99"/>
      <c r="T16723" s="99"/>
      <c r="U16723" s="99"/>
      <c r="V16723" s="99"/>
      <c r="W16723" s="99"/>
      <c r="X16723" s="99"/>
      <c r="Y16723" s="99"/>
      <c r="Z16723" s="99"/>
      <c r="AF16723" s="326"/>
    </row>
    <row r="16724" spans="1:32" x14ac:dyDescent="0.25">
      <c r="A16724" s="44" t="s">
        <v>7199</v>
      </c>
      <c r="B16724" s="44" t="s">
        <v>2634</v>
      </c>
      <c r="C16724" s="45" t="s">
        <v>15061</v>
      </c>
      <c r="D16724" s="93" t="s">
        <v>18817</v>
      </c>
      <c r="E16724" s="45" t="s">
        <v>2628</v>
      </c>
      <c r="F16724" s="379"/>
      <c r="G16724" s="379"/>
      <c r="H16724" s="379"/>
      <c r="I16724" s="380"/>
      <c r="J16724" s="380"/>
      <c r="K16724" s="380"/>
      <c r="L16724" s="380"/>
      <c r="M16724" s="380"/>
      <c r="N16724" s="380"/>
      <c r="O16724" s="380"/>
      <c r="P16724" s="380"/>
      <c r="Q16724" s="380"/>
      <c r="R16724" s="380"/>
      <c r="S16724" s="380"/>
      <c r="T16724" s="380"/>
      <c r="U16724" s="380"/>
      <c r="V16724" s="380"/>
      <c r="W16724" s="380"/>
      <c r="X16724" s="380"/>
      <c r="Y16724" s="380"/>
      <c r="Z16724" s="380"/>
      <c r="AA16724" s="380"/>
      <c r="AF16724" s="326"/>
    </row>
    <row r="16725" spans="1:32" x14ac:dyDescent="0.25">
      <c r="A16725" s="44" t="s">
        <v>7199</v>
      </c>
      <c r="B16725" s="44" t="s">
        <v>12956</v>
      </c>
      <c r="C16725" s="45" t="s">
        <v>15092</v>
      </c>
      <c r="D16725" s="93" t="s">
        <v>18817</v>
      </c>
      <c r="E16725" s="45" t="s">
        <v>7228</v>
      </c>
      <c r="F16725" s="379"/>
      <c r="G16725" s="379"/>
      <c r="H16725" s="379"/>
      <c r="I16725" s="380"/>
      <c r="J16725" s="380"/>
      <c r="K16725" s="380"/>
      <c r="L16725" s="380"/>
      <c r="M16725" s="380"/>
      <c r="N16725" s="380"/>
      <c r="O16725" s="380"/>
      <c r="P16725" s="380"/>
      <c r="Q16725" s="380"/>
      <c r="R16725" s="380"/>
      <c r="S16725" s="380"/>
      <c r="T16725" s="380"/>
      <c r="U16725" s="380"/>
      <c r="V16725" s="380"/>
      <c r="W16725" s="380"/>
      <c r="X16725" s="380"/>
      <c r="Y16725" s="380"/>
      <c r="Z16725" s="380"/>
      <c r="AA16725" s="380"/>
      <c r="AF16725" s="326"/>
    </row>
    <row r="16726" spans="1:32" x14ac:dyDescent="0.25">
      <c r="A16726" s="44" t="s">
        <v>7199</v>
      </c>
      <c r="B16726" s="44" t="s">
        <v>2617</v>
      </c>
      <c r="C16726" s="45" t="s">
        <v>15092</v>
      </c>
      <c r="D16726" s="45" t="s">
        <v>10697</v>
      </c>
      <c r="E16726" s="46">
        <v>47483</v>
      </c>
      <c r="F16726" s="93"/>
      <c r="G16726" s="93"/>
      <c r="H16726" s="93"/>
      <c r="I16726" s="99"/>
      <c r="J16726" s="99"/>
      <c r="K16726" s="99"/>
      <c r="L16726" s="44"/>
      <c r="M16726" s="57"/>
      <c r="N16726" s="99"/>
      <c r="O16726" s="99"/>
      <c r="P16726" s="99"/>
      <c r="Q16726" s="99"/>
      <c r="R16726" s="99"/>
      <c r="S16726" s="99"/>
      <c r="T16726" s="99"/>
      <c r="U16726" s="99"/>
      <c r="V16726" s="99"/>
      <c r="W16726" s="99"/>
      <c r="X16726" s="99"/>
      <c r="Y16726" s="99"/>
      <c r="Z16726" s="99"/>
      <c r="AF16726" s="326"/>
    </row>
    <row r="16727" spans="1:32" x14ac:dyDescent="0.25">
      <c r="A16727" s="44" t="s">
        <v>13798</v>
      </c>
      <c r="B16727" s="44" t="s">
        <v>210</v>
      </c>
      <c r="C16727" s="45">
        <v>241001</v>
      </c>
      <c r="D16727" s="45" t="s">
        <v>12340</v>
      </c>
      <c r="E16727" s="45" t="s">
        <v>5650</v>
      </c>
      <c r="AF16727" s="326"/>
    </row>
    <row r="16728" spans="1:32" x14ac:dyDescent="0.25">
      <c r="A16728" s="44" t="s">
        <v>13799</v>
      </c>
      <c r="B16728" s="44" t="s">
        <v>18909</v>
      </c>
      <c r="C16728" s="45">
        <v>24120301</v>
      </c>
      <c r="D16728" s="45" t="s">
        <v>12340</v>
      </c>
      <c r="E16728" s="45" t="s">
        <v>13570</v>
      </c>
      <c r="AF16728" s="326"/>
    </row>
    <row r="16729" spans="1:32" x14ac:dyDescent="0.3">
      <c r="A16729" s="372" t="s">
        <v>16845</v>
      </c>
      <c r="B16729" s="372" t="s">
        <v>5070</v>
      </c>
      <c r="C16729" s="125" t="s">
        <v>16881</v>
      </c>
      <c r="D16729" s="32" t="s">
        <v>20621</v>
      </c>
      <c r="E16729" s="125" t="s">
        <v>10638</v>
      </c>
      <c r="F16729" s="125" t="s">
        <v>1236</v>
      </c>
      <c r="G16729" s="125" t="s">
        <v>1237</v>
      </c>
      <c r="AF16729" s="326"/>
    </row>
    <row r="16730" spans="1:32" x14ac:dyDescent="0.25">
      <c r="A16730" s="44" t="s">
        <v>19824</v>
      </c>
      <c r="B16730" s="44" t="s">
        <v>5639</v>
      </c>
      <c r="C16730" s="45">
        <v>26010401</v>
      </c>
      <c r="D16730" s="45" t="s">
        <v>12340</v>
      </c>
      <c r="E16730" s="45" t="s">
        <v>18836</v>
      </c>
      <c r="AF16730" s="326"/>
    </row>
    <row r="16731" spans="1:32" x14ac:dyDescent="0.25">
      <c r="A16731" s="44" t="s">
        <v>19824</v>
      </c>
      <c r="B16731" s="44" t="s">
        <v>3298</v>
      </c>
      <c r="C16731" s="45">
        <v>26010402</v>
      </c>
      <c r="D16731" s="45" t="s">
        <v>12340</v>
      </c>
      <c r="E16731" s="45" t="s">
        <v>18836</v>
      </c>
      <c r="AF16731" s="326"/>
    </row>
    <row r="16732" spans="1:32" x14ac:dyDescent="0.25">
      <c r="A16732" s="44" t="s">
        <v>11714</v>
      </c>
      <c r="B16732" s="44" t="s">
        <v>18874</v>
      </c>
      <c r="C16732" s="45">
        <v>24060301</v>
      </c>
      <c r="D16732" s="45" t="s">
        <v>12340</v>
      </c>
      <c r="E16732" s="45" t="s">
        <v>5235</v>
      </c>
      <c r="AF16732" s="326"/>
    </row>
    <row r="16733" spans="1:32" x14ac:dyDescent="0.25">
      <c r="A16733" s="44" t="s">
        <v>11714</v>
      </c>
      <c r="B16733" s="44" t="s">
        <v>210</v>
      </c>
      <c r="C16733" s="45">
        <v>241001</v>
      </c>
      <c r="D16733" s="45" t="s">
        <v>12340</v>
      </c>
      <c r="E16733" s="45" t="s">
        <v>5650</v>
      </c>
      <c r="AF16733" s="326"/>
    </row>
    <row r="16734" spans="1:32" x14ac:dyDescent="0.25">
      <c r="A16734" s="44" t="s">
        <v>11714</v>
      </c>
      <c r="B16734" s="44" t="s">
        <v>11310</v>
      </c>
      <c r="C16734" s="45">
        <v>24060302</v>
      </c>
      <c r="D16734" s="45" t="s">
        <v>12340</v>
      </c>
      <c r="E16734" s="45" t="s">
        <v>5235</v>
      </c>
      <c r="AF16734" s="326"/>
    </row>
    <row r="16735" spans="1:32" x14ac:dyDescent="0.25">
      <c r="A16735" s="44" t="s">
        <v>11714</v>
      </c>
      <c r="B16735" s="44" t="s">
        <v>11372</v>
      </c>
      <c r="C16735" s="45">
        <v>240704</v>
      </c>
      <c r="D16735" s="45" t="s">
        <v>12340</v>
      </c>
      <c r="E16735" s="45" t="s">
        <v>5452</v>
      </c>
      <c r="AF16735" s="326"/>
    </row>
    <row r="16736" spans="1:32" x14ac:dyDescent="0.25">
      <c r="A16736" s="44" t="s">
        <v>11714</v>
      </c>
      <c r="B16736" s="44" t="s">
        <v>11309</v>
      </c>
      <c r="C16736" s="45">
        <v>24020102</v>
      </c>
      <c r="D16736" s="45" t="s">
        <v>12340</v>
      </c>
      <c r="E16736" s="45" t="s">
        <v>5444</v>
      </c>
      <c r="AF16736" s="326"/>
    </row>
    <row r="16737" spans="1:32" x14ac:dyDescent="0.25">
      <c r="A16737" s="44" t="s">
        <v>11714</v>
      </c>
      <c r="B16737" s="44" t="s">
        <v>11308</v>
      </c>
      <c r="C16737" s="45">
        <v>24020101</v>
      </c>
      <c r="D16737" s="45" t="s">
        <v>12340</v>
      </c>
      <c r="E16737" s="45" t="s">
        <v>10021</v>
      </c>
      <c r="AF16737" s="326"/>
    </row>
    <row r="16738" spans="1:32" x14ac:dyDescent="0.25">
      <c r="A16738" s="256" t="s">
        <v>15330</v>
      </c>
      <c r="B16738" s="256" t="s">
        <v>15252</v>
      </c>
      <c r="C16738" s="53" t="s">
        <v>15437</v>
      </c>
      <c r="D16738" s="93" t="s">
        <v>5891</v>
      </c>
      <c r="E16738" s="257">
        <v>47273</v>
      </c>
      <c r="F16738" s="93"/>
      <c r="G16738" s="93"/>
      <c r="H16738" s="93"/>
      <c r="I16738" s="99"/>
      <c r="J16738" s="99"/>
      <c r="K16738" s="99"/>
      <c r="L16738" s="99"/>
      <c r="M16738" s="99"/>
      <c r="N16738" s="99"/>
      <c r="O16738" s="99"/>
      <c r="P16738" s="99"/>
      <c r="Q16738" s="99"/>
      <c r="R16738" s="99"/>
      <c r="S16738" s="99"/>
      <c r="T16738" s="99"/>
      <c r="U16738" s="99"/>
      <c r="V16738" s="99"/>
      <c r="W16738" s="99"/>
      <c r="X16738" s="99"/>
      <c r="Y16738" s="99"/>
      <c r="Z16738" s="99"/>
      <c r="AF16738" s="326"/>
    </row>
    <row r="16739" spans="1:32" x14ac:dyDescent="0.25">
      <c r="A16739" s="44" t="s">
        <v>1160</v>
      </c>
      <c r="B16739" s="92" t="s">
        <v>10390</v>
      </c>
      <c r="C16739" s="371" t="s">
        <v>10122</v>
      </c>
      <c r="D16739" s="146" t="s">
        <v>10389</v>
      </c>
      <c r="E16739" s="107">
        <v>45838</v>
      </c>
      <c r="F16739" s="93"/>
      <c r="G16739" s="93"/>
      <c r="H16739" s="93"/>
      <c r="I16739" s="99"/>
      <c r="J16739" s="99"/>
      <c r="K16739" s="99"/>
      <c r="L16739" s="44"/>
      <c r="M16739" s="57"/>
      <c r="N16739" s="99"/>
      <c r="O16739" s="99"/>
      <c r="P16739" s="99"/>
      <c r="Q16739" s="99"/>
      <c r="R16739" s="99"/>
      <c r="S16739" s="99"/>
      <c r="T16739" s="99"/>
      <c r="U16739" s="99"/>
      <c r="V16739" s="99"/>
      <c r="W16739" s="99"/>
      <c r="X16739" s="99"/>
      <c r="Y16739" s="99"/>
      <c r="Z16739" s="99"/>
      <c r="AF16739" s="326"/>
    </row>
    <row r="16740" spans="1:32" x14ac:dyDescent="0.25">
      <c r="A16740" s="135" t="s">
        <v>1160</v>
      </c>
      <c r="B16740" s="131" t="s">
        <v>1454</v>
      </c>
      <c r="C16740" s="96" t="s">
        <v>7682</v>
      </c>
      <c r="D16740" s="96" t="s">
        <v>1250</v>
      </c>
      <c r="E16740" s="112">
        <v>46266</v>
      </c>
      <c r="F16740" s="93"/>
      <c r="G16740" s="93"/>
      <c r="H16740" s="93"/>
      <c r="I16740" s="99"/>
      <c r="J16740" s="99"/>
      <c r="K16740" s="99"/>
      <c r="L16740" s="44"/>
      <c r="M16740" s="57"/>
      <c r="N16740" s="99"/>
      <c r="O16740" s="99"/>
      <c r="P16740" s="99"/>
      <c r="Q16740" s="99"/>
      <c r="R16740" s="99"/>
      <c r="S16740" s="99"/>
      <c r="T16740" s="99"/>
      <c r="U16740" s="99"/>
      <c r="V16740" s="99"/>
      <c r="W16740" s="99"/>
      <c r="X16740" s="99"/>
      <c r="Y16740" s="99"/>
      <c r="Z16740" s="99"/>
      <c r="AA16740" s="380"/>
      <c r="AF16740" s="326"/>
    </row>
    <row r="16741" spans="1:32" x14ac:dyDescent="0.25">
      <c r="A16741" s="76" t="s">
        <v>1160</v>
      </c>
      <c r="B16741" s="76" t="s">
        <v>1453</v>
      </c>
      <c r="C16741" s="97" t="s">
        <v>6231</v>
      </c>
      <c r="D16741" s="97" t="s">
        <v>1250</v>
      </c>
      <c r="E16741" s="64">
        <v>46312</v>
      </c>
      <c r="F16741" s="93"/>
      <c r="G16741" s="93"/>
      <c r="H16741" s="93"/>
      <c r="I16741" s="99"/>
      <c r="J16741" s="99"/>
      <c r="K16741" s="99"/>
      <c r="L16741" s="44"/>
      <c r="M16741" s="57"/>
      <c r="N16741" s="99"/>
      <c r="O16741" s="99"/>
      <c r="P16741" s="99"/>
      <c r="Q16741" s="99"/>
      <c r="R16741" s="99"/>
      <c r="S16741" s="99"/>
      <c r="T16741" s="99"/>
      <c r="U16741" s="99"/>
      <c r="V16741" s="99"/>
      <c r="W16741" s="99"/>
      <c r="X16741" s="99"/>
      <c r="Y16741" s="99"/>
      <c r="Z16741" s="99"/>
      <c r="AA16741" s="380"/>
      <c r="AF16741" s="326"/>
    </row>
    <row r="16742" spans="1:32" x14ac:dyDescent="0.3">
      <c r="A16742" s="372" t="s">
        <v>20573</v>
      </c>
      <c r="B16742" s="372" t="s">
        <v>7467</v>
      </c>
      <c r="C16742" s="125" t="s">
        <v>20620</v>
      </c>
      <c r="D16742" s="32" t="s">
        <v>20621</v>
      </c>
      <c r="E16742" s="125" t="s">
        <v>10032</v>
      </c>
      <c r="F16742" s="125" t="s">
        <v>1236</v>
      </c>
      <c r="G16742" s="125" t="s">
        <v>1237</v>
      </c>
      <c r="AF16742" s="326"/>
    </row>
    <row r="16743" spans="1:32" x14ac:dyDescent="0.3">
      <c r="A16743" s="372" t="s">
        <v>20573</v>
      </c>
      <c r="B16743" s="372" t="s">
        <v>7465</v>
      </c>
      <c r="C16743" s="125" t="s">
        <v>20614</v>
      </c>
      <c r="D16743" s="32" t="s">
        <v>20621</v>
      </c>
      <c r="E16743" s="125" t="s">
        <v>10032</v>
      </c>
      <c r="F16743" s="125" t="s">
        <v>1236</v>
      </c>
      <c r="G16743" s="125" t="s">
        <v>1237</v>
      </c>
      <c r="AF16743" s="326"/>
    </row>
    <row r="16744" spans="1:32" x14ac:dyDescent="0.3">
      <c r="A16744" s="372" t="s">
        <v>12081</v>
      </c>
      <c r="B16744" s="372" t="s">
        <v>4057</v>
      </c>
      <c r="C16744" s="125" t="s">
        <v>11933</v>
      </c>
      <c r="D16744" s="32" t="s">
        <v>20621</v>
      </c>
      <c r="E16744" s="125" t="s">
        <v>5311</v>
      </c>
      <c r="F16744" s="125" t="s">
        <v>1236</v>
      </c>
      <c r="G16744" s="125" t="s">
        <v>1236</v>
      </c>
      <c r="AF16744" s="326"/>
    </row>
    <row r="16745" spans="1:32" x14ac:dyDescent="0.25">
      <c r="A16745" s="44" t="s">
        <v>8108</v>
      </c>
      <c r="B16745" s="44" t="s">
        <v>152</v>
      </c>
      <c r="C16745" s="45" t="s">
        <v>8109</v>
      </c>
      <c r="D16745" s="45" t="s">
        <v>12177</v>
      </c>
      <c r="E16745" s="45" t="s">
        <v>5073</v>
      </c>
      <c r="F16745" s="93"/>
      <c r="G16745" s="93"/>
      <c r="H16745" s="93"/>
      <c r="I16745" s="99"/>
      <c r="J16745" s="99"/>
      <c r="K16745" s="99"/>
      <c r="L16745" s="99"/>
      <c r="M16745" s="99"/>
      <c r="N16745" s="99"/>
      <c r="O16745" s="99"/>
      <c r="P16745" s="99"/>
      <c r="Q16745" s="99"/>
      <c r="R16745" s="99"/>
      <c r="S16745" s="99"/>
      <c r="T16745" s="99"/>
      <c r="U16745" s="99"/>
      <c r="V16745" s="99"/>
      <c r="W16745" s="99"/>
      <c r="X16745" s="99"/>
      <c r="Y16745" s="99"/>
      <c r="Z16745" s="99"/>
      <c r="AF16745" s="326"/>
    </row>
    <row r="16746" spans="1:32" x14ac:dyDescent="0.25">
      <c r="A16746" s="44" t="s">
        <v>8108</v>
      </c>
      <c r="B16746" s="44" t="s">
        <v>152</v>
      </c>
      <c r="C16746" s="45" t="s">
        <v>8109</v>
      </c>
      <c r="D16746" s="45" t="s">
        <v>10697</v>
      </c>
      <c r="E16746" s="46">
        <v>46295</v>
      </c>
      <c r="F16746" s="93"/>
      <c r="G16746" s="93"/>
      <c r="H16746" s="93"/>
      <c r="I16746" s="99"/>
      <c r="J16746" s="99"/>
      <c r="K16746" s="99"/>
      <c r="L16746" s="44"/>
      <c r="M16746" s="57"/>
      <c r="N16746" s="99"/>
      <c r="O16746" s="99"/>
      <c r="P16746" s="99"/>
      <c r="Q16746" s="99"/>
      <c r="R16746" s="99"/>
      <c r="S16746" s="99"/>
      <c r="T16746" s="99"/>
      <c r="U16746" s="99"/>
      <c r="V16746" s="99"/>
      <c r="W16746" s="99"/>
      <c r="X16746" s="99"/>
      <c r="Y16746" s="99"/>
      <c r="Z16746" s="99"/>
      <c r="AF16746" s="326"/>
    </row>
    <row r="16747" spans="1:32" x14ac:dyDescent="0.25">
      <c r="A16747" s="44" t="s">
        <v>319</v>
      </c>
      <c r="B16747" s="44" t="s">
        <v>203</v>
      </c>
      <c r="C16747" s="45" t="s">
        <v>8215</v>
      </c>
      <c r="D16747" s="93" t="s">
        <v>18817</v>
      </c>
      <c r="E16747" s="45" t="s">
        <v>5444</v>
      </c>
      <c r="F16747" s="379"/>
      <c r="G16747" s="379"/>
      <c r="H16747" s="379"/>
      <c r="I16747" s="380"/>
      <c r="J16747" s="380"/>
      <c r="K16747" s="380"/>
      <c r="L16747" s="380"/>
      <c r="M16747" s="380"/>
      <c r="N16747" s="380"/>
      <c r="O16747" s="380"/>
      <c r="P16747" s="380"/>
      <c r="Q16747" s="380"/>
      <c r="R16747" s="380"/>
      <c r="S16747" s="380"/>
      <c r="T16747" s="380"/>
      <c r="U16747" s="380"/>
      <c r="V16747" s="380"/>
      <c r="W16747" s="380"/>
      <c r="X16747" s="380"/>
      <c r="Y16747" s="380"/>
      <c r="Z16747" s="380"/>
      <c r="AA16747" s="380"/>
      <c r="AF16747" s="326"/>
    </row>
    <row r="16748" spans="1:32" x14ac:dyDescent="0.25">
      <c r="A16748" s="44" t="s">
        <v>319</v>
      </c>
      <c r="B16748" s="44" t="s">
        <v>3598</v>
      </c>
      <c r="C16748" s="45">
        <v>230301</v>
      </c>
      <c r="D16748" s="45" t="s">
        <v>12340</v>
      </c>
      <c r="E16748" s="45" t="s">
        <v>5580</v>
      </c>
      <c r="AF16748" s="326"/>
    </row>
    <row r="16749" spans="1:32" x14ac:dyDescent="0.25">
      <c r="A16749" s="44" t="s">
        <v>319</v>
      </c>
      <c r="B16749" s="44" t="s">
        <v>203</v>
      </c>
      <c r="C16749" s="45" t="s">
        <v>8215</v>
      </c>
      <c r="D16749" s="45" t="s">
        <v>10697</v>
      </c>
      <c r="E16749" s="45" t="s">
        <v>7121</v>
      </c>
      <c r="F16749" s="93"/>
      <c r="G16749" s="93"/>
      <c r="H16749" s="93"/>
      <c r="I16749" s="99"/>
      <c r="J16749" s="99"/>
      <c r="K16749" s="99"/>
      <c r="L16749" s="44"/>
      <c r="M16749" s="57"/>
      <c r="N16749" s="99"/>
      <c r="O16749" s="99"/>
      <c r="P16749" s="99"/>
      <c r="Q16749" s="99"/>
      <c r="R16749" s="99"/>
      <c r="S16749" s="99"/>
      <c r="T16749" s="99"/>
      <c r="U16749" s="99"/>
      <c r="V16749" s="99"/>
      <c r="W16749" s="99"/>
      <c r="X16749" s="99"/>
      <c r="Y16749" s="99"/>
      <c r="Z16749" s="99"/>
      <c r="AA16749" s="380"/>
      <c r="AF16749" s="326"/>
    </row>
    <row r="16750" spans="1:32" x14ac:dyDescent="0.25">
      <c r="A16750" s="256" t="s">
        <v>6015</v>
      </c>
      <c r="B16750" s="256" t="s">
        <v>6008</v>
      </c>
      <c r="C16750" s="53" t="s">
        <v>6016</v>
      </c>
      <c r="D16750" s="93" t="s">
        <v>5891</v>
      </c>
      <c r="E16750" s="257">
        <v>46569</v>
      </c>
      <c r="F16750" s="93"/>
      <c r="G16750" s="93"/>
      <c r="H16750" s="93"/>
      <c r="I16750" s="99"/>
      <c r="J16750" s="99"/>
      <c r="K16750" s="99"/>
      <c r="L16750" s="99"/>
      <c r="M16750" s="99"/>
      <c r="N16750" s="99"/>
      <c r="O16750" s="99"/>
      <c r="P16750" s="99"/>
      <c r="Q16750" s="99"/>
      <c r="R16750" s="99"/>
      <c r="S16750" s="99"/>
      <c r="T16750" s="99"/>
      <c r="U16750" s="99"/>
      <c r="V16750" s="99"/>
      <c r="W16750" s="99"/>
      <c r="X16750" s="99"/>
      <c r="Y16750" s="99"/>
      <c r="Z16750" s="99"/>
      <c r="AF16750" s="326"/>
    </row>
    <row r="16751" spans="1:32" x14ac:dyDescent="0.25">
      <c r="A16751" s="44" t="s">
        <v>10543</v>
      </c>
      <c r="B16751" s="44" t="s">
        <v>16373</v>
      </c>
      <c r="C16751" s="45" t="s">
        <v>10615</v>
      </c>
      <c r="D16751" s="93" t="s">
        <v>3876</v>
      </c>
      <c r="E16751" s="359">
        <f>DATE(2027,8,9)</f>
        <v>46608</v>
      </c>
      <c r="F16751" s="93"/>
      <c r="G16751" s="93"/>
      <c r="H16751" s="93"/>
      <c r="I16751" s="99"/>
      <c r="J16751" s="99"/>
      <c r="K16751" s="99"/>
      <c r="L16751" s="99"/>
      <c r="M16751" s="99"/>
      <c r="N16751" s="99"/>
      <c r="O16751" s="99"/>
      <c r="P16751" s="99"/>
      <c r="Q16751" s="99"/>
      <c r="R16751" s="99"/>
      <c r="S16751" s="99"/>
      <c r="T16751" s="99"/>
      <c r="U16751" s="99"/>
      <c r="V16751" s="99"/>
      <c r="W16751" s="99"/>
      <c r="X16751" s="99"/>
      <c r="Y16751" s="99"/>
      <c r="Z16751" s="99"/>
      <c r="AF16751" s="326"/>
    </row>
    <row r="16752" spans="1:32" x14ac:dyDescent="0.25">
      <c r="A16752" s="44" t="s">
        <v>19825</v>
      </c>
      <c r="B16752" s="44" t="s">
        <v>3598</v>
      </c>
      <c r="C16752" s="45">
        <v>240301</v>
      </c>
      <c r="D16752" s="45" t="s">
        <v>12340</v>
      </c>
      <c r="E16752" s="45" t="s">
        <v>10032</v>
      </c>
      <c r="AF16752" s="326"/>
    </row>
    <row r="16753" spans="1:32" x14ac:dyDescent="0.25">
      <c r="A16753" s="44" t="s">
        <v>19825</v>
      </c>
      <c r="B16753" s="44" t="s">
        <v>970</v>
      </c>
      <c r="C16753" s="45">
        <v>231104</v>
      </c>
      <c r="D16753" s="45" t="s">
        <v>12340</v>
      </c>
      <c r="E16753" s="45" t="s">
        <v>9018</v>
      </c>
      <c r="AF16753" s="326"/>
    </row>
    <row r="16754" spans="1:32" x14ac:dyDescent="0.25">
      <c r="A16754" s="44" t="s">
        <v>11715</v>
      </c>
      <c r="B16754" s="44" t="s">
        <v>18874</v>
      </c>
      <c r="C16754" s="45">
        <v>24060301</v>
      </c>
      <c r="D16754" s="45" t="s">
        <v>12340</v>
      </c>
      <c r="E16754" s="45" t="s">
        <v>5235</v>
      </c>
      <c r="AF16754" s="326"/>
    </row>
    <row r="16755" spans="1:32" x14ac:dyDescent="0.25">
      <c r="A16755" s="44" t="s">
        <v>11715</v>
      </c>
      <c r="B16755" s="44" t="s">
        <v>11297</v>
      </c>
      <c r="C16755" s="45">
        <v>240501</v>
      </c>
      <c r="D16755" s="45" t="s">
        <v>12340</v>
      </c>
      <c r="E16755" s="45" t="s">
        <v>11298</v>
      </c>
      <c r="AF16755" s="326"/>
    </row>
    <row r="16756" spans="1:32" x14ac:dyDescent="0.3">
      <c r="A16756" s="372" t="s">
        <v>12082</v>
      </c>
      <c r="B16756" s="372" t="s">
        <v>1224</v>
      </c>
      <c r="C16756" s="125" t="s">
        <v>11961</v>
      </c>
      <c r="D16756" s="32" t="s">
        <v>20621</v>
      </c>
      <c r="E16756" s="125" t="s">
        <v>2686</v>
      </c>
      <c r="F16756" s="125" t="s">
        <v>1237</v>
      </c>
      <c r="G16756" s="125" t="s">
        <v>1236</v>
      </c>
      <c r="AF16756" s="326"/>
    </row>
    <row r="16757" spans="1:32" x14ac:dyDescent="0.3">
      <c r="A16757" s="372" t="s">
        <v>16846</v>
      </c>
      <c r="B16757" s="372" t="s">
        <v>16875</v>
      </c>
      <c r="C16757" s="125" t="s">
        <v>16876</v>
      </c>
      <c r="D16757" s="32" t="s">
        <v>20621</v>
      </c>
      <c r="E16757" s="125" t="s">
        <v>16883</v>
      </c>
      <c r="F16757" s="125" t="s">
        <v>1236</v>
      </c>
      <c r="G16757" s="125" t="s">
        <v>1237</v>
      </c>
      <c r="AF16757" s="326"/>
    </row>
    <row r="16758" spans="1:32" x14ac:dyDescent="0.25">
      <c r="A16758" s="44" t="s">
        <v>4554</v>
      </c>
      <c r="B16758" s="44" t="s">
        <v>210</v>
      </c>
      <c r="C16758" s="45">
        <v>241001</v>
      </c>
      <c r="D16758" s="45" t="s">
        <v>12340</v>
      </c>
      <c r="E16758" s="45" t="s">
        <v>5650</v>
      </c>
      <c r="AF16758" s="326"/>
    </row>
    <row r="16759" spans="1:32" x14ac:dyDescent="0.25">
      <c r="A16759" s="44" t="s">
        <v>19826</v>
      </c>
      <c r="B16759" s="44" t="s">
        <v>5639</v>
      </c>
      <c r="C16759" s="45">
        <v>26010401</v>
      </c>
      <c r="D16759" s="45" t="s">
        <v>12340</v>
      </c>
      <c r="E16759" s="45" t="s">
        <v>18836</v>
      </c>
      <c r="AF16759" s="326"/>
    </row>
    <row r="16760" spans="1:32" x14ac:dyDescent="0.25">
      <c r="A16760" s="44" t="s">
        <v>19826</v>
      </c>
      <c r="B16760" s="44" t="s">
        <v>3298</v>
      </c>
      <c r="C16760" s="45">
        <v>26010402</v>
      </c>
      <c r="D16760" s="45" t="s">
        <v>12340</v>
      </c>
      <c r="E16760" s="45" t="s">
        <v>18836</v>
      </c>
      <c r="AF16760" s="326"/>
    </row>
    <row r="16761" spans="1:32" x14ac:dyDescent="0.3">
      <c r="A16761" s="372" t="s">
        <v>9402</v>
      </c>
      <c r="B16761" s="372" t="s">
        <v>9352</v>
      </c>
      <c r="C16761" s="125" t="s">
        <v>9353</v>
      </c>
      <c r="D16761" s="32" t="s">
        <v>20621</v>
      </c>
      <c r="E16761" s="125" t="s">
        <v>8524</v>
      </c>
      <c r="F16761" s="125" t="s">
        <v>1237</v>
      </c>
      <c r="G16761" s="125" t="s">
        <v>1237</v>
      </c>
      <c r="AF16761" s="326"/>
    </row>
    <row r="16762" spans="1:32" x14ac:dyDescent="0.3">
      <c r="A16762" s="372" t="s">
        <v>12083</v>
      </c>
      <c r="B16762" s="372" t="s">
        <v>4231</v>
      </c>
      <c r="C16762" s="125" t="s">
        <v>11929</v>
      </c>
      <c r="D16762" s="32" t="s">
        <v>20621</v>
      </c>
      <c r="E16762" s="125" t="s">
        <v>7992</v>
      </c>
      <c r="F16762" s="125" t="s">
        <v>1236</v>
      </c>
      <c r="G16762" s="125" t="s">
        <v>1237</v>
      </c>
      <c r="AF16762" s="326"/>
    </row>
    <row r="16763" spans="1:32" x14ac:dyDescent="0.25">
      <c r="A16763" s="44" t="s">
        <v>5709</v>
      </c>
      <c r="B16763" s="44" t="s">
        <v>5447</v>
      </c>
      <c r="C16763" s="45">
        <v>220802</v>
      </c>
      <c r="D16763" s="45" t="s">
        <v>12340</v>
      </c>
      <c r="E16763" s="45" t="s">
        <v>5239</v>
      </c>
      <c r="AF16763" s="326"/>
    </row>
    <row r="16764" spans="1:32" x14ac:dyDescent="0.25">
      <c r="A16764" s="44" t="s">
        <v>3871</v>
      </c>
      <c r="B16764" s="44" t="s">
        <v>20342</v>
      </c>
      <c r="C16764" s="45" t="s">
        <v>10493</v>
      </c>
      <c r="D16764" s="32" t="s">
        <v>12570</v>
      </c>
      <c r="E16764" s="46">
        <v>46387</v>
      </c>
      <c r="AF16764" s="326"/>
    </row>
    <row r="16765" spans="1:32" x14ac:dyDescent="0.25">
      <c r="A16765" s="44" t="s">
        <v>13800</v>
      </c>
      <c r="B16765" s="44" t="s">
        <v>5447</v>
      </c>
      <c r="C16765" s="45">
        <v>240804</v>
      </c>
      <c r="D16765" s="45" t="s">
        <v>12340</v>
      </c>
      <c r="E16765" s="45" t="s">
        <v>12234</v>
      </c>
      <c r="AF16765" s="326"/>
    </row>
    <row r="16766" spans="1:32" x14ac:dyDescent="0.25">
      <c r="A16766" s="76" t="s">
        <v>17431</v>
      </c>
      <c r="B16766" s="44" t="s">
        <v>17386</v>
      </c>
      <c r="C16766" s="45">
        <v>8.26</v>
      </c>
      <c r="D16766" s="45" t="s">
        <v>13565</v>
      </c>
      <c r="E16766" s="46">
        <v>47787</v>
      </c>
      <c r="F16766" s="45"/>
      <c r="G16766" s="93"/>
      <c r="H16766" s="93"/>
      <c r="I16766" s="99"/>
      <c r="J16766" s="99"/>
      <c r="K16766" s="99"/>
      <c r="L16766" s="99"/>
      <c r="M16766" s="99"/>
      <c r="N16766" s="99"/>
      <c r="O16766" s="99"/>
      <c r="P16766" s="99"/>
      <c r="Q16766" s="99"/>
      <c r="R16766" s="99"/>
      <c r="S16766" s="99"/>
      <c r="T16766" s="99"/>
      <c r="U16766" s="99"/>
      <c r="V16766" s="99"/>
      <c r="W16766" s="99"/>
      <c r="X16766" s="99"/>
      <c r="Y16766" s="99"/>
      <c r="Z16766" s="99"/>
      <c r="AF16766" s="326"/>
    </row>
    <row r="16767" spans="1:32" x14ac:dyDescent="0.25">
      <c r="A16767" s="76" t="s">
        <v>17431</v>
      </c>
      <c r="B16767" s="44" t="s">
        <v>17385</v>
      </c>
      <c r="C16767" s="45">
        <v>44.26</v>
      </c>
      <c r="D16767" s="45" t="s">
        <v>13565</v>
      </c>
      <c r="E16767" s="46">
        <v>47787</v>
      </c>
      <c r="F16767" s="45"/>
      <c r="G16767" s="93"/>
      <c r="H16767" s="93"/>
      <c r="I16767" s="99"/>
      <c r="J16767" s="99"/>
      <c r="K16767" s="99"/>
      <c r="L16767" s="99"/>
      <c r="M16767" s="99"/>
      <c r="N16767" s="99"/>
      <c r="O16767" s="99"/>
      <c r="P16767" s="99"/>
      <c r="Q16767" s="99"/>
      <c r="R16767" s="99"/>
      <c r="S16767" s="99"/>
      <c r="T16767" s="99"/>
      <c r="U16767" s="99"/>
      <c r="V16767" s="99"/>
      <c r="W16767" s="99"/>
      <c r="X16767" s="99"/>
      <c r="Y16767" s="99"/>
      <c r="Z16767" s="99"/>
      <c r="AF16767" s="326"/>
    </row>
    <row r="16768" spans="1:32" x14ac:dyDescent="0.25">
      <c r="A16768" s="44" t="s">
        <v>11252</v>
      </c>
      <c r="B16768" s="44" t="s">
        <v>11168</v>
      </c>
      <c r="C16768" s="45" t="s">
        <v>11253</v>
      </c>
      <c r="D16768" s="46" t="s">
        <v>13037</v>
      </c>
      <c r="E16768" s="46">
        <v>46231</v>
      </c>
      <c r="AF16768" s="326"/>
    </row>
    <row r="16769" spans="1:32" x14ac:dyDescent="0.25">
      <c r="A16769" s="44" t="s">
        <v>11252</v>
      </c>
      <c r="B16769" s="44" t="s">
        <v>1960</v>
      </c>
      <c r="C16769" s="45" t="s">
        <v>17774</v>
      </c>
      <c r="D16769" s="46" t="s">
        <v>13037</v>
      </c>
      <c r="E16769" s="46">
        <v>46274</v>
      </c>
      <c r="AF16769" s="326"/>
    </row>
    <row r="16770" spans="1:32" x14ac:dyDescent="0.25">
      <c r="A16770" s="44" t="s">
        <v>12716</v>
      </c>
      <c r="B16770" s="44" t="s">
        <v>1960</v>
      </c>
      <c r="C16770" s="45" t="s">
        <v>12717</v>
      </c>
      <c r="D16770" s="46" t="s">
        <v>13037</v>
      </c>
      <c r="E16770" s="46">
        <v>46282</v>
      </c>
      <c r="AF16770" s="326"/>
    </row>
    <row r="16771" spans="1:32" x14ac:dyDescent="0.25">
      <c r="A16771" s="44" t="s">
        <v>12716</v>
      </c>
      <c r="B16771" s="44" t="s">
        <v>1960</v>
      </c>
      <c r="C16771" s="45" t="s">
        <v>12717</v>
      </c>
      <c r="D16771" s="46" t="s">
        <v>13037</v>
      </c>
      <c r="E16771" s="46">
        <v>46282</v>
      </c>
      <c r="AF16771" s="326"/>
    </row>
    <row r="16772" spans="1:32" x14ac:dyDescent="0.25">
      <c r="A16772" s="44" t="s">
        <v>15794</v>
      </c>
      <c r="B16772" s="44" t="s">
        <v>154</v>
      </c>
      <c r="C16772" s="45" t="s">
        <v>15795</v>
      </c>
      <c r="D16772" s="46" t="s">
        <v>13037</v>
      </c>
      <c r="E16772" s="46">
        <v>46218</v>
      </c>
      <c r="AF16772" s="326"/>
    </row>
    <row r="16773" spans="1:32" x14ac:dyDescent="0.25">
      <c r="A16773" s="44" t="s">
        <v>10074</v>
      </c>
      <c r="B16773" s="44" t="s">
        <v>3298</v>
      </c>
      <c r="C16773" s="45">
        <v>24010402</v>
      </c>
      <c r="D16773" s="45" t="s">
        <v>12340</v>
      </c>
      <c r="E16773" s="45" t="s">
        <v>10021</v>
      </c>
      <c r="AF16773" s="326"/>
    </row>
    <row r="16774" spans="1:32" x14ac:dyDescent="0.25">
      <c r="A16774" s="44" t="s">
        <v>10074</v>
      </c>
      <c r="B16774" s="44" t="s">
        <v>10020</v>
      </c>
      <c r="C16774" s="45">
        <v>24010401</v>
      </c>
      <c r="D16774" s="45" t="s">
        <v>12340</v>
      </c>
      <c r="E16774" s="45" t="s">
        <v>10021</v>
      </c>
      <c r="AF16774" s="326"/>
    </row>
    <row r="16775" spans="1:32" x14ac:dyDescent="0.3">
      <c r="A16775" s="372" t="s">
        <v>20574</v>
      </c>
      <c r="B16775" s="372" t="s">
        <v>7467</v>
      </c>
      <c r="C16775" s="125" t="s">
        <v>20620</v>
      </c>
      <c r="D16775" s="32" t="s">
        <v>20621</v>
      </c>
      <c r="E16775" s="125" t="s">
        <v>10032</v>
      </c>
      <c r="F16775" s="125" t="s">
        <v>1237</v>
      </c>
      <c r="G16775" s="125" t="s">
        <v>1237</v>
      </c>
      <c r="AF16775" s="326"/>
    </row>
    <row r="16776" spans="1:32" x14ac:dyDescent="0.25">
      <c r="A16776" s="44" t="s">
        <v>19827</v>
      </c>
      <c r="B16776" s="44" t="s">
        <v>3298</v>
      </c>
      <c r="C16776" s="45">
        <v>26010402</v>
      </c>
      <c r="D16776" s="45" t="s">
        <v>12340</v>
      </c>
      <c r="E16776" s="45" t="s">
        <v>18836</v>
      </c>
      <c r="AF16776" s="326"/>
    </row>
    <row r="16777" spans="1:32" x14ac:dyDescent="0.25">
      <c r="A16777" s="44" t="s">
        <v>5710</v>
      </c>
      <c r="B16777" s="44" t="s">
        <v>9020</v>
      </c>
      <c r="C16777" s="45">
        <v>230905</v>
      </c>
      <c r="D16777" s="45" t="s">
        <v>12340</v>
      </c>
      <c r="E16777" s="45" t="s">
        <v>8524</v>
      </c>
      <c r="AF16777" s="326"/>
    </row>
    <row r="16778" spans="1:32" x14ac:dyDescent="0.25">
      <c r="A16778" s="44" t="s">
        <v>5710</v>
      </c>
      <c r="B16778" s="44" t="s">
        <v>2433</v>
      </c>
      <c r="C16778" s="45">
        <v>230105</v>
      </c>
      <c r="D16778" s="45" t="s">
        <v>12340</v>
      </c>
      <c r="E16778" s="45" t="s">
        <v>5580</v>
      </c>
      <c r="AF16778" s="326"/>
    </row>
    <row r="16779" spans="1:32" x14ac:dyDescent="0.3">
      <c r="A16779" s="372" t="s">
        <v>8769</v>
      </c>
      <c r="B16779" s="372" t="s">
        <v>1227</v>
      </c>
      <c r="C16779" s="125" t="s">
        <v>8699</v>
      </c>
      <c r="D16779" s="32" t="s">
        <v>20621</v>
      </c>
      <c r="E16779" s="125" t="s">
        <v>8524</v>
      </c>
      <c r="F16779" s="125" t="s">
        <v>1236</v>
      </c>
      <c r="G16779" s="125" t="s">
        <v>1237</v>
      </c>
      <c r="AF16779" s="326"/>
    </row>
    <row r="16780" spans="1:32" x14ac:dyDescent="0.25">
      <c r="A16780" s="44" t="s">
        <v>9738</v>
      </c>
      <c r="B16780" s="44" t="s">
        <v>15956</v>
      </c>
      <c r="C16780" s="45" t="s">
        <v>9973</v>
      </c>
      <c r="D16780" s="93" t="s">
        <v>3876</v>
      </c>
      <c r="E16780" s="359">
        <f>DATE(2027,4,20)</f>
        <v>46497</v>
      </c>
      <c r="F16780" s="93"/>
      <c r="G16780" s="93"/>
      <c r="H16780" s="93"/>
      <c r="I16780" s="99"/>
      <c r="J16780" s="99"/>
      <c r="K16780" s="99"/>
      <c r="L16780" s="99"/>
      <c r="M16780" s="99"/>
      <c r="N16780" s="99"/>
      <c r="O16780" s="99"/>
      <c r="P16780" s="99"/>
      <c r="Q16780" s="99"/>
      <c r="R16780" s="99"/>
      <c r="S16780" s="99"/>
      <c r="T16780" s="99"/>
      <c r="U16780" s="99"/>
      <c r="V16780" s="99"/>
      <c r="W16780" s="99"/>
      <c r="X16780" s="99"/>
      <c r="Y16780" s="99"/>
      <c r="Z16780" s="99"/>
      <c r="AF16780" s="326"/>
    </row>
    <row r="16781" spans="1:32" x14ac:dyDescent="0.25">
      <c r="A16781" s="44" t="s">
        <v>19828</v>
      </c>
      <c r="B16781" s="44" t="s">
        <v>967</v>
      </c>
      <c r="C16781" s="45">
        <v>240601</v>
      </c>
      <c r="D16781" s="45" t="s">
        <v>12340</v>
      </c>
      <c r="E16781" s="45" t="s">
        <v>10639</v>
      </c>
      <c r="AF16781" s="326"/>
    </row>
    <row r="16782" spans="1:32" x14ac:dyDescent="0.25">
      <c r="A16782" s="44" t="s">
        <v>19828</v>
      </c>
      <c r="B16782" s="44" t="s">
        <v>987</v>
      </c>
      <c r="C16782" s="45">
        <v>240602</v>
      </c>
      <c r="D16782" s="45" t="s">
        <v>12340</v>
      </c>
      <c r="E16782" s="45" t="s">
        <v>5235</v>
      </c>
      <c r="AF16782" s="326"/>
    </row>
    <row r="16783" spans="1:32" x14ac:dyDescent="0.25">
      <c r="A16783" s="44" t="s">
        <v>8943</v>
      </c>
      <c r="B16783" s="44" t="s">
        <v>152</v>
      </c>
      <c r="C16783" s="45" t="s">
        <v>8110</v>
      </c>
      <c r="D16783" s="45" t="s">
        <v>12177</v>
      </c>
      <c r="E16783" s="45" t="s">
        <v>5073</v>
      </c>
      <c r="F16783" s="93"/>
      <c r="G16783" s="93"/>
      <c r="H16783" s="93"/>
      <c r="I16783" s="99"/>
      <c r="J16783" s="99"/>
      <c r="K16783" s="99"/>
      <c r="L16783" s="99"/>
      <c r="M16783" s="99"/>
      <c r="N16783" s="99"/>
      <c r="O16783" s="99"/>
      <c r="P16783" s="99"/>
      <c r="Q16783" s="99"/>
      <c r="R16783" s="99"/>
      <c r="S16783" s="99"/>
      <c r="T16783" s="99"/>
      <c r="U16783" s="99"/>
      <c r="V16783" s="99"/>
      <c r="W16783" s="99"/>
      <c r="X16783" s="99"/>
      <c r="Y16783" s="99"/>
      <c r="Z16783" s="99"/>
      <c r="AF16783" s="326"/>
    </row>
    <row r="16784" spans="1:32" x14ac:dyDescent="0.25">
      <c r="A16784" s="44" t="s">
        <v>8943</v>
      </c>
      <c r="B16784" s="44" t="s">
        <v>152</v>
      </c>
      <c r="C16784" s="45" t="s">
        <v>8110</v>
      </c>
      <c r="D16784" s="45" t="s">
        <v>10697</v>
      </c>
      <c r="E16784" s="46">
        <v>46295</v>
      </c>
      <c r="F16784" s="93"/>
      <c r="G16784" s="93"/>
      <c r="H16784" s="93"/>
      <c r="I16784" s="99"/>
      <c r="J16784" s="99"/>
      <c r="K16784" s="99"/>
      <c r="L16784" s="44"/>
      <c r="M16784" s="57"/>
      <c r="N16784" s="99"/>
      <c r="O16784" s="99"/>
      <c r="P16784" s="99"/>
      <c r="Q16784" s="99"/>
      <c r="R16784" s="99"/>
      <c r="S16784" s="99"/>
      <c r="T16784" s="99"/>
      <c r="U16784" s="99"/>
      <c r="V16784" s="99"/>
      <c r="W16784" s="99"/>
      <c r="X16784" s="99"/>
      <c r="Y16784" s="99"/>
      <c r="Z16784" s="99"/>
      <c r="AF16784" s="326"/>
    </row>
    <row r="16785" spans="1:32" x14ac:dyDescent="0.25">
      <c r="A16785" s="44" t="s">
        <v>7615</v>
      </c>
      <c r="B16785" s="44" t="s">
        <v>3598</v>
      </c>
      <c r="C16785" s="45">
        <v>230301</v>
      </c>
      <c r="D16785" s="45" t="s">
        <v>12340</v>
      </c>
      <c r="E16785" s="45" t="s">
        <v>5580</v>
      </c>
      <c r="AF16785" s="326"/>
    </row>
    <row r="16786" spans="1:32" x14ac:dyDescent="0.3">
      <c r="A16786" s="372" t="s">
        <v>17564</v>
      </c>
      <c r="B16786" s="372" t="s">
        <v>1205</v>
      </c>
      <c r="C16786" s="125" t="s">
        <v>17594</v>
      </c>
      <c r="D16786" s="32" t="s">
        <v>20621</v>
      </c>
      <c r="E16786" s="125" t="s">
        <v>5246</v>
      </c>
      <c r="F16786" s="125" t="s">
        <v>1236</v>
      </c>
      <c r="G16786" s="125" t="s">
        <v>1237</v>
      </c>
      <c r="AF16786" s="326"/>
    </row>
    <row r="16787" spans="1:32" x14ac:dyDescent="0.25">
      <c r="A16787" s="44" t="s">
        <v>10102</v>
      </c>
      <c r="B16787" s="44" t="s">
        <v>20383</v>
      </c>
      <c r="C16787" s="45" t="s">
        <v>10097</v>
      </c>
      <c r="D16787" s="32" t="s">
        <v>12570</v>
      </c>
      <c r="E16787" s="46">
        <v>46446</v>
      </c>
      <c r="AF16787" s="326"/>
    </row>
    <row r="16788" spans="1:32" x14ac:dyDescent="0.25">
      <c r="A16788" s="44" t="s">
        <v>13801</v>
      </c>
      <c r="B16788" s="44" t="s">
        <v>3298</v>
      </c>
      <c r="C16788" s="45">
        <v>25010402</v>
      </c>
      <c r="D16788" s="45" t="s">
        <v>12340</v>
      </c>
      <c r="E16788" s="45" t="s">
        <v>13581</v>
      </c>
      <c r="AF16788" s="326"/>
    </row>
    <row r="16789" spans="1:32" x14ac:dyDescent="0.25">
      <c r="A16789" s="44" t="s">
        <v>13801</v>
      </c>
      <c r="B16789" s="44" t="s">
        <v>5639</v>
      </c>
      <c r="C16789" s="45">
        <v>25010401</v>
      </c>
      <c r="D16789" s="45" t="s">
        <v>12340</v>
      </c>
      <c r="E16789" s="45" t="s">
        <v>13581</v>
      </c>
      <c r="AF16789" s="326"/>
    </row>
    <row r="16790" spans="1:32" x14ac:dyDescent="0.25">
      <c r="A16790" s="44" t="s">
        <v>5711</v>
      </c>
      <c r="B16790" s="44" t="s">
        <v>2433</v>
      </c>
      <c r="C16790" s="45">
        <v>220105</v>
      </c>
      <c r="D16790" s="45" t="s">
        <v>12340</v>
      </c>
      <c r="E16790" s="45" t="s">
        <v>2686</v>
      </c>
      <c r="AF16790" s="326"/>
    </row>
    <row r="16791" spans="1:32" x14ac:dyDescent="0.25">
      <c r="A16791" s="44" t="s">
        <v>19829</v>
      </c>
      <c r="B16791" s="44" t="s">
        <v>986</v>
      </c>
      <c r="C16791" s="45">
        <v>240303</v>
      </c>
      <c r="D16791" s="45" t="s">
        <v>12340</v>
      </c>
      <c r="E16791" s="45" t="s">
        <v>2686</v>
      </c>
      <c r="AF16791" s="326"/>
    </row>
    <row r="16792" spans="1:32" x14ac:dyDescent="0.25">
      <c r="A16792" s="44" t="s">
        <v>7078</v>
      </c>
      <c r="B16792" s="44" t="s">
        <v>2433</v>
      </c>
      <c r="C16792" s="45">
        <v>230105</v>
      </c>
      <c r="D16792" s="45" t="s">
        <v>12340</v>
      </c>
      <c r="E16792" s="45" t="s">
        <v>5580</v>
      </c>
      <c r="AF16792" s="326"/>
    </row>
    <row r="16793" spans="1:32" x14ac:dyDescent="0.25">
      <c r="A16793" s="44" t="s">
        <v>609</v>
      </c>
      <c r="B16793" s="44" t="s">
        <v>20396</v>
      </c>
      <c r="C16793" s="45" t="s">
        <v>10499</v>
      </c>
      <c r="D16793" s="32" t="s">
        <v>12570</v>
      </c>
      <c r="E16793" s="46">
        <v>46965</v>
      </c>
      <c r="AF16793" s="326"/>
    </row>
    <row r="16794" spans="1:32" x14ac:dyDescent="0.25">
      <c r="A16794" s="44" t="s">
        <v>12867</v>
      </c>
      <c r="B16794" s="44" t="s">
        <v>16374</v>
      </c>
      <c r="C16794" s="45" t="s">
        <v>18480</v>
      </c>
      <c r="D16794" s="93" t="s">
        <v>3876</v>
      </c>
      <c r="E16794" s="359">
        <f>DATE(2029,12,17)</f>
        <v>47469</v>
      </c>
      <c r="F16794" s="93"/>
      <c r="G16794" s="93"/>
      <c r="H16794" s="93"/>
      <c r="I16794" s="99"/>
      <c r="J16794" s="99"/>
      <c r="K16794" s="99"/>
      <c r="L16794" s="99"/>
      <c r="M16794" s="99"/>
      <c r="N16794" s="99"/>
      <c r="O16794" s="99"/>
      <c r="P16794" s="99"/>
      <c r="Q16794" s="99"/>
      <c r="R16794" s="99"/>
      <c r="S16794" s="99"/>
      <c r="T16794" s="99"/>
      <c r="U16794" s="99"/>
      <c r="V16794" s="99"/>
      <c r="W16794" s="99"/>
      <c r="X16794" s="99"/>
      <c r="Y16794" s="99"/>
      <c r="Z16794" s="99"/>
      <c r="AF16794" s="326"/>
    </row>
    <row r="16795" spans="1:32" x14ac:dyDescent="0.25">
      <c r="A16795" s="44" t="s">
        <v>16375</v>
      </c>
      <c r="B16795" s="44" t="s">
        <v>16376</v>
      </c>
      <c r="C16795" s="45" t="s">
        <v>14994</v>
      </c>
      <c r="D16795" s="93" t="s">
        <v>3876</v>
      </c>
      <c r="E16795" s="359">
        <f>DATE(2029,3,31)</f>
        <v>47208</v>
      </c>
      <c r="F16795" s="93"/>
      <c r="G16795" s="93"/>
      <c r="H16795" s="93"/>
      <c r="I16795" s="99"/>
      <c r="J16795" s="99"/>
      <c r="K16795" s="99"/>
      <c r="L16795" s="99"/>
      <c r="M16795" s="99"/>
      <c r="N16795" s="99"/>
      <c r="O16795" s="99"/>
      <c r="P16795" s="99"/>
      <c r="Q16795" s="99"/>
      <c r="R16795" s="99"/>
      <c r="S16795" s="99"/>
      <c r="T16795" s="99"/>
      <c r="U16795" s="99"/>
      <c r="V16795" s="99"/>
      <c r="W16795" s="99"/>
      <c r="X16795" s="99"/>
      <c r="Y16795" s="99"/>
      <c r="Z16795" s="99"/>
      <c r="AF16795" s="326"/>
    </row>
    <row r="16796" spans="1:32" x14ac:dyDescent="0.25">
      <c r="A16796" s="99" t="s">
        <v>11873</v>
      </c>
      <c r="B16796" s="92" t="s">
        <v>11875</v>
      </c>
      <c r="C16796" s="93" t="s">
        <v>11890</v>
      </c>
      <c r="D16796" s="93" t="s">
        <v>1443</v>
      </c>
      <c r="E16796" s="94">
        <v>46446</v>
      </c>
      <c r="F16796" s="93"/>
      <c r="G16796" s="93"/>
      <c r="H16796" s="93"/>
      <c r="I16796" s="99"/>
      <c r="J16796" s="99"/>
      <c r="K16796" s="99"/>
      <c r="L16796" s="44"/>
      <c r="M16796" s="57"/>
      <c r="N16796" s="99"/>
      <c r="O16796" s="99"/>
      <c r="P16796" s="99"/>
      <c r="Q16796" s="99"/>
      <c r="R16796" s="99"/>
      <c r="S16796" s="99"/>
      <c r="T16796" s="99"/>
      <c r="U16796" s="99"/>
      <c r="V16796" s="99"/>
      <c r="W16796" s="99"/>
      <c r="X16796" s="99"/>
      <c r="Y16796" s="99"/>
      <c r="Z16796" s="99"/>
      <c r="AF16796" s="326"/>
    </row>
    <row r="16797" spans="1:32" x14ac:dyDescent="0.25">
      <c r="A16797" s="44" t="s">
        <v>10683</v>
      </c>
      <c r="B16797" s="44" t="s">
        <v>10650</v>
      </c>
      <c r="C16797" s="45" t="s">
        <v>10684</v>
      </c>
      <c r="D16797" s="45" t="s">
        <v>12177</v>
      </c>
      <c r="E16797" s="45" t="s">
        <v>9018</v>
      </c>
      <c r="F16797" s="93"/>
      <c r="G16797" s="93"/>
      <c r="H16797" s="93"/>
      <c r="I16797" s="99"/>
      <c r="J16797" s="99"/>
      <c r="K16797" s="99"/>
      <c r="L16797" s="99"/>
      <c r="M16797" s="99"/>
      <c r="N16797" s="99"/>
      <c r="O16797" s="99"/>
      <c r="P16797" s="99"/>
      <c r="Q16797" s="99"/>
      <c r="R16797" s="99"/>
      <c r="S16797" s="99"/>
      <c r="T16797" s="99"/>
      <c r="U16797" s="99"/>
      <c r="V16797" s="99"/>
      <c r="W16797" s="99"/>
      <c r="X16797" s="99"/>
      <c r="Y16797" s="99"/>
      <c r="Z16797" s="99"/>
      <c r="AF16797" s="326"/>
    </row>
    <row r="16798" spans="1:32" x14ac:dyDescent="0.25">
      <c r="A16798" s="44" t="s">
        <v>10683</v>
      </c>
      <c r="B16798" s="44" t="s">
        <v>10650</v>
      </c>
      <c r="C16798" s="45" t="s">
        <v>10684</v>
      </c>
      <c r="D16798" s="93" t="s">
        <v>18817</v>
      </c>
      <c r="E16798" s="45" t="s">
        <v>9018</v>
      </c>
      <c r="F16798" s="379"/>
      <c r="G16798" s="379"/>
      <c r="H16798" s="379"/>
      <c r="I16798" s="380"/>
      <c r="J16798" s="380"/>
      <c r="K16798" s="380"/>
      <c r="L16798" s="380"/>
      <c r="M16798" s="380"/>
      <c r="N16798" s="380"/>
      <c r="O16798" s="380"/>
      <c r="P16798" s="380"/>
      <c r="Q16798" s="380"/>
      <c r="R16798" s="380"/>
      <c r="S16798" s="380"/>
      <c r="T16798" s="380"/>
      <c r="U16798" s="380"/>
      <c r="V16798" s="380"/>
      <c r="W16798" s="380"/>
      <c r="X16798" s="380"/>
      <c r="Y16798" s="380"/>
      <c r="Z16798" s="380"/>
      <c r="AA16798" s="380"/>
      <c r="AF16798" s="326"/>
    </row>
    <row r="16799" spans="1:32" x14ac:dyDescent="0.25">
      <c r="A16799" s="44" t="s">
        <v>10683</v>
      </c>
      <c r="B16799" s="44" t="s">
        <v>10650</v>
      </c>
      <c r="C16799" s="45" t="s">
        <v>10684</v>
      </c>
      <c r="D16799" s="45" t="s">
        <v>10697</v>
      </c>
      <c r="E16799" s="45" t="s">
        <v>9018</v>
      </c>
      <c r="F16799" s="93"/>
      <c r="G16799" s="93"/>
      <c r="H16799" s="93"/>
      <c r="I16799" s="99"/>
      <c r="J16799" s="99"/>
      <c r="K16799" s="99"/>
      <c r="L16799" s="44"/>
      <c r="M16799" s="57"/>
      <c r="N16799" s="99"/>
      <c r="O16799" s="99"/>
      <c r="P16799" s="99"/>
      <c r="Q16799" s="99"/>
      <c r="R16799" s="99"/>
      <c r="S16799" s="99"/>
      <c r="T16799" s="99"/>
      <c r="U16799" s="99"/>
      <c r="V16799" s="99"/>
      <c r="W16799" s="99"/>
      <c r="X16799" s="99"/>
      <c r="Y16799" s="99"/>
      <c r="Z16799" s="99"/>
      <c r="AF16799" s="326"/>
    </row>
    <row r="16800" spans="1:32" x14ac:dyDescent="0.3">
      <c r="A16800" s="372" t="s">
        <v>8770</v>
      </c>
      <c r="B16800" s="372" t="s">
        <v>1222</v>
      </c>
      <c r="C16800" s="125" t="s">
        <v>8704</v>
      </c>
      <c r="D16800" s="32" t="s">
        <v>20621</v>
      </c>
      <c r="E16800" s="125" t="s">
        <v>8524</v>
      </c>
      <c r="F16800" s="125" t="s">
        <v>1236</v>
      </c>
      <c r="G16800" s="125" t="s">
        <v>1237</v>
      </c>
      <c r="AF16800" s="326"/>
    </row>
    <row r="16801" spans="1:32" x14ac:dyDescent="0.3">
      <c r="A16801" s="57" t="s">
        <v>11291</v>
      </c>
      <c r="B16801" s="58" t="s">
        <v>4104</v>
      </c>
      <c r="C16801" s="62">
        <v>23022</v>
      </c>
      <c r="D16801" s="93" t="s">
        <v>5007</v>
      </c>
      <c r="E16801" s="60">
        <v>46265</v>
      </c>
      <c r="F16801" s="379"/>
      <c r="G16801" s="379"/>
      <c r="H16801" s="379"/>
      <c r="I16801" s="380"/>
      <c r="J16801" s="380"/>
      <c r="K16801" s="380"/>
      <c r="L16801" s="380"/>
      <c r="M16801" s="380"/>
      <c r="N16801" s="380"/>
      <c r="O16801" s="380"/>
      <c r="P16801" s="380"/>
      <c r="Q16801" s="380"/>
      <c r="R16801" s="380"/>
      <c r="S16801" s="380"/>
      <c r="T16801" s="380"/>
      <c r="U16801" s="380"/>
      <c r="V16801" s="380"/>
      <c r="W16801" s="380"/>
      <c r="X16801" s="380"/>
      <c r="Y16801" s="380"/>
      <c r="Z16801" s="380"/>
      <c r="AA16801" s="380"/>
      <c r="AF16801" s="326"/>
    </row>
    <row r="16802" spans="1:32" x14ac:dyDescent="0.25">
      <c r="A16802" s="44" t="s">
        <v>1717</v>
      </c>
      <c r="B16802" s="44" t="s">
        <v>13657</v>
      </c>
      <c r="C16802" s="45">
        <v>250103</v>
      </c>
      <c r="D16802" s="45" t="s">
        <v>12340</v>
      </c>
      <c r="E16802" s="45" t="s">
        <v>13567</v>
      </c>
      <c r="AF16802" s="326"/>
    </row>
    <row r="16803" spans="1:32" x14ac:dyDescent="0.25">
      <c r="A16803" s="44" t="s">
        <v>19830</v>
      </c>
      <c r="B16803" s="44" t="s">
        <v>5639</v>
      </c>
      <c r="C16803" s="45">
        <v>26010401</v>
      </c>
      <c r="D16803" s="45" t="s">
        <v>12340</v>
      </c>
      <c r="E16803" s="45" t="s">
        <v>18836</v>
      </c>
      <c r="AF16803" s="326"/>
    </row>
    <row r="16804" spans="1:32" x14ac:dyDescent="0.25">
      <c r="A16804" s="44" t="s">
        <v>19830</v>
      </c>
      <c r="B16804" s="44" t="s">
        <v>3298</v>
      </c>
      <c r="C16804" s="45">
        <v>26010402</v>
      </c>
      <c r="D16804" s="45" t="s">
        <v>12340</v>
      </c>
      <c r="E16804" s="45" t="s">
        <v>18836</v>
      </c>
      <c r="AF16804" s="326"/>
    </row>
    <row r="16805" spans="1:32" x14ac:dyDescent="0.25">
      <c r="A16805" s="44" t="s">
        <v>5712</v>
      </c>
      <c r="B16805" s="44" t="s">
        <v>2433</v>
      </c>
      <c r="C16805" s="45">
        <v>220105</v>
      </c>
      <c r="D16805" s="45" t="s">
        <v>12340</v>
      </c>
      <c r="E16805" s="45" t="s">
        <v>2686</v>
      </c>
      <c r="AF16805" s="326"/>
    </row>
    <row r="16806" spans="1:32" x14ac:dyDescent="0.25">
      <c r="A16806" s="44" t="s">
        <v>13802</v>
      </c>
      <c r="B16806" s="44" t="s">
        <v>12966</v>
      </c>
      <c r="C16806" s="45">
        <v>24090701</v>
      </c>
      <c r="D16806" s="45" t="s">
        <v>12340</v>
      </c>
      <c r="E16806" s="45" t="s">
        <v>5075</v>
      </c>
      <c r="AF16806" s="326"/>
    </row>
    <row r="16807" spans="1:32" x14ac:dyDescent="0.25">
      <c r="A16807" s="44" t="s">
        <v>13802</v>
      </c>
      <c r="B16807" s="44" t="s">
        <v>210</v>
      </c>
      <c r="C16807" s="45">
        <v>241001</v>
      </c>
      <c r="D16807" s="45" t="s">
        <v>12340</v>
      </c>
      <c r="E16807" s="45" t="s">
        <v>5650</v>
      </c>
      <c r="AF16807" s="326"/>
    </row>
    <row r="16808" spans="1:32" x14ac:dyDescent="0.25">
      <c r="A16808" s="44" t="s">
        <v>14155</v>
      </c>
      <c r="B16808" s="44" t="s">
        <v>20398</v>
      </c>
      <c r="C16808" s="45" t="s">
        <v>14082</v>
      </c>
      <c r="D16808" s="32" t="s">
        <v>12570</v>
      </c>
      <c r="E16808" s="46">
        <v>46418</v>
      </c>
      <c r="AF16808" s="326"/>
    </row>
    <row r="16809" spans="1:32" x14ac:dyDescent="0.3">
      <c r="A16809" s="372" t="s">
        <v>16847</v>
      </c>
      <c r="B16809" s="372" t="s">
        <v>16875</v>
      </c>
      <c r="C16809" s="125" t="s">
        <v>16876</v>
      </c>
      <c r="D16809" s="32" t="s">
        <v>20621</v>
      </c>
      <c r="E16809" s="125" t="s">
        <v>16883</v>
      </c>
      <c r="F16809" s="125" t="s">
        <v>1237</v>
      </c>
      <c r="G16809" s="125" t="s">
        <v>1237</v>
      </c>
      <c r="AF16809" s="326"/>
    </row>
    <row r="16810" spans="1:32" x14ac:dyDescent="0.25">
      <c r="A16810" s="256" t="s">
        <v>15331</v>
      </c>
      <c r="B16810" s="368" t="s">
        <v>10705</v>
      </c>
      <c r="C16810" s="53" t="s">
        <v>15438</v>
      </c>
      <c r="D16810" s="93" t="s">
        <v>5891</v>
      </c>
      <c r="E16810" s="257">
        <v>47218</v>
      </c>
      <c r="F16810" s="93"/>
      <c r="G16810" s="93"/>
      <c r="H16810" s="93"/>
      <c r="I16810" s="99"/>
      <c r="J16810" s="99"/>
      <c r="K16810" s="99"/>
      <c r="L16810" s="99"/>
      <c r="M16810" s="99"/>
      <c r="N16810" s="99"/>
      <c r="O16810" s="99"/>
      <c r="P16810" s="99"/>
      <c r="Q16810" s="99"/>
      <c r="R16810" s="99"/>
      <c r="S16810" s="99"/>
      <c r="T16810" s="99"/>
      <c r="U16810" s="99"/>
      <c r="V16810" s="99"/>
      <c r="W16810" s="99"/>
      <c r="X16810" s="99"/>
      <c r="Y16810" s="99"/>
      <c r="Z16810" s="99"/>
      <c r="AF16810" s="326"/>
    </row>
    <row r="16811" spans="1:32" x14ac:dyDescent="0.25">
      <c r="A16811" s="44" t="s">
        <v>7616</v>
      </c>
      <c r="B16811" s="44" t="s">
        <v>2433</v>
      </c>
      <c r="C16811" s="45">
        <v>230105</v>
      </c>
      <c r="D16811" s="45" t="s">
        <v>12340</v>
      </c>
      <c r="E16811" s="45" t="s">
        <v>5580</v>
      </c>
      <c r="AF16811" s="326"/>
    </row>
    <row r="16812" spans="1:32" x14ac:dyDescent="0.25">
      <c r="A16812" s="44" t="s">
        <v>6281</v>
      </c>
      <c r="B16812" s="44" t="s">
        <v>980</v>
      </c>
      <c r="C16812" s="45">
        <v>260103</v>
      </c>
      <c r="D16812" s="45" t="s">
        <v>12340</v>
      </c>
      <c r="E16812" s="45" t="s">
        <v>8976</v>
      </c>
      <c r="AF16812" s="326"/>
    </row>
    <row r="16813" spans="1:32" x14ac:dyDescent="0.25">
      <c r="A16813" s="44" t="s">
        <v>6281</v>
      </c>
      <c r="B16813" s="44" t="s">
        <v>11296</v>
      </c>
      <c r="C16813" s="45">
        <v>240402</v>
      </c>
      <c r="D16813" s="45" t="s">
        <v>12340</v>
      </c>
      <c r="E16813" s="45" t="s">
        <v>5311</v>
      </c>
      <c r="AF16813" s="326"/>
    </row>
    <row r="16814" spans="1:32" x14ac:dyDescent="0.25">
      <c r="A16814" s="44" t="s">
        <v>6281</v>
      </c>
      <c r="B16814" s="44" t="s">
        <v>3160</v>
      </c>
      <c r="C16814" s="45">
        <v>230901</v>
      </c>
      <c r="D16814" s="45" t="s">
        <v>12340</v>
      </c>
      <c r="E16814" s="45" t="s">
        <v>8524</v>
      </c>
      <c r="AF16814" s="326"/>
    </row>
    <row r="16815" spans="1:32" x14ac:dyDescent="0.25">
      <c r="A16815" s="44" t="s">
        <v>6281</v>
      </c>
      <c r="B16815" s="44" t="s">
        <v>2433</v>
      </c>
      <c r="C16815" s="45">
        <v>230105</v>
      </c>
      <c r="D16815" s="45" t="s">
        <v>12340</v>
      </c>
      <c r="E16815" s="45" t="s">
        <v>5580</v>
      </c>
      <c r="AF16815" s="326"/>
    </row>
    <row r="16816" spans="1:32" x14ac:dyDescent="0.25">
      <c r="A16816" s="80" t="s">
        <v>9137</v>
      </c>
      <c r="B16816" s="80" t="s">
        <v>9138</v>
      </c>
      <c r="C16816" s="339" t="s">
        <v>9139</v>
      </c>
      <c r="D16816" s="339" t="s">
        <v>9140</v>
      </c>
      <c r="E16816" s="341">
        <v>45653</v>
      </c>
      <c r="F16816" s="93" t="s">
        <v>1237</v>
      </c>
      <c r="G16816" s="93"/>
      <c r="H16816" s="93"/>
      <c r="I16816" s="99"/>
      <c r="J16816" s="99"/>
      <c r="K16816" s="99"/>
      <c r="L16816" s="44"/>
      <c r="M16816" s="57"/>
      <c r="N16816" s="99"/>
      <c r="O16816" s="99"/>
      <c r="P16816" s="99"/>
      <c r="Q16816" s="99"/>
      <c r="R16816" s="99"/>
      <c r="S16816" s="99"/>
      <c r="T16816" s="99"/>
      <c r="U16816" s="99"/>
      <c r="V16816" s="99"/>
      <c r="W16816" s="99"/>
      <c r="X16816" s="99"/>
      <c r="Y16816" s="99"/>
      <c r="Z16816" s="99"/>
      <c r="AF16816" s="326"/>
    </row>
    <row r="16817" spans="1:32" x14ac:dyDescent="0.25">
      <c r="A16817" s="80" t="s">
        <v>9137</v>
      </c>
      <c r="B16817" s="80" t="s">
        <v>9143</v>
      </c>
      <c r="C16817" s="81" t="s">
        <v>9144</v>
      </c>
      <c r="D16817" s="81" t="s">
        <v>9140</v>
      </c>
      <c r="E16817" s="82">
        <v>46603</v>
      </c>
      <c r="F16817" s="93" t="s">
        <v>1237</v>
      </c>
      <c r="G16817" s="93"/>
      <c r="H16817" s="93"/>
      <c r="I16817" s="99"/>
      <c r="J16817" s="99"/>
      <c r="K16817" s="99"/>
      <c r="L16817" s="44"/>
      <c r="M16817" s="57"/>
      <c r="N16817" s="99"/>
      <c r="O16817" s="99"/>
      <c r="P16817" s="99"/>
      <c r="Q16817" s="99"/>
      <c r="R16817" s="99"/>
      <c r="S16817" s="99"/>
      <c r="T16817" s="99"/>
      <c r="U16817" s="99"/>
      <c r="V16817" s="99"/>
      <c r="W16817" s="99"/>
      <c r="X16817" s="99"/>
      <c r="Y16817" s="99"/>
      <c r="Z16817" s="99"/>
      <c r="AF16817" s="326"/>
    </row>
    <row r="16818" spans="1:32" x14ac:dyDescent="0.25">
      <c r="A16818" s="80" t="s">
        <v>9137</v>
      </c>
      <c r="B16818" s="80" t="s">
        <v>9145</v>
      </c>
      <c r="C16818" s="81" t="s">
        <v>9146</v>
      </c>
      <c r="D16818" s="81" t="s">
        <v>9140</v>
      </c>
      <c r="E16818" s="82">
        <v>46742</v>
      </c>
      <c r="F16818" s="93" t="s">
        <v>1237</v>
      </c>
      <c r="G16818" s="93"/>
      <c r="H16818" s="93"/>
      <c r="I16818" s="99"/>
      <c r="J16818" s="99"/>
      <c r="K16818" s="99"/>
      <c r="L16818" s="44"/>
      <c r="M16818" s="57"/>
      <c r="N16818" s="99"/>
      <c r="O16818" s="99"/>
      <c r="P16818" s="99"/>
      <c r="Q16818" s="99"/>
      <c r="R16818" s="99"/>
      <c r="S16818" s="99"/>
      <c r="T16818" s="99"/>
      <c r="U16818" s="99"/>
      <c r="V16818" s="99"/>
      <c r="W16818" s="99"/>
      <c r="X16818" s="99"/>
      <c r="Y16818" s="99"/>
      <c r="Z16818" s="99"/>
      <c r="AF16818" s="326"/>
    </row>
    <row r="16819" spans="1:32" x14ac:dyDescent="0.25">
      <c r="A16819" s="80" t="s">
        <v>9137</v>
      </c>
      <c r="B16819" s="80" t="s">
        <v>9141</v>
      </c>
      <c r="C16819" s="339" t="s">
        <v>9142</v>
      </c>
      <c r="D16819" s="339" t="s">
        <v>9140</v>
      </c>
      <c r="E16819" s="341">
        <v>45890</v>
      </c>
      <c r="F16819" s="93" t="s">
        <v>1237</v>
      </c>
      <c r="G16819" s="93"/>
      <c r="H16819" s="93"/>
      <c r="I16819" s="99"/>
      <c r="J16819" s="99"/>
      <c r="K16819" s="99"/>
      <c r="L16819" s="44"/>
      <c r="M16819" s="57"/>
      <c r="N16819" s="99"/>
      <c r="O16819" s="99"/>
      <c r="P16819" s="99"/>
      <c r="Q16819" s="99"/>
      <c r="R16819" s="99"/>
      <c r="S16819" s="99"/>
      <c r="T16819" s="99"/>
      <c r="U16819" s="99"/>
      <c r="V16819" s="99"/>
      <c r="W16819" s="99"/>
      <c r="X16819" s="99"/>
      <c r="Y16819" s="99"/>
      <c r="Z16819" s="99"/>
      <c r="AF16819" s="326"/>
    </row>
    <row r="16820" spans="1:32" x14ac:dyDescent="0.25">
      <c r="A16820" s="44" t="s">
        <v>74</v>
      </c>
      <c r="B16820" s="44" t="s">
        <v>158</v>
      </c>
      <c r="C16820" s="45" t="s">
        <v>15796</v>
      </c>
      <c r="D16820" s="46" t="s">
        <v>13037</v>
      </c>
      <c r="E16820" s="46">
        <v>46234</v>
      </c>
      <c r="AF16820" s="326"/>
    </row>
    <row r="16821" spans="1:32" x14ac:dyDescent="0.25">
      <c r="A16821" s="44" t="s">
        <v>74</v>
      </c>
      <c r="B16821" s="44" t="s">
        <v>158</v>
      </c>
      <c r="C16821" s="45" t="s">
        <v>15796</v>
      </c>
      <c r="D16821" s="46" t="s">
        <v>13037</v>
      </c>
      <c r="E16821" s="46">
        <v>46234</v>
      </c>
      <c r="AF16821" s="326"/>
    </row>
    <row r="16822" spans="1:32" x14ac:dyDescent="0.25">
      <c r="A16822" s="44" t="s">
        <v>74</v>
      </c>
      <c r="B16822" s="44" t="s">
        <v>158</v>
      </c>
      <c r="C16822" s="45" t="s">
        <v>15796</v>
      </c>
      <c r="D16822" s="46" t="s">
        <v>13037</v>
      </c>
      <c r="E16822" s="46">
        <v>46234</v>
      </c>
      <c r="AF16822" s="326"/>
    </row>
    <row r="16823" spans="1:32" x14ac:dyDescent="0.25">
      <c r="A16823" s="44" t="s">
        <v>74</v>
      </c>
      <c r="B16823" s="44" t="s">
        <v>158</v>
      </c>
      <c r="C16823" s="45" t="s">
        <v>15796</v>
      </c>
      <c r="D16823" s="46" t="s">
        <v>13037</v>
      </c>
      <c r="E16823" s="46">
        <v>46234</v>
      </c>
      <c r="AF16823" s="326"/>
    </row>
    <row r="16824" spans="1:32" x14ac:dyDescent="0.25">
      <c r="A16824" s="44" t="s">
        <v>10117</v>
      </c>
      <c r="B16824" s="44" t="s">
        <v>4260</v>
      </c>
      <c r="C16824" s="56" t="s">
        <v>4261</v>
      </c>
      <c r="D16824" s="56" t="s">
        <v>10118</v>
      </c>
      <c r="E16824" s="69">
        <v>45838</v>
      </c>
      <c r="F16824" s="93"/>
      <c r="G16824" s="93"/>
      <c r="H16824" s="93" t="s">
        <v>1237</v>
      </c>
      <c r="I16824" s="99"/>
      <c r="J16824" s="99"/>
      <c r="K16824" s="99"/>
      <c r="L16824" s="44"/>
      <c r="M16824" s="57"/>
      <c r="N16824" s="99"/>
      <c r="O16824" s="99"/>
      <c r="P16824" s="99"/>
      <c r="Q16824" s="99"/>
      <c r="R16824" s="99"/>
      <c r="S16824" s="99"/>
      <c r="T16824" s="99"/>
      <c r="U16824" s="99"/>
      <c r="V16824" s="99"/>
      <c r="W16824" s="99"/>
      <c r="X16824" s="99"/>
      <c r="Y16824" s="99"/>
      <c r="Z16824" s="99"/>
      <c r="AF16824" s="326"/>
    </row>
    <row r="16825" spans="1:32" x14ac:dyDescent="0.25">
      <c r="A16825" s="44" t="s">
        <v>7617</v>
      </c>
      <c r="B16825" s="44" t="s">
        <v>3169</v>
      </c>
      <c r="C16825" s="45">
        <v>230502</v>
      </c>
      <c r="D16825" s="45" t="s">
        <v>12340</v>
      </c>
      <c r="E16825" s="45" t="s">
        <v>8252</v>
      </c>
      <c r="AF16825" s="326"/>
    </row>
    <row r="16826" spans="1:32" x14ac:dyDescent="0.25">
      <c r="A16826" s="44" t="s">
        <v>7617</v>
      </c>
      <c r="B16826" s="44" t="s">
        <v>2433</v>
      </c>
      <c r="C16826" s="45">
        <v>230105</v>
      </c>
      <c r="D16826" s="45" t="s">
        <v>12340</v>
      </c>
      <c r="E16826" s="45" t="s">
        <v>5580</v>
      </c>
      <c r="AF16826" s="326"/>
    </row>
    <row r="16827" spans="1:32" x14ac:dyDescent="0.25">
      <c r="A16827" s="44" t="s">
        <v>7617</v>
      </c>
      <c r="B16827" s="44" t="s">
        <v>7650</v>
      </c>
      <c r="C16827" s="45">
        <v>230504</v>
      </c>
      <c r="D16827" s="45" t="s">
        <v>12340</v>
      </c>
      <c r="E16827" s="45" t="s">
        <v>7651</v>
      </c>
      <c r="AF16827" s="326"/>
    </row>
    <row r="16828" spans="1:32" x14ac:dyDescent="0.3">
      <c r="A16828" s="372" t="s">
        <v>20210</v>
      </c>
      <c r="B16828" s="372" t="s">
        <v>1214</v>
      </c>
      <c r="C16828" s="125" t="s">
        <v>18610</v>
      </c>
      <c r="D16828" s="32" t="s">
        <v>20621</v>
      </c>
      <c r="E16828" s="125" t="s">
        <v>8976</v>
      </c>
      <c r="F16828" s="125" t="s">
        <v>1236</v>
      </c>
      <c r="G16828" s="125" t="s">
        <v>1237</v>
      </c>
      <c r="AF16828" s="326"/>
    </row>
    <row r="16829" spans="1:32" x14ac:dyDescent="0.3">
      <c r="A16829" s="372" t="s">
        <v>20210</v>
      </c>
      <c r="B16829" s="372" t="s">
        <v>7364</v>
      </c>
      <c r="C16829" s="125" t="s">
        <v>20260</v>
      </c>
      <c r="D16829" s="32" t="s">
        <v>20621</v>
      </c>
      <c r="E16829" s="125" t="s">
        <v>8976</v>
      </c>
      <c r="F16829" s="125" t="s">
        <v>1236</v>
      </c>
      <c r="G16829" s="125" t="s">
        <v>1237</v>
      </c>
      <c r="AF16829" s="326"/>
    </row>
    <row r="16830" spans="1:32" x14ac:dyDescent="0.25">
      <c r="A16830" s="44" t="s">
        <v>19831</v>
      </c>
      <c r="B16830" s="44" t="s">
        <v>5447</v>
      </c>
      <c r="C16830" s="45">
        <v>250802</v>
      </c>
      <c r="D16830" s="45" t="s">
        <v>12340</v>
      </c>
      <c r="E16830" s="45" t="s">
        <v>10682</v>
      </c>
      <c r="AF16830" s="326"/>
    </row>
    <row r="16831" spans="1:32" x14ac:dyDescent="0.25">
      <c r="A16831" s="44" t="s">
        <v>19832</v>
      </c>
      <c r="B16831" s="44" t="s">
        <v>7650</v>
      </c>
      <c r="C16831" s="45">
        <v>230504</v>
      </c>
      <c r="D16831" s="45" t="s">
        <v>12340</v>
      </c>
      <c r="E16831" s="45" t="s">
        <v>7651</v>
      </c>
      <c r="AF16831" s="326"/>
    </row>
    <row r="16832" spans="1:32" x14ac:dyDescent="0.25">
      <c r="A16832" s="92" t="s">
        <v>11131</v>
      </c>
      <c r="B16832" s="92" t="s">
        <v>11136</v>
      </c>
      <c r="C16832" s="93" t="s">
        <v>11137</v>
      </c>
      <c r="D16832" s="93" t="s">
        <v>1250</v>
      </c>
      <c r="E16832" s="94">
        <v>46281</v>
      </c>
      <c r="F16832" s="93"/>
      <c r="G16832" s="93"/>
      <c r="H16832" s="93"/>
      <c r="I16832" s="99"/>
      <c r="J16832" s="99"/>
      <c r="K16832" s="99"/>
      <c r="L16832" s="44"/>
      <c r="M16832" s="57"/>
      <c r="N16832" s="99"/>
      <c r="O16832" s="99"/>
      <c r="P16832" s="99"/>
      <c r="Q16832" s="99"/>
      <c r="R16832" s="99"/>
      <c r="S16832" s="99"/>
      <c r="T16832" s="99"/>
      <c r="U16832" s="99"/>
      <c r="V16832" s="99"/>
      <c r="W16832" s="99"/>
      <c r="X16832" s="99"/>
      <c r="Y16832" s="99"/>
      <c r="Z16832" s="99"/>
      <c r="AA16832" s="380"/>
      <c r="AF16832" s="326"/>
    </row>
    <row r="16833" spans="1:32" x14ac:dyDescent="0.25">
      <c r="A16833" s="44" t="s">
        <v>19833</v>
      </c>
      <c r="B16833" s="44" t="s">
        <v>2433</v>
      </c>
      <c r="C16833" s="45">
        <v>250106</v>
      </c>
      <c r="D16833" s="45" t="s">
        <v>12340</v>
      </c>
      <c r="E16833" s="45" t="s">
        <v>12896</v>
      </c>
      <c r="AF16833" s="326"/>
    </row>
    <row r="16834" spans="1:32" x14ac:dyDescent="0.25">
      <c r="A16834" s="44" t="s">
        <v>9116</v>
      </c>
      <c r="B16834" s="44" t="s">
        <v>3159</v>
      </c>
      <c r="C16834" s="45">
        <v>230903</v>
      </c>
      <c r="D16834" s="45" t="s">
        <v>12340</v>
      </c>
      <c r="E16834" s="45" t="s">
        <v>8524</v>
      </c>
      <c r="AF16834" s="326"/>
    </row>
    <row r="16835" spans="1:32" x14ac:dyDescent="0.25">
      <c r="A16835" s="44" t="s">
        <v>8177</v>
      </c>
      <c r="B16835" s="44" t="s">
        <v>7973</v>
      </c>
      <c r="C16835" s="45" t="s">
        <v>8178</v>
      </c>
      <c r="D16835" s="45" t="s">
        <v>10697</v>
      </c>
      <c r="E16835" s="45" t="s">
        <v>5245</v>
      </c>
      <c r="F16835" s="93"/>
      <c r="G16835" s="93"/>
      <c r="H16835" s="93"/>
      <c r="I16835" s="99"/>
      <c r="J16835" s="99"/>
      <c r="K16835" s="99"/>
      <c r="L16835" s="44"/>
      <c r="M16835" s="57"/>
      <c r="N16835" s="99"/>
      <c r="O16835" s="99"/>
      <c r="P16835" s="99"/>
      <c r="Q16835" s="99"/>
      <c r="R16835" s="99"/>
      <c r="S16835" s="99"/>
      <c r="T16835" s="99"/>
      <c r="U16835" s="99"/>
      <c r="V16835" s="99"/>
      <c r="W16835" s="99"/>
      <c r="X16835" s="99"/>
      <c r="Y16835" s="99"/>
      <c r="Z16835" s="99"/>
      <c r="AA16835" s="380"/>
      <c r="AF16835" s="326"/>
    </row>
    <row r="16836" spans="1:32" x14ac:dyDescent="0.25">
      <c r="A16836" s="44" t="s">
        <v>19834</v>
      </c>
      <c r="B16836" s="44" t="s">
        <v>11304</v>
      </c>
      <c r="C16836" s="45">
        <v>240403</v>
      </c>
      <c r="D16836" s="45" t="s">
        <v>12340</v>
      </c>
      <c r="E16836" s="45" t="s">
        <v>5311</v>
      </c>
      <c r="AF16836" s="326"/>
    </row>
    <row r="16837" spans="1:32" x14ac:dyDescent="0.25">
      <c r="A16837" s="44" t="s">
        <v>7618</v>
      </c>
      <c r="B16837" s="44" t="s">
        <v>986</v>
      </c>
      <c r="C16837" s="45">
        <v>240303</v>
      </c>
      <c r="D16837" s="45" t="s">
        <v>12340</v>
      </c>
      <c r="E16837" s="45" t="s">
        <v>2686</v>
      </c>
      <c r="AF16837" s="326"/>
    </row>
    <row r="16838" spans="1:32" x14ac:dyDescent="0.25">
      <c r="A16838" s="44" t="s">
        <v>7618</v>
      </c>
      <c r="B16838" s="44" t="s">
        <v>2433</v>
      </c>
      <c r="C16838" s="45">
        <v>230105</v>
      </c>
      <c r="D16838" s="45" t="s">
        <v>12340</v>
      </c>
      <c r="E16838" s="45" t="s">
        <v>5580</v>
      </c>
      <c r="AF16838" s="326"/>
    </row>
    <row r="16839" spans="1:32" x14ac:dyDescent="0.25">
      <c r="A16839" s="44" t="s">
        <v>9739</v>
      </c>
      <c r="B16839" s="44" t="s">
        <v>16377</v>
      </c>
      <c r="C16839" s="45" t="s">
        <v>16378</v>
      </c>
      <c r="D16839" s="93" t="s">
        <v>3876</v>
      </c>
      <c r="E16839" s="359">
        <f>DATE(2029,7,17)</f>
        <v>47316</v>
      </c>
      <c r="F16839" s="93"/>
      <c r="G16839" s="93"/>
      <c r="H16839" s="93"/>
      <c r="I16839" s="99"/>
      <c r="J16839" s="99"/>
      <c r="K16839" s="99"/>
      <c r="L16839" s="99"/>
      <c r="M16839" s="99"/>
      <c r="N16839" s="99"/>
      <c r="O16839" s="99"/>
      <c r="P16839" s="99"/>
      <c r="Q16839" s="99"/>
      <c r="R16839" s="99"/>
      <c r="S16839" s="99"/>
      <c r="T16839" s="99"/>
      <c r="U16839" s="99"/>
      <c r="V16839" s="99"/>
      <c r="W16839" s="99"/>
      <c r="X16839" s="99"/>
      <c r="Y16839" s="99"/>
      <c r="Z16839" s="99"/>
      <c r="AF16839" s="326"/>
    </row>
    <row r="16840" spans="1:32" x14ac:dyDescent="0.3">
      <c r="A16840" s="372" t="s">
        <v>20575</v>
      </c>
      <c r="B16840" s="372" t="s">
        <v>7465</v>
      </c>
      <c r="C16840" s="125" t="s">
        <v>20614</v>
      </c>
      <c r="D16840" s="32" t="s">
        <v>20621</v>
      </c>
      <c r="E16840" s="125" t="s">
        <v>10032</v>
      </c>
      <c r="F16840" s="125" t="s">
        <v>1236</v>
      </c>
      <c r="G16840" s="125" t="s">
        <v>1237</v>
      </c>
      <c r="AF16840" s="326"/>
    </row>
    <row r="16841" spans="1:32" x14ac:dyDescent="0.25">
      <c r="A16841" s="44" t="s">
        <v>5713</v>
      </c>
      <c r="B16841" s="44" t="s">
        <v>965</v>
      </c>
      <c r="C16841" s="45">
        <v>220303</v>
      </c>
      <c r="D16841" s="45" t="s">
        <v>12340</v>
      </c>
      <c r="E16841" s="45" t="s">
        <v>2686</v>
      </c>
      <c r="AF16841" s="326"/>
    </row>
    <row r="16842" spans="1:32" x14ac:dyDescent="0.25">
      <c r="A16842" s="44" t="s">
        <v>3131</v>
      </c>
      <c r="B16842" s="44" t="s">
        <v>978</v>
      </c>
      <c r="C16842" s="45">
        <v>230703</v>
      </c>
      <c r="D16842" s="45" t="s">
        <v>12340</v>
      </c>
      <c r="E16842" s="45" t="s">
        <v>4375</v>
      </c>
      <c r="AF16842" s="326"/>
    </row>
    <row r="16843" spans="1:32" x14ac:dyDescent="0.25">
      <c r="A16843" s="44" t="s">
        <v>3131</v>
      </c>
      <c r="B16843" s="44" t="s">
        <v>967</v>
      </c>
      <c r="C16843" s="45">
        <v>230601</v>
      </c>
      <c r="D16843" s="45" t="s">
        <v>12340</v>
      </c>
      <c r="E16843" s="45" t="s">
        <v>8383</v>
      </c>
      <c r="AF16843" s="326"/>
    </row>
    <row r="16844" spans="1:32" x14ac:dyDescent="0.25">
      <c r="A16844" s="44" t="s">
        <v>901</v>
      </c>
      <c r="B16844" s="44" t="s">
        <v>5447</v>
      </c>
      <c r="C16844" s="45">
        <v>230807</v>
      </c>
      <c r="D16844" s="45" t="s">
        <v>12340</v>
      </c>
      <c r="E16844" s="45" t="s">
        <v>8966</v>
      </c>
      <c r="AF16844" s="326"/>
    </row>
    <row r="16845" spans="1:32" x14ac:dyDescent="0.25">
      <c r="A16845" s="44" t="s">
        <v>15797</v>
      </c>
      <c r="B16845" s="44" t="s">
        <v>15674</v>
      </c>
      <c r="C16845" s="45" t="s">
        <v>15798</v>
      </c>
      <c r="D16845" s="46" t="s">
        <v>13037</v>
      </c>
      <c r="E16845" s="46">
        <v>46555</v>
      </c>
      <c r="AF16845" s="326"/>
    </row>
    <row r="16846" spans="1:32" x14ac:dyDescent="0.25">
      <c r="A16846" s="44" t="s">
        <v>17292</v>
      </c>
      <c r="B16846" s="44" t="s">
        <v>5447</v>
      </c>
      <c r="C16846" s="45">
        <v>250802</v>
      </c>
      <c r="D16846" s="45" t="s">
        <v>12340</v>
      </c>
      <c r="E16846" s="45" t="s">
        <v>10682</v>
      </c>
      <c r="AF16846" s="326"/>
    </row>
    <row r="16847" spans="1:32" x14ac:dyDescent="0.25">
      <c r="A16847" s="44" t="s">
        <v>13803</v>
      </c>
      <c r="B16847" s="44" t="s">
        <v>13571</v>
      </c>
      <c r="C16847" s="45">
        <v>241101</v>
      </c>
      <c r="D16847" s="45" t="s">
        <v>12340</v>
      </c>
      <c r="E16847" s="45" t="s">
        <v>5650</v>
      </c>
      <c r="AF16847" s="326"/>
    </row>
    <row r="16848" spans="1:32" x14ac:dyDescent="0.3">
      <c r="A16848" s="372" t="s">
        <v>12225</v>
      </c>
      <c r="B16848" s="372" t="s">
        <v>12190</v>
      </c>
      <c r="C16848" s="125" t="s">
        <v>12191</v>
      </c>
      <c r="D16848" s="32" t="s">
        <v>20621</v>
      </c>
      <c r="E16848" s="125" t="s">
        <v>5239</v>
      </c>
      <c r="F16848" s="125" t="s">
        <v>1237</v>
      </c>
      <c r="G16848" s="125" t="s">
        <v>1237</v>
      </c>
      <c r="AF16848" s="326"/>
    </row>
    <row r="16849" spans="1:32" x14ac:dyDescent="0.25">
      <c r="A16849" s="102" t="s">
        <v>12225</v>
      </c>
      <c r="B16849" s="92" t="s">
        <v>12227</v>
      </c>
      <c r="C16849" s="93" t="s">
        <v>12228</v>
      </c>
      <c r="D16849" s="93" t="s">
        <v>1250</v>
      </c>
      <c r="E16849" s="94">
        <v>46317</v>
      </c>
      <c r="F16849" s="93"/>
      <c r="G16849" s="93"/>
      <c r="H16849" s="93"/>
      <c r="I16849" s="99"/>
      <c r="J16849" s="99"/>
      <c r="K16849" s="99"/>
      <c r="L16849" s="44"/>
      <c r="M16849" s="57"/>
      <c r="N16849" s="99"/>
      <c r="O16849" s="99"/>
      <c r="P16849" s="99"/>
      <c r="Q16849" s="99"/>
      <c r="R16849" s="99"/>
      <c r="S16849" s="99"/>
      <c r="T16849" s="99"/>
      <c r="U16849" s="99"/>
      <c r="V16849" s="99"/>
      <c r="W16849" s="99"/>
      <c r="X16849" s="99"/>
      <c r="Y16849" s="99"/>
      <c r="Z16849" s="99"/>
      <c r="AA16849" s="380"/>
      <c r="AF16849" s="326"/>
    </row>
    <row r="16850" spans="1:32" x14ac:dyDescent="0.25">
      <c r="A16850" s="44" t="s">
        <v>12225</v>
      </c>
      <c r="B16850" s="44" t="s">
        <v>5447</v>
      </c>
      <c r="C16850" s="45">
        <v>240804</v>
      </c>
      <c r="D16850" s="45" t="s">
        <v>12340</v>
      </c>
      <c r="E16850" s="45" t="s">
        <v>12234</v>
      </c>
      <c r="AF16850" s="326"/>
    </row>
    <row r="16851" spans="1:32" x14ac:dyDescent="0.25">
      <c r="A16851" s="44" t="s">
        <v>9117</v>
      </c>
      <c r="B16851" s="44" t="s">
        <v>18845</v>
      </c>
      <c r="C16851" s="45">
        <v>23110101</v>
      </c>
      <c r="D16851" s="45" t="s">
        <v>12340</v>
      </c>
      <c r="E16851" s="45" t="s">
        <v>9018</v>
      </c>
      <c r="AF16851" s="326"/>
    </row>
    <row r="16852" spans="1:32" x14ac:dyDescent="0.25">
      <c r="A16852" s="44" t="s">
        <v>10429</v>
      </c>
      <c r="B16852" s="44" t="s">
        <v>20342</v>
      </c>
      <c r="C16852" s="45" t="s">
        <v>10493</v>
      </c>
      <c r="D16852" s="32" t="s">
        <v>12570</v>
      </c>
      <c r="E16852" s="46">
        <v>46387</v>
      </c>
      <c r="AF16852" s="326"/>
    </row>
    <row r="16853" spans="1:32" x14ac:dyDescent="0.3">
      <c r="A16853" s="372" t="s">
        <v>16675</v>
      </c>
      <c r="B16853" s="372" t="s">
        <v>1841</v>
      </c>
      <c r="C16853" s="125" t="s">
        <v>16531</v>
      </c>
      <c r="D16853" s="32" t="s">
        <v>20621</v>
      </c>
      <c r="E16853" s="125" t="s">
        <v>12895</v>
      </c>
      <c r="F16853" s="125" t="s">
        <v>1236</v>
      </c>
      <c r="G16853" s="125" t="s">
        <v>1237</v>
      </c>
      <c r="AF16853" s="326"/>
    </row>
    <row r="16854" spans="1:32" x14ac:dyDescent="0.25">
      <c r="A16854" s="44" t="s">
        <v>16506</v>
      </c>
      <c r="B16854" s="44" t="s">
        <v>20380</v>
      </c>
      <c r="C16854" s="45" t="s">
        <v>16507</v>
      </c>
      <c r="D16854" s="32" t="s">
        <v>12570</v>
      </c>
      <c r="E16854" s="46">
        <v>46599</v>
      </c>
      <c r="AF16854" s="326"/>
    </row>
    <row r="16855" spans="1:32" x14ac:dyDescent="0.25">
      <c r="A16855" s="256" t="s">
        <v>15332</v>
      </c>
      <c r="B16855" s="256" t="s">
        <v>15244</v>
      </c>
      <c r="C16855" s="53" t="s">
        <v>15439</v>
      </c>
      <c r="D16855" s="93" t="s">
        <v>5891</v>
      </c>
      <c r="E16855" s="257">
        <v>47520</v>
      </c>
      <c r="F16855" s="93"/>
      <c r="G16855" s="93"/>
      <c r="H16855" s="93"/>
      <c r="I16855" s="99"/>
      <c r="J16855" s="99"/>
      <c r="K16855" s="99"/>
      <c r="L16855" s="99"/>
      <c r="M16855" s="99"/>
      <c r="N16855" s="99"/>
      <c r="O16855" s="99"/>
      <c r="P16855" s="99"/>
      <c r="Q16855" s="99"/>
      <c r="R16855" s="99"/>
      <c r="S16855" s="99"/>
      <c r="T16855" s="99"/>
      <c r="U16855" s="99"/>
      <c r="V16855" s="99"/>
      <c r="W16855" s="99"/>
      <c r="X16855" s="99"/>
      <c r="Y16855" s="99"/>
      <c r="Z16855" s="99"/>
      <c r="AF16855" s="326"/>
    </row>
    <row r="16856" spans="1:32" x14ac:dyDescent="0.25">
      <c r="A16856" s="91" t="s">
        <v>10337</v>
      </c>
      <c r="B16856" s="92" t="s">
        <v>10390</v>
      </c>
      <c r="C16856" s="56" t="s">
        <v>10135</v>
      </c>
      <c r="D16856" s="146" t="s">
        <v>10389</v>
      </c>
      <c r="E16856" s="107">
        <v>45838</v>
      </c>
      <c r="F16856" s="93"/>
      <c r="G16856" s="93"/>
      <c r="H16856" s="93"/>
      <c r="I16856" s="99"/>
      <c r="J16856" s="99"/>
      <c r="K16856" s="99"/>
      <c r="L16856" s="44"/>
      <c r="M16856" s="57"/>
      <c r="N16856" s="99"/>
      <c r="O16856" s="99"/>
      <c r="P16856" s="99"/>
      <c r="Q16856" s="99"/>
      <c r="R16856" s="99"/>
      <c r="S16856" s="99"/>
      <c r="T16856" s="99"/>
      <c r="U16856" s="99"/>
      <c r="V16856" s="99"/>
      <c r="W16856" s="99"/>
      <c r="X16856" s="99"/>
      <c r="Y16856" s="99"/>
      <c r="Z16856" s="99"/>
      <c r="AF16856" s="326"/>
    </row>
    <row r="16857" spans="1:32" x14ac:dyDescent="0.25">
      <c r="A16857" s="44" t="s">
        <v>10338</v>
      </c>
      <c r="B16857" s="92" t="s">
        <v>10390</v>
      </c>
      <c r="C16857" s="371" t="s">
        <v>10122</v>
      </c>
      <c r="D16857" s="146" t="s">
        <v>10389</v>
      </c>
      <c r="E16857" s="107">
        <v>45838</v>
      </c>
      <c r="F16857" s="93"/>
      <c r="G16857" s="93"/>
      <c r="H16857" s="93"/>
      <c r="I16857" s="99"/>
      <c r="J16857" s="99"/>
      <c r="K16857" s="99"/>
      <c r="L16857" s="44"/>
      <c r="M16857" s="57"/>
      <c r="N16857" s="99"/>
      <c r="O16857" s="99"/>
      <c r="P16857" s="99"/>
      <c r="Q16857" s="99"/>
      <c r="R16857" s="99"/>
      <c r="S16857" s="99"/>
      <c r="T16857" s="99"/>
      <c r="U16857" s="99"/>
      <c r="V16857" s="99"/>
      <c r="W16857" s="99"/>
      <c r="X16857" s="99"/>
      <c r="Y16857" s="99"/>
      <c r="Z16857" s="99"/>
      <c r="AF16857" s="326"/>
    </row>
    <row r="16858" spans="1:32" x14ac:dyDescent="0.3">
      <c r="A16858" s="372" t="s">
        <v>1839</v>
      </c>
      <c r="B16858" s="372" t="s">
        <v>1842</v>
      </c>
      <c r="C16858" s="125" t="s">
        <v>16723</v>
      </c>
      <c r="D16858" s="32" t="s">
        <v>20621</v>
      </c>
      <c r="E16858" s="125" t="s">
        <v>12895</v>
      </c>
      <c r="F16858" s="125" t="s">
        <v>1236</v>
      </c>
      <c r="G16858" s="125" t="s">
        <v>1237</v>
      </c>
      <c r="AF16858" s="326"/>
    </row>
    <row r="16859" spans="1:32" x14ac:dyDescent="0.3">
      <c r="A16859" s="385" t="s">
        <v>1319</v>
      </c>
      <c r="B16859" s="385" t="s">
        <v>1339</v>
      </c>
      <c r="C16859" s="387">
        <v>24027</v>
      </c>
      <c r="D16859" s="93" t="s">
        <v>5007</v>
      </c>
      <c r="E16859" s="388">
        <v>46507</v>
      </c>
      <c r="AF16859" s="326"/>
    </row>
    <row r="16860" spans="1:32" x14ac:dyDescent="0.3">
      <c r="A16860" s="372" t="s">
        <v>1319</v>
      </c>
      <c r="B16860" s="372" t="s">
        <v>1207</v>
      </c>
      <c r="C16860" s="125" t="s">
        <v>11906</v>
      </c>
      <c r="D16860" s="32" t="s">
        <v>20621</v>
      </c>
      <c r="E16860" s="125" t="s">
        <v>7992</v>
      </c>
      <c r="F16860" s="125" t="s">
        <v>1236</v>
      </c>
      <c r="G16860" s="125" t="s">
        <v>1237</v>
      </c>
      <c r="AF16860" s="326"/>
    </row>
    <row r="16861" spans="1:32" x14ac:dyDescent="0.25">
      <c r="A16861" s="44" t="s">
        <v>19835</v>
      </c>
      <c r="B16861" s="44" t="s">
        <v>980</v>
      </c>
      <c r="C16861" s="45">
        <v>260103</v>
      </c>
      <c r="D16861" s="45" t="s">
        <v>12340</v>
      </c>
      <c r="E16861" s="45" t="s">
        <v>8976</v>
      </c>
      <c r="AF16861" s="326"/>
    </row>
    <row r="16862" spans="1:32" x14ac:dyDescent="0.25">
      <c r="A16862" s="44" t="s">
        <v>19835</v>
      </c>
      <c r="B16862" s="44" t="s">
        <v>3597</v>
      </c>
      <c r="C16862" s="45">
        <v>250503</v>
      </c>
      <c r="D16862" s="45" t="s">
        <v>12340</v>
      </c>
      <c r="E16862" s="45" t="s">
        <v>16904</v>
      </c>
      <c r="AF16862" s="326"/>
    </row>
    <row r="16863" spans="1:32" x14ac:dyDescent="0.25">
      <c r="A16863" s="44" t="s">
        <v>8080</v>
      </c>
      <c r="B16863" s="44" t="s">
        <v>152</v>
      </c>
      <c r="C16863" s="45" t="s">
        <v>8081</v>
      </c>
      <c r="D16863" s="45" t="s">
        <v>12177</v>
      </c>
      <c r="E16863" s="45" t="s">
        <v>4375</v>
      </c>
      <c r="F16863" s="93"/>
      <c r="G16863" s="93"/>
      <c r="H16863" s="93"/>
      <c r="I16863" s="99"/>
      <c r="J16863" s="99"/>
      <c r="K16863" s="99"/>
      <c r="L16863" s="99"/>
      <c r="M16863" s="99"/>
      <c r="N16863" s="99"/>
      <c r="O16863" s="99"/>
      <c r="P16863" s="99"/>
      <c r="Q16863" s="99"/>
      <c r="R16863" s="99"/>
      <c r="S16863" s="99"/>
      <c r="T16863" s="99"/>
      <c r="U16863" s="99"/>
      <c r="V16863" s="99"/>
      <c r="W16863" s="99"/>
      <c r="X16863" s="99"/>
      <c r="Y16863" s="99"/>
      <c r="Z16863" s="99"/>
      <c r="AF16863" s="326"/>
    </row>
    <row r="16864" spans="1:32" x14ac:dyDescent="0.25">
      <c r="A16864" s="44" t="s">
        <v>8080</v>
      </c>
      <c r="B16864" s="44" t="s">
        <v>152</v>
      </c>
      <c r="C16864" s="45" t="s">
        <v>8081</v>
      </c>
      <c r="D16864" s="93" t="s">
        <v>18817</v>
      </c>
      <c r="E16864" s="45" t="s">
        <v>4375</v>
      </c>
      <c r="F16864" s="379"/>
      <c r="G16864" s="379"/>
      <c r="H16864" s="379"/>
      <c r="I16864" s="380"/>
      <c r="J16864" s="380"/>
      <c r="K16864" s="380"/>
      <c r="L16864" s="380"/>
      <c r="M16864" s="380"/>
      <c r="N16864" s="380"/>
      <c r="O16864" s="380"/>
      <c r="P16864" s="380"/>
      <c r="Q16864" s="380"/>
      <c r="R16864" s="380"/>
      <c r="S16864" s="380"/>
      <c r="T16864" s="380"/>
      <c r="U16864" s="380"/>
      <c r="V16864" s="380"/>
      <c r="W16864" s="380"/>
      <c r="X16864" s="380"/>
      <c r="Y16864" s="380"/>
      <c r="Z16864" s="380"/>
      <c r="AA16864" s="380"/>
      <c r="AF16864" s="326"/>
    </row>
    <row r="16865" spans="1:32" x14ac:dyDescent="0.25">
      <c r="A16865" s="44" t="s">
        <v>8080</v>
      </c>
      <c r="B16865" s="44" t="s">
        <v>152</v>
      </c>
      <c r="C16865" s="45" t="s">
        <v>8081</v>
      </c>
      <c r="D16865" s="45" t="s">
        <v>10697</v>
      </c>
      <c r="E16865" s="46">
        <v>46295</v>
      </c>
      <c r="F16865" s="93"/>
      <c r="G16865" s="93"/>
      <c r="H16865" s="93"/>
      <c r="I16865" s="99"/>
      <c r="J16865" s="99"/>
      <c r="K16865" s="99"/>
      <c r="L16865" s="44"/>
      <c r="M16865" s="57"/>
      <c r="N16865" s="99"/>
      <c r="O16865" s="99"/>
      <c r="P16865" s="99"/>
      <c r="Q16865" s="99"/>
      <c r="R16865" s="99"/>
      <c r="S16865" s="99"/>
      <c r="T16865" s="99"/>
      <c r="U16865" s="99"/>
      <c r="V16865" s="99"/>
      <c r="W16865" s="99"/>
      <c r="X16865" s="99"/>
      <c r="Y16865" s="99"/>
      <c r="Z16865" s="99"/>
      <c r="AF16865" s="326"/>
    </row>
    <row r="16866" spans="1:32" x14ac:dyDescent="0.25">
      <c r="A16866" s="44" t="s">
        <v>11716</v>
      </c>
      <c r="B16866" s="44" t="s">
        <v>3598</v>
      </c>
      <c r="C16866" s="45">
        <v>240301</v>
      </c>
      <c r="D16866" s="45" t="s">
        <v>12340</v>
      </c>
      <c r="E16866" s="45" t="s">
        <v>10032</v>
      </c>
      <c r="AF16866" s="326"/>
    </row>
    <row r="16867" spans="1:32" x14ac:dyDescent="0.3">
      <c r="A16867" s="372" t="s">
        <v>13951</v>
      </c>
      <c r="B16867" s="372" t="s">
        <v>1204</v>
      </c>
      <c r="C16867" s="125" t="s">
        <v>14352</v>
      </c>
      <c r="D16867" s="32" t="s">
        <v>20621</v>
      </c>
      <c r="E16867" s="125" t="s">
        <v>13567</v>
      </c>
      <c r="F16867" s="125" t="s">
        <v>1236</v>
      </c>
      <c r="G16867" s="125" t="s">
        <v>1237</v>
      </c>
      <c r="AF16867" s="326"/>
    </row>
    <row r="16868" spans="1:32" x14ac:dyDescent="0.25">
      <c r="A16868" s="44" t="s">
        <v>13479</v>
      </c>
      <c r="B16868" s="44" t="s">
        <v>13123</v>
      </c>
      <c r="C16868" s="45">
        <v>10.23</v>
      </c>
      <c r="D16868" s="45" t="s">
        <v>13565</v>
      </c>
      <c r="E16868" s="46">
        <v>46934</v>
      </c>
      <c r="F16868" s="45"/>
      <c r="G16868" s="93"/>
      <c r="H16868" s="93"/>
      <c r="I16868" s="99"/>
      <c r="J16868" s="99"/>
      <c r="K16868" s="99"/>
      <c r="L16868" s="99"/>
      <c r="M16868" s="99"/>
      <c r="N16868" s="99"/>
      <c r="O16868" s="99"/>
      <c r="P16868" s="99"/>
      <c r="Q16868" s="99"/>
      <c r="R16868" s="99"/>
      <c r="S16868" s="99"/>
      <c r="T16868" s="99"/>
      <c r="U16868" s="99"/>
      <c r="V16868" s="99"/>
      <c r="W16868" s="99"/>
      <c r="X16868" s="99"/>
      <c r="Y16868" s="99"/>
      <c r="Z16868" s="99"/>
      <c r="AF16868" s="326"/>
    </row>
    <row r="16869" spans="1:32" x14ac:dyDescent="0.25">
      <c r="A16869" s="44" t="s">
        <v>9740</v>
      </c>
      <c r="B16869" s="44" t="s">
        <v>16379</v>
      </c>
      <c r="C16869" s="45" t="s">
        <v>10616</v>
      </c>
      <c r="D16869" s="93" t="s">
        <v>3876</v>
      </c>
      <c r="E16869" s="359">
        <f>DATE(2028,2,12)</f>
        <v>46795</v>
      </c>
      <c r="F16869" s="93"/>
      <c r="G16869" s="93"/>
      <c r="H16869" s="93"/>
      <c r="I16869" s="99"/>
      <c r="J16869" s="99"/>
      <c r="K16869" s="99"/>
      <c r="L16869" s="99"/>
      <c r="M16869" s="99"/>
      <c r="N16869" s="99"/>
      <c r="O16869" s="99"/>
      <c r="P16869" s="99"/>
      <c r="Q16869" s="99"/>
      <c r="R16869" s="99"/>
      <c r="S16869" s="99"/>
      <c r="T16869" s="99"/>
      <c r="U16869" s="99"/>
      <c r="V16869" s="99"/>
      <c r="W16869" s="99"/>
      <c r="X16869" s="99"/>
      <c r="Y16869" s="99"/>
      <c r="Z16869" s="99"/>
      <c r="AF16869" s="326"/>
    </row>
    <row r="16870" spans="1:32" x14ac:dyDescent="0.25">
      <c r="A16870" s="135" t="s">
        <v>1752</v>
      </c>
      <c r="B16870" s="131" t="s">
        <v>2232</v>
      </c>
      <c r="C16870" s="146" t="s">
        <v>3300</v>
      </c>
      <c r="D16870" s="146" t="s">
        <v>1788</v>
      </c>
      <c r="E16870" s="107">
        <v>46111</v>
      </c>
      <c r="F16870" s="93"/>
      <c r="G16870" s="93"/>
      <c r="H16870" s="93"/>
      <c r="I16870" s="99"/>
      <c r="J16870" s="99"/>
      <c r="K16870" s="99"/>
      <c r="L16870" s="44"/>
      <c r="M16870" s="57"/>
      <c r="N16870" s="99"/>
      <c r="O16870" s="99"/>
      <c r="P16870" s="99"/>
      <c r="Q16870" s="99"/>
      <c r="R16870" s="99"/>
      <c r="S16870" s="99"/>
      <c r="T16870" s="99"/>
      <c r="U16870" s="99"/>
      <c r="V16870" s="99"/>
      <c r="W16870" s="99"/>
      <c r="X16870" s="99"/>
      <c r="Y16870" s="99"/>
      <c r="Z16870" s="99"/>
      <c r="AA16870" s="380"/>
      <c r="AF16870" s="326"/>
    </row>
    <row r="16871" spans="1:32" x14ac:dyDescent="0.25">
      <c r="A16871" s="99" t="s">
        <v>1391</v>
      </c>
      <c r="B16871" s="92" t="s">
        <v>6150</v>
      </c>
      <c r="C16871" s="93" t="s">
        <v>6151</v>
      </c>
      <c r="D16871" s="93" t="s">
        <v>1250</v>
      </c>
      <c r="E16871" s="94">
        <v>46961</v>
      </c>
      <c r="F16871" s="93"/>
      <c r="G16871" s="93"/>
      <c r="H16871" s="93"/>
      <c r="I16871" s="99"/>
      <c r="J16871" s="99"/>
      <c r="K16871" s="99"/>
      <c r="L16871" s="44"/>
      <c r="M16871" s="57"/>
      <c r="N16871" s="99"/>
      <c r="O16871" s="99"/>
      <c r="P16871" s="99"/>
      <c r="Q16871" s="99"/>
      <c r="R16871" s="99"/>
      <c r="S16871" s="99"/>
      <c r="T16871" s="99"/>
      <c r="U16871" s="99"/>
      <c r="V16871" s="99"/>
      <c r="W16871" s="99"/>
      <c r="X16871" s="99"/>
      <c r="Y16871" s="99"/>
      <c r="Z16871" s="99"/>
      <c r="AF16871" s="326"/>
    </row>
    <row r="16872" spans="1:32" x14ac:dyDescent="0.25">
      <c r="A16872" s="44" t="s">
        <v>1391</v>
      </c>
      <c r="B16872" s="92" t="s">
        <v>3574</v>
      </c>
      <c r="C16872" s="93" t="s">
        <v>8458</v>
      </c>
      <c r="D16872" s="93" t="s">
        <v>1250</v>
      </c>
      <c r="E16872" s="94">
        <v>46496</v>
      </c>
      <c r="F16872" s="93"/>
      <c r="G16872" s="93"/>
      <c r="H16872" s="93"/>
      <c r="I16872" s="99"/>
      <c r="J16872" s="99"/>
      <c r="K16872" s="99"/>
      <c r="L16872" s="44"/>
      <c r="M16872" s="57"/>
      <c r="N16872" s="99"/>
      <c r="O16872" s="99"/>
      <c r="P16872" s="99"/>
      <c r="Q16872" s="99"/>
      <c r="R16872" s="99"/>
      <c r="S16872" s="99"/>
      <c r="T16872" s="99"/>
      <c r="U16872" s="99"/>
      <c r="V16872" s="99"/>
      <c r="W16872" s="99"/>
      <c r="X16872" s="99"/>
      <c r="Y16872" s="99"/>
      <c r="Z16872" s="99"/>
      <c r="AF16872" s="326"/>
    </row>
    <row r="16873" spans="1:32" x14ac:dyDescent="0.25">
      <c r="A16873" s="44" t="s">
        <v>18222</v>
      </c>
      <c r="B16873" s="44" t="s">
        <v>15918</v>
      </c>
      <c r="C16873" s="45" t="s">
        <v>12868</v>
      </c>
      <c r="D16873" s="93" t="s">
        <v>3876</v>
      </c>
      <c r="E16873" s="359">
        <f>DATE(2027,5,26)</f>
        <v>46533</v>
      </c>
      <c r="F16873" s="93"/>
      <c r="G16873" s="93"/>
      <c r="H16873" s="93"/>
      <c r="I16873" s="99"/>
      <c r="J16873" s="99"/>
      <c r="K16873" s="99"/>
      <c r="L16873" s="99"/>
      <c r="M16873" s="99"/>
      <c r="N16873" s="99"/>
      <c r="O16873" s="99"/>
      <c r="P16873" s="99"/>
      <c r="Q16873" s="99"/>
      <c r="R16873" s="99"/>
      <c r="S16873" s="99"/>
      <c r="T16873" s="99"/>
      <c r="U16873" s="99"/>
      <c r="V16873" s="99"/>
      <c r="W16873" s="99"/>
      <c r="X16873" s="99"/>
      <c r="Y16873" s="99"/>
      <c r="Z16873" s="99"/>
      <c r="AF16873" s="326"/>
    </row>
    <row r="16874" spans="1:32" x14ac:dyDescent="0.25">
      <c r="A16874" s="57" t="s">
        <v>3835</v>
      </c>
      <c r="B16874" s="92" t="s">
        <v>3862</v>
      </c>
      <c r="C16874" s="93" t="s">
        <v>3860</v>
      </c>
      <c r="D16874" s="93" t="s">
        <v>3861</v>
      </c>
      <c r="E16874" s="94">
        <v>46203</v>
      </c>
      <c r="F16874" s="93"/>
      <c r="G16874" s="93"/>
      <c r="H16874" s="93"/>
      <c r="I16874" s="99"/>
      <c r="J16874" s="99"/>
      <c r="K16874" s="99"/>
      <c r="L16874" s="44"/>
      <c r="M16874" s="57"/>
      <c r="N16874" s="99"/>
      <c r="O16874" s="99"/>
      <c r="P16874" s="99"/>
      <c r="Q16874" s="99"/>
      <c r="R16874" s="99"/>
      <c r="S16874" s="99"/>
      <c r="T16874" s="99"/>
      <c r="U16874" s="99"/>
      <c r="V16874" s="99"/>
      <c r="W16874" s="99"/>
      <c r="X16874" s="99"/>
      <c r="Y16874" s="99"/>
      <c r="Z16874" s="99"/>
      <c r="AA16874" s="380"/>
      <c r="AF16874" s="326"/>
    </row>
    <row r="16875" spans="1:32" x14ac:dyDescent="0.3">
      <c r="A16875" s="385" t="s">
        <v>18628</v>
      </c>
      <c r="B16875" s="385" t="s">
        <v>1339</v>
      </c>
      <c r="C16875" s="387" t="s">
        <v>18636</v>
      </c>
      <c r="D16875" s="93" t="s">
        <v>5007</v>
      </c>
      <c r="E16875" s="388">
        <v>46507</v>
      </c>
      <c r="AF16875" s="326"/>
    </row>
    <row r="16876" spans="1:32" x14ac:dyDescent="0.25">
      <c r="A16876" s="44" t="s">
        <v>14325</v>
      </c>
      <c r="B16876" s="44" t="s">
        <v>5639</v>
      </c>
      <c r="C16876" s="45">
        <v>25010401</v>
      </c>
      <c r="D16876" s="45" t="s">
        <v>12340</v>
      </c>
      <c r="E16876" s="45" t="s">
        <v>13581</v>
      </c>
      <c r="AF16876" s="326"/>
    </row>
    <row r="16877" spans="1:32" x14ac:dyDescent="0.25">
      <c r="A16877" s="44" t="s">
        <v>14325</v>
      </c>
      <c r="B16877" s="44" t="s">
        <v>3597</v>
      </c>
      <c r="C16877" s="45">
        <v>250503</v>
      </c>
      <c r="D16877" s="45" t="s">
        <v>12340</v>
      </c>
      <c r="E16877" s="45" t="s">
        <v>16904</v>
      </c>
      <c r="AF16877" s="326"/>
    </row>
    <row r="16878" spans="1:32" x14ac:dyDescent="0.3">
      <c r="A16878" s="372" t="s">
        <v>17565</v>
      </c>
      <c r="B16878" s="372" t="s">
        <v>5061</v>
      </c>
      <c r="C16878" s="125" t="s">
        <v>17483</v>
      </c>
      <c r="D16878" s="32" t="s">
        <v>20621</v>
      </c>
      <c r="E16878" s="125" t="s">
        <v>5246</v>
      </c>
      <c r="F16878" s="125" t="s">
        <v>1236</v>
      </c>
      <c r="G16878" s="125" t="s">
        <v>1237</v>
      </c>
      <c r="AF16878" s="326"/>
    </row>
    <row r="16879" spans="1:32" x14ac:dyDescent="0.25">
      <c r="A16879" s="44" t="s">
        <v>1421</v>
      </c>
      <c r="B16879" s="44" t="s">
        <v>15915</v>
      </c>
      <c r="C16879" s="45" t="s">
        <v>9974</v>
      </c>
      <c r="D16879" s="93" t="s">
        <v>3876</v>
      </c>
      <c r="E16879" s="359">
        <f>DATE(2027,8,15)</f>
        <v>46614</v>
      </c>
      <c r="F16879" s="93"/>
      <c r="G16879" s="93"/>
      <c r="H16879" s="93"/>
      <c r="I16879" s="99"/>
      <c r="J16879" s="99"/>
      <c r="K16879" s="99"/>
      <c r="L16879" s="99"/>
      <c r="M16879" s="99"/>
      <c r="N16879" s="99"/>
      <c r="O16879" s="99"/>
      <c r="P16879" s="99"/>
      <c r="Q16879" s="99"/>
      <c r="R16879" s="99"/>
      <c r="S16879" s="99"/>
      <c r="T16879" s="99"/>
      <c r="U16879" s="99"/>
      <c r="V16879" s="99"/>
      <c r="W16879" s="99"/>
      <c r="X16879" s="99"/>
      <c r="Y16879" s="99"/>
      <c r="Z16879" s="99"/>
      <c r="AF16879" s="326"/>
    </row>
    <row r="16880" spans="1:32" x14ac:dyDescent="0.25">
      <c r="A16880" s="44" t="s">
        <v>2536</v>
      </c>
      <c r="B16880" s="44" t="s">
        <v>3163</v>
      </c>
      <c r="C16880" s="45">
        <v>25100202</v>
      </c>
      <c r="D16880" s="45" t="s">
        <v>12340</v>
      </c>
      <c r="E16880" s="45" t="s">
        <v>12119</v>
      </c>
      <c r="AF16880" s="326"/>
    </row>
    <row r="16881" spans="1:32" x14ac:dyDescent="0.25">
      <c r="A16881" s="44" t="s">
        <v>2536</v>
      </c>
      <c r="B16881" s="44" t="s">
        <v>18854</v>
      </c>
      <c r="C16881" s="45">
        <v>25100201</v>
      </c>
      <c r="D16881" s="45" t="s">
        <v>12340</v>
      </c>
      <c r="E16881" s="45" t="s">
        <v>12119</v>
      </c>
      <c r="AF16881" s="326"/>
    </row>
    <row r="16882" spans="1:32" x14ac:dyDescent="0.25">
      <c r="A16882" s="44" t="s">
        <v>2536</v>
      </c>
      <c r="B16882" s="44" t="s">
        <v>8464</v>
      </c>
      <c r="C16882" s="45">
        <v>230701</v>
      </c>
      <c r="D16882" s="45" t="s">
        <v>12340</v>
      </c>
      <c r="E16882" s="45" t="s">
        <v>4375</v>
      </c>
      <c r="AF16882" s="326"/>
    </row>
    <row r="16883" spans="1:32" x14ac:dyDescent="0.25">
      <c r="A16883" s="44" t="s">
        <v>11717</v>
      </c>
      <c r="B16883" s="44" t="s">
        <v>10031</v>
      </c>
      <c r="C16883" s="45">
        <v>240101</v>
      </c>
      <c r="D16883" s="45" t="s">
        <v>12340</v>
      </c>
      <c r="E16883" s="45" t="s">
        <v>10032</v>
      </c>
      <c r="AF16883" s="326"/>
    </row>
    <row r="16884" spans="1:32" x14ac:dyDescent="0.25">
      <c r="A16884" s="100" t="s">
        <v>16755</v>
      </c>
      <c r="B16884" s="92" t="s">
        <v>3574</v>
      </c>
      <c r="C16884" s="93" t="s">
        <v>3575</v>
      </c>
      <c r="D16884" s="93" t="s">
        <v>1250</v>
      </c>
      <c r="E16884" s="94">
        <v>46496</v>
      </c>
      <c r="F16884" s="93"/>
      <c r="G16884" s="93"/>
      <c r="H16884" s="93"/>
      <c r="I16884" s="99"/>
      <c r="J16884" s="99"/>
      <c r="K16884" s="99"/>
      <c r="L16884" s="44"/>
      <c r="M16884" s="44"/>
      <c r="N16884" s="99"/>
      <c r="O16884" s="99"/>
      <c r="P16884" s="99"/>
      <c r="Q16884" s="99"/>
      <c r="R16884" s="99"/>
      <c r="S16884" s="99"/>
      <c r="T16884" s="99"/>
      <c r="U16884" s="99"/>
      <c r="V16884" s="99"/>
      <c r="W16884" s="99"/>
      <c r="X16884" s="99"/>
      <c r="Y16884" s="99"/>
      <c r="Z16884" s="99"/>
      <c r="AF16884" s="326"/>
    </row>
    <row r="16885" spans="1:32" x14ac:dyDescent="0.25">
      <c r="A16885" s="44" t="s">
        <v>10826</v>
      </c>
      <c r="B16885" s="271" t="s">
        <v>6150</v>
      </c>
      <c r="C16885" s="59" t="s">
        <v>10852</v>
      </c>
      <c r="D16885" s="93" t="s">
        <v>1250</v>
      </c>
      <c r="E16885" s="94">
        <v>46225</v>
      </c>
      <c r="F16885" s="93"/>
      <c r="G16885" s="93"/>
      <c r="H16885" s="93"/>
      <c r="I16885" s="99"/>
      <c r="J16885" s="99"/>
      <c r="K16885" s="99"/>
      <c r="L16885" s="44"/>
      <c r="M16885" s="57"/>
      <c r="N16885" s="99"/>
      <c r="O16885" s="99"/>
      <c r="P16885" s="99"/>
      <c r="Q16885" s="99"/>
      <c r="R16885" s="99"/>
      <c r="S16885" s="99"/>
      <c r="T16885" s="99"/>
      <c r="U16885" s="99"/>
      <c r="V16885" s="99"/>
      <c r="W16885" s="99"/>
      <c r="X16885" s="99"/>
      <c r="Y16885" s="99"/>
      <c r="Z16885" s="99"/>
      <c r="AA16885" s="380"/>
      <c r="AF16885" s="326"/>
    </row>
    <row r="16886" spans="1:32" x14ac:dyDescent="0.3">
      <c r="A16886" s="372" t="s">
        <v>1161</v>
      </c>
      <c r="B16886" s="372" t="s">
        <v>12354</v>
      </c>
      <c r="C16886" s="125" t="s">
        <v>12187</v>
      </c>
      <c r="D16886" s="32" t="s">
        <v>20621</v>
      </c>
      <c r="E16886" s="125" t="s">
        <v>5239</v>
      </c>
      <c r="F16886" s="125" t="s">
        <v>1236</v>
      </c>
      <c r="G16886" s="125" t="s">
        <v>1237</v>
      </c>
      <c r="AF16886" s="326"/>
    </row>
    <row r="16887" spans="1:32" x14ac:dyDescent="0.25">
      <c r="A16887" s="57" t="s">
        <v>3836</v>
      </c>
      <c r="B16887" s="92" t="s">
        <v>3862</v>
      </c>
      <c r="C16887" s="93" t="s">
        <v>3860</v>
      </c>
      <c r="D16887" s="93" t="s">
        <v>3861</v>
      </c>
      <c r="E16887" s="94">
        <v>46203</v>
      </c>
      <c r="F16887" s="93"/>
      <c r="G16887" s="93"/>
      <c r="H16887" s="93"/>
      <c r="I16887" s="99"/>
      <c r="J16887" s="99"/>
      <c r="K16887" s="99"/>
      <c r="L16887" s="44"/>
      <c r="M16887" s="57"/>
      <c r="N16887" s="99"/>
      <c r="O16887" s="99"/>
      <c r="P16887" s="99"/>
      <c r="Q16887" s="99"/>
      <c r="R16887" s="99"/>
      <c r="S16887" s="99"/>
      <c r="T16887" s="99"/>
      <c r="U16887" s="99"/>
      <c r="V16887" s="99"/>
      <c r="W16887" s="99"/>
      <c r="X16887" s="99"/>
      <c r="Y16887" s="99"/>
      <c r="Z16887" s="99"/>
      <c r="AA16887" s="380"/>
      <c r="AF16887" s="326"/>
    </row>
    <row r="16888" spans="1:32" x14ac:dyDescent="0.25">
      <c r="A16888" s="44" t="s">
        <v>9741</v>
      </c>
      <c r="B16888" s="44" t="s">
        <v>18223</v>
      </c>
      <c r="C16888" s="45" t="s">
        <v>18481</v>
      </c>
      <c r="D16888" s="93" t="s">
        <v>3876</v>
      </c>
      <c r="E16888" s="359">
        <f>DATE(2029,12,17)</f>
        <v>47469</v>
      </c>
      <c r="F16888" s="93"/>
      <c r="G16888" s="93"/>
      <c r="H16888" s="93"/>
      <c r="I16888" s="99"/>
      <c r="J16888" s="99"/>
      <c r="K16888" s="99"/>
      <c r="L16888" s="99"/>
      <c r="M16888" s="99"/>
      <c r="N16888" s="99"/>
      <c r="O16888" s="99"/>
      <c r="P16888" s="99"/>
      <c r="Q16888" s="99"/>
      <c r="R16888" s="99"/>
      <c r="S16888" s="99"/>
      <c r="T16888" s="99"/>
      <c r="U16888" s="99"/>
      <c r="V16888" s="99"/>
      <c r="W16888" s="99"/>
      <c r="X16888" s="99"/>
      <c r="Y16888" s="99"/>
      <c r="Z16888" s="99"/>
      <c r="AF16888" s="326"/>
    </row>
    <row r="16889" spans="1:32" x14ac:dyDescent="0.25">
      <c r="A16889" s="44" t="s">
        <v>9742</v>
      </c>
      <c r="B16889" s="44" t="s">
        <v>16380</v>
      </c>
      <c r="C16889" s="45" t="s">
        <v>18482</v>
      </c>
      <c r="D16889" s="93" t="s">
        <v>3876</v>
      </c>
      <c r="E16889" s="359">
        <f>DATE(2029,12,17)</f>
        <v>47469</v>
      </c>
      <c r="F16889" s="93"/>
      <c r="G16889" s="93"/>
      <c r="H16889" s="93"/>
      <c r="I16889" s="99"/>
      <c r="J16889" s="99"/>
      <c r="K16889" s="99"/>
      <c r="L16889" s="99"/>
      <c r="M16889" s="99"/>
      <c r="N16889" s="99"/>
      <c r="O16889" s="99"/>
      <c r="P16889" s="99"/>
      <c r="Q16889" s="99"/>
      <c r="R16889" s="99"/>
      <c r="S16889" s="99"/>
      <c r="T16889" s="99"/>
      <c r="U16889" s="99"/>
      <c r="V16889" s="99"/>
      <c r="W16889" s="99"/>
      <c r="X16889" s="99"/>
      <c r="Y16889" s="99"/>
      <c r="Z16889" s="99"/>
      <c r="AF16889" s="326"/>
    </row>
    <row r="16890" spans="1:32" x14ac:dyDescent="0.25">
      <c r="A16890" s="44" t="s">
        <v>8199</v>
      </c>
      <c r="B16890" s="44" t="s">
        <v>205</v>
      </c>
      <c r="C16890" s="45" t="s">
        <v>8200</v>
      </c>
      <c r="D16890" s="45" t="s">
        <v>12177</v>
      </c>
      <c r="E16890" s="45" t="s">
        <v>8524</v>
      </c>
      <c r="F16890" s="93"/>
      <c r="G16890" s="93"/>
      <c r="H16890" s="93"/>
      <c r="I16890" s="99"/>
      <c r="J16890" s="99"/>
      <c r="K16890" s="99"/>
      <c r="L16890" s="99"/>
      <c r="M16890" s="99"/>
      <c r="N16890" s="99"/>
      <c r="O16890" s="99"/>
      <c r="P16890" s="99"/>
      <c r="Q16890" s="99"/>
      <c r="R16890" s="99"/>
      <c r="S16890" s="99"/>
      <c r="T16890" s="99"/>
      <c r="U16890" s="99"/>
      <c r="V16890" s="99"/>
      <c r="W16890" s="99"/>
      <c r="X16890" s="99"/>
      <c r="Y16890" s="99"/>
      <c r="Z16890" s="99"/>
      <c r="AF16890" s="326"/>
    </row>
    <row r="16891" spans="1:32" x14ac:dyDescent="0.25">
      <c r="A16891" s="44" t="s">
        <v>8199</v>
      </c>
      <c r="B16891" s="44" t="s">
        <v>205</v>
      </c>
      <c r="C16891" s="45" t="s">
        <v>8200</v>
      </c>
      <c r="D16891" s="93" t="s">
        <v>18817</v>
      </c>
      <c r="E16891" s="45" t="s">
        <v>8524</v>
      </c>
      <c r="F16891" s="379"/>
      <c r="G16891" s="379"/>
      <c r="H16891" s="379"/>
      <c r="I16891" s="380"/>
      <c r="J16891" s="380"/>
      <c r="K16891" s="380"/>
      <c r="L16891" s="380"/>
      <c r="M16891" s="380"/>
      <c r="N16891" s="380"/>
      <c r="O16891" s="380"/>
      <c r="P16891" s="380"/>
      <c r="Q16891" s="380"/>
      <c r="R16891" s="380"/>
      <c r="S16891" s="380"/>
      <c r="T16891" s="380"/>
      <c r="U16891" s="380"/>
      <c r="V16891" s="380"/>
      <c r="W16891" s="380"/>
      <c r="X16891" s="380"/>
      <c r="Y16891" s="380"/>
      <c r="Z16891" s="380"/>
      <c r="AA16891" s="380"/>
      <c r="AF16891" s="326"/>
    </row>
    <row r="16892" spans="1:32" x14ac:dyDescent="0.25">
      <c r="A16892" s="44" t="s">
        <v>8199</v>
      </c>
      <c r="B16892" s="44" t="s">
        <v>205</v>
      </c>
      <c r="C16892" s="45" t="s">
        <v>8200</v>
      </c>
      <c r="D16892" s="45" t="s">
        <v>10697</v>
      </c>
      <c r="E16892" s="45" t="s">
        <v>5072</v>
      </c>
      <c r="F16892" s="93"/>
      <c r="G16892" s="93"/>
      <c r="H16892" s="93"/>
      <c r="I16892" s="99"/>
      <c r="J16892" s="99"/>
      <c r="K16892" s="99"/>
      <c r="L16892" s="44"/>
      <c r="M16892" s="57"/>
      <c r="N16892" s="99"/>
      <c r="O16892" s="99"/>
      <c r="P16892" s="99"/>
      <c r="Q16892" s="99"/>
      <c r="R16892" s="99"/>
      <c r="S16892" s="99"/>
      <c r="T16892" s="99"/>
      <c r="U16892" s="99"/>
      <c r="V16892" s="99"/>
      <c r="W16892" s="99"/>
      <c r="X16892" s="99"/>
      <c r="Y16892" s="99"/>
      <c r="Z16892" s="99"/>
      <c r="AF16892" s="326"/>
    </row>
    <row r="16893" spans="1:32" x14ac:dyDescent="0.25">
      <c r="A16893" s="44" t="s">
        <v>8918</v>
      </c>
      <c r="B16893" s="44" t="s">
        <v>13119</v>
      </c>
      <c r="C16893" s="45">
        <v>22.23</v>
      </c>
      <c r="D16893" s="45" t="s">
        <v>13565</v>
      </c>
      <c r="E16893" s="46">
        <v>46934</v>
      </c>
      <c r="F16893" s="45"/>
      <c r="G16893" s="93"/>
      <c r="H16893" s="93"/>
      <c r="I16893" s="99"/>
      <c r="J16893" s="99"/>
      <c r="K16893" s="99"/>
      <c r="L16893" s="99"/>
      <c r="M16893" s="99"/>
      <c r="N16893" s="99"/>
      <c r="O16893" s="99"/>
      <c r="P16893" s="99"/>
      <c r="Q16893" s="99"/>
      <c r="R16893" s="99"/>
      <c r="S16893" s="99"/>
      <c r="T16893" s="99"/>
      <c r="U16893" s="99"/>
      <c r="V16893" s="99"/>
      <c r="W16893" s="99"/>
      <c r="X16893" s="99"/>
      <c r="Y16893" s="99"/>
      <c r="Z16893" s="99"/>
      <c r="AF16893" s="326"/>
    </row>
    <row r="16894" spans="1:32" x14ac:dyDescent="0.25">
      <c r="A16894" s="44" t="s">
        <v>8918</v>
      </c>
      <c r="B16894" s="44" t="s">
        <v>20397</v>
      </c>
      <c r="C16894" s="45" t="s">
        <v>8815</v>
      </c>
      <c r="D16894" s="32" t="s">
        <v>12570</v>
      </c>
      <c r="E16894" s="46">
        <v>46418</v>
      </c>
      <c r="AF16894" s="326"/>
    </row>
    <row r="16895" spans="1:32" x14ac:dyDescent="0.25">
      <c r="A16895" s="44" t="s">
        <v>8918</v>
      </c>
      <c r="B16895" s="44" t="s">
        <v>10031</v>
      </c>
      <c r="C16895" s="45">
        <v>240101</v>
      </c>
      <c r="D16895" s="45" t="s">
        <v>12340</v>
      </c>
      <c r="E16895" s="45" t="s">
        <v>10032</v>
      </c>
      <c r="AF16895" s="326"/>
    </row>
    <row r="16896" spans="1:32" x14ac:dyDescent="0.25">
      <c r="A16896" s="44" t="s">
        <v>4864</v>
      </c>
      <c r="B16896" s="44" t="s">
        <v>4848</v>
      </c>
      <c r="C16896" s="45" t="s">
        <v>4865</v>
      </c>
      <c r="D16896" s="45" t="s">
        <v>10697</v>
      </c>
      <c r="E16896" s="45" t="s">
        <v>5245</v>
      </c>
      <c r="F16896" s="93"/>
      <c r="G16896" s="93"/>
      <c r="H16896" s="93"/>
      <c r="I16896" s="99"/>
      <c r="J16896" s="99"/>
      <c r="K16896" s="99"/>
      <c r="L16896" s="44"/>
      <c r="M16896" s="44"/>
      <c r="N16896" s="99"/>
      <c r="O16896" s="99"/>
      <c r="P16896" s="99"/>
      <c r="Q16896" s="99"/>
      <c r="R16896" s="99"/>
      <c r="S16896" s="99"/>
      <c r="T16896" s="99"/>
      <c r="U16896" s="99"/>
      <c r="V16896" s="99"/>
      <c r="W16896" s="99"/>
      <c r="X16896" s="99"/>
      <c r="Y16896" s="99"/>
      <c r="Z16896" s="99"/>
      <c r="AA16896" s="380"/>
      <c r="AF16896" s="326"/>
    </row>
    <row r="16897" spans="1:32" x14ac:dyDescent="0.25">
      <c r="A16897" s="44" t="s">
        <v>4031</v>
      </c>
      <c r="B16897" s="44" t="s">
        <v>2433</v>
      </c>
      <c r="C16897" s="45">
        <v>230105</v>
      </c>
      <c r="D16897" s="45" t="s">
        <v>12340</v>
      </c>
      <c r="E16897" s="45" t="s">
        <v>5580</v>
      </c>
      <c r="AF16897" s="326"/>
    </row>
    <row r="16898" spans="1:32" x14ac:dyDescent="0.25">
      <c r="A16898" s="44" t="s">
        <v>14156</v>
      </c>
      <c r="B16898" s="44" t="s">
        <v>20398</v>
      </c>
      <c r="C16898" s="45" t="s">
        <v>14082</v>
      </c>
      <c r="D16898" s="32" t="s">
        <v>12570</v>
      </c>
      <c r="E16898" s="46">
        <v>46418</v>
      </c>
      <c r="AF16898" s="326"/>
    </row>
    <row r="16899" spans="1:32" x14ac:dyDescent="0.25">
      <c r="A16899" s="44" t="s">
        <v>3724</v>
      </c>
      <c r="B16899" s="44" t="s">
        <v>3275</v>
      </c>
      <c r="C16899" s="45">
        <v>210101</v>
      </c>
      <c r="D16899" s="45" t="s">
        <v>12340</v>
      </c>
      <c r="E16899" s="45" t="s">
        <v>3276</v>
      </c>
      <c r="AF16899" s="326"/>
    </row>
    <row r="16900" spans="1:32" x14ac:dyDescent="0.3">
      <c r="A16900" s="372" t="s">
        <v>16676</v>
      </c>
      <c r="B16900" s="372" t="s">
        <v>5064</v>
      </c>
      <c r="C16900" s="125" t="s">
        <v>16873</v>
      </c>
      <c r="D16900" s="32" t="s">
        <v>20621</v>
      </c>
      <c r="E16900" s="125" t="s">
        <v>10638</v>
      </c>
      <c r="F16900" s="125" t="s">
        <v>1236</v>
      </c>
      <c r="G16900" s="125" t="s">
        <v>1237</v>
      </c>
      <c r="AF16900" s="326"/>
    </row>
    <row r="16901" spans="1:32" x14ac:dyDescent="0.3">
      <c r="A16901" s="372" t="s">
        <v>20211</v>
      </c>
      <c r="B16901" s="372" t="s">
        <v>1225</v>
      </c>
      <c r="C16901" s="125" t="s">
        <v>20256</v>
      </c>
      <c r="D16901" s="32" t="s">
        <v>20621</v>
      </c>
      <c r="E16901" s="125" t="s">
        <v>8976</v>
      </c>
      <c r="F16901" s="125" t="s">
        <v>1236</v>
      </c>
      <c r="G16901" s="125" t="s">
        <v>1236</v>
      </c>
      <c r="AF16901" s="326"/>
    </row>
    <row r="16902" spans="1:32" x14ac:dyDescent="0.25">
      <c r="A16902" s="44" t="s">
        <v>20311</v>
      </c>
      <c r="B16902" s="44" t="s">
        <v>20365</v>
      </c>
      <c r="C16902" s="45" t="s">
        <v>20366</v>
      </c>
      <c r="D16902" s="32" t="s">
        <v>12570</v>
      </c>
      <c r="E16902" s="46">
        <v>46507</v>
      </c>
      <c r="AF16902" s="326"/>
    </row>
    <row r="16903" spans="1:32" x14ac:dyDescent="0.25">
      <c r="A16903" s="44" t="s">
        <v>20312</v>
      </c>
      <c r="B16903" s="44" t="s">
        <v>20365</v>
      </c>
      <c r="C16903" s="45" t="s">
        <v>20366</v>
      </c>
      <c r="D16903" s="32" t="s">
        <v>12570</v>
      </c>
      <c r="E16903" s="46">
        <v>46507</v>
      </c>
      <c r="AF16903" s="326"/>
    </row>
    <row r="16904" spans="1:32" x14ac:dyDescent="0.25">
      <c r="A16904" s="44" t="s">
        <v>17293</v>
      </c>
      <c r="B16904" s="44" t="s">
        <v>3597</v>
      </c>
      <c r="C16904" s="45">
        <v>250503</v>
      </c>
      <c r="D16904" s="45" t="s">
        <v>12340</v>
      </c>
      <c r="E16904" s="45" t="s">
        <v>16904</v>
      </c>
      <c r="AF16904" s="326"/>
    </row>
    <row r="16905" spans="1:32" x14ac:dyDescent="0.3">
      <c r="A16905" s="372" t="s">
        <v>20576</v>
      </c>
      <c r="B16905" s="372" t="s">
        <v>1221</v>
      </c>
      <c r="C16905" s="125" t="s">
        <v>20613</v>
      </c>
      <c r="D16905" s="32" t="s">
        <v>20621</v>
      </c>
      <c r="E16905" s="125" t="s">
        <v>10032</v>
      </c>
      <c r="F16905" s="125" t="s">
        <v>1236</v>
      </c>
      <c r="G16905" s="125" t="s">
        <v>1237</v>
      </c>
      <c r="AF16905" s="326"/>
    </row>
    <row r="16906" spans="1:32" x14ac:dyDescent="0.3">
      <c r="A16906" s="372" t="s">
        <v>20212</v>
      </c>
      <c r="B16906" s="372" t="s">
        <v>1225</v>
      </c>
      <c r="C16906" s="125" t="s">
        <v>20256</v>
      </c>
      <c r="D16906" s="32" t="s">
        <v>20621</v>
      </c>
      <c r="E16906" s="125" t="s">
        <v>8976</v>
      </c>
      <c r="F16906" s="125" t="s">
        <v>1236</v>
      </c>
      <c r="G16906" s="125" t="s">
        <v>1236</v>
      </c>
      <c r="AF16906" s="326"/>
    </row>
    <row r="16907" spans="1:32" x14ac:dyDescent="0.25">
      <c r="A16907" s="44" t="s">
        <v>10339</v>
      </c>
      <c r="B16907" s="92" t="s">
        <v>10390</v>
      </c>
      <c r="C16907" s="371" t="s">
        <v>10122</v>
      </c>
      <c r="D16907" s="146" t="s">
        <v>10389</v>
      </c>
      <c r="E16907" s="107">
        <v>45838</v>
      </c>
      <c r="F16907" s="93"/>
      <c r="G16907" s="93"/>
      <c r="H16907" s="93"/>
      <c r="I16907" s="99"/>
      <c r="J16907" s="99"/>
      <c r="K16907" s="99"/>
      <c r="L16907" s="44"/>
      <c r="M16907" s="44"/>
      <c r="N16907" s="99"/>
      <c r="O16907" s="99"/>
      <c r="P16907" s="99"/>
      <c r="Q16907" s="99"/>
      <c r="R16907" s="99"/>
      <c r="S16907" s="99"/>
      <c r="T16907" s="99"/>
      <c r="U16907" s="99"/>
      <c r="V16907" s="99"/>
      <c r="W16907" s="99"/>
      <c r="X16907" s="99"/>
      <c r="Y16907" s="99"/>
      <c r="Z16907" s="99"/>
      <c r="AF16907" s="326"/>
    </row>
    <row r="16908" spans="1:32" x14ac:dyDescent="0.25">
      <c r="A16908" s="44" t="s">
        <v>8356</v>
      </c>
      <c r="B16908" s="44" t="s">
        <v>8376</v>
      </c>
      <c r="C16908" s="45">
        <v>230501</v>
      </c>
      <c r="D16908" s="45" t="s">
        <v>12340</v>
      </c>
      <c r="E16908" s="45" t="s">
        <v>8252</v>
      </c>
      <c r="AF16908" s="326"/>
    </row>
    <row r="16909" spans="1:32" x14ac:dyDescent="0.25">
      <c r="A16909" s="76" t="s">
        <v>6095</v>
      </c>
      <c r="B16909" s="76" t="s">
        <v>6096</v>
      </c>
      <c r="C16909" s="56" t="s">
        <v>6097</v>
      </c>
      <c r="D16909" s="56" t="s">
        <v>1540</v>
      </c>
      <c r="E16909" s="69">
        <v>45473</v>
      </c>
      <c r="F16909" s="93"/>
      <c r="G16909" s="93"/>
      <c r="H16909" s="93"/>
      <c r="I16909" s="99"/>
      <c r="J16909" s="99"/>
      <c r="K16909" s="99"/>
      <c r="L16909" s="44"/>
      <c r="M16909" s="44"/>
      <c r="N16909" s="99"/>
      <c r="O16909" s="99"/>
      <c r="P16909" s="99"/>
      <c r="Q16909" s="99"/>
      <c r="R16909" s="99"/>
      <c r="S16909" s="99"/>
      <c r="T16909" s="99"/>
      <c r="U16909" s="99"/>
      <c r="V16909" s="99"/>
      <c r="W16909" s="99"/>
      <c r="X16909" s="99"/>
      <c r="Y16909" s="99"/>
      <c r="Z16909" s="99"/>
      <c r="AF16909" s="326"/>
    </row>
    <row r="16910" spans="1:32" x14ac:dyDescent="0.25">
      <c r="A16910" s="44" t="s">
        <v>17454</v>
      </c>
      <c r="B16910" s="44" t="s">
        <v>20356</v>
      </c>
      <c r="C16910" s="45" t="s">
        <v>14093</v>
      </c>
      <c r="D16910" s="32" t="s">
        <v>12570</v>
      </c>
      <c r="E16910" s="46">
        <v>46477</v>
      </c>
      <c r="AF16910" s="326"/>
    </row>
    <row r="16911" spans="1:32" x14ac:dyDescent="0.3">
      <c r="A16911" s="372" t="s">
        <v>12515</v>
      </c>
      <c r="B16911" s="372" t="s">
        <v>13870</v>
      </c>
      <c r="C16911" s="125" t="s">
        <v>13871</v>
      </c>
      <c r="D16911" s="32" t="s">
        <v>20621</v>
      </c>
      <c r="E16911" s="125" t="s">
        <v>5650</v>
      </c>
      <c r="F16911" s="125" t="s">
        <v>1237</v>
      </c>
      <c r="G16911" s="125" t="s">
        <v>1237</v>
      </c>
      <c r="AF16911" s="326"/>
    </row>
    <row r="16912" spans="1:32" x14ac:dyDescent="0.3">
      <c r="A16912" s="372" t="s">
        <v>12515</v>
      </c>
      <c r="B16912" s="372" t="s">
        <v>2383</v>
      </c>
      <c r="C16912" s="125" t="s">
        <v>20257</v>
      </c>
      <c r="D16912" s="32" t="s">
        <v>20621</v>
      </c>
      <c r="E16912" s="125" t="s">
        <v>8976</v>
      </c>
      <c r="F16912" s="125" t="s">
        <v>1237</v>
      </c>
      <c r="G16912" s="125" t="s">
        <v>1237</v>
      </c>
      <c r="AF16912" s="326"/>
    </row>
    <row r="16913" spans="1:32" x14ac:dyDescent="0.25">
      <c r="A16913" s="44" t="s">
        <v>1162</v>
      </c>
      <c r="B16913" s="44" t="s">
        <v>2433</v>
      </c>
      <c r="C16913" s="45">
        <v>230105</v>
      </c>
      <c r="D16913" s="45" t="s">
        <v>12340</v>
      </c>
      <c r="E16913" s="45" t="s">
        <v>5580</v>
      </c>
      <c r="AF16913" s="326"/>
    </row>
    <row r="16914" spans="1:32" x14ac:dyDescent="0.25">
      <c r="A16914" s="360" t="s">
        <v>14069</v>
      </c>
      <c r="B16914" s="92" t="s">
        <v>14075</v>
      </c>
      <c r="C16914" s="93" t="s">
        <v>14076</v>
      </c>
      <c r="D16914" s="93" t="s">
        <v>1250</v>
      </c>
      <c r="E16914" s="94">
        <v>47223</v>
      </c>
      <c r="F16914" s="93"/>
      <c r="G16914" s="93"/>
      <c r="H16914" s="93"/>
      <c r="I16914" s="99"/>
      <c r="J16914" s="99"/>
      <c r="K16914" s="99"/>
      <c r="L16914" s="99"/>
      <c r="M16914" s="99"/>
      <c r="N16914" s="99"/>
      <c r="O16914" s="99"/>
      <c r="P16914" s="99"/>
      <c r="Q16914" s="99"/>
      <c r="R16914" s="99"/>
      <c r="S16914" s="99"/>
      <c r="T16914" s="99"/>
      <c r="U16914" s="99"/>
      <c r="V16914" s="99"/>
      <c r="W16914" s="99"/>
      <c r="X16914" s="99"/>
      <c r="Y16914" s="99"/>
      <c r="Z16914" s="99"/>
      <c r="AF16914" s="326"/>
    </row>
    <row r="16915" spans="1:32" x14ac:dyDescent="0.3">
      <c r="A16915" s="372" t="s">
        <v>13804</v>
      </c>
      <c r="B16915" s="372" t="s">
        <v>16875</v>
      </c>
      <c r="C16915" s="125" t="s">
        <v>16876</v>
      </c>
      <c r="D16915" s="32" t="s">
        <v>20621</v>
      </c>
      <c r="E16915" s="125" t="s">
        <v>16883</v>
      </c>
      <c r="F16915" s="125" t="s">
        <v>1236</v>
      </c>
      <c r="G16915" s="125" t="s">
        <v>1237</v>
      </c>
      <c r="AF16915" s="326"/>
    </row>
    <row r="16916" spans="1:32" x14ac:dyDescent="0.25">
      <c r="A16916" s="44" t="s">
        <v>13804</v>
      </c>
      <c r="B16916" s="44" t="s">
        <v>210</v>
      </c>
      <c r="C16916" s="45">
        <v>241001</v>
      </c>
      <c r="D16916" s="45" t="s">
        <v>12340</v>
      </c>
      <c r="E16916" s="45" t="s">
        <v>5650</v>
      </c>
      <c r="AF16916" s="326"/>
    </row>
    <row r="16917" spans="1:32" x14ac:dyDescent="0.25">
      <c r="A16917" s="44" t="s">
        <v>19836</v>
      </c>
      <c r="B16917" s="44" t="s">
        <v>2433</v>
      </c>
      <c r="C16917" s="45">
        <v>230105</v>
      </c>
      <c r="D16917" s="45" t="s">
        <v>12340</v>
      </c>
      <c r="E16917" s="45" t="s">
        <v>5580</v>
      </c>
      <c r="AF16917" s="326"/>
    </row>
    <row r="16918" spans="1:32" x14ac:dyDescent="0.25">
      <c r="A16918" s="44" t="s">
        <v>11718</v>
      </c>
      <c r="B16918" s="44" t="s">
        <v>11309</v>
      </c>
      <c r="C16918" s="45">
        <v>24020102</v>
      </c>
      <c r="D16918" s="45" t="s">
        <v>12340</v>
      </c>
      <c r="E16918" s="45" t="s">
        <v>5444</v>
      </c>
      <c r="AF16918" s="326"/>
    </row>
    <row r="16919" spans="1:32" x14ac:dyDescent="0.25">
      <c r="A16919" s="44" t="s">
        <v>8357</v>
      </c>
      <c r="B16919" s="44" t="s">
        <v>8377</v>
      </c>
      <c r="C16919" s="45">
        <v>230505</v>
      </c>
      <c r="D16919" s="45" t="s">
        <v>12340</v>
      </c>
      <c r="E16919" s="45" t="s">
        <v>7651</v>
      </c>
      <c r="AF16919" s="326"/>
    </row>
    <row r="16920" spans="1:32" x14ac:dyDescent="0.25">
      <c r="A16920" s="44" t="s">
        <v>13805</v>
      </c>
      <c r="B16920" s="44" t="s">
        <v>2433</v>
      </c>
      <c r="C16920" s="45">
        <v>250106</v>
      </c>
      <c r="D16920" s="45" t="s">
        <v>12340</v>
      </c>
      <c r="E16920" s="45" t="s">
        <v>12896</v>
      </c>
      <c r="AF16920" s="326"/>
    </row>
    <row r="16921" spans="1:32" x14ac:dyDescent="0.25">
      <c r="A16921" s="44" t="s">
        <v>11719</v>
      </c>
      <c r="B16921" s="44" t="s">
        <v>10020</v>
      </c>
      <c r="C16921" s="45">
        <v>24010401</v>
      </c>
      <c r="D16921" s="45" t="s">
        <v>12340</v>
      </c>
      <c r="E16921" s="45" t="s">
        <v>10021</v>
      </c>
      <c r="AF16921" s="326"/>
    </row>
    <row r="16922" spans="1:32" x14ac:dyDescent="0.25">
      <c r="A16922" s="256" t="s">
        <v>9213</v>
      </c>
      <c r="B16922" s="256" t="s">
        <v>9158</v>
      </c>
      <c r="C16922" s="53" t="s">
        <v>9287</v>
      </c>
      <c r="D16922" s="93" t="s">
        <v>5891</v>
      </c>
      <c r="E16922" s="257">
        <v>47059</v>
      </c>
      <c r="F16922" s="93"/>
      <c r="G16922" s="93"/>
      <c r="H16922" s="93"/>
      <c r="I16922" s="99"/>
      <c r="J16922" s="99"/>
      <c r="K16922" s="99"/>
      <c r="L16922" s="99"/>
      <c r="M16922" s="99"/>
      <c r="N16922" s="99"/>
      <c r="O16922" s="99"/>
      <c r="P16922" s="99"/>
      <c r="Q16922" s="99"/>
      <c r="R16922" s="99"/>
      <c r="S16922" s="99"/>
      <c r="T16922" s="99"/>
      <c r="U16922" s="99"/>
      <c r="V16922" s="99"/>
      <c r="W16922" s="99"/>
      <c r="X16922" s="99"/>
      <c r="Y16922" s="99"/>
      <c r="Z16922" s="99"/>
      <c r="AF16922" s="326"/>
    </row>
    <row r="16923" spans="1:32" x14ac:dyDescent="0.25">
      <c r="A16923" s="44" t="s">
        <v>3360</v>
      </c>
      <c r="B16923" s="92" t="s">
        <v>13084</v>
      </c>
      <c r="C16923" s="93" t="s">
        <v>13054</v>
      </c>
      <c r="D16923" s="93" t="s">
        <v>1250</v>
      </c>
      <c r="E16923" s="94">
        <v>47208</v>
      </c>
      <c r="F16923" s="93"/>
      <c r="G16923" s="93"/>
      <c r="H16923" s="93"/>
      <c r="I16923" s="99"/>
      <c r="J16923" s="99"/>
      <c r="K16923" s="99"/>
      <c r="L16923" s="99"/>
      <c r="M16923" s="99"/>
      <c r="N16923" s="99"/>
      <c r="O16923" s="99"/>
      <c r="P16923" s="99"/>
      <c r="Q16923" s="99"/>
      <c r="R16923" s="99"/>
      <c r="S16923" s="99"/>
      <c r="T16923" s="99"/>
      <c r="U16923" s="99"/>
      <c r="V16923" s="99"/>
      <c r="W16923" s="99"/>
      <c r="X16923" s="99"/>
      <c r="Y16923" s="99"/>
      <c r="Z16923" s="99"/>
      <c r="AF16923" s="326"/>
    </row>
    <row r="16924" spans="1:32" x14ac:dyDescent="0.25">
      <c r="A16924" s="102" t="s">
        <v>3360</v>
      </c>
      <c r="B16924" s="92" t="s">
        <v>12217</v>
      </c>
      <c r="C16924" s="93" t="s">
        <v>12221</v>
      </c>
      <c r="D16924" s="93" t="s">
        <v>1250</v>
      </c>
      <c r="E16924" s="94">
        <v>46317</v>
      </c>
      <c r="F16924" s="93"/>
      <c r="G16924" s="93"/>
      <c r="H16924" s="93"/>
      <c r="I16924" s="99"/>
      <c r="J16924" s="99"/>
      <c r="K16924" s="99"/>
      <c r="L16924" s="44"/>
      <c r="M16924" s="44"/>
      <c r="N16924" s="99"/>
      <c r="O16924" s="99"/>
      <c r="P16924" s="99"/>
      <c r="Q16924" s="99"/>
      <c r="R16924" s="99"/>
      <c r="S16924" s="99"/>
      <c r="T16924" s="99"/>
      <c r="U16924" s="99"/>
      <c r="V16924" s="99"/>
      <c r="W16924" s="99"/>
      <c r="X16924" s="99"/>
      <c r="Y16924" s="99"/>
      <c r="Z16924" s="99"/>
      <c r="AA16924" s="380"/>
      <c r="AF16924" s="326"/>
    </row>
    <row r="16925" spans="1:32" x14ac:dyDescent="0.25">
      <c r="A16925" s="44" t="s">
        <v>3360</v>
      </c>
      <c r="B16925" s="44" t="s">
        <v>967</v>
      </c>
      <c r="C16925" s="45">
        <v>220601</v>
      </c>
      <c r="D16925" s="45" t="s">
        <v>12340</v>
      </c>
      <c r="E16925" s="45" t="s">
        <v>5235</v>
      </c>
      <c r="AF16925" s="326"/>
    </row>
    <row r="16926" spans="1:32" x14ac:dyDescent="0.3">
      <c r="A16926" s="372" t="s">
        <v>472</v>
      </c>
      <c r="B16926" s="372" t="s">
        <v>1206</v>
      </c>
      <c r="C16926" s="125" t="s">
        <v>20612</v>
      </c>
      <c r="D16926" s="32" t="s">
        <v>20621</v>
      </c>
      <c r="E16926" s="125" t="s">
        <v>10032</v>
      </c>
      <c r="F16926" s="125" t="s">
        <v>1236</v>
      </c>
      <c r="G16926" s="125" t="s">
        <v>1237</v>
      </c>
      <c r="AF16926" s="326"/>
    </row>
    <row r="16927" spans="1:32" x14ac:dyDescent="0.25">
      <c r="A16927" s="44" t="s">
        <v>472</v>
      </c>
      <c r="B16927" s="44" t="s">
        <v>20344</v>
      </c>
      <c r="C16927" s="45" t="s">
        <v>8813</v>
      </c>
      <c r="D16927" s="32" t="s">
        <v>12570</v>
      </c>
      <c r="E16927" s="46">
        <v>46387</v>
      </c>
      <c r="AF16927" s="326"/>
    </row>
    <row r="16928" spans="1:32" x14ac:dyDescent="0.25">
      <c r="A16928" s="44" t="s">
        <v>10075</v>
      </c>
      <c r="B16928" s="44" t="s">
        <v>10031</v>
      </c>
      <c r="C16928" s="45">
        <v>240101</v>
      </c>
      <c r="D16928" s="45" t="s">
        <v>12340</v>
      </c>
      <c r="E16928" s="45" t="s">
        <v>10032</v>
      </c>
      <c r="AF16928" s="326"/>
    </row>
    <row r="16929" spans="1:32" x14ac:dyDescent="0.25">
      <c r="A16929" s="44" t="s">
        <v>6794</v>
      </c>
      <c r="B16929" s="44" t="s">
        <v>6795</v>
      </c>
      <c r="C16929" s="56" t="s">
        <v>6791</v>
      </c>
      <c r="D16929" s="146" t="s">
        <v>1540</v>
      </c>
      <c r="E16929" s="69">
        <v>45747</v>
      </c>
      <c r="F16929" s="45"/>
      <c r="G16929" s="45"/>
      <c r="H16929" s="93"/>
      <c r="I16929" s="99"/>
      <c r="J16929" s="99"/>
      <c r="K16929" s="99"/>
      <c r="L16929" s="44"/>
      <c r="M16929" s="44"/>
      <c r="N16929" s="99"/>
      <c r="O16929" s="99"/>
      <c r="P16929" s="99"/>
      <c r="Q16929" s="99"/>
      <c r="R16929" s="99"/>
      <c r="S16929" s="99"/>
      <c r="T16929" s="99"/>
      <c r="U16929" s="99"/>
      <c r="V16929" s="99"/>
      <c r="W16929" s="99"/>
      <c r="X16929" s="99"/>
      <c r="Y16929" s="99"/>
      <c r="Z16929" s="99"/>
      <c r="AF16929" s="326"/>
    </row>
    <row r="16930" spans="1:32" x14ac:dyDescent="0.25">
      <c r="A16930" s="44" t="s">
        <v>11720</v>
      </c>
      <c r="B16930" s="44" t="s">
        <v>11297</v>
      </c>
      <c r="C16930" s="45">
        <v>240501</v>
      </c>
      <c r="D16930" s="45" t="s">
        <v>12340</v>
      </c>
      <c r="E16930" s="45" t="s">
        <v>11298</v>
      </c>
      <c r="AF16930" s="326"/>
    </row>
    <row r="16931" spans="1:32" x14ac:dyDescent="0.25">
      <c r="A16931" s="44" t="s">
        <v>2537</v>
      </c>
      <c r="B16931" s="44" t="s">
        <v>2433</v>
      </c>
      <c r="C16931" s="45">
        <v>230105</v>
      </c>
      <c r="D16931" s="45" t="s">
        <v>12340</v>
      </c>
      <c r="E16931" s="45" t="s">
        <v>5580</v>
      </c>
      <c r="AF16931" s="326"/>
    </row>
    <row r="16932" spans="1:32" x14ac:dyDescent="0.25">
      <c r="A16932" s="44" t="s">
        <v>7079</v>
      </c>
      <c r="B16932" s="44" t="s">
        <v>3298</v>
      </c>
      <c r="C16932" s="45">
        <v>23010402</v>
      </c>
      <c r="D16932" s="45" t="s">
        <v>12340</v>
      </c>
      <c r="E16932" s="45" t="s">
        <v>5640</v>
      </c>
      <c r="AF16932" s="326"/>
    </row>
    <row r="16933" spans="1:32" x14ac:dyDescent="0.25">
      <c r="A16933" s="44" t="s">
        <v>7079</v>
      </c>
      <c r="B16933" s="44" t="s">
        <v>5639</v>
      </c>
      <c r="C16933" s="45">
        <v>23010401</v>
      </c>
      <c r="D16933" s="45" t="s">
        <v>12340</v>
      </c>
      <c r="E16933" s="45" t="s">
        <v>5640</v>
      </c>
      <c r="AF16933" s="326"/>
    </row>
    <row r="16934" spans="1:32" x14ac:dyDescent="0.25">
      <c r="A16934" s="44" t="s">
        <v>5714</v>
      </c>
      <c r="B16934" s="44" t="s">
        <v>3160</v>
      </c>
      <c r="C16934" s="45">
        <v>230901</v>
      </c>
      <c r="D16934" s="45" t="s">
        <v>12340</v>
      </c>
      <c r="E16934" s="45" t="s">
        <v>8524</v>
      </c>
      <c r="AF16934" s="326"/>
    </row>
    <row r="16935" spans="1:32" x14ac:dyDescent="0.25">
      <c r="A16935" s="44" t="s">
        <v>13480</v>
      </c>
      <c r="B16935" s="44" t="s">
        <v>13145</v>
      </c>
      <c r="C16935" s="45">
        <v>20.239999999999998</v>
      </c>
      <c r="D16935" s="45" t="s">
        <v>13565</v>
      </c>
      <c r="E16935" s="46">
        <v>47299</v>
      </c>
      <c r="F16935" s="45"/>
      <c r="G16935" s="93"/>
      <c r="H16935" s="93"/>
      <c r="I16935" s="99"/>
      <c r="J16935" s="99"/>
      <c r="K16935" s="99"/>
      <c r="L16935" s="99"/>
      <c r="M16935" s="99"/>
      <c r="N16935" s="99"/>
      <c r="O16935" s="99"/>
      <c r="P16935" s="99"/>
      <c r="Q16935" s="99"/>
      <c r="R16935" s="99"/>
      <c r="S16935" s="99"/>
      <c r="T16935" s="99"/>
      <c r="U16935" s="99"/>
      <c r="V16935" s="99"/>
      <c r="W16935" s="99"/>
      <c r="X16935" s="99"/>
      <c r="Y16935" s="99"/>
      <c r="Z16935" s="99"/>
      <c r="AF16935" s="326"/>
    </row>
    <row r="16936" spans="1:32" x14ac:dyDescent="0.25">
      <c r="A16936" s="44" t="s">
        <v>19837</v>
      </c>
      <c r="B16936" s="44" t="s">
        <v>10031</v>
      </c>
      <c r="C16936" s="45">
        <v>240101</v>
      </c>
      <c r="D16936" s="45" t="s">
        <v>12340</v>
      </c>
      <c r="E16936" s="45" t="s">
        <v>10032</v>
      </c>
      <c r="AF16936" s="326"/>
    </row>
    <row r="16937" spans="1:32" x14ac:dyDescent="0.25">
      <c r="A16937" s="44" t="s">
        <v>17294</v>
      </c>
      <c r="B16937" s="44" t="s">
        <v>5447</v>
      </c>
      <c r="C16937" s="45">
        <v>250802</v>
      </c>
      <c r="D16937" s="45" t="s">
        <v>12340</v>
      </c>
      <c r="E16937" s="45" t="s">
        <v>10682</v>
      </c>
      <c r="AF16937" s="326"/>
    </row>
    <row r="16938" spans="1:32" x14ac:dyDescent="0.25">
      <c r="A16938" s="44" t="s">
        <v>11721</v>
      </c>
      <c r="B16938" s="44" t="s">
        <v>10020</v>
      </c>
      <c r="C16938" s="45">
        <v>24010401</v>
      </c>
      <c r="D16938" s="45" t="s">
        <v>12340</v>
      </c>
      <c r="E16938" s="45" t="s">
        <v>10021</v>
      </c>
      <c r="AF16938" s="326"/>
    </row>
    <row r="16939" spans="1:32" x14ac:dyDescent="0.25">
      <c r="A16939" s="44" t="s">
        <v>18224</v>
      </c>
      <c r="B16939" s="44" t="s">
        <v>18225</v>
      </c>
      <c r="C16939" s="45" t="s">
        <v>18483</v>
      </c>
      <c r="D16939" s="93" t="s">
        <v>3876</v>
      </c>
      <c r="E16939" s="359">
        <f>DATE(2029,12,2)</f>
        <v>47454</v>
      </c>
      <c r="F16939" s="93"/>
      <c r="G16939" s="93"/>
      <c r="H16939" s="93"/>
      <c r="I16939" s="99"/>
      <c r="J16939" s="99"/>
      <c r="K16939" s="99"/>
      <c r="L16939" s="99"/>
      <c r="M16939" s="99"/>
      <c r="N16939" s="99"/>
      <c r="O16939" s="99"/>
      <c r="P16939" s="99"/>
      <c r="Q16939" s="99"/>
      <c r="R16939" s="99"/>
      <c r="S16939" s="99"/>
      <c r="T16939" s="99"/>
      <c r="U16939" s="99"/>
      <c r="V16939" s="99"/>
      <c r="W16939" s="99"/>
      <c r="X16939" s="99"/>
      <c r="Y16939" s="99"/>
      <c r="Z16939" s="99"/>
      <c r="AF16939" s="326"/>
    </row>
    <row r="16940" spans="1:32" x14ac:dyDescent="0.25">
      <c r="A16940" s="44" t="s">
        <v>13481</v>
      </c>
      <c r="B16940" s="44" t="s">
        <v>13118</v>
      </c>
      <c r="C16940" s="45">
        <v>21.23</v>
      </c>
      <c r="D16940" s="45" t="s">
        <v>13565</v>
      </c>
      <c r="E16940" s="46">
        <v>46934</v>
      </c>
      <c r="F16940" s="45"/>
      <c r="G16940" s="93"/>
      <c r="H16940" s="93"/>
      <c r="I16940" s="99"/>
      <c r="J16940" s="99"/>
      <c r="K16940" s="99"/>
      <c r="L16940" s="99"/>
      <c r="M16940" s="99"/>
      <c r="N16940" s="99"/>
      <c r="O16940" s="99"/>
      <c r="P16940" s="99"/>
      <c r="Q16940" s="99"/>
      <c r="R16940" s="99"/>
      <c r="S16940" s="99"/>
      <c r="T16940" s="99"/>
      <c r="U16940" s="99"/>
      <c r="V16940" s="99"/>
      <c r="W16940" s="99"/>
      <c r="X16940" s="99"/>
      <c r="Y16940" s="99"/>
      <c r="Z16940" s="99"/>
      <c r="AF16940" s="326"/>
    </row>
    <row r="16941" spans="1:32" x14ac:dyDescent="0.25">
      <c r="A16941" s="44" t="s">
        <v>13481</v>
      </c>
      <c r="B16941" s="44" t="s">
        <v>13111</v>
      </c>
      <c r="C16941" s="45">
        <v>33.229999999999997</v>
      </c>
      <c r="D16941" s="45" t="s">
        <v>13565</v>
      </c>
      <c r="E16941" s="46">
        <v>46934</v>
      </c>
      <c r="F16941" s="45"/>
      <c r="G16941" s="93"/>
      <c r="H16941" s="93"/>
      <c r="I16941" s="99"/>
      <c r="J16941" s="99"/>
      <c r="K16941" s="99"/>
      <c r="L16941" s="99"/>
      <c r="M16941" s="99"/>
      <c r="N16941" s="99"/>
      <c r="O16941" s="99"/>
      <c r="P16941" s="99"/>
      <c r="Q16941" s="99"/>
      <c r="R16941" s="99"/>
      <c r="S16941" s="99"/>
      <c r="T16941" s="99"/>
      <c r="U16941" s="99"/>
      <c r="V16941" s="99"/>
      <c r="W16941" s="99"/>
      <c r="X16941" s="99"/>
      <c r="Y16941" s="99"/>
      <c r="Z16941" s="99"/>
      <c r="AF16941" s="326"/>
    </row>
    <row r="16942" spans="1:32" x14ac:dyDescent="0.25">
      <c r="A16942" s="44" t="s">
        <v>19838</v>
      </c>
      <c r="B16942" s="44" t="s">
        <v>5447</v>
      </c>
      <c r="C16942" s="45">
        <v>240804</v>
      </c>
      <c r="D16942" s="45" t="s">
        <v>12340</v>
      </c>
      <c r="E16942" s="45" t="s">
        <v>12234</v>
      </c>
      <c r="AF16942" s="326"/>
    </row>
    <row r="16943" spans="1:32" x14ac:dyDescent="0.25">
      <c r="A16943" s="44" t="s">
        <v>534</v>
      </c>
      <c r="B16943" s="44" t="s">
        <v>20335</v>
      </c>
      <c r="C16943" s="45" t="s">
        <v>10492</v>
      </c>
      <c r="D16943" s="32" t="s">
        <v>12570</v>
      </c>
      <c r="E16943" s="46">
        <v>46538</v>
      </c>
      <c r="AF16943" s="326"/>
    </row>
    <row r="16944" spans="1:32" x14ac:dyDescent="0.25">
      <c r="A16944" s="44" t="s">
        <v>2605</v>
      </c>
      <c r="B16944" s="44" t="s">
        <v>1876</v>
      </c>
      <c r="C16944" s="56" t="s">
        <v>2606</v>
      </c>
      <c r="D16944" s="146" t="s">
        <v>1779</v>
      </c>
      <c r="E16944" s="69">
        <v>45830</v>
      </c>
      <c r="F16944" s="93"/>
      <c r="G16944" s="93"/>
      <c r="H16944" s="93"/>
      <c r="I16944" s="99"/>
      <c r="J16944" s="99"/>
      <c r="K16944" s="99"/>
      <c r="L16944" s="44"/>
      <c r="M16944" s="44"/>
      <c r="N16944" s="99"/>
      <c r="O16944" s="99"/>
      <c r="P16944" s="99"/>
      <c r="Q16944" s="99"/>
      <c r="R16944" s="99"/>
      <c r="S16944" s="99"/>
      <c r="T16944" s="99"/>
      <c r="U16944" s="99"/>
      <c r="V16944" s="99"/>
      <c r="W16944" s="99"/>
      <c r="X16944" s="99"/>
      <c r="Y16944" s="99"/>
      <c r="Z16944" s="99"/>
      <c r="AF16944" s="326"/>
    </row>
    <row r="16945" spans="1:32" x14ac:dyDescent="0.25">
      <c r="A16945" s="44" t="s">
        <v>17295</v>
      </c>
      <c r="B16945" s="44" t="s">
        <v>2433</v>
      </c>
      <c r="C16945" s="45">
        <v>250106</v>
      </c>
      <c r="D16945" s="45" t="s">
        <v>12340</v>
      </c>
      <c r="E16945" s="45" t="s">
        <v>12896</v>
      </c>
      <c r="AF16945" s="326"/>
    </row>
    <row r="16946" spans="1:32" x14ac:dyDescent="0.25">
      <c r="A16946" s="44" t="s">
        <v>16381</v>
      </c>
      <c r="B16946" s="44" t="s">
        <v>16382</v>
      </c>
      <c r="C16946" s="45" t="s">
        <v>16383</v>
      </c>
      <c r="D16946" s="93" t="s">
        <v>3876</v>
      </c>
      <c r="E16946" s="359">
        <f>DATE(2029,7,17)</f>
        <v>47316</v>
      </c>
      <c r="F16946" s="93"/>
      <c r="G16946" s="93"/>
      <c r="H16946" s="93"/>
      <c r="I16946" s="99"/>
      <c r="J16946" s="99"/>
      <c r="K16946" s="99"/>
      <c r="L16946" s="99"/>
      <c r="M16946" s="99"/>
      <c r="N16946" s="99"/>
      <c r="O16946" s="99"/>
      <c r="P16946" s="99"/>
      <c r="Q16946" s="99"/>
      <c r="R16946" s="99"/>
      <c r="S16946" s="99"/>
      <c r="T16946" s="99"/>
      <c r="U16946" s="99"/>
      <c r="V16946" s="99"/>
      <c r="W16946" s="99"/>
      <c r="X16946" s="99"/>
      <c r="Y16946" s="99"/>
      <c r="Z16946" s="99"/>
      <c r="AF16946" s="326"/>
    </row>
    <row r="16947" spans="1:32" x14ac:dyDescent="0.25">
      <c r="A16947" s="44" t="s">
        <v>11722</v>
      </c>
      <c r="B16947" s="44" t="s">
        <v>11299</v>
      </c>
      <c r="C16947" s="45">
        <v>24020301</v>
      </c>
      <c r="D16947" s="45" t="s">
        <v>12340</v>
      </c>
      <c r="E16947" s="45" t="s">
        <v>5444</v>
      </c>
      <c r="AF16947" s="326"/>
    </row>
    <row r="16948" spans="1:32" x14ac:dyDescent="0.25">
      <c r="A16948" s="111" t="s">
        <v>1888</v>
      </c>
      <c r="B16948" s="111" t="s">
        <v>1340</v>
      </c>
      <c r="C16948" s="307" t="s">
        <v>11102</v>
      </c>
      <c r="D16948" s="146" t="s">
        <v>1816</v>
      </c>
      <c r="E16948" s="153">
        <v>45898</v>
      </c>
      <c r="F16948" s="142"/>
      <c r="G16948" s="142" t="s">
        <v>1237</v>
      </c>
      <c r="H16948" s="93" t="s">
        <v>1237</v>
      </c>
      <c r="I16948" s="99"/>
      <c r="J16948" s="99"/>
      <c r="K16948" s="99"/>
      <c r="L16948" s="44"/>
      <c r="M16948" s="44"/>
      <c r="N16948" s="99"/>
      <c r="O16948" s="99"/>
      <c r="P16948" s="99"/>
      <c r="Q16948" s="99"/>
      <c r="R16948" s="99"/>
      <c r="S16948" s="99"/>
      <c r="T16948" s="99"/>
      <c r="U16948" s="99"/>
      <c r="V16948" s="99"/>
      <c r="W16948" s="99"/>
      <c r="X16948" s="99"/>
      <c r="Y16948" s="99"/>
      <c r="Z16948" s="99"/>
      <c r="AF16948" s="326"/>
    </row>
    <row r="16949" spans="1:32" x14ac:dyDescent="0.25">
      <c r="A16949" s="44" t="s">
        <v>323</v>
      </c>
      <c r="B16949" s="44" t="s">
        <v>152</v>
      </c>
      <c r="C16949" s="45" t="s">
        <v>8111</v>
      </c>
      <c r="D16949" s="45" t="s">
        <v>12177</v>
      </c>
      <c r="E16949" s="45" t="s">
        <v>4375</v>
      </c>
      <c r="F16949" s="93"/>
      <c r="G16949" s="93"/>
      <c r="H16949" s="93"/>
      <c r="I16949" s="99"/>
      <c r="J16949" s="99"/>
      <c r="K16949" s="99"/>
      <c r="L16949" s="99"/>
      <c r="M16949" s="99"/>
      <c r="N16949" s="99"/>
      <c r="O16949" s="99"/>
      <c r="P16949" s="99"/>
      <c r="Q16949" s="99"/>
      <c r="R16949" s="99"/>
      <c r="S16949" s="99"/>
      <c r="T16949" s="99"/>
      <c r="U16949" s="99"/>
      <c r="V16949" s="99"/>
      <c r="W16949" s="99"/>
      <c r="X16949" s="99"/>
      <c r="Y16949" s="99"/>
      <c r="Z16949" s="99"/>
      <c r="AF16949" s="326"/>
    </row>
    <row r="16950" spans="1:32" x14ac:dyDescent="0.25">
      <c r="A16950" s="44" t="s">
        <v>323</v>
      </c>
      <c r="B16950" s="44" t="s">
        <v>152</v>
      </c>
      <c r="C16950" s="45" t="s">
        <v>8111</v>
      </c>
      <c r="D16950" s="93" t="s">
        <v>18817</v>
      </c>
      <c r="E16950" s="45" t="s">
        <v>4375</v>
      </c>
      <c r="F16950" s="379"/>
      <c r="G16950" s="379"/>
      <c r="H16950" s="379"/>
      <c r="I16950" s="380"/>
      <c r="J16950" s="380"/>
      <c r="K16950" s="380"/>
      <c r="L16950" s="380"/>
      <c r="M16950" s="380"/>
      <c r="N16950" s="380"/>
      <c r="O16950" s="380"/>
      <c r="P16950" s="380"/>
      <c r="Q16950" s="380"/>
      <c r="R16950" s="380"/>
      <c r="S16950" s="380"/>
      <c r="T16950" s="380"/>
      <c r="U16950" s="380"/>
      <c r="V16950" s="380"/>
      <c r="W16950" s="380"/>
      <c r="X16950" s="380"/>
      <c r="Y16950" s="380"/>
      <c r="Z16950" s="380"/>
      <c r="AA16950" s="380"/>
      <c r="AF16950" s="326"/>
    </row>
    <row r="16951" spans="1:32" x14ac:dyDescent="0.25">
      <c r="A16951" s="44" t="s">
        <v>323</v>
      </c>
      <c r="B16951" s="44" t="s">
        <v>152</v>
      </c>
      <c r="C16951" s="45" t="s">
        <v>8111</v>
      </c>
      <c r="D16951" s="45" t="s">
        <v>10697</v>
      </c>
      <c r="E16951" s="46">
        <v>46295</v>
      </c>
      <c r="F16951" s="93"/>
      <c r="G16951" s="93"/>
      <c r="H16951" s="93"/>
      <c r="I16951" s="99"/>
      <c r="J16951" s="99"/>
      <c r="K16951" s="99"/>
      <c r="L16951" s="44"/>
      <c r="M16951" s="44"/>
      <c r="N16951" s="99"/>
      <c r="O16951" s="99"/>
      <c r="P16951" s="99"/>
      <c r="Q16951" s="99"/>
      <c r="R16951" s="99"/>
      <c r="S16951" s="99"/>
      <c r="T16951" s="99"/>
      <c r="U16951" s="99"/>
      <c r="V16951" s="99"/>
      <c r="W16951" s="99"/>
      <c r="X16951" s="99"/>
      <c r="Y16951" s="99"/>
      <c r="Z16951" s="99"/>
      <c r="AF16951" s="326"/>
    </row>
    <row r="16952" spans="1:32" x14ac:dyDescent="0.25">
      <c r="A16952" s="44" t="s">
        <v>19839</v>
      </c>
      <c r="B16952" s="44" t="s">
        <v>3598</v>
      </c>
      <c r="C16952" s="45">
        <v>210305</v>
      </c>
      <c r="D16952" s="45" t="s">
        <v>12340</v>
      </c>
      <c r="E16952" s="45" t="s">
        <v>3276</v>
      </c>
      <c r="AF16952" s="326"/>
    </row>
    <row r="16953" spans="1:32" x14ac:dyDescent="0.3">
      <c r="A16953" s="372" t="s">
        <v>12516</v>
      </c>
      <c r="B16953" s="372" t="s">
        <v>12349</v>
      </c>
      <c r="C16953" s="125" t="s">
        <v>12350</v>
      </c>
      <c r="D16953" s="32" t="s">
        <v>20621</v>
      </c>
      <c r="E16953" s="125" t="s">
        <v>5075</v>
      </c>
      <c r="F16953" s="125" t="s">
        <v>1236</v>
      </c>
      <c r="G16953" s="125" t="s">
        <v>1237</v>
      </c>
      <c r="AF16953" s="326"/>
    </row>
    <row r="16954" spans="1:32" x14ac:dyDescent="0.25">
      <c r="A16954" s="44" t="s">
        <v>19840</v>
      </c>
      <c r="B16954" s="44" t="s">
        <v>2433</v>
      </c>
      <c r="C16954" s="45">
        <v>250106</v>
      </c>
      <c r="D16954" s="45" t="s">
        <v>12340</v>
      </c>
      <c r="E16954" s="45" t="s">
        <v>12896</v>
      </c>
      <c r="AF16954" s="326"/>
    </row>
    <row r="16955" spans="1:32" x14ac:dyDescent="0.3">
      <c r="A16955" s="372" t="s">
        <v>13952</v>
      </c>
      <c r="B16955" s="372" t="s">
        <v>5062</v>
      </c>
      <c r="C16955" s="125" t="s">
        <v>14080</v>
      </c>
      <c r="D16955" s="32" t="s">
        <v>20621</v>
      </c>
      <c r="E16955" s="125" t="s">
        <v>13567</v>
      </c>
      <c r="F16955" s="125" t="s">
        <v>1237</v>
      </c>
      <c r="G16955" s="125" t="s">
        <v>1237</v>
      </c>
      <c r="AF16955" s="326"/>
    </row>
    <row r="16956" spans="1:32" x14ac:dyDescent="0.25">
      <c r="A16956" s="44" t="s">
        <v>13482</v>
      </c>
      <c r="B16956" s="44" t="s">
        <v>13116</v>
      </c>
      <c r="C16956" s="45">
        <v>3.25</v>
      </c>
      <c r="D16956" s="45" t="s">
        <v>13565</v>
      </c>
      <c r="E16956" s="46">
        <v>47422</v>
      </c>
      <c r="F16956" s="45"/>
      <c r="G16956" s="93"/>
      <c r="H16956" s="93"/>
      <c r="I16956" s="99"/>
      <c r="J16956" s="99"/>
      <c r="K16956" s="99"/>
      <c r="L16956" s="99"/>
      <c r="M16956" s="99"/>
      <c r="N16956" s="99"/>
      <c r="O16956" s="99"/>
      <c r="P16956" s="99"/>
      <c r="Q16956" s="99"/>
      <c r="R16956" s="99"/>
      <c r="S16956" s="99"/>
      <c r="T16956" s="99"/>
      <c r="U16956" s="99"/>
      <c r="V16956" s="99"/>
      <c r="W16956" s="99"/>
      <c r="X16956" s="99"/>
      <c r="Y16956" s="99"/>
      <c r="Z16956" s="99"/>
      <c r="AF16956" s="326"/>
    </row>
    <row r="16957" spans="1:32" x14ac:dyDescent="0.25">
      <c r="A16957" s="44" t="s">
        <v>13482</v>
      </c>
      <c r="B16957" s="44" t="s">
        <v>13144</v>
      </c>
      <c r="C16957" s="45">
        <v>17.239999999999998</v>
      </c>
      <c r="D16957" s="45" t="s">
        <v>13565</v>
      </c>
      <c r="E16957" s="46">
        <v>47299</v>
      </c>
      <c r="F16957" s="45"/>
      <c r="G16957" s="93"/>
      <c r="H16957" s="93"/>
      <c r="I16957" s="99"/>
      <c r="J16957" s="99"/>
      <c r="K16957" s="99"/>
      <c r="L16957" s="99"/>
      <c r="M16957" s="99"/>
      <c r="N16957" s="99"/>
      <c r="O16957" s="99"/>
      <c r="P16957" s="99"/>
      <c r="Q16957" s="99"/>
      <c r="R16957" s="99"/>
      <c r="S16957" s="99"/>
      <c r="T16957" s="99"/>
      <c r="U16957" s="99"/>
      <c r="V16957" s="99"/>
      <c r="W16957" s="99"/>
      <c r="X16957" s="99"/>
      <c r="Y16957" s="99"/>
      <c r="Z16957" s="99"/>
      <c r="AF16957" s="326"/>
    </row>
    <row r="16958" spans="1:32" x14ac:dyDescent="0.25">
      <c r="A16958" s="44" t="s">
        <v>17296</v>
      </c>
      <c r="B16958" s="44" t="s">
        <v>5490</v>
      </c>
      <c r="C16958" s="45">
        <v>250603</v>
      </c>
      <c r="D16958" s="45" t="s">
        <v>12340</v>
      </c>
      <c r="E16958" s="45" t="s">
        <v>8383</v>
      </c>
      <c r="AF16958" s="326"/>
    </row>
    <row r="16959" spans="1:32" x14ac:dyDescent="0.3">
      <c r="A16959" s="372" t="s">
        <v>17566</v>
      </c>
      <c r="B16959" s="372" t="s">
        <v>5061</v>
      </c>
      <c r="C16959" s="125" t="s">
        <v>17483</v>
      </c>
      <c r="D16959" s="32" t="s">
        <v>20621</v>
      </c>
      <c r="E16959" s="125" t="s">
        <v>5246</v>
      </c>
      <c r="F16959" s="125" t="s">
        <v>1236</v>
      </c>
      <c r="G16959" s="125" t="s">
        <v>1236</v>
      </c>
      <c r="AF16959" s="326"/>
    </row>
    <row r="16960" spans="1:32" x14ac:dyDescent="0.3">
      <c r="A16960" s="372" t="s">
        <v>12084</v>
      </c>
      <c r="B16960" s="372" t="s">
        <v>1201</v>
      </c>
      <c r="C16960" s="125" t="s">
        <v>11031</v>
      </c>
      <c r="D16960" s="32" t="s">
        <v>20621</v>
      </c>
      <c r="E16960" s="125" t="s">
        <v>5452</v>
      </c>
      <c r="F16960" s="125" t="s">
        <v>1237</v>
      </c>
      <c r="G16960" s="125" t="s">
        <v>1236</v>
      </c>
      <c r="AF16960" s="326"/>
    </row>
    <row r="16961" spans="1:32" x14ac:dyDescent="0.3">
      <c r="A16961" s="372" t="s">
        <v>20213</v>
      </c>
      <c r="B16961" s="372" t="s">
        <v>2384</v>
      </c>
      <c r="C16961" s="125" t="s">
        <v>20259</v>
      </c>
      <c r="D16961" s="32" t="s">
        <v>20621</v>
      </c>
      <c r="E16961" s="125" t="s">
        <v>8976</v>
      </c>
      <c r="F16961" s="125" t="s">
        <v>1236</v>
      </c>
      <c r="G16961" s="125" t="s">
        <v>1237</v>
      </c>
      <c r="AF16961" s="326"/>
    </row>
    <row r="16962" spans="1:32" x14ac:dyDescent="0.3">
      <c r="A16962" s="372" t="s">
        <v>20213</v>
      </c>
      <c r="B16962" s="372" t="s">
        <v>1214</v>
      </c>
      <c r="C16962" s="125" t="s">
        <v>18610</v>
      </c>
      <c r="D16962" s="32" t="s">
        <v>20621</v>
      </c>
      <c r="E16962" s="125" t="s">
        <v>8976</v>
      </c>
      <c r="F16962" s="125" t="s">
        <v>1236</v>
      </c>
      <c r="G16962" s="125" t="s">
        <v>1237</v>
      </c>
      <c r="AF16962" s="326"/>
    </row>
    <row r="16963" spans="1:32" x14ac:dyDescent="0.25">
      <c r="A16963" s="44" t="s">
        <v>19841</v>
      </c>
      <c r="B16963" s="44" t="s">
        <v>5639</v>
      </c>
      <c r="C16963" s="45">
        <v>26010401</v>
      </c>
      <c r="D16963" s="45" t="s">
        <v>12340</v>
      </c>
      <c r="E16963" s="45" t="s">
        <v>18836</v>
      </c>
      <c r="AF16963" s="326"/>
    </row>
    <row r="16964" spans="1:32" x14ac:dyDescent="0.3">
      <c r="A16964" s="372" t="s">
        <v>8424</v>
      </c>
      <c r="B16964" s="372" t="s">
        <v>2787</v>
      </c>
      <c r="C16964" s="125" t="s">
        <v>8393</v>
      </c>
      <c r="D16964" s="32" t="s">
        <v>20621</v>
      </c>
      <c r="E16964" s="125" t="s">
        <v>4471</v>
      </c>
      <c r="F16964" s="125" t="s">
        <v>1236</v>
      </c>
      <c r="G16964" s="125" t="s">
        <v>1237</v>
      </c>
      <c r="AF16964" s="326"/>
    </row>
    <row r="16965" spans="1:32" x14ac:dyDescent="0.25">
      <c r="A16965" s="44" t="s">
        <v>902</v>
      </c>
      <c r="B16965" s="44" t="s">
        <v>14670</v>
      </c>
      <c r="C16965" s="45">
        <v>16.25</v>
      </c>
      <c r="D16965" s="45" t="s">
        <v>13565</v>
      </c>
      <c r="E16965" s="46">
        <v>47664</v>
      </c>
      <c r="F16965" s="45" t="s">
        <v>1384</v>
      </c>
      <c r="G16965" s="93"/>
      <c r="H16965" s="93"/>
      <c r="I16965" s="99"/>
      <c r="J16965" s="99"/>
      <c r="K16965" s="99"/>
      <c r="L16965" s="99"/>
      <c r="M16965" s="99"/>
      <c r="N16965" s="99"/>
      <c r="O16965" s="99"/>
      <c r="P16965" s="99"/>
      <c r="Q16965" s="99"/>
      <c r="R16965" s="99"/>
      <c r="S16965" s="99"/>
      <c r="T16965" s="99"/>
      <c r="U16965" s="99"/>
      <c r="V16965" s="99"/>
      <c r="W16965" s="99"/>
      <c r="X16965" s="99"/>
      <c r="Y16965" s="99"/>
      <c r="Z16965" s="99"/>
      <c r="AF16965" s="326"/>
    </row>
    <row r="16966" spans="1:32" x14ac:dyDescent="0.25">
      <c r="A16966" s="44" t="s">
        <v>902</v>
      </c>
      <c r="B16966" s="44" t="s">
        <v>970</v>
      </c>
      <c r="C16966" s="45">
        <v>231104</v>
      </c>
      <c r="D16966" s="45" t="s">
        <v>12340</v>
      </c>
      <c r="E16966" s="45" t="s">
        <v>9018</v>
      </c>
      <c r="AF16966" s="326"/>
    </row>
    <row r="16967" spans="1:32" x14ac:dyDescent="0.25">
      <c r="A16967" s="44" t="s">
        <v>902</v>
      </c>
      <c r="B16967" s="44" t="s">
        <v>3598</v>
      </c>
      <c r="C16967" s="45">
        <v>230301</v>
      </c>
      <c r="D16967" s="45" t="s">
        <v>12340</v>
      </c>
      <c r="E16967" s="45" t="s">
        <v>5580</v>
      </c>
      <c r="AF16967" s="326"/>
    </row>
    <row r="16968" spans="1:32" ht="22.8" x14ac:dyDescent="0.3">
      <c r="A16968" s="385" t="s">
        <v>1320</v>
      </c>
      <c r="B16968" s="385" t="s">
        <v>1339</v>
      </c>
      <c r="C16968" s="387">
        <v>24027</v>
      </c>
      <c r="D16968" s="93" t="s">
        <v>5007</v>
      </c>
      <c r="E16968" s="388">
        <v>46507</v>
      </c>
      <c r="AF16968" s="326"/>
    </row>
    <row r="16969" spans="1:32" x14ac:dyDescent="0.25">
      <c r="A16969" s="44" t="s">
        <v>7619</v>
      </c>
      <c r="B16969" s="44" t="s">
        <v>3157</v>
      </c>
      <c r="C16969" s="45">
        <v>230305</v>
      </c>
      <c r="D16969" s="45" t="s">
        <v>12340</v>
      </c>
      <c r="E16969" s="45" t="s">
        <v>3276</v>
      </c>
      <c r="AF16969" s="326"/>
    </row>
    <row r="16970" spans="1:32" x14ac:dyDescent="0.3">
      <c r="A16970" s="385" t="s">
        <v>1321</v>
      </c>
      <c r="B16970" s="385" t="s">
        <v>1339</v>
      </c>
      <c r="C16970" s="387">
        <v>24027</v>
      </c>
      <c r="D16970" s="93" t="s">
        <v>5007</v>
      </c>
      <c r="E16970" s="388">
        <v>46507</v>
      </c>
      <c r="AF16970" s="326"/>
    </row>
    <row r="16971" spans="1:32" x14ac:dyDescent="0.3">
      <c r="A16971" s="57" t="s">
        <v>8624</v>
      </c>
      <c r="B16971" s="57" t="s">
        <v>2254</v>
      </c>
      <c r="C16971" s="62">
        <v>24030</v>
      </c>
      <c r="D16971" s="93" t="s">
        <v>5007</v>
      </c>
      <c r="E16971" s="60">
        <v>46326</v>
      </c>
      <c r="F16971" s="379"/>
      <c r="G16971" s="379"/>
      <c r="H16971" s="379"/>
      <c r="I16971" s="380"/>
      <c r="J16971" s="380"/>
      <c r="K16971" s="380"/>
      <c r="L16971" s="380"/>
      <c r="M16971" s="380"/>
      <c r="N16971" s="380"/>
      <c r="O16971" s="380"/>
      <c r="P16971" s="380"/>
      <c r="Q16971" s="380"/>
      <c r="R16971" s="380"/>
      <c r="S16971" s="380"/>
      <c r="T16971" s="380"/>
      <c r="U16971" s="380"/>
      <c r="V16971" s="380"/>
      <c r="W16971" s="380"/>
      <c r="X16971" s="380"/>
      <c r="Y16971" s="380"/>
      <c r="Z16971" s="380"/>
      <c r="AA16971" s="380"/>
      <c r="AF16971" s="326"/>
    </row>
    <row r="16972" spans="1:32" x14ac:dyDescent="0.3">
      <c r="A16972" s="372" t="s">
        <v>8771</v>
      </c>
      <c r="B16972" s="372" t="s">
        <v>1220</v>
      </c>
      <c r="C16972" s="125" t="s">
        <v>8706</v>
      </c>
      <c r="D16972" s="32" t="s">
        <v>20621</v>
      </c>
      <c r="E16972" s="125" t="s">
        <v>8524</v>
      </c>
      <c r="F16972" s="125" t="s">
        <v>1236</v>
      </c>
      <c r="G16972" s="125" t="s">
        <v>1237</v>
      </c>
      <c r="AF16972" s="326"/>
    </row>
    <row r="16973" spans="1:32" x14ac:dyDescent="0.25">
      <c r="A16973" s="44" t="s">
        <v>19842</v>
      </c>
      <c r="B16973" s="44" t="s">
        <v>5639</v>
      </c>
      <c r="C16973" s="45">
        <v>26010401</v>
      </c>
      <c r="D16973" s="45" t="s">
        <v>12340</v>
      </c>
      <c r="E16973" s="45" t="s">
        <v>18836</v>
      </c>
      <c r="AF16973" s="326"/>
    </row>
    <row r="16974" spans="1:32" x14ac:dyDescent="0.25">
      <c r="A16974" s="44" t="s">
        <v>7080</v>
      </c>
      <c r="B16974" s="44" t="s">
        <v>2433</v>
      </c>
      <c r="C16974" s="45">
        <v>230105</v>
      </c>
      <c r="D16974" s="45" t="s">
        <v>12340</v>
      </c>
      <c r="E16974" s="45" t="s">
        <v>5580</v>
      </c>
      <c r="AF16974" s="326"/>
    </row>
    <row r="16975" spans="1:32" x14ac:dyDescent="0.25">
      <c r="A16975" s="44" t="s">
        <v>7080</v>
      </c>
      <c r="B16975" s="44" t="s">
        <v>3157</v>
      </c>
      <c r="C16975" s="45">
        <v>230305</v>
      </c>
      <c r="D16975" s="45" t="s">
        <v>12340</v>
      </c>
      <c r="E16975" s="45" t="s">
        <v>3276</v>
      </c>
      <c r="AF16975" s="326"/>
    </row>
    <row r="16976" spans="1:32" x14ac:dyDescent="0.25">
      <c r="A16976" s="44" t="s">
        <v>7080</v>
      </c>
      <c r="B16976" s="44" t="s">
        <v>11299</v>
      </c>
      <c r="C16976" s="45">
        <v>24020301</v>
      </c>
      <c r="D16976" s="45" t="s">
        <v>12340</v>
      </c>
      <c r="E16976" s="45" t="s">
        <v>5444</v>
      </c>
      <c r="AF16976" s="326"/>
    </row>
    <row r="16977" spans="1:32" x14ac:dyDescent="0.3">
      <c r="A16977" s="372" t="s">
        <v>16677</v>
      </c>
      <c r="B16977" s="372" t="s">
        <v>1660</v>
      </c>
      <c r="C16977" s="125" t="s">
        <v>14425</v>
      </c>
      <c r="D16977" s="32" t="s">
        <v>20621</v>
      </c>
      <c r="E16977" s="125" t="s">
        <v>12895</v>
      </c>
      <c r="F16977" s="125" t="s">
        <v>1236</v>
      </c>
      <c r="G16977" s="125" t="s">
        <v>1237</v>
      </c>
      <c r="AF16977" s="326"/>
    </row>
    <row r="16978" spans="1:32" x14ac:dyDescent="0.25">
      <c r="A16978" s="44" t="s">
        <v>5715</v>
      </c>
      <c r="B16978" s="44" t="s">
        <v>3597</v>
      </c>
      <c r="C16978" s="45">
        <v>220605</v>
      </c>
      <c r="D16978" s="45" t="s">
        <v>12340</v>
      </c>
      <c r="E16978" s="45" t="s">
        <v>5468</v>
      </c>
      <c r="AF16978" s="326"/>
    </row>
    <row r="16979" spans="1:32" x14ac:dyDescent="0.3">
      <c r="A16979" s="372" t="s">
        <v>3132</v>
      </c>
      <c r="B16979" s="372" t="s">
        <v>1204</v>
      </c>
      <c r="C16979" s="125" t="s">
        <v>14352</v>
      </c>
      <c r="D16979" s="32" t="s">
        <v>20621</v>
      </c>
      <c r="E16979" s="125" t="s">
        <v>13567</v>
      </c>
      <c r="F16979" s="125" t="s">
        <v>1236</v>
      </c>
      <c r="G16979" s="125" t="s">
        <v>1237</v>
      </c>
      <c r="AF16979" s="326"/>
    </row>
    <row r="16980" spans="1:32" x14ac:dyDescent="0.25">
      <c r="A16980" s="44" t="s">
        <v>3132</v>
      </c>
      <c r="B16980" s="44" t="s">
        <v>3598</v>
      </c>
      <c r="C16980" s="45">
        <v>230301</v>
      </c>
      <c r="D16980" s="45" t="s">
        <v>12340</v>
      </c>
      <c r="E16980" s="45" t="s">
        <v>5580</v>
      </c>
      <c r="AF16980" s="326"/>
    </row>
    <row r="16981" spans="1:32" x14ac:dyDescent="0.25">
      <c r="A16981" s="44" t="s">
        <v>8588</v>
      </c>
      <c r="B16981" s="44" t="s">
        <v>8468</v>
      </c>
      <c r="C16981" s="45">
        <v>23080101</v>
      </c>
      <c r="D16981" s="45" t="s">
        <v>12340</v>
      </c>
      <c r="E16981" s="45" t="s">
        <v>4380</v>
      </c>
      <c r="AF16981" s="326"/>
    </row>
    <row r="16982" spans="1:32" x14ac:dyDescent="0.3">
      <c r="A16982" s="372" t="s">
        <v>16678</v>
      </c>
      <c r="B16982" s="372" t="s">
        <v>5064</v>
      </c>
      <c r="C16982" s="125" t="s">
        <v>16873</v>
      </c>
      <c r="D16982" s="32" t="s">
        <v>20621</v>
      </c>
      <c r="E16982" s="125" t="s">
        <v>10638</v>
      </c>
      <c r="F16982" s="125" t="s">
        <v>1236</v>
      </c>
      <c r="G16982" s="125" t="s">
        <v>1237</v>
      </c>
      <c r="AF16982" s="326"/>
    </row>
    <row r="16983" spans="1:32" x14ac:dyDescent="0.25">
      <c r="A16983" s="44" t="s">
        <v>11254</v>
      </c>
      <c r="B16983" s="44" t="s">
        <v>11156</v>
      </c>
      <c r="C16983" s="45" t="s">
        <v>11255</v>
      </c>
      <c r="D16983" s="46" t="s">
        <v>13037</v>
      </c>
      <c r="E16983" s="46">
        <v>46254</v>
      </c>
      <c r="AF16983" s="326"/>
    </row>
    <row r="16984" spans="1:32" x14ac:dyDescent="0.25">
      <c r="A16984" s="44" t="s">
        <v>11254</v>
      </c>
      <c r="B16984" s="44" t="s">
        <v>154</v>
      </c>
      <c r="C16984" s="45" t="s">
        <v>15799</v>
      </c>
      <c r="D16984" s="46" t="s">
        <v>13037</v>
      </c>
      <c r="E16984" s="46">
        <v>46218</v>
      </c>
      <c r="AF16984" s="326"/>
    </row>
    <row r="16985" spans="1:32" x14ac:dyDescent="0.25">
      <c r="A16985" s="44" t="s">
        <v>19843</v>
      </c>
      <c r="B16985" s="44" t="s">
        <v>5460</v>
      </c>
      <c r="C16985" s="45">
        <v>251003</v>
      </c>
      <c r="D16985" s="45" t="s">
        <v>12340</v>
      </c>
      <c r="E16985" s="45" t="s">
        <v>12119</v>
      </c>
      <c r="AF16985" s="326"/>
    </row>
    <row r="16986" spans="1:32" x14ac:dyDescent="0.25">
      <c r="A16986" s="44" t="s">
        <v>11256</v>
      </c>
      <c r="B16986" s="44" t="s">
        <v>11156</v>
      </c>
      <c r="C16986" s="45" t="s">
        <v>11257</v>
      </c>
      <c r="D16986" s="46" t="s">
        <v>13037</v>
      </c>
      <c r="E16986" s="46">
        <v>46254</v>
      </c>
      <c r="AF16986" s="326"/>
    </row>
    <row r="16987" spans="1:32" x14ac:dyDescent="0.25">
      <c r="A16987" s="44" t="s">
        <v>11256</v>
      </c>
      <c r="B16987" s="44" t="s">
        <v>11156</v>
      </c>
      <c r="C16987" s="45" t="s">
        <v>11257</v>
      </c>
      <c r="D16987" s="46" t="s">
        <v>13037</v>
      </c>
      <c r="E16987" s="46">
        <v>46254</v>
      </c>
      <c r="AF16987" s="326"/>
    </row>
    <row r="16988" spans="1:32" x14ac:dyDescent="0.25">
      <c r="A16988" s="44" t="s">
        <v>19844</v>
      </c>
      <c r="B16988" s="44" t="s">
        <v>3597</v>
      </c>
      <c r="C16988" s="45">
        <v>250503</v>
      </c>
      <c r="D16988" s="45" t="s">
        <v>12340</v>
      </c>
      <c r="E16988" s="45" t="s">
        <v>16904</v>
      </c>
      <c r="AF16988" s="326"/>
    </row>
    <row r="16989" spans="1:32" x14ac:dyDescent="0.3">
      <c r="A16989" s="372" t="s">
        <v>100</v>
      </c>
      <c r="B16989" s="372" t="s">
        <v>13870</v>
      </c>
      <c r="C16989" s="125" t="s">
        <v>13871</v>
      </c>
      <c r="D16989" s="32" t="s">
        <v>20621</v>
      </c>
      <c r="E16989" s="125" t="s">
        <v>5650</v>
      </c>
      <c r="F16989" s="125" t="s">
        <v>1236</v>
      </c>
      <c r="G16989" s="125" t="s">
        <v>1237</v>
      </c>
      <c r="AF16989" s="326"/>
    </row>
    <row r="16990" spans="1:32" x14ac:dyDescent="0.25">
      <c r="A16990" s="44" t="s">
        <v>903</v>
      </c>
      <c r="B16990" s="44" t="s">
        <v>2433</v>
      </c>
      <c r="C16990" s="45">
        <v>230105</v>
      </c>
      <c r="D16990" s="45" t="s">
        <v>12340</v>
      </c>
      <c r="E16990" s="45" t="s">
        <v>5580</v>
      </c>
      <c r="AF16990" s="326"/>
    </row>
    <row r="16991" spans="1:32" x14ac:dyDescent="0.25">
      <c r="A16991" s="44" t="s">
        <v>903</v>
      </c>
      <c r="B16991" s="44" t="s">
        <v>3160</v>
      </c>
      <c r="C16991" s="45">
        <v>230901</v>
      </c>
      <c r="D16991" s="45" t="s">
        <v>12340</v>
      </c>
      <c r="E16991" s="45" t="s">
        <v>8524</v>
      </c>
      <c r="AF16991" s="326"/>
    </row>
    <row r="16992" spans="1:32" x14ac:dyDescent="0.25">
      <c r="A16992" s="44" t="s">
        <v>1322</v>
      </c>
      <c r="B16992" s="44" t="s">
        <v>20398</v>
      </c>
      <c r="C16992" s="45" t="s">
        <v>17917</v>
      </c>
      <c r="D16992" s="32" t="s">
        <v>12570</v>
      </c>
      <c r="E16992" s="46">
        <v>46418</v>
      </c>
      <c r="AF16992" s="326"/>
    </row>
    <row r="16993" spans="1:32" x14ac:dyDescent="0.3">
      <c r="A16993" s="385" t="s">
        <v>4194</v>
      </c>
      <c r="B16993" s="385" t="s">
        <v>1339</v>
      </c>
      <c r="C16993" s="387">
        <v>24027</v>
      </c>
      <c r="D16993" s="93" t="s">
        <v>5007</v>
      </c>
      <c r="E16993" s="388">
        <v>46507</v>
      </c>
      <c r="AF16993" s="326"/>
    </row>
    <row r="16994" spans="1:32" x14ac:dyDescent="0.25">
      <c r="A16994" s="44" t="s">
        <v>20313</v>
      </c>
      <c r="B16994" s="44" t="s">
        <v>20365</v>
      </c>
      <c r="C16994" s="45" t="s">
        <v>20366</v>
      </c>
      <c r="D16994" s="32" t="s">
        <v>12570</v>
      </c>
      <c r="E16994" s="46">
        <v>46507</v>
      </c>
      <c r="AF16994" s="326"/>
    </row>
    <row r="16995" spans="1:32" x14ac:dyDescent="0.25">
      <c r="A16995" s="44" t="s">
        <v>19845</v>
      </c>
      <c r="B16995" s="44" t="s">
        <v>5639</v>
      </c>
      <c r="C16995" s="45">
        <v>26010401</v>
      </c>
      <c r="D16995" s="45" t="s">
        <v>12340</v>
      </c>
      <c r="E16995" s="45" t="s">
        <v>18836</v>
      </c>
      <c r="AF16995" s="326"/>
    </row>
    <row r="16996" spans="1:32" x14ac:dyDescent="0.25">
      <c r="A16996" s="44" t="s">
        <v>19845</v>
      </c>
      <c r="B16996" s="44" t="s">
        <v>3298</v>
      </c>
      <c r="C16996" s="45">
        <v>26010402</v>
      </c>
      <c r="D16996" s="45" t="s">
        <v>12340</v>
      </c>
      <c r="E16996" s="45" t="s">
        <v>18836</v>
      </c>
      <c r="AF16996" s="326"/>
    </row>
    <row r="16997" spans="1:32" x14ac:dyDescent="0.3">
      <c r="A16997" s="372" t="s">
        <v>4249</v>
      </c>
      <c r="B16997" s="372" t="s">
        <v>12354</v>
      </c>
      <c r="C16997" s="125" t="s">
        <v>12187</v>
      </c>
      <c r="D16997" s="32" t="s">
        <v>20621</v>
      </c>
      <c r="E16997" s="125" t="s">
        <v>5239</v>
      </c>
      <c r="F16997" s="125" t="s">
        <v>1236</v>
      </c>
      <c r="G16997" s="125" t="s">
        <v>1237</v>
      </c>
      <c r="AF16997" s="326"/>
    </row>
    <row r="16998" spans="1:32" x14ac:dyDescent="0.25">
      <c r="A16998" s="76" t="s">
        <v>4249</v>
      </c>
      <c r="B16998" s="44" t="s">
        <v>17386</v>
      </c>
      <c r="C16998" s="45">
        <v>8.26</v>
      </c>
      <c r="D16998" s="45" t="s">
        <v>13565</v>
      </c>
      <c r="E16998" s="46">
        <v>47787</v>
      </c>
      <c r="F16998" s="45"/>
      <c r="G16998" s="93"/>
      <c r="H16998" s="93"/>
      <c r="I16998" s="99"/>
      <c r="J16998" s="99"/>
      <c r="K16998" s="99"/>
      <c r="L16998" s="99"/>
      <c r="M16998" s="99"/>
      <c r="N16998" s="99"/>
      <c r="O16998" s="99"/>
      <c r="P16998" s="99"/>
      <c r="Q16998" s="99"/>
      <c r="R16998" s="99"/>
      <c r="S16998" s="99"/>
      <c r="T16998" s="99"/>
      <c r="U16998" s="99"/>
      <c r="V16998" s="99"/>
      <c r="W16998" s="99"/>
      <c r="X16998" s="99"/>
      <c r="Y16998" s="99"/>
      <c r="Z16998" s="99"/>
      <c r="AF16998" s="326"/>
    </row>
    <row r="16999" spans="1:32" x14ac:dyDescent="0.25">
      <c r="A16999" s="44" t="s">
        <v>4249</v>
      </c>
      <c r="B16999" s="44" t="s">
        <v>13127</v>
      </c>
      <c r="C16999" s="45">
        <v>13.24</v>
      </c>
      <c r="D16999" s="45" t="s">
        <v>13565</v>
      </c>
      <c r="E16999" s="46">
        <v>47299</v>
      </c>
      <c r="F16999" s="45"/>
      <c r="G16999" s="93"/>
      <c r="H16999" s="93"/>
      <c r="I16999" s="99"/>
      <c r="J16999" s="99"/>
      <c r="K16999" s="99"/>
      <c r="L16999" s="99"/>
      <c r="M16999" s="99"/>
      <c r="N16999" s="99"/>
      <c r="O16999" s="99"/>
      <c r="P16999" s="99"/>
      <c r="Q16999" s="99"/>
      <c r="R16999" s="99"/>
      <c r="S16999" s="99"/>
      <c r="T16999" s="99"/>
      <c r="U16999" s="99"/>
      <c r="V16999" s="99"/>
      <c r="W16999" s="99"/>
      <c r="X16999" s="99"/>
      <c r="Y16999" s="99"/>
      <c r="Z16999" s="99"/>
      <c r="AF16999" s="326"/>
    </row>
    <row r="17000" spans="1:32" x14ac:dyDescent="0.25">
      <c r="A17000" s="44" t="s">
        <v>4249</v>
      </c>
      <c r="B17000" s="44" t="s">
        <v>13136</v>
      </c>
      <c r="C17000" s="45">
        <v>41.25</v>
      </c>
      <c r="D17000" s="45" t="s">
        <v>13565</v>
      </c>
      <c r="E17000" s="46">
        <v>47514</v>
      </c>
      <c r="F17000" s="45"/>
      <c r="G17000" s="93"/>
      <c r="H17000" s="93"/>
      <c r="I17000" s="99"/>
      <c r="J17000" s="99"/>
      <c r="K17000" s="99"/>
      <c r="L17000" s="99"/>
      <c r="M17000" s="99"/>
      <c r="N17000" s="99"/>
      <c r="O17000" s="99"/>
      <c r="P17000" s="99"/>
      <c r="Q17000" s="99"/>
      <c r="R17000" s="99"/>
      <c r="S17000" s="99"/>
      <c r="T17000" s="99"/>
      <c r="U17000" s="99"/>
      <c r="V17000" s="99"/>
      <c r="W17000" s="99"/>
      <c r="X17000" s="99"/>
      <c r="Y17000" s="99"/>
      <c r="Z17000" s="99"/>
      <c r="AF17000" s="326"/>
    </row>
    <row r="17001" spans="1:32" x14ac:dyDescent="0.25">
      <c r="A17001" s="44" t="s">
        <v>1953</v>
      </c>
      <c r="B17001" s="44" t="s">
        <v>1952</v>
      </c>
      <c r="C17001" s="45" t="s">
        <v>8643</v>
      </c>
      <c r="D17001" s="46" t="s">
        <v>13037</v>
      </c>
      <c r="E17001" s="46">
        <v>46234</v>
      </c>
      <c r="AF17001" s="326"/>
    </row>
    <row r="17002" spans="1:32" x14ac:dyDescent="0.25">
      <c r="A17002" s="44" t="s">
        <v>1953</v>
      </c>
      <c r="B17002" s="44" t="s">
        <v>1952</v>
      </c>
      <c r="C17002" s="45" t="s">
        <v>8643</v>
      </c>
      <c r="D17002" s="46" t="s">
        <v>13037</v>
      </c>
      <c r="E17002" s="46">
        <v>46234</v>
      </c>
      <c r="AF17002" s="326"/>
    </row>
    <row r="17003" spans="1:32" x14ac:dyDescent="0.25">
      <c r="A17003" s="44" t="s">
        <v>19846</v>
      </c>
      <c r="B17003" s="44" t="s">
        <v>5639</v>
      </c>
      <c r="C17003" s="45">
        <v>26010401</v>
      </c>
      <c r="D17003" s="45" t="s">
        <v>12340</v>
      </c>
      <c r="E17003" s="45" t="s">
        <v>18836</v>
      </c>
      <c r="AF17003" s="326"/>
    </row>
    <row r="17004" spans="1:32" x14ac:dyDescent="0.25">
      <c r="A17004" s="44" t="s">
        <v>19846</v>
      </c>
      <c r="B17004" s="44" t="s">
        <v>3298</v>
      </c>
      <c r="C17004" s="45">
        <v>26010402</v>
      </c>
      <c r="D17004" s="45" t="s">
        <v>12340</v>
      </c>
      <c r="E17004" s="45" t="s">
        <v>18836</v>
      </c>
      <c r="AF17004" s="326"/>
    </row>
    <row r="17005" spans="1:32" x14ac:dyDescent="0.25">
      <c r="A17005" s="44" t="s">
        <v>14326</v>
      </c>
      <c r="B17005" s="44" t="s">
        <v>5639</v>
      </c>
      <c r="C17005" s="45">
        <v>25010401</v>
      </c>
      <c r="D17005" s="45" t="s">
        <v>12340</v>
      </c>
      <c r="E17005" s="45" t="s">
        <v>13581</v>
      </c>
      <c r="AF17005" s="326"/>
    </row>
    <row r="17006" spans="1:32" x14ac:dyDescent="0.25">
      <c r="A17006" s="44" t="s">
        <v>19847</v>
      </c>
      <c r="B17006" s="44" t="s">
        <v>5639</v>
      </c>
      <c r="C17006" s="45">
        <v>26010401</v>
      </c>
      <c r="D17006" s="45" t="s">
        <v>12340</v>
      </c>
      <c r="E17006" s="45" t="s">
        <v>18836</v>
      </c>
      <c r="AF17006" s="326"/>
    </row>
    <row r="17007" spans="1:32" x14ac:dyDescent="0.25">
      <c r="A17007" s="44" t="s">
        <v>19847</v>
      </c>
      <c r="B17007" s="44" t="s">
        <v>3298</v>
      </c>
      <c r="C17007" s="45">
        <v>26010402</v>
      </c>
      <c r="D17007" s="45" t="s">
        <v>12340</v>
      </c>
      <c r="E17007" s="45" t="s">
        <v>18836</v>
      </c>
      <c r="AF17007" s="326"/>
    </row>
    <row r="17008" spans="1:32" x14ac:dyDescent="0.25">
      <c r="A17008" s="44" t="s">
        <v>19848</v>
      </c>
      <c r="B17008" s="44" t="s">
        <v>5639</v>
      </c>
      <c r="C17008" s="45">
        <v>26010401</v>
      </c>
      <c r="D17008" s="45" t="s">
        <v>12340</v>
      </c>
      <c r="E17008" s="45" t="s">
        <v>18836</v>
      </c>
      <c r="AF17008" s="326"/>
    </row>
    <row r="17009" spans="1:32" x14ac:dyDescent="0.25">
      <c r="A17009" s="44" t="s">
        <v>46</v>
      </c>
      <c r="B17009" s="44" t="s">
        <v>977</v>
      </c>
      <c r="C17009" s="45">
        <v>230805</v>
      </c>
      <c r="D17009" s="45" t="s">
        <v>12340</v>
      </c>
      <c r="E17009" s="45" t="s">
        <v>4380</v>
      </c>
      <c r="AF17009" s="326"/>
    </row>
    <row r="17010" spans="1:32" x14ac:dyDescent="0.25">
      <c r="A17010" s="44" t="s">
        <v>2222</v>
      </c>
      <c r="B17010" s="44" t="s">
        <v>984</v>
      </c>
      <c r="C17010" s="45">
        <v>230806</v>
      </c>
      <c r="D17010" s="45" t="s">
        <v>12340</v>
      </c>
      <c r="E17010" s="45" t="s">
        <v>4380</v>
      </c>
      <c r="AF17010" s="326"/>
    </row>
    <row r="17011" spans="1:32" x14ac:dyDescent="0.25">
      <c r="A17011" s="44" t="s">
        <v>2222</v>
      </c>
      <c r="B17011" s="44" t="s">
        <v>3160</v>
      </c>
      <c r="C17011" s="45">
        <v>230901</v>
      </c>
      <c r="D17011" s="45" t="s">
        <v>12340</v>
      </c>
      <c r="E17011" s="45" t="s">
        <v>8524</v>
      </c>
      <c r="AF17011" s="326"/>
    </row>
    <row r="17012" spans="1:32" x14ac:dyDescent="0.25">
      <c r="A17012" s="44" t="s">
        <v>2222</v>
      </c>
      <c r="B17012" s="44" t="s">
        <v>11301</v>
      </c>
      <c r="C17012" s="45">
        <v>24070301</v>
      </c>
      <c r="D17012" s="45" t="s">
        <v>12340</v>
      </c>
      <c r="E17012" s="45" t="s">
        <v>7992</v>
      </c>
      <c r="AF17012" s="326"/>
    </row>
    <row r="17013" spans="1:32" x14ac:dyDescent="0.25">
      <c r="A17013" s="44" t="s">
        <v>19849</v>
      </c>
      <c r="B17013" s="44" t="s">
        <v>5639</v>
      </c>
      <c r="C17013" s="45">
        <v>26010401</v>
      </c>
      <c r="D17013" s="45" t="s">
        <v>12340</v>
      </c>
      <c r="E17013" s="45" t="s">
        <v>18836</v>
      </c>
      <c r="AF17013" s="326"/>
    </row>
    <row r="17014" spans="1:32" x14ac:dyDescent="0.25">
      <c r="A17014" s="44" t="s">
        <v>19849</v>
      </c>
      <c r="B17014" s="44" t="s">
        <v>3298</v>
      </c>
      <c r="C17014" s="45">
        <v>26010402</v>
      </c>
      <c r="D17014" s="45" t="s">
        <v>12340</v>
      </c>
      <c r="E17014" s="45" t="s">
        <v>18836</v>
      </c>
      <c r="AF17014" s="326"/>
    </row>
    <row r="17015" spans="1:32" x14ac:dyDescent="0.25">
      <c r="A17015" s="44" t="s">
        <v>13806</v>
      </c>
      <c r="B17015" s="44" t="s">
        <v>5639</v>
      </c>
      <c r="C17015" s="45">
        <v>23010401</v>
      </c>
      <c r="D17015" s="45" t="s">
        <v>12340</v>
      </c>
      <c r="E17015" s="45" t="s">
        <v>5640</v>
      </c>
      <c r="AF17015" s="326"/>
    </row>
    <row r="17016" spans="1:32" x14ac:dyDescent="0.25">
      <c r="A17016" s="44" t="s">
        <v>13806</v>
      </c>
      <c r="B17016" s="44" t="s">
        <v>3298</v>
      </c>
      <c r="C17016" s="45">
        <v>23010402</v>
      </c>
      <c r="D17016" s="45" t="s">
        <v>12340</v>
      </c>
      <c r="E17016" s="45" t="s">
        <v>5640</v>
      </c>
      <c r="AF17016" s="326"/>
    </row>
    <row r="17017" spans="1:32" x14ac:dyDescent="0.25">
      <c r="A17017" s="135" t="s">
        <v>6317</v>
      </c>
      <c r="B17017" s="131" t="s">
        <v>6315</v>
      </c>
      <c r="C17017" s="96" t="s">
        <v>6316</v>
      </c>
      <c r="D17017" s="96" t="s">
        <v>1250</v>
      </c>
      <c r="E17017" s="112">
        <v>46235</v>
      </c>
      <c r="F17017" s="93"/>
      <c r="G17017" s="93"/>
      <c r="H17017" s="93"/>
      <c r="I17017" s="99"/>
      <c r="J17017" s="99"/>
      <c r="K17017" s="99"/>
      <c r="L17017" s="44"/>
      <c r="M17017" s="44"/>
      <c r="N17017" s="99"/>
      <c r="O17017" s="99"/>
      <c r="P17017" s="99"/>
      <c r="Q17017" s="99"/>
      <c r="R17017" s="99"/>
      <c r="S17017" s="99"/>
      <c r="T17017" s="99"/>
      <c r="U17017" s="99"/>
      <c r="V17017" s="99"/>
      <c r="W17017" s="99"/>
      <c r="X17017" s="99"/>
      <c r="Y17017" s="99"/>
      <c r="Z17017" s="99"/>
      <c r="AA17017" s="380"/>
      <c r="AF17017" s="326"/>
    </row>
    <row r="17018" spans="1:32" x14ac:dyDescent="0.25">
      <c r="A17018" s="256" t="s">
        <v>904</v>
      </c>
      <c r="B17018" s="256" t="s">
        <v>5910</v>
      </c>
      <c r="C17018" s="53" t="s">
        <v>6017</v>
      </c>
      <c r="D17018" s="93" t="s">
        <v>5891</v>
      </c>
      <c r="E17018" s="257">
        <v>46488</v>
      </c>
      <c r="F17018" s="93"/>
      <c r="G17018" s="93"/>
      <c r="H17018" s="93"/>
      <c r="I17018" s="99"/>
      <c r="J17018" s="99"/>
      <c r="K17018" s="99"/>
      <c r="L17018" s="99"/>
      <c r="M17018" s="99"/>
      <c r="N17018" s="99"/>
      <c r="O17018" s="99"/>
      <c r="P17018" s="99"/>
      <c r="Q17018" s="99"/>
      <c r="R17018" s="99"/>
      <c r="S17018" s="99"/>
      <c r="T17018" s="99"/>
      <c r="U17018" s="99"/>
      <c r="V17018" s="99"/>
      <c r="W17018" s="99"/>
      <c r="X17018" s="99"/>
      <c r="Y17018" s="99"/>
      <c r="Z17018" s="99"/>
      <c r="AF17018" s="326"/>
    </row>
    <row r="17019" spans="1:32" x14ac:dyDescent="0.3">
      <c r="A17019" s="372" t="s">
        <v>904</v>
      </c>
      <c r="B17019" s="372" t="s">
        <v>1219</v>
      </c>
      <c r="C17019" s="125" t="s">
        <v>9359</v>
      </c>
      <c r="D17019" s="32" t="s">
        <v>20621</v>
      </c>
      <c r="E17019" s="125" t="s">
        <v>9349</v>
      </c>
      <c r="F17019" s="125" t="s">
        <v>1236</v>
      </c>
      <c r="G17019" s="125" t="s">
        <v>1237</v>
      </c>
      <c r="AF17019" s="326"/>
    </row>
    <row r="17020" spans="1:32" x14ac:dyDescent="0.25">
      <c r="A17020" s="44" t="s">
        <v>904</v>
      </c>
      <c r="B17020" s="44" t="s">
        <v>3158</v>
      </c>
      <c r="C17020" s="45">
        <v>230403</v>
      </c>
      <c r="D17020" s="45" t="s">
        <v>12340</v>
      </c>
      <c r="E17020" s="45" t="s">
        <v>7925</v>
      </c>
      <c r="AF17020" s="326"/>
    </row>
    <row r="17021" spans="1:32" x14ac:dyDescent="0.25">
      <c r="A17021" s="44" t="s">
        <v>430</v>
      </c>
      <c r="B17021" s="92" t="s">
        <v>10390</v>
      </c>
      <c r="C17021" s="56" t="s">
        <v>10120</v>
      </c>
      <c r="D17021" s="146" t="s">
        <v>10389</v>
      </c>
      <c r="E17021" s="107">
        <v>45838</v>
      </c>
      <c r="F17021" s="93"/>
      <c r="G17021" s="93"/>
      <c r="H17021" s="93"/>
      <c r="I17021" s="99"/>
      <c r="J17021" s="99"/>
      <c r="K17021" s="99"/>
      <c r="L17021" s="44"/>
      <c r="M17021" s="44"/>
      <c r="N17021" s="99"/>
      <c r="O17021" s="99"/>
      <c r="P17021" s="99"/>
      <c r="Q17021" s="99"/>
      <c r="R17021" s="99"/>
      <c r="S17021" s="99"/>
      <c r="T17021" s="99"/>
      <c r="U17021" s="99"/>
      <c r="V17021" s="99"/>
      <c r="W17021" s="99"/>
      <c r="X17021" s="99"/>
      <c r="Y17021" s="99"/>
      <c r="Z17021" s="99"/>
      <c r="AF17021" s="326"/>
    </row>
    <row r="17022" spans="1:32" x14ac:dyDescent="0.25">
      <c r="A17022" s="44" t="s">
        <v>430</v>
      </c>
      <c r="B17022" s="44" t="s">
        <v>20338</v>
      </c>
      <c r="C17022" s="45" t="s">
        <v>8812</v>
      </c>
      <c r="D17022" s="32" t="s">
        <v>12570</v>
      </c>
      <c r="E17022" s="46">
        <v>46387</v>
      </c>
      <c r="AF17022" s="326"/>
    </row>
    <row r="17023" spans="1:32" x14ac:dyDescent="0.25">
      <c r="A17023" s="44" t="s">
        <v>430</v>
      </c>
      <c r="B17023" s="44" t="s">
        <v>20368</v>
      </c>
      <c r="C17023" s="45" t="s">
        <v>5829</v>
      </c>
      <c r="D17023" s="32" t="s">
        <v>12570</v>
      </c>
      <c r="E17023" s="46">
        <v>46507</v>
      </c>
      <c r="AF17023" s="326"/>
    </row>
    <row r="17024" spans="1:32" x14ac:dyDescent="0.25">
      <c r="A17024" s="135" t="s">
        <v>430</v>
      </c>
      <c r="B17024" s="131" t="s">
        <v>6197</v>
      </c>
      <c r="C17024" s="96" t="s">
        <v>6198</v>
      </c>
      <c r="D17024" s="96" t="s">
        <v>1250</v>
      </c>
      <c r="E17024" s="112">
        <v>46235</v>
      </c>
      <c r="F17024" s="93"/>
      <c r="G17024" s="93"/>
      <c r="H17024" s="93"/>
      <c r="I17024" s="99"/>
      <c r="J17024" s="99"/>
      <c r="K17024" s="99"/>
      <c r="L17024" s="44"/>
      <c r="M17024" s="44"/>
      <c r="N17024" s="99"/>
      <c r="O17024" s="99"/>
      <c r="P17024" s="99"/>
      <c r="Q17024" s="99"/>
      <c r="R17024" s="99"/>
      <c r="S17024" s="99"/>
      <c r="T17024" s="99"/>
      <c r="U17024" s="99"/>
      <c r="V17024" s="99"/>
      <c r="W17024" s="99"/>
      <c r="X17024" s="99"/>
      <c r="Y17024" s="99"/>
      <c r="Z17024" s="99"/>
      <c r="AA17024" s="380"/>
      <c r="AF17024" s="326"/>
    </row>
    <row r="17025" spans="1:32" x14ac:dyDescent="0.3">
      <c r="A17025" s="372" t="s">
        <v>3253</v>
      </c>
      <c r="B17025" s="372" t="s">
        <v>11985</v>
      </c>
      <c r="C17025" s="125" t="s">
        <v>11986</v>
      </c>
      <c r="D17025" s="32" t="s">
        <v>20621</v>
      </c>
      <c r="E17025" s="125" t="s">
        <v>5452</v>
      </c>
      <c r="F17025" s="125" t="s">
        <v>1237</v>
      </c>
      <c r="G17025" s="125" t="s">
        <v>1237</v>
      </c>
      <c r="AF17025" s="326"/>
    </row>
    <row r="17026" spans="1:32" x14ac:dyDescent="0.3">
      <c r="A17026" s="372" t="s">
        <v>3253</v>
      </c>
      <c r="B17026" s="372" t="s">
        <v>11983</v>
      </c>
      <c r="C17026" s="125" t="s">
        <v>11984</v>
      </c>
      <c r="D17026" s="32" t="s">
        <v>20621</v>
      </c>
      <c r="E17026" s="125" t="s">
        <v>5452</v>
      </c>
      <c r="F17026" s="125" t="s">
        <v>1237</v>
      </c>
      <c r="G17026" s="125" t="s">
        <v>1237</v>
      </c>
      <c r="AF17026" s="326"/>
    </row>
    <row r="17027" spans="1:32" x14ac:dyDescent="0.3">
      <c r="A17027" s="372" t="s">
        <v>3253</v>
      </c>
      <c r="B17027" s="372" t="s">
        <v>14356</v>
      </c>
      <c r="C17027" s="125" t="s">
        <v>14357</v>
      </c>
      <c r="D17027" s="32" t="s">
        <v>20621</v>
      </c>
      <c r="E17027" s="125" t="s">
        <v>13567</v>
      </c>
      <c r="F17027" s="125" t="s">
        <v>1237</v>
      </c>
      <c r="G17027" s="125" t="s">
        <v>1237</v>
      </c>
      <c r="AF17027" s="326"/>
    </row>
    <row r="17028" spans="1:32" x14ac:dyDescent="0.3">
      <c r="A17028" s="372" t="s">
        <v>12085</v>
      </c>
      <c r="B17028" s="372" t="s">
        <v>3578</v>
      </c>
      <c r="C17028" s="125" t="s">
        <v>11923</v>
      </c>
      <c r="D17028" s="32" t="s">
        <v>20621</v>
      </c>
      <c r="E17028" s="125" t="s">
        <v>2686</v>
      </c>
      <c r="F17028" s="125" t="s">
        <v>1236</v>
      </c>
      <c r="G17028" s="125" t="s">
        <v>1237</v>
      </c>
      <c r="AF17028" s="326"/>
    </row>
    <row r="17029" spans="1:32" x14ac:dyDescent="0.3">
      <c r="A17029" s="372" t="s">
        <v>12085</v>
      </c>
      <c r="B17029" s="372" t="s">
        <v>5064</v>
      </c>
      <c r="C17029" s="125" t="s">
        <v>16873</v>
      </c>
      <c r="D17029" s="32" t="s">
        <v>20621</v>
      </c>
      <c r="E17029" s="125" t="s">
        <v>10638</v>
      </c>
      <c r="F17029" s="125" t="s">
        <v>1236</v>
      </c>
      <c r="G17029" s="125" t="s">
        <v>1237</v>
      </c>
      <c r="AF17029" s="326"/>
    </row>
    <row r="17030" spans="1:32" x14ac:dyDescent="0.25">
      <c r="A17030" s="44" t="s">
        <v>11723</v>
      </c>
      <c r="B17030" s="44" t="s">
        <v>11372</v>
      </c>
      <c r="C17030" s="45">
        <v>240704</v>
      </c>
      <c r="D17030" s="45" t="s">
        <v>12340</v>
      </c>
      <c r="E17030" s="45" t="s">
        <v>5452</v>
      </c>
      <c r="AF17030" s="326"/>
    </row>
    <row r="17031" spans="1:32" x14ac:dyDescent="0.3">
      <c r="A17031" s="372" t="s">
        <v>17567</v>
      </c>
      <c r="B17031" s="372" t="s">
        <v>1209</v>
      </c>
      <c r="C17031" s="125" t="s">
        <v>8691</v>
      </c>
      <c r="D17031" s="32" t="s">
        <v>20621</v>
      </c>
      <c r="E17031" s="125" t="s">
        <v>8524</v>
      </c>
      <c r="F17031" s="125" t="s">
        <v>1236</v>
      </c>
      <c r="G17031" s="125" t="s">
        <v>1237</v>
      </c>
      <c r="AF17031" s="326"/>
    </row>
    <row r="17032" spans="1:32" x14ac:dyDescent="0.3">
      <c r="A17032" s="372" t="s">
        <v>17567</v>
      </c>
      <c r="B17032" s="372" t="s">
        <v>1201</v>
      </c>
      <c r="C17032" s="125" t="s">
        <v>11031</v>
      </c>
      <c r="D17032" s="32" t="s">
        <v>20621</v>
      </c>
      <c r="E17032" s="125" t="s">
        <v>5452</v>
      </c>
      <c r="F17032" s="125" t="s">
        <v>1236</v>
      </c>
      <c r="G17032" s="125" t="s">
        <v>1237</v>
      </c>
      <c r="AF17032" s="326"/>
    </row>
    <row r="17033" spans="1:32" x14ac:dyDescent="0.3">
      <c r="A17033" s="372" t="s">
        <v>17567</v>
      </c>
      <c r="B17033" s="372" t="s">
        <v>12349</v>
      </c>
      <c r="C17033" s="125" t="s">
        <v>12350</v>
      </c>
      <c r="D17033" s="32" t="s">
        <v>20621</v>
      </c>
      <c r="E17033" s="125" t="s">
        <v>5075</v>
      </c>
      <c r="F17033" s="125" t="s">
        <v>1236</v>
      </c>
      <c r="G17033" s="125" t="s">
        <v>1237</v>
      </c>
      <c r="AF17033" s="326"/>
    </row>
    <row r="17034" spans="1:32" x14ac:dyDescent="0.25">
      <c r="A17034" s="44" t="s">
        <v>17775</v>
      </c>
      <c r="B17034" s="44" t="s">
        <v>164</v>
      </c>
      <c r="C17034" s="45" t="s">
        <v>5143</v>
      </c>
      <c r="D17034" s="46" t="s">
        <v>13037</v>
      </c>
      <c r="E17034" s="46">
        <v>46285</v>
      </c>
      <c r="AF17034" s="326"/>
    </row>
    <row r="17035" spans="1:32" x14ac:dyDescent="0.25">
      <c r="A17035" s="44" t="s">
        <v>17775</v>
      </c>
      <c r="B17035" s="44" t="s">
        <v>164</v>
      </c>
      <c r="C17035" s="45" t="s">
        <v>5143</v>
      </c>
      <c r="D17035" s="46" t="s">
        <v>13037</v>
      </c>
      <c r="E17035" s="46">
        <v>46285</v>
      </c>
      <c r="AF17035" s="326"/>
    </row>
    <row r="17036" spans="1:32" x14ac:dyDescent="0.25">
      <c r="A17036" s="44" t="s">
        <v>17775</v>
      </c>
      <c r="B17036" s="44" t="s">
        <v>164</v>
      </c>
      <c r="C17036" s="45" t="s">
        <v>5143</v>
      </c>
      <c r="D17036" s="46" t="s">
        <v>13037</v>
      </c>
      <c r="E17036" s="46">
        <v>46285</v>
      </c>
      <c r="AF17036" s="326"/>
    </row>
    <row r="17037" spans="1:32" x14ac:dyDescent="0.25">
      <c r="A17037" s="44" t="s">
        <v>17775</v>
      </c>
      <c r="B17037" s="44" t="s">
        <v>164</v>
      </c>
      <c r="C17037" s="45" t="s">
        <v>5143</v>
      </c>
      <c r="D17037" s="46" t="s">
        <v>13037</v>
      </c>
      <c r="E17037" s="46">
        <v>46285</v>
      </c>
      <c r="AF17037" s="326"/>
    </row>
    <row r="17038" spans="1:32" x14ac:dyDescent="0.25">
      <c r="A17038" s="44" t="s">
        <v>17775</v>
      </c>
      <c r="B17038" s="44" t="s">
        <v>164</v>
      </c>
      <c r="C17038" s="45" t="s">
        <v>5143</v>
      </c>
      <c r="D17038" s="46" t="s">
        <v>13037</v>
      </c>
      <c r="E17038" s="46">
        <v>46285</v>
      </c>
      <c r="AF17038" s="326"/>
    </row>
    <row r="17039" spans="1:32" x14ac:dyDescent="0.25">
      <c r="A17039" s="44" t="s">
        <v>17775</v>
      </c>
      <c r="B17039" s="44" t="s">
        <v>164</v>
      </c>
      <c r="C17039" s="45" t="s">
        <v>5143</v>
      </c>
      <c r="D17039" s="46" t="s">
        <v>13037</v>
      </c>
      <c r="E17039" s="46">
        <v>46285</v>
      </c>
      <c r="AF17039" s="326"/>
    </row>
    <row r="17040" spans="1:32" x14ac:dyDescent="0.25">
      <c r="A17040" s="44" t="s">
        <v>17775</v>
      </c>
      <c r="B17040" s="44" t="s">
        <v>164</v>
      </c>
      <c r="C17040" s="45" t="s">
        <v>17776</v>
      </c>
      <c r="D17040" s="46" t="s">
        <v>13037</v>
      </c>
      <c r="E17040" s="46">
        <v>46274</v>
      </c>
      <c r="AF17040" s="326"/>
    </row>
    <row r="17041" spans="1:32" x14ac:dyDescent="0.25">
      <c r="A17041" s="44" t="s">
        <v>17775</v>
      </c>
      <c r="B17041" s="44" t="s">
        <v>164</v>
      </c>
      <c r="C17041" s="45" t="s">
        <v>17776</v>
      </c>
      <c r="D17041" s="46" t="s">
        <v>13037</v>
      </c>
      <c r="E17041" s="46">
        <v>46274</v>
      </c>
      <c r="AF17041" s="326"/>
    </row>
    <row r="17042" spans="1:32" x14ac:dyDescent="0.25">
      <c r="A17042" s="44" t="s">
        <v>17775</v>
      </c>
      <c r="B17042" s="44" t="s">
        <v>164</v>
      </c>
      <c r="C17042" s="45" t="s">
        <v>17776</v>
      </c>
      <c r="D17042" s="46" t="s">
        <v>13037</v>
      </c>
      <c r="E17042" s="46">
        <v>46274</v>
      </c>
      <c r="AF17042" s="326"/>
    </row>
    <row r="17043" spans="1:32" x14ac:dyDescent="0.25">
      <c r="A17043" s="44" t="s">
        <v>17775</v>
      </c>
      <c r="B17043" s="44" t="s">
        <v>164</v>
      </c>
      <c r="C17043" s="45" t="s">
        <v>17776</v>
      </c>
      <c r="D17043" s="46" t="s">
        <v>13037</v>
      </c>
      <c r="E17043" s="46">
        <v>46274</v>
      </c>
      <c r="AF17043" s="326"/>
    </row>
    <row r="17044" spans="1:32" x14ac:dyDescent="0.25">
      <c r="A17044" s="44" t="s">
        <v>17775</v>
      </c>
      <c r="B17044" s="44" t="s">
        <v>164</v>
      </c>
      <c r="C17044" s="45" t="s">
        <v>17776</v>
      </c>
      <c r="D17044" s="46" t="s">
        <v>13037</v>
      </c>
      <c r="E17044" s="46">
        <v>46274</v>
      </c>
      <c r="AF17044" s="326"/>
    </row>
    <row r="17045" spans="1:32" x14ac:dyDescent="0.25">
      <c r="A17045" s="44" t="s">
        <v>17775</v>
      </c>
      <c r="B17045" s="44" t="s">
        <v>164</v>
      </c>
      <c r="C17045" s="45" t="s">
        <v>17776</v>
      </c>
      <c r="D17045" s="46" t="s">
        <v>13037</v>
      </c>
      <c r="E17045" s="46">
        <v>46274</v>
      </c>
      <c r="AF17045" s="326"/>
    </row>
    <row r="17046" spans="1:32" x14ac:dyDescent="0.25">
      <c r="A17046" s="44" t="s">
        <v>17775</v>
      </c>
      <c r="B17046" s="44" t="s">
        <v>164</v>
      </c>
      <c r="C17046" s="45" t="s">
        <v>17776</v>
      </c>
      <c r="D17046" s="46" t="s">
        <v>13037</v>
      </c>
      <c r="E17046" s="46">
        <v>46274</v>
      </c>
      <c r="AF17046" s="326"/>
    </row>
    <row r="17047" spans="1:32" x14ac:dyDescent="0.25">
      <c r="A17047" s="44" t="s">
        <v>17866</v>
      </c>
      <c r="B17047" s="44" t="s">
        <v>20346</v>
      </c>
      <c r="C17047" s="45" t="s">
        <v>17861</v>
      </c>
      <c r="D17047" s="32" t="s">
        <v>12570</v>
      </c>
      <c r="E17047" s="46">
        <v>46418</v>
      </c>
      <c r="AF17047" s="326"/>
    </row>
    <row r="17048" spans="1:32" x14ac:dyDescent="0.25">
      <c r="A17048" s="44" t="s">
        <v>11724</v>
      </c>
      <c r="B17048" s="44" t="s">
        <v>11296</v>
      </c>
      <c r="C17048" s="45">
        <v>240402</v>
      </c>
      <c r="D17048" s="45" t="s">
        <v>12340</v>
      </c>
      <c r="E17048" s="45" t="s">
        <v>5311</v>
      </c>
      <c r="AF17048" s="326"/>
    </row>
    <row r="17049" spans="1:32" x14ac:dyDescent="0.3">
      <c r="A17049" s="372" t="s">
        <v>4250</v>
      </c>
      <c r="B17049" s="372" t="s">
        <v>12354</v>
      </c>
      <c r="C17049" s="125" t="s">
        <v>12187</v>
      </c>
      <c r="D17049" s="32" t="s">
        <v>20621</v>
      </c>
      <c r="E17049" s="125" t="s">
        <v>5239</v>
      </c>
      <c r="F17049" s="125" t="s">
        <v>1236</v>
      </c>
      <c r="G17049" s="125" t="s">
        <v>1237</v>
      </c>
      <c r="AF17049" s="326"/>
    </row>
    <row r="17050" spans="1:32" x14ac:dyDescent="0.25">
      <c r="A17050" s="44" t="s">
        <v>13994</v>
      </c>
      <c r="B17050" s="44" t="s">
        <v>13977</v>
      </c>
      <c r="C17050" s="45" t="s">
        <v>13995</v>
      </c>
      <c r="D17050" s="46" t="s">
        <v>13037</v>
      </c>
      <c r="E17050" s="46">
        <v>46401</v>
      </c>
      <c r="AF17050" s="326"/>
    </row>
    <row r="17051" spans="1:32" x14ac:dyDescent="0.25">
      <c r="A17051" s="44" t="s">
        <v>2839</v>
      </c>
      <c r="B17051" s="44" t="s">
        <v>20338</v>
      </c>
      <c r="C17051" s="45" t="s">
        <v>8812</v>
      </c>
      <c r="D17051" s="32" t="s">
        <v>12570</v>
      </c>
      <c r="E17051" s="46">
        <v>46387</v>
      </c>
      <c r="AF17051" s="326"/>
    </row>
    <row r="17052" spans="1:32" x14ac:dyDescent="0.25">
      <c r="A17052" s="44" t="s">
        <v>13483</v>
      </c>
      <c r="B17052" s="44" t="s">
        <v>13127</v>
      </c>
      <c r="C17052" s="45">
        <v>13.25</v>
      </c>
      <c r="D17052" s="45" t="s">
        <v>13565</v>
      </c>
      <c r="E17052" s="46">
        <v>47664</v>
      </c>
      <c r="F17052" s="45"/>
      <c r="G17052" s="93"/>
      <c r="H17052" s="93"/>
      <c r="I17052" s="99"/>
      <c r="J17052" s="99"/>
      <c r="K17052" s="99"/>
      <c r="L17052" s="99"/>
      <c r="M17052" s="99"/>
      <c r="N17052" s="99"/>
      <c r="O17052" s="99"/>
      <c r="P17052" s="99"/>
      <c r="Q17052" s="99"/>
      <c r="R17052" s="99"/>
      <c r="S17052" s="99"/>
      <c r="T17052" s="99"/>
      <c r="U17052" s="99"/>
      <c r="V17052" s="99"/>
      <c r="W17052" s="99"/>
      <c r="X17052" s="99"/>
      <c r="Y17052" s="99"/>
      <c r="Z17052" s="99"/>
      <c r="AF17052" s="326"/>
    </row>
    <row r="17053" spans="1:32" x14ac:dyDescent="0.3">
      <c r="A17053" s="372" t="s">
        <v>8772</v>
      </c>
      <c r="B17053" s="372" t="s">
        <v>8720</v>
      </c>
      <c r="C17053" s="125" t="s">
        <v>8721</v>
      </c>
      <c r="D17053" s="32" t="s">
        <v>20621</v>
      </c>
      <c r="E17053" s="125" t="s">
        <v>8524</v>
      </c>
      <c r="F17053" s="125" t="s">
        <v>1236</v>
      </c>
      <c r="G17053" s="125" t="s">
        <v>1237</v>
      </c>
      <c r="AF17053" s="326"/>
    </row>
    <row r="17054" spans="1:32" x14ac:dyDescent="0.25">
      <c r="A17054" s="114" t="s">
        <v>2101</v>
      </c>
      <c r="B17054" s="114" t="s">
        <v>2102</v>
      </c>
      <c r="C17054" s="106" t="s">
        <v>9411</v>
      </c>
      <c r="D17054" s="93" t="s">
        <v>1443</v>
      </c>
      <c r="E17054" s="115">
        <v>46996</v>
      </c>
      <c r="F17054" s="93"/>
      <c r="G17054" s="93"/>
      <c r="H17054" s="93"/>
      <c r="I17054" s="99"/>
      <c r="J17054" s="99"/>
      <c r="K17054" s="99"/>
      <c r="L17054" s="44"/>
      <c r="M17054" s="44"/>
      <c r="N17054" s="99"/>
      <c r="O17054" s="99"/>
      <c r="P17054" s="99"/>
      <c r="Q17054" s="99"/>
      <c r="R17054" s="99"/>
      <c r="S17054" s="99"/>
      <c r="T17054" s="99"/>
      <c r="U17054" s="99"/>
      <c r="V17054" s="99"/>
      <c r="W17054" s="99"/>
      <c r="X17054" s="99"/>
      <c r="Y17054" s="99"/>
      <c r="Z17054" s="99"/>
      <c r="AF17054" s="326"/>
    </row>
    <row r="17055" spans="1:32" x14ac:dyDescent="0.3">
      <c r="A17055" s="372" t="s">
        <v>12086</v>
      </c>
      <c r="B17055" s="372" t="s">
        <v>3578</v>
      </c>
      <c r="C17055" s="125" t="s">
        <v>11923</v>
      </c>
      <c r="D17055" s="32" t="s">
        <v>20621</v>
      </c>
      <c r="E17055" s="125" t="s">
        <v>2686</v>
      </c>
      <c r="F17055" s="125" t="s">
        <v>1236</v>
      </c>
      <c r="G17055" s="125" t="s">
        <v>1237</v>
      </c>
      <c r="AF17055" s="326"/>
    </row>
    <row r="17056" spans="1:32" x14ac:dyDescent="0.25">
      <c r="A17056" s="44" t="s">
        <v>539</v>
      </c>
      <c r="B17056" s="44" t="s">
        <v>20368</v>
      </c>
      <c r="C17056" s="45" t="s">
        <v>5829</v>
      </c>
      <c r="D17056" s="32" t="s">
        <v>12570</v>
      </c>
      <c r="E17056" s="46">
        <v>46507</v>
      </c>
      <c r="AF17056" s="326"/>
    </row>
    <row r="17057" spans="1:32" x14ac:dyDescent="0.25">
      <c r="A17057" s="44" t="s">
        <v>905</v>
      </c>
      <c r="B17057" s="44" t="s">
        <v>3275</v>
      </c>
      <c r="C17057" s="45">
        <v>210101</v>
      </c>
      <c r="D17057" s="45" t="s">
        <v>12340</v>
      </c>
      <c r="E17057" s="45" t="s">
        <v>3276</v>
      </c>
      <c r="AF17057" s="326"/>
    </row>
    <row r="17058" spans="1:32" x14ac:dyDescent="0.25">
      <c r="A17058" s="44" t="s">
        <v>7251</v>
      </c>
      <c r="B17058" s="44" t="s">
        <v>7250</v>
      </c>
      <c r="C17058" s="45" t="s">
        <v>8029</v>
      </c>
      <c r="D17058" s="45" t="s">
        <v>12177</v>
      </c>
      <c r="E17058" s="45" t="s">
        <v>7925</v>
      </c>
      <c r="F17058" s="93"/>
      <c r="G17058" s="93"/>
      <c r="H17058" s="93"/>
      <c r="I17058" s="99"/>
      <c r="J17058" s="99"/>
      <c r="K17058" s="99"/>
      <c r="L17058" s="99"/>
      <c r="M17058" s="99"/>
      <c r="N17058" s="99"/>
      <c r="O17058" s="99"/>
      <c r="P17058" s="99"/>
      <c r="Q17058" s="99"/>
      <c r="R17058" s="99"/>
      <c r="S17058" s="99"/>
      <c r="T17058" s="99"/>
      <c r="U17058" s="99"/>
      <c r="V17058" s="99"/>
      <c r="W17058" s="99"/>
      <c r="X17058" s="99"/>
      <c r="Y17058" s="99"/>
      <c r="Z17058" s="99"/>
      <c r="AF17058" s="326"/>
    </row>
    <row r="17059" spans="1:32" x14ac:dyDescent="0.25">
      <c r="A17059" s="44" t="s">
        <v>7251</v>
      </c>
      <c r="B17059" s="44" t="s">
        <v>7250</v>
      </c>
      <c r="C17059" s="45" t="s">
        <v>8029</v>
      </c>
      <c r="D17059" s="93" t="s">
        <v>18817</v>
      </c>
      <c r="E17059" s="45" t="s">
        <v>7925</v>
      </c>
      <c r="F17059" s="379"/>
      <c r="G17059" s="379"/>
      <c r="H17059" s="379"/>
      <c r="I17059" s="380"/>
      <c r="J17059" s="380"/>
      <c r="K17059" s="380"/>
      <c r="L17059" s="380"/>
      <c r="M17059" s="380"/>
      <c r="N17059" s="380"/>
      <c r="O17059" s="380"/>
      <c r="P17059" s="380"/>
      <c r="Q17059" s="380"/>
      <c r="R17059" s="380"/>
      <c r="S17059" s="380"/>
      <c r="T17059" s="380"/>
      <c r="U17059" s="380"/>
      <c r="V17059" s="380"/>
      <c r="W17059" s="380"/>
      <c r="X17059" s="380"/>
      <c r="Y17059" s="380"/>
      <c r="Z17059" s="380"/>
      <c r="AA17059" s="380"/>
      <c r="AF17059" s="326"/>
    </row>
    <row r="17060" spans="1:32" x14ac:dyDescent="0.25">
      <c r="A17060" s="103" t="s">
        <v>3002</v>
      </c>
      <c r="B17060" s="103" t="s">
        <v>2708</v>
      </c>
      <c r="C17060" s="147" t="s">
        <v>16732</v>
      </c>
      <c r="D17060" s="147" t="s">
        <v>1808</v>
      </c>
      <c r="E17060" s="116">
        <v>46134</v>
      </c>
      <c r="F17060" s="93"/>
      <c r="G17060" s="93"/>
      <c r="H17060" s="93"/>
      <c r="I17060" s="99"/>
      <c r="J17060" s="99"/>
      <c r="K17060" s="99"/>
      <c r="L17060" s="44"/>
      <c r="M17060" s="44"/>
      <c r="N17060" s="99"/>
      <c r="O17060" s="99"/>
      <c r="P17060" s="99"/>
      <c r="Q17060" s="99"/>
      <c r="R17060" s="99"/>
      <c r="S17060" s="99"/>
      <c r="T17060" s="99"/>
      <c r="U17060" s="99"/>
      <c r="V17060" s="99"/>
      <c r="W17060" s="99"/>
      <c r="X17060" s="99"/>
      <c r="Y17060" s="99"/>
      <c r="Z17060" s="99"/>
      <c r="AA17060" s="380"/>
      <c r="AF17060" s="326"/>
    </row>
    <row r="17061" spans="1:32" x14ac:dyDescent="0.25">
      <c r="A17061" s="360" t="s">
        <v>14070</v>
      </c>
      <c r="B17061" s="92" t="s">
        <v>14075</v>
      </c>
      <c r="C17061" s="93" t="s">
        <v>14076</v>
      </c>
      <c r="D17061" s="93" t="s">
        <v>1250</v>
      </c>
      <c r="E17061" s="94">
        <v>47223</v>
      </c>
      <c r="F17061" s="93"/>
      <c r="G17061" s="93"/>
      <c r="H17061" s="93"/>
      <c r="I17061" s="99"/>
      <c r="J17061" s="99"/>
      <c r="K17061" s="99"/>
      <c r="L17061" s="99"/>
      <c r="M17061" s="99"/>
      <c r="N17061" s="99"/>
      <c r="O17061" s="99"/>
      <c r="P17061" s="99"/>
      <c r="Q17061" s="99"/>
      <c r="R17061" s="99"/>
      <c r="S17061" s="99"/>
      <c r="T17061" s="99"/>
      <c r="U17061" s="99"/>
      <c r="V17061" s="99"/>
      <c r="W17061" s="99"/>
      <c r="X17061" s="99"/>
      <c r="Y17061" s="99"/>
      <c r="Z17061" s="99"/>
      <c r="AF17061" s="326"/>
    </row>
    <row r="17062" spans="1:32" x14ac:dyDescent="0.3">
      <c r="A17062" s="372" t="s">
        <v>8773</v>
      </c>
      <c r="B17062" s="372" t="s">
        <v>8693</v>
      </c>
      <c r="C17062" s="125" t="s">
        <v>8694</v>
      </c>
      <c r="D17062" s="32" t="s">
        <v>20621</v>
      </c>
      <c r="E17062" s="125" t="s">
        <v>8524</v>
      </c>
      <c r="F17062" s="125" t="s">
        <v>1236</v>
      </c>
      <c r="G17062" s="125" t="s">
        <v>1237</v>
      </c>
      <c r="AF17062" s="326"/>
    </row>
    <row r="17063" spans="1:32" x14ac:dyDescent="0.3">
      <c r="A17063" s="372" t="s">
        <v>8773</v>
      </c>
      <c r="B17063" s="372" t="s">
        <v>1219</v>
      </c>
      <c r="C17063" s="125" t="s">
        <v>9359</v>
      </c>
      <c r="D17063" s="32" t="s">
        <v>20621</v>
      </c>
      <c r="E17063" s="125" t="s">
        <v>9349</v>
      </c>
      <c r="F17063" s="125" t="s">
        <v>1236</v>
      </c>
      <c r="G17063" s="125" t="s">
        <v>1237</v>
      </c>
      <c r="AF17063" s="326"/>
    </row>
    <row r="17064" spans="1:32" x14ac:dyDescent="0.25">
      <c r="A17064" s="44" t="s">
        <v>10474</v>
      </c>
      <c r="B17064" s="44" t="s">
        <v>20364</v>
      </c>
      <c r="C17064" s="45" t="s">
        <v>10105</v>
      </c>
      <c r="D17064" s="32" t="s">
        <v>12570</v>
      </c>
      <c r="E17064" s="46">
        <v>46507</v>
      </c>
      <c r="AF17064" s="326"/>
    </row>
    <row r="17065" spans="1:32" x14ac:dyDescent="0.25">
      <c r="A17065" s="44" t="s">
        <v>10340</v>
      </c>
      <c r="B17065" s="92" t="s">
        <v>10390</v>
      </c>
      <c r="C17065" s="371" t="s">
        <v>10122</v>
      </c>
      <c r="D17065" s="146" t="s">
        <v>10389</v>
      </c>
      <c r="E17065" s="107">
        <v>45838</v>
      </c>
      <c r="F17065" s="93"/>
      <c r="G17065" s="93"/>
      <c r="H17065" s="93"/>
      <c r="I17065" s="99"/>
      <c r="J17065" s="99"/>
      <c r="K17065" s="99"/>
      <c r="L17065" s="44"/>
      <c r="M17065" s="44"/>
      <c r="N17065" s="99"/>
      <c r="O17065" s="99"/>
      <c r="P17065" s="99"/>
      <c r="Q17065" s="99"/>
      <c r="R17065" s="99"/>
      <c r="S17065" s="99"/>
      <c r="T17065" s="99"/>
      <c r="U17065" s="99"/>
      <c r="V17065" s="99"/>
      <c r="W17065" s="99"/>
      <c r="X17065" s="99"/>
      <c r="Y17065" s="99"/>
      <c r="Z17065" s="99"/>
      <c r="AF17065" s="326"/>
    </row>
    <row r="17066" spans="1:32" x14ac:dyDescent="0.25">
      <c r="A17066" s="256" t="s">
        <v>15333</v>
      </c>
      <c r="B17066" s="256" t="s">
        <v>15247</v>
      </c>
      <c r="C17066" s="53" t="s">
        <v>15440</v>
      </c>
      <c r="D17066" s="93" t="s">
        <v>5891</v>
      </c>
      <c r="E17066" s="257">
        <v>47502</v>
      </c>
      <c r="F17066" s="93"/>
      <c r="G17066" s="93"/>
      <c r="H17066" s="93"/>
      <c r="I17066" s="99"/>
      <c r="J17066" s="99"/>
      <c r="K17066" s="99"/>
      <c r="L17066" s="99"/>
      <c r="M17066" s="99"/>
      <c r="N17066" s="99"/>
      <c r="O17066" s="99"/>
      <c r="P17066" s="99"/>
      <c r="Q17066" s="99"/>
      <c r="R17066" s="99"/>
      <c r="S17066" s="99"/>
      <c r="T17066" s="99"/>
      <c r="U17066" s="99"/>
      <c r="V17066" s="99"/>
      <c r="W17066" s="99"/>
      <c r="X17066" s="99"/>
      <c r="Y17066" s="99"/>
      <c r="Z17066" s="99"/>
      <c r="AF17066" s="326"/>
    </row>
    <row r="17067" spans="1:32" x14ac:dyDescent="0.25">
      <c r="A17067" s="135" t="s">
        <v>6200</v>
      </c>
      <c r="B17067" s="131" t="s">
        <v>6197</v>
      </c>
      <c r="C17067" s="96" t="s">
        <v>6198</v>
      </c>
      <c r="D17067" s="96" t="s">
        <v>1250</v>
      </c>
      <c r="E17067" s="112">
        <v>46235</v>
      </c>
      <c r="F17067" s="93"/>
      <c r="G17067" s="93"/>
      <c r="H17067" s="93"/>
      <c r="I17067" s="99"/>
      <c r="J17067" s="99"/>
      <c r="K17067" s="99"/>
      <c r="L17067" s="44"/>
      <c r="M17067" s="44"/>
      <c r="N17067" s="99"/>
      <c r="O17067" s="99"/>
      <c r="P17067" s="99"/>
      <c r="Q17067" s="99"/>
      <c r="R17067" s="99"/>
      <c r="S17067" s="99"/>
      <c r="T17067" s="99"/>
      <c r="U17067" s="99"/>
      <c r="V17067" s="99"/>
      <c r="W17067" s="99"/>
      <c r="X17067" s="99"/>
      <c r="Y17067" s="99"/>
      <c r="Z17067" s="99"/>
      <c r="AA17067" s="380"/>
      <c r="AF17067" s="326"/>
    </row>
    <row r="17068" spans="1:32" x14ac:dyDescent="0.25">
      <c r="A17068" s="44" t="s">
        <v>6318</v>
      </c>
      <c r="B17068" s="92" t="s">
        <v>10390</v>
      </c>
      <c r="C17068" s="371" t="s">
        <v>10122</v>
      </c>
      <c r="D17068" s="146" t="s">
        <v>10389</v>
      </c>
      <c r="E17068" s="107">
        <v>45838</v>
      </c>
      <c r="F17068" s="93"/>
      <c r="G17068" s="93"/>
      <c r="H17068" s="93"/>
      <c r="I17068" s="99"/>
      <c r="J17068" s="99"/>
      <c r="K17068" s="99"/>
      <c r="L17068" s="44"/>
      <c r="M17068" s="44"/>
      <c r="N17068" s="99"/>
      <c r="O17068" s="99"/>
      <c r="P17068" s="99"/>
      <c r="Q17068" s="99"/>
      <c r="R17068" s="99"/>
      <c r="S17068" s="99"/>
      <c r="T17068" s="99"/>
      <c r="U17068" s="99"/>
      <c r="V17068" s="99"/>
      <c r="W17068" s="99"/>
      <c r="X17068" s="99"/>
      <c r="Y17068" s="99"/>
      <c r="Z17068" s="99"/>
      <c r="AF17068" s="326"/>
    </row>
    <row r="17069" spans="1:32" x14ac:dyDescent="0.25">
      <c r="A17069" s="262" t="s">
        <v>6318</v>
      </c>
      <c r="B17069" s="131" t="s">
        <v>6315</v>
      </c>
      <c r="C17069" s="96" t="s">
        <v>6316</v>
      </c>
      <c r="D17069" s="96" t="s">
        <v>1250</v>
      </c>
      <c r="E17069" s="112">
        <v>46235</v>
      </c>
      <c r="F17069" s="93"/>
      <c r="G17069" s="93"/>
      <c r="H17069" s="93"/>
      <c r="I17069" s="99"/>
      <c r="J17069" s="99"/>
      <c r="K17069" s="99"/>
      <c r="L17069" s="44"/>
      <c r="M17069" s="44"/>
      <c r="N17069" s="99"/>
      <c r="O17069" s="99"/>
      <c r="P17069" s="99"/>
      <c r="Q17069" s="99"/>
      <c r="R17069" s="99"/>
      <c r="S17069" s="99"/>
      <c r="T17069" s="99"/>
      <c r="U17069" s="99"/>
      <c r="V17069" s="99"/>
      <c r="W17069" s="99"/>
      <c r="X17069" s="99"/>
      <c r="Y17069" s="99"/>
      <c r="Z17069" s="99"/>
      <c r="AA17069" s="380"/>
      <c r="AF17069" s="326"/>
    </row>
    <row r="17070" spans="1:32" x14ac:dyDescent="0.25">
      <c r="A17070" s="76" t="s">
        <v>3018</v>
      </c>
      <c r="B17070" s="99" t="s">
        <v>6164</v>
      </c>
      <c r="C17070" s="93" t="s">
        <v>10925</v>
      </c>
      <c r="D17070" s="94" t="s">
        <v>1250</v>
      </c>
      <c r="E17070" s="94">
        <v>46342</v>
      </c>
      <c r="F17070" s="93"/>
      <c r="G17070" s="93"/>
      <c r="H17070" s="93"/>
      <c r="I17070" s="99"/>
      <c r="J17070" s="99"/>
      <c r="K17070" s="99"/>
      <c r="L17070" s="44"/>
      <c r="M17070" s="44"/>
      <c r="N17070" s="99"/>
      <c r="O17070" s="99"/>
      <c r="P17070" s="99"/>
      <c r="Q17070" s="99"/>
      <c r="R17070" s="99"/>
      <c r="S17070" s="99"/>
      <c r="T17070" s="99"/>
      <c r="U17070" s="99"/>
      <c r="V17070" s="99"/>
      <c r="W17070" s="99"/>
      <c r="X17070" s="99"/>
      <c r="Y17070" s="99"/>
      <c r="Z17070" s="99"/>
      <c r="AA17070" s="380"/>
      <c r="AF17070" s="326"/>
    </row>
    <row r="17071" spans="1:32" x14ac:dyDescent="0.3">
      <c r="A17071" s="372" t="s">
        <v>8774</v>
      </c>
      <c r="B17071" s="372" t="s">
        <v>8716</v>
      </c>
      <c r="C17071" s="125" t="s">
        <v>8717</v>
      </c>
      <c r="D17071" s="32" t="s">
        <v>20621</v>
      </c>
      <c r="E17071" s="125" t="s">
        <v>8524</v>
      </c>
      <c r="F17071" s="125" t="s">
        <v>1236</v>
      </c>
      <c r="G17071" s="125" t="s">
        <v>1237</v>
      </c>
      <c r="AF17071" s="326"/>
    </row>
    <row r="17072" spans="1:32" x14ac:dyDescent="0.3">
      <c r="A17072" s="372" t="s">
        <v>8774</v>
      </c>
      <c r="B17072" s="372" t="s">
        <v>1220</v>
      </c>
      <c r="C17072" s="125" t="s">
        <v>8706</v>
      </c>
      <c r="D17072" s="32" t="s">
        <v>20621</v>
      </c>
      <c r="E17072" s="125" t="s">
        <v>8524</v>
      </c>
      <c r="F17072" s="125" t="s">
        <v>1236</v>
      </c>
      <c r="G17072" s="125" t="s">
        <v>1237</v>
      </c>
      <c r="AF17072" s="326"/>
    </row>
    <row r="17073" spans="1:32" x14ac:dyDescent="0.3">
      <c r="A17073" s="372" t="s">
        <v>1163</v>
      </c>
      <c r="B17073" s="372" t="s">
        <v>12349</v>
      </c>
      <c r="C17073" s="125" t="s">
        <v>12350</v>
      </c>
      <c r="D17073" s="32" t="s">
        <v>20621</v>
      </c>
      <c r="E17073" s="125" t="s">
        <v>5075</v>
      </c>
      <c r="F17073" s="125" t="s">
        <v>1236</v>
      </c>
      <c r="G17073" s="125" t="s">
        <v>1237</v>
      </c>
      <c r="AF17073" s="326"/>
    </row>
    <row r="17074" spans="1:32" x14ac:dyDescent="0.25">
      <c r="A17074" s="44" t="s">
        <v>10341</v>
      </c>
      <c r="B17074" s="92" t="s">
        <v>10390</v>
      </c>
      <c r="C17074" s="56" t="s">
        <v>10129</v>
      </c>
      <c r="D17074" s="146" t="s">
        <v>10389</v>
      </c>
      <c r="E17074" s="107">
        <v>45838</v>
      </c>
      <c r="F17074" s="93"/>
      <c r="G17074" s="93"/>
      <c r="H17074" s="93"/>
      <c r="I17074" s="99"/>
      <c r="J17074" s="99"/>
      <c r="K17074" s="99"/>
      <c r="L17074" s="44"/>
      <c r="M17074" s="44"/>
      <c r="N17074" s="99"/>
      <c r="O17074" s="99"/>
      <c r="P17074" s="99"/>
      <c r="Q17074" s="99"/>
      <c r="R17074" s="99"/>
      <c r="S17074" s="99"/>
      <c r="T17074" s="99"/>
      <c r="U17074" s="99"/>
      <c r="V17074" s="99"/>
      <c r="W17074" s="99"/>
      <c r="X17074" s="99"/>
      <c r="Y17074" s="99"/>
      <c r="Z17074" s="99"/>
      <c r="AF17074" s="326"/>
    </row>
    <row r="17075" spans="1:32" x14ac:dyDescent="0.25">
      <c r="A17075" s="44" t="s">
        <v>482</v>
      </c>
      <c r="B17075" s="44" t="s">
        <v>20377</v>
      </c>
      <c r="C17075" s="45" t="s">
        <v>5842</v>
      </c>
      <c r="D17075" s="32" t="s">
        <v>12570</v>
      </c>
      <c r="E17075" s="46">
        <v>46265</v>
      </c>
      <c r="AF17075" s="326"/>
    </row>
    <row r="17076" spans="1:32" x14ac:dyDescent="0.25">
      <c r="A17076" s="44" t="s">
        <v>7914</v>
      </c>
      <c r="B17076" s="44" t="s">
        <v>20335</v>
      </c>
      <c r="C17076" s="45" t="s">
        <v>10492</v>
      </c>
      <c r="D17076" s="32" t="s">
        <v>12570</v>
      </c>
      <c r="E17076" s="46">
        <v>46538</v>
      </c>
      <c r="AF17076" s="326"/>
    </row>
    <row r="17077" spans="1:32" x14ac:dyDescent="0.3">
      <c r="A17077" s="372" t="s">
        <v>2804</v>
      </c>
      <c r="B17077" s="372" t="s">
        <v>2787</v>
      </c>
      <c r="C17077" s="125" t="s">
        <v>8393</v>
      </c>
      <c r="D17077" s="32" t="s">
        <v>20621</v>
      </c>
      <c r="E17077" s="125" t="s">
        <v>4471</v>
      </c>
      <c r="F17077" s="125" t="s">
        <v>1236</v>
      </c>
      <c r="G17077" s="125" t="s">
        <v>1237</v>
      </c>
      <c r="AF17077" s="326"/>
    </row>
    <row r="17078" spans="1:32" x14ac:dyDescent="0.3">
      <c r="A17078" s="372" t="s">
        <v>17568</v>
      </c>
      <c r="B17078" s="372" t="s">
        <v>5059</v>
      </c>
      <c r="C17078" s="125" t="s">
        <v>17475</v>
      </c>
      <c r="D17078" s="32" t="s">
        <v>20621</v>
      </c>
      <c r="E17078" s="125" t="s">
        <v>5246</v>
      </c>
      <c r="F17078" s="125" t="s">
        <v>1236</v>
      </c>
      <c r="G17078" s="125" t="s">
        <v>1237</v>
      </c>
      <c r="AF17078" s="326"/>
    </row>
    <row r="17079" spans="1:32" x14ac:dyDescent="0.25">
      <c r="A17079" s="44" t="s">
        <v>1914</v>
      </c>
      <c r="B17079" s="44" t="s">
        <v>20344</v>
      </c>
      <c r="C17079" s="45" t="s">
        <v>8813</v>
      </c>
      <c r="D17079" s="32" t="s">
        <v>12570</v>
      </c>
      <c r="E17079" s="46">
        <v>46387</v>
      </c>
      <c r="AF17079" s="326"/>
    </row>
    <row r="17080" spans="1:32" x14ac:dyDescent="0.25">
      <c r="A17080" s="44" t="s">
        <v>20319</v>
      </c>
      <c r="B17080" s="44" t="s">
        <v>20368</v>
      </c>
      <c r="C17080" s="45" t="s">
        <v>5829</v>
      </c>
      <c r="D17080" s="32" t="s">
        <v>12570</v>
      </c>
      <c r="E17080" s="46">
        <v>46507</v>
      </c>
      <c r="AF17080" s="326"/>
    </row>
    <row r="17081" spans="1:32" x14ac:dyDescent="0.25">
      <c r="A17081" s="44" t="s">
        <v>525</v>
      </c>
      <c r="B17081" s="44" t="s">
        <v>20346</v>
      </c>
      <c r="C17081" s="45" t="s">
        <v>17861</v>
      </c>
      <c r="D17081" s="32" t="s">
        <v>12570</v>
      </c>
      <c r="E17081" s="46">
        <v>46418</v>
      </c>
      <c r="AF17081" s="326"/>
    </row>
    <row r="17082" spans="1:32" x14ac:dyDescent="0.25">
      <c r="A17082" s="44" t="s">
        <v>19850</v>
      </c>
      <c r="B17082" s="44" t="s">
        <v>10031</v>
      </c>
      <c r="C17082" s="45">
        <v>240101</v>
      </c>
      <c r="D17082" s="45" t="s">
        <v>12340</v>
      </c>
      <c r="E17082" s="45" t="s">
        <v>10032</v>
      </c>
      <c r="AF17082" s="326"/>
    </row>
    <row r="17083" spans="1:32" x14ac:dyDescent="0.25">
      <c r="A17083" s="44" t="s">
        <v>13484</v>
      </c>
      <c r="B17083" s="44" t="s">
        <v>13127</v>
      </c>
      <c r="C17083" s="45">
        <v>13.24</v>
      </c>
      <c r="D17083" s="45" t="s">
        <v>13565</v>
      </c>
      <c r="E17083" s="46">
        <v>47299</v>
      </c>
      <c r="F17083" s="45"/>
      <c r="G17083" s="93"/>
      <c r="H17083" s="93"/>
      <c r="I17083" s="99"/>
      <c r="J17083" s="99"/>
      <c r="K17083" s="99"/>
      <c r="L17083" s="99"/>
      <c r="M17083" s="99"/>
      <c r="N17083" s="99"/>
      <c r="O17083" s="99"/>
      <c r="P17083" s="99"/>
      <c r="Q17083" s="99"/>
      <c r="R17083" s="99"/>
      <c r="S17083" s="99"/>
      <c r="T17083" s="99"/>
      <c r="U17083" s="99"/>
      <c r="V17083" s="99"/>
      <c r="W17083" s="99"/>
      <c r="X17083" s="99"/>
      <c r="Y17083" s="99"/>
      <c r="Z17083" s="99"/>
      <c r="AF17083" s="326"/>
    </row>
    <row r="17084" spans="1:32" x14ac:dyDescent="0.25">
      <c r="A17084" s="44" t="s">
        <v>2826</v>
      </c>
      <c r="B17084" s="44" t="s">
        <v>2610</v>
      </c>
      <c r="C17084" s="56" t="s">
        <v>2611</v>
      </c>
      <c r="D17084" s="147" t="s">
        <v>1808</v>
      </c>
      <c r="E17084" s="69">
        <v>45279</v>
      </c>
      <c r="F17084" s="93"/>
      <c r="G17084" s="93"/>
      <c r="H17084" s="93"/>
      <c r="I17084" s="99"/>
      <c r="J17084" s="99"/>
      <c r="K17084" s="99"/>
      <c r="L17084" s="44"/>
      <c r="M17084" s="44"/>
      <c r="N17084" s="99"/>
      <c r="O17084" s="99"/>
      <c r="P17084" s="99"/>
      <c r="Q17084" s="99"/>
      <c r="R17084" s="99"/>
      <c r="S17084" s="99"/>
      <c r="T17084" s="99"/>
      <c r="U17084" s="99"/>
      <c r="V17084" s="99"/>
      <c r="W17084" s="99"/>
      <c r="X17084" s="99"/>
      <c r="Y17084" s="99"/>
      <c r="Z17084" s="99"/>
      <c r="AF17084" s="326"/>
    </row>
    <row r="17085" spans="1:32" x14ac:dyDescent="0.25">
      <c r="A17085" s="76" t="s">
        <v>906</v>
      </c>
      <c r="B17085" s="76" t="s">
        <v>2610</v>
      </c>
      <c r="C17085" s="56" t="s">
        <v>2611</v>
      </c>
      <c r="D17085" s="147" t="s">
        <v>1808</v>
      </c>
      <c r="E17085" s="69">
        <v>45279</v>
      </c>
      <c r="F17085" s="93"/>
      <c r="G17085" s="93"/>
      <c r="H17085" s="93"/>
      <c r="I17085" s="99"/>
      <c r="J17085" s="99"/>
      <c r="K17085" s="99"/>
      <c r="L17085" s="44"/>
      <c r="M17085" s="44"/>
      <c r="N17085" s="99"/>
      <c r="O17085" s="99"/>
      <c r="P17085" s="99"/>
      <c r="Q17085" s="99"/>
      <c r="R17085" s="99"/>
      <c r="S17085" s="99"/>
      <c r="T17085" s="99"/>
      <c r="U17085" s="99"/>
      <c r="V17085" s="99"/>
      <c r="W17085" s="99"/>
      <c r="X17085" s="99"/>
      <c r="Y17085" s="99"/>
      <c r="Z17085" s="99"/>
      <c r="AF17085" s="326"/>
    </row>
    <row r="17086" spans="1:32" x14ac:dyDescent="0.25">
      <c r="A17086" s="44" t="s">
        <v>906</v>
      </c>
      <c r="B17086" s="44" t="s">
        <v>3298</v>
      </c>
      <c r="C17086" s="45">
        <v>23010402</v>
      </c>
      <c r="D17086" s="45" t="s">
        <v>12340</v>
      </c>
      <c r="E17086" s="45" t="s">
        <v>5640</v>
      </c>
      <c r="AF17086" s="326"/>
    </row>
    <row r="17087" spans="1:32" x14ac:dyDescent="0.25">
      <c r="A17087" s="44" t="s">
        <v>906</v>
      </c>
      <c r="B17087" s="44" t="s">
        <v>5639</v>
      </c>
      <c r="C17087" s="45">
        <v>23010401</v>
      </c>
      <c r="D17087" s="45" t="s">
        <v>12340</v>
      </c>
      <c r="E17087" s="45" t="s">
        <v>5640</v>
      </c>
      <c r="AF17087" s="326"/>
    </row>
    <row r="17088" spans="1:32" x14ac:dyDescent="0.25">
      <c r="A17088" s="44" t="s">
        <v>9743</v>
      </c>
      <c r="B17088" s="44" t="s">
        <v>16384</v>
      </c>
      <c r="C17088" s="45" t="s">
        <v>9975</v>
      </c>
      <c r="D17088" s="93" t="s">
        <v>3876</v>
      </c>
      <c r="E17088" s="359">
        <f>DATE(2027,12,29)</f>
        <v>46750</v>
      </c>
      <c r="F17088" s="93"/>
      <c r="G17088" s="93"/>
      <c r="H17088" s="93"/>
      <c r="I17088" s="99"/>
      <c r="J17088" s="99"/>
      <c r="K17088" s="99"/>
      <c r="L17088" s="99"/>
      <c r="M17088" s="99"/>
      <c r="N17088" s="99"/>
      <c r="O17088" s="99"/>
      <c r="P17088" s="99"/>
      <c r="Q17088" s="99"/>
      <c r="R17088" s="99"/>
      <c r="S17088" s="99"/>
      <c r="T17088" s="99"/>
      <c r="U17088" s="99"/>
      <c r="V17088" s="99"/>
      <c r="W17088" s="99"/>
      <c r="X17088" s="99"/>
      <c r="Y17088" s="99"/>
      <c r="Z17088" s="99"/>
      <c r="AF17088" s="326"/>
    </row>
    <row r="17089" spans="1:32" x14ac:dyDescent="0.25">
      <c r="A17089" s="44" t="s">
        <v>9744</v>
      </c>
      <c r="B17089" s="44" t="s">
        <v>16385</v>
      </c>
      <c r="C17089" s="45" t="s">
        <v>9976</v>
      </c>
      <c r="D17089" s="93" t="s">
        <v>3876</v>
      </c>
      <c r="E17089" s="359">
        <f>DATE(2027,12,29)</f>
        <v>46750</v>
      </c>
      <c r="F17089" s="93"/>
      <c r="G17089" s="93"/>
      <c r="H17089" s="93"/>
      <c r="I17089" s="99"/>
      <c r="J17089" s="99"/>
      <c r="K17089" s="99"/>
      <c r="L17089" s="99"/>
      <c r="M17089" s="99"/>
      <c r="N17089" s="99"/>
      <c r="O17089" s="99"/>
      <c r="P17089" s="99"/>
      <c r="Q17089" s="99"/>
      <c r="R17089" s="99"/>
      <c r="S17089" s="99"/>
      <c r="T17089" s="99"/>
      <c r="U17089" s="99"/>
      <c r="V17089" s="99"/>
      <c r="W17089" s="99"/>
      <c r="X17089" s="99"/>
      <c r="Y17089" s="99"/>
      <c r="Z17089" s="99"/>
      <c r="AF17089" s="326"/>
    </row>
    <row r="17090" spans="1:32" x14ac:dyDescent="0.25">
      <c r="A17090" s="44" t="s">
        <v>9744</v>
      </c>
      <c r="B17090" s="44" t="s">
        <v>152</v>
      </c>
      <c r="C17090" s="45" t="s">
        <v>9977</v>
      </c>
      <c r="D17090" s="93" t="s">
        <v>3876</v>
      </c>
      <c r="E17090" s="359">
        <f>DATE(2027,12,4)</f>
        <v>46725</v>
      </c>
      <c r="F17090" s="93"/>
      <c r="G17090" s="93"/>
      <c r="H17090" s="93"/>
      <c r="I17090" s="99"/>
      <c r="J17090" s="99"/>
      <c r="K17090" s="99"/>
      <c r="L17090" s="99"/>
      <c r="M17090" s="99"/>
      <c r="N17090" s="99"/>
      <c r="O17090" s="99"/>
      <c r="P17090" s="99"/>
      <c r="Q17090" s="99"/>
      <c r="R17090" s="99"/>
      <c r="S17090" s="99"/>
      <c r="T17090" s="99"/>
      <c r="U17090" s="99"/>
      <c r="V17090" s="99"/>
      <c r="W17090" s="99"/>
      <c r="X17090" s="99"/>
      <c r="Y17090" s="99"/>
      <c r="Z17090" s="99"/>
      <c r="AF17090" s="326"/>
    </row>
    <row r="17091" spans="1:32" x14ac:dyDescent="0.25">
      <c r="A17091" s="44" t="s">
        <v>19851</v>
      </c>
      <c r="B17091" s="44" t="s">
        <v>3598</v>
      </c>
      <c r="C17091" s="45">
        <v>250303</v>
      </c>
      <c r="D17091" s="45" t="s">
        <v>12340</v>
      </c>
      <c r="E17091" s="45" t="s">
        <v>12896</v>
      </c>
      <c r="AF17091" s="326"/>
    </row>
    <row r="17092" spans="1:32" x14ac:dyDescent="0.25">
      <c r="A17092" s="44" t="s">
        <v>19852</v>
      </c>
      <c r="B17092" s="44" t="s">
        <v>3598</v>
      </c>
      <c r="C17092" s="45">
        <v>230301</v>
      </c>
      <c r="D17092" s="45" t="s">
        <v>12340</v>
      </c>
      <c r="E17092" s="45" t="s">
        <v>5580</v>
      </c>
      <c r="AF17092" s="326"/>
    </row>
    <row r="17093" spans="1:32" x14ac:dyDescent="0.25">
      <c r="A17093" s="44" t="s">
        <v>19852</v>
      </c>
      <c r="B17093" s="44" t="s">
        <v>5643</v>
      </c>
      <c r="C17093" s="45">
        <v>23110302</v>
      </c>
      <c r="D17093" s="45" t="s">
        <v>12340</v>
      </c>
      <c r="E17093" s="45" t="s">
        <v>9018</v>
      </c>
      <c r="AF17093" s="326"/>
    </row>
    <row r="17094" spans="1:32" x14ac:dyDescent="0.25">
      <c r="A17094" s="44" t="s">
        <v>19852</v>
      </c>
      <c r="B17094" s="44" t="s">
        <v>971</v>
      </c>
      <c r="C17094" s="45">
        <v>23110301</v>
      </c>
      <c r="D17094" s="45" t="s">
        <v>12340</v>
      </c>
      <c r="E17094" s="45" t="s">
        <v>9018</v>
      </c>
      <c r="AF17094" s="326"/>
    </row>
    <row r="17095" spans="1:32" x14ac:dyDescent="0.25">
      <c r="A17095" s="44" t="s">
        <v>2538</v>
      </c>
      <c r="B17095" s="44" t="s">
        <v>3598</v>
      </c>
      <c r="C17095" s="45">
        <v>230301</v>
      </c>
      <c r="D17095" s="45" t="s">
        <v>12340</v>
      </c>
      <c r="E17095" s="45" t="s">
        <v>5580</v>
      </c>
      <c r="AF17095" s="326"/>
    </row>
    <row r="17096" spans="1:32" x14ac:dyDescent="0.3">
      <c r="A17096" s="372" t="s">
        <v>16848</v>
      </c>
      <c r="B17096" s="372" t="s">
        <v>5069</v>
      </c>
      <c r="C17096" s="125" t="s">
        <v>16882</v>
      </c>
      <c r="D17096" s="32" t="s">
        <v>20621</v>
      </c>
      <c r="E17096" s="125" t="s">
        <v>10638</v>
      </c>
      <c r="F17096" s="125" t="s">
        <v>1236</v>
      </c>
      <c r="G17096" s="125" t="s">
        <v>1237</v>
      </c>
      <c r="AF17096" s="326"/>
    </row>
    <row r="17097" spans="1:32" x14ac:dyDescent="0.25">
      <c r="A17097" s="44" t="s">
        <v>10342</v>
      </c>
      <c r="B17097" s="92" t="s">
        <v>10390</v>
      </c>
      <c r="C17097" s="56" t="s">
        <v>10129</v>
      </c>
      <c r="D17097" s="146" t="s">
        <v>10389</v>
      </c>
      <c r="E17097" s="107">
        <v>45838</v>
      </c>
      <c r="F17097" s="93"/>
      <c r="G17097" s="93"/>
      <c r="H17097" s="93"/>
      <c r="I17097" s="99"/>
      <c r="J17097" s="99"/>
      <c r="K17097" s="99"/>
      <c r="L17097" s="44"/>
      <c r="M17097" s="44"/>
      <c r="N17097" s="99"/>
      <c r="O17097" s="99"/>
      <c r="P17097" s="99"/>
      <c r="Q17097" s="99"/>
      <c r="R17097" s="99"/>
      <c r="S17097" s="99"/>
      <c r="T17097" s="99"/>
      <c r="U17097" s="99"/>
      <c r="V17097" s="99"/>
      <c r="W17097" s="99"/>
      <c r="X17097" s="99"/>
      <c r="Y17097" s="99"/>
      <c r="Z17097" s="99"/>
      <c r="AF17097" s="326"/>
    </row>
    <row r="17098" spans="1:32" x14ac:dyDescent="0.3">
      <c r="A17098" s="372" t="s">
        <v>5051</v>
      </c>
      <c r="B17098" s="372" t="s">
        <v>1209</v>
      </c>
      <c r="C17098" s="125" t="s">
        <v>8691</v>
      </c>
      <c r="D17098" s="32" t="s">
        <v>20621</v>
      </c>
      <c r="E17098" s="125" t="s">
        <v>8524</v>
      </c>
      <c r="F17098" s="125" t="s">
        <v>1236</v>
      </c>
      <c r="G17098" s="125" t="s">
        <v>1237</v>
      </c>
      <c r="AF17098" s="326"/>
    </row>
    <row r="17099" spans="1:32" x14ac:dyDescent="0.25">
      <c r="A17099" s="256" t="s">
        <v>9214</v>
      </c>
      <c r="B17099" s="256" t="s">
        <v>9158</v>
      </c>
      <c r="C17099" s="53" t="s">
        <v>9288</v>
      </c>
      <c r="D17099" s="93" t="s">
        <v>5891</v>
      </c>
      <c r="E17099" s="257">
        <v>47059</v>
      </c>
      <c r="F17099" s="93"/>
      <c r="G17099" s="93"/>
      <c r="H17099" s="93"/>
      <c r="I17099" s="99"/>
      <c r="J17099" s="99"/>
      <c r="K17099" s="99"/>
      <c r="L17099" s="99"/>
      <c r="M17099" s="99"/>
      <c r="N17099" s="99"/>
      <c r="O17099" s="99"/>
      <c r="P17099" s="99"/>
      <c r="Q17099" s="99"/>
      <c r="R17099" s="99"/>
      <c r="S17099" s="99"/>
      <c r="T17099" s="99"/>
      <c r="U17099" s="99"/>
      <c r="V17099" s="99"/>
      <c r="W17099" s="99"/>
      <c r="X17099" s="99"/>
      <c r="Y17099" s="99"/>
      <c r="Z17099" s="99"/>
      <c r="AF17099" s="326"/>
    </row>
    <row r="17100" spans="1:32" x14ac:dyDescent="0.25">
      <c r="A17100" s="267" t="s">
        <v>9338</v>
      </c>
      <c r="B17100" s="267" t="s">
        <v>9318</v>
      </c>
      <c r="C17100" s="268">
        <v>791202309002</v>
      </c>
      <c r="D17100" s="268" t="s">
        <v>6775</v>
      </c>
      <c r="E17100" s="269" t="s">
        <v>9345</v>
      </c>
      <c r="F17100" s="93"/>
      <c r="G17100" s="93"/>
      <c r="H17100" s="93"/>
      <c r="I17100" s="99"/>
      <c r="J17100" s="99"/>
      <c r="K17100" s="99"/>
      <c r="L17100" s="44"/>
      <c r="M17100" s="44"/>
      <c r="N17100" s="99"/>
      <c r="O17100" s="99"/>
      <c r="P17100" s="99"/>
      <c r="Q17100" s="99"/>
      <c r="R17100" s="99"/>
      <c r="S17100" s="99"/>
      <c r="T17100" s="99"/>
      <c r="U17100" s="99"/>
      <c r="V17100" s="99"/>
      <c r="W17100" s="99"/>
      <c r="X17100" s="99"/>
      <c r="Y17100" s="99"/>
      <c r="Z17100" s="99"/>
      <c r="AF17100" s="326"/>
    </row>
    <row r="17101" spans="1:32" x14ac:dyDescent="0.25">
      <c r="A17101" s="267" t="s">
        <v>9338</v>
      </c>
      <c r="B17101" s="267" t="s">
        <v>9339</v>
      </c>
      <c r="C17101" s="268">
        <v>791202309001</v>
      </c>
      <c r="D17101" s="268" t="s">
        <v>6775</v>
      </c>
      <c r="E17101" s="269" t="s">
        <v>9346</v>
      </c>
      <c r="F17101" s="93"/>
      <c r="G17101" s="93"/>
      <c r="H17101" s="93"/>
      <c r="I17101" s="99"/>
      <c r="J17101" s="99"/>
      <c r="K17101" s="99"/>
      <c r="L17101" s="44"/>
      <c r="M17101" s="44"/>
      <c r="N17101" s="99"/>
      <c r="O17101" s="99"/>
      <c r="P17101" s="99"/>
      <c r="Q17101" s="99"/>
      <c r="R17101" s="99"/>
      <c r="S17101" s="99"/>
      <c r="T17101" s="99"/>
      <c r="U17101" s="99"/>
      <c r="V17101" s="99"/>
      <c r="W17101" s="99"/>
      <c r="X17101" s="99"/>
      <c r="Y17101" s="99"/>
      <c r="Z17101" s="99"/>
      <c r="AF17101" s="326"/>
    </row>
    <row r="17102" spans="1:32" x14ac:dyDescent="0.3">
      <c r="A17102" s="372" t="s">
        <v>20577</v>
      </c>
      <c r="B17102" s="372" t="s">
        <v>7465</v>
      </c>
      <c r="C17102" s="125" t="s">
        <v>20614</v>
      </c>
      <c r="D17102" s="32" t="s">
        <v>20621</v>
      </c>
      <c r="E17102" s="125" t="s">
        <v>10032</v>
      </c>
      <c r="F17102" s="125" t="s">
        <v>1236</v>
      </c>
      <c r="G17102" s="125" t="s">
        <v>1237</v>
      </c>
      <c r="AF17102" s="326"/>
    </row>
    <row r="17103" spans="1:32" x14ac:dyDescent="0.25">
      <c r="A17103" s="44" t="s">
        <v>14553</v>
      </c>
      <c r="B17103" s="44" t="s">
        <v>20343</v>
      </c>
      <c r="C17103" s="45" t="s">
        <v>14521</v>
      </c>
      <c r="D17103" s="32" t="s">
        <v>12570</v>
      </c>
      <c r="E17103" s="46">
        <v>46387</v>
      </c>
      <c r="AF17103" s="326"/>
    </row>
    <row r="17104" spans="1:32" x14ac:dyDescent="0.25">
      <c r="A17104" s="44" t="s">
        <v>14553</v>
      </c>
      <c r="B17104" s="44" t="s">
        <v>5447</v>
      </c>
      <c r="C17104" s="45">
        <v>250802</v>
      </c>
      <c r="D17104" s="45" t="s">
        <v>12340</v>
      </c>
      <c r="E17104" s="45" t="s">
        <v>10682</v>
      </c>
      <c r="AF17104" s="326"/>
    </row>
    <row r="17105" spans="1:32" x14ac:dyDescent="0.25">
      <c r="A17105" s="44" t="s">
        <v>8589</v>
      </c>
      <c r="B17105" s="44" t="s">
        <v>2433</v>
      </c>
      <c r="C17105" s="45">
        <v>230105</v>
      </c>
      <c r="D17105" s="45" t="s">
        <v>12340</v>
      </c>
      <c r="E17105" s="45" t="s">
        <v>5580</v>
      </c>
      <c r="AF17105" s="326"/>
    </row>
    <row r="17106" spans="1:32" x14ac:dyDescent="0.25">
      <c r="A17106" s="44" t="s">
        <v>8589</v>
      </c>
      <c r="B17106" s="44" t="s">
        <v>967</v>
      </c>
      <c r="C17106" s="45">
        <v>230601</v>
      </c>
      <c r="D17106" s="45" t="s">
        <v>12340</v>
      </c>
      <c r="E17106" s="45" t="s">
        <v>8383</v>
      </c>
      <c r="AF17106" s="326"/>
    </row>
    <row r="17107" spans="1:32" x14ac:dyDescent="0.25">
      <c r="A17107" s="44" t="s">
        <v>8589</v>
      </c>
      <c r="B17107" s="44" t="s">
        <v>7653</v>
      </c>
      <c r="C17107" s="45">
        <v>230302</v>
      </c>
      <c r="D17107" s="45" t="s">
        <v>12340</v>
      </c>
      <c r="E17107" s="45" t="s">
        <v>3276</v>
      </c>
      <c r="AF17107" s="326"/>
    </row>
    <row r="17108" spans="1:32" x14ac:dyDescent="0.3">
      <c r="A17108" s="372" t="s">
        <v>16679</v>
      </c>
      <c r="B17108" s="372" t="s">
        <v>5070</v>
      </c>
      <c r="C17108" s="125" t="s">
        <v>16881</v>
      </c>
      <c r="D17108" s="32" t="s">
        <v>20621</v>
      </c>
      <c r="E17108" s="125" t="s">
        <v>10638</v>
      </c>
      <c r="F17108" s="125" t="s">
        <v>1236</v>
      </c>
      <c r="G17108" s="125" t="s">
        <v>1236</v>
      </c>
      <c r="AF17108" s="326"/>
    </row>
    <row r="17109" spans="1:32" x14ac:dyDescent="0.3">
      <c r="A17109" s="372" t="s">
        <v>16679</v>
      </c>
      <c r="B17109" s="372" t="s">
        <v>1225</v>
      </c>
      <c r="C17109" s="125" t="s">
        <v>20256</v>
      </c>
      <c r="D17109" s="32" t="s">
        <v>20621</v>
      </c>
      <c r="E17109" s="125" t="s">
        <v>8976</v>
      </c>
      <c r="F17109" s="125" t="s">
        <v>1236</v>
      </c>
      <c r="G17109" s="125" t="s">
        <v>1236</v>
      </c>
      <c r="AF17109" s="326"/>
    </row>
    <row r="17110" spans="1:32" x14ac:dyDescent="0.25">
      <c r="A17110" s="44" t="s">
        <v>4138</v>
      </c>
      <c r="B17110" s="44" t="s">
        <v>20372</v>
      </c>
      <c r="C17110" s="45" t="s">
        <v>10496</v>
      </c>
      <c r="D17110" s="32" t="s">
        <v>12570</v>
      </c>
      <c r="E17110" s="46">
        <v>46538</v>
      </c>
      <c r="AF17110" s="326"/>
    </row>
    <row r="17111" spans="1:32" x14ac:dyDescent="0.25">
      <c r="A17111" s="44" t="s">
        <v>4138</v>
      </c>
      <c r="B17111" s="44" t="s">
        <v>20388</v>
      </c>
      <c r="C17111" s="45" t="s">
        <v>17463</v>
      </c>
      <c r="D17111" s="32" t="s">
        <v>12570</v>
      </c>
      <c r="E17111" s="46">
        <v>46265</v>
      </c>
      <c r="AF17111" s="326"/>
    </row>
    <row r="17112" spans="1:32" x14ac:dyDescent="0.25">
      <c r="A17112" s="44" t="s">
        <v>4138</v>
      </c>
      <c r="B17112" s="44" t="s">
        <v>20407</v>
      </c>
      <c r="C17112" s="45" t="s">
        <v>12654</v>
      </c>
      <c r="D17112" s="32" t="s">
        <v>12570</v>
      </c>
      <c r="E17112" s="46">
        <v>46326</v>
      </c>
      <c r="AF17112" s="326"/>
    </row>
    <row r="17113" spans="1:32" x14ac:dyDescent="0.25">
      <c r="A17113" s="44" t="s">
        <v>13485</v>
      </c>
      <c r="B17113" s="44" t="s">
        <v>13188</v>
      </c>
      <c r="C17113" s="45">
        <v>35.24</v>
      </c>
      <c r="D17113" s="45" t="s">
        <v>13565</v>
      </c>
      <c r="E17113" s="46">
        <v>47299</v>
      </c>
      <c r="F17113" s="45"/>
      <c r="G17113" s="93"/>
      <c r="H17113" s="93"/>
      <c r="I17113" s="99"/>
      <c r="J17113" s="99"/>
      <c r="K17113" s="99"/>
      <c r="L17113" s="99"/>
      <c r="M17113" s="99"/>
      <c r="N17113" s="99"/>
      <c r="O17113" s="99"/>
      <c r="P17113" s="99"/>
      <c r="Q17113" s="99"/>
      <c r="R17113" s="99"/>
      <c r="S17113" s="99"/>
      <c r="T17113" s="99"/>
      <c r="U17113" s="99"/>
      <c r="V17113" s="99"/>
      <c r="W17113" s="99"/>
      <c r="X17113" s="99"/>
      <c r="Y17113" s="99"/>
      <c r="Z17113" s="99"/>
      <c r="AF17113" s="326"/>
    </row>
    <row r="17114" spans="1:32" x14ac:dyDescent="0.25">
      <c r="A17114" s="44" t="s">
        <v>11725</v>
      </c>
      <c r="B17114" s="44" t="s">
        <v>11297</v>
      </c>
      <c r="C17114" s="45">
        <v>240501</v>
      </c>
      <c r="D17114" s="45" t="s">
        <v>12340</v>
      </c>
      <c r="E17114" s="45" t="s">
        <v>11298</v>
      </c>
      <c r="AF17114" s="326"/>
    </row>
    <row r="17115" spans="1:32" x14ac:dyDescent="0.25">
      <c r="A17115" s="44" t="s">
        <v>5716</v>
      </c>
      <c r="B17115" s="44" t="s">
        <v>965</v>
      </c>
      <c r="C17115" s="45">
        <v>220303</v>
      </c>
      <c r="D17115" s="45" t="s">
        <v>12340</v>
      </c>
      <c r="E17115" s="45" t="s">
        <v>2686</v>
      </c>
      <c r="AF17115" s="326"/>
    </row>
    <row r="17116" spans="1:32" x14ac:dyDescent="0.25">
      <c r="A17116" s="44" t="s">
        <v>5886</v>
      </c>
      <c r="B17116" s="44" t="s">
        <v>20400</v>
      </c>
      <c r="C17116" s="45" t="s">
        <v>5878</v>
      </c>
      <c r="D17116" s="32" t="s">
        <v>12570</v>
      </c>
      <c r="E17116" s="46">
        <v>46295</v>
      </c>
      <c r="AF17116" s="326"/>
    </row>
    <row r="17117" spans="1:32" x14ac:dyDescent="0.25">
      <c r="A17117" s="44" t="s">
        <v>18226</v>
      </c>
      <c r="B17117" s="44" t="s">
        <v>18068</v>
      </c>
      <c r="C17117" s="45" t="s">
        <v>18484</v>
      </c>
      <c r="D17117" s="93" t="s">
        <v>3876</v>
      </c>
      <c r="E17117" s="359">
        <f>DATE(2029,12,8)</f>
        <v>47460</v>
      </c>
      <c r="F17117" s="93"/>
      <c r="G17117" s="93"/>
      <c r="H17117" s="93"/>
      <c r="I17117" s="99"/>
      <c r="J17117" s="99"/>
      <c r="K17117" s="99"/>
      <c r="L17117" s="99"/>
      <c r="M17117" s="99"/>
      <c r="N17117" s="99"/>
      <c r="O17117" s="99"/>
      <c r="P17117" s="99"/>
      <c r="Q17117" s="99"/>
      <c r="R17117" s="99"/>
      <c r="S17117" s="99"/>
      <c r="T17117" s="99"/>
      <c r="U17117" s="99"/>
      <c r="V17117" s="99"/>
      <c r="W17117" s="99"/>
      <c r="X17117" s="99"/>
      <c r="Y17117" s="99"/>
      <c r="Z17117" s="99"/>
      <c r="AF17117" s="326"/>
    </row>
    <row r="17118" spans="1:32" x14ac:dyDescent="0.25">
      <c r="A17118" s="44" t="s">
        <v>19853</v>
      </c>
      <c r="B17118" s="44" t="s">
        <v>5639</v>
      </c>
      <c r="C17118" s="45">
        <v>26010401</v>
      </c>
      <c r="D17118" s="45" t="s">
        <v>12340</v>
      </c>
      <c r="E17118" s="45" t="s">
        <v>18836</v>
      </c>
      <c r="AF17118" s="326"/>
    </row>
    <row r="17119" spans="1:32" ht="14.4" x14ac:dyDescent="0.3">
      <c r="A17119" s="385" t="s">
        <v>2248</v>
      </c>
      <c r="B17119" s="385" t="s">
        <v>210</v>
      </c>
      <c r="C17119" s="387" t="s">
        <v>4998</v>
      </c>
      <c r="D17119" s="93" t="s">
        <v>5007</v>
      </c>
      <c r="E17119" s="389" t="s">
        <v>10500</v>
      </c>
      <c r="AF17119" s="326"/>
    </row>
    <row r="17120" spans="1:32" x14ac:dyDescent="0.25">
      <c r="A17120" s="44" t="s">
        <v>13486</v>
      </c>
      <c r="B17120" s="44" t="s">
        <v>13125</v>
      </c>
      <c r="C17120" s="45">
        <v>26.23</v>
      </c>
      <c r="D17120" s="45" t="s">
        <v>13565</v>
      </c>
      <c r="E17120" s="46">
        <v>46934</v>
      </c>
      <c r="F17120" s="45"/>
      <c r="G17120" s="93"/>
      <c r="H17120" s="93"/>
      <c r="I17120" s="99"/>
      <c r="J17120" s="99"/>
      <c r="K17120" s="99"/>
      <c r="L17120" s="99"/>
      <c r="M17120" s="99"/>
      <c r="N17120" s="99"/>
      <c r="O17120" s="99"/>
      <c r="P17120" s="99"/>
      <c r="Q17120" s="99"/>
      <c r="R17120" s="99"/>
      <c r="S17120" s="99"/>
      <c r="T17120" s="99"/>
      <c r="U17120" s="99"/>
      <c r="V17120" s="99"/>
      <c r="W17120" s="99"/>
      <c r="X17120" s="99"/>
      <c r="Y17120" s="99"/>
      <c r="Z17120" s="99"/>
      <c r="AF17120" s="326"/>
    </row>
    <row r="17121" spans="1:32" x14ac:dyDescent="0.25">
      <c r="A17121" s="44" t="s">
        <v>12718</v>
      </c>
      <c r="B17121" s="44" t="s">
        <v>1960</v>
      </c>
      <c r="C17121" s="45" t="s">
        <v>12719</v>
      </c>
      <c r="D17121" s="46" t="s">
        <v>13037</v>
      </c>
      <c r="E17121" s="46">
        <v>46282</v>
      </c>
      <c r="AF17121" s="326"/>
    </row>
    <row r="17122" spans="1:32" x14ac:dyDescent="0.25">
      <c r="A17122" s="44" t="s">
        <v>12718</v>
      </c>
      <c r="B17122" s="44" t="s">
        <v>1960</v>
      </c>
      <c r="C17122" s="45" t="s">
        <v>12719</v>
      </c>
      <c r="D17122" s="46" t="s">
        <v>13037</v>
      </c>
      <c r="E17122" s="46">
        <v>46282</v>
      </c>
      <c r="AF17122" s="326"/>
    </row>
    <row r="17123" spans="1:32" x14ac:dyDescent="0.25">
      <c r="A17123" s="44" t="s">
        <v>12718</v>
      </c>
      <c r="B17123" s="44" t="s">
        <v>1960</v>
      </c>
      <c r="C17123" s="45" t="s">
        <v>12719</v>
      </c>
      <c r="D17123" s="46" t="s">
        <v>13037</v>
      </c>
      <c r="E17123" s="46">
        <v>46282</v>
      </c>
      <c r="AF17123" s="326"/>
    </row>
    <row r="17124" spans="1:32" x14ac:dyDescent="0.25">
      <c r="A17124" s="44" t="s">
        <v>12718</v>
      </c>
      <c r="B17124" s="44" t="s">
        <v>1960</v>
      </c>
      <c r="C17124" s="45" t="s">
        <v>12719</v>
      </c>
      <c r="D17124" s="46" t="s">
        <v>13037</v>
      </c>
      <c r="E17124" s="46">
        <v>46282</v>
      </c>
      <c r="AF17124" s="326"/>
    </row>
    <row r="17125" spans="1:32" x14ac:dyDescent="0.25">
      <c r="A17125" s="44" t="s">
        <v>12718</v>
      </c>
      <c r="B17125" s="44" t="s">
        <v>1960</v>
      </c>
      <c r="C17125" s="45" t="s">
        <v>12719</v>
      </c>
      <c r="D17125" s="46" t="s">
        <v>13037</v>
      </c>
      <c r="E17125" s="46">
        <v>46282</v>
      </c>
      <c r="AF17125" s="326"/>
    </row>
    <row r="17126" spans="1:32" x14ac:dyDescent="0.25">
      <c r="A17126" s="44" t="s">
        <v>12718</v>
      </c>
      <c r="B17126" s="44" t="s">
        <v>1960</v>
      </c>
      <c r="C17126" s="45" t="s">
        <v>12719</v>
      </c>
      <c r="D17126" s="46" t="s">
        <v>13037</v>
      </c>
      <c r="E17126" s="46">
        <v>46282</v>
      </c>
      <c r="AF17126" s="326"/>
    </row>
    <row r="17127" spans="1:32" x14ac:dyDescent="0.25">
      <c r="A17127" s="44" t="s">
        <v>12718</v>
      </c>
      <c r="B17127" s="44" t="s">
        <v>1960</v>
      </c>
      <c r="C17127" s="45" t="s">
        <v>12719</v>
      </c>
      <c r="D17127" s="46" t="s">
        <v>13037</v>
      </c>
      <c r="E17127" s="46">
        <v>46282</v>
      </c>
      <c r="AF17127" s="326"/>
    </row>
    <row r="17128" spans="1:32" x14ac:dyDescent="0.25">
      <c r="A17128" s="44" t="s">
        <v>12718</v>
      </c>
      <c r="B17128" s="44" t="s">
        <v>1960</v>
      </c>
      <c r="C17128" s="45" t="s">
        <v>12719</v>
      </c>
      <c r="D17128" s="46" t="s">
        <v>13037</v>
      </c>
      <c r="E17128" s="46">
        <v>46282</v>
      </c>
      <c r="AF17128" s="326"/>
    </row>
    <row r="17129" spans="1:32" x14ac:dyDescent="0.25">
      <c r="A17129" s="44" t="s">
        <v>12718</v>
      </c>
      <c r="B17129" s="44" t="s">
        <v>1960</v>
      </c>
      <c r="C17129" s="45" t="s">
        <v>12719</v>
      </c>
      <c r="D17129" s="46" t="s">
        <v>13037</v>
      </c>
      <c r="E17129" s="46">
        <v>46282</v>
      </c>
      <c r="AF17129" s="326"/>
    </row>
    <row r="17130" spans="1:32" x14ac:dyDescent="0.25">
      <c r="A17130" s="44" t="s">
        <v>12718</v>
      </c>
      <c r="B17130" s="44" t="s">
        <v>154</v>
      </c>
      <c r="C17130" s="45" t="s">
        <v>15800</v>
      </c>
      <c r="D17130" s="46" t="s">
        <v>13037</v>
      </c>
      <c r="E17130" s="46">
        <v>46218</v>
      </c>
      <c r="AF17130" s="326"/>
    </row>
    <row r="17131" spans="1:32" x14ac:dyDescent="0.25">
      <c r="A17131" s="44" t="s">
        <v>12718</v>
      </c>
      <c r="B17131" s="44" t="s">
        <v>154</v>
      </c>
      <c r="C17131" s="45" t="s">
        <v>15800</v>
      </c>
      <c r="D17131" s="46" t="s">
        <v>13037</v>
      </c>
      <c r="E17131" s="46">
        <v>46218</v>
      </c>
      <c r="AF17131" s="326"/>
    </row>
    <row r="17132" spans="1:32" x14ac:dyDescent="0.25">
      <c r="A17132" s="44" t="s">
        <v>12718</v>
      </c>
      <c r="B17132" s="44" t="s">
        <v>154</v>
      </c>
      <c r="C17132" s="45" t="s">
        <v>15800</v>
      </c>
      <c r="D17132" s="46" t="s">
        <v>13037</v>
      </c>
      <c r="E17132" s="46">
        <v>46218</v>
      </c>
      <c r="AF17132" s="326"/>
    </row>
    <row r="17133" spans="1:32" x14ac:dyDescent="0.25">
      <c r="A17133" s="44" t="s">
        <v>12718</v>
      </c>
      <c r="B17133" s="44" t="s">
        <v>154</v>
      </c>
      <c r="C17133" s="45" t="s">
        <v>15800</v>
      </c>
      <c r="D17133" s="46" t="s">
        <v>13037</v>
      </c>
      <c r="E17133" s="46">
        <v>46218</v>
      </c>
      <c r="AF17133" s="326"/>
    </row>
    <row r="17134" spans="1:32" x14ac:dyDescent="0.25">
      <c r="A17134" s="44" t="s">
        <v>12718</v>
      </c>
      <c r="B17134" s="44" t="s">
        <v>154</v>
      </c>
      <c r="C17134" s="45" t="s">
        <v>15800</v>
      </c>
      <c r="D17134" s="46" t="s">
        <v>13037</v>
      </c>
      <c r="E17134" s="46">
        <v>46218</v>
      </c>
      <c r="AF17134" s="326"/>
    </row>
    <row r="17135" spans="1:32" x14ac:dyDescent="0.25">
      <c r="A17135" s="44" t="s">
        <v>12718</v>
      </c>
      <c r="B17135" s="44" t="s">
        <v>154</v>
      </c>
      <c r="C17135" s="45" t="s">
        <v>15800</v>
      </c>
      <c r="D17135" s="46" t="s">
        <v>13037</v>
      </c>
      <c r="E17135" s="46">
        <v>46218</v>
      </c>
      <c r="AF17135" s="326"/>
    </row>
    <row r="17136" spans="1:32" x14ac:dyDescent="0.25">
      <c r="A17136" s="44" t="s">
        <v>12718</v>
      </c>
      <c r="B17136" s="44" t="s">
        <v>154</v>
      </c>
      <c r="C17136" s="45" t="s">
        <v>15800</v>
      </c>
      <c r="D17136" s="46" t="s">
        <v>13037</v>
      </c>
      <c r="E17136" s="46">
        <v>46218</v>
      </c>
      <c r="AF17136" s="326"/>
    </row>
    <row r="17137" spans="1:32" x14ac:dyDescent="0.25">
      <c r="A17137" s="44" t="s">
        <v>12718</v>
      </c>
      <c r="B17137" s="44" t="s">
        <v>154</v>
      </c>
      <c r="C17137" s="45" t="s">
        <v>15800</v>
      </c>
      <c r="D17137" s="46" t="s">
        <v>13037</v>
      </c>
      <c r="E17137" s="46">
        <v>46218</v>
      </c>
      <c r="AF17137" s="326"/>
    </row>
    <row r="17138" spans="1:32" x14ac:dyDescent="0.25">
      <c r="A17138" s="44" t="s">
        <v>12718</v>
      </c>
      <c r="B17138" s="44" t="s">
        <v>154</v>
      </c>
      <c r="C17138" s="45" t="s">
        <v>15800</v>
      </c>
      <c r="D17138" s="46" t="s">
        <v>13037</v>
      </c>
      <c r="E17138" s="46">
        <v>46218</v>
      </c>
      <c r="AF17138" s="326"/>
    </row>
    <row r="17139" spans="1:32" x14ac:dyDescent="0.25">
      <c r="A17139" s="44" t="s">
        <v>12718</v>
      </c>
      <c r="B17139" s="44" t="s">
        <v>1960</v>
      </c>
      <c r="C17139" s="45" t="s">
        <v>17777</v>
      </c>
      <c r="D17139" s="46" t="s">
        <v>13037</v>
      </c>
      <c r="E17139" s="46">
        <v>46274</v>
      </c>
      <c r="AF17139" s="326"/>
    </row>
    <row r="17140" spans="1:32" x14ac:dyDescent="0.3">
      <c r="A17140" s="92" t="s">
        <v>14036</v>
      </c>
      <c r="B17140" s="92" t="s">
        <v>210</v>
      </c>
      <c r="C17140" s="349" t="s">
        <v>4998</v>
      </c>
      <c r="D17140" s="349" t="s">
        <v>14041</v>
      </c>
      <c r="E17140" s="351">
        <v>47118</v>
      </c>
      <c r="F17140" s="93"/>
      <c r="G17140" s="93"/>
      <c r="H17140" s="93"/>
      <c r="I17140" s="99"/>
      <c r="J17140" s="99"/>
      <c r="K17140" s="99"/>
      <c r="L17140" s="99"/>
      <c r="M17140" s="99"/>
      <c r="N17140" s="99"/>
      <c r="O17140" s="99"/>
      <c r="P17140" s="99"/>
      <c r="Q17140" s="99"/>
      <c r="R17140" s="99"/>
      <c r="S17140" s="99"/>
      <c r="T17140" s="99"/>
      <c r="U17140" s="99"/>
      <c r="V17140" s="99"/>
      <c r="W17140" s="99"/>
      <c r="X17140" s="99"/>
      <c r="Y17140" s="99"/>
      <c r="Z17140" s="99"/>
      <c r="AF17140" s="326"/>
    </row>
    <row r="17141" spans="1:32" x14ac:dyDescent="0.3">
      <c r="A17141" s="385" t="s">
        <v>1323</v>
      </c>
      <c r="B17141" s="385" t="s">
        <v>1339</v>
      </c>
      <c r="C17141" s="387">
        <v>24027</v>
      </c>
      <c r="D17141" s="93" t="s">
        <v>5007</v>
      </c>
      <c r="E17141" s="388">
        <v>46507</v>
      </c>
      <c r="AF17141" s="326"/>
    </row>
    <row r="17142" spans="1:32" x14ac:dyDescent="0.25">
      <c r="A17142" s="44" t="s">
        <v>11726</v>
      </c>
      <c r="B17142" s="44" t="s">
        <v>3298</v>
      </c>
      <c r="C17142" s="45">
        <v>24010402</v>
      </c>
      <c r="D17142" s="45" t="s">
        <v>12340</v>
      </c>
      <c r="E17142" s="45" t="s">
        <v>10021</v>
      </c>
      <c r="AF17142" s="326"/>
    </row>
    <row r="17143" spans="1:32" x14ac:dyDescent="0.25">
      <c r="A17143" s="44" t="s">
        <v>11726</v>
      </c>
      <c r="B17143" s="44" t="s">
        <v>10020</v>
      </c>
      <c r="C17143" s="45">
        <v>24010401</v>
      </c>
      <c r="D17143" s="45" t="s">
        <v>12340</v>
      </c>
      <c r="E17143" s="45" t="s">
        <v>10021</v>
      </c>
      <c r="AF17143" s="326"/>
    </row>
    <row r="17144" spans="1:32" x14ac:dyDescent="0.3">
      <c r="A17144" s="372" t="s">
        <v>7390</v>
      </c>
      <c r="B17144" s="372" t="s">
        <v>9352</v>
      </c>
      <c r="C17144" s="125" t="s">
        <v>9353</v>
      </c>
      <c r="D17144" s="32" t="s">
        <v>20621</v>
      </c>
      <c r="E17144" s="125" t="s">
        <v>8524</v>
      </c>
      <c r="F17144" s="125" t="s">
        <v>1236</v>
      </c>
      <c r="G17144" s="125" t="s">
        <v>1237</v>
      </c>
      <c r="AF17144" s="326"/>
    </row>
    <row r="17145" spans="1:32" x14ac:dyDescent="0.3">
      <c r="A17145" s="372" t="s">
        <v>2402</v>
      </c>
      <c r="B17145" s="372" t="s">
        <v>2384</v>
      </c>
      <c r="C17145" s="125" t="s">
        <v>20259</v>
      </c>
      <c r="D17145" s="32" t="s">
        <v>20621</v>
      </c>
      <c r="E17145" s="125" t="s">
        <v>8976</v>
      </c>
      <c r="F17145" s="125" t="s">
        <v>1237</v>
      </c>
      <c r="G17145" s="125" t="s">
        <v>1237</v>
      </c>
      <c r="AF17145" s="326"/>
    </row>
    <row r="17146" spans="1:32" x14ac:dyDescent="0.25">
      <c r="A17146" s="44" t="s">
        <v>14105</v>
      </c>
      <c r="B17146" s="44" t="s">
        <v>20356</v>
      </c>
      <c r="C17146" s="45" t="s">
        <v>14093</v>
      </c>
      <c r="D17146" s="32" t="s">
        <v>12570</v>
      </c>
      <c r="E17146" s="46">
        <v>46477</v>
      </c>
      <c r="AF17146" s="326"/>
    </row>
    <row r="17147" spans="1:32" x14ac:dyDescent="0.25">
      <c r="A17147" s="44" t="s">
        <v>19854</v>
      </c>
      <c r="B17147" s="44" t="s">
        <v>990</v>
      </c>
      <c r="C17147" s="45">
        <v>260102</v>
      </c>
      <c r="D17147" s="45" t="s">
        <v>12340</v>
      </c>
      <c r="E17147" s="45" t="s">
        <v>8976</v>
      </c>
      <c r="AF17147" s="326"/>
    </row>
    <row r="17148" spans="1:32" x14ac:dyDescent="0.25">
      <c r="A17148" s="44" t="s">
        <v>19854</v>
      </c>
      <c r="B17148" s="44" t="s">
        <v>967</v>
      </c>
      <c r="C17148" s="45">
        <v>230601</v>
      </c>
      <c r="D17148" s="45" t="s">
        <v>12340</v>
      </c>
      <c r="E17148" s="45" t="s">
        <v>8383</v>
      </c>
      <c r="AF17148" s="326"/>
    </row>
    <row r="17149" spans="1:32" x14ac:dyDescent="0.25">
      <c r="A17149" s="44" t="s">
        <v>3725</v>
      </c>
      <c r="B17149" s="44" t="s">
        <v>3598</v>
      </c>
      <c r="C17149" s="45">
        <v>210305</v>
      </c>
      <c r="D17149" s="45" t="s">
        <v>12340</v>
      </c>
      <c r="E17149" s="45" t="s">
        <v>3276</v>
      </c>
      <c r="AF17149" s="326"/>
    </row>
    <row r="17150" spans="1:32" x14ac:dyDescent="0.25">
      <c r="A17150" s="44" t="s">
        <v>473</v>
      </c>
      <c r="B17150" s="44" t="s">
        <v>20343</v>
      </c>
      <c r="C17150" s="45" t="s">
        <v>14521</v>
      </c>
      <c r="D17150" s="32" t="s">
        <v>12570</v>
      </c>
      <c r="E17150" s="46">
        <v>46387</v>
      </c>
      <c r="AF17150" s="326"/>
    </row>
    <row r="17151" spans="1:32" x14ac:dyDescent="0.25">
      <c r="A17151" s="57" t="s">
        <v>3837</v>
      </c>
      <c r="B17151" s="92" t="s">
        <v>3862</v>
      </c>
      <c r="C17151" s="93" t="s">
        <v>3860</v>
      </c>
      <c r="D17151" s="93" t="s">
        <v>3861</v>
      </c>
      <c r="E17151" s="94">
        <v>46203</v>
      </c>
      <c r="F17151" s="93"/>
      <c r="G17151" s="93"/>
      <c r="H17151" s="93"/>
      <c r="I17151" s="99"/>
      <c r="J17151" s="99"/>
      <c r="K17151" s="99"/>
      <c r="L17151" s="44"/>
      <c r="M17151" s="44"/>
      <c r="N17151" s="99"/>
      <c r="O17151" s="99"/>
      <c r="P17151" s="99"/>
      <c r="Q17151" s="99"/>
      <c r="R17151" s="99"/>
      <c r="S17151" s="99"/>
      <c r="T17151" s="99"/>
      <c r="U17151" s="99"/>
      <c r="V17151" s="99"/>
      <c r="W17151" s="99"/>
      <c r="X17151" s="99"/>
      <c r="Y17151" s="99"/>
      <c r="Z17151" s="99"/>
      <c r="AA17151" s="380"/>
      <c r="AF17151" s="326"/>
    </row>
    <row r="17152" spans="1:32" x14ac:dyDescent="0.25">
      <c r="A17152" s="44" t="s">
        <v>3837</v>
      </c>
      <c r="B17152" s="44" t="s">
        <v>20342</v>
      </c>
      <c r="C17152" s="45" t="s">
        <v>10493</v>
      </c>
      <c r="D17152" s="32" t="s">
        <v>12570</v>
      </c>
      <c r="E17152" s="46">
        <v>46387</v>
      </c>
      <c r="AF17152" s="326"/>
    </row>
    <row r="17153" spans="1:32" x14ac:dyDescent="0.25">
      <c r="A17153" s="44" t="s">
        <v>8078</v>
      </c>
      <c r="B17153" s="44" t="s">
        <v>152</v>
      </c>
      <c r="C17153" s="45" t="s">
        <v>8079</v>
      </c>
      <c r="D17153" s="45" t="s">
        <v>12177</v>
      </c>
      <c r="E17153" s="45" t="s">
        <v>4375</v>
      </c>
      <c r="F17153" s="93"/>
      <c r="G17153" s="93"/>
      <c r="H17153" s="93"/>
      <c r="I17153" s="99"/>
      <c r="J17153" s="99"/>
      <c r="K17153" s="99"/>
      <c r="L17153" s="99"/>
      <c r="M17153" s="99"/>
      <c r="N17153" s="99"/>
      <c r="O17153" s="99"/>
      <c r="P17153" s="99"/>
      <c r="Q17153" s="99"/>
      <c r="R17153" s="99"/>
      <c r="S17153" s="99"/>
      <c r="T17153" s="99"/>
      <c r="U17153" s="99"/>
      <c r="V17153" s="99"/>
      <c r="W17153" s="99"/>
      <c r="X17153" s="99"/>
      <c r="Y17153" s="99"/>
      <c r="Z17153" s="99"/>
      <c r="AF17153" s="326"/>
    </row>
    <row r="17154" spans="1:32" x14ac:dyDescent="0.25">
      <c r="A17154" s="44" t="s">
        <v>8078</v>
      </c>
      <c r="B17154" s="44" t="s">
        <v>152</v>
      </c>
      <c r="C17154" s="45" t="s">
        <v>8079</v>
      </c>
      <c r="D17154" s="93" t="s">
        <v>18817</v>
      </c>
      <c r="E17154" s="45" t="s">
        <v>4375</v>
      </c>
      <c r="F17154" s="379"/>
      <c r="G17154" s="379"/>
      <c r="H17154" s="379"/>
      <c r="I17154" s="380"/>
      <c r="J17154" s="380"/>
      <c r="K17154" s="380"/>
      <c r="L17154" s="380"/>
      <c r="M17154" s="380"/>
      <c r="N17154" s="380"/>
      <c r="O17154" s="380"/>
      <c r="P17154" s="380"/>
      <c r="Q17154" s="380"/>
      <c r="R17154" s="380"/>
      <c r="S17154" s="380"/>
      <c r="T17154" s="380"/>
      <c r="U17154" s="380"/>
      <c r="V17154" s="380"/>
      <c r="W17154" s="380"/>
      <c r="X17154" s="380"/>
      <c r="Y17154" s="380"/>
      <c r="Z17154" s="380"/>
      <c r="AA17154" s="380"/>
      <c r="AF17154" s="326"/>
    </row>
    <row r="17155" spans="1:32" x14ac:dyDescent="0.25">
      <c r="A17155" s="44" t="s">
        <v>8078</v>
      </c>
      <c r="B17155" s="44" t="s">
        <v>3598</v>
      </c>
      <c r="C17155" s="45">
        <v>240301</v>
      </c>
      <c r="D17155" s="45" t="s">
        <v>12340</v>
      </c>
      <c r="E17155" s="45" t="s">
        <v>10032</v>
      </c>
      <c r="AF17155" s="326"/>
    </row>
    <row r="17156" spans="1:32" x14ac:dyDescent="0.25">
      <c r="A17156" s="44" t="s">
        <v>8078</v>
      </c>
      <c r="B17156" s="44" t="s">
        <v>970</v>
      </c>
      <c r="C17156" s="45">
        <v>231104</v>
      </c>
      <c r="D17156" s="45" t="s">
        <v>12340</v>
      </c>
      <c r="E17156" s="45" t="s">
        <v>9018</v>
      </c>
      <c r="AF17156" s="326"/>
    </row>
    <row r="17157" spans="1:32" x14ac:dyDescent="0.25">
      <c r="A17157" s="44" t="s">
        <v>8078</v>
      </c>
      <c r="B17157" s="44" t="s">
        <v>3159</v>
      </c>
      <c r="C17157" s="45">
        <v>230903</v>
      </c>
      <c r="D17157" s="45" t="s">
        <v>12340</v>
      </c>
      <c r="E17157" s="45" t="s">
        <v>8524</v>
      </c>
      <c r="AF17157" s="326"/>
    </row>
    <row r="17158" spans="1:32" x14ac:dyDescent="0.25">
      <c r="A17158" s="44" t="s">
        <v>8078</v>
      </c>
      <c r="B17158" s="44" t="s">
        <v>152</v>
      </c>
      <c r="C17158" s="45" t="s">
        <v>8079</v>
      </c>
      <c r="D17158" s="45" t="s">
        <v>10697</v>
      </c>
      <c r="E17158" s="46">
        <v>46295</v>
      </c>
      <c r="F17158" s="93"/>
      <c r="G17158" s="93"/>
      <c r="H17158" s="93"/>
      <c r="I17158" s="99"/>
      <c r="J17158" s="99"/>
      <c r="K17158" s="99"/>
      <c r="L17158" s="44"/>
      <c r="M17158" s="44"/>
      <c r="N17158" s="99"/>
      <c r="O17158" s="99"/>
      <c r="P17158" s="99"/>
      <c r="Q17158" s="99"/>
      <c r="R17158" s="99"/>
      <c r="S17158" s="99"/>
      <c r="T17158" s="99"/>
      <c r="U17158" s="99"/>
      <c r="V17158" s="99"/>
      <c r="W17158" s="99"/>
      <c r="X17158" s="99"/>
      <c r="Y17158" s="99"/>
      <c r="Z17158" s="99"/>
      <c r="AF17158" s="326"/>
    </row>
    <row r="17159" spans="1:32" x14ac:dyDescent="0.3">
      <c r="A17159" s="372" t="s">
        <v>1840</v>
      </c>
      <c r="B17159" s="372" t="s">
        <v>1222</v>
      </c>
      <c r="C17159" s="125" t="s">
        <v>8704</v>
      </c>
      <c r="D17159" s="32" t="s">
        <v>20621</v>
      </c>
      <c r="E17159" s="125" t="s">
        <v>8524</v>
      </c>
      <c r="F17159" s="125" t="s">
        <v>1237</v>
      </c>
      <c r="G17159" s="125" t="s">
        <v>1237</v>
      </c>
      <c r="AF17159" s="326"/>
    </row>
    <row r="17160" spans="1:32" x14ac:dyDescent="0.25">
      <c r="A17160" s="44" t="s">
        <v>8590</v>
      </c>
      <c r="B17160" s="44" t="s">
        <v>3170</v>
      </c>
      <c r="C17160" s="45">
        <v>230802</v>
      </c>
      <c r="D17160" s="45" t="s">
        <v>12340</v>
      </c>
      <c r="E17160" s="45" t="s">
        <v>4380</v>
      </c>
      <c r="AF17160" s="326"/>
    </row>
    <row r="17161" spans="1:32" x14ac:dyDescent="0.25">
      <c r="A17161" s="44" t="s">
        <v>8590</v>
      </c>
      <c r="B17161" s="44" t="s">
        <v>2438</v>
      </c>
      <c r="C17161" s="45">
        <v>251001</v>
      </c>
      <c r="D17161" s="45" t="s">
        <v>12340</v>
      </c>
      <c r="E17161" s="45" t="s">
        <v>12119</v>
      </c>
      <c r="AF17161" s="326"/>
    </row>
    <row r="17162" spans="1:32" x14ac:dyDescent="0.25">
      <c r="A17162" s="44" t="s">
        <v>11727</v>
      </c>
      <c r="B17162" s="44" t="s">
        <v>3166</v>
      </c>
      <c r="C17162" s="45">
        <v>230902</v>
      </c>
      <c r="D17162" s="45" t="s">
        <v>12340</v>
      </c>
      <c r="E17162" s="45" t="s">
        <v>8524</v>
      </c>
      <c r="AF17162" s="326"/>
    </row>
    <row r="17163" spans="1:32" x14ac:dyDescent="0.25">
      <c r="A17163" s="44" t="s">
        <v>11727</v>
      </c>
      <c r="B17163" s="44" t="s">
        <v>3167</v>
      </c>
      <c r="C17163" s="45">
        <v>24020202</v>
      </c>
      <c r="D17163" s="45" t="s">
        <v>12340</v>
      </c>
      <c r="E17163" s="45" t="s">
        <v>5444</v>
      </c>
      <c r="AF17163" s="326"/>
    </row>
    <row r="17164" spans="1:32" x14ac:dyDescent="0.25">
      <c r="A17164" s="44" t="s">
        <v>11727</v>
      </c>
      <c r="B17164" s="44" t="s">
        <v>11338</v>
      </c>
      <c r="C17164" s="45">
        <v>24020201</v>
      </c>
      <c r="D17164" s="45" t="s">
        <v>12340</v>
      </c>
      <c r="E17164" s="45" t="s">
        <v>5444</v>
      </c>
      <c r="AF17164" s="326"/>
    </row>
    <row r="17165" spans="1:32" x14ac:dyDescent="0.25">
      <c r="A17165" s="44" t="s">
        <v>5717</v>
      </c>
      <c r="B17165" s="44" t="s">
        <v>5443</v>
      </c>
      <c r="C17165" s="45">
        <v>22010701</v>
      </c>
      <c r="D17165" s="45" t="s">
        <v>12340</v>
      </c>
      <c r="E17165" s="45" t="s">
        <v>5444</v>
      </c>
      <c r="AF17165" s="326"/>
    </row>
    <row r="17166" spans="1:32" x14ac:dyDescent="0.25">
      <c r="A17166" s="44" t="s">
        <v>5717</v>
      </c>
      <c r="B17166" s="44" t="s">
        <v>16912</v>
      </c>
      <c r="C17166" s="45">
        <v>25050101</v>
      </c>
      <c r="D17166" s="45" t="s">
        <v>12340</v>
      </c>
      <c r="E17166" s="45" t="s">
        <v>7651</v>
      </c>
      <c r="AF17166" s="326"/>
    </row>
    <row r="17167" spans="1:32" x14ac:dyDescent="0.25">
      <c r="A17167" s="44" t="s">
        <v>5717</v>
      </c>
      <c r="B17167" s="44" t="s">
        <v>16913</v>
      </c>
      <c r="C17167" s="45">
        <v>25050102</v>
      </c>
      <c r="D17167" s="45" t="s">
        <v>12340</v>
      </c>
      <c r="E17167" s="45" t="s">
        <v>7651</v>
      </c>
      <c r="AF17167" s="326"/>
    </row>
    <row r="17168" spans="1:32" x14ac:dyDescent="0.25">
      <c r="A17168" s="120" t="s">
        <v>2149</v>
      </c>
      <c r="B17168" s="114" t="s">
        <v>2104</v>
      </c>
      <c r="C17168" s="106" t="s">
        <v>8267</v>
      </c>
      <c r="D17168" s="93" t="s">
        <v>1443</v>
      </c>
      <c r="E17168" s="115">
        <v>46904</v>
      </c>
      <c r="F17168" s="93"/>
      <c r="G17168" s="93"/>
      <c r="H17168" s="93"/>
      <c r="I17168" s="99"/>
      <c r="J17168" s="99"/>
      <c r="K17168" s="99"/>
      <c r="L17168" s="44"/>
      <c r="M17168" s="44"/>
      <c r="N17168" s="99"/>
      <c r="O17168" s="99"/>
      <c r="P17168" s="99"/>
      <c r="Q17168" s="99"/>
      <c r="R17168" s="99"/>
      <c r="S17168" s="99"/>
      <c r="T17168" s="99"/>
      <c r="U17168" s="99"/>
      <c r="V17168" s="99"/>
      <c r="W17168" s="99"/>
      <c r="X17168" s="99"/>
      <c r="Y17168" s="99"/>
      <c r="Z17168" s="99"/>
      <c r="AF17168" s="326"/>
    </row>
    <row r="17169" spans="1:32" x14ac:dyDescent="0.25">
      <c r="A17169" s="44" t="s">
        <v>12317</v>
      </c>
      <c r="B17169" s="44" t="s">
        <v>4482</v>
      </c>
      <c r="C17169" s="45">
        <v>240906</v>
      </c>
      <c r="D17169" s="45" t="s">
        <v>12340</v>
      </c>
      <c r="E17169" s="45" t="s">
        <v>5075</v>
      </c>
      <c r="AF17169" s="326"/>
    </row>
    <row r="17170" spans="1:32" x14ac:dyDescent="0.25">
      <c r="A17170" s="44" t="s">
        <v>5718</v>
      </c>
      <c r="B17170" s="44" t="s">
        <v>966</v>
      </c>
      <c r="C17170" s="45">
        <v>22010702</v>
      </c>
      <c r="D17170" s="45" t="s">
        <v>12340</v>
      </c>
      <c r="E17170" s="45" t="s">
        <v>5444</v>
      </c>
      <c r="AF17170" s="326"/>
    </row>
    <row r="17171" spans="1:32" x14ac:dyDescent="0.25">
      <c r="A17171" s="44" t="s">
        <v>11728</v>
      </c>
      <c r="B17171" s="44" t="s">
        <v>10020</v>
      </c>
      <c r="C17171" s="45">
        <v>24010401</v>
      </c>
      <c r="D17171" s="45" t="s">
        <v>12340</v>
      </c>
      <c r="E17171" s="45" t="s">
        <v>10021</v>
      </c>
      <c r="AF17171" s="326"/>
    </row>
    <row r="17172" spans="1:32" x14ac:dyDescent="0.3">
      <c r="A17172" s="372" t="s">
        <v>13953</v>
      </c>
      <c r="B17172" s="372" t="s">
        <v>1204</v>
      </c>
      <c r="C17172" s="125" t="s">
        <v>14352</v>
      </c>
      <c r="D17172" s="32" t="s">
        <v>20621</v>
      </c>
      <c r="E17172" s="125" t="s">
        <v>13567</v>
      </c>
      <c r="F17172" s="125" t="s">
        <v>1236</v>
      </c>
      <c r="G17172" s="125" t="s">
        <v>1237</v>
      </c>
      <c r="AF17172" s="326"/>
    </row>
    <row r="17173" spans="1:32" x14ac:dyDescent="0.25">
      <c r="A17173" s="44" t="s">
        <v>13807</v>
      </c>
      <c r="B17173" s="44" t="s">
        <v>210</v>
      </c>
      <c r="C17173" s="45">
        <v>241001</v>
      </c>
      <c r="D17173" s="45" t="s">
        <v>12340</v>
      </c>
      <c r="E17173" s="45" t="s">
        <v>5650</v>
      </c>
      <c r="AF17173" s="326"/>
    </row>
    <row r="17174" spans="1:32" x14ac:dyDescent="0.25">
      <c r="A17174" s="44" t="s">
        <v>4075</v>
      </c>
      <c r="B17174" s="44" t="s">
        <v>1365</v>
      </c>
      <c r="C17174" s="56" t="s">
        <v>4076</v>
      </c>
      <c r="D17174" s="56" t="s">
        <v>1816</v>
      </c>
      <c r="E17174" s="69">
        <v>45430</v>
      </c>
      <c r="F17174" s="45"/>
      <c r="G17174" s="45"/>
      <c r="H17174" s="93"/>
      <c r="I17174" s="99"/>
      <c r="J17174" s="99"/>
      <c r="K17174" s="99"/>
      <c r="L17174" s="44"/>
      <c r="M17174" s="44"/>
      <c r="N17174" s="99"/>
      <c r="O17174" s="99"/>
      <c r="P17174" s="99"/>
      <c r="Q17174" s="99"/>
      <c r="R17174" s="99"/>
      <c r="S17174" s="99"/>
      <c r="T17174" s="99"/>
      <c r="U17174" s="99"/>
      <c r="V17174" s="99"/>
      <c r="W17174" s="99"/>
      <c r="X17174" s="99"/>
      <c r="Y17174" s="99"/>
      <c r="Z17174" s="99"/>
      <c r="AF17174" s="326"/>
    </row>
    <row r="17175" spans="1:32" x14ac:dyDescent="0.3">
      <c r="A17175" s="372" t="s">
        <v>12087</v>
      </c>
      <c r="B17175" s="372" t="s">
        <v>3577</v>
      </c>
      <c r="C17175" s="125" t="s">
        <v>11919</v>
      </c>
      <c r="D17175" s="32" t="s">
        <v>20621</v>
      </c>
      <c r="E17175" s="125" t="s">
        <v>2686</v>
      </c>
      <c r="F17175" s="125" t="s">
        <v>1236</v>
      </c>
      <c r="G17175" s="125" t="s">
        <v>1237</v>
      </c>
      <c r="AF17175" s="326"/>
    </row>
    <row r="17176" spans="1:32" x14ac:dyDescent="0.25">
      <c r="A17176" s="44" t="s">
        <v>5719</v>
      </c>
      <c r="B17176" s="44" t="s">
        <v>9032</v>
      </c>
      <c r="C17176" s="45">
        <v>23100201</v>
      </c>
      <c r="D17176" s="45" t="s">
        <v>12340</v>
      </c>
      <c r="E17176" s="45" t="s">
        <v>2628</v>
      </c>
      <c r="AF17176" s="326"/>
    </row>
    <row r="17177" spans="1:32" x14ac:dyDescent="0.25">
      <c r="A17177" s="44" t="s">
        <v>19855</v>
      </c>
      <c r="B17177" s="44" t="s">
        <v>10020</v>
      </c>
      <c r="C17177" s="45">
        <v>24010401</v>
      </c>
      <c r="D17177" s="45" t="s">
        <v>12340</v>
      </c>
      <c r="E17177" s="45" t="s">
        <v>10021</v>
      </c>
      <c r="AF17177" s="326"/>
    </row>
    <row r="17178" spans="1:32" x14ac:dyDescent="0.25">
      <c r="A17178" s="44" t="s">
        <v>412</v>
      </c>
      <c r="B17178" s="44" t="s">
        <v>20346</v>
      </c>
      <c r="C17178" s="45" t="s">
        <v>17861</v>
      </c>
      <c r="D17178" s="32" t="s">
        <v>12570</v>
      </c>
      <c r="E17178" s="46">
        <v>46418</v>
      </c>
      <c r="AF17178" s="326"/>
    </row>
    <row r="17179" spans="1:32" x14ac:dyDescent="0.25">
      <c r="A17179" s="44" t="s">
        <v>412</v>
      </c>
      <c r="B17179" s="44" t="s">
        <v>20353</v>
      </c>
      <c r="C17179" s="45" t="s">
        <v>20354</v>
      </c>
      <c r="D17179" s="32" t="s">
        <v>12570</v>
      </c>
      <c r="E17179" s="46">
        <v>46507</v>
      </c>
      <c r="AF17179" s="326"/>
    </row>
    <row r="17180" spans="1:32" x14ac:dyDescent="0.25">
      <c r="A17180" s="44" t="s">
        <v>412</v>
      </c>
      <c r="B17180" s="44" t="s">
        <v>20377</v>
      </c>
      <c r="C17180" s="45" t="s">
        <v>5842</v>
      </c>
      <c r="D17180" s="32" t="s">
        <v>12570</v>
      </c>
      <c r="E17180" s="46">
        <v>46265</v>
      </c>
      <c r="AF17180" s="326"/>
    </row>
    <row r="17181" spans="1:32" x14ac:dyDescent="0.25">
      <c r="A17181" s="44" t="s">
        <v>412</v>
      </c>
      <c r="B17181" s="44" t="s">
        <v>20378</v>
      </c>
      <c r="C17181" s="45" t="s">
        <v>17901</v>
      </c>
      <c r="D17181" s="32" t="s">
        <v>12570</v>
      </c>
      <c r="E17181" s="46">
        <v>46446</v>
      </c>
      <c r="AF17181" s="326"/>
    </row>
    <row r="17182" spans="1:32" x14ac:dyDescent="0.25">
      <c r="A17182" s="44" t="s">
        <v>11729</v>
      </c>
      <c r="B17182" s="44" t="s">
        <v>3298</v>
      </c>
      <c r="C17182" s="45">
        <v>24010402</v>
      </c>
      <c r="D17182" s="45" t="s">
        <v>12340</v>
      </c>
      <c r="E17182" s="45" t="s">
        <v>10021</v>
      </c>
      <c r="AF17182" s="326"/>
    </row>
    <row r="17183" spans="1:32" x14ac:dyDescent="0.25">
      <c r="A17183" s="44" t="s">
        <v>11729</v>
      </c>
      <c r="B17183" s="44" t="s">
        <v>10020</v>
      </c>
      <c r="C17183" s="45">
        <v>24010401</v>
      </c>
      <c r="D17183" s="45" t="s">
        <v>12340</v>
      </c>
      <c r="E17183" s="45" t="s">
        <v>10021</v>
      </c>
      <c r="AF17183" s="326"/>
    </row>
    <row r="17184" spans="1:32" x14ac:dyDescent="0.25">
      <c r="A17184" s="44" t="s">
        <v>8896</v>
      </c>
      <c r="B17184" s="44" t="s">
        <v>20359</v>
      </c>
      <c r="C17184" s="45" t="s">
        <v>4141</v>
      </c>
      <c r="D17184" s="32" t="s">
        <v>12570</v>
      </c>
      <c r="E17184" s="46">
        <v>46326</v>
      </c>
      <c r="AF17184" s="326"/>
    </row>
    <row r="17185" spans="1:32" x14ac:dyDescent="0.25">
      <c r="A17185" s="44" t="s">
        <v>8896</v>
      </c>
      <c r="B17185" s="44" t="s">
        <v>20386</v>
      </c>
      <c r="C17185" s="45" t="s">
        <v>17902</v>
      </c>
      <c r="D17185" s="32" t="s">
        <v>12570</v>
      </c>
      <c r="E17185" s="46">
        <v>46446</v>
      </c>
      <c r="AF17185" s="326"/>
    </row>
    <row r="17186" spans="1:32" x14ac:dyDescent="0.25">
      <c r="A17186" s="44" t="s">
        <v>8896</v>
      </c>
      <c r="B17186" s="44" t="s">
        <v>20390</v>
      </c>
      <c r="C17186" s="45" t="s">
        <v>4143</v>
      </c>
      <c r="D17186" s="32" t="s">
        <v>12570</v>
      </c>
      <c r="E17186" s="46">
        <v>46265</v>
      </c>
      <c r="AF17186" s="326"/>
    </row>
    <row r="17187" spans="1:32" x14ac:dyDescent="0.25">
      <c r="A17187" s="44" t="s">
        <v>8896</v>
      </c>
      <c r="B17187" s="44" t="s">
        <v>20397</v>
      </c>
      <c r="C17187" s="45" t="s">
        <v>8815</v>
      </c>
      <c r="D17187" s="32" t="s">
        <v>12570</v>
      </c>
      <c r="E17187" s="46">
        <v>46418</v>
      </c>
      <c r="AF17187" s="326"/>
    </row>
    <row r="17188" spans="1:32" x14ac:dyDescent="0.25">
      <c r="A17188" s="57" t="s">
        <v>3133</v>
      </c>
      <c r="B17188" s="92" t="s">
        <v>3862</v>
      </c>
      <c r="C17188" s="93" t="s">
        <v>3860</v>
      </c>
      <c r="D17188" s="93" t="s">
        <v>3861</v>
      </c>
      <c r="E17188" s="94">
        <v>46203</v>
      </c>
      <c r="F17188" s="93"/>
      <c r="G17188" s="93"/>
      <c r="H17188" s="93"/>
      <c r="I17188" s="99"/>
      <c r="J17188" s="99"/>
      <c r="K17188" s="99"/>
      <c r="L17188" s="44"/>
      <c r="M17188" s="44"/>
      <c r="N17188" s="99"/>
      <c r="O17188" s="99"/>
      <c r="P17188" s="99"/>
      <c r="Q17188" s="99"/>
      <c r="R17188" s="99"/>
      <c r="S17188" s="99"/>
      <c r="T17188" s="99"/>
      <c r="U17188" s="99"/>
      <c r="V17188" s="99"/>
      <c r="W17188" s="99"/>
      <c r="X17188" s="99"/>
      <c r="Y17188" s="99"/>
      <c r="Z17188" s="99"/>
      <c r="AA17188" s="380"/>
      <c r="AF17188" s="326"/>
    </row>
    <row r="17189" spans="1:32" x14ac:dyDescent="0.25">
      <c r="A17189" s="44" t="s">
        <v>3133</v>
      </c>
      <c r="B17189" s="44" t="s">
        <v>5447</v>
      </c>
      <c r="C17189" s="45">
        <v>250802</v>
      </c>
      <c r="D17189" s="45" t="s">
        <v>12340</v>
      </c>
      <c r="E17189" s="45" t="s">
        <v>10682</v>
      </c>
      <c r="AF17189" s="326"/>
    </row>
    <row r="17190" spans="1:32" x14ac:dyDescent="0.25">
      <c r="A17190" s="44" t="s">
        <v>3133</v>
      </c>
      <c r="B17190" s="44" t="s">
        <v>3156</v>
      </c>
      <c r="C17190" s="45">
        <v>230904</v>
      </c>
      <c r="D17190" s="45" t="s">
        <v>12340</v>
      </c>
      <c r="E17190" s="45" t="s">
        <v>8524</v>
      </c>
      <c r="AF17190" s="326"/>
    </row>
    <row r="17191" spans="1:32" x14ac:dyDescent="0.25">
      <c r="A17191" s="44" t="s">
        <v>19856</v>
      </c>
      <c r="B17191" s="44" t="s">
        <v>967</v>
      </c>
      <c r="C17191" s="45">
        <v>240601</v>
      </c>
      <c r="D17191" s="45" t="s">
        <v>12340</v>
      </c>
      <c r="E17191" s="45" t="s">
        <v>10639</v>
      </c>
      <c r="AF17191" s="326"/>
    </row>
    <row r="17192" spans="1:32" x14ac:dyDescent="0.25">
      <c r="A17192" s="44" t="s">
        <v>13487</v>
      </c>
      <c r="B17192" s="44" t="s">
        <v>13135</v>
      </c>
      <c r="C17192" s="45">
        <v>15.24</v>
      </c>
      <c r="D17192" s="45" t="s">
        <v>13565</v>
      </c>
      <c r="E17192" s="46">
        <v>47299</v>
      </c>
      <c r="F17192" s="45"/>
      <c r="G17192" s="93"/>
      <c r="H17192" s="93"/>
      <c r="I17192" s="99"/>
      <c r="J17192" s="99"/>
      <c r="K17192" s="99"/>
      <c r="L17192" s="99"/>
      <c r="M17192" s="99"/>
      <c r="N17192" s="99"/>
      <c r="O17192" s="99"/>
      <c r="P17192" s="99"/>
      <c r="Q17192" s="99"/>
      <c r="R17192" s="99"/>
      <c r="S17192" s="99"/>
      <c r="T17192" s="99"/>
      <c r="U17192" s="99"/>
      <c r="V17192" s="99"/>
      <c r="W17192" s="99"/>
      <c r="X17192" s="99"/>
      <c r="Y17192" s="99"/>
      <c r="Z17192" s="99"/>
      <c r="AF17192" s="326"/>
    </row>
    <row r="17193" spans="1:32" x14ac:dyDescent="0.25">
      <c r="A17193" s="44" t="s">
        <v>2539</v>
      </c>
      <c r="B17193" s="44" t="s">
        <v>7117</v>
      </c>
      <c r="C17193" s="45">
        <v>260203</v>
      </c>
      <c r="D17193" s="45" t="s">
        <v>12340</v>
      </c>
      <c r="E17193" s="45" t="s">
        <v>10021</v>
      </c>
      <c r="AF17193" s="326"/>
    </row>
    <row r="17194" spans="1:32" x14ac:dyDescent="0.25">
      <c r="A17194" s="102" t="s">
        <v>13095</v>
      </c>
      <c r="B17194" s="92" t="s">
        <v>3574</v>
      </c>
      <c r="C17194" s="93" t="s">
        <v>13105</v>
      </c>
      <c r="D17194" s="93" t="s">
        <v>1250</v>
      </c>
      <c r="E17194" s="94">
        <v>46496</v>
      </c>
      <c r="F17194" s="93"/>
      <c r="G17194" s="93"/>
      <c r="H17194" s="93"/>
      <c r="I17194" s="99"/>
      <c r="J17194" s="99"/>
      <c r="K17194" s="99"/>
      <c r="L17194" s="99"/>
      <c r="M17194" s="99"/>
      <c r="N17194" s="99"/>
      <c r="O17194" s="99"/>
      <c r="P17194" s="99"/>
      <c r="Q17194" s="99"/>
      <c r="R17194" s="99"/>
      <c r="S17194" s="99"/>
      <c r="T17194" s="99"/>
      <c r="U17194" s="99"/>
      <c r="V17194" s="99"/>
      <c r="W17194" s="99"/>
      <c r="X17194" s="99"/>
      <c r="Y17194" s="99"/>
      <c r="Z17194" s="99"/>
      <c r="AF17194" s="326"/>
    </row>
    <row r="17195" spans="1:32" x14ac:dyDescent="0.25">
      <c r="A17195" s="44" t="s">
        <v>19857</v>
      </c>
      <c r="B17195" s="44" t="s">
        <v>980</v>
      </c>
      <c r="C17195" s="45">
        <v>260103</v>
      </c>
      <c r="D17195" s="45" t="s">
        <v>12340</v>
      </c>
      <c r="E17195" s="45" t="s">
        <v>8976</v>
      </c>
      <c r="AF17195" s="326"/>
    </row>
    <row r="17196" spans="1:32" x14ac:dyDescent="0.25">
      <c r="A17196" s="44" t="s">
        <v>19858</v>
      </c>
      <c r="B17196" s="44" t="s">
        <v>2433</v>
      </c>
      <c r="C17196" s="45">
        <v>250106</v>
      </c>
      <c r="D17196" s="45" t="s">
        <v>12340</v>
      </c>
      <c r="E17196" s="45" t="s">
        <v>12896</v>
      </c>
      <c r="AF17196" s="326"/>
    </row>
    <row r="17197" spans="1:32" x14ac:dyDescent="0.25">
      <c r="A17197" s="44" t="s">
        <v>15801</v>
      </c>
      <c r="B17197" s="44" t="s">
        <v>154</v>
      </c>
      <c r="C17197" s="45" t="s">
        <v>15802</v>
      </c>
      <c r="D17197" s="46" t="s">
        <v>13037</v>
      </c>
      <c r="E17197" s="46">
        <v>46218</v>
      </c>
      <c r="AF17197" s="326"/>
    </row>
    <row r="17198" spans="1:32" x14ac:dyDescent="0.25">
      <c r="A17198" s="44" t="s">
        <v>2229</v>
      </c>
      <c r="B17198" s="44" t="s">
        <v>13127</v>
      </c>
      <c r="C17198" s="45">
        <v>13.24</v>
      </c>
      <c r="D17198" s="45" t="s">
        <v>13565</v>
      </c>
      <c r="E17198" s="46">
        <v>47299</v>
      </c>
      <c r="F17198" s="45"/>
      <c r="G17198" s="93"/>
      <c r="H17198" s="93"/>
      <c r="I17198" s="99"/>
      <c r="J17198" s="99"/>
      <c r="K17198" s="99"/>
      <c r="L17198" s="99"/>
      <c r="M17198" s="99"/>
      <c r="N17198" s="99"/>
      <c r="O17198" s="99"/>
      <c r="P17198" s="99"/>
      <c r="Q17198" s="99"/>
      <c r="R17198" s="99"/>
      <c r="S17198" s="99"/>
      <c r="T17198" s="99"/>
      <c r="U17198" s="99"/>
      <c r="V17198" s="99"/>
      <c r="W17198" s="99"/>
      <c r="X17198" s="99"/>
      <c r="Y17198" s="99"/>
      <c r="Z17198" s="99"/>
      <c r="AF17198" s="326"/>
    </row>
    <row r="17199" spans="1:32" x14ac:dyDescent="0.3">
      <c r="A17199" s="372" t="s">
        <v>12088</v>
      </c>
      <c r="B17199" s="372" t="s">
        <v>12354</v>
      </c>
      <c r="C17199" s="125" t="s">
        <v>12187</v>
      </c>
      <c r="D17199" s="32" t="s">
        <v>20621</v>
      </c>
      <c r="E17199" s="125" t="s">
        <v>5239</v>
      </c>
      <c r="F17199" s="125" t="s">
        <v>1236</v>
      </c>
      <c r="G17199" s="125" t="s">
        <v>1237</v>
      </c>
      <c r="AF17199" s="326"/>
    </row>
    <row r="17200" spans="1:32" x14ac:dyDescent="0.3">
      <c r="A17200" s="372" t="s">
        <v>12088</v>
      </c>
      <c r="B17200" s="372" t="s">
        <v>12190</v>
      </c>
      <c r="C17200" s="125" t="s">
        <v>12191</v>
      </c>
      <c r="D17200" s="32" t="s">
        <v>20621</v>
      </c>
      <c r="E17200" s="125" t="s">
        <v>5239</v>
      </c>
      <c r="F17200" s="125" t="s">
        <v>1236</v>
      </c>
      <c r="G17200" s="125" t="s">
        <v>1237</v>
      </c>
      <c r="AF17200" s="326"/>
    </row>
    <row r="17201" spans="1:32" x14ac:dyDescent="0.25">
      <c r="A17201" s="44" t="s">
        <v>12088</v>
      </c>
      <c r="B17201" s="44" t="s">
        <v>2433</v>
      </c>
      <c r="C17201" s="45">
        <v>250106</v>
      </c>
      <c r="D17201" s="45" t="s">
        <v>12340</v>
      </c>
      <c r="E17201" s="45" t="s">
        <v>12896</v>
      </c>
      <c r="AF17201" s="326"/>
    </row>
    <row r="17202" spans="1:32" x14ac:dyDescent="0.25">
      <c r="A17202" s="57" t="s">
        <v>2989</v>
      </c>
      <c r="B17202" s="92" t="s">
        <v>3862</v>
      </c>
      <c r="C17202" s="93" t="s">
        <v>3860</v>
      </c>
      <c r="D17202" s="93" t="s">
        <v>3861</v>
      </c>
      <c r="E17202" s="94">
        <v>46203</v>
      </c>
      <c r="F17202" s="93"/>
      <c r="G17202" s="93"/>
      <c r="H17202" s="93"/>
      <c r="I17202" s="99"/>
      <c r="J17202" s="99"/>
      <c r="K17202" s="99"/>
      <c r="L17202" s="44"/>
      <c r="M17202" s="44"/>
      <c r="N17202" s="99"/>
      <c r="O17202" s="99"/>
      <c r="P17202" s="99"/>
      <c r="Q17202" s="99"/>
      <c r="R17202" s="99"/>
      <c r="S17202" s="99"/>
      <c r="T17202" s="99"/>
      <c r="U17202" s="99"/>
      <c r="V17202" s="99"/>
      <c r="W17202" s="99"/>
      <c r="X17202" s="99"/>
      <c r="Y17202" s="99"/>
      <c r="Z17202" s="99"/>
      <c r="AA17202" s="380"/>
      <c r="AF17202" s="326"/>
    </row>
    <row r="17203" spans="1:32" x14ac:dyDescent="0.25">
      <c r="A17203" s="102" t="s">
        <v>2989</v>
      </c>
      <c r="B17203" s="92" t="s">
        <v>14075</v>
      </c>
      <c r="C17203" s="93" t="s">
        <v>14076</v>
      </c>
      <c r="D17203" s="93" t="s">
        <v>1250</v>
      </c>
      <c r="E17203" s="94">
        <v>47223</v>
      </c>
      <c r="F17203" s="93"/>
      <c r="G17203" s="93"/>
      <c r="H17203" s="93"/>
      <c r="I17203" s="99"/>
      <c r="J17203" s="99"/>
      <c r="K17203" s="99"/>
      <c r="L17203" s="99"/>
      <c r="M17203" s="99"/>
      <c r="N17203" s="99"/>
      <c r="O17203" s="99"/>
      <c r="P17203" s="99"/>
      <c r="Q17203" s="99"/>
      <c r="R17203" s="99"/>
      <c r="S17203" s="99"/>
      <c r="T17203" s="99"/>
      <c r="U17203" s="99"/>
      <c r="V17203" s="99"/>
      <c r="W17203" s="99"/>
      <c r="X17203" s="99"/>
      <c r="Y17203" s="99"/>
      <c r="Z17203" s="99"/>
      <c r="AF17203" s="326"/>
    </row>
    <row r="17204" spans="1:32" x14ac:dyDescent="0.3">
      <c r="A17204" s="372" t="s">
        <v>20214</v>
      </c>
      <c r="B17204" s="372" t="s">
        <v>2383</v>
      </c>
      <c r="C17204" s="125" t="s">
        <v>20257</v>
      </c>
      <c r="D17204" s="32" t="s">
        <v>20621</v>
      </c>
      <c r="E17204" s="125" t="s">
        <v>8976</v>
      </c>
      <c r="F17204" s="125" t="s">
        <v>1236</v>
      </c>
      <c r="G17204" s="125" t="s">
        <v>1237</v>
      </c>
      <c r="AF17204" s="326"/>
    </row>
    <row r="17205" spans="1:32" x14ac:dyDescent="0.25">
      <c r="A17205" s="44" t="s">
        <v>4413</v>
      </c>
      <c r="B17205" s="44" t="s">
        <v>4414</v>
      </c>
      <c r="C17205" s="45" t="s">
        <v>4415</v>
      </c>
      <c r="D17205" s="45" t="s">
        <v>12177</v>
      </c>
      <c r="E17205" s="45" t="s">
        <v>4416</v>
      </c>
      <c r="F17205" s="93"/>
      <c r="G17205" s="93"/>
      <c r="H17205" s="93"/>
      <c r="I17205" s="99"/>
      <c r="J17205" s="99"/>
      <c r="K17205" s="99"/>
      <c r="L17205" s="99"/>
      <c r="M17205" s="99"/>
      <c r="N17205" s="99"/>
      <c r="O17205" s="99"/>
      <c r="P17205" s="99"/>
      <c r="Q17205" s="99"/>
      <c r="R17205" s="99"/>
      <c r="S17205" s="99"/>
      <c r="T17205" s="99"/>
      <c r="U17205" s="99"/>
      <c r="V17205" s="99"/>
      <c r="W17205" s="99"/>
      <c r="X17205" s="99"/>
      <c r="Y17205" s="99"/>
      <c r="Z17205" s="99"/>
      <c r="AF17205" s="326"/>
    </row>
    <row r="17206" spans="1:32" x14ac:dyDescent="0.25">
      <c r="A17206" s="44" t="s">
        <v>4413</v>
      </c>
      <c r="B17206" s="44" t="s">
        <v>4414</v>
      </c>
      <c r="C17206" s="45" t="s">
        <v>4415</v>
      </c>
      <c r="D17206" s="93" t="s">
        <v>18817</v>
      </c>
      <c r="E17206" s="45" t="s">
        <v>4416</v>
      </c>
      <c r="F17206" s="379"/>
      <c r="G17206" s="379"/>
      <c r="H17206" s="379"/>
      <c r="I17206" s="380"/>
      <c r="J17206" s="380"/>
      <c r="K17206" s="380"/>
      <c r="L17206" s="380"/>
      <c r="M17206" s="380"/>
      <c r="N17206" s="380"/>
      <c r="O17206" s="380"/>
      <c r="P17206" s="380"/>
      <c r="Q17206" s="380"/>
      <c r="R17206" s="380"/>
      <c r="S17206" s="380"/>
      <c r="T17206" s="380"/>
      <c r="U17206" s="380"/>
      <c r="V17206" s="380"/>
      <c r="W17206" s="380"/>
      <c r="X17206" s="380"/>
      <c r="Y17206" s="380"/>
      <c r="Z17206" s="380"/>
      <c r="AA17206" s="380"/>
      <c r="AF17206" s="326"/>
    </row>
    <row r="17207" spans="1:32" x14ac:dyDescent="0.25">
      <c r="A17207" s="44" t="s">
        <v>4413</v>
      </c>
      <c r="B17207" s="44" t="s">
        <v>4414</v>
      </c>
      <c r="C17207" s="45" t="s">
        <v>4415</v>
      </c>
      <c r="D17207" s="45" t="s">
        <v>10697</v>
      </c>
      <c r="E17207" s="45" t="s">
        <v>4416</v>
      </c>
      <c r="F17207" s="93"/>
      <c r="G17207" s="93"/>
      <c r="H17207" s="93"/>
      <c r="I17207" s="99"/>
      <c r="J17207" s="99"/>
      <c r="K17207" s="99"/>
      <c r="L17207" s="44"/>
      <c r="M17207" s="44"/>
      <c r="N17207" s="99"/>
      <c r="O17207" s="99"/>
      <c r="P17207" s="99"/>
      <c r="Q17207" s="99"/>
      <c r="R17207" s="99"/>
      <c r="S17207" s="99"/>
      <c r="T17207" s="99"/>
      <c r="U17207" s="99"/>
      <c r="V17207" s="99"/>
      <c r="W17207" s="99"/>
      <c r="X17207" s="99"/>
      <c r="Y17207" s="99"/>
      <c r="Z17207" s="99"/>
      <c r="AF17207" s="326"/>
    </row>
    <row r="17208" spans="1:32" x14ac:dyDescent="0.3">
      <c r="A17208" s="99" t="s">
        <v>1431</v>
      </c>
      <c r="B17208" s="92" t="s">
        <v>14451</v>
      </c>
      <c r="C17208" s="93" t="s">
        <v>14452</v>
      </c>
      <c r="D17208" s="93" t="s">
        <v>1250</v>
      </c>
      <c r="E17208" s="94">
        <v>47320</v>
      </c>
      <c r="F17208" s="93"/>
      <c r="G17208" s="93"/>
      <c r="H17208" s="93"/>
      <c r="I17208" s="99"/>
      <c r="J17208" s="99"/>
      <c r="K17208" s="99"/>
      <c r="L17208" s="99"/>
      <c r="M17208" s="99"/>
      <c r="N17208" s="99"/>
      <c r="O17208" s="99"/>
      <c r="P17208" s="99"/>
      <c r="Q17208" s="99"/>
      <c r="R17208" s="99"/>
      <c r="S17208" s="99"/>
      <c r="T17208" s="99"/>
      <c r="U17208" s="99"/>
      <c r="V17208" s="99"/>
      <c r="W17208" s="99"/>
      <c r="X17208" s="99"/>
      <c r="Y17208" s="99"/>
      <c r="Z17208" s="99"/>
      <c r="AA17208" s="380"/>
      <c r="AF17208" s="326"/>
    </row>
    <row r="17209" spans="1:32" x14ac:dyDescent="0.25">
      <c r="A17209" s="44" t="s">
        <v>19859</v>
      </c>
      <c r="B17209" s="44" t="s">
        <v>210</v>
      </c>
      <c r="C17209" s="45">
        <v>241001</v>
      </c>
      <c r="D17209" s="45" t="s">
        <v>12340</v>
      </c>
      <c r="E17209" s="45" t="s">
        <v>5650</v>
      </c>
      <c r="AF17209" s="326"/>
    </row>
    <row r="17210" spans="1:32" x14ac:dyDescent="0.3">
      <c r="A17210" s="372" t="s">
        <v>16849</v>
      </c>
      <c r="B17210" s="372" t="s">
        <v>5064</v>
      </c>
      <c r="C17210" s="125" t="s">
        <v>16873</v>
      </c>
      <c r="D17210" s="32" t="s">
        <v>20621</v>
      </c>
      <c r="E17210" s="125" t="s">
        <v>10638</v>
      </c>
      <c r="F17210" s="125" t="s">
        <v>1236</v>
      </c>
      <c r="G17210" s="125" t="s">
        <v>1237</v>
      </c>
      <c r="AF17210" s="326"/>
    </row>
    <row r="17211" spans="1:32" x14ac:dyDescent="0.25">
      <c r="A17211" s="44" t="s">
        <v>907</v>
      </c>
      <c r="B17211" s="44" t="s">
        <v>4035</v>
      </c>
      <c r="C17211" s="45">
        <v>24050302</v>
      </c>
      <c r="D17211" s="45" t="s">
        <v>12340</v>
      </c>
      <c r="E17211" s="45" t="s">
        <v>5468</v>
      </c>
      <c r="AF17211" s="326"/>
    </row>
    <row r="17212" spans="1:32" x14ac:dyDescent="0.25">
      <c r="A17212" s="44" t="s">
        <v>907</v>
      </c>
      <c r="B17212" s="44" t="s">
        <v>11331</v>
      </c>
      <c r="C17212" s="45">
        <v>24050301</v>
      </c>
      <c r="D17212" s="45" t="s">
        <v>12340</v>
      </c>
      <c r="E17212" s="45" t="s">
        <v>5468</v>
      </c>
      <c r="AF17212" s="326"/>
    </row>
    <row r="17213" spans="1:32" x14ac:dyDescent="0.25">
      <c r="A17213" s="44" t="s">
        <v>9745</v>
      </c>
      <c r="B17213" s="44" t="s">
        <v>16386</v>
      </c>
      <c r="C17213" s="45" t="s">
        <v>18485</v>
      </c>
      <c r="D17213" s="93" t="s">
        <v>3876</v>
      </c>
      <c r="E17213" s="359">
        <f>DATE(2029,10,20)</f>
        <v>47411</v>
      </c>
      <c r="F17213" s="93"/>
      <c r="G17213" s="93"/>
      <c r="H17213" s="93"/>
      <c r="I17213" s="99"/>
      <c r="J17213" s="99"/>
      <c r="K17213" s="99"/>
      <c r="L17213" s="99"/>
      <c r="M17213" s="99"/>
      <c r="N17213" s="99"/>
      <c r="O17213" s="99"/>
      <c r="P17213" s="99"/>
      <c r="Q17213" s="99"/>
      <c r="R17213" s="99"/>
      <c r="S17213" s="99"/>
      <c r="T17213" s="99"/>
      <c r="U17213" s="99"/>
      <c r="V17213" s="99"/>
      <c r="W17213" s="99"/>
      <c r="X17213" s="99"/>
      <c r="Y17213" s="99"/>
      <c r="Z17213" s="99"/>
      <c r="AF17213" s="326"/>
    </row>
    <row r="17214" spans="1:32" x14ac:dyDescent="0.25">
      <c r="A17214" s="44" t="s">
        <v>9746</v>
      </c>
      <c r="B17214" s="44" t="s">
        <v>15918</v>
      </c>
      <c r="C17214" s="45" t="s">
        <v>9978</v>
      </c>
      <c r="D17214" s="93" t="s">
        <v>3876</v>
      </c>
      <c r="E17214" s="359">
        <f>DATE(2027,5,26)</f>
        <v>46533</v>
      </c>
      <c r="F17214" s="93"/>
      <c r="G17214" s="93"/>
      <c r="H17214" s="93"/>
      <c r="I17214" s="99"/>
      <c r="J17214" s="99"/>
      <c r="K17214" s="99"/>
      <c r="L17214" s="99"/>
      <c r="M17214" s="99"/>
      <c r="N17214" s="99"/>
      <c r="O17214" s="99"/>
      <c r="P17214" s="99"/>
      <c r="Q17214" s="99"/>
      <c r="R17214" s="99"/>
      <c r="S17214" s="99"/>
      <c r="T17214" s="99"/>
      <c r="U17214" s="99"/>
      <c r="V17214" s="99"/>
      <c r="W17214" s="99"/>
      <c r="X17214" s="99"/>
      <c r="Y17214" s="99"/>
      <c r="Z17214" s="99"/>
      <c r="AF17214" s="326"/>
    </row>
    <row r="17215" spans="1:32" x14ac:dyDescent="0.25">
      <c r="A17215" s="44" t="s">
        <v>13012</v>
      </c>
      <c r="B17215" s="44" t="s">
        <v>12966</v>
      </c>
      <c r="C17215" s="45">
        <v>24090701</v>
      </c>
      <c r="D17215" s="45" t="s">
        <v>12340</v>
      </c>
      <c r="E17215" s="45" t="s">
        <v>5075</v>
      </c>
      <c r="AF17215" s="326"/>
    </row>
    <row r="17216" spans="1:32" x14ac:dyDescent="0.25">
      <c r="A17216" s="44" t="s">
        <v>13012</v>
      </c>
      <c r="B17216" s="44" t="s">
        <v>18842</v>
      </c>
      <c r="C17216" s="45">
        <v>26020101</v>
      </c>
      <c r="D17216" s="45" t="s">
        <v>12340</v>
      </c>
      <c r="E17216" s="45" t="s">
        <v>10021</v>
      </c>
      <c r="AF17216" s="326"/>
    </row>
    <row r="17217" spans="1:32" x14ac:dyDescent="0.25">
      <c r="A17217" s="44" t="s">
        <v>18227</v>
      </c>
      <c r="B17217" s="44" t="s">
        <v>18228</v>
      </c>
      <c r="C17217" s="45" t="s">
        <v>18486</v>
      </c>
      <c r="D17217" s="93" t="s">
        <v>3876</v>
      </c>
      <c r="E17217" s="359">
        <f>DATE(2029,10,13)</f>
        <v>47404</v>
      </c>
      <c r="F17217" s="93"/>
      <c r="G17217" s="93"/>
      <c r="H17217" s="93"/>
      <c r="I17217" s="99"/>
      <c r="J17217" s="99"/>
      <c r="K17217" s="99"/>
      <c r="L17217" s="99"/>
      <c r="M17217" s="99"/>
      <c r="N17217" s="99"/>
      <c r="O17217" s="99"/>
      <c r="P17217" s="99"/>
      <c r="Q17217" s="99"/>
      <c r="R17217" s="99"/>
      <c r="S17217" s="99"/>
      <c r="T17217" s="99"/>
      <c r="U17217" s="99"/>
      <c r="V17217" s="99"/>
      <c r="W17217" s="99"/>
      <c r="X17217" s="99"/>
      <c r="Y17217" s="99"/>
      <c r="Z17217" s="99"/>
      <c r="AF17217" s="326"/>
    </row>
    <row r="17218" spans="1:32" x14ac:dyDescent="0.25">
      <c r="A17218" s="44" t="s">
        <v>19860</v>
      </c>
      <c r="B17218" s="44" t="s">
        <v>7117</v>
      </c>
      <c r="C17218" s="45">
        <v>260203</v>
      </c>
      <c r="D17218" s="45" t="s">
        <v>12340</v>
      </c>
      <c r="E17218" s="45" t="s">
        <v>10021</v>
      </c>
      <c r="AF17218" s="326"/>
    </row>
    <row r="17219" spans="1:32" x14ac:dyDescent="0.25">
      <c r="A17219" s="44" t="s">
        <v>4135</v>
      </c>
      <c r="B17219" s="44" t="s">
        <v>20390</v>
      </c>
      <c r="C17219" s="45" t="s">
        <v>4143</v>
      </c>
      <c r="D17219" s="32" t="s">
        <v>12570</v>
      </c>
      <c r="E17219" s="46">
        <v>46265</v>
      </c>
      <c r="AF17219" s="326"/>
    </row>
    <row r="17220" spans="1:32" x14ac:dyDescent="0.3">
      <c r="A17220" s="372" t="s">
        <v>20578</v>
      </c>
      <c r="B17220" s="372" t="s">
        <v>3578</v>
      </c>
      <c r="C17220" s="125" t="s">
        <v>11923</v>
      </c>
      <c r="D17220" s="32" t="s">
        <v>20621</v>
      </c>
      <c r="E17220" s="125" t="s">
        <v>2686</v>
      </c>
      <c r="F17220" s="125" t="s">
        <v>1236</v>
      </c>
      <c r="G17220" s="125" t="s">
        <v>1237</v>
      </c>
      <c r="AF17220" s="326"/>
    </row>
    <row r="17221" spans="1:32" x14ac:dyDescent="0.3">
      <c r="A17221" s="372" t="s">
        <v>20578</v>
      </c>
      <c r="B17221" s="372" t="s">
        <v>7467</v>
      </c>
      <c r="C17221" s="125" t="s">
        <v>20620</v>
      </c>
      <c r="D17221" s="32" t="s">
        <v>20621</v>
      </c>
      <c r="E17221" s="125" t="s">
        <v>10032</v>
      </c>
      <c r="F17221" s="125" t="s">
        <v>1236</v>
      </c>
      <c r="G17221" s="125" t="s">
        <v>1237</v>
      </c>
      <c r="AF17221" s="326"/>
    </row>
    <row r="17222" spans="1:32" x14ac:dyDescent="0.25">
      <c r="A17222" s="44" t="s">
        <v>140</v>
      </c>
      <c r="B17222" s="92" t="s">
        <v>10390</v>
      </c>
      <c r="C17222" s="371" t="s">
        <v>10122</v>
      </c>
      <c r="D17222" s="146" t="s">
        <v>10389</v>
      </c>
      <c r="E17222" s="107">
        <v>45838</v>
      </c>
      <c r="F17222" s="93"/>
      <c r="G17222" s="93"/>
      <c r="H17222" s="93"/>
      <c r="I17222" s="99"/>
      <c r="J17222" s="99"/>
      <c r="K17222" s="99"/>
      <c r="L17222" s="44"/>
      <c r="M17222" s="44"/>
      <c r="N17222" s="99"/>
      <c r="O17222" s="99"/>
      <c r="P17222" s="99"/>
      <c r="Q17222" s="99"/>
      <c r="R17222" s="99"/>
      <c r="S17222" s="99"/>
      <c r="T17222" s="99"/>
      <c r="U17222" s="99"/>
      <c r="V17222" s="99"/>
      <c r="W17222" s="99"/>
      <c r="X17222" s="99"/>
      <c r="Y17222" s="99"/>
      <c r="Z17222" s="99"/>
      <c r="AF17222" s="326"/>
    </row>
    <row r="17223" spans="1:32" x14ac:dyDescent="0.25">
      <c r="A17223" s="44" t="s">
        <v>11730</v>
      </c>
      <c r="B17223" s="44" t="s">
        <v>7119</v>
      </c>
      <c r="C17223" s="45">
        <v>26020102</v>
      </c>
      <c r="D17223" s="45" t="s">
        <v>12340</v>
      </c>
      <c r="E17223" s="45" t="s">
        <v>10021</v>
      </c>
      <c r="AF17223" s="326"/>
    </row>
    <row r="17224" spans="1:32" x14ac:dyDescent="0.3">
      <c r="A17224" s="372" t="s">
        <v>13096</v>
      </c>
      <c r="B17224" s="372" t="s">
        <v>14350</v>
      </c>
      <c r="C17224" s="125" t="s">
        <v>14351</v>
      </c>
      <c r="D17224" s="32" t="s">
        <v>20621</v>
      </c>
      <c r="E17224" s="125" t="s">
        <v>13567</v>
      </c>
      <c r="F17224" s="125" t="s">
        <v>1236</v>
      </c>
      <c r="G17224" s="125" t="s">
        <v>1237</v>
      </c>
      <c r="AF17224" s="326"/>
    </row>
    <row r="17225" spans="1:32" x14ac:dyDescent="0.25">
      <c r="A17225" s="100" t="s">
        <v>3569</v>
      </c>
      <c r="B17225" s="92" t="s">
        <v>3574</v>
      </c>
      <c r="C17225" s="93" t="s">
        <v>3575</v>
      </c>
      <c r="D17225" s="93" t="s">
        <v>1250</v>
      </c>
      <c r="E17225" s="94">
        <v>46496</v>
      </c>
      <c r="F17225" s="93"/>
      <c r="G17225" s="93"/>
      <c r="H17225" s="93"/>
      <c r="I17225" s="99"/>
      <c r="J17225" s="99"/>
      <c r="K17225" s="99"/>
      <c r="L17225" s="44"/>
      <c r="M17225" s="44"/>
      <c r="N17225" s="99"/>
      <c r="O17225" s="99"/>
      <c r="P17225" s="99"/>
      <c r="Q17225" s="99"/>
      <c r="R17225" s="99"/>
      <c r="S17225" s="99"/>
      <c r="T17225" s="99"/>
      <c r="U17225" s="99"/>
      <c r="V17225" s="99"/>
      <c r="W17225" s="99"/>
      <c r="X17225" s="99"/>
      <c r="Y17225" s="99"/>
      <c r="Z17225" s="99"/>
      <c r="AF17225" s="326"/>
    </row>
    <row r="17226" spans="1:32" x14ac:dyDescent="0.25">
      <c r="A17226" s="44" t="s">
        <v>4555</v>
      </c>
      <c r="B17226" s="44" t="s">
        <v>4470</v>
      </c>
      <c r="C17226" s="45">
        <v>210602</v>
      </c>
      <c r="D17226" s="45" t="s">
        <v>12340</v>
      </c>
      <c r="E17226" s="45" t="s">
        <v>4471</v>
      </c>
      <c r="AF17226" s="326"/>
    </row>
    <row r="17227" spans="1:32" x14ac:dyDescent="0.25">
      <c r="A17227" s="44" t="s">
        <v>13808</v>
      </c>
      <c r="B17227" s="44" t="s">
        <v>210</v>
      </c>
      <c r="C17227" s="45">
        <v>241001</v>
      </c>
      <c r="D17227" s="45" t="s">
        <v>12340</v>
      </c>
      <c r="E17227" s="45" t="s">
        <v>5650</v>
      </c>
      <c r="AF17227" s="326"/>
    </row>
    <row r="17228" spans="1:32" x14ac:dyDescent="0.3">
      <c r="A17228" s="372" t="s">
        <v>16680</v>
      </c>
      <c r="B17228" s="372" t="s">
        <v>14350</v>
      </c>
      <c r="C17228" s="125" t="s">
        <v>14351</v>
      </c>
      <c r="D17228" s="32" t="s">
        <v>20621</v>
      </c>
      <c r="E17228" s="125" t="s">
        <v>13567</v>
      </c>
      <c r="F17228" s="125" t="s">
        <v>1236</v>
      </c>
      <c r="G17228" s="125" t="s">
        <v>1237</v>
      </c>
      <c r="AF17228" s="326"/>
    </row>
    <row r="17229" spans="1:32" x14ac:dyDescent="0.3">
      <c r="A17229" s="372" t="s">
        <v>16680</v>
      </c>
      <c r="B17229" s="372" t="s">
        <v>5064</v>
      </c>
      <c r="C17229" s="125" t="s">
        <v>16873</v>
      </c>
      <c r="D17229" s="32" t="s">
        <v>20621</v>
      </c>
      <c r="E17229" s="125" t="s">
        <v>10638</v>
      </c>
      <c r="F17229" s="125" t="s">
        <v>1236</v>
      </c>
      <c r="G17229" s="125" t="s">
        <v>1237</v>
      </c>
      <c r="AF17229" s="326"/>
    </row>
    <row r="17230" spans="1:32" x14ac:dyDescent="0.25">
      <c r="A17230" s="100" t="s">
        <v>3545</v>
      </c>
      <c r="B17230" s="92" t="s">
        <v>3574</v>
      </c>
      <c r="C17230" s="93" t="s">
        <v>3575</v>
      </c>
      <c r="D17230" s="93" t="s">
        <v>1250</v>
      </c>
      <c r="E17230" s="94">
        <v>46496</v>
      </c>
      <c r="F17230" s="93"/>
      <c r="G17230" s="93"/>
      <c r="H17230" s="93"/>
      <c r="I17230" s="99"/>
      <c r="J17230" s="99"/>
      <c r="K17230" s="99"/>
      <c r="L17230" s="57"/>
      <c r="M17230" s="44"/>
      <c r="N17230" s="99"/>
      <c r="O17230" s="99"/>
      <c r="P17230" s="99"/>
      <c r="Q17230" s="99"/>
      <c r="R17230" s="99"/>
      <c r="S17230" s="99"/>
      <c r="T17230" s="99"/>
      <c r="U17230" s="99"/>
      <c r="V17230" s="99"/>
      <c r="W17230" s="99"/>
      <c r="X17230" s="99"/>
      <c r="Y17230" s="99"/>
      <c r="Z17230" s="99"/>
      <c r="AF17230" s="326"/>
    </row>
    <row r="17231" spans="1:32" x14ac:dyDescent="0.25">
      <c r="A17231" s="44" t="s">
        <v>19861</v>
      </c>
      <c r="B17231" s="44" t="s">
        <v>7117</v>
      </c>
      <c r="C17231" s="45">
        <v>260203</v>
      </c>
      <c r="D17231" s="45" t="s">
        <v>12340</v>
      </c>
      <c r="E17231" s="45" t="s">
        <v>10021</v>
      </c>
      <c r="AF17231" s="326"/>
    </row>
    <row r="17232" spans="1:32" x14ac:dyDescent="0.25">
      <c r="A17232" s="44" t="s">
        <v>8183</v>
      </c>
      <c r="B17232" s="44" t="s">
        <v>8173</v>
      </c>
      <c r="C17232" s="45" t="s">
        <v>8184</v>
      </c>
      <c r="D17232" s="93" t="s">
        <v>18817</v>
      </c>
      <c r="E17232" s="45" t="s">
        <v>5444</v>
      </c>
      <c r="F17232" s="379"/>
      <c r="G17232" s="379"/>
      <c r="H17232" s="379"/>
      <c r="I17232" s="380"/>
      <c r="J17232" s="380"/>
      <c r="K17232" s="380"/>
      <c r="L17232" s="380"/>
      <c r="M17232" s="380"/>
      <c r="N17232" s="380"/>
      <c r="O17232" s="380"/>
      <c r="P17232" s="380"/>
      <c r="Q17232" s="380"/>
      <c r="R17232" s="380"/>
      <c r="S17232" s="380"/>
      <c r="T17232" s="380"/>
      <c r="U17232" s="380"/>
      <c r="V17232" s="380"/>
      <c r="W17232" s="380"/>
      <c r="X17232" s="380"/>
      <c r="Y17232" s="380"/>
      <c r="Z17232" s="380"/>
      <c r="AA17232" s="380"/>
      <c r="AF17232" s="326"/>
    </row>
    <row r="17233" spans="1:32" x14ac:dyDescent="0.25">
      <c r="A17233" s="44" t="s">
        <v>8183</v>
      </c>
      <c r="B17233" s="44" t="s">
        <v>8173</v>
      </c>
      <c r="C17233" s="45" t="s">
        <v>8184</v>
      </c>
      <c r="D17233" s="45" t="s">
        <v>10697</v>
      </c>
      <c r="E17233" s="46">
        <v>46507</v>
      </c>
      <c r="F17233" s="93"/>
      <c r="G17233" s="93"/>
      <c r="H17233" s="93"/>
      <c r="I17233" s="99"/>
      <c r="J17233" s="99"/>
      <c r="K17233" s="99"/>
      <c r="L17233" s="57"/>
      <c r="M17233" s="44"/>
      <c r="N17233" s="99"/>
      <c r="O17233" s="99"/>
      <c r="P17233" s="99"/>
      <c r="Q17233" s="99"/>
      <c r="R17233" s="99"/>
      <c r="S17233" s="99"/>
      <c r="T17233" s="99"/>
      <c r="U17233" s="99"/>
      <c r="V17233" s="99"/>
      <c r="W17233" s="99"/>
      <c r="X17233" s="99"/>
      <c r="Y17233" s="99"/>
      <c r="Z17233" s="99"/>
      <c r="AF17233" s="326"/>
    </row>
    <row r="17234" spans="1:32" x14ac:dyDescent="0.25">
      <c r="A17234" s="44" t="s">
        <v>19862</v>
      </c>
      <c r="B17234" s="44" t="s">
        <v>7117</v>
      </c>
      <c r="C17234" s="45">
        <v>260203</v>
      </c>
      <c r="D17234" s="45" t="s">
        <v>12340</v>
      </c>
      <c r="E17234" s="45" t="s">
        <v>10021</v>
      </c>
      <c r="AF17234" s="326"/>
    </row>
    <row r="17235" spans="1:32" x14ac:dyDescent="0.25">
      <c r="A17235" s="44" t="s">
        <v>9747</v>
      </c>
      <c r="B17235" s="44" t="s">
        <v>16387</v>
      </c>
      <c r="C17235" s="45" t="s">
        <v>12869</v>
      </c>
      <c r="D17235" s="93" t="s">
        <v>3876</v>
      </c>
      <c r="E17235" s="359">
        <f>DATE(2028,7,29)</f>
        <v>46963</v>
      </c>
      <c r="F17235" s="93"/>
      <c r="G17235" s="93"/>
      <c r="H17235" s="93"/>
      <c r="I17235" s="99"/>
      <c r="J17235" s="99"/>
      <c r="K17235" s="99"/>
      <c r="L17235" s="99"/>
      <c r="M17235" s="99"/>
      <c r="N17235" s="99"/>
      <c r="O17235" s="99"/>
      <c r="P17235" s="99"/>
      <c r="Q17235" s="99"/>
      <c r="R17235" s="99"/>
      <c r="S17235" s="99"/>
      <c r="T17235" s="99"/>
      <c r="U17235" s="99"/>
      <c r="V17235" s="99"/>
      <c r="W17235" s="99"/>
      <c r="X17235" s="99"/>
      <c r="Y17235" s="99"/>
      <c r="Z17235" s="99"/>
      <c r="AF17235" s="326"/>
    </row>
    <row r="17236" spans="1:32" x14ac:dyDescent="0.25">
      <c r="A17236" s="44" t="s">
        <v>19863</v>
      </c>
      <c r="B17236" s="44" t="s">
        <v>5639</v>
      </c>
      <c r="C17236" s="45">
        <v>26010401</v>
      </c>
      <c r="D17236" s="45" t="s">
        <v>12340</v>
      </c>
      <c r="E17236" s="45" t="s">
        <v>18836</v>
      </c>
      <c r="AF17236" s="326"/>
    </row>
    <row r="17237" spans="1:32" x14ac:dyDescent="0.25">
      <c r="A17237" s="44" t="s">
        <v>19863</v>
      </c>
      <c r="B17237" s="44" t="s">
        <v>990</v>
      </c>
      <c r="C17237" s="45">
        <v>260102</v>
      </c>
      <c r="D17237" s="45" t="s">
        <v>12340</v>
      </c>
      <c r="E17237" s="45" t="s">
        <v>8976</v>
      </c>
      <c r="AF17237" s="326"/>
    </row>
    <row r="17238" spans="1:32" x14ac:dyDescent="0.25">
      <c r="A17238" s="44" t="s">
        <v>4032</v>
      </c>
      <c r="B17238" s="44" t="s">
        <v>5639</v>
      </c>
      <c r="C17238" s="45">
        <v>26010401</v>
      </c>
      <c r="D17238" s="45" t="s">
        <v>12340</v>
      </c>
      <c r="E17238" s="45" t="s">
        <v>18836</v>
      </c>
      <c r="AF17238" s="326"/>
    </row>
    <row r="17239" spans="1:32" x14ac:dyDescent="0.25">
      <c r="A17239" s="44" t="s">
        <v>4032</v>
      </c>
      <c r="B17239" s="44" t="s">
        <v>3298</v>
      </c>
      <c r="C17239" s="45">
        <v>26010402</v>
      </c>
      <c r="D17239" s="45" t="s">
        <v>12340</v>
      </c>
      <c r="E17239" s="45" t="s">
        <v>18836</v>
      </c>
      <c r="AF17239" s="326"/>
    </row>
    <row r="17240" spans="1:32" x14ac:dyDescent="0.25">
      <c r="A17240" s="44" t="s">
        <v>19864</v>
      </c>
      <c r="B17240" s="44" t="s">
        <v>3597</v>
      </c>
      <c r="C17240" s="45">
        <v>250503</v>
      </c>
      <c r="D17240" s="45" t="s">
        <v>12340</v>
      </c>
      <c r="E17240" s="45" t="s">
        <v>16904</v>
      </c>
      <c r="AF17240" s="326"/>
    </row>
    <row r="17241" spans="1:32" x14ac:dyDescent="0.25">
      <c r="A17241" s="44" t="s">
        <v>14755</v>
      </c>
      <c r="B17241" s="44" t="s">
        <v>13129</v>
      </c>
      <c r="C17241" s="45">
        <v>36.25</v>
      </c>
      <c r="D17241" s="45" t="s">
        <v>13565</v>
      </c>
      <c r="E17241" s="46">
        <v>47664</v>
      </c>
      <c r="F17241" s="45" t="s">
        <v>1384</v>
      </c>
      <c r="G17241" s="93"/>
      <c r="H17241" s="93"/>
      <c r="I17241" s="99"/>
      <c r="J17241" s="99"/>
      <c r="K17241" s="99"/>
      <c r="L17241" s="99"/>
      <c r="M17241" s="99"/>
      <c r="N17241" s="99"/>
      <c r="O17241" s="99"/>
      <c r="P17241" s="99"/>
      <c r="Q17241" s="99"/>
      <c r="R17241" s="99"/>
      <c r="S17241" s="99"/>
      <c r="T17241" s="99"/>
      <c r="U17241" s="99"/>
      <c r="V17241" s="99"/>
      <c r="W17241" s="99"/>
      <c r="X17241" s="99"/>
      <c r="Y17241" s="99"/>
      <c r="Z17241" s="99"/>
      <c r="AF17241" s="326"/>
    </row>
    <row r="17242" spans="1:32" x14ac:dyDescent="0.25">
      <c r="A17242" s="44" t="s">
        <v>17778</v>
      </c>
      <c r="B17242" s="44" t="s">
        <v>1944</v>
      </c>
      <c r="C17242" s="45" t="s">
        <v>17779</v>
      </c>
      <c r="D17242" s="46" t="s">
        <v>13037</v>
      </c>
      <c r="E17242" s="46">
        <v>46274</v>
      </c>
      <c r="AF17242" s="326"/>
    </row>
    <row r="17243" spans="1:32" x14ac:dyDescent="0.3">
      <c r="A17243" s="372" t="s">
        <v>8775</v>
      </c>
      <c r="B17243" s="372" t="s">
        <v>8716</v>
      </c>
      <c r="C17243" s="125" t="s">
        <v>8717</v>
      </c>
      <c r="D17243" s="32" t="s">
        <v>20621</v>
      </c>
      <c r="E17243" s="125" t="s">
        <v>8524</v>
      </c>
      <c r="F17243" s="125" t="s">
        <v>1236</v>
      </c>
      <c r="G17243" s="125" t="s">
        <v>1237</v>
      </c>
      <c r="AF17243" s="326"/>
    </row>
    <row r="17244" spans="1:32" x14ac:dyDescent="0.3">
      <c r="A17244" s="372" t="s">
        <v>8775</v>
      </c>
      <c r="B17244" s="372" t="s">
        <v>1220</v>
      </c>
      <c r="C17244" s="125" t="s">
        <v>8706</v>
      </c>
      <c r="D17244" s="32" t="s">
        <v>20621</v>
      </c>
      <c r="E17244" s="125" t="s">
        <v>8524</v>
      </c>
      <c r="F17244" s="125" t="s">
        <v>1236</v>
      </c>
      <c r="G17244" s="125" t="s">
        <v>1237</v>
      </c>
      <c r="AF17244" s="326"/>
    </row>
    <row r="17245" spans="1:32" x14ac:dyDescent="0.3">
      <c r="A17245" s="372" t="s">
        <v>8775</v>
      </c>
      <c r="B17245" s="372" t="s">
        <v>8693</v>
      </c>
      <c r="C17245" s="125" t="s">
        <v>8694</v>
      </c>
      <c r="D17245" s="32" t="s">
        <v>20621</v>
      </c>
      <c r="E17245" s="125" t="s">
        <v>8524</v>
      </c>
      <c r="F17245" s="125" t="s">
        <v>1236</v>
      </c>
      <c r="G17245" s="125" t="s">
        <v>1237</v>
      </c>
      <c r="AF17245" s="326"/>
    </row>
    <row r="17246" spans="1:32" x14ac:dyDescent="0.25">
      <c r="A17246" s="44" t="s">
        <v>9748</v>
      </c>
      <c r="B17246" s="44" t="s">
        <v>12917</v>
      </c>
      <c r="C17246" s="45" t="s">
        <v>12918</v>
      </c>
      <c r="D17246" s="45" t="s">
        <v>12177</v>
      </c>
      <c r="E17246" s="45" t="s">
        <v>7992</v>
      </c>
      <c r="F17246" s="93"/>
      <c r="G17246" s="93"/>
      <c r="H17246" s="93"/>
      <c r="I17246" s="99"/>
      <c r="J17246" s="99"/>
      <c r="K17246" s="99"/>
      <c r="L17246" s="99"/>
      <c r="M17246" s="99"/>
      <c r="N17246" s="99"/>
      <c r="O17246" s="99"/>
      <c r="P17246" s="99"/>
      <c r="Q17246" s="99"/>
      <c r="R17246" s="99"/>
      <c r="S17246" s="99"/>
      <c r="T17246" s="99"/>
      <c r="U17246" s="99"/>
      <c r="V17246" s="99"/>
      <c r="W17246" s="99"/>
      <c r="X17246" s="99"/>
      <c r="Y17246" s="99"/>
      <c r="Z17246" s="99"/>
      <c r="AF17246" s="326"/>
    </row>
    <row r="17247" spans="1:32" x14ac:dyDescent="0.25">
      <c r="A17247" s="44" t="s">
        <v>9748</v>
      </c>
      <c r="B17247" s="44" t="s">
        <v>12917</v>
      </c>
      <c r="C17247" s="45" t="s">
        <v>12918</v>
      </c>
      <c r="D17247" s="93" t="s">
        <v>18817</v>
      </c>
      <c r="E17247" s="45" t="s">
        <v>7992</v>
      </c>
      <c r="F17247" s="379"/>
      <c r="G17247" s="379"/>
      <c r="H17247" s="379"/>
      <c r="I17247" s="380"/>
      <c r="J17247" s="380"/>
      <c r="K17247" s="380"/>
      <c r="L17247" s="380"/>
      <c r="M17247" s="380"/>
      <c r="N17247" s="380"/>
      <c r="O17247" s="380"/>
      <c r="P17247" s="380"/>
      <c r="Q17247" s="380"/>
      <c r="R17247" s="380"/>
      <c r="S17247" s="380"/>
      <c r="T17247" s="380"/>
      <c r="U17247" s="380"/>
      <c r="V17247" s="380"/>
      <c r="W17247" s="380"/>
      <c r="X17247" s="380"/>
      <c r="Y17247" s="380"/>
      <c r="Z17247" s="380"/>
      <c r="AA17247" s="380"/>
      <c r="AF17247" s="326"/>
    </row>
    <row r="17248" spans="1:32" x14ac:dyDescent="0.25">
      <c r="A17248" s="44" t="s">
        <v>9748</v>
      </c>
      <c r="B17248" s="44" t="s">
        <v>16388</v>
      </c>
      <c r="C17248" s="45" t="s">
        <v>5419</v>
      </c>
      <c r="D17248" s="93" t="s">
        <v>3876</v>
      </c>
      <c r="E17248" s="359">
        <f>DATE(2027,5,26)</f>
        <v>46533</v>
      </c>
      <c r="F17248" s="93"/>
      <c r="G17248" s="93"/>
      <c r="H17248" s="93"/>
      <c r="I17248" s="99"/>
      <c r="J17248" s="99"/>
      <c r="K17248" s="99"/>
      <c r="L17248" s="99"/>
      <c r="M17248" s="99"/>
      <c r="N17248" s="99"/>
      <c r="O17248" s="99"/>
      <c r="P17248" s="99"/>
      <c r="Q17248" s="99"/>
      <c r="R17248" s="99"/>
      <c r="S17248" s="99"/>
      <c r="T17248" s="99"/>
      <c r="U17248" s="99"/>
      <c r="V17248" s="99"/>
      <c r="W17248" s="99"/>
      <c r="X17248" s="99"/>
      <c r="Y17248" s="99"/>
      <c r="Z17248" s="99"/>
      <c r="AF17248" s="326"/>
    </row>
    <row r="17249" spans="1:32" x14ac:dyDescent="0.25">
      <c r="A17249" s="44" t="s">
        <v>908</v>
      </c>
      <c r="B17249" s="44" t="s">
        <v>7119</v>
      </c>
      <c r="C17249" s="45">
        <v>26020102</v>
      </c>
      <c r="D17249" s="45" t="s">
        <v>12340</v>
      </c>
      <c r="E17249" s="45" t="s">
        <v>10021</v>
      </c>
      <c r="AF17249" s="326"/>
    </row>
    <row r="17250" spans="1:32" x14ac:dyDescent="0.25">
      <c r="A17250" s="44" t="s">
        <v>908</v>
      </c>
      <c r="B17250" s="44" t="s">
        <v>18842</v>
      </c>
      <c r="C17250" s="45">
        <v>26020101</v>
      </c>
      <c r="D17250" s="45" t="s">
        <v>12340</v>
      </c>
      <c r="E17250" s="45" t="s">
        <v>10021</v>
      </c>
      <c r="AF17250" s="326"/>
    </row>
    <row r="17251" spans="1:32" x14ac:dyDescent="0.25">
      <c r="A17251" s="76" t="s">
        <v>17432</v>
      </c>
      <c r="B17251" s="44" t="s">
        <v>13160</v>
      </c>
      <c r="C17251" s="45">
        <v>6.26</v>
      </c>
      <c r="D17251" s="45" t="s">
        <v>13565</v>
      </c>
      <c r="E17251" s="46">
        <v>47787</v>
      </c>
      <c r="F17251" s="45"/>
      <c r="G17251" s="93"/>
      <c r="H17251" s="93"/>
      <c r="I17251" s="99"/>
      <c r="J17251" s="99"/>
      <c r="K17251" s="99"/>
      <c r="L17251" s="99"/>
      <c r="M17251" s="99"/>
      <c r="N17251" s="99"/>
      <c r="O17251" s="99"/>
      <c r="P17251" s="99"/>
      <c r="Q17251" s="99"/>
      <c r="R17251" s="99"/>
      <c r="S17251" s="99"/>
      <c r="T17251" s="99"/>
      <c r="U17251" s="99"/>
      <c r="V17251" s="99"/>
      <c r="W17251" s="99"/>
      <c r="X17251" s="99"/>
      <c r="Y17251" s="99"/>
      <c r="Z17251" s="99"/>
      <c r="AF17251" s="326"/>
    </row>
    <row r="17252" spans="1:32" x14ac:dyDescent="0.25">
      <c r="A17252" s="44" t="s">
        <v>2540</v>
      </c>
      <c r="B17252" s="44" t="s">
        <v>2433</v>
      </c>
      <c r="C17252" s="45">
        <v>230105</v>
      </c>
      <c r="D17252" s="45" t="s">
        <v>12340</v>
      </c>
      <c r="E17252" s="45" t="s">
        <v>5580</v>
      </c>
      <c r="AF17252" s="326"/>
    </row>
    <row r="17253" spans="1:32" x14ac:dyDescent="0.25">
      <c r="A17253" s="44" t="s">
        <v>12139</v>
      </c>
      <c r="B17253" s="44" t="s">
        <v>204</v>
      </c>
      <c r="C17253" s="45" t="s">
        <v>12140</v>
      </c>
      <c r="D17253" s="45" t="s">
        <v>12177</v>
      </c>
      <c r="E17253" s="45" t="s">
        <v>5311</v>
      </c>
      <c r="F17253" s="93"/>
      <c r="G17253" s="93"/>
      <c r="H17253" s="93"/>
      <c r="I17253" s="99"/>
      <c r="J17253" s="99"/>
      <c r="K17253" s="99"/>
      <c r="L17253" s="99"/>
      <c r="M17253" s="99"/>
      <c r="N17253" s="99"/>
      <c r="O17253" s="99"/>
      <c r="P17253" s="99"/>
      <c r="Q17253" s="99"/>
      <c r="R17253" s="99"/>
      <c r="S17253" s="99"/>
      <c r="T17253" s="99"/>
      <c r="U17253" s="99"/>
      <c r="V17253" s="99"/>
      <c r="W17253" s="99"/>
      <c r="X17253" s="99"/>
      <c r="Y17253" s="99"/>
      <c r="Z17253" s="99"/>
      <c r="AF17253" s="326"/>
    </row>
    <row r="17254" spans="1:32" x14ac:dyDescent="0.25">
      <c r="A17254" s="44" t="s">
        <v>12139</v>
      </c>
      <c r="B17254" s="44" t="s">
        <v>204</v>
      </c>
      <c r="C17254" s="45" t="s">
        <v>12140</v>
      </c>
      <c r="D17254" s="93" t="s">
        <v>18817</v>
      </c>
      <c r="E17254" s="45" t="s">
        <v>5311</v>
      </c>
      <c r="F17254" s="379"/>
      <c r="G17254" s="379"/>
      <c r="H17254" s="379"/>
      <c r="I17254" s="380"/>
      <c r="J17254" s="380"/>
      <c r="K17254" s="380"/>
      <c r="L17254" s="380"/>
      <c r="M17254" s="380"/>
      <c r="N17254" s="380"/>
      <c r="O17254" s="380"/>
      <c r="P17254" s="380"/>
      <c r="Q17254" s="380"/>
      <c r="R17254" s="380"/>
      <c r="S17254" s="380"/>
      <c r="T17254" s="380"/>
      <c r="U17254" s="380"/>
      <c r="V17254" s="380"/>
      <c r="W17254" s="380"/>
      <c r="X17254" s="380"/>
      <c r="Y17254" s="380"/>
      <c r="Z17254" s="380"/>
      <c r="AA17254" s="380"/>
      <c r="AF17254" s="326"/>
    </row>
    <row r="17255" spans="1:32" x14ac:dyDescent="0.25">
      <c r="A17255" s="44" t="s">
        <v>5720</v>
      </c>
      <c r="B17255" s="44" t="s">
        <v>2433</v>
      </c>
      <c r="C17255" s="45">
        <v>220105</v>
      </c>
      <c r="D17255" s="45" t="s">
        <v>12340</v>
      </c>
      <c r="E17255" s="45" t="s">
        <v>2686</v>
      </c>
      <c r="AF17255" s="326"/>
    </row>
    <row r="17256" spans="1:32" x14ac:dyDescent="0.25">
      <c r="A17256" s="44" t="s">
        <v>13488</v>
      </c>
      <c r="B17256" s="44" t="s">
        <v>13118</v>
      </c>
      <c r="C17256" s="45">
        <v>21.25</v>
      </c>
      <c r="D17256" s="45" t="s">
        <v>13565</v>
      </c>
      <c r="E17256" s="46">
        <v>47664</v>
      </c>
      <c r="F17256" s="45"/>
      <c r="G17256" s="93"/>
      <c r="H17256" s="93"/>
      <c r="I17256" s="99"/>
      <c r="J17256" s="99"/>
      <c r="K17256" s="99"/>
      <c r="L17256" s="99"/>
      <c r="M17256" s="99"/>
      <c r="N17256" s="99"/>
      <c r="O17256" s="99"/>
      <c r="P17256" s="99"/>
      <c r="Q17256" s="99"/>
      <c r="R17256" s="99"/>
      <c r="S17256" s="99"/>
      <c r="T17256" s="99"/>
      <c r="U17256" s="99"/>
      <c r="V17256" s="99"/>
      <c r="W17256" s="99"/>
      <c r="X17256" s="99"/>
      <c r="Y17256" s="99"/>
      <c r="Z17256" s="99"/>
      <c r="AF17256" s="326"/>
    </row>
    <row r="17257" spans="1:32" x14ac:dyDescent="0.25">
      <c r="A17257" s="44" t="s">
        <v>13488</v>
      </c>
      <c r="B17257" s="44" t="s">
        <v>14648</v>
      </c>
      <c r="C17257" s="45">
        <v>22.25</v>
      </c>
      <c r="D17257" s="45" t="s">
        <v>13565</v>
      </c>
      <c r="E17257" s="46">
        <v>47664</v>
      </c>
      <c r="F17257" s="45"/>
      <c r="G17257" s="93"/>
      <c r="H17257" s="93"/>
      <c r="I17257" s="99"/>
      <c r="J17257" s="99"/>
      <c r="K17257" s="99"/>
      <c r="L17257" s="99"/>
      <c r="M17257" s="99"/>
      <c r="N17257" s="99"/>
      <c r="O17257" s="99"/>
      <c r="P17257" s="99"/>
      <c r="Q17257" s="99"/>
      <c r="R17257" s="99"/>
      <c r="S17257" s="99"/>
      <c r="T17257" s="99"/>
      <c r="U17257" s="99"/>
      <c r="V17257" s="99"/>
      <c r="W17257" s="99"/>
      <c r="X17257" s="99"/>
      <c r="Y17257" s="99"/>
      <c r="Z17257" s="99"/>
      <c r="AF17257" s="326"/>
    </row>
    <row r="17258" spans="1:32" x14ac:dyDescent="0.25">
      <c r="A17258" s="44" t="s">
        <v>13488</v>
      </c>
      <c r="B17258" s="44" t="s">
        <v>14635</v>
      </c>
      <c r="C17258" s="45">
        <v>28.25</v>
      </c>
      <c r="D17258" s="45" t="s">
        <v>13565</v>
      </c>
      <c r="E17258" s="46">
        <v>47664</v>
      </c>
      <c r="F17258" s="45"/>
      <c r="G17258" s="93"/>
      <c r="H17258" s="93"/>
      <c r="I17258" s="99"/>
      <c r="J17258" s="99"/>
      <c r="K17258" s="99"/>
      <c r="L17258" s="99"/>
      <c r="M17258" s="99"/>
      <c r="N17258" s="99"/>
      <c r="O17258" s="99"/>
      <c r="P17258" s="99"/>
      <c r="Q17258" s="99"/>
      <c r="R17258" s="99"/>
      <c r="S17258" s="99"/>
      <c r="T17258" s="99"/>
      <c r="U17258" s="99"/>
      <c r="V17258" s="99"/>
      <c r="W17258" s="99"/>
      <c r="X17258" s="99"/>
      <c r="Y17258" s="99"/>
      <c r="Z17258" s="99"/>
      <c r="AF17258" s="326"/>
    </row>
    <row r="17259" spans="1:32" x14ac:dyDescent="0.25">
      <c r="A17259" s="44" t="s">
        <v>5875</v>
      </c>
      <c r="B17259" s="44" t="s">
        <v>20398</v>
      </c>
      <c r="C17259" s="45" t="s">
        <v>14082</v>
      </c>
      <c r="D17259" s="32" t="s">
        <v>12570</v>
      </c>
      <c r="E17259" s="46">
        <v>46418</v>
      </c>
      <c r="AF17259" s="326"/>
    </row>
    <row r="17260" spans="1:32" x14ac:dyDescent="0.25">
      <c r="A17260" s="44" t="s">
        <v>10076</v>
      </c>
      <c r="B17260" s="44" t="s">
        <v>10016</v>
      </c>
      <c r="C17260" s="45">
        <v>240103</v>
      </c>
      <c r="D17260" s="45" t="s">
        <v>12340</v>
      </c>
      <c r="E17260" s="45" t="s">
        <v>5452</v>
      </c>
      <c r="AF17260" s="326"/>
    </row>
    <row r="17261" spans="1:32" x14ac:dyDescent="0.25">
      <c r="A17261" s="44" t="s">
        <v>10076</v>
      </c>
      <c r="B17261" s="44" t="s">
        <v>3160</v>
      </c>
      <c r="C17261" s="45">
        <v>230901</v>
      </c>
      <c r="D17261" s="45" t="s">
        <v>12340</v>
      </c>
      <c r="E17261" s="45" t="s">
        <v>8524</v>
      </c>
      <c r="AF17261" s="326"/>
    </row>
    <row r="17262" spans="1:32" x14ac:dyDescent="0.25">
      <c r="A17262" s="44" t="s">
        <v>10076</v>
      </c>
      <c r="B17262" s="44" t="s">
        <v>3275</v>
      </c>
      <c r="C17262" s="45">
        <v>210101</v>
      </c>
      <c r="D17262" s="45" t="s">
        <v>12340</v>
      </c>
      <c r="E17262" s="45" t="s">
        <v>3276</v>
      </c>
      <c r="AF17262" s="326"/>
    </row>
    <row r="17263" spans="1:32" x14ac:dyDescent="0.25">
      <c r="A17263" s="44" t="s">
        <v>19865</v>
      </c>
      <c r="B17263" s="44" t="s">
        <v>2433</v>
      </c>
      <c r="C17263" s="45">
        <v>250106</v>
      </c>
      <c r="D17263" s="45" t="s">
        <v>12340</v>
      </c>
      <c r="E17263" s="45" t="s">
        <v>12896</v>
      </c>
      <c r="AF17263" s="326"/>
    </row>
    <row r="17264" spans="1:32" x14ac:dyDescent="0.25">
      <c r="A17264" s="44" t="s">
        <v>19865</v>
      </c>
      <c r="B17264" s="44" t="s">
        <v>5447</v>
      </c>
      <c r="C17264" s="45">
        <v>250802</v>
      </c>
      <c r="D17264" s="45" t="s">
        <v>12340</v>
      </c>
      <c r="E17264" s="45" t="s">
        <v>10682</v>
      </c>
      <c r="AF17264" s="326"/>
    </row>
    <row r="17265" spans="1:32" x14ac:dyDescent="0.25">
      <c r="A17265" s="44" t="s">
        <v>11258</v>
      </c>
      <c r="B17265" s="44" t="s">
        <v>11251</v>
      </c>
      <c r="C17265" s="45" t="s">
        <v>11259</v>
      </c>
      <c r="D17265" s="46" t="s">
        <v>13037</v>
      </c>
      <c r="E17265" s="46">
        <v>46231</v>
      </c>
      <c r="AF17265" s="326"/>
    </row>
    <row r="17266" spans="1:32" x14ac:dyDescent="0.25">
      <c r="A17266" s="44" t="s">
        <v>3134</v>
      </c>
      <c r="B17266" s="44" t="s">
        <v>967</v>
      </c>
      <c r="C17266" s="45">
        <v>230601</v>
      </c>
      <c r="D17266" s="45" t="s">
        <v>12340</v>
      </c>
      <c r="E17266" s="45" t="s">
        <v>8383</v>
      </c>
      <c r="AF17266" s="326"/>
    </row>
    <row r="17267" spans="1:32" x14ac:dyDescent="0.25">
      <c r="A17267" s="44" t="s">
        <v>3134</v>
      </c>
      <c r="B17267" s="44" t="s">
        <v>966</v>
      </c>
      <c r="C17267" s="45">
        <v>22010702</v>
      </c>
      <c r="D17267" s="45" t="s">
        <v>12340</v>
      </c>
      <c r="E17267" s="45" t="s">
        <v>5444</v>
      </c>
      <c r="AF17267" s="326"/>
    </row>
    <row r="17268" spans="1:32" x14ac:dyDescent="0.25">
      <c r="A17268" s="44" t="s">
        <v>3134</v>
      </c>
      <c r="B17268" s="44" t="s">
        <v>4036</v>
      </c>
      <c r="C17268" s="45">
        <v>24060401</v>
      </c>
      <c r="D17268" s="45" t="s">
        <v>12340</v>
      </c>
      <c r="E17268" s="45" t="s">
        <v>5235</v>
      </c>
      <c r="AF17268" s="326"/>
    </row>
    <row r="17269" spans="1:32" x14ac:dyDescent="0.25">
      <c r="A17269" s="44" t="s">
        <v>3134</v>
      </c>
      <c r="B17269" s="44" t="s">
        <v>968</v>
      </c>
      <c r="C17269" s="45">
        <v>24060402</v>
      </c>
      <c r="D17269" s="45" t="s">
        <v>12340</v>
      </c>
      <c r="E17269" s="45" t="s">
        <v>5235</v>
      </c>
      <c r="AF17269" s="326"/>
    </row>
    <row r="17270" spans="1:32" x14ac:dyDescent="0.25">
      <c r="A17270" s="44" t="s">
        <v>14157</v>
      </c>
      <c r="B17270" s="44" t="s">
        <v>20398</v>
      </c>
      <c r="C17270" s="45" t="s">
        <v>14082</v>
      </c>
      <c r="D17270" s="32" t="s">
        <v>12570</v>
      </c>
      <c r="E17270" s="46">
        <v>46418</v>
      </c>
      <c r="AF17270" s="326"/>
    </row>
    <row r="17271" spans="1:32" x14ac:dyDescent="0.25">
      <c r="A17271" s="44" t="s">
        <v>19866</v>
      </c>
      <c r="B17271" s="44" t="s">
        <v>990</v>
      </c>
      <c r="C17271" s="45">
        <v>260102</v>
      </c>
      <c r="D17271" s="45" t="s">
        <v>12340</v>
      </c>
      <c r="E17271" s="45" t="s">
        <v>8976</v>
      </c>
      <c r="AF17271" s="326"/>
    </row>
    <row r="17272" spans="1:32" x14ac:dyDescent="0.25">
      <c r="A17272" s="120" t="s">
        <v>2150</v>
      </c>
      <c r="B17272" s="114" t="s">
        <v>2106</v>
      </c>
      <c r="C17272" s="106" t="s">
        <v>11845</v>
      </c>
      <c r="D17272" s="93" t="s">
        <v>1443</v>
      </c>
      <c r="E17272" s="115">
        <v>49064</v>
      </c>
      <c r="F17272" s="93"/>
      <c r="G17272" s="93"/>
      <c r="H17272" s="93"/>
      <c r="I17272" s="99"/>
      <c r="J17272" s="99"/>
      <c r="K17272" s="99"/>
      <c r="L17272" s="57"/>
      <c r="M17272" s="44"/>
      <c r="N17272" s="99"/>
      <c r="O17272" s="99"/>
      <c r="P17272" s="99"/>
      <c r="Q17272" s="99"/>
      <c r="R17272" s="99"/>
      <c r="S17272" s="99"/>
      <c r="T17272" s="99"/>
      <c r="U17272" s="99"/>
      <c r="V17272" s="99"/>
      <c r="W17272" s="99"/>
      <c r="X17272" s="99"/>
      <c r="Y17272" s="99"/>
      <c r="Z17272" s="99"/>
      <c r="AF17272" s="326"/>
    </row>
    <row r="17273" spans="1:32" x14ac:dyDescent="0.25">
      <c r="A17273" s="256" t="s">
        <v>15334</v>
      </c>
      <c r="B17273" s="256" t="s">
        <v>15242</v>
      </c>
      <c r="C17273" s="53" t="s">
        <v>15441</v>
      </c>
      <c r="D17273" s="93" t="s">
        <v>5891</v>
      </c>
      <c r="E17273" s="257">
        <v>47635</v>
      </c>
      <c r="F17273" s="93"/>
      <c r="G17273" s="93"/>
      <c r="H17273" s="93"/>
      <c r="I17273" s="99"/>
      <c r="J17273" s="99"/>
      <c r="K17273" s="99"/>
      <c r="L17273" s="99"/>
      <c r="M17273" s="99"/>
      <c r="N17273" s="99"/>
      <c r="O17273" s="99"/>
      <c r="P17273" s="99"/>
      <c r="Q17273" s="99"/>
      <c r="R17273" s="99"/>
      <c r="S17273" s="99"/>
      <c r="T17273" s="99"/>
      <c r="U17273" s="99"/>
      <c r="V17273" s="99"/>
      <c r="W17273" s="99"/>
      <c r="X17273" s="99"/>
      <c r="Y17273" s="99"/>
      <c r="Z17273" s="99"/>
      <c r="AF17273" s="326"/>
    </row>
    <row r="17274" spans="1:32" x14ac:dyDescent="0.3">
      <c r="A17274" s="372" t="s">
        <v>20215</v>
      </c>
      <c r="B17274" s="372" t="s">
        <v>1214</v>
      </c>
      <c r="C17274" s="125" t="s">
        <v>18610</v>
      </c>
      <c r="D17274" s="32" t="s">
        <v>20621</v>
      </c>
      <c r="E17274" s="125" t="s">
        <v>8976</v>
      </c>
      <c r="F17274" s="125" t="s">
        <v>1236</v>
      </c>
      <c r="G17274" s="125" t="s">
        <v>1237</v>
      </c>
      <c r="AF17274" s="326"/>
    </row>
    <row r="17275" spans="1:32" x14ac:dyDescent="0.25">
      <c r="A17275" s="44" t="s">
        <v>19867</v>
      </c>
      <c r="B17275" s="44" t="s">
        <v>981</v>
      </c>
      <c r="C17275" s="45">
        <v>241202</v>
      </c>
      <c r="D17275" s="45" t="s">
        <v>12340</v>
      </c>
      <c r="E17275" s="45" t="s">
        <v>13570</v>
      </c>
      <c r="AF17275" s="326"/>
    </row>
    <row r="17276" spans="1:32" x14ac:dyDescent="0.25">
      <c r="A17276" s="44" t="s">
        <v>13489</v>
      </c>
      <c r="B17276" s="44" t="s">
        <v>13117</v>
      </c>
      <c r="C17276" s="45">
        <v>11.25</v>
      </c>
      <c r="D17276" s="45" t="s">
        <v>13565</v>
      </c>
      <c r="E17276" s="46">
        <v>47664</v>
      </c>
      <c r="F17276" s="45"/>
      <c r="G17276" s="93"/>
      <c r="H17276" s="93"/>
      <c r="I17276" s="99"/>
      <c r="J17276" s="99"/>
      <c r="K17276" s="99"/>
      <c r="L17276" s="99"/>
      <c r="M17276" s="99"/>
      <c r="N17276" s="99"/>
      <c r="O17276" s="99"/>
      <c r="P17276" s="99"/>
      <c r="Q17276" s="99"/>
      <c r="R17276" s="99"/>
      <c r="S17276" s="99"/>
      <c r="T17276" s="99"/>
      <c r="U17276" s="99"/>
      <c r="V17276" s="99"/>
      <c r="W17276" s="99"/>
      <c r="X17276" s="99"/>
      <c r="Y17276" s="99"/>
      <c r="Z17276" s="99"/>
      <c r="AF17276" s="326"/>
    </row>
    <row r="17277" spans="1:32" x14ac:dyDescent="0.25">
      <c r="A17277" s="44" t="s">
        <v>5785</v>
      </c>
      <c r="B17277" s="44" t="s">
        <v>20332</v>
      </c>
      <c r="C17277" s="45" t="s">
        <v>5777</v>
      </c>
      <c r="D17277" s="32" t="s">
        <v>12570</v>
      </c>
      <c r="E17277" s="46">
        <v>46599</v>
      </c>
      <c r="AF17277" s="326"/>
    </row>
    <row r="17278" spans="1:32" x14ac:dyDescent="0.25">
      <c r="A17278" s="44" t="s">
        <v>13996</v>
      </c>
      <c r="B17278" s="44" t="s">
        <v>13977</v>
      </c>
      <c r="C17278" s="45" t="s">
        <v>13997</v>
      </c>
      <c r="D17278" s="46" t="s">
        <v>13037</v>
      </c>
      <c r="E17278" s="46">
        <v>46401</v>
      </c>
      <c r="AF17278" s="326"/>
    </row>
    <row r="17279" spans="1:32" x14ac:dyDescent="0.25">
      <c r="A17279" s="44" t="s">
        <v>14756</v>
      </c>
      <c r="B17279" s="44" t="s">
        <v>13144</v>
      </c>
      <c r="C17279" s="45">
        <v>17.25</v>
      </c>
      <c r="D17279" s="45" t="s">
        <v>13565</v>
      </c>
      <c r="E17279" s="46">
        <v>47664</v>
      </c>
      <c r="F17279" s="45"/>
      <c r="G17279" s="93"/>
      <c r="H17279" s="93"/>
      <c r="I17279" s="99"/>
      <c r="J17279" s="99"/>
      <c r="K17279" s="99"/>
      <c r="L17279" s="99"/>
      <c r="M17279" s="99"/>
      <c r="N17279" s="99"/>
      <c r="O17279" s="99"/>
      <c r="P17279" s="99"/>
      <c r="Q17279" s="99"/>
      <c r="R17279" s="99"/>
      <c r="S17279" s="99"/>
      <c r="T17279" s="99"/>
      <c r="U17279" s="99"/>
      <c r="V17279" s="99"/>
      <c r="W17279" s="99"/>
      <c r="X17279" s="99"/>
      <c r="Y17279" s="99"/>
      <c r="Z17279" s="99"/>
      <c r="AF17279" s="326"/>
    </row>
    <row r="17280" spans="1:32" x14ac:dyDescent="0.25">
      <c r="A17280" s="44" t="s">
        <v>19868</v>
      </c>
      <c r="B17280" s="44" t="s">
        <v>5639</v>
      </c>
      <c r="C17280" s="45">
        <v>26010401</v>
      </c>
      <c r="D17280" s="45" t="s">
        <v>12340</v>
      </c>
      <c r="E17280" s="45" t="s">
        <v>18836</v>
      </c>
      <c r="AF17280" s="326"/>
    </row>
    <row r="17281" spans="1:32" x14ac:dyDescent="0.25">
      <c r="A17281" s="44" t="s">
        <v>19868</v>
      </c>
      <c r="B17281" s="44" t="s">
        <v>3298</v>
      </c>
      <c r="C17281" s="45">
        <v>26010402</v>
      </c>
      <c r="D17281" s="45" t="s">
        <v>12340</v>
      </c>
      <c r="E17281" s="45" t="s">
        <v>18836</v>
      </c>
      <c r="AF17281" s="326"/>
    </row>
    <row r="17282" spans="1:32" x14ac:dyDescent="0.3">
      <c r="A17282" s="372" t="s">
        <v>16681</v>
      </c>
      <c r="B17282" s="372" t="s">
        <v>5060</v>
      </c>
      <c r="C17282" s="125" t="s">
        <v>16725</v>
      </c>
      <c r="D17282" s="32" t="s">
        <v>20621</v>
      </c>
      <c r="E17282" s="125" t="s">
        <v>12895</v>
      </c>
      <c r="F17282" s="125" t="s">
        <v>1237</v>
      </c>
      <c r="G17282" s="125" t="s">
        <v>1237</v>
      </c>
      <c r="AF17282" s="326"/>
    </row>
    <row r="17283" spans="1:32" x14ac:dyDescent="0.3">
      <c r="A17283" s="372" t="s">
        <v>20216</v>
      </c>
      <c r="B17283" s="372" t="s">
        <v>1214</v>
      </c>
      <c r="C17283" s="125" t="s">
        <v>18610</v>
      </c>
      <c r="D17283" s="32" t="s">
        <v>20621</v>
      </c>
      <c r="E17283" s="125" t="s">
        <v>8976</v>
      </c>
      <c r="F17283" s="125" t="s">
        <v>1236</v>
      </c>
      <c r="G17283" s="125" t="s">
        <v>1237</v>
      </c>
      <c r="AF17283" s="326"/>
    </row>
    <row r="17284" spans="1:32" x14ac:dyDescent="0.25">
      <c r="A17284" s="44" t="s">
        <v>17849</v>
      </c>
      <c r="B17284" s="44" t="s">
        <v>20343</v>
      </c>
      <c r="C17284" s="45" t="s">
        <v>17817</v>
      </c>
      <c r="D17284" s="32" t="s">
        <v>12570</v>
      </c>
      <c r="E17284" s="46">
        <v>46387</v>
      </c>
      <c r="AF17284" s="326"/>
    </row>
    <row r="17285" spans="1:32" x14ac:dyDescent="0.3">
      <c r="A17285" s="57" t="s">
        <v>11292</v>
      </c>
      <c r="B17285" s="58" t="s">
        <v>4104</v>
      </c>
      <c r="C17285" s="62">
        <v>23022</v>
      </c>
      <c r="D17285" s="93" t="s">
        <v>5007</v>
      </c>
      <c r="E17285" s="60">
        <v>46265</v>
      </c>
      <c r="F17285" s="379"/>
      <c r="G17285" s="379"/>
      <c r="H17285" s="379"/>
      <c r="I17285" s="380"/>
      <c r="J17285" s="380"/>
      <c r="K17285" s="380"/>
      <c r="L17285" s="380"/>
      <c r="M17285" s="380"/>
      <c r="N17285" s="380"/>
      <c r="O17285" s="380"/>
      <c r="P17285" s="380"/>
      <c r="Q17285" s="380"/>
      <c r="R17285" s="380"/>
      <c r="S17285" s="380"/>
      <c r="T17285" s="380"/>
      <c r="U17285" s="380"/>
      <c r="V17285" s="380"/>
      <c r="W17285" s="380"/>
      <c r="X17285" s="380"/>
      <c r="Y17285" s="380"/>
      <c r="Z17285" s="380"/>
      <c r="AA17285" s="380"/>
      <c r="AF17285" s="326"/>
    </row>
    <row r="17286" spans="1:32" x14ac:dyDescent="0.3">
      <c r="A17286" s="372" t="s">
        <v>8425</v>
      </c>
      <c r="B17286" s="372" t="s">
        <v>2787</v>
      </c>
      <c r="C17286" s="125" t="s">
        <v>8393</v>
      </c>
      <c r="D17286" s="32" t="s">
        <v>20621</v>
      </c>
      <c r="E17286" s="125" t="s">
        <v>4471</v>
      </c>
      <c r="F17286" s="125" t="s">
        <v>1236</v>
      </c>
      <c r="G17286" s="125" t="s">
        <v>1237</v>
      </c>
      <c r="AF17286" s="326"/>
    </row>
    <row r="17287" spans="1:32" x14ac:dyDescent="0.25">
      <c r="A17287" s="44" t="s">
        <v>7188</v>
      </c>
      <c r="B17287" s="44" t="s">
        <v>4332</v>
      </c>
      <c r="C17287" s="45" t="s">
        <v>4333</v>
      </c>
      <c r="D17287" s="45" t="s">
        <v>10697</v>
      </c>
      <c r="E17287" s="45" t="s">
        <v>5245</v>
      </c>
      <c r="F17287" s="93"/>
      <c r="G17287" s="93"/>
      <c r="H17287" s="93"/>
      <c r="I17287" s="99"/>
      <c r="J17287" s="99"/>
      <c r="K17287" s="99"/>
      <c r="L17287" s="57"/>
      <c r="M17287" s="44"/>
      <c r="N17287" s="99"/>
      <c r="O17287" s="99"/>
      <c r="P17287" s="99"/>
      <c r="Q17287" s="99"/>
      <c r="R17287" s="99"/>
      <c r="S17287" s="99"/>
      <c r="T17287" s="99"/>
      <c r="U17287" s="99"/>
      <c r="V17287" s="99"/>
      <c r="W17287" s="99"/>
      <c r="X17287" s="99"/>
      <c r="Y17287" s="99"/>
      <c r="Z17287" s="99"/>
      <c r="AA17287" s="380"/>
      <c r="AF17287" s="326"/>
    </row>
    <row r="17288" spans="1:32" x14ac:dyDescent="0.25">
      <c r="A17288" s="44" t="s">
        <v>18695</v>
      </c>
      <c r="B17288" s="44" t="s">
        <v>18694</v>
      </c>
      <c r="C17288" s="45" t="s">
        <v>18795</v>
      </c>
      <c r="D17288" s="93" t="s">
        <v>18817</v>
      </c>
      <c r="E17288" s="45" t="s">
        <v>5253</v>
      </c>
      <c r="F17288" s="379"/>
      <c r="G17288" s="379"/>
      <c r="H17288" s="379"/>
      <c r="I17288" s="380"/>
      <c r="J17288" s="380"/>
      <c r="K17288" s="380"/>
      <c r="L17288" s="380"/>
      <c r="M17288" s="380"/>
      <c r="N17288" s="380"/>
      <c r="O17288" s="380"/>
      <c r="P17288" s="380"/>
      <c r="Q17288" s="380"/>
      <c r="R17288" s="380"/>
      <c r="S17288" s="380"/>
      <c r="T17288" s="380"/>
      <c r="U17288" s="380"/>
      <c r="V17288" s="380"/>
      <c r="W17288" s="380"/>
      <c r="X17288" s="380"/>
      <c r="Y17288" s="380"/>
      <c r="Z17288" s="380"/>
      <c r="AA17288" s="380"/>
      <c r="AF17288" s="326"/>
    </row>
    <row r="17289" spans="1:32" x14ac:dyDescent="0.25">
      <c r="A17289" s="44" t="s">
        <v>9749</v>
      </c>
      <c r="B17289" s="44" t="s">
        <v>16389</v>
      </c>
      <c r="C17289" s="45" t="s">
        <v>5420</v>
      </c>
      <c r="D17289" s="93" t="s">
        <v>3876</v>
      </c>
      <c r="E17289" s="359">
        <f>DATE(2026,8,3)</f>
        <v>46237</v>
      </c>
      <c r="F17289" s="93"/>
      <c r="G17289" s="93"/>
      <c r="H17289" s="93"/>
      <c r="I17289" s="99"/>
      <c r="J17289" s="99"/>
      <c r="K17289" s="99"/>
      <c r="L17289" s="99"/>
      <c r="M17289" s="99"/>
      <c r="N17289" s="99"/>
      <c r="O17289" s="99"/>
      <c r="P17289" s="99"/>
      <c r="Q17289" s="99"/>
      <c r="R17289" s="99"/>
      <c r="S17289" s="99"/>
      <c r="T17289" s="99"/>
      <c r="U17289" s="99"/>
      <c r="V17289" s="99"/>
      <c r="W17289" s="99"/>
      <c r="X17289" s="99"/>
      <c r="Y17289" s="99"/>
      <c r="Z17289" s="99"/>
      <c r="AA17289" s="380"/>
      <c r="AF17289" s="326"/>
    </row>
    <row r="17290" spans="1:32" x14ac:dyDescent="0.25">
      <c r="A17290" s="48" t="s">
        <v>3186</v>
      </c>
      <c r="B17290" s="48" t="s">
        <v>5336</v>
      </c>
      <c r="C17290" s="49" t="s">
        <v>6720</v>
      </c>
      <c r="D17290" s="93" t="s">
        <v>1443</v>
      </c>
      <c r="E17290" s="50">
        <v>46237</v>
      </c>
      <c r="F17290" s="45"/>
      <c r="G17290" s="93"/>
      <c r="H17290" s="93"/>
      <c r="I17290" s="99"/>
      <c r="J17290" s="99"/>
      <c r="K17290" s="99"/>
      <c r="L17290" s="57"/>
      <c r="M17290" s="44"/>
      <c r="N17290" s="99"/>
      <c r="O17290" s="99"/>
      <c r="P17290" s="99"/>
      <c r="Q17290" s="99"/>
      <c r="R17290" s="99"/>
      <c r="S17290" s="99"/>
      <c r="T17290" s="99"/>
      <c r="U17290" s="99"/>
      <c r="V17290" s="99"/>
      <c r="W17290" s="99"/>
      <c r="X17290" s="99"/>
      <c r="Y17290" s="99"/>
      <c r="Z17290" s="99"/>
      <c r="AA17290" s="380"/>
      <c r="AF17290" s="326"/>
    </row>
    <row r="17291" spans="1:32" x14ac:dyDescent="0.25">
      <c r="A17291" s="48" t="s">
        <v>3186</v>
      </c>
      <c r="B17291" s="48" t="s">
        <v>5336</v>
      </c>
      <c r="C17291" s="49" t="s">
        <v>6720</v>
      </c>
      <c r="D17291" s="93" t="s">
        <v>1443</v>
      </c>
      <c r="E17291" s="50">
        <v>46237</v>
      </c>
      <c r="F17291" s="45"/>
      <c r="G17291" s="93"/>
      <c r="H17291" s="93"/>
      <c r="I17291" s="99"/>
      <c r="J17291" s="99"/>
      <c r="K17291" s="99"/>
      <c r="L17291" s="57"/>
      <c r="M17291" s="44"/>
      <c r="N17291" s="99"/>
      <c r="O17291" s="99"/>
      <c r="P17291" s="99"/>
      <c r="Q17291" s="99"/>
      <c r="R17291" s="99"/>
      <c r="S17291" s="99"/>
      <c r="T17291" s="99"/>
      <c r="U17291" s="99"/>
      <c r="V17291" s="99"/>
      <c r="W17291" s="99"/>
      <c r="X17291" s="99"/>
      <c r="Y17291" s="99"/>
      <c r="Z17291" s="99"/>
      <c r="AA17291" s="380"/>
      <c r="AF17291" s="326"/>
    </row>
    <row r="17292" spans="1:32" x14ac:dyDescent="0.25">
      <c r="A17292" s="44" t="s">
        <v>17297</v>
      </c>
      <c r="B17292" s="44" t="s">
        <v>3597</v>
      </c>
      <c r="C17292" s="45">
        <v>250503</v>
      </c>
      <c r="D17292" s="45" t="s">
        <v>12340</v>
      </c>
      <c r="E17292" s="45" t="s">
        <v>16904</v>
      </c>
      <c r="AF17292" s="326"/>
    </row>
    <row r="17293" spans="1:32" x14ac:dyDescent="0.25">
      <c r="A17293" s="44" t="s">
        <v>19869</v>
      </c>
      <c r="B17293" s="44" t="s">
        <v>5447</v>
      </c>
      <c r="C17293" s="45">
        <v>220802</v>
      </c>
      <c r="D17293" s="45" t="s">
        <v>12340</v>
      </c>
      <c r="E17293" s="45" t="s">
        <v>5239</v>
      </c>
      <c r="AF17293" s="326"/>
    </row>
    <row r="17294" spans="1:32" x14ac:dyDescent="0.3">
      <c r="A17294" s="372" t="s">
        <v>1164</v>
      </c>
      <c r="B17294" s="372" t="s">
        <v>1204</v>
      </c>
      <c r="C17294" s="125" t="s">
        <v>14352</v>
      </c>
      <c r="D17294" s="32" t="s">
        <v>20621</v>
      </c>
      <c r="E17294" s="125" t="s">
        <v>13567</v>
      </c>
      <c r="F17294" s="125" t="s">
        <v>1236</v>
      </c>
      <c r="G17294" s="125" t="s">
        <v>1237</v>
      </c>
      <c r="AF17294" s="326"/>
    </row>
    <row r="17295" spans="1:32" x14ac:dyDescent="0.25">
      <c r="A17295" s="44" t="s">
        <v>1164</v>
      </c>
      <c r="B17295" s="44" t="s">
        <v>3598</v>
      </c>
      <c r="C17295" s="45">
        <v>250303</v>
      </c>
      <c r="D17295" s="45" t="s">
        <v>12340</v>
      </c>
      <c r="E17295" s="45" t="s">
        <v>12896</v>
      </c>
      <c r="AF17295" s="326"/>
    </row>
    <row r="17296" spans="1:32" x14ac:dyDescent="0.3">
      <c r="A17296" s="372" t="s">
        <v>12517</v>
      </c>
      <c r="B17296" s="372" t="s">
        <v>12354</v>
      </c>
      <c r="C17296" s="125" t="s">
        <v>12187</v>
      </c>
      <c r="D17296" s="32" t="s">
        <v>20621</v>
      </c>
      <c r="E17296" s="125" t="s">
        <v>5239</v>
      </c>
      <c r="F17296" s="125" t="s">
        <v>1237</v>
      </c>
      <c r="G17296" s="125" t="s">
        <v>1237</v>
      </c>
      <c r="AF17296" s="326"/>
    </row>
    <row r="17297" spans="1:32" x14ac:dyDescent="0.25">
      <c r="A17297" s="44" t="s">
        <v>12517</v>
      </c>
      <c r="B17297" s="44" t="s">
        <v>5447</v>
      </c>
      <c r="C17297" s="45">
        <v>220802</v>
      </c>
      <c r="D17297" s="45" t="s">
        <v>12340</v>
      </c>
      <c r="E17297" s="45" t="s">
        <v>5239</v>
      </c>
      <c r="AF17297" s="326"/>
    </row>
    <row r="17298" spans="1:32" x14ac:dyDescent="0.25">
      <c r="A17298" s="44" t="s">
        <v>11731</v>
      </c>
      <c r="B17298" s="44" t="s">
        <v>10031</v>
      </c>
      <c r="C17298" s="45">
        <v>240101</v>
      </c>
      <c r="D17298" s="45" t="s">
        <v>12340</v>
      </c>
      <c r="E17298" s="45" t="s">
        <v>10032</v>
      </c>
      <c r="AF17298" s="326"/>
    </row>
    <row r="17299" spans="1:32" x14ac:dyDescent="0.25">
      <c r="A17299" s="76" t="s">
        <v>17433</v>
      </c>
      <c r="B17299" s="44" t="s">
        <v>13116</v>
      </c>
      <c r="C17299" s="45">
        <v>3.26</v>
      </c>
      <c r="D17299" s="45" t="s">
        <v>13565</v>
      </c>
      <c r="E17299" s="46">
        <v>47787</v>
      </c>
      <c r="F17299" s="45"/>
      <c r="G17299" s="93"/>
      <c r="H17299" s="93"/>
      <c r="I17299" s="99"/>
      <c r="J17299" s="99"/>
      <c r="K17299" s="99"/>
      <c r="L17299" s="99"/>
      <c r="M17299" s="99"/>
      <c r="N17299" s="99"/>
      <c r="O17299" s="99"/>
      <c r="P17299" s="99"/>
      <c r="Q17299" s="99"/>
      <c r="R17299" s="99"/>
      <c r="S17299" s="99"/>
      <c r="T17299" s="99"/>
      <c r="U17299" s="99"/>
      <c r="V17299" s="99"/>
      <c r="W17299" s="99"/>
      <c r="X17299" s="99"/>
      <c r="Y17299" s="99"/>
      <c r="Z17299" s="99"/>
      <c r="AF17299" s="326"/>
    </row>
    <row r="17300" spans="1:32" x14ac:dyDescent="0.25">
      <c r="A17300" s="44" t="s">
        <v>14435</v>
      </c>
      <c r="B17300" s="44" t="s">
        <v>20388</v>
      </c>
      <c r="C17300" s="45" t="s">
        <v>17463</v>
      </c>
      <c r="D17300" s="32" t="s">
        <v>12570</v>
      </c>
      <c r="E17300" s="46">
        <v>46265</v>
      </c>
      <c r="AF17300" s="326"/>
    </row>
    <row r="17301" spans="1:32" x14ac:dyDescent="0.3">
      <c r="A17301" s="99" t="s">
        <v>14435</v>
      </c>
      <c r="B17301" s="92" t="s">
        <v>14451</v>
      </c>
      <c r="C17301" s="93" t="s">
        <v>14452</v>
      </c>
      <c r="D17301" s="93" t="s">
        <v>1250</v>
      </c>
      <c r="E17301" s="94">
        <v>47320</v>
      </c>
      <c r="F17301" s="93"/>
      <c r="G17301" s="93"/>
      <c r="H17301" s="93"/>
      <c r="I17301" s="99"/>
      <c r="J17301" s="99"/>
      <c r="K17301" s="99"/>
      <c r="L17301" s="99"/>
      <c r="M17301" s="99"/>
      <c r="N17301" s="99"/>
      <c r="O17301" s="99"/>
      <c r="P17301" s="99"/>
      <c r="Q17301" s="99"/>
      <c r="R17301" s="99"/>
      <c r="S17301" s="99"/>
      <c r="T17301" s="99"/>
      <c r="U17301" s="99"/>
      <c r="V17301" s="99"/>
      <c r="W17301" s="99"/>
      <c r="X17301" s="99"/>
      <c r="Y17301" s="99"/>
      <c r="Z17301" s="99"/>
      <c r="AA17301" s="380"/>
      <c r="AF17301" s="326"/>
    </row>
    <row r="17302" spans="1:32" x14ac:dyDescent="0.25">
      <c r="A17302" s="44" t="s">
        <v>2324</v>
      </c>
      <c r="B17302" s="44" t="s">
        <v>13123</v>
      </c>
      <c r="C17302" s="45">
        <v>10.23</v>
      </c>
      <c r="D17302" s="45" t="s">
        <v>13565</v>
      </c>
      <c r="E17302" s="46">
        <v>46934</v>
      </c>
      <c r="F17302" s="45"/>
      <c r="G17302" s="93"/>
      <c r="H17302" s="93"/>
      <c r="I17302" s="99"/>
      <c r="J17302" s="99"/>
      <c r="K17302" s="99"/>
      <c r="L17302" s="99"/>
      <c r="M17302" s="99"/>
      <c r="N17302" s="99"/>
      <c r="O17302" s="99"/>
      <c r="P17302" s="99"/>
      <c r="Q17302" s="99"/>
      <c r="R17302" s="99"/>
      <c r="S17302" s="99"/>
      <c r="T17302" s="99"/>
      <c r="U17302" s="99"/>
      <c r="V17302" s="99"/>
      <c r="W17302" s="99"/>
      <c r="X17302" s="99"/>
      <c r="Y17302" s="99"/>
      <c r="Z17302" s="99"/>
      <c r="AF17302" s="326"/>
    </row>
    <row r="17303" spans="1:32" x14ac:dyDescent="0.25">
      <c r="A17303" s="44" t="s">
        <v>2324</v>
      </c>
      <c r="B17303" s="44" t="s">
        <v>13205</v>
      </c>
      <c r="C17303" s="45">
        <v>35.229999999999997</v>
      </c>
      <c r="D17303" s="45" t="s">
        <v>13565</v>
      </c>
      <c r="E17303" s="46">
        <v>46934</v>
      </c>
      <c r="F17303" s="45"/>
      <c r="G17303" s="93"/>
      <c r="H17303" s="93"/>
      <c r="I17303" s="99"/>
      <c r="J17303" s="99"/>
      <c r="K17303" s="99"/>
      <c r="L17303" s="99"/>
      <c r="M17303" s="99"/>
      <c r="N17303" s="99"/>
      <c r="O17303" s="99"/>
      <c r="P17303" s="99"/>
      <c r="Q17303" s="99"/>
      <c r="R17303" s="99"/>
      <c r="S17303" s="99"/>
      <c r="T17303" s="99"/>
      <c r="U17303" s="99"/>
      <c r="V17303" s="99"/>
      <c r="W17303" s="99"/>
      <c r="X17303" s="99"/>
      <c r="Y17303" s="99"/>
      <c r="Z17303" s="99"/>
      <c r="AF17303" s="326"/>
    </row>
    <row r="17304" spans="1:32" x14ac:dyDescent="0.25">
      <c r="A17304" s="44" t="s">
        <v>2324</v>
      </c>
      <c r="B17304" s="44" t="s">
        <v>12145</v>
      </c>
      <c r="C17304" s="45" t="s">
        <v>12147</v>
      </c>
      <c r="D17304" s="45" t="s">
        <v>12177</v>
      </c>
      <c r="E17304" s="45" t="s">
        <v>5311</v>
      </c>
      <c r="F17304" s="93"/>
      <c r="G17304" s="93"/>
      <c r="H17304" s="93"/>
      <c r="I17304" s="99"/>
      <c r="J17304" s="99"/>
      <c r="K17304" s="99"/>
      <c r="L17304" s="99"/>
      <c r="M17304" s="99"/>
      <c r="N17304" s="99"/>
      <c r="O17304" s="99"/>
      <c r="P17304" s="99"/>
      <c r="Q17304" s="99"/>
      <c r="R17304" s="99"/>
      <c r="S17304" s="99"/>
      <c r="T17304" s="99"/>
      <c r="U17304" s="99"/>
      <c r="V17304" s="99"/>
      <c r="W17304" s="99"/>
      <c r="X17304" s="99"/>
      <c r="Y17304" s="99"/>
      <c r="Z17304" s="99"/>
      <c r="AF17304" s="326"/>
    </row>
    <row r="17305" spans="1:32" x14ac:dyDescent="0.25">
      <c r="A17305" s="44" t="s">
        <v>2324</v>
      </c>
      <c r="B17305" s="44" t="s">
        <v>12145</v>
      </c>
      <c r="C17305" s="45" t="s">
        <v>12147</v>
      </c>
      <c r="D17305" s="93" t="s">
        <v>18817</v>
      </c>
      <c r="E17305" s="45" t="s">
        <v>5311</v>
      </c>
      <c r="F17305" s="379"/>
      <c r="G17305" s="379"/>
      <c r="H17305" s="379"/>
      <c r="I17305" s="380"/>
      <c r="J17305" s="380"/>
      <c r="K17305" s="380"/>
      <c r="L17305" s="380"/>
      <c r="M17305" s="380"/>
      <c r="N17305" s="380"/>
      <c r="O17305" s="380"/>
      <c r="P17305" s="380"/>
      <c r="Q17305" s="380"/>
      <c r="R17305" s="380"/>
      <c r="S17305" s="380"/>
      <c r="T17305" s="380"/>
      <c r="U17305" s="380"/>
      <c r="V17305" s="380"/>
      <c r="W17305" s="380"/>
      <c r="X17305" s="380"/>
      <c r="Y17305" s="380"/>
      <c r="Z17305" s="380"/>
      <c r="AA17305" s="380"/>
      <c r="AF17305" s="326"/>
    </row>
    <row r="17306" spans="1:32" x14ac:dyDescent="0.3">
      <c r="A17306" s="372" t="s">
        <v>9118</v>
      </c>
      <c r="B17306" s="372" t="s">
        <v>1660</v>
      </c>
      <c r="C17306" s="125" t="s">
        <v>14425</v>
      </c>
      <c r="D17306" s="32" t="s">
        <v>20621</v>
      </c>
      <c r="E17306" s="125" t="s">
        <v>12895</v>
      </c>
      <c r="F17306" s="125" t="s">
        <v>1236</v>
      </c>
      <c r="G17306" s="125" t="s">
        <v>1237</v>
      </c>
      <c r="AF17306" s="326"/>
    </row>
    <row r="17307" spans="1:32" x14ac:dyDescent="0.25">
      <c r="A17307" s="44" t="s">
        <v>9118</v>
      </c>
      <c r="B17307" s="44" t="s">
        <v>9024</v>
      </c>
      <c r="C17307" s="45">
        <v>231001</v>
      </c>
      <c r="D17307" s="45" t="s">
        <v>12340</v>
      </c>
      <c r="E17307" s="45" t="s">
        <v>2628</v>
      </c>
      <c r="AF17307" s="326"/>
    </row>
    <row r="17308" spans="1:32" x14ac:dyDescent="0.25">
      <c r="A17308" s="44" t="s">
        <v>11732</v>
      </c>
      <c r="B17308" s="44" t="s">
        <v>3598</v>
      </c>
      <c r="C17308" s="45">
        <v>240301</v>
      </c>
      <c r="D17308" s="45" t="s">
        <v>12340</v>
      </c>
      <c r="E17308" s="45" t="s">
        <v>10032</v>
      </c>
      <c r="AF17308" s="326"/>
    </row>
    <row r="17309" spans="1:32" x14ac:dyDescent="0.3">
      <c r="A17309" s="372" t="s">
        <v>17569</v>
      </c>
      <c r="B17309" s="372" t="s">
        <v>5065</v>
      </c>
      <c r="C17309" s="125" t="s">
        <v>17481</v>
      </c>
      <c r="D17309" s="32" t="s">
        <v>20621</v>
      </c>
      <c r="E17309" s="125" t="s">
        <v>5246</v>
      </c>
      <c r="F17309" s="125" t="s">
        <v>1237</v>
      </c>
      <c r="G17309" s="125" t="s">
        <v>1237</v>
      </c>
      <c r="AF17309" s="326"/>
    </row>
    <row r="17310" spans="1:32" x14ac:dyDescent="0.3">
      <c r="A17310" s="372" t="s">
        <v>17569</v>
      </c>
      <c r="B17310" s="372" t="s">
        <v>5061</v>
      </c>
      <c r="C17310" s="125" t="s">
        <v>17483</v>
      </c>
      <c r="D17310" s="32" t="s">
        <v>20621</v>
      </c>
      <c r="E17310" s="125" t="s">
        <v>5246</v>
      </c>
      <c r="F17310" s="125" t="s">
        <v>1237</v>
      </c>
      <c r="G17310" s="125" t="s">
        <v>1237</v>
      </c>
      <c r="AF17310" s="326"/>
    </row>
    <row r="17311" spans="1:32" x14ac:dyDescent="0.25">
      <c r="A17311" s="44" t="s">
        <v>11733</v>
      </c>
      <c r="B17311" s="44" t="s">
        <v>10020</v>
      </c>
      <c r="C17311" s="45">
        <v>24010401</v>
      </c>
      <c r="D17311" s="45" t="s">
        <v>12340</v>
      </c>
      <c r="E17311" s="45" t="s">
        <v>10021</v>
      </c>
      <c r="AF17311" s="326"/>
    </row>
    <row r="17312" spans="1:32" x14ac:dyDescent="0.25">
      <c r="A17312" s="44" t="s">
        <v>11733</v>
      </c>
      <c r="B17312" s="44" t="s">
        <v>3298</v>
      </c>
      <c r="C17312" s="45">
        <v>24010402</v>
      </c>
      <c r="D17312" s="45" t="s">
        <v>12340</v>
      </c>
      <c r="E17312" s="45" t="s">
        <v>10021</v>
      </c>
      <c r="AF17312" s="326"/>
    </row>
    <row r="17313" spans="1:32" x14ac:dyDescent="0.25">
      <c r="A17313" s="44" t="s">
        <v>9119</v>
      </c>
      <c r="B17313" s="44" t="s">
        <v>9024</v>
      </c>
      <c r="C17313" s="45">
        <v>231001</v>
      </c>
      <c r="D17313" s="45" t="s">
        <v>12340</v>
      </c>
      <c r="E17313" s="45" t="s">
        <v>2628</v>
      </c>
      <c r="AF17313" s="326"/>
    </row>
    <row r="17314" spans="1:32" x14ac:dyDescent="0.25">
      <c r="A17314" s="44" t="s">
        <v>9119</v>
      </c>
      <c r="B17314" s="44" t="s">
        <v>3598</v>
      </c>
      <c r="C17314" s="45">
        <v>210305</v>
      </c>
      <c r="D17314" s="45" t="s">
        <v>12340</v>
      </c>
      <c r="E17314" s="45" t="s">
        <v>3276</v>
      </c>
      <c r="AF17314" s="326"/>
    </row>
    <row r="17315" spans="1:32" x14ac:dyDescent="0.25">
      <c r="A17315" s="44" t="s">
        <v>19870</v>
      </c>
      <c r="B17315" s="44" t="s">
        <v>5639</v>
      </c>
      <c r="C17315" s="45">
        <v>26010401</v>
      </c>
      <c r="D17315" s="45" t="s">
        <v>12340</v>
      </c>
      <c r="E17315" s="45" t="s">
        <v>18836</v>
      </c>
      <c r="AF17315" s="326"/>
    </row>
    <row r="17316" spans="1:32" x14ac:dyDescent="0.25">
      <c r="A17316" s="44" t="s">
        <v>19870</v>
      </c>
      <c r="B17316" s="44" t="s">
        <v>3298</v>
      </c>
      <c r="C17316" s="45">
        <v>26010402</v>
      </c>
      <c r="D17316" s="45" t="s">
        <v>12340</v>
      </c>
      <c r="E17316" s="45" t="s">
        <v>18836</v>
      </c>
      <c r="AF17316" s="326"/>
    </row>
    <row r="17317" spans="1:32" x14ac:dyDescent="0.25">
      <c r="A17317" s="44" t="s">
        <v>7081</v>
      </c>
      <c r="B17317" s="44" t="s">
        <v>3298</v>
      </c>
      <c r="C17317" s="45">
        <v>23010402</v>
      </c>
      <c r="D17317" s="45" t="s">
        <v>12340</v>
      </c>
      <c r="E17317" s="45" t="s">
        <v>5640</v>
      </c>
      <c r="AF17317" s="326"/>
    </row>
    <row r="17318" spans="1:32" x14ac:dyDescent="0.25">
      <c r="A17318" s="44" t="s">
        <v>12583</v>
      </c>
      <c r="B17318" s="44" t="s">
        <v>20331</v>
      </c>
      <c r="C17318" s="45" t="s">
        <v>12572</v>
      </c>
      <c r="D17318" s="32" t="s">
        <v>12570</v>
      </c>
      <c r="E17318" s="46">
        <v>46387</v>
      </c>
      <c r="AF17318" s="326"/>
    </row>
    <row r="17319" spans="1:32" x14ac:dyDescent="0.25">
      <c r="A17319" s="44" t="s">
        <v>9750</v>
      </c>
      <c r="B17319" s="44" t="s">
        <v>16391</v>
      </c>
      <c r="C17319" s="45" t="s">
        <v>14426</v>
      </c>
      <c r="D17319" s="93" t="s">
        <v>3876</v>
      </c>
      <c r="E17319" s="359">
        <f>DATE(2029,2,2)</f>
        <v>47151</v>
      </c>
      <c r="F17319" s="93"/>
      <c r="G17319" s="93"/>
      <c r="H17319" s="93"/>
      <c r="I17319" s="99"/>
      <c r="J17319" s="99"/>
      <c r="K17319" s="99"/>
      <c r="L17319" s="99"/>
      <c r="M17319" s="99"/>
      <c r="N17319" s="99"/>
      <c r="O17319" s="99"/>
      <c r="P17319" s="99"/>
      <c r="Q17319" s="99"/>
      <c r="R17319" s="99"/>
      <c r="S17319" s="99"/>
      <c r="T17319" s="99"/>
      <c r="U17319" s="99"/>
      <c r="V17319" s="99"/>
      <c r="W17319" s="99"/>
      <c r="X17319" s="99"/>
      <c r="Y17319" s="99"/>
      <c r="Z17319" s="99"/>
      <c r="AF17319" s="326"/>
    </row>
    <row r="17320" spans="1:32" x14ac:dyDescent="0.25">
      <c r="A17320" s="44" t="s">
        <v>9750</v>
      </c>
      <c r="B17320" s="44" t="s">
        <v>16390</v>
      </c>
      <c r="C17320" s="45" t="s">
        <v>9979</v>
      </c>
      <c r="D17320" s="93" t="s">
        <v>3876</v>
      </c>
      <c r="E17320" s="359">
        <f>DATE(2027,12,4)</f>
        <v>46725</v>
      </c>
      <c r="F17320" s="93"/>
      <c r="G17320" s="93"/>
      <c r="H17320" s="93"/>
      <c r="I17320" s="99"/>
      <c r="J17320" s="99"/>
      <c r="K17320" s="99"/>
      <c r="L17320" s="99"/>
      <c r="M17320" s="99"/>
      <c r="N17320" s="99"/>
      <c r="O17320" s="99"/>
      <c r="P17320" s="99"/>
      <c r="Q17320" s="99"/>
      <c r="R17320" s="99"/>
      <c r="S17320" s="99"/>
      <c r="T17320" s="99"/>
      <c r="U17320" s="99"/>
      <c r="V17320" s="99"/>
      <c r="W17320" s="99"/>
      <c r="X17320" s="99"/>
      <c r="Y17320" s="99"/>
      <c r="Z17320" s="99"/>
      <c r="AF17320" s="326"/>
    </row>
    <row r="17321" spans="1:32" x14ac:dyDescent="0.25">
      <c r="A17321" s="44" t="s">
        <v>9750</v>
      </c>
      <c r="B17321" s="44" t="s">
        <v>16392</v>
      </c>
      <c r="C17321" s="45" t="s">
        <v>14427</v>
      </c>
      <c r="D17321" s="93" t="s">
        <v>3876</v>
      </c>
      <c r="E17321" s="359">
        <f>DATE(2029,2,2)</f>
        <v>47151</v>
      </c>
      <c r="F17321" s="93"/>
      <c r="G17321" s="93"/>
      <c r="H17321" s="93"/>
      <c r="I17321" s="99"/>
      <c r="J17321" s="99"/>
      <c r="K17321" s="99"/>
      <c r="L17321" s="99"/>
      <c r="M17321" s="99"/>
      <c r="N17321" s="99"/>
      <c r="O17321" s="99"/>
      <c r="P17321" s="99"/>
      <c r="Q17321" s="99"/>
      <c r="R17321" s="99"/>
      <c r="S17321" s="99"/>
      <c r="T17321" s="99"/>
      <c r="U17321" s="99"/>
      <c r="V17321" s="99"/>
      <c r="W17321" s="99"/>
      <c r="X17321" s="99"/>
      <c r="Y17321" s="99"/>
      <c r="Z17321" s="99"/>
      <c r="AF17321" s="326"/>
    </row>
    <row r="17322" spans="1:32" x14ac:dyDescent="0.25">
      <c r="A17322" s="44" t="s">
        <v>18681</v>
      </c>
      <c r="B17322" s="44" t="s">
        <v>2313</v>
      </c>
      <c r="C17322" s="45" t="s">
        <v>18778</v>
      </c>
      <c r="D17322" s="93" t="s">
        <v>18817</v>
      </c>
      <c r="E17322" s="45" t="s">
        <v>16883</v>
      </c>
      <c r="F17322" s="379"/>
      <c r="G17322" s="379"/>
      <c r="H17322" s="379"/>
      <c r="I17322" s="380"/>
      <c r="J17322" s="380"/>
      <c r="K17322" s="380"/>
      <c r="L17322" s="380"/>
      <c r="M17322" s="380"/>
      <c r="N17322" s="380"/>
      <c r="O17322" s="380"/>
      <c r="P17322" s="380"/>
      <c r="Q17322" s="380"/>
      <c r="R17322" s="380"/>
      <c r="S17322" s="380"/>
      <c r="T17322" s="380"/>
      <c r="U17322" s="380"/>
      <c r="V17322" s="380"/>
      <c r="W17322" s="380"/>
      <c r="X17322" s="380"/>
      <c r="Y17322" s="380"/>
      <c r="Z17322" s="380"/>
      <c r="AA17322" s="380"/>
      <c r="AF17322" s="326"/>
    </row>
    <row r="17323" spans="1:32" x14ac:dyDescent="0.25">
      <c r="A17323" s="114" t="s">
        <v>2706</v>
      </c>
      <c r="B17323" s="114" t="s">
        <v>2110</v>
      </c>
      <c r="C17323" s="106" t="s">
        <v>18585</v>
      </c>
      <c r="D17323" s="93" t="s">
        <v>1443</v>
      </c>
      <c r="E17323" s="115">
        <v>47516</v>
      </c>
      <c r="F17323" s="93"/>
      <c r="G17323" s="93"/>
      <c r="H17323" s="93"/>
      <c r="I17323" s="99"/>
      <c r="J17323" s="99"/>
      <c r="K17323" s="99"/>
      <c r="L17323" s="57"/>
      <c r="M17323" s="44"/>
      <c r="N17323" s="99"/>
      <c r="O17323" s="99"/>
      <c r="P17323" s="99"/>
      <c r="Q17323" s="99"/>
      <c r="R17323" s="99"/>
      <c r="S17323" s="99"/>
      <c r="T17323" s="99"/>
      <c r="U17323" s="99"/>
      <c r="V17323" s="99"/>
      <c r="W17323" s="99"/>
      <c r="X17323" s="99"/>
      <c r="Y17323" s="99"/>
      <c r="Z17323" s="99"/>
      <c r="AF17323" s="326"/>
    </row>
    <row r="17324" spans="1:32" x14ac:dyDescent="0.25">
      <c r="A17324" s="44" t="s">
        <v>17298</v>
      </c>
      <c r="B17324" s="44" t="s">
        <v>11296</v>
      </c>
      <c r="C17324" s="45">
        <v>240402</v>
      </c>
      <c r="D17324" s="45" t="s">
        <v>12340</v>
      </c>
      <c r="E17324" s="45" t="s">
        <v>5311</v>
      </c>
      <c r="AF17324" s="326"/>
    </row>
    <row r="17325" spans="1:32" x14ac:dyDescent="0.25">
      <c r="A17325" s="44" t="s">
        <v>17298</v>
      </c>
      <c r="B17325" s="44" t="s">
        <v>3598</v>
      </c>
      <c r="C17325" s="45">
        <v>230301</v>
      </c>
      <c r="D17325" s="45" t="s">
        <v>12340</v>
      </c>
      <c r="E17325" s="45" t="s">
        <v>5580</v>
      </c>
      <c r="AF17325" s="326"/>
    </row>
    <row r="17326" spans="1:32" x14ac:dyDescent="0.3">
      <c r="A17326" s="372" t="s">
        <v>13954</v>
      </c>
      <c r="B17326" s="372" t="s">
        <v>1207</v>
      </c>
      <c r="C17326" s="125" t="s">
        <v>11906</v>
      </c>
      <c r="D17326" s="32" t="s">
        <v>20621</v>
      </c>
      <c r="E17326" s="125" t="s">
        <v>7992</v>
      </c>
      <c r="F17326" s="125" t="s">
        <v>1236</v>
      </c>
      <c r="G17326" s="125" t="s">
        <v>1237</v>
      </c>
      <c r="AF17326" s="326"/>
    </row>
    <row r="17327" spans="1:32" x14ac:dyDescent="0.3">
      <c r="A17327" s="372" t="s">
        <v>13954</v>
      </c>
      <c r="B17327" s="372" t="s">
        <v>1210</v>
      </c>
      <c r="C17327" s="125" t="s">
        <v>12344</v>
      </c>
      <c r="D17327" s="32" t="s">
        <v>20621</v>
      </c>
      <c r="E17327" s="125" t="s">
        <v>5075</v>
      </c>
      <c r="F17327" s="125" t="s">
        <v>1236</v>
      </c>
      <c r="G17327" s="125" t="s">
        <v>1237</v>
      </c>
      <c r="AF17327" s="326"/>
    </row>
    <row r="17328" spans="1:32" x14ac:dyDescent="0.3">
      <c r="A17328" s="372" t="s">
        <v>13954</v>
      </c>
      <c r="B17328" s="372" t="s">
        <v>13870</v>
      </c>
      <c r="C17328" s="125" t="s">
        <v>13871</v>
      </c>
      <c r="D17328" s="32" t="s">
        <v>20621</v>
      </c>
      <c r="E17328" s="125" t="s">
        <v>5650</v>
      </c>
      <c r="F17328" s="125" t="s">
        <v>1236</v>
      </c>
      <c r="G17328" s="125" t="s">
        <v>1237</v>
      </c>
      <c r="AF17328" s="326"/>
    </row>
    <row r="17329" spans="1:32" x14ac:dyDescent="0.3">
      <c r="A17329" s="372" t="s">
        <v>13954</v>
      </c>
      <c r="B17329" s="372" t="s">
        <v>1204</v>
      </c>
      <c r="C17329" s="125" t="s">
        <v>14352</v>
      </c>
      <c r="D17329" s="32" t="s">
        <v>20621</v>
      </c>
      <c r="E17329" s="125" t="s">
        <v>13567</v>
      </c>
      <c r="F17329" s="125" t="s">
        <v>1236</v>
      </c>
      <c r="G17329" s="125" t="s">
        <v>1237</v>
      </c>
      <c r="AF17329" s="326"/>
    </row>
    <row r="17330" spans="1:32" x14ac:dyDescent="0.25">
      <c r="A17330" s="114" t="s">
        <v>2152</v>
      </c>
      <c r="B17330" s="114" t="s">
        <v>2112</v>
      </c>
      <c r="C17330" s="106" t="s">
        <v>18585</v>
      </c>
      <c r="D17330" s="93" t="s">
        <v>1443</v>
      </c>
      <c r="E17330" s="115">
        <v>47516</v>
      </c>
      <c r="F17330" s="93"/>
      <c r="G17330" s="93"/>
      <c r="H17330" s="93"/>
      <c r="I17330" s="99"/>
      <c r="J17330" s="99"/>
      <c r="K17330" s="99"/>
      <c r="L17330" s="57"/>
      <c r="M17330" s="44"/>
      <c r="N17330" s="99"/>
      <c r="O17330" s="99"/>
      <c r="P17330" s="99"/>
      <c r="Q17330" s="99"/>
      <c r="R17330" s="99"/>
      <c r="S17330" s="99"/>
      <c r="T17330" s="99"/>
      <c r="U17330" s="99"/>
      <c r="V17330" s="99"/>
      <c r="W17330" s="99"/>
      <c r="X17330" s="99"/>
      <c r="Y17330" s="99"/>
      <c r="Z17330" s="99"/>
      <c r="AA17330" s="380"/>
      <c r="AF17330" s="326"/>
    </row>
    <row r="17331" spans="1:32" x14ac:dyDescent="0.3">
      <c r="A17331" s="372" t="s">
        <v>3838</v>
      </c>
      <c r="B17331" s="372" t="s">
        <v>12354</v>
      </c>
      <c r="C17331" s="125" t="s">
        <v>12187</v>
      </c>
      <c r="D17331" s="32" t="s">
        <v>20621</v>
      </c>
      <c r="E17331" s="125" t="s">
        <v>5239</v>
      </c>
      <c r="F17331" s="125" t="s">
        <v>1236</v>
      </c>
      <c r="G17331" s="125" t="s">
        <v>1237</v>
      </c>
      <c r="AF17331" s="326"/>
    </row>
    <row r="17332" spans="1:32" x14ac:dyDescent="0.25">
      <c r="A17332" s="57" t="s">
        <v>3838</v>
      </c>
      <c r="B17332" s="92" t="s">
        <v>3862</v>
      </c>
      <c r="C17332" s="93" t="s">
        <v>3860</v>
      </c>
      <c r="D17332" s="93" t="s">
        <v>3861</v>
      </c>
      <c r="E17332" s="94">
        <v>46203</v>
      </c>
      <c r="F17332" s="93"/>
      <c r="G17332" s="93"/>
      <c r="H17332" s="93"/>
      <c r="I17332" s="99"/>
      <c r="J17332" s="99"/>
      <c r="K17332" s="99"/>
      <c r="L17332" s="57"/>
      <c r="M17332" s="44"/>
      <c r="N17332" s="99"/>
      <c r="O17332" s="99"/>
      <c r="P17332" s="99"/>
      <c r="Q17332" s="99"/>
      <c r="R17332" s="99"/>
      <c r="S17332" s="99"/>
      <c r="T17332" s="99"/>
      <c r="U17332" s="99"/>
      <c r="V17332" s="99"/>
      <c r="W17332" s="99"/>
      <c r="X17332" s="99"/>
      <c r="Y17332" s="99"/>
      <c r="Z17332" s="99"/>
      <c r="AA17332" s="380"/>
      <c r="AF17332" s="326"/>
    </row>
    <row r="17333" spans="1:32" x14ac:dyDescent="0.25">
      <c r="A17333" s="91" t="s">
        <v>12218</v>
      </c>
      <c r="B17333" s="92" t="s">
        <v>6310</v>
      </c>
      <c r="C17333" s="93" t="s">
        <v>12220</v>
      </c>
      <c r="D17333" s="93" t="s">
        <v>1250</v>
      </c>
      <c r="E17333" s="94">
        <v>46317</v>
      </c>
      <c r="F17333" s="93"/>
      <c r="G17333" s="93"/>
      <c r="H17333" s="93"/>
      <c r="I17333" s="99"/>
      <c r="J17333" s="99"/>
      <c r="K17333" s="99"/>
      <c r="L17333" s="57"/>
      <c r="M17333" s="44"/>
      <c r="N17333" s="99"/>
      <c r="O17333" s="99"/>
      <c r="P17333" s="99"/>
      <c r="Q17333" s="99"/>
      <c r="R17333" s="99"/>
      <c r="S17333" s="99"/>
      <c r="T17333" s="99"/>
      <c r="U17333" s="99"/>
      <c r="V17333" s="99"/>
      <c r="W17333" s="99"/>
      <c r="X17333" s="99"/>
      <c r="Y17333" s="99"/>
      <c r="Z17333" s="99"/>
      <c r="AA17333" s="380"/>
      <c r="AF17333" s="326"/>
    </row>
    <row r="17334" spans="1:32" x14ac:dyDescent="0.25">
      <c r="A17334" s="76" t="s">
        <v>7684</v>
      </c>
      <c r="B17334" s="131" t="s">
        <v>1251</v>
      </c>
      <c r="C17334" s="96" t="s">
        <v>6208</v>
      </c>
      <c r="D17334" s="96" t="s">
        <v>1250</v>
      </c>
      <c r="E17334" s="94">
        <v>46228</v>
      </c>
      <c r="F17334" s="93"/>
      <c r="G17334" s="93"/>
      <c r="H17334" s="93"/>
      <c r="I17334" s="99"/>
      <c r="J17334" s="99"/>
      <c r="K17334" s="99"/>
      <c r="L17334" s="57"/>
      <c r="M17334" s="44"/>
      <c r="N17334" s="99"/>
      <c r="O17334" s="99"/>
      <c r="P17334" s="99"/>
      <c r="Q17334" s="99"/>
      <c r="R17334" s="99"/>
      <c r="S17334" s="99"/>
      <c r="T17334" s="99"/>
      <c r="U17334" s="99"/>
      <c r="V17334" s="99"/>
      <c r="W17334" s="99"/>
      <c r="X17334" s="99"/>
      <c r="Y17334" s="99"/>
      <c r="Z17334" s="99"/>
      <c r="AA17334" s="380"/>
      <c r="AF17334" s="326"/>
    </row>
    <row r="17335" spans="1:32" x14ac:dyDescent="0.25">
      <c r="A17335" s="44" t="s">
        <v>909</v>
      </c>
      <c r="B17335" s="44" t="s">
        <v>8373</v>
      </c>
      <c r="C17335" s="45">
        <v>230603</v>
      </c>
      <c r="D17335" s="45" t="s">
        <v>12340</v>
      </c>
      <c r="E17335" s="45" t="s">
        <v>4471</v>
      </c>
      <c r="AF17335" s="326"/>
    </row>
    <row r="17336" spans="1:32" x14ac:dyDescent="0.25">
      <c r="A17336" s="44" t="s">
        <v>909</v>
      </c>
      <c r="B17336" s="44" t="s">
        <v>5443</v>
      </c>
      <c r="C17336" s="45">
        <v>22010701</v>
      </c>
      <c r="D17336" s="45" t="s">
        <v>12340</v>
      </c>
      <c r="E17336" s="45" t="s">
        <v>5444</v>
      </c>
      <c r="AF17336" s="326"/>
    </row>
    <row r="17337" spans="1:32" x14ac:dyDescent="0.25">
      <c r="A17337" s="44" t="s">
        <v>909</v>
      </c>
      <c r="B17337" s="44" t="s">
        <v>966</v>
      </c>
      <c r="C17337" s="45">
        <v>22010702</v>
      </c>
      <c r="D17337" s="45" t="s">
        <v>12340</v>
      </c>
      <c r="E17337" s="45" t="s">
        <v>5444</v>
      </c>
      <c r="AF17337" s="326"/>
    </row>
    <row r="17338" spans="1:32" x14ac:dyDescent="0.25">
      <c r="A17338" s="44" t="s">
        <v>909</v>
      </c>
      <c r="B17338" s="44" t="s">
        <v>5442</v>
      </c>
      <c r="C17338" s="45">
        <v>25010502</v>
      </c>
      <c r="D17338" s="45" t="s">
        <v>12340</v>
      </c>
      <c r="E17338" s="45" t="s">
        <v>13567</v>
      </c>
      <c r="AF17338" s="326"/>
    </row>
    <row r="17339" spans="1:32" x14ac:dyDescent="0.25">
      <c r="A17339" s="44" t="s">
        <v>909</v>
      </c>
      <c r="B17339" s="44" t="s">
        <v>18828</v>
      </c>
      <c r="C17339" s="45">
        <v>25010501</v>
      </c>
      <c r="D17339" s="45" t="s">
        <v>12340</v>
      </c>
      <c r="E17339" s="45" t="s">
        <v>13567</v>
      </c>
      <c r="AF17339" s="326"/>
    </row>
    <row r="17340" spans="1:32" x14ac:dyDescent="0.25">
      <c r="A17340" s="44" t="s">
        <v>7724</v>
      </c>
      <c r="B17340" s="44" t="s">
        <v>164</v>
      </c>
      <c r="C17340" s="45" t="s">
        <v>7725</v>
      </c>
      <c r="D17340" s="46" t="s">
        <v>13037</v>
      </c>
      <c r="E17340" s="46">
        <v>46214</v>
      </c>
      <c r="AF17340" s="326"/>
    </row>
    <row r="17341" spans="1:32" x14ac:dyDescent="0.25">
      <c r="A17341" s="44" t="s">
        <v>7724</v>
      </c>
      <c r="B17341" s="44" t="s">
        <v>164</v>
      </c>
      <c r="C17341" s="45" t="s">
        <v>7725</v>
      </c>
      <c r="D17341" s="46" t="s">
        <v>13037</v>
      </c>
      <c r="E17341" s="46">
        <v>46214</v>
      </c>
      <c r="AF17341" s="326"/>
    </row>
    <row r="17342" spans="1:32" x14ac:dyDescent="0.25">
      <c r="A17342" s="44" t="s">
        <v>7724</v>
      </c>
      <c r="B17342" s="44" t="s">
        <v>164</v>
      </c>
      <c r="C17342" s="45" t="s">
        <v>17780</v>
      </c>
      <c r="D17342" s="46" t="s">
        <v>13037</v>
      </c>
      <c r="E17342" s="46">
        <v>46274</v>
      </c>
      <c r="AF17342" s="326"/>
    </row>
    <row r="17343" spans="1:32" x14ac:dyDescent="0.25">
      <c r="A17343" s="44" t="s">
        <v>13490</v>
      </c>
      <c r="B17343" s="44" t="s">
        <v>13115</v>
      </c>
      <c r="C17343" s="45">
        <v>8.25</v>
      </c>
      <c r="D17343" s="45" t="s">
        <v>13565</v>
      </c>
      <c r="E17343" s="46">
        <v>47057</v>
      </c>
      <c r="F17343" s="45"/>
      <c r="G17343" s="93"/>
      <c r="H17343" s="93"/>
      <c r="I17343" s="99"/>
      <c r="J17343" s="99"/>
      <c r="K17343" s="99"/>
      <c r="L17343" s="99"/>
      <c r="M17343" s="99"/>
      <c r="N17343" s="99"/>
      <c r="O17343" s="99"/>
      <c r="P17343" s="99"/>
      <c r="Q17343" s="99"/>
      <c r="R17343" s="99"/>
      <c r="S17343" s="99"/>
      <c r="T17343" s="99"/>
      <c r="U17343" s="99"/>
      <c r="V17343" s="99"/>
      <c r="W17343" s="99"/>
      <c r="X17343" s="99"/>
      <c r="Y17343" s="99"/>
      <c r="Z17343" s="99"/>
      <c r="AF17343" s="326"/>
    </row>
    <row r="17344" spans="1:32" x14ac:dyDescent="0.25">
      <c r="A17344" s="44" t="s">
        <v>13490</v>
      </c>
      <c r="B17344" s="44" t="s">
        <v>13118</v>
      </c>
      <c r="C17344" s="45">
        <v>21.25</v>
      </c>
      <c r="D17344" s="45" t="s">
        <v>13565</v>
      </c>
      <c r="E17344" s="46">
        <v>47664</v>
      </c>
      <c r="F17344" s="45"/>
      <c r="G17344" s="93"/>
      <c r="H17344" s="93"/>
      <c r="I17344" s="99"/>
      <c r="J17344" s="99"/>
      <c r="K17344" s="99"/>
      <c r="L17344" s="99"/>
      <c r="M17344" s="99"/>
      <c r="N17344" s="99"/>
      <c r="O17344" s="99"/>
      <c r="P17344" s="99"/>
      <c r="Q17344" s="99"/>
      <c r="R17344" s="99"/>
      <c r="S17344" s="99"/>
      <c r="T17344" s="99"/>
      <c r="U17344" s="99"/>
      <c r="V17344" s="99"/>
      <c r="W17344" s="99"/>
      <c r="X17344" s="99"/>
      <c r="Y17344" s="99"/>
      <c r="Z17344" s="99"/>
      <c r="AF17344" s="326"/>
    </row>
    <row r="17345" spans="1:32" x14ac:dyDescent="0.25">
      <c r="A17345" s="44" t="s">
        <v>7620</v>
      </c>
      <c r="B17345" s="44" t="s">
        <v>2433</v>
      </c>
      <c r="C17345" s="45">
        <v>250106</v>
      </c>
      <c r="D17345" s="45" t="s">
        <v>12340</v>
      </c>
      <c r="E17345" s="45" t="s">
        <v>12896</v>
      </c>
      <c r="AF17345" s="326"/>
    </row>
    <row r="17346" spans="1:32" x14ac:dyDescent="0.25">
      <c r="A17346" s="44" t="s">
        <v>7620</v>
      </c>
      <c r="B17346" s="44" t="s">
        <v>3598</v>
      </c>
      <c r="C17346" s="45">
        <v>230301</v>
      </c>
      <c r="D17346" s="45" t="s">
        <v>12340</v>
      </c>
      <c r="E17346" s="45" t="s">
        <v>5580</v>
      </c>
      <c r="AF17346" s="326"/>
    </row>
    <row r="17347" spans="1:32" x14ac:dyDescent="0.25">
      <c r="A17347" s="44" t="s">
        <v>7620</v>
      </c>
      <c r="B17347" s="44" t="s">
        <v>3160</v>
      </c>
      <c r="C17347" s="45">
        <v>230901</v>
      </c>
      <c r="D17347" s="45" t="s">
        <v>12340</v>
      </c>
      <c r="E17347" s="45" t="s">
        <v>8524</v>
      </c>
      <c r="AF17347" s="326"/>
    </row>
    <row r="17348" spans="1:32" x14ac:dyDescent="0.25">
      <c r="A17348" s="44" t="s">
        <v>7759</v>
      </c>
      <c r="B17348" s="44" t="s">
        <v>1339</v>
      </c>
      <c r="C17348" s="56" t="s">
        <v>7760</v>
      </c>
      <c r="D17348" s="56" t="s">
        <v>1779</v>
      </c>
      <c r="E17348" s="69">
        <v>45444</v>
      </c>
      <c r="F17348" s="93"/>
      <c r="G17348" s="93"/>
      <c r="H17348" s="93"/>
      <c r="I17348" s="99"/>
      <c r="J17348" s="99"/>
      <c r="K17348" s="99"/>
      <c r="L17348" s="57"/>
      <c r="M17348" s="44"/>
      <c r="N17348" s="99"/>
      <c r="O17348" s="99"/>
      <c r="P17348" s="99"/>
      <c r="Q17348" s="99"/>
      <c r="R17348" s="99"/>
      <c r="S17348" s="99"/>
      <c r="T17348" s="99"/>
      <c r="U17348" s="99"/>
      <c r="V17348" s="99"/>
      <c r="W17348" s="99"/>
      <c r="X17348" s="99"/>
      <c r="Y17348" s="99"/>
      <c r="Z17348" s="99"/>
      <c r="AF17348" s="326"/>
    </row>
    <row r="17349" spans="1:32" x14ac:dyDescent="0.25">
      <c r="A17349" s="44" t="s">
        <v>19871</v>
      </c>
      <c r="B17349" s="44" t="s">
        <v>3275</v>
      </c>
      <c r="C17349" s="45">
        <v>210101</v>
      </c>
      <c r="D17349" s="45" t="s">
        <v>12340</v>
      </c>
      <c r="E17349" s="45" t="s">
        <v>3276</v>
      </c>
      <c r="AF17349" s="326"/>
    </row>
    <row r="17350" spans="1:32" x14ac:dyDescent="0.25">
      <c r="A17350" s="44" t="s">
        <v>11734</v>
      </c>
      <c r="B17350" s="44" t="s">
        <v>10031</v>
      </c>
      <c r="C17350" s="45">
        <v>240101</v>
      </c>
      <c r="D17350" s="45" t="s">
        <v>12340</v>
      </c>
      <c r="E17350" s="45" t="s">
        <v>10032</v>
      </c>
      <c r="AF17350" s="326"/>
    </row>
    <row r="17351" spans="1:32" x14ac:dyDescent="0.25">
      <c r="A17351" s="44" t="s">
        <v>17299</v>
      </c>
      <c r="B17351" s="44" t="s">
        <v>10020</v>
      </c>
      <c r="C17351" s="45">
        <v>24010401</v>
      </c>
      <c r="D17351" s="45" t="s">
        <v>12340</v>
      </c>
      <c r="E17351" s="45" t="s">
        <v>10021</v>
      </c>
      <c r="AF17351" s="326"/>
    </row>
    <row r="17352" spans="1:32" x14ac:dyDescent="0.25">
      <c r="A17352" s="44" t="s">
        <v>17299</v>
      </c>
      <c r="B17352" s="44" t="s">
        <v>5470</v>
      </c>
      <c r="C17352" s="45">
        <v>250604</v>
      </c>
      <c r="D17352" s="45" t="s">
        <v>12340</v>
      </c>
      <c r="E17352" s="45" t="s">
        <v>8383</v>
      </c>
      <c r="AF17352" s="326"/>
    </row>
    <row r="17353" spans="1:32" x14ac:dyDescent="0.25">
      <c r="A17353" s="44" t="s">
        <v>2836</v>
      </c>
      <c r="B17353" s="44" t="s">
        <v>20347</v>
      </c>
      <c r="C17353" s="45" t="s">
        <v>11832</v>
      </c>
      <c r="D17353" s="32" t="s">
        <v>12570</v>
      </c>
      <c r="E17353" s="46">
        <v>46295</v>
      </c>
      <c r="AF17353" s="326"/>
    </row>
    <row r="17354" spans="1:32" x14ac:dyDescent="0.25">
      <c r="A17354" s="44" t="s">
        <v>13013</v>
      </c>
      <c r="B17354" s="44" t="s">
        <v>980</v>
      </c>
      <c r="C17354" s="45">
        <v>260103</v>
      </c>
      <c r="D17354" s="45" t="s">
        <v>12340</v>
      </c>
      <c r="E17354" s="45" t="s">
        <v>8976</v>
      </c>
      <c r="AF17354" s="326"/>
    </row>
    <row r="17355" spans="1:32" x14ac:dyDescent="0.25">
      <c r="A17355" s="44" t="s">
        <v>13013</v>
      </c>
      <c r="B17355" s="44" t="s">
        <v>4480</v>
      </c>
      <c r="C17355" s="45">
        <v>24090702</v>
      </c>
      <c r="D17355" s="45" t="s">
        <v>12340</v>
      </c>
      <c r="E17355" s="45" t="s">
        <v>5075</v>
      </c>
      <c r="AF17355" s="326"/>
    </row>
    <row r="17356" spans="1:32" x14ac:dyDescent="0.25">
      <c r="A17356" s="44" t="s">
        <v>13013</v>
      </c>
      <c r="B17356" s="44" t="s">
        <v>12966</v>
      </c>
      <c r="C17356" s="45">
        <v>24090701</v>
      </c>
      <c r="D17356" s="45" t="s">
        <v>12340</v>
      </c>
      <c r="E17356" s="45" t="s">
        <v>5075</v>
      </c>
      <c r="AF17356" s="326"/>
    </row>
    <row r="17357" spans="1:32" x14ac:dyDescent="0.25">
      <c r="A17357" s="44" t="s">
        <v>19872</v>
      </c>
      <c r="B17357" s="44" t="s">
        <v>980</v>
      </c>
      <c r="C17357" s="45">
        <v>260103</v>
      </c>
      <c r="D17357" s="45" t="s">
        <v>12340</v>
      </c>
      <c r="E17357" s="45" t="s">
        <v>8976</v>
      </c>
      <c r="AF17357" s="326"/>
    </row>
    <row r="17358" spans="1:32" x14ac:dyDescent="0.25">
      <c r="A17358" s="44" t="s">
        <v>19872</v>
      </c>
      <c r="B17358" s="44" t="s">
        <v>3159</v>
      </c>
      <c r="C17358" s="45">
        <v>230903</v>
      </c>
      <c r="D17358" s="45" t="s">
        <v>12340</v>
      </c>
      <c r="E17358" s="45" t="s">
        <v>8524</v>
      </c>
      <c r="AF17358" s="326"/>
    </row>
    <row r="17359" spans="1:32" x14ac:dyDescent="0.25">
      <c r="A17359" s="44" t="s">
        <v>19872</v>
      </c>
      <c r="B17359" s="44" t="s">
        <v>8374</v>
      </c>
      <c r="C17359" s="45">
        <v>230401</v>
      </c>
      <c r="D17359" s="45" t="s">
        <v>12340</v>
      </c>
      <c r="E17359" s="45" t="s">
        <v>7925</v>
      </c>
      <c r="AF17359" s="326"/>
    </row>
    <row r="17360" spans="1:32" x14ac:dyDescent="0.25">
      <c r="A17360" s="44" t="s">
        <v>11735</v>
      </c>
      <c r="B17360" s="44" t="s">
        <v>11297</v>
      </c>
      <c r="C17360" s="45">
        <v>240501</v>
      </c>
      <c r="D17360" s="45" t="s">
        <v>12340</v>
      </c>
      <c r="E17360" s="45" t="s">
        <v>11298</v>
      </c>
      <c r="AF17360" s="326"/>
    </row>
    <row r="17361" spans="1:32" x14ac:dyDescent="0.25">
      <c r="A17361" s="44" t="s">
        <v>19873</v>
      </c>
      <c r="B17361" s="44" t="s">
        <v>2433</v>
      </c>
      <c r="C17361" s="45">
        <v>250106</v>
      </c>
      <c r="D17361" s="45" t="s">
        <v>12340</v>
      </c>
      <c r="E17361" s="45" t="s">
        <v>12896</v>
      </c>
      <c r="AF17361" s="326"/>
    </row>
    <row r="17362" spans="1:32" x14ac:dyDescent="0.25">
      <c r="A17362" s="44" t="s">
        <v>17300</v>
      </c>
      <c r="B17362" s="44" t="s">
        <v>5447</v>
      </c>
      <c r="C17362" s="45">
        <v>250802</v>
      </c>
      <c r="D17362" s="45" t="s">
        <v>12340</v>
      </c>
      <c r="E17362" s="45" t="s">
        <v>10682</v>
      </c>
      <c r="AF17362" s="326"/>
    </row>
    <row r="17363" spans="1:32" x14ac:dyDescent="0.25">
      <c r="A17363" s="44" t="s">
        <v>3297</v>
      </c>
      <c r="B17363" s="44" t="s">
        <v>3275</v>
      </c>
      <c r="C17363" s="45">
        <v>210101</v>
      </c>
      <c r="D17363" s="45" t="s">
        <v>12340</v>
      </c>
      <c r="E17363" s="45" t="s">
        <v>3276</v>
      </c>
      <c r="AF17363" s="326"/>
    </row>
    <row r="17364" spans="1:32" x14ac:dyDescent="0.3">
      <c r="A17364" s="372" t="s">
        <v>12089</v>
      </c>
      <c r="B17364" s="372" t="s">
        <v>4056</v>
      </c>
      <c r="C17364" s="125" t="s">
        <v>11917</v>
      </c>
      <c r="D17364" s="32" t="s">
        <v>20621</v>
      </c>
      <c r="E17364" s="125" t="s">
        <v>5311</v>
      </c>
      <c r="F17364" s="125" t="s">
        <v>1236</v>
      </c>
      <c r="G17364" s="125" t="s">
        <v>1236</v>
      </c>
      <c r="AF17364" s="326"/>
    </row>
    <row r="17365" spans="1:32" x14ac:dyDescent="0.25">
      <c r="A17365" s="44" t="s">
        <v>13809</v>
      </c>
      <c r="B17365" s="44" t="s">
        <v>210</v>
      </c>
      <c r="C17365" s="45">
        <v>241001</v>
      </c>
      <c r="D17365" s="45" t="s">
        <v>12340</v>
      </c>
      <c r="E17365" s="45" t="s">
        <v>5650</v>
      </c>
      <c r="AF17365" s="326"/>
    </row>
    <row r="17366" spans="1:32" x14ac:dyDescent="0.25">
      <c r="A17366" s="44" t="s">
        <v>13809</v>
      </c>
      <c r="B17366" s="44" t="s">
        <v>3298</v>
      </c>
      <c r="C17366" s="45">
        <v>26010402</v>
      </c>
      <c r="D17366" s="45" t="s">
        <v>12340</v>
      </c>
      <c r="E17366" s="45" t="s">
        <v>18836</v>
      </c>
      <c r="AF17366" s="326"/>
    </row>
    <row r="17367" spans="1:32" x14ac:dyDescent="0.25">
      <c r="A17367" s="44" t="s">
        <v>13809</v>
      </c>
      <c r="B17367" s="44" t="s">
        <v>5639</v>
      </c>
      <c r="C17367" s="45">
        <v>26010401</v>
      </c>
      <c r="D17367" s="45" t="s">
        <v>12340</v>
      </c>
      <c r="E17367" s="45" t="s">
        <v>18836</v>
      </c>
      <c r="AF17367" s="326"/>
    </row>
    <row r="17368" spans="1:32" x14ac:dyDescent="0.25">
      <c r="A17368" s="44" t="s">
        <v>17850</v>
      </c>
      <c r="B17368" s="44" t="s">
        <v>20343</v>
      </c>
      <c r="C17368" s="45" t="s">
        <v>17817</v>
      </c>
      <c r="D17368" s="32" t="s">
        <v>12570</v>
      </c>
      <c r="E17368" s="46">
        <v>46387</v>
      </c>
      <c r="AF17368" s="326"/>
    </row>
    <row r="17369" spans="1:32" x14ac:dyDescent="0.25">
      <c r="A17369" s="44" t="s">
        <v>12318</v>
      </c>
      <c r="B17369" s="44" t="s">
        <v>4486</v>
      </c>
      <c r="C17369" s="45">
        <v>240903</v>
      </c>
      <c r="D17369" s="45" t="s">
        <v>12340</v>
      </c>
      <c r="E17369" s="45" t="s">
        <v>5075</v>
      </c>
      <c r="AF17369" s="326"/>
    </row>
    <row r="17370" spans="1:32" x14ac:dyDescent="0.25">
      <c r="A17370" s="44" t="s">
        <v>12318</v>
      </c>
      <c r="B17370" s="44" t="s">
        <v>5447</v>
      </c>
      <c r="C17370" s="45">
        <v>240804</v>
      </c>
      <c r="D17370" s="45" t="s">
        <v>12340</v>
      </c>
      <c r="E17370" s="45" t="s">
        <v>12234</v>
      </c>
      <c r="AF17370" s="326"/>
    </row>
    <row r="17371" spans="1:32" x14ac:dyDescent="0.25">
      <c r="A17371" s="44" t="s">
        <v>1165</v>
      </c>
      <c r="B17371" s="44" t="s">
        <v>2643</v>
      </c>
      <c r="C17371" s="45" t="s">
        <v>2676</v>
      </c>
      <c r="D17371" s="45" t="s">
        <v>12177</v>
      </c>
      <c r="E17371" s="45" t="s">
        <v>5444</v>
      </c>
      <c r="F17371" s="93"/>
      <c r="G17371" s="93"/>
      <c r="H17371" s="93"/>
      <c r="I17371" s="99"/>
      <c r="J17371" s="99"/>
      <c r="K17371" s="99"/>
      <c r="L17371" s="99"/>
      <c r="M17371" s="99"/>
      <c r="N17371" s="99"/>
      <c r="O17371" s="99"/>
      <c r="P17371" s="99"/>
      <c r="Q17371" s="99"/>
      <c r="R17371" s="99"/>
      <c r="S17371" s="99"/>
      <c r="T17371" s="99"/>
      <c r="U17371" s="99"/>
      <c r="V17371" s="99"/>
      <c r="W17371" s="99"/>
      <c r="X17371" s="99"/>
      <c r="Y17371" s="99"/>
      <c r="Z17371" s="99"/>
      <c r="AF17371" s="326"/>
    </row>
    <row r="17372" spans="1:32" x14ac:dyDescent="0.25">
      <c r="A17372" s="44" t="s">
        <v>1165</v>
      </c>
      <c r="B17372" s="44" t="s">
        <v>2643</v>
      </c>
      <c r="C17372" s="45" t="s">
        <v>2676</v>
      </c>
      <c r="D17372" s="93" t="s">
        <v>18817</v>
      </c>
      <c r="E17372" s="45" t="s">
        <v>10021</v>
      </c>
      <c r="F17372" s="379"/>
      <c r="G17372" s="379"/>
      <c r="H17372" s="379"/>
      <c r="I17372" s="380"/>
      <c r="J17372" s="380"/>
      <c r="K17372" s="380"/>
      <c r="L17372" s="380"/>
      <c r="M17372" s="380"/>
      <c r="N17372" s="380"/>
      <c r="O17372" s="380"/>
      <c r="P17372" s="380"/>
      <c r="Q17372" s="380"/>
      <c r="R17372" s="380"/>
      <c r="S17372" s="380"/>
      <c r="T17372" s="380"/>
      <c r="U17372" s="380"/>
      <c r="V17372" s="380"/>
      <c r="W17372" s="380"/>
      <c r="X17372" s="380"/>
      <c r="Y17372" s="380"/>
      <c r="Z17372" s="380"/>
      <c r="AA17372" s="380"/>
      <c r="AF17372" s="326"/>
    </row>
    <row r="17373" spans="1:32" x14ac:dyDescent="0.25">
      <c r="A17373" s="44" t="s">
        <v>1165</v>
      </c>
      <c r="B17373" s="44" t="s">
        <v>16393</v>
      </c>
      <c r="C17373" s="45" t="s">
        <v>9980</v>
      </c>
      <c r="D17373" s="93" t="s">
        <v>3876</v>
      </c>
      <c r="E17373" s="359">
        <f>DATE(2027,12,4)</f>
        <v>46725</v>
      </c>
      <c r="F17373" s="93"/>
      <c r="G17373" s="93"/>
      <c r="H17373" s="93"/>
      <c r="I17373" s="99"/>
      <c r="J17373" s="99"/>
      <c r="K17373" s="99"/>
      <c r="L17373" s="99"/>
      <c r="M17373" s="99"/>
      <c r="N17373" s="99"/>
      <c r="O17373" s="99"/>
      <c r="P17373" s="99"/>
      <c r="Q17373" s="99"/>
      <c r="R17373" s="99"/>
      <c r="S17373" s="99"/>
      <c r="T17373" s="99"/>
      <c r="U17373" s="99"/>
      <c r="V17373" s="99"/>
      <c r="W17373" s="99"/>
      <c r="X17373" s="99"/>
      <c r="Y17373" s="99"/>
      <c r="Z17373" s="99"/>
      <c r="AF17373" s="326"/>
    </row>
    <row r="17374" spans="1:32" x14ac:dyDescent="0.25">
      <c r="A17374" s="44" t="s">
        <v>1165</v>
      </c>
      <c r="B17374" s="44" t="s">
        <v>2643</v>
      </c>
      <c r="C17374" s="45" t="s">
        <v>2676</v>
      </c>
      <c r="D17374" s="45" t="s">
        <v>10697</v>
      </c>
      <c r="E17374" s="45" t="s">
        <v>5444</v>
      </c>
      <c r="F17374" s="93"/>
      <c r="G17374" s="93"/>
      <c r="H17374" s="93"/>
      <c r="I17374" s="99"/>
      <c r="J17374" s="99"/>
      <c r="K17374" s="99"/>
      <c r="L17374" s="57"/>
      <c r="M17374" s="44"/>
      <c r="N17374" s="99"/>
      <c r="O17374" s="99"/>
      <c r="P17374" s="99"/>
      <c r="Q17374" s="99"/>
      <c r="R17374" s="99"/>
      <c r="S17374" s="99"/>
      <c r="T17374" s="99"/>
      <c r="U17374" s="99"/>
      <c r="V17374" s="99"/>
      <c r="W17374" s="99"/>
      <c r="X17374" s="99"/>
      <c r="Y17374" s="99"/>
      <c r="Z17374" s="99"/>
      <c r="AF17374" s="326"/>
    </row>
    <row r="17375" spans="1:32" x14ac:dyDescent="0.25">
      <c r="A17375" s="148" t="s">
        <v>5081</v>
      </c>
      <c r="B17375" s="149" t="s">
        <v>2114</v>
      </c>
      <c r="C17375" s="106" t="s">
        <v>7354</v>
      </c>
      <c r="D17375" s="93" t="s">
        <v>1443</v>
      </c>
      <c r="E17375" s="115">
        <v>46445</v>
      </c>
      <c r="F17375" s="93"/>
      <c r="G17375" s="93"/>
      <c r="H17375" s="93"/>
      <c r="I17375" s="99"/>
      <c r="J17375" s="99"/>
      <c r="K17375" s="99"/>
      <c r="L17375" s="57"/>
      <c r="M17375" s="44"/>
      <c r="N17375" s="99"/>
      <c r="O17375" s="99"/>
      <c r="P17375" s="99"/>
      <c r="Q17375" s="99"/>
      <c r="R17375" s="99"/>
      <c r="S17375" s="99"/>
      <c r="T17375" s="99"/>
      <c r="U17375" s="99"/>
      <c r="V17375" s="99"/>
      <c r="W17375" s="99"/>
      <c r="X17375" s="99"/>
      <c r="Y17375" s="99"/>
      <c r="Z17375" s="99"/>
      <c r="AF17375" s="326"/>
    </row>
    <row r="17376" spans="1:32" x14ac:dyDescent="0.25">
      <c r="A17376" s="148" t="s">
        <v>5081</v>
      </c>
      <c r="B17376" s="149" t="s">
        <v>2114</v>
      </c>
      <c r="C17376" s="106" t="s">
        <v>7354</v>
      </c>
      <c r="D17376" s="93" t="s">
        <v>1443</v>
      </c>
      <c r="E17376" s="115">
        <v>46445</v>
      </c>
      <c r="F17376" s="93"/>
      <c r="G17376" s="93"/>
      <c r="H17376" s="93"/>
      <c r="I17376" s="99"/>
      <c r="J17376" s="99"/>
      <c r="K17376" s="99"/>
      <c r="L17376" s="57"/>
      <c r="M17376" s="44"/>
      <c r="N17376" s="99"/>
      <c r="O17376" s="99"/>
      <c r="P17376" s="99"/>
      <c r="Q17376" s="99"/>
      <c r="R17376" s="99"/>
      <c r="S17376" s="99"/>
      <c r="T17376" s="99"/>
      <c r="U17376" s="99"/>
      <c r="V17376" s="99"/>
      <c r="W17376" s="99"/>
      <c r="X17376" s="99"/>
      <c r="Y17376" s="99"/>
      <c r="Z17376" s="99"/>
      <c r="AF17376" s="326"/>
    </row>
    <row r="17377" spans="1:32" x14ac:dyDescent="0.3">
      <c r="A17377" s="372" t="s">
        <v>13955</v>
      </c>
      <c r="B17377" s="372" t="s">
        <v>1204</v>
      </c>
      <c r="C17377" s="125" t="s">
        <v>14352</v>
      </c>
      <c r="D17377" s="32" t="s">
        <v>20621</v>
      </c>
      <c r="E17377" s="125" t="s">
        <v>13567</v>
      </c>
      <c r="F17377" s="125" t="s">
        <v>1236</v>
      </c>
      <c r="G17377" s="125" t="s">
        <v>1237</v>
      </c>
      <c r="AF17377" s="326"/>
    </row>
    <row r="17378" spans="1:32" x14ac:dyDescent="0.25">
      <c r="A17378" s="44" t="s">
        <v>11736</v>
      </c>
      <c r="B17378" s="44" t="s">
        <v>3598</v>
      </c>
      <c r="C17378" s="45">
        <v>240301</v>
      </c>
      <c r="D17378" s="45" t="s">
        <v>12340</v>
      </c>
      <c r="E17378" s="45" t="s">
        <v>10032</v>
      </c>
      <c r="AF17378" s="326"/>
    </row>
    <row r="17379" spans="1:32" x14ac:dyDescent="0.25">
      <c r="A17379" s="44" t="s">
        <v>19874</v>
      </c>
      <c r="B17379" s="44" t="s">
        <v>7650</v>
      </c>
      <c r="C17379" s="45">
        <v>230504</v>
      </c>
      <c r="D17379" s="45" t="s">
        <v>12340</v>
      </c>
      <c r="E17379" s="45" t="s">
        <v>7651</v>
      </c>
      <c r="AF17379" s="326"/>
    </row>
    <row r="17380" spans="1:32" x14ac:dyDescent="0.25">
      <c r="A17380" s="44" t="s">
        <v>19874</v>
      </c>
      <c r="B17380" s="44" t="s">
        <v>2433</v>
      </c>
      <c r="C17380" s="45">
        <v>230105</v>
      </c>
      <c r="D17380" s="45" t="s">
        <v>12340</v>
      </c>
      <c r="E17380" s="45" t="s">
        <v>5580</v>
      </c>
      <c r="AF17380" s="326"/>
    </row>
    <row r="17381" spans="1:32" x14ac:dyDescent="0.25">
      <c r="A17381" s="44" t="s">
        <v>11737</v>
      </c>
      <c r="B17381" s="44" t="s">
        <v>10031</v>
      </c>
      <c r="C17381" s="45">
        <v>240101</v>
      </c>
      <c r="D17381" s="45" t="s">
        <v>12340</v>
      </c>
      <c r="E17381" s="45" t="s">
        <v>10032</v>
      </c>
      <c r="AF17381" s="326"/>
    </row>
    <row r="17382" spans="1:32" x14ac:dyDescent="0.25">
      <c r="A17382" s="44" t="s">
        <v>11738</v>
      </c>
      <c r="B17382" s="44" t="s">
        <v>10020</v>
      </c>
      <c r="C17382" s="45">
        <v>24010401</v>
      </c>
      <c r="D17382" s="45" t="s">
        <v>12340</v>
      </c>
      <c r="E17382" s="45" t="s">
        <v>10021</v>
      </c>
      <c r="AF17382" s="326"/>
    </row>
    <row r="17383" spans="1:32" x14ac:dyDescent="0.25">
      <c r="A17383" s="44" t="s">
        <v>12319</v>
      </c>
      <c r="B17383" s="44" t="s">
        <v>5447</v>
      </c>
      <c r="C17383" s="45">
        <v>240804</v>
      </c>
      <c r="D17383" s="45" t="s">
        <v>12340</v>
      </c>
      <c r="E17383" s="45" t="s">
        <v>12234</v>
      </c>
      <c r="AF17383" s="326"/>
    </row>
    <row r="17384" spans="1:32" x14ac:dyDescent="0.25">
      <c r="A17384" s="44" t="s">
        <v>10430</v>
      </c>
      <c r="B17384" s="44" t="s">
        <v>13127</v>
      </c>
      <c r="C17384" s="45">
        <v>13.24</v>
      </c>
      <c r="D17384" s="45" t="s">
        <v>13565</v>
      </c>
      <c r="E17384" s="46">
        <v>47299</v>
      </c>
      <c r="F17384" s="45" t="s">
        <v>1384</v>
      </c>
      <c r="G17384" s="93"/>
      <c r="H17384" s="93"/>
      <c r="I17384" s="99"/>
      <c r="J17384" s="99"/>
      <c r="K17384" s="99"/>
      <c r="L17384" s="99"/>
      <c r="M17384" s="99"/>
      <c r="N17384" s="99"/>
      <c r="O17384" s="99"/>
      <c r="P17384" s="99"/>
      <c r="Q17384" s="99"/>
      <c r="R17384" s="99"/>
      <c r="S17384" s="99"/>
      <c r="T17384" s="99"/>
      <c r="U17384" s="99"/>
      <c r="V17384" s="99"/>
      <c r="W17384" s="99"/>
      <c r="X17384" s="99"/>
      <c r="Y17384" s="99"/>
      <c r="Z17384" s="99"/>
      <c r="AF17384" s="326"/>
    </row>
    <row r="17385" spans="1:32" x14ac:dyDescent="0.25">
      <c r="A17385" s="44" t="s">
        <v>10430</v>
      </c>
      <c r="B17385" s="44" t="s">
        <v>13111</v>
      </c>
      <c r="C17385" s="45">
        <v>33.24</v>
      </c>
      <c r="D17385" s="45" t="s">
        <v>13565</v>
      </c>
      <c r="E17385" s="46">
        <v>47299</v>
      </c>
      <c r="F17385" s="45" t="s">
        <v>1384</v>
      </c>
      <c r="G17385" s="93"/>
      <c r="H17385" s="93"/>
      <c r="I17385" s="99"/>
      <c r="J17385" s="99"/>
      <c r="K17385" s="99"/>
      <c r="L17385" s="99"/>
      <c r="M17385" s="99"/>
      <c r="N17385" s="99"/>
      <c r="O17385" s="99"/>
      <c r="P17385" s="99"/>
      <c r="Q17385" s="99"/>
      <c r="R17385" s="99"/>
      <c r="S17385" s="99"/>
      <c r="T17385" s="99"/>
      <c r="U17385" s="99"/>
      <c r="V17385" s="99"/>
      <c r="W17385" s="99"/>
      <c r="X17385" s="99"/>
      <c r="Y17385" s="99"/>
      <c r="Z17385" s="99"/>
      <c r="AF17385" s="326"/>
    </row>
    <row r="17386" spans="1:32" x14ac:dyDescent="0.25">
      <c r="A17386" s="44" t="s">
        <v>10430</v>
      </c>
      <c r="B17386" s="44" t="s">
        <v>20342</v>
      </c>
      <c r="C17386" s="45" t="s">
        <v>10493</v>
      </c>
      <c r="D17386" s="32" t="s">
        <v>12570</v>
      </c>
      <c r="E17386" s="46">
        <v>46387</v>
      </c>
      <c r="AF17386" s="326"/>
    </row>
    <row r="17387" spans="1:32" x14ac:dyDescent="0.25">
      <c r="A17387" s="44" t="s">
        <v>5721</v>
      </c>
      <c r="B17387" s="44" t="s">
        <v>2433</v>
      </c>
      <c r="C17387" s="45">
        <v>220105</v>
      </c>
      <c r="D17387" s="45" t="s">
        <v>12340</v>
      </c>
      <c r="E17387" s="45" t="s">
        <v>2686</v>
      </c>
      <c r="AF17387" s="326"/>
    </row>
    <row r="17388" spans="1:32" x14ac:dyDescent="0.25">
      <c r="A17388" s="44" t="s">
        <v>5721</v>
      </c>
      <c r="B17388" s="44" t="s">
        <v>5447</v>
      </c>
      <c r="C17388" s="45">
        <v>230807</v>
      </c>
      <c r="D17388" s="45" t="s">
        <v>12340</v>
      </c>
      <c r="E17388" s="45" t="s">
        <v>8966</v>
      </c>
      <c r="AF17388" s="326"/>
    </row>
    <row r="17389" spans="1:32" x14ac:dyDescent="0.25">
      <c r="A17389" s="44" t="s">
        <v>9751</v>
      </c>
      <c r="B17389" s="44" t="s">
        <v>16394</v>
      </c>
      <c r="C17389" s="45" t="s">
        <v>14995</v>
      </c>
      <c r="D17389" s="93" t="s">
        <v>3876</v>
      </c>
      <c r="E17389" s="359">
        <f>DATE(2029,5,14)</f>
        <v>47252</v>
      </c>
      <c r="F17389" s="93"/>
      <c r="G17389" s="93"/>
      <c r="H17389" s="93"/>
      <c r="I17389" s="99"/>
      <c r="J17389" s="99"/>
      <c r="K17389" s="99"/>
      <c r="L17389" s="99"/>
      <c r="M17389" s="99"/>
      <c r="N17389" s="99"/>
      <c r="O17389" s="99"/>
      <c r="P17389" s="99"/>
      <c r="Q17389" s="99"/>
      <c r="R17389" s="99"/>
      <c r="S17389" s="99"/>
      <c r="T17389" s="99"/>
      <c r="U17389" s="99"/>
      <c r="V17389" s="99"/>
      <c r="W17389" s="99"/>
      <c r="X17389" s="99"/>
      <c r="Y17389" s="99"/>
      <c r="Z17389" s="99"/>
      <c r="AF17389" s="326"/>
    </row>
    <row r="17390" spans="1:32" x14ac:dyDescent="0.25">
      <c r="A17390" s="67" t="s">
        <v>7414</v>
      </c>
      <c r="B17390" s="256" t="s">
        <v>7398</v>
      </c>
      <c r="C17390" s="53" t="s">
        <v>7451</v>
      </c>
      <c r="D17390" s="93" t="s">
        <v>5891</v>
      </c>
      <c r="E17390" s="257">
        <v>46824</v>
      </c>
      <c r="F17390" s="93"/>
      <c r="G17390" s="93"/>
      <c r="H17390" s="93"/>
      <c r="I17390" s="99"/>
      <c r="J17390" s="99"/>
      <c r="K17390" s="99"/>
      <c r="L17390" s="99"/>
      <c r="M17390" s="99"/>
      <c r="N17390" s="99"/>
      <c r="O17390" s="99"/>
      <c r="P17390" s="99"/>
      <c r="Q17390" s="99"/>
      <c r="R17390" s="99"/>
      <c r="S17390" s="99"/>
      <c r="T17390" s="99"/>
      <c r="U17390" s="99"/>
      <c r="V17390" s="99"/>
      <c r="W17390" s="99"/>
      <c r="X17390" s="99"/>
      <c r="Y17390" s="99"/>
      <c r="Z17390" s="99"/>
      <c r="AF17390" s="326"/>
    </row>
    <row r="17391" spans="1:32" x14ac:dyDescent="0.25">
      <c r="A17391" s="44" t="s">
        <v>9752</v>
      </c>
      <c r="B17391" s="44" t="s">
        <v>16395</v>
      </c>
      <c r="C17391" s="45" t="s">
        <v>14996</v>
      </c>
      <c r="D17391" s="93" t="s">
        <v>3876</v>
      </c>
      <c r="E17391" s="359">
        <f>DATE(2029,5,14)</f>
        <v>47252</v>
      </c>
      <c r="F17391" s="93"/>
      <c r="G17391" s="93"/>
      <c r="H17391" s="93"/>
      <c r="I17391" s="99"/>
      <c r="J17391" s="99"/>
      <c r="K17391" s="99"/>
      <c r="L17391" s="99"/>
      <c r="M17391" s="99"/>
      <c r="N17391" s="99"/>
      <c r="O17391" s="99"/>
      <c r="P17391" s="99"/>
      <c r="Q17391" s="99"/>
      <c r="R17391" s="99"/>
      <c r="S17391" s="99"/>
      <c r="T17391" s="99"/>
      <c r="U17391" s="99"/>
      <c r="V17391" s="99"/>
      <c r="W17391" s="99"/>
      <c r="X17391" s="99"/>
      <c r="Y17391" s="99"/>
      <c r="Z17391" s="99"/>
      <c r="AF17391" s="326"/>
    </row>
    <row r="17392" spans="1:32" x14ac:dyDescent="0.25">
      <c r="A17392" s="44" t="s">
        <v>12870</v>
      </c>
      <c r="B17392" s="44" t="s">
        <v>16396</v>
      </c>
      <c r="C17392" s="45" t="s">
        <v>14997</v>
      </c>
      <c r="D17392" s="93" t="s">
        <v>3876</v>
      </c>
      <c r="E17392" s="359">
        <f>DATE(2029,5,14)</f>
        <v>47252</v>
      </c>
      <c r="F17392" s="93"/>
      <c r="G17392" s="93"/>
      <c r="H17392" s="93"/>
      <c r="I17392" s="99"/>
      <c r="J17392" s="99"/>
      <c r="K17392" s="99"/>
      <c r="L17392" s="99"/>
      <c r="M17392" s="99"/>
      <c r="N17392" s="99"/>
      <c r="O17392" s="99"/>
      <c r="P17392" s="99"/>
      <c r="Q17392" s="99"/>
      <c r="R17392" s="99"/>
      <c r="S17392" s="99"/>
      <c r="T17392" s="99"/>
      <c r="U17392" s="99"/>
      <c r="V17392" s="99"/>
      <c r="W17392" s="99"/>
      <c r="X17392" s="99"/>
      <c r="Y17392" s="99"/>
      <c r="Z17392" s="99"/>
      <c r="AF17392" s="326"/>
    </row>
    <row r="17393" spans="1:32" x14ac:dyDescent="0.25">
      <c r="A17393" s="44" t="s">
        <v>12870</v>
      </c>
      <c r="B17393" s="44" t="s">
        <v>16397</v>
      </c>
      <c r="C17393" s="45" t="s">
        <v>12871</v>
      </c>
      <c r="D17393" s="93" t="s">
        <v>3876</v>
      </c>
      <c r="E17393" s="359">
        <f>DATE(2028,7,15)</f>
        <v>46949</v>
      </c>
      <c r="F17393" s="93"/>
      <c r="G17393" s="93"/>
      <c r="H17393" s="93"/>
      <c r="I17393" s="99"/>
      <c r="J17393" s="99"/>
      <c r="K17393" s="99"/>
      <c r="L17393" s="99"/>
      <c r="M17393" s="99"/>
      <c r="N17393" s="99"/>
      <c r="O17393" s="99"/>
      <c r="P17393" s="99"/>
      <c r="Q17393" s="99"/>
      <c r="R17393" s="99"/>
      <c r="S17393" s="99"/>
      <c r="T17393" s="99"/>
      <c r="U17393" s="99"/>
      <c r="V17393" s="99"/>
      <c r="W17393" s="99"/>
      <c r="X17393" s="99"/>
      <c r="Y17393" s="99"/>
      <c r="Z17393" s="99"/>
      <c r="AF17393" s="326"/>
    </row>
    <row r="17394" spans="1:32" x14ac:dyDescent="0.25">
      <c r="A17394" s="44" t="s">
        <v>7726</v>
      </c>
      <c r="B17394" s="44" t="s">
        <v>20343</v>
      </c>
      <c r="C17394" s="45" t="s">
        <v>17817</v>
      </c>
      <c r="D17394" s="32" t="s">
        <v>12570</v>
      </c>
      <c r="E17394" s="46">
        <v>46387</v>
      </c>
      <c r="AF17394" s="326"/>
    </row>
    <row r="17395" spans="1:32" x14ac:dyDescent="0.25">
      <c r="A17395" s="44" t="s">
        <v>7726</v>
      </c>
      <c r="B17395" s="44" t="s">
        <v>1969</v>
      </c>
      <c r="C17395" s="45" t="s">
        <v>7727</v>
      </c>
      <c r="D17395" s="46" t="s">
        <v>13037</v>
      </c>
      <c r="E17395" s="46">
        <v>46193</v>
      </c>
      <c r="AF17395" s="326"/>
    </row>
    <row r="17396" spans="1:32" x14ac:dyDescent="0.25">
      <c r="A17396" s="44" t="s">
        <v>7726</v>
      </c>
      <c r="B17396" s="44" t="s">
        <v>1969</v>
      </c>
      <c r="C17396" s="45" t="s">
        <v>7727</v>
      </c>
      <c r="D17396" s="46" t="s">
        <v>13037</v>
      </c>
      <c r="E17396" s="46">
        <v>46193</v>
      </c>
      <c r="AF17396" s="326"/>
    </row>
    <row r="17397" spans="1:32" x14ac:dyDescent="0.25">
      <c r="A17397" s="44" t="s">
        <v>7726</v>
      </c>
      <c r="B17397" s="44" t="s">
        <v>11153</v>
      </c>
      <c r="C17397" s="45" t="s">
        <v>11260</v>
      </c>
      <c r="D17397" s="46" t="s">
        <v>13037</v>
      </c>
      <c r="E17397" s="46">
        <v>46191</v>
      </c>
      <c r="AF17397" s="326"/>
    </row>
    <row r="17398" spans="1:32" x14ac:dyDescent="0.25">
      <c r="A17398" s="44" t="s">
        <v>7726</v>
      </c>
      <c r="B17398" s="44" t="s">
        <v>11153</v>
      </c>
      <c r="C17398" s="45" t="s">
        <v>11260</v>
      </c>
      <c r="D17398" s="46" t="s">
        <v>13037</v>
      </c>
      <c r="E17398" s="46">
        <v>46191</v>
      </c>
      <c r="AF17398" s="326"/>
    </row>
    <row r="17399" spans="1:32" x14ac:dyDescent="0.25">
      <c r="A17399" s="44" t="s">
        <v>7726</v>
      </c>
      <c r="B17399" s="44" t="s">
        <v>11153</v>
      </c>
      <c r="C17399" s="45" t="s">
        <v>11260</v>
      </c>
      <c r="D17399" s="46" t="s">
        <v>13037</v>
      </c>
      <c r="E17399" s="46">
        <v>46191</v>
      </c>
      <c r="AF17399" s="326"/>
    </row>
    <row r="17400" spans="1:32" x14ac:dyDescent="0.25">
      <c r="A17400" s="44" t="s">
        <v>7726</v>
      </c>
      <c r="B17400" s="44" t="s">
        <v>5447</v>
      </c>
      <c r="C17400" s="45">
        <v>230807</v>
      </c>
      <c r="D17400" s="45" t="s">
        <v>12340</v>
      </c>
      <c r="E17400" s="45" t="s">
        <v>8966</v>
      </c>
      <c r="AF17400" s="326"/>
    </row>
    <row r="17401" spans="1:32" x14ac:dyDescent="0.3">
      <c r="A17401" s="372" t="s">
        <v>12518</v>
      </c>
      <c r="B17401" s="372" t="s">
        <v>12354</v>
      </c>
      <c r="C17401" s="125" t="s">
        <v>12187</v>
      </c>
      <c r="D17401" s="32" t="s">
        <v>20621</v>
      </c>
      <c r="E17401" s="125" t="s">
        <v>5239</v>
      </c>
      <c r="F17401" s="125" t="s">
        <v>1236</v>
      </c>
      <c r="G17401" s="125" t="s">
        <v>1237</v>
      </c>
      <c r="AF17401" s="326"/>
    </row>
    <row r="17402" spans="1:32" x14ac:dyDescent="0.3">
      <c r="A17402" s="372" t="s">
        <v>12518</v>
      </c>
      <c r="B17402" s="372" t="s">
        <v>12190</v>
      </c>
      <c r="C17402" s="125" t="s">
        <v>12191</v>
      </c>
      <c r="D17402" s="32" t="s">
        <v>20621</v>
      </c>
      <c r="E17402" s="125" t="s">
        <v>5239</v>
      </c>
      <c r="F17402" s="125" t="s">
        <v>1236</v>
      </c>
      <c r="G17402" s="125" t="s">
        <v>1237</v>
      </c>
      <c r="AF17402" s="326"/>
    </row>
    <row r="17403" spans="1:32" x14ac:dyDescent="0.3">
      <c r="A17403" s="372" t="s">
        <v>12518</v>
      </c>
      <c r="B17403" s="372" t="s">
        <v>16874</v>
      </c>
      <c r="C17403" s="125" t="s">
        <v>13872</v>
      </c>
      <c r="D17403" s="32" t="s">
        <v>20621</v>
      </c>
      <c r="E17403" s="125" t="s">
        <v>5650</v>
      </c>
      <c r="F17403" s="125" t="s">
        <v>1236</v>
      </c>
      <c r="G17403" s="125" t="s">
        <v>1237</v>
      </c>
      <c r="AF17403" s="326"/>
    </row>
    <row r="17404" spans="1:32" x14ac:dyDescent="0.25">
      <c r="A17404" s="44" t="s">
        <v>12518</v>
      </c>
      <c r="B17404" s="44" t="s">
        <v>13127</v>
      </c>
      <c r="C17404" s="45">
        <v>13.25</v>
      </c>
      <c r="D17404" s="45" t="s">
        <v>13565</v>
      </c>
      <c r="E17404" s="46">
        <v>47664</v>
      </c>
      <c r="F17404" s="45"/>
      <c r="G17404" s="93"/>
      <c r="H17404" s="93"/>
      <c r="I17404" s="99"/>
      <c r="J17404" s="99"/>
      <c r="K17404" s="99"/>
      <c r="L17404" s="99"/>
      <c r="M17404" s="99"/>
      <c r="N17404" s="99"/>
      <c r="O17404" s="99"/>
      <c r="P17404" s="99"/>
      <c r="Q17404" s="99"/>
      <c r="R17404" s="99"/>
      <c r="S17404" s="99"/>
      <c r="T17404" s="99"/>
      <c r="U17404" s="99"/>
      <c r="V17404" s="99"/>
      <c r="W17404" s="99"/>
      <c r="X17404" s="99"/>
      <c r="Y17404" s="99"/>
      <c r="Z17404" s="99"/>
      <c r="AF17404" s="326"/>
    </row>
    <row r="17405" spans="1:32" x14ac:dyDescent="0.25">
      <c r="A17405" s="360" t="s">
        <v>12518</v>
      </c>
      <c r="B17405" s="92" t="s">
        <v>14075</v>
      </c>
      <c r="C17405" s="93" t="s">
        <v>14076</v>
      </c>
      <c r="D17405" s="93" t="s">
        <v>1250</v>
      </c>
      <c r="E17405" s="94">
        <v>47223</v>
      </c>
      <c r="F17405" s="93"/>
      <c r="G17405" s="93"/>
      <c r="H17405" s="93"/>
      <c r="I17405" s="99"/>
      <c r="J17405" s="99"/>
      <c r="K17405" s="99"/>
      <c r="L17405" s="99"/>
      <c r="M17405" s="99"/>
      <c r="N17405" s="99"/>
      <c r="O17405" s="99"/>
      <c r="P17405" s="99"/>
      <c r="Q17405" s="99"/>
      <c r="R17405" s="99"/>
      <c r="S17405" s="99"/>
      <c r="T17405" s="99"/>
      <c r="U17405" s="99"/>
      <c r="V17405" s="99"/>
      <c r="W17405" s="99"/>
      <c r="X17405" s="99"/>
      <c r="Y17405" s="99"/>
      <c r="Z17405" s="99"/>
      <c r="AF17405" s="326"/>
    </row>
    <row r="17406" spans="1:32" x14ac:dyDescent="0.25">
      <c r="A17406" s="44" t="s">
        <v>7082</v>
      </c>
      <c r="B17406" s="44" t="s">
        <v>3298</v>
      </c>
      <c r="C17406" s="45">
        <v>23010402</v>
      </c>
      <c r="D17406" s="45" t="s">
        <v>12340</v>
      </c>
      <c r="E17406" s="45" t="s">
        <v>5640</v>
      </c>
      <c r="AF17406" s="326"/>
    </row>
    <row r="17407" spans="1:32" x14ac:dyDescent="0.25">
      <c r="A17407" s="44" t="s">
        <v>12320</v>
      </c>
      <c r="B17407" s="44" t="s">
        <v>5447</v>
      </c>
      <c r="C17407" s="45">
        <v>240804</v>
      </c>
      <c r="D17407" s="45" t="s">
        <v>12340</v>
      </c>
      <c r="E17407" s="45" t="s">
        <v>12234</v>
      </c>
      <c r="AF17407" s="326"/>
    </row>
    <row r="17408" spans="1:32" x14ac:dyDescent="0.25">
      <c r="A17408" s="44" t="s">
        <v>19875</v>
      </c>
      <c r="B17408" s="44" t="s">
        <v>3298</v>
      </c>
      <c r="C17408" s="45">
        <v>26010402</v>
      </c>
      <c r="D17408" s="45" t="s">
        <v>12340</v>
      </c>
      <c r="E17408" s="45" t="s">
        <v>18836</v>
      </c>
      <c r="AF17408" s="326"/>
    </row>
    <row r="17409" spans="1:32" x14ac:dyDescent="0.25">
      <c r="A17409" s="44" t="s">
        <v>19875</v>
      </c>
      <c r="B17409" s="44" t="s">
        <v>5639</v>
      </c>
      <c r="C17409" s="45">
        <v>26010401</v>
      </c>
      <c r="D17409" s="45" t="s">
        <v>12340</v>
      </c>
      <c r="E17409" s="45" t="s">
        <v>18836</v>
      </c>
      <c r="AF17409" s="326"/>
    </row>
    <row r="17410" spans="1:32" x14ac:dyDescent="0.25">
      <c r="A17410" s="44" t="s">
        <v>19876</v>
      </c>
      <c r="B17410" s="44" t="s">
        <v>5639</v>
      </c>
      <c r="C17410" s="45">
        <v>26010401</v>
      </c>
      <c r="D17410" s="45" t="s">
        <v>12340</v>
      </c>
      <c r="E17410" s="45" t="s">
        <v>18836</v>
      </c>
      <c r="AF17410" s="326"/>
    </row>
    <row r="17411" spans="1:32" x14ac:dyDescent="0.25">
      <c r="A17411" s="44" t="s">
        <v>19876</v>
      </c>
      <c r="B17411" s="44" t="s">
        <v>3298</v>
      </c>
      <c r="C17411" s="45">
        <v>26010402</v>
      </c>
      <c r="D17411" s="45" t="s">
        <v>12340</v>
      </c>
      <c r="E17411" s="45" t="s">
        <v>18836</v>
      </c>
      <c r="AF17411" s="326"/>
    </row>
    <row r="17412" spans="1:32" x14ac:dyDescent="0.25">
      <c r="A17412" s="44" t="s">
        <v>8148</v>
      </c>
      <c r="B17412" s="44" t="s">
        <v>8146</v>
      </c>
      <c r="C17412" s="45" t="s">
        <v>8149</v>
      </c>
      <c r="D17412" s="45" t="s">
        <v>12177</v>
      </c>
      <c r="E17412" s="45" t="s">
        <v>4375</v>
      </c>
      <c r="F17412" s="93"/>
      <c r="G17412" s="93"/>
      <c r="H17412" s="93"/>
      <c r="I17412" s="99"/>
      <c r="J17412" s="99"/>
      <c r="K17412" s="99"/>
      <c r="L17412" s="99"/>
      <c r="M17412" s="99"/>
      <c r="N17412" s="99"/>
      <c r="O17412" s="99"/>
      <c r="P17412" s="99"/>
      <c r="Q17412" s="99"/>
      <c r="R17412" s="99"/>
      <c r="S17412" s="99"/>
      <c r="T17412" s="99"/>
      <c r="U17412" s="99"/>
      <c r="V17412" s="99"/>
      <c r="W17412" s="99"/>
      <c r="X17412" s="99"/>
      <c r="Y17412" s="99"/>
      <c r="Z17412" s="99"/>
      <c r="AF17412" s="326"/>
    </row>
    <row r="17413" spans="1:32" x14ac:dyDescent="0.25">
      <c r="A17413" s="44" t="s">
        <v>8148</v>
      </c>
      <c r="B17413" s="44" t="s">
        <v>8146</v>
      </c>
      <c r="C17413" s="45" t="s">
        <v>8149</v>
      </c>
      <c r="D17413" s="93" t="s">
        <v>18817</v>
      </c>
      <c r="E17413" s="45" t="s">
        <v>7992</v>
      </c>
      <c r="F17413" s="379"/>
      <c r="G17413" s="379"/>
      <c r="H17413" s="379"/>
      <c r="I17413" s="380"/>
      <c r="J17413" s="380"/>
      <c r="K17413" s="380"/>
      <c r="L17413" s="380"/>
      <c r="M17413" s="380"/>
      <c r="N17413" s="380"/>
      <c r="O17413" s="380"/>
      <c r="P17413" s="380"/>
      <c r="Q17413" s="380"/>
      <c r="R17413" s="380"/>
      <c r="S17413" s="380"/>
      <c r="T17413" s="380"/>
      <c r="U17413" s="380"/>
      <c r="V17413" s="380"/>
      <c r="W17413" s="380"/>
      <c r="X17413" s="380"/>
      <c r="Y17413" s="380"/>
      <c r="Z17413" s="380"/>
      <c r="AA17413" s="380"/>
      <c r="AF17413" s="326"/>
    </row>
    <row r="17414" spans="1:32" x14ac:dyDescent="0.25">
      <c r="A17414" s="44" t="s">
        <v>8148</v>
      </c>
      <c r="B17414" s="44" t="s">
        <v>8146</v>
      </c>
      <c r="C17414" s="45" t="s">
        <v>8149</v>
      </c>
      <c r="D17414" s="45" t="s">
        <v>10697</v>
      </c>
      <c r="E17414" s="45" t="s">
        <v>5073</v>
      </c>
      <c r="F17414" s="93"/>
      <c r="G17414" s="93"/>
      <c r="H17414" s="93"/>
      <c r="I17414" s="99"/>
      <c r="J17414" s="99"/>
      <c r="K17414" s="99"/>
      <c r="L17414" s="57"/>
      <c r="M17414" s="44"/>
      <c r="N17414" s="99"/>
      <c r="O17414" s="99"/>
      <c r="P17414" s="99"/>
      <c r="Q17414" s="99"/>
      <c r="R17414" s="99"/>
      <c r="S17414" s="99"/>
      <c r="T17414" s="99"/>
      <c r="U17414" s="99"/>
      <c r="V17414" s="99"/>
      <c r="W17414" s="99"/>
      <c r="X17414" s="99"/>
      <c r="Y17414" s="99"/>
      <c r="Z17414" s="99"/>
      <c r="AF17414" s="326"/>
    </row>
    <row r="17415" spans="1:32" x14ac:dyDescent="0.25">
      <c r="A17415" s="44" t="s">
        <v>14998</v>
      </c>
      <c r="B17415" s="44" t="s">
        <v>16017</v>
      </c>
      <c r="C17415" s="45" t="s">
        <v>14999</v>
      </c>
      <c r="D17415" s="93" t="s">
        <v>3876</v>
      </c>
      <c r="E17415" s="359">
        <f>DATE(2029,7,7)</f>
        <v>47306</v>
      </c>
      <c r="F17415" s="93"/>
      <c r="G17415" s="93"/>
      <c r="H17415" s="93"/>
      <c r="I17415" s="99"/>
      <c r="J17415" s="99"/>
      <c r="K17415" s="99"/>
      <c r="L17415" s="99"/>
      <c r="M17415" s="99"/>
      <c r="N17415" s="99"/>
      <c r="O17415" s="99"/>
      <c r="P17415" s="99"/>
      <c r="Q17415" s="99"/>
      <c r="R17415" s="99"/>
      <c r="S17415" s="99"/>
      <c r="T17415" s="99"/>
      <c r="U17415" s="99"/>
      <c r="V17415" s="99"/>
      <c r="W17415" s="99"/>
      <c r="X17415" s="99"/>
      <c r="Y17415" s="99"/>
      <c r="Z17415" s="99"/>
      <c r="AF17415" s="326"/>
    </row>
    <row r="17416" spans="1:32" x14ac:dyDescent="0.3">
      <c r="A17416" s="372" t="s">
        <v>28</v>
      </c>
      <c r="B17416" s="372" t="s">
        <v>12354</v>
      </c>
      <c r="C17416" s="125" t="s">
        <v>12187</v>
      </c>
      <c r="D17416" s="32" t="s">
        <v>20621</v>
      </c>
      <c r="E17416" s="125" t="s">
        <v>5239</v>
      </c>
      <c r="F17416" s="125" t="s">
        <v>1236</v>
      </c>
      <c r="G17416" s="125" t="s">
        <v>1237</v>
      </c>
      <c r="AF17416" s="326"/>
    </row>
    <row r="17417" spans="1:32" x14ac:dyDescent="0.25">
      <c r="A17417" s="44" t="s">
        <v>28</v>
      </c>
      <c r="B17417" s="44" t="s">
        <v>5447</v>
      </c>
      <c r="C17417" s="45">
        <v>250802</v>
      </c>
      <c r="D17417" s="45" t="s">
        <v>12340</v>
      </c>
      <c r="E17417" s="45" t="s">
        <v>10682</v>
      </c>
      <c r="AF17417" s="326"/>
    </row>
    <row r="17418" spans="1:32" x14ac:dyDescent="0.25">
      <c r="A17418" s="57" t="s">
        <v>1410</v>
      </c>
      <c r="B17418" s="92" t="s">
        <v>3862</v>
      </c>
      <c r="C17418" s="93" t="s">
        <v>3860</v>
      </c>
      <c r="D17418" s="93" t="s">
        <v>3861</v>
      </c>
      <c r="E17418" s="94">
        <v>46203</v>
      </c>
      <c r="F17418" s="93"/>
      <c r="G17418" s="93"/>
      <c r="H17418" s="93"/>
      <c r="I17418" s="99"/>
      <c r="J17418" s="99"/>
      <c r="K17418" s="99"/>
      <c r="L17418" s="57"/>
      <c r="M17418" s="44"/>
      <c r="N17418" s="99"/>
      <c r="O17418" s="99"/>
      <c r="P17418" s="99"/>
      <c r="Q17418" s="99"/>
      <c r="R17418" s="99"/>
      <c r="S17418" s="99"/>
      <c r="T17418" s="99"/>
      <c r="U17418" s="99"/>
      <c r="V17418" s="99"/>
      <c r="W17418" s="99"/>
      <c r="X17418" s="99"/>
      <c r="Y17418" s="99"/>
      <c r="Z17418" s="99"/>
      <c r="AA17418" s="380"/>
      <c r="AF17418" s="326"/>
    </row>
    <row r="17419" spans="1:32" x14ac:dyDescent="0.25">
      <c r="A17419" s="120" t="s">
        <v>2153</v>
      </c>
      <c r="B17419" s="117" t="s">
        <v>2707</v>
      </c>
      <c r="C17419" s="106" t="s">
        <v>2115</v>
      </c>
      <c r="D17419" s="93" t="s">
        <v>1443</v>
      </c>
      <c r="E17419" s="115">
        <v>46446</v>
      </c>
      <c r="F17419" s="93"/>
      <c r="G17419" s="93"/>
      <c r="H17419" s="93"/>
      <c r="I17419" s="99"/>
      <c r="J17419" s="99"/>
      <c r="K17419" s="99"/>
      <c r="L17419" s="57"/>
      <c r="M17419" s="44"/>
      <c r="N17419" s="99"/>
      <c r="O17419" s="99"/>
      <c r="P17419" s="99"/>
      <c r="Q17419" s="99"/>
      <c r="R17419" s="99"/>
      <c r="S17419" s="99"/>
      <c r="T17419" s="99"/>
      <c r="U17419" s="99"/>
      <c r="V17419" s="99"/>
      <c r="W17419" s="99"/>
      <c r="X17419" s="99"/>
      <c r="Y17419" s="99"/>
      <c r="Z17419" s="99"/>
      <c r="AF17419" s="326"/>
    </row>
    <row r="17420" spans="1:32" x14ac:dyDescent="0.25">
      <c r="A17420" s="120" t="s">
        <v>2153</v>
      </c>
      <c r="B17420" s="117" t="s">
        <v>2707</v>
      </c>
      <c r="C17420" s="106" t="s">
        <v>2115</v>
      </c>
      <c r="D17420" s="93" t="s">
        <v>1443</v>
      </c>
      <c r="E17420" s="115">
        <v>46446</v>
      </c>
      <c r="F17420" s="93"/>
      <c r="G17420" s="93"/>
      <c r="H17420" s="93"/>
      <c r="I17420" s="99"/>
      <c r="J17420" s="99"/>
      <c r="K17420" s="99"/>
      <c r="L17420" s="57"/>
      <c r="M17420" s="44"/>
      <c r="N17420" s="99"/>
      <c r="O17420" s="99"/>
      <c r="P17420" s="99"/>
      <c r="Q17420" s="99"/>
      <c r="R17420" s="99"/>
      <c r="S17420" s="99"/>
      <c r="T17420" s="99"/>
      <c r="U17420" s="99"/>
      <c r="V17420" s="99"/>
      <c r="W17420" s="99"/>
      <c r="X17420" s="99"/>
      <c r="Y17420" s="99"/>
      <c r="Z17420" s="99"/>
      <c r="AF17420" s="326"/>
    </row>
    <row r="17421" spans="1:32" x14ac:dyDescent="0.25">
      <c r="A17421" s="44" t="s">
        <v>2330</v>
      </c>
      <c r="B17421" s="44" t="s">
        <v>12908</v>
      </c>
      <c r="C17421" s="45" t="s">
        <v>12909</v>
      </c>
      <c r="D17421" s="45" t="s">
        <v>12177</v>
      </c>
      <c r="E17421" s="45" t="s">
        <v>7228</v>
      </c>
      <c r="F17421" s="93"/>
      <c r="G17421" s="93"/>
      <c r="H17421" s="93"/>
      <c r="I17421" s="99"/>
      <c r="J17421" s="99"/>
      <c r="K17421" s="99"/>
      <c r="L17421" s="99"/>
      <c r="M17421" s="99"/>
      <c r="N17421" s="99"/>
      <c r="O17421" s="99"/>
      <c r="P17421" s="99"/>
      <c r="Q17421" s="99"/>
      <c r="R17421" s="99"/>
      <c r="S17421" s="99"/>
      <c r="T17421" s="99"/>
      <c r="U17421" s="99"/>
      <c r="V17421" s="99"/>
      <c r="W17421" s="99"/>
      <c r="X17421" s="99"/>
      <c r="Y17421" s="99"/>
      <c r="Z17421" s="99"/>
      <c r="AF17421" s="326"/>
    </row>
    <row r="17422" spans="1:32" x14ac:dyDescent="0.25">
      <c r="A17422" s="44" t="s">
        <v>2330</v>
      </c>
      <c r="B17422" s="44" t="s">
        <v>12908</v>
      </c>
      <c r="C17422" s="45" t="s">
        <v>12909</v>
      </c>
      <c r="D17422" s="93" t="s">
        <v>18817</v>
      </c>
      <c r="E17422" s="45" t="s">
        <v>7228</v>
      </c>
      <c r="F17422" s="379"/>
      <c r="G17422" s="379"/>
      <c r="H17422" s="379"/>
      <c r="I17422" s="380"/>
      <c r="J17422" s="380"/>
      <c r="K17422" s="380"/>
      <c r="L17422" s="380"/>
      <c r="M17422" s="380"/>
      <c r="N17422" s="380"/>
      <c r="O17422" s="380"/>
      <c r="P17422" s="380"/>
      <c r="Q17422" s="380"/>
      <c r="R17422" s="380"/>
      <c r="S17422" s="380"/>
      <c r="T17422" s="380"/>
      <c r="U17422" s="380"/>
      <c r="V17422" s="380"/>
      <c r="W17422" s="380"/>
      <c r="X17422" s="380"/>
      <c r="Y17422" s="380"/>
      <c r="Z17422" s="380"/>
      <c r="AA17422" s="380"/>
      <c r="AF17422" s="326"/>
    </row>
    <row r="17423" spans="1:32" x14ac:dyDescent="0.25">
      <c r="A17423" s="44" t="s">
        <v>4556</v>
      </c>
      <c r="B17423" s="44" t="s">
        <v>13571</v>
      </c>
      <c r="C17423" s="45">
        <v>241101</v>
      </c>
      <c r="D17423" s="45" t="s">
        <v>12340</v>
      </c>
      <c r="E17423" s="45" t="s">
        <v>5650</v>
      </c>
      <c r="AF17423" s="326"/>
    </row>
    <row r="17424" spans="1:32" x14ac:dyDescent="0.25">
      <c r="A17424" s="44" t="s">
        <v>17851</v>
      </c>
      <c r="B17424" s="44" t="s">
        <v>20343</v>
      </c>
      <c r="C17424" s="45" t="s">
        <v>17817</v>
      </c>
      <c r="D17424" s="32" t="s">
        <v>12570</v>
      </c>
      <c r="E17424" s="46">
        <v>46387</v>
      </c>
      <c r="AF17424" s="326"/>
    </row>
    <row r="17425" spans="1:32" x14ac:dyDescent="0.25">
      <c r="A17425" s="44" t="s">
        <v>14327</v>
      </c>
      <c r="B17425" s="44" t="s">
        <v>3298</v>
      </c>
      <c r="C17425" s="45">
        <v>25010402</v>
      </c>
      <c r="D17425" s="45" t="s">
        <v>12340</v>
      </c>
      <c r="E17425" s="45" t="s">
        <v>13581</v>
      </c>
      <c r="AF17425" s="326"/>
    </row>
    <row r="17426" spans="1:32" x14ac:dyDescent="0.25">
      <c r="A17426" s="44" t="s">
        <v>14327</v>
      </c>
      <c r="B17426" s="44" t="s">
        <v>5639</v>
      </c>
      <c r="C17426" s="45">
        <v>25010401</v>
      </c>
      <c r="D17426" s="45" t="s">
        <v>12340</v>
      </c>
      <c r="E17426" s="45" t="s">
        <v>13581</v>
      </c>
      <c r="AF17426" s="326"/>
    </row>
    <row r="17427" spans="1:32" x14ac:dyDescent="0.25">
      <c r="A17427" s="44" t="s">
        <v>14328</v>
      </c>
      <c r="B17427" s="44" t="s">
        <v>3298</v>
      </c>
      <c r="C17427" s="45">
        <v>25010402</v>
      </c>
      <c r="D17427" s="45" t="s">
        <v>12340</v>
      </c>
      <c r="E17427" s="45" t="s">
        <v>13581</v>
      </c>
      <c r="AF17427" s="326"/>
    </row>
    <row r="17428" spans="1:32" x14ac:dyDescent="0.25">
      <c r="A17428" s="44" t="s">
        <v>14328</v>
      </c>
      <c r="B17428" s="44" t="s">
        <v>5639</v>
      </c>
      <c r="C17428" s="45">
        <v>25010401</v>
      </c>
      <c r="D17428" s="45" t="s">
        <v>12340</v>
      </c>
      <c r="E17428" s="45" t="s">
        <v>13581</v>
      </c>
      <c r="AF17428" s="326"/>
    </row>
    <row r="17429" spans="1:32" x14ac:dyDescent="0.25">
      <c r="A17429" s="44" t="s">
        <v>14329</v>
      </c>
      <c r="B17429" s="44" t="s">
        <v>3298</v>
      </c>
      <c r="C17429" s="45">
        <v>25010402</v>
      </c>
      <c r="D17429" s="45" t="s">
        <v>12340</v>
      </c>
      <c r="E17429" s="45" t="s">
        <v>13581</v>
      </c>
      <c r="AF17429" s="326"/>
    </row>
    <row r="17430" spans="1:32" x14ac:dyDescent="0.25">
      <c r="A17430" s="44" t="s">
        <v>14329</v>
      </c>
      <c r="B17430" s="44" t="s">
        <v>5639</v>
      </c>
      <c r="C17430" s="45">
        <v>25010401</v>
      </c>
      <c r="D17430" s="45" t="s">
        <v>12340</v>
      </c>
      <c r="E17430" s="45" t="s">
        <v>13581</v>
      </c>
      <c r="AF17430" s="326"/>
    </row>
    <row r="17431" spans="1:32" x14ac:dyDescent="0.25">
      <c r="A17431" s="44" t="s">
        <v>89</v>
      </c>
      <c r="B17431" s="44" t="s">
        <v>154</v>
      </c>
      <c r="C17431" s="45" t="s">
        <v>12725</v>
      </c>
      <c r="D17431" s="46" t="s">
        <v>13037</v>
      </c>
      <c r="E17431" s="46">
        <v>46441</v>
      </c>
      <c r="AF17431" s="326"/>
    </row>
    <row r="17432" spans="1:32" x14ac:dyDescent="0.25">
      <c r="A17432" s="44" t="s">
        <v>89</v>
      </c>
      <c r="B17432" s="44" t="s">
        <v>154</v>
      </c>
      <c r="C17432" s="45" t="s">
        <v>15803</v>
      </c>
      <c r="D17432" s="46" t="s">
        <v>13037</v>
      </c>
      <c r="E17432" s="46">
        <v>46218</v>
      </c>
      <c r="AF17432" s="326"/>
    </row>
    <row r="17433" spans="1:32" x14ac:dyDescent="0.25">
      <c r="A17433" s="44" t="s">
        <v>9753</v>
      </c>
      <c r="B17433" s="44" t="s">
        <v>16254</v>
      </c>
      <c r="C17433" s="45" t="s">
        <v>9981</v>
      </c>
      <c r="D17433" s="93" t="s">
        <v>3876</v>
      </c>
      <c r="E17433" s="359">
        <f>DATE(2028,2,12)</f>
        <v>46795</v>
      </c>
      <c r="F17433" s="93"/>
      <c r="G17433" s="93"/>
      <c r="H17433" s="93"/>
      <c r="I17433" s="99"/>
      <c r="J17433" s="99"/>
      <c r="K17433" s="99"/>
      <c r="L17433" s="99"/>
      <c r="M17433" s="99"/>
      <c r="N17433" s="99"/>
      <c r="O17433" s="99"/>
      <c r="P17433" s="99"/>
      <c r="Q17433" s="99"/>
      <c r="R17433" s="99"/>
      <c r="S17433" s="99"/>
      <c r="T17433" s="99"/>
      <c r="U17433" s="99"/>
      <c r="V17433" s="99"/>
      <c r="W17433" s="99"/>
      <c r="X17433" s="99"/>
      <c r="Y17433" s="99"/>
      <c r="Z17433" s="99"/>
      <c r="AF17433" s="326"/>
    </row>
    <row r="17434" spans="1:32" x14ac:dyDescent="0.25">
      <c r="A17434" s="44" t="s">
        <v>509</v>
      </c>
      <c r="B17434" s="44" t="s">
        <v>20342</v>
      </c>
      <c r="C17434" s="45" t="s">
        <v>10493</v>
      </c>
      <c r="D17434" s="32" t="s">
        <v>12570</v>
      </c>
      <c r="E17434" s="46">
        <v>46387</v>
      </c>
      <c r="AF17434" s="326"/>
    </row>
    <row r="17435" spans="1:32" x14ac:dyDescent="0.25">
      <c r="A17435" s="44" t="s">
        <v>19877</v>
      </c>
      <c r="B17435" s="44" t="s">
        <v>5639</v>
      </c>
      <c r="C17435" s="45">
        <v>26010401</v>
      </c>
      <c r="D17435" s="45" t="s">
        <v>12340</v>
      </c>
      <c r="E17435" s="45" t="s">
        <v>18836</v>
      </c>
      <c r="AF17435" s="326"/>
    </row>
    <row r="17436" spans="1:32" x14ac:dyDescent="0.25">
      <c r="A17436" s="44" t="s">
        <v>19877</v>
      </c>
      <c r="B17436" s="44" t="s">
        <v>3298</v>
      </c>
      <c r="C17436" s="45">
        <v>26010402</v>
      </c>
      <c r="D17436" s="45" t="s">
        <v>12340</v>
      </c>
      <c r="E17436" s="45" t="s">
        <v>18836</v>
      </c>
      <c r="AF17436" s="326"/>
    </row>
    <row r="17437" spans="1:32" x14ac:dyDescent="0.25">
      <c r="A17437" s="368" t="s">
        <v>910</v>
      </c>
      <c r="B17437" s="256" t="s">
        <v>15281</v>
      </c>
      <c r="C17437" s="53" t="s">
        <v>15442</v>
      </c>
      <c r="D17437" s="93" t="s">
        <v>5891</v>
      </c>
      <c r="E17437" s="257">
        <v>47252</v>
      </c>
      <c r="F17437" s="93"/>
      <c r="G17437" s="93"/>
      <c r="H17437" s="93"/>
      <c r="I17437" s="99"/>
      <c r="J17437" s="99"/>
      <c r="K17437" s="99"/>
      <c r="L17437" s="99"/>
      <c r="M17437" s="99"/>
      <c r="N17437" s="99"/>
      <c r="O17437" s="99"/>
      <c r="P17437" s="99"/>
      <c r="Q17437" s="99"/>
      <c r="R17437" s="99"/>
      <c r="S17437" s="99"/>
      <c r="T17437" s="99"/>
      <c r="U17437" s="99"/>
      <c r="V17437" s="99"/>
      <c r="W17437" s="99"/>
      <c r="X17437" s="99"/>
      <c r="Y17437" s="99"/>
      <c r="Z17437" s="99"/>
      <c r="AF17437" s="326"/>
    </row>
    <row r="17438" spans="1:32" x14ac:dyDescent="0.25">
      <c r="A17438" s="99" t="s">
        <v>910</v>
      </c>
      <c r="B17438" s="111" t="s">
        <v>1216</v>
      </c>
      <c r="C17438" s="56" t="s">
        <v>2854</v>
      </c>
      <c r="D17438" s="146" t="s">
        <v>2279</v>
      </c>
      <c r="E17438" s="69">
        <v>45227</v>
      </c>
      <c r="F17438" s="93"/>
      <c r="G17438" s="93"/>
      <c r="H17438" s="93"/>
      <c r="I17438" s="99"/>
      <c r="J17438" s="99"/>
      <c r="K17438" s="99"/>
      <c r="L17438" s="57"/>
      <c r="M17438" s="44"/>
      <c r="N17438" s="99"/>
      <c r="O17438" s="99"/>
      <c r="P17438" s="99"/>
      <c r="Q17438" s="99"/>
      <c r="R17438" s="99"/>
      <c r="S17438" s="99"/>
      <c r="T17438" s="99"/>
      <c r="U17438" s="99"/>
      <c r="V17438" s="99"/>
      <c r="W17438" s="99"/>
      <c r="X17438" s="99"/>
      <c r="Y17438" s="99"/>
      <c r="Z17438" s="99"/>
      <c r="AF17438" s="326"/>
    </row>
    <row r="17439" spans="1:32" x14ac:dyDescent="0.25">
      <c r="A17439" s="44" t="s">
        <v>910</v>
      </c>
      <c r="B17439" s="44" t="s">
        <v>13205</v>
      </c>
      <c r="C17439" s="45">
        <v>35.229999999999997</v>
      </c>
      <c r="D17439" s="45" t="s">
        <v>13565</v>
      </c>
      <c r="E17439" s="46">
        <v>46934</v>
      </c>
      <c r="F17439" s="45"/>
      <c r="G17439" s="93"/>
      <c r="H17439" s="93"/>
      <c r="I17439" s="99"/>
      <c r="J17439" s="99"/>
      <c r="K17439" s="99"/>
      <c r="L17439" s="99"/>
      <c r="M17439" s="99"/>
      <c r="N17439" s="99"/>
      <c r="O17439" s="99"/>
      <c r="P17439" s="99"/>
      <c r="Q17439" s="99"/>
      <c r="R17439" s="99"/>
      <c r="S17439" s="99"/>
      <c r="T17439" s="99"/>
      <c r="U17439" s="99"/>
      <c r="V17439" s="99"/>
      <c r="W17439" s="99"/>
      <c r="X17439" s="99"/>
      <c r="Y17439" s="99"/>
      <c r="Z17439" s="99"/>
      <c r="AF17439" s="326"/>
    </row>
    <row r="17440" spans="1:32" x14ac:dyDescent="0.25">
      <c r="A17440" s="44" t="s">
        <v>910</v>
      </c>
      <c r="B17440" s="44" t="s">
        <v>11313</v>
      </c>
      <c r="C17440" s="45">
        <v>240302</v>
      </c>
      <c r="D17440" s="45" t="s">
        <v>12340</v>
      </c>
      <c r="E17440" s="45" t="s">
        <v>2686</v>
      </c>
      <c r="AF17440" s="326"/>
    </row>
    <row r="17441" spans="1:32" x14ac:dyDescent="0.3">
      <c r="A17441" s="372" t="s">
        <v>8426</v>
      </c>
      <c r="B17441" s="372" t="s">
        <v>2787</v>
      </c>
      <c r="C17441" s="125" t="s">
        <v>8393</v>
      </c>
      <c r="D17441" s="32" t="s">
        <v>20621</v>
      </c>
      <c r="E17441" s="125" t="s">
        <v>4471</v>
      </c>
      <c r="F17441" s="125" t="s">
        <v>1236</v>
      </c>
      <c r="G17441" s="125" t="s">
        <v>1237</v>
      </c>
      <c r="AF17441" s="326"/>
    </row>
    <row r="17442" spans="1:32" x14ac:dyDescent="0.3">
      <c r="A17442" s="372" t="s">
        <v>16850</v>
      </c>
      <c r="B17442" s="372" t="s">
        <v>5063</v>
      </c>
      <c r="C17442" s="125" t="s">
        <v>16877</v>
      </c>
      <c r="D17442" s="32" t="s">
        <v>20621</v>
      </c>
      <c r="E17442" s="125" t="s">
        <v>10638</v>
      </c>
      <c r="F17442" s="125" t="s">
        <v>1236</v>
      </c>
      <c r="G17442" s="125" t="s">
        <v>1237</v>
      </c>
      <c r="AF17442" s="326"/>
    </row>
    <row r="17443" spans="1:32" x14ac:dyDescent="0.25">
      <c r="A17443" s="44" t="s">
        <v>19878</v>
      </c>
      <c r="B17443" s="44" t="s">
        <v>10020</v>
      </c>
      <c r="C17443" s="45">
        <v>24010401</v>
      </c>
      <c r="D17443" s="45" t="s">
        <v>12340</v>
      </c>
      <c r="E17443" s="45" t="s">
        <v>10021</v>
      </c>
      <c r="AF17443" s="326"/>
    </row>
    <row r="17444" spans="1:32" x14ac:dyDescent="0.25">
      <c r="A17444" s="44" t="s">
        <v>19878</v>
      </c>
      <c r="B17444" s="44" t="s">
        <v>3298</v>
      </c>
      <c r="C17444" s="45">
        <v>24010402</v>
      </c>
      <c r="D17444" s="45" t="s">
        <v>12340</v>
      </c>
      <c r="E17444" s="45" t="s">
        <v>10021</v>
      </c>
      <c r="AF17444" s="326"/>
    </row>
    <row r="17445" spans="1:32" x14ac:dyDescent="0.25">
      <c r="A17445" s="44" t="s">
        <v>17781</v>
      </c>
      <c r="B17445" s="44" t="s">
        <v>1967</v>
      </c>
      <c r="C17445" s="45" t="s">
        <v>17782</v>
      </c>
      <c r="D17445" s="46" t="s">
        <v>13037</v>
      </c>
      <c r="E17445" s="46">
        <v>46274</v>
      </c>
      <c r="AF17445" s="326"/>
    </row>
    <row r="17446" spans="1:32" x14ac:dyDescent="0.25">
      <c r="A17446" s="44" t="s">
        <v>13810</v>
      </c>
      <c r="B17446" s="44" t="s">
        <v>5454</v>
      </c>
      <c r="C17446" s="45">
        <v>25010202</v>
      </c>
      <c r="D17446" s="45" t="s">
        <v>12340</v>
      </c>
      <c r="E17446" s="45" t="s">
        <v>13567</v>
      </c>
      <c r="AF17446" s="326"/>
    </row>
    <row r="17447" spans="1:32" x14ac:dyDescent="0.25">
      <c r="A17447" s="44" t="s">
        <v>13810</v>
      </c>
      <c r="B17447" s="44" t="s">
        <v>976</v>
      </c>
      <c r="C17447" s="45">
        <v>25010201</v>
      </c>
      <c r="D17447" s="45" t="s">
        <v>12340</v>
      </c>
      <c r="E17447" s="45" t="s">
        <v>13567</v>
      </c>
      <c r="AF17447" s="326"/>
    </row>
    <row r="17448" spans="1:32" x14ac:dyDescent="0.3">
      <c r="A17448" s="372" t="s">
        <v>20579</v>
      </c>
      <c r="B17448" s="372" t="s">
        <v>1215</v>
      </c>
      <c r="C17448" s="125" t="s">
        <v>20616</v>
      </c>
      <c r="D17448" s="32" t="s">
        <v>20621</v>
      </c>
      <c r="E17448" s="125" t="s">
        <v>10032</v>
      </c>
      <c r="F17448" s="125" t="s">
        <v>1237</v>
      </c>
      <c r="G17448" s="125" t="s">
        <v>1237</v>
      </c>
      <c r="AF17448" s="326"/>
    </row>
    <row r="17449" spans="1:32" x14ac:dyDescent="0.25">
      <c r="A17449" s="44" t="s">
        <v>19879</v>
      </c>
      <c r="B17449" s="44" t="s">
        <v>3156</v>
      </c>
      <c r="C17449" s="45">
        <v>230904</v>
      </c>
      <c r="D17449" s="45" t="s">
        <v>12340</v>
      </c>
      <c r="E17449" s="45" t="s">
        <v>8524</v>
      </c>
      <c r="AF17449" s="326"/>
    </row>
    <row r="17450" spans="1:32" x14ac:dyDescent="0.25">
      <c r="A17450" s="44" t="s">
        <v>15000</v>
      </c>
      <c r="B17450" s="44" t="s">
        <v>16398</v>
      </c>
      <c r="C17450" s="45" t="s">
        <v>15001</v>
      </c>
      <c r="D17450" s="93" t="s">
        <v>3876</v>
      </c>
      <c r="E17450" s="359">
        <f>DATE(2029,1,31)</f>
        <v>47149</v>
      </c>
      <c r="F17450" s="93"/>
      <c r="G17450" s="93"/>
      <c r="H17450" s="93"/>
      <c r="I17450" s="99"/>
      <c r="J17450" s="99"/>
      <c r="K17450" s="99"/>
      <c r="L17450" s="99"/>
      <c r="M17450" s="99"/>
      <c r="N17450" s="99"/>
      <c r="O17450" s="99"/>
      <c r="P17450" s="99"/>
      <c r="Q17450" s="99"/>
      <c r="R17450" s="99"/>
      <c r="S17450" s="99"/>
      <c r="T17450" s="99"/>
      <c r="U17450" s="99"/>
      <c r="V17450" s="99"/>
      <c r="W17450" s="99"/>
      <c r="X17450" s="99"/>
      <c r="Y17450" s="99"/>
      <c r="Z17450" s="99"/>
      <c r="AF17450" s="326"/>
    </row>
    <row r="17451" spans="1:32" x14ac:dyDescent="0.25">
      <c r="A17451" s="76" t="s">
        <v>17434</v>
      </c>
      <c r="B17451" s="44" t="s">
        <v>17386</v>
      </c>
      <c r="C17451" s="45">
        <v>8.26</v>
      </c>
      <c r="D17451" s="45" t="s">
        <v>13565</v>
      </c>
      <c r="E17451" s="46">
        <v>47787</v>
      </c>
      <c r="F17451" s="45"/>
      <c r="G17451" s="93"/>
      <c r="H17451" s="93"/>
      <c r="I17451" s="99"/>
      <c r="J17451" s="99"/>
      <c r="K17451" s="99"/>
      <c r="L17451" s="99"/>
      <c r="M17451" s="99"/>
      <c r="N17451" s="99"/>
      <c r="O17451" s="99"/>
      <c r="P17451" s="99"/>
      <c r="Q17451" s="99"/>
      <c r="R17451" s="99"/>
      <c r="S17451" s="99"/>
      <c r="T17451" s="99"/>
      <c r="U17451" s="99"/>
      <c r="V17451" s="99"/>
      <c r="W17451" s="99"/>
      <c r="X17451" s="99"/>
      <c r="Y17451" s="99"/>
      <c r="Z17451" s="99"/>
      <c r="AF17451" s="326"/>
    </row>
    <row r="17452" spans="1:32" x14ac:dyDescent="0.3">
      <c r="A17452" s="57" t="s">
        <v>18567</v>
      </c>
      <c r="B17452" s="57" t="s">
        <v>2254</v>
      </c>
      <c r="C17452" s="62">
        <v>24030</v>
      </c>
      <c r="D17452" s="93" t="s">
        <v>5007</v>
      </c>
      <c r="E17452" s="60">
        <v>46326</v>
      </c>
      <c r="F17452" s="379"/>
      <c r="G17452" s="379"/>
      <c r="H17452" s="379"/>
      <c r="I17452" s="380"/>
      <c r="J17452" s="380"/>
      <c r="K17452" s="380"/>
      <c r="L17452" s="380"/>
      <c r="M17452" s="380"/>
      <c r="N17452" s="380"/>
      <c r="O17452" s="380"/>
      <c r="P17452" s="380"/>
      <c r="Q17452" s="380"/>
      <c r="R17452" s="380"/>
      <c r="S17452" s="380"/>
      <c r="T17452" s="380"/>
      <c r="U17452" s="380"/>
      <c r="V17452" s="380"/>
      <c r="W17452" s="380"/>
      <c r="X17452" s="380"/>
      <c r="Y17452" s="380"/>
      <c r="Z17452" s="380"/>
      <c r="AA17452" s="380"/>
      <c r="AF17452" s="326"/>
    </row>
    <row r="17453" spans="1:32" x14ac:dyDescent="0.25">
      <c r="A17453" s="44" t="s">
        <v>11739</v>
      </c>
      <c r="B17453" s="44" t="s">
        <v>11296</v>
      </c>
      <c r="C17453" s="45">
        <v>240402</v>
      </c>
      <c r="D17453" s="45" t="s">
        <v>12340</v>
      </c>
      <c r="E17453" s="45" t="s">
        <v>5311</v>
      </c>
      <c r="AF17453" s="326"/>
    </row>
    <row r="17454" spans="1:32" x14ac:dyDescent="0.3">
      <c r="A17454" s="372" t="s">
        <v>20217</v>
      </c>
      <c r="B17454" s="372" t="s">
        <v>2384</v>
      </c>
      <c r="C17454" s="125" t="s">
        <v>20259</v>
      </c>
      <c r="D17454" s="32" t="s">
        <v>20621</v>
      </c>
      <c r="E17454" s="125" t="s">
        <v>8976</v>
      </c>
      <c r="F17454" s="125" t="s">
        <v>1237</v>
      </c>
      <c r="G17454" s="125" t="s">
        <v>1237</v>
      </c>
      <c r="AF17454" s="326"/>
    </row>
    <row r="17455" spans="1:32" x14ac:dyDescent="0.3">
      <c r="A17455" s="372" t="s">
        <v>13956</v>
      </c>
      <c r="B17455" s="372" t="s">
        <v>16724</v>
      </c>
      <c r="C17455" s="125" t="s">
        <v>14353</v>
      </c>
      <c r="D17455" s="32" t="s">
        <v>20621</v>
      </c>
      <c r="E17455" s="125" t="s">
        <v>13567</v>
      </c>
      <c r="F17455" s="125" t="s">
        <v>1236</v>
      </c>
      <c r="G17455" s="125" t="s">
        <v>1237</v>
      </c>
      <c r="AF17455" s="326"/>
    </row>
    <row r="17456" spans="1:32" x14ac:dyDescent="0.25">
      <c r="A17456" s="44" t="s">
        <v>12321</v>
      </c>
      <c r="B17456" s="44" t="s">
        <v>12232</v>
      </c>
      <c r="C17456" s="45">
        <v>240801</v>
      </c>
      <c r="D17456" s="45" t="s">
        <v>12340</v>
      </c>
      <c r="E17456" s="45" t="s">
        <v>5239</v>
      </c>
      <c r="AF17456" s="326"/>
    </row>
    <row r="17457" spans="1:32" x14ac:dyDescent="0.25">
      <c r="A17457" s="44" t="s">
        <v>7083</v>
      </c>
      <c r="B17457" s="44" t="s">
        <v>5639</v>
      </c>
      <c r="C17457" s="45">
        <v>23010401</v>
      </c>
      <c r="D17457" s="45" t="s">
        <v>12340</v>
      </c>
      <c r="E17457" s="45" t="s">
        <v>5640</v>
      </c>
      <c r="AF17457" s="326"/>
    </row>
    <row r="17458" spans="1:32" x14ac:dyDescent="0.25">
      <c r="A17458" s="44" t="s">
        <v>7083</v>
      </c>
      <c r="B17458" s="44" t="s">
        <v>3298</v>
      </c>
      <c r="C17458" s="45">
        <v>23010402</v>
      </c>
      <c r="D17458" s="45" t="s">
        <v>12340</v>
      </c>
      <c r="E17458" s="45" t="s">
        <v>5640</v>
      </c>
      <c r="AF17458" s="326"/>
    </row>
    <row r="17459" spans="1:32" x14ac:dyDescent="0.25">
      <c r="A17459" s="44" t="s">
        <v>7083</v>
      </c>
      <c r="B17459" s="44" t="s">
        <v>9019</v>
      </c>
      <c r="C17459" s="45">
        <v>23110102</v>
      </c>
      <c r="D17459" s="45" t="s">
        <v>12340</v>
      </c>
      <c r="E17459" s="45" t="s">
        <v>9018</v>
      </c>
      <c r="AF17459" s="326"/>
    </row>
    <row r="17460" spans="1:32" x14ac:dyDescent="0.25">
      <c r="A17460" s="44" t="s">
        <v>11740</v>
      </c>
      <c r="B17460" s="44" t="s">
        <v>10020</v>
      </c>
      <c r="C17460" s="45">
        <v>24010401</v>
      </c>
      <c r="D17460" s="45" t="s">
        <v>12340</v>
      </c>
      <c r="E17460" s="45" t="s">
        <v>10021</v>
      </c>
      <c r="AF17460" s="326"/>
    </row>
    <row r="17461" spans="1:32" x14ac:dyDescent="0.25">
      <c r="A17461" s="44" t="s">
        <v>11740</v>
      </c>
      <c r="B17461" s="44" t="s">
        <v>3166</v>
      </c>
      <c r="C17461" s="45">
        <v>230902</v>
      </c>
      <c r="D17461" s="45" t="s">
        <v>12340</v>
      </c>
      <c r="E17461" s="45" t="s">
        <v>8524</v>
      </c>
      <c r="AF17461" s="326"/>
    </row>
    <row r="17462" spans="1:32" x14ac:dyDescent="0.25">
      <c r="A17462" s="44" t="s">
        <v>11740</v>
      </c>
      <c r="B17462" s="44" t="s">
        <v>3298</v>
      </c>
      <c r="C17462" s="45">
        <v>24010402</v>
      </c>
      <c r="D17462" s="45" t="s">
        <v>12340</v>
      </c>
      <c r="E17462" s="45" t="s">
        <v>10021</v>
      </c>
      <c r="AF17462" s="326"/>
    </row>
    <row r="17463" spans="1:32" x14ac:dyDescent="0.25">
      <c r="A17463" s="44" t="s">
        <v>9120</v>
      </c>
      <c r="B17463" s="44" t="s">
        <v>5639</v>
      </c>
      <c r="C17463" s="45">
        <v>26010401</v>
      </c>
      <c r="D17463" s="45" t="s">
        <v>12340</v>
      </c>
      <c r="E17463" s="45" t="s">
        <v>18836</v>
      </c>
      <c r="AF17463" s="326"/>
    </row>
    <row r="17464" spans="1:32" x14ac:dyDescent="0.25">
      <c r="A17464" s="44" t="s">
        <v>9120</v>
      </c>
      <c r="B17464" s="44" t="s">
        <v>7117</v>
      </c>
      <c r="C17464" s="45">
        <v>260203</v>
      </c>
      <c r="D17464" s="45" t="s">
        <v>12340</v>
      </c>
      <c r="E17464" s="45" t="s">
        <v>10021</v>
      </c>
      <c r="AF17464" s="326"/>
    </row>
    <row r="17465" spans="1:32" x14ac:dyDescent="0.25">
      <c r="A17465" s="44" t="s">
        <v>9120</v>
      </c>
      <c r="B17465" s="44" t="s">
        <v>5643</v>
      </c>
      <c r="C17465" s="45">
        <v>23110302</v>
      </c>
      <c r="D17465" s="45" t="s">
        <v>12340</v>
      </c>
      <c r="E17465" s="45" t="s">
        <v>9018</v>
      </c>
      <c r="AF17465" s="326"/>
    </row>
    <row r="17466" spans="1:32" x14ac:dyDescent="0.25">
      <c r="A17466" s="44" t="s">
        <v>9120</v>
      </c>
      <c r="B17466" s="44" t="s">
        <v>971</v>
      </c>
      <c r="C17466" s="45">
        <v>23110301</v>
      </c>
      <c r="D17466" s="45" t="s">
        <v>12340</v>
      </c>
      <c r="E17466" s="45" t="s">
        <v>9018</v>
      </c>
      <c r="AF17466" s="326"/>
    </row>
    <row r="17467" spans="1:32" x14ac:dyDescent="0.25">
      <c r="A17467" s="44" t="s">
        <v>10343</v>
      </c>
      <c r="B17467" s="92" t="s">
        <v>10390</v>
      </c>
      <c r="C17467" s="56" t="s">
        <v>10336</v>
      </c>
      <c r="D17467" s="146" t="s">
        <v>10389</v>
      </c>
      <c r="E17467" s="107">
        <v>45838</v>
      </c>
      <c r="F17467" s="93"/>
      <c r="G17467" s="93"/>
      <c r="H17467" s="93"/>
      <c r="I17467" s="99"/>
      <c r="J17467" s="99"/>
      <c r="K17467" s="99"/>
      <c r="L17467" s="57"/>
      <c r="M17467" s="44"/>
      <c r="N17467" s="99"/>
      <c r="O17467" s="99"/>
      <c r="P17467" s="99"/>
      <c r="Q17467" s="99"/>
      <c r="R17467" s="99"/>
      <c r="S17467" s="99"/>
      <c r="T17467" s="99"/>
      <c r="U17467" s="99"/>
      <c r="V17467" s="99"/>
      <c r="W17467" s="99"/>
      <c r="X17467" s="99"/>
      <c r="Y17467" s="99"/>
      <c r="Z17467" s="99"/>
      <c r="AF17467" s="326"/>
    </row>
    <row r="17468" spans="1:32" x14ac:dyDescent="0.25">
      <c r="A17468" s="44" t="s">
        <v>17301</v>
      </c>
      <c r="B17468" s="44" t="s">
        <v>3598</v>
      </c>
      <c r="C17468" s="45">
        <v>250303</v>
      </c>
      <c r="D17468" s="45" t="s">
        <v>12340</v>
      </c>
      <c r="E17468" s="45" t="s">
        <v>12896</v>
      </c>
      <c r="AF17468" s="326"/>
    </row>
    <row r="17469" spans="1:32" x14ac:dyDescent="0.25">
      <c r="A17469" s="44" t="s">
        <v>13014</v>
      </c>
      <c r="B17469" s="44" t="s">
        <v>5639</v>
      </c>
      <c r="C17469" s="45">
        <v>26010401</v>
      </c>
      <c r="D17469" s="45" t="s">
        <v>12340</v>
      </c>
      <c r="E17469" s="45" t="s">
        <v>18836</v>
      </c>
      <c r="AF17469" s="326"/>
    </row>
    <row r="17470" spans="1:32" x14ac:dyDescent="0.25">
      <c r="A17470" s="44" t="s">
        <v>13014</v>
      </c>
      <c r="B17470" s="44" t="s">
        <v>210</v>
      </c>
      <c r="C17470" s="45">
        <v>241001</v>
      </c>
      <c r="D17470" s="45" t="s">
        <v>12340</v>
      </c>
      <c r="E17470" s="45" t="s">
        <v>5650</v>
      </c>
      <c r="AF17470" s="326"/>
    </row>
    <row r="17471" spans="1:32" x14ac:dyDescent="0.25">
      <c r="A17471" s="44" t="s">
        <v>13014</v>
      </c>
      <c r="B17471" s="44" t="s">
        <v>18828</v>
      </c>
      <c r="C17471" s="45">
        <v>25010501</v>
      </c>
      <c r="D17471" s="45" t="s">
        <v>12340</v>
      </c>
      <c r="E17471" s="45" t="s">
        <v>13567</v>
      </c>
      <c r="AF17471" s="326"/>
    </row>
    <row r="17472" spans="1:32" x14ac:dyDescent="0.25">
      <c r="A17472" s="44" t="s">
        <v>13014</v>
      </c>
      <c r="B17472" s="44" t="s">
        <v>5442</v>
      </c>
      <c r="C17472" s="45">
        <v>25010502</v>
      </c>
      <c r="D17472" s="45" t="s">
        <v>12340</v>
      </c>
      <c r="E17472" s="45" t="s">
        <v>13567</v>
      </c>
      <c r="AF17472" s="326"/>
    </row>
    <row r="17473" spans="1:32" x14ac:dyDescent="0.25">
      <c r="A17473" s="44" t="s">
        <v>13014</v>
      </c>
      <c r="B17473" s="44" t="s">
        <v>3298</v>
      </c>
      <c r="C17473" s="45">
        <v>26010402</v>
      </c>
      <c r="D17473" s="45" t="s">
        <v>12340</v>
      </c>
      <c r="E17473" s="45" t="s">
        <v>18836</v>
      </c>
      <c r="AF17473" s="326"/>
    </row>
    <row r="17474" spans="1:32" x14ac:dyDescent="0.3">
      <c r="A17474" s="372" t="s">
        <v>20218</v>
      </c>
      <c r="B17474" s="372" t="s">
        <v>1214</v>
      </c>
      <c r="C17474" s="125" t="s">
        <v>18610</v>
      </c>
      <c r="D17474" s="32" t="s">
        <v>20621</v>
      </c>
      <c r="E17474" s="125" t="s">
        <v>8976</v>
      </c>
      <c r="F17474" s="125" t="s">
        <v>1236</v>
      </c>
      <c r="G17474" s="125" t="s">
        <v>1237</v>
      </c>
      <c r="AF17474" s="326"/>
    </row>
    <row r="17475" spans="1:32" x14ac:dyDescent="0.25">
      <c r="A17475" s="44" t="s">
        <v>18668</v>
      </c>
      <c r="B17475" s="44" t="s">
        <v>18662</v>
      </c>
      <c r="C17475" s="45" t="s">
        <v>18751</v>
      </c>
      <c r="D17475" s="93" t="s">
        <v>18817</v>
      </c>
      <c r="E17475" s="45" t="s">
        <v>16904</v>
      </c>
      <c r="F17475" s="379"/>
      <c r="G17475" s="379"/>
      <c r="H17475" s="379"/>
      <c r="I17475" s="380"/>
      <c r="J17475" s="380"/>
      <c r="K17475" s="380"/>
      <c r="L17475" s="380"/>
      <c r="M17475" s="380"/>
      <c r="N17475" s="380"/>
      <c r="O17475" s="380"/>
      <c r="P17475" s="380"/>
      <c r="Q17475" s="380"/>
      <c r="R17475" s="380"/>
      <c r="S17475" s="380"/>
      <c r="T17475" s="380"/>
      <c r="U17475" s="380"/>
      <c r="V17475" s="380"/>
      <c r="W17475" s="380"/>
      <c r="X17475" s="380"/>
      <c r="Y17475" s="380"/>
      <c r="Z17475" s="380"/>
      <c r="AA17475" s="380"/>
      <c r="AF17475" s="326"/>
    </row>
    <row r="17476" spans="1:32" x14ac:dyDescent="0.25">
      <c r="A17476" s="44" t="s">
        <v>17302</v>
      </c>
      <c r="B17476" s="44" t="s">
        <v>3156</v>
      </c>
      <c r="C17476" s="45">
        <v>230904</v>
      </c>
      <c r="D17476" s="45" t="s">
        <v>12340</v>
      </c>
      <c r="E17476" s="45" t="s">
        <v>8524</v>
      </c>
      <c r="AF17476" s="326"/>
    </row>
    <row r="17477" spans="1:32" x14ac:dyDescent="0.25">
      <c r="A17477" s="44" t="s">
        <v>17302</v>
      </c>
      <c r="B17477" s="44" t="s">
        <v>5447</v>
      </c>
      <c r="C17477" s="45">
        <v>240804</v>
      </c>
      <c r="D17477" s="45" t="s">
        <v>12340</v>
      </c>
      <c r="E17477" s="45" t="s">
        <v>12234</v>
      </c>
      <c r="AF17477" s="326"/>
    </row>
    <row r="17478" spans="1:32" x14ac:dyDescent="0.25">
      <c r="A17478" s="44" t="s">
        <v>544</v>
      </c>
      <c r="B17478" s="44" t="s">
        <v>20365</v>
      </c>
      <c r="C17478" s="45" t="s">
        <v>20366</v>
      </c>
      <c r="D17478" s="32" t="s">
        <v>12570</v>
      </c>
      <c r="E17478" s="46">
        <v>46507</v>
      </c>
      <c r="AF17478" s="326"/>
    </row>
    <row r="17479" spans="1:32" x14ac:dyDescent="0.3">
      <c r="A17479" s="372" t="s">
        <v>16682</v>
      </c>
      <c r="B17479" s="372" t="s">
        <v>1662</v>
      </c>
      <c r="C17479" s="125" t="s">
        <v>16727</v>
      </c>
      <c r="D17479" s="32" t="s">
        <v>20621</v>
      </c>
      <c r="E17479" s="125" t="s">
        <v>12895</v>
      </c>
      <c r="F17479" s="125" t="s">
        <v>1236</v>
      </c>
      <c r="G17479" s="125" t="s">
        <v>1237</v>
      </c>
      <c r="AF17479" s="326"/>
    </row>
    <row r="17480" spans="1:32" x14ac:dyDescent="0.25">
      <c r="A17480" s="44" t="s">
        <v>13811</v>
      </c>
      <c r="B17480" s="44" t="s">
        <v>3298</v>
      </c>
      <c r="C17480" s="45">
        <v>25010402</v>
      </c>
      <c r="D17480" s="45" t="s">
        <v>12340</v>
      </c>
      <c r="E17480" s="45" t="s">
        <v>13581</v>
      </c>
      <c r="AF17480" s="326"/>
    </row>
    <row r="17481" spans="1:32" x14ac:dyDescent="0.25">
      <c r="A17481" s="44" t="s">
        <v>13811</v>
      </c>
      <c r="B17481" s="44" t="s">
        <v>5442</v>
      </c>
      <c r="C17481" s="45">
        <v>25010502</v>
      </c>
      <c r="D17481" s="45" t="s">
        <v>12340</v>
      </c>
      <c r="E17481" s="45" t="s">
        <v>13567</v>
      </c>
      <c r="AF17481" s="326"/>
    </row>
    <row r="17482" spans="1:32" x14ac:dyDescent="0.25">
      <c r="A17482" s="44" t="s">
        <v>13811</v>
      </c>
      <c r="B17482" s="44" t="s">
        <v>18828</v>
      </c>
      <c r="C17482" s="45">
        <v>25010501</v>
      </c>
      <c r="D17482" s="45" t="s">
        <v>12340</v>
      </c>
      <c r="E17482" s="45" t="s">
        <v>13567</v>
      </c>
      <c r="AF17482" s="326"/>
    </row>
    <row r="17483" spans="1:32" x14ac:dyDescent="0.25">
      <c r="A17483" s="44" t="s">
        <v>10077</v>
      </c>
      <c r="B17483" s="44" t="s">
        <v>11299</v>
      </c>
      <c r="C17483" s="45">
        <v>24020301</v>
      </c>
      <c r="D17483" s="45" t="s">
        <v>12340</v>
      </c>
      <c r="E17483" s="45" t="s">
        <v>5444</v>
      </c>
      <c r="AF17483" s="326"/>
    </row>
    <row r="17484" spans="1:32" x14ac:dyDescent="0.25">
      <c r="A17484" s="44" t="s">
        <v>10077</v>
      </c>
      <c r="B17484" s="44" t="s">
        <v>10018</v>
      </c>
      <c r="C17484" s="45">
        <v>240102</v>
      </c>
      <c r="D17484" s="45" t="s">
        <v>12340</v>
      </c>
      <c r="E17484" s="45" t="s">
        <v>5452</v>
      </c>
      <c r="AF17484" s="326"/>
    </row>
    <row r="17485" spans="1:32" x14ac:dyDescent="0.25">
      <c r="A17485" s="267" t="s">
        <v>6771</v>
      </c>
      <c r="B17485" s="267" t="s">
        <v>6749</v>
      </c>
      <c r="C17485" s="268">
        <v>791202103006</v>
      </c>
      <c r="D17485" s="268" t="s">
        <v>6775</v>
      </c>
      <c r="E17485" s="269" t="s">
        <v>3276</v>
      </c>
      <c r="F17485" s="93"/>
      <c r="G17485" s="93"/>
      <c r="H17485" s="93"/>
      <c r="I17485" s="99"/>
      <c r="J17485" s="99"/>
      <c r="K17485" s="99"/>
      <c r="L17485" s="57"/>
      <c r="M17485" s="44"/>
      <c r="N17485" s="99"/>
      <c r="O17485" s="99"/>
      <c r="P17485" s="99"/>
      <c r="Q17485" s="99"/>
      <c r="R17485" s="99"/>
      <c r="S17485" s="99"/>
      <c r="T17485" s="99"/>
      <c r="U17485" s="99"/>
      <c r="V17485" s="99"/>
      <c r="W17485" s="99"/>
      <c r="X17485" s="99"/>
      <c r="Y17485" s="99"/>
      <c r="Z17485" s="99"/>
      <c r="AF17485" s="326"/>
    </row>
    <row r="17486" spans="1:32" x14ac:dyDescent="0.25">
      <c r="A17486" s="44" t="s">
        <v>19880</v>
      </c>
      <c r="B17486" s="44" t="s">
        <v>5639</v>
      </c>
      <c r="C17486" s="45">
        <v>26010401</v>
      </c>
      <c r="D17486" s="45" t="s">
        <v>12340</v>
      </c>
      <c r="E17486" s="45" t="s">
        <v>18836</v>
      </c>
      <c r="AF17486" s="326"/>
    </row>
    <row r="17487" spans="1:32" x14ac:dyDescent="0.25">
      <c r="A17487" s="44" t="s">
        <v>19880</v>
      </c>
      <c r="B17487" s="44" t="s">
        <v>3298</v>
      </c>
      <c r="C17487" s="45">
        <v>26010402</v>
      </c>
      <c r="D17487" s="45" t="s">
        <v>12340</v>
      </c>
      <c r="E17487" s="45" t="s">
        <v>18836</v>
      </c>
      <c r="AF17487" s="326"/>
    </row>
    <row r="17488" spans="1:32" x14ac:dyDescent="0.3">
      <c r="A17488" s="372" t="s">
        <v>8427</v>
      </c>
      <c r="B17488" s="372" t="s">
        <v>2787</v>
      </c>
      <c r="C17488" s="125" t="s">
        <v>8393</v>
      </c>
      <c r="D17488" s="32" t="s">
        <v>20621</v>
      </c>
      <c r="E17488" s="125" t="s">
        <v>4471</v>
      </c>
      <c r="F17488" s="125" t="s">
        <v>1236</v>
      </c>
      <c r="G17488" s="125" t="s">
        <v>1237</v>
      </c>
      <c r="AF17488" s="326"/>
    </row>
    <row r="17489" spans="1:32" x14ac:dyDescent="0.25">
      <c r="A17489" s="44" t="s">
        <v>17303</v>
      </c>
      <c r="B17489" s="44" t="s">
        <v>2433</v>
      </c>
      <c r="C17489" s="45">
        <v>250106</v>
      </c>
      <c r="D17489" s="45" t="s">
        <v>12340</v>
      </c>
      <c r="E17489" s="45" t="s">
        <v>12896</v>
      </c>
      <c r="AF17489" s="326"/>
    </row>
    <row r="17490" spans="1:32" x14ac:dyDescent="0.25">
      <c r="A17490" s="44" t="s">
        <v>5818</v>
      </c>
      <c r="B17490" s="44" t="s">
        <v>20375</v>
      </c>
      <c r="C17490" s="45" t="s">
        <v>10093</v>
      </c>
      <c r="D17490" s="32" t="s">
        <v>12570</v>
      </c>
      <c r="E17490" s="46">
        <v>46507</v>
      </c>
      <c r="AF17490" s="326"/>
    </row>
    <row r="17491" spans="1:32" x14ac:dyDescent="0.25">
      <c r="A17491" s="99" t="s">
        <v>12198</v>
      </c>
      <c r="B17491" s="92" t="s">
        <v>12207</v>
      </c>
      <c r="C17491" s="93" t="s">
        <v>12206</v>
      </c>
      <c r="D17491" s="93" t="s">
        <v>1250</v>
      </c>
      <c r="E17491" s="94">
        <v>46317</v>
      </c>
      <c r="F17491" s="93"/>
      <c r="G17491" s="93"/>
      <c r="H17491" s="93"/>
      <c r="I17491" s="99"/>
      <c r="J17491" s="99"/>
      <c r="K17491" s="99"/>
      <c r="L17491" s="57"/>
      <c r="M17491" s="44"/>
      <c r="N17491" s="99"/>
      <c r="O17491" s="99"/>
      <c r="P17491" s="99"/>
      <c r="Q17491" s="99"/>
      <c r="R17491" s="99"/>
      <c r="S17491" s="99"/>
      <c r="T17491" s="99"/>
      <c r="U17491" s="99"/>
      <c r="V17491" s="99"/>
      <c r="W17491" s="99"/>
      <c r="X17491" s="99"/>
      <c r="Y17491" s="99"/>
      <c r="Z17491" s="99"/>
      <c r="AA17491" s="380"/>
      <c r="AF17491" s="326"/>
    </row>
    <row r="17492" spans="1:32" x14ac:dyDescent="0.25">
      <c r="A17492" s="44" t="s">
        <v>16399</v>
      </c>
      <c r="B17492" s="44" t="s">
        <v>16400</v>
      </c>
      <c r="C17492" s="45" t="s">
        <v>16401</v>
      </c>
      <c r="D17492" s="93" t="s">
        <v>3876</v>
      </c>
      <c r="E17492" s="359">
        <f>DATE(2029,7,17)</f>
        <v>47316</v>
      </c>
      <c r="F17492" s="93"/>
      <c r="G17492" s="93"/>
      <c r="H17492" s="93"/>
      <c r="I17492" s="99"/>
      <c r="J17492" s="99"/>
      <c r="K17492" s="99"/>
      <c r="L17492" s="99"/>
      <c r="M17492" s="99"/>
      <c r="N17492" s="99"/>
      <c r="O17492" s="99"/>
      <c r="P17492" s="99"/>
      <c r="Q17492" s="99"/>
      <c r="R17492" s="99"/>
      <c r="S17492" s="99"/>
      <c r="T17492" s="99"/>
      <c r="U17492" s="99"/>
      <c r="V17492" s="99"/>
      <c r="W17492" s="99"/>
      <c r="X17492" s="99"/>
      <c r="Y17492" s="99"/>
      <c r="Z17492" s="99"/>
      <c r="AF17492" s="326"/>
    </row>
    <row r="17493" spans="1:32" x14ac:dyDescent="0.25">
      <c r="A17493" s="160" t="s">
        <v>7685</v>
      </c>
      <c r="B17493" s="131" t="s">
        <v>1251</v>
      </c>
      <c r="C17493" s="96" t="s">
        <v>6208</v>
      </c>
      <c r="D17493" s="96" t="s">
        <v>1250</v>
      </c>
      <c r="E17493" s="94">
        <v>46228</v>
      </c>
      <c r="F17493" s="93"/>
      <c r="G17493" s="93"/>
      <c r="H17493" s="93"/>
      <c r="I17493" s="99"/>
      <c r="J17493" s="99"/>
      <c r="K17493" s="99"/>
      <c r="L17493" s="57"/>
      <c r="M17493" s="44"/>
      <c r="N17493" s="99"/>
      <c r="O17493" s="99"/>
      <c r="P17493" s="99"/>
      <c r="Q17493" s="99"/>
      <c r="R17493" s="99"/>
      <c r="S17493" s="99"/>
      <c r="T17493" s="99"/>
      <c r="U17493" s="99"/>
      <c r="V17493" s="99"/>
      <c r="W17493" s="99"/>
      <c r="X17493" s="99"/>
      <c r="Y17493" s="99"/>
      <c r="Z17493" s="99"/>
      <c r="AA17493" s="380"/>
      <c r="AF17493" s="326"/>
    </row>
    <row r="17494" spans="1:32" x14ac:dyDescent="0.25">
      <c r="A17494" s="120" t="s">
        <v>2116</v>
      </c>
      <c r="B17494" s="117" t="s">
        <v>2117</v>
      </c>
      <c r="C17494" s="106" t="s">
        <v>6719</v>
      </c>
      <c r="D17494" s="93" t="s">
        <v>1443</v>
      </c>
      <c r="E17494" s="115">
        <v>46240</v>
      </c>
      <c r="F17494" s="93"/>
      <c r="G17494" s="93"/>
      <c r="H17494" s="93"/>
      <c r="I17494" s="99"/>
      <c r="J17494" s="99"/>
      <c r="K17494" s="99"/>
      <c r="L17494" s="57"/>
      <c r="M17494" s="44"/>
      <c r="N17494" s="99"/>
      <c r="O17494" s="99"/>
      <c r="P17494" s="99"/>
      <c r="Q17494" s="99"/>
      <c r="R17494" s="99"/>
      <c r="S17494" s="99"/>
      <c r="T17494" s="99"/>
      <c r="U17494" s="99"/>
      <c r="V17494" s="99"/>
      <c r="W17494" s="99"/>
      <c r="X17494" s="99"/>
      <c r="Y17494" s="99"/>
      <c r="Z17494" s="99"/>
      <c r="AA17494" s="380"/>
      <c r="AF17494" s="326"/>
    </row>
    <row r="17495" spans="1:32" x14ac:dyDescent="0.25">
      <c r="A17495" s="120" t="s">
        <v>2116</v>
      </c>
      <c r="B17495" s="117" t="s">
        <v>2117</v>
      </c>
      <c r="C17495" s="106" t="s">
        <v>6719</v>
      </c>
      <c r="D17495" s="93" t="s">
        <v>1443</v>
      </c>
      <c r="E17495" s="115">
        <v>46240</v>
      </c>
      <c r="F17495" s="93"/>
      <c r="G17495" s="93"/>
      <c r="H17495" s="93"/>
      <c r="I17495" s="99"/>
      <c r="J17495" s="99"/>
      <c r="K17495" s="99"/>
      <c r="L17495" s="57"/>
      <c r="M17495" s="44"/>
      <c r="N17495" s="99"/>
      <c r="O17495" s="99"/>
      <c r="P17495" s="99"/>
      <c r="Q17495" s="99"/>
      <c r="R17495" s="99"/>
      <c r="S17495" s="99"/>
      <c r="T17495" s="99"/>
      <c r="U17495" s="99"/>
      <c r="V17495" s="99"/>
      <c r="W17495" s="99"/>
      <c r="X17495" s="99"/>
      <c r="Y17495" s="99"/>
      <c r="Z17495" s="99"/>
      <c r="AA17495" s="380"/>
      <c r="AF17495" s="326"/>
    </row>
    <row r="17496" spans="1:32" x14ac:dyDescent="0.25">
      <c r="A17496" s="44" t="s">
        <v>911</v>
      </c>
      <c r="B17496" s="44" t="s">
        <v>18840</v>
      </c>
      <c r="C17496" s="45">
        <v>260202</v>
      </c>
      <c r="D17496" s="45" t="s">
        <v>12340</v>
      </c>
      <c r="E17496" s="45" t="s">
        <v>10021</v>
      </c>
      <c r="AF17496" s="326"/>
    </row>
    <row r="17497" spans="1:32" x14ac:dyDescent="0.25">
      <c r="A17497" s="44" t="s">
        <v>911</v>
      </c>
      <c r="B17497" s="44" t="s">
        <v>967</v>
      </c>
      <c r="C17497" s="45">
        <v>230601</v>
      </c>
      <c r="D17497" s="45" t="s">
        <v>12340</v>
      </c>
      <c r="E17497" s="45" t="s">
        <v>8383</v>
      </c>
      <c r="AF17497" s="326"/>
    </row>
    <row r="17498" spans="1:32" x14ac:dyDescent="0.25">
      <c r="A17498" s="44" t="s">
        <v>911</v>
      </c>
      <c r="B17498" s="44" t="s">
        <v>3275</v>
      </c>
      <c r="C17498" s="45">
        <v>210101</v>
      </c>
      <c r="D17498" s="45" t="s">
        <v>12340</v>
      </c>
      <c r="E17498" s="45" t="s">
        <v>3276</v>
      </c>
      <c r="AF17498" s="326"/>
    </row>
    <row r="17499" spans="1:32" x14ac:dyDescent="0.3">
      <c r="A17499" s="372" t="s">
        <v>20219</v>
      </c>
      <c r="B17499" s="372" t="s">
        <v>2383</v>
      </c>
      <c r="C17499" s="125" t="s">
        <v>20257</v>
      </c>
      <c r="D17499" s="32" t="s">
        <v>20621</v>
      </c>
      <c r="E17499" s="125" t="s">
        <v>8976</v>
      </c>
      <c r="F17499" s="125" t="s">
        <v>1236</v>
      </c>
      <c r="G17499" s="125" t="s">
        <v>1237</v>
      </c>
      <c r="AF17499" s="326"/>
    </row>
    <row r="17500" spans="1:32" x14ac:dyDescent="0.25">
      <c r="A17500" s="44" t="s">
        <v>912</v>
      </c>
      <c r="B17500" s="44" t="s">
        <v>991</v>
      </c>
      <c r="C17500" s="45">
        <v>230303</v>
      </c>
      <c r="D17500" s="45" t="s">
        <v>12340</v>
      </c>
      <c r="E17500" s="45" t="s">
        <v>3276</v>
      </c>
      <c r="AF17500" s="326"/>
    </row>
    <row r="17501" spans="1:32" x14ac:dyDescent="0.25">
      <c r="A17501" s="44" t="s">
        <v>5722</v>
      </c>
      <c r="B17501" s="44" t="s">
        <v>3597</v>
      </c>
      <c r="C17501" s="45">
        <v>220605</v>
      </c>
      <c r="D17501" s="45" t="s">
        <v>12340</v>
      </c>
      <c r="E17501" s="45" t="s">
        <v>5468</v>
      </c>
      <c r="AF17501" s="326"/>
    </row>
    <row r="17502" spans="1:32" x14ac:dyDescent="0.25">
      <c r="A17502" s="44" t="s">
        <v>11741</v>
      </c>
      <c r="B17502" s="44" t="s">
        <v>10020</v>
      </c>
      <c r="C17502" s="45">
        <v>24010401</v>
      </c>
      <c r="D17502" s="45" t="s">
        <v>12340</v>
      </c>
      <c r="E17502" s="45" t="s">
        <v>10021</v>
      </c>
      <c r="AF17502" s="326"/>
    </row>
    <row r="17503" spans="1:32" x14ac:dyDescent="0.25">
      <c r="A17503" s="44" t="s">
        <v>11741</v>
      </c>
      <c r="B17503" s="44" t="s">
        <v>18909</v>
      </c>
      <c r="C17503" s="45">
        <v>24120301</v>
      </c>
      <c r="D17503" s="45" t="s">
        <v>12340</v>
      </c>
      <c r="E17503" s="45" t="s">
        <v>13570</v>
      </c>
      <c r="AF17503" s="326"/>
    </row>
    <row r="17504" spans="1:32" x14ac:dyDescent="0.25">
      <c r="A17504" s="44" t="s">
        <v>11741</v>
      </c>
      <c r="B17504" s="44" t="s">
        <v>18874</v>
      </c>
      <c r="C17504" s="45">
        <v>24060301</v>
      </c>
      <c r="D17504" s="45" t="s">
        <v>12340</v>
      </c>
      <c r="E17504" s="45" t="s">
        <v>5235</v>
      </c>
      <c r="AF17504" s="326"/>
    </row>
    <row r="17505" spans="1:32" x14ac:dyDescent="0.25">
      <c r="A17505" s="44" t="s">
        <v>2541</v>
      </c>
      <c r="B17505" s="44" t="s">
        <v>2433</v>
      </c>
      <c r="C17505" s="45">
        <v>230105</v>
      </c>
      <c r="D17505" s="45" t="s">
        <v>12340</v>
      </c>
      <c r="E17505" s="45" t="s">
        <v>5580</v>
      </c>
      <c r="AF17505" s="326"/>
    </row>
    <row r="17506" spans="1:32" x14ac:dyDescent="0.25">
      <c r="A17506" s="44" t="s">
        <v>13015</v>
      </c>
      <c r="B17506" s="44" t="s">
        <v>210</v>
      </c>
      <c r="C17506" s="45">
        <v>241001</v>
      </c>
      <c r="D17506" s="45" t="s">
        <v>12340</v>
      </c>
      <c r="E17506" s="45" t="s">
        <v>5650</v>
      </c>
      <c r="AF17506" s="326"/>
    </row>
    <row r="17507" spans="1:32" x14ac:dyDescent="0.25">
      <c r="A17507" s="44" t="s">
        <v>2426</v>
      </c>
      <c r="B17507" s="44" t="s">
        <v>3597</v>
      </c>
      <c r="C17507" s="45">
        <v>220605</v>
      </c>
      <c r="D17507" s="45" t="s">
        <v>12340</v>
      </c>
      <c r="E17507" s="45" t="s">
        <v>5468</v>
      </c>
      <c r="AF17507" s="326"/>
    </row>
    <row r="17508" spans="1:32" x14ac:dyDescent="0.25">
      <c r="A17508" s="44" t="s">
        <v>2426</v>
      </c>
      <c r="B17508" s="44" t="s">
        <v>8378</v>
      </c>
      <c r="C17508" s="45">
        <v>23060201</v>
      </c>
      <c r="D17508" s="45" t="s">
        <v>12340</v>
      </c>
      <c r="E17508" s="45" t="s">
        <v>4471</v>
      </c>
      <c r="AF17508" s="326"/>
    </row>
    <row r="17509" spans="1:32" x14ac:dyDescent="0.25">
      <c r="A17509" s="44" t="s">
        <v>8358</v>
      </c>
      <c r="B17509" s="44" t="s">
        <v>969</v>
      </c>
      <c r="C17509" s="45">
        <v>23060202</v>
      </c>
      <c r="D17509" s="45" t="s">
        <v>12340</v>
      </c>
      <c r="E17509" s="45" t="s">
        <v>4471</v>
      </c>
      <c r="AF17509" s="326"/>
    </row>
    <row r="17510" spans="1:32" x14ac:dyDescent="0.25">
      <c r="A17510" s="44" t="s">
        <v>8358</v>
      </c>
      <c r="B17510" s="44" t="s">
        <v>8378</v>
      </c>
      <c r="C17510" s="45">
        <v>23060201</v>
      </c>
      <c r="D17510" s="45" t="s">
        <v>12340</v>
      </c>
      <c r="E17510" s="45" t="s">
        <v>4471</v>
      </c>
      <c r="AF17510" s="326"/>
    </row>
    <row r="17511" spans="1:32" x14ac:dyDescent="0.25">
      <c r="A17511" s="44" t="s">
        <v>14554</v>
      </c>
      <c r="B17511" s="44" t="s">
        <v>20343</v>
      </c>
      <c r="C17511" s="45" t="s">
        <v>14521</v>
      </c>
      <c r="D17511" s="32" t="s">
        <v>12570</v>
      </c>
      <c r="E17511" s="46">
        <v>46387</v>
      </c>
      <c r="AF17511" s="326"/>
    </row>
    <row r="17512" spans="1:32" x14ac:dyDescent="0.25">
      <c r="A17512" s="44" t="s">
        <v>19881</v>
      </c>
      <c r="B17512" s="44" t="s">
        <v>210</v>
      </c>
      <c r="C17512" s="45">
        <v>241001</v>
      </c>
      <c r="D17512" s="45" t="s">
        <v>12340</v>
      </c>
      <c r="E17512" s="45" t="s">
        <v>5650</v>
      </c>
      <c r="AF17512" s="326"/>
    </row>
    <row r="17513" spans="1:32" x14ac:dyDescent="0.25">
      <c r="A17513" s="44" t="s">
        <v>19881</v>
      </c>
      <c r="B17513" s="44" t="s">
        <v>5639</v>
      </c>
      <c r="C17513" s="45">
        <v>25010401</v>
      </c>
      <c r="D17513" s="45" t="s">
        <v>12340</v>
      </c>
      <c r="E17513" s="45" t="s">
        <v>13581</v>
      </c>
      <c r="AF17513" s="326"/>
    </row>
    <row r="17514" spans="1:32" x14ac:dyDescent="0.25">
      <c r="A17514" s="44" t="s">
        <v>7084</v>
      </c>
      <c r="B17514" s="44" t="s">
        <v>5639</v>
      </c>
      <c r="C17514" s="45">
        <v>23010401</v>
      </c>
      <c r="D17514" s="45" t="s">
        <v>12340</v>
      </c>
      <c r="E17514" s="45" t="s">
        <v>5640</v>
      </c>
      <c r="AF17514" s="326"/>
    </row>
    <row r="17515" spans="1:32" x14ac:dyDescent="0.25">
      <c r="A17515" s="44" t="s">
        <v>11742</v>
      </c>
      <c r="B17515" s="44" t="s">
        <v>10031</v>
      </c>
      <c r="C17515" s="45">
        <v>240101</v>
      </c>
      <c r="D17515" s="45" t="s">
        <v>12340</v>
      </c>
      <c r="E17515" s="45" t="s">
        <v>10032</v>
      </c>
      <c r="AF17515" s="326"/>
    </row>
    <row r="17516" spans="1:32" x14ac:dyDescent="0.2">
      <c r="A17516" s="386" t="s">
        <v>18629</v>
      </c>
      <c r="B17516" s="385" t="s">
        <v>1339</v>
      </c>
      <c r="C17516" s="387" t="s">
        <v>18636</v>
      </c>
      <c r="D17516" s="93" t="s">
        <v>5007</v>
      </c>
      <c r="E17516" s="388">
        <v>46507</v>
      </c>
      <c r="AF17516" s="326"/>
    </row>
    <row r="17517" spans="1:32" x14ac:dyDescent="0.25">
      <c r="A17517" s="44" t="s">
        <v>19882</v>
      </c>
      <c r="B17517" s="44" t="s">
        <v>3298</v>
      </c>
      <c r="C17517" s="45">
        <v>26010402</v>
      </c>
      <c r="D17517" s="45" t="s">
        <v>12340</v>
      </c>
      <c r="E17517" s="45" t="s">
        <v>18836</v>
      </c>
      <c r="AF17517" s="326"/>
    </row>
    <row r="17518" spans="1:32" x14ac:dyDescent="0.25">
      <c r="A17518" s="44" t="s">
        <v>19882</v>
      </c>
      <c r="B17518" s="44" t="s">
        <v>5639</v>
      </c>
      <c r="C17518" s="45">
        <v>26010401</v>
      </c>
      <c r="D17518" s="45" t="s">
        <v>12340</v>
      </c>
      <c r="E17518" s="45" t="s">
        <v>18836</v>
      </c>
      <c r="AF17518" s="326"/>
    </row>
    <row r="17519" spans="1:32" x14ac:dyDescent="0.25">
      <c r="A17519" s="44" t="s">
        <v>13812</v>
      </c>
      <c r="B17519" s="44" t="s">
        <v>154</v>
      </c>
      <c r="C17519" s="45" t="s">
        <v>15804</v>
      </c>
      <c r="D17519" s="46" t="s">
        <v>13037</v>
      </c>
      <c r="E17519" s="46">
        <v>46218</v>
      </c>
      <c r="AF17519" s="326"/>
    </row>
    <row r="17520" spans="1:32" x14ac:dyDescent="0.25">
      <c r="A17520" s="44" t="s">
        <v>13812</v>
      </c>
      <c r="B17520" s="44" t="s">
        <v>210</v>
      </c>
      <c r="C17520" s="45">
        <v>241001</v>
      </c>
      <c r="D17520" s="45" t="s">
        <v>12340</v>
      </c>
      <c r="E17520" s="45" t="s">
        <v>5650</v>
      </c>
      <c r="AF17520" s="326"/>
    </row>
    <row r="17521" spans="1:32" x14ac:dyDescent="0.25">
      <c r="A17521" s="44" t="s">
        <v>13812</v>
      </c>
      <c r="B17521" s="44" t="s">
        <v>16907</v>
      </c>
      <c r="C17521" s="45">
        <v>25050401</v>
      </c>
      <c r="D17521" s="45" t="s">
        <v>12340</v>
      </c>
      <c r="E17521" s="45" t="s">
        <v>7651</v>
      </c>
      <c r="AF17521" s="326"/>
    </row>
    <row r="17522" spans="1:32" x14ac:dyDescent="0.25">
      <c r="A17522" s="44" t="s">
        <v>19883</v>
      </c>
      <c r="B17522" s="44" t="s">
        <v>10031</v>
      </c>
      <c r="C17522" s="45">
        <v>260105</v>
      </c>
      <c r="D17522" s="45" t="s">
        <v>12340</v>
      </c>
      <c r="E17522" s="45" t="s">
        <v>19008</v>
      </c>
      <c r="AF17522" s="326"/>
    </row>
    <row r="17523" spans="1:32" x14ac:dyDescent="0.3">
      <c r="A17523" s="385" t="s">
        <v>14194</v>
      </c>
      <c r="B17523" s="385" t="s">
        <v>1339</v>
      </c>
      <c r="C17523" s="387">
        <v>24027</v>
      </c>
      <c r="D17523" s="93" t="s">
        <v>5007</v>
      </c>
      <c r="E17523" s="388">
        <v>46507</v>
      </c>
      <c r="AF17523" s="326"/>
    </row>
    <row r="17524" spans="1:32" x14ac:dyDescent="0.25">
      <c r="A17524" s="44" t="s">
        <v>5723</v>
      </c>
      <c r="B17524" s="44" t="s">
        <v>2433</v>
      </c>
      <c r="C17524" s="45">
        <v>220105</v>
      </c>
      <c r="D17524" s="45" t="s">
        <v>12340</v>
      </c>
      <c r="E17524" s="45" t="s">
        <v>2686</v>
      </c>
      <c r="AF17524" s="326"/>
    </row>
    <row r="17525" spans="1:32" x14ac:dyDescent="0.25">
      <c r="A17525" s="44" t="s">
        <v>9754</v>
      </c>
      <c r="B17525" s="44" t="s">
        <v>16099</v>
      </c>
      <c r="C17525" s="45" t="s">
        <v>9982</v>
      </c>
      <c r="D17525" s="93" t="s">
        <v>3876</v>
      </c>
      <c r="E17525" s="359">
        <f>DATE(2027,6,30)</f>
        <v>46568</v>
      </c>
      <c r="F17525" s="93"/>
      <c r="G17525" s="93"/>
      <c r="H17525" s="93"/>
      <c r="I17525" s="99"/>
      <c r="J17525" s="99"/>
      <c r="K17525" s="99"/>
      <c r="L17525" s="99"/>
      <c r="M17525" s="99"/>
      <c r="N17525" s="99"/>
      <c r="O17525" s="99"/>
      <c r="P17525" s="99"/>
      <c r="Q17525" s="99"/>
      <c r="R17525" s="99"/>
      <c r="S17525" s="99"/>
      <c r="T17525" s="99"/>
      <c r="U17525" s="99"/>
      <c r="V17525" s="99"/>
      <c r="W17525" s="99"/>
      <c r="X17525" s="99"/>
      <c r="Y17525" s="99"/>
      <c r="Z17525" s="99"/>
      <c r="AF17525" s="326"/>
    </row>
    <row r="17526" spans="1:32" x14ac:dyDescent="0.25">
      <c r="A17526" s="44" t="s">
        <v>9755</v>
      </c>
      <c r="B17526" s="44" t="s">
        <v>16099</v>
      </c>
      <c r="C17526" s="45" t="s">
        <v>9983</v>
      </c>
      <c r="D17526" s="93" t="s">
        <v>3876</v>
      </c>
      <c r="E17526" s="359">
        <f>DATE(2027,6,30)</f>
        <v>46568</v>
      </c>
      <c r="F17526" s="93"/>
      <c r="G17526" s="93"/>
      <c r="H17526" s="93"/>
      <c r="I17526" s="99"/>
      <c r="J17526" s="99"/>
      <c r="K17526" s="99"/>
      <c r="L17526" s="99"/>
      <c r="M17526" s="99"/>
      <c r="N17526" s="99"/>
      <c r="O17526" s="99"/>
      <c r="P17526" s="99"/>
      <c r="Q17526" s="99"/>
      <c r="R17526" s="99"/>
      <c r="S17526" s="99"/>
      <c r="T17526" s="99"/>
      <c r="U17526" s="99"/>
      <c r="V17526" s="99"/>
      <c r="W17526" s="99"/>
      <c r="X17526" s="99"/>
      <c r="Y17526" s="99"/>
      <c r="Z17526" s="99"/>
      <c r="AF17526" s="326"/>
    </row>
    <row r="17527" spans="1:32" x14ac:dyDescent="0.3">
      <c r="A17527" s="99" t="s">
        <v>13813</v>
      </c>
      <c r="B17527" s="92" t="s">
        <v>14451</v>
      </c>
      <c r="C17527" s="93" t="s">
        <v>14452</v>
      </c>
      <c r="D17527" s="93" t="s">
        <v>1250</v>
      </c>
      <c r="E17527" s="94">
        <v>47320</v>
      </c>
      <c r="F17527" s="93"/>
      <c r="G17527" s="93"/>
      <c r="H17527" s="93"/>
      <c r="I17527" s="99"/>
      <c r="J17527" s="99"/>
      <c r="K17527" s="99"/>
      <c r="L17527" s="99"/>
      <c r="M17527" s="99"/>
      <c r="N17527" s="99"/>
      <c r="O17527" s="99"/>
      <c r="P17527" s="99"/>
      <c r="Q17527" s="99"/>
      <c r="R17527" s="99"/>
      <c r="S17527" s="99"/>
      <c r="T17527" s="99"/>
      <c r="U17527" s="99"/>
      <c r="V17527" s="99"/>
      <c r="W17527" s="99"/>
      <c r="X17527" s="99"/>
      <c r="Y17527" s="99"/>
      <c r="Z17527" s="99"/>
      <c r="AA17527" s="380"/>
      <c r="AF17527" s="326"/>
    </row>
    <row r="17528" spans="1:32" x14ac:dyDescent="0.25">
      <c r="A17528" s="44" t="s">
        <v>13813</v>
      </c>
      <c r="B17528" s="44" t="s">
        <v>981</v>
      </c>
      <c r="C17528" s="45">
        <v>241202</v>
      </c>
      <c r="D17528" s="45" t="s">
        <v>12340</v>
      </c>
      <c r="E17528" s="45" t="s">
        <v>13570</v>
      </c>
      <c r="AF17528" s="326"/>
    </row>
    <row r="17529" spans="1:32" x14ac:dyDescent="0.25">
      <c r="A17529" s="44" t="s">
        <v>19884</v>
      </c>
      <c r="B17529" s="44" t="s">
        <v>2433</v>
      </c>
      <c r="C17529" s="45">
        <v>230105</v>
      </c>
      <c r="D17529" s="45" t="s">
        <v>12340</v>
      </c>
      <c r="E17529" s="45" t="s">
        <v>5580</v>
      </c>
      <c r="AF17529" s="326"/>
    </row>
    <row r="17530" spans="1:32" x14ac:dyDescent="0.25">
      <c r="A17530" s="44" t="s">
        <v>19884</v>
      </c>
      <c r="B17530" s="44" t="s">
        <v>965</v>
      </c>
      <c r="C17530" s="45">
        <v>220303</v>
      </c>
      <c r="D17530" s="45" t="s">
        <v>12340</v>
      </c>
      <c r="E17530" s="45" t="s">
        <v>2686</v>
      </c>
      <c r="AF17530" s="326"/>
    </row>
    <row r="17531" spans="1:32" x14ac:dyDescent="0.25">
      <c r="A17531" s="44" t="s">
        <v>5870</v>
      </c>
      <c r="B17531" s="44" t="s">
        <v>20397</v>
      </c>
      <c r="C17531" s="45" t="s">
        <v>5859</v>
      </c>
      <c r="D17531" s="32" t="s">
        <v>12570</v>
      </c>
      <c r="E17531" s="46">
        <v>46418</v>
      </c>
      <c r="AF17531" s="326"/>
    </row>
    <row r="17532" spans="1:32" x14ac:dyDescent="0.25">
      <c r="A17532" s="44" t="s">
        <v>5870</v>
      </c>
      <c r="B17532" s="44" t="s">
        <v>7652</v>
      </c>
      <c r="C17532" s="45">
        <v>230304</v>
      </c>
      <c r="D17532" s="45" t="s">
        <v>12340</v>
      </c>
      <c r="E17532" s="45" t="s">
        <v>3276</v>
      </c>
      <c r="AF17532" s="326"/>
    </row>
    <row r="17533" spans="1:32" x14ac:dyDescent="0.25">
      <c r="A17533" s="44" t="s">
        <v>5870</v>
      </c>
      <c r="B17533" s="44" t="s">
        <v>2433</v>
      </c>
      <c r="C17533" s="45">
        <v>220105</v>
      </c>
      <c r="D17533" s="45" t="s">
        <v>12340</v>
      </c>
      <c r="E17533" s="45" t="s">
        <v>2686</v>
      </c>
      <c r="AF17533" s="326"/>
    </row>
    <row r="17534" spans="1:32" x14ac:dyDescent="0.25">
      <c r="A17534" s="44" t="s">
        <v>19885</v>
      </c>
      <c r="B17534" s="44" t="s">
        <v>18840</v>
      </c>
      <c r="C17534" s="45">
        <v>260202</v>
      </c>
      <c r="D17534" s="45" t="s">
        <v>12340</v>
      </c>
      <c r="E17534" s="45" t="s">
        <v>10021</v>
      </c>
      <c r="AF17534" s="326"/>
    </row>
    <row r="17535" spans="1:32" x14ac:dyDescent="0.25">
      <c r="A17535" s="44" t="s">
        <v>19885</v>
      </c>
      <c r="B17535" s="44" t="s">
        <v>2433</v>
      </c>
      <c r="C17535" s="45">
        <v>230105</v>
      </c>
      <c r="D17535" s="45" t="s">
        <v>12340</v>
      </c>
      <c r="E17535" s="45" t="s">
        <v>5580</v>
      </c>
      <c r="AF17535" s="326"/>
    </row>
    <row r="17536" spans="1:32" x14ac:dyDescent="0.25">
      <c r="A17536" s="44" t="s">
        <v>13491</v>
      </c>
      <c r="B17536" s="44" t="s">
        <v>13118</v>
      </c>
      <c r="C17536" s="45">
        <v>21.24</v>
      </c>
      <c r="D17536" s="45" t="s">
        <v>13565</v>
      </c>
      <c r="E17536" s="46">
        <v>47299</v>
      </c>
      <c r="F17536" s="45"/>
      <c r="G17536" s="93"/>
      <c r="H17536" s="93"/>
      <c r="I17536" s="99"/>
      <c r="J17536" s="99"/>
      <c r="K17536" s="99"/>
      <c r="L17536" s="99"/>
      <c r="M17536" s="99"/>
      <c r="N17536" s="99"/>
      <c r="O17536" s="99"/>
      <c r="P17536" s="99"/>
      <c r="Q17536" s="99"/>
      <c r="R17536" s="99"/>
      <c r="S17536" s="99"/>
      <c r="T17536" s="99"/>
      <c r="U17536" s="99"/>
      <c r="V17536" s="99"/>
      <c r="W17536" s="99"/>
      <c r="X17536" s="99"/>
      <c r="Y17536" s="99"/>
      <c r="Z17536" s="99"/>
      <c r="AF17536" s="326"/>
    </row>
    <row r="17537" spans="1:32" x14ac:dyDescent="0.25">
      <c r="A17537" s="44" t="s">
        <v>7085</v>
      </c>
      <c r="B17537" s="44" t="s">
        <v>5639</v>
      </c>
      <c r="C17537" s="45">
        <v>23010401</v>
      </c>
      <c r="D17537" s="45" t="s">
        <v>12340</v>
      </c>
      <c r="E17537" s="45" t="s">
        <v>5640</v>
      </c>
      <c r="AF17537" s="326"/>
    </row>
    <row r="17538" spans="1:32" x14ac:dyDescent="0.25">
      <c r="A17538" s="44" t="s">
        <v>7085</v>
      </c>
      <c r="B17538" s="44" t="s">
        <v>3298</v>
      </c>
      <c r="C17538" s="45">
        <v>23010402</v>
      </c>
      <c r="D17538" s="45" t="s">
        <v>12340</v>
      </c>
      <c r="E17538" s="45" t="s">
        <v>5640</v>
      </c>
      <c r="AF17538" s="326"/>
    </row>
    <row r="17539" spans="1:32" x14ac:dyDescent="0.25">
      <c r="A17539" s="44" t="s">
        <v>10344</v>
      </c>
      <c r="B17539" s="92" t="s">
        <v>10390</v>
      </c>
      <c r="C17539" s="56" t="s">
        <v>10120</v>
      </c>
      <c r="D17539" s="146" t="s">
        <v>10389</v>
      </c>
      <c r="E17539" s="107">
        <v>45838</v>
      </c>
      <c r="F17539" s="93"/>
      <c r="G17539" s="93"/>
      <c r="H17539" s="93"/>
      <c r="I17539" s="99"/>
      <c r="J17539" s="99"/>
      <c r="K17539" s="99"/>
      <c r="L17539" s="57"/>
      <c r="M17539" s="44"/>
      <c r="N17539" s="99"/>
      <c r="O17539" s="99"/>
      <c r="P17539" s="99"/>
      <c r="Q17539" s="99"/>
      <c r="R17539" s="99"/>
      <c r="S17539" s="99"/>
      <c r="T17539" s="99"/>
      <c r="U17539" s="99"/>
      <c r="V17539" s="99"/>
      <c r="W17539" s="99"/>
      <c r="X17539" s="99"/>
      <c r="Y17539" s="99"/>
      <c r="Z17539" s="99"/>
      <c r="AF17539" s="326"/>
    </row>
    <row r="17540" spans="1:32" x14ac:dyDescent="0.3">
      <c r="A17540" s="372" t="s">
        <v>7621</v>
      </c>
      <c r="B17540" s="372" t="s">
        <v>16874</v>
      </c>
      <c r="C17540" s="125" t="s">
        <v>13872</v>
      </c>
      <c r="D17540" s="32" t="s">
        <v>20621</v>
      </c>
      <c r="E17540" s="125" t="s">
        <v>5650</v>
      </c>
      <c r="F17540" s="125" t="s">
        <v>1236</v>
      </c>
      <c r="G17540" s="125" t="s">
        <v>1237</v>
      </c>
      <c r="AF17540" s="326"/>
    </row>
    <row r="17541" spans="1:32" x14ac:dyDescent="0.25">
      <c r="A17541" s="44" t="s">
        <v>7621</v>
      </c>
      <c r="B17541" s="44" t="s">
        <v>2433</v>
      </c>
      <c r="C17541" s="45">
        <v>230105</v>
      </c>
      <c r="D17541" s="45" t="s">
        <v>12340</v>
      </c>
      <c r="E17541" s="45" t="s">
        <v>5580</v>
      </c>
      <c r="AF17541" s="326"/>
    </row>
    <row r="17542" spans="1:32" x14ac:dyDescent="0.25">
      <c r="A17542" s="44" t="s">
        <v>13492</v>
      </c>
      <c r="B17542" s="44" t="s">
        <v>13118</v>
      </c>
      <c r="C17542" s="45">
        <v>21.24</v>
      </c>
      <c r="D17542" s="45" t="s">
        <v>13565</v>
      </c>
      <c r="E17542" s="46">
        <v>47299</v>
      </c>
      <c r="F17542" s="45"/>
      <c r="G17542" s="93"/>
      <c r="H17542" s="93"/>
      <c r="I17542" s="99"/>
      <c r="J17542" s="99"/>
      <c r="K17542" s="99"/>
      <c r="L17542" s="99"/>
      <c r="M17542" s="99"/>
      <c r="N17542" s="99"/>
      <c r="O17542" s="99"/>
      <c r="P17542" s="99"/>
      <c r="Q17542" s="99"/>
      <c r="R17542" s="99"/>
      <c r="S17542" s="99"/>
      <c r="T17542" s="99"/>
      <c r="U17542" s="99"/>
      <c r="V17542" s="99"/>
      <c r="W17542" s="99"/>
      <c r="X17542" s="99"/>
      <c r="Y17542" s="99"/>
      <c r="Z17542" s="99"/>
      <c r="AF17542" s="326"/>
    </row>
    <row r="17543" spans="1:32" x14ac:dyDescent="0.25">
      <c r="A17543" s="44" t="s">
        <v>13492</v>
      </c>
      <c r="B17543" s="44" t="s">
        <v>13119</v>
      </c>
      <c r="C17543" s="45">
        <v>22.24</v>
      </c>
      <c r="D17543" s="45" t="s">
        <v>13565</v>
      </c>
      <c r="E17543" s="46">
        <v>47299</v>
      </c>
      <c r="F17543" s="45"/>
      <c r="G17543" s="93"/>
      <c r="H17543" s="93"/>
      <c r="I17543" s="99"/>
      <c r="J17543" s="99"/>
      <c r="K17543" s="99"/>
      <c r="L17543" s="99"/>
      <c r="M17543" s="99"/>
      <c r="N17543" s="99"/>
      <c r="O17543" s="99"/>
      <c r="P17543" s="99"/>
      <c r="Q17543" s="99"/>
      <c r="R17543" s="99"/>
      <c r="S17543" s="99"/>
      <c r="T17543" s="99"/>
      <c r="U17543" s="99"/>
      <c r="V17543" s="99"/>
      <c r="W17543" s="99"/>
      <c r="X17543" s="99"/>
      <c r="Y17543" s="99"/>
      <c r="Z17543" s="99"/>
      <c r="AF17543" s="326"/>
    </row>
    <row r="17544" spans="1:32" x14ac:dyDescent="0.25">
      <c r="A17544" s="44" t="s">
        <v>19886</v>
      </c>
      <c r="B17544" s="44" t="s">
        <v>2433</v>
      </c>
      <c r="C17544" s="45">
        <v>250106</v>
      </c>
      <c r="D17544" s="45" t="s">
        <v>12340</v>
      </c>
      <c r="E17544" s="45" t="s">
        <v>12896</v>
      </c>
      <c r="AF17544" s="326"/>
    </row>
    <row r="17545" spans="1:32" x14ac:dyDescent="0.25">
      <c r="A17545" s="256" t="s">
        <v>15335</v>
      </c>
      <c r="B17545" s="256" t="s">
        <v>15258</v>
      </c>
      <c r="C17545" s="53" t="s">
        <v>15443</v>
      </c>
      <c r="D17545" s="93" t="s">
        <v>5891</v>
      </c>
      <c r="E17545" s="257">
        <v>47246</v>
      </c>
      <c r="F17545" s="93"/>
      <c r="G17545" s="93"/>
      <c r="H17545" s="93"/>
      <c r="I17545" s="99"/>
      <c r="J17545" s="99"/>
      <c r="K17545" s="99"/>
      <c r="L17545" s="99"/>
      <c r="M17545" s="99"/>
      <c r="N17545" s="99"/>
      <c r="O17545" s="99"/>
      <c r="P17545" s="99"/>
      <c r="Q17545" s="99"/>
      <c r="R17545" s="99"/>
      <c r="S17545" s="99"/>
      <c r="T17545" s="99"/>
      <c r="U17545" s="99"/>
      <c r="V17545" s="99"/>
      <c r="W17545" s="99"/>
      <c r="X17545" s="99"/>
      <c r="Y17545" s="99"/>
      <c r="Z17545" s="99"/>
      <c r="AF17545" s="326"/>
    </row>
    <row r="17546" spans="1:32" x14ac:dyDescent="0.25">
      <c r="A17546" s="256" t="s">
        <v>15336</v>
      </c>
      <c r="B17546" s="256" t="s">
        <v>15288</v>
      </c>
      <c r="C17546" s="53" t="s">
        <v>15444</v>
      </c>
      <c r="D17546" s="93" t="s">
        <v>5891</v>
      </c>
      <c r="E17546" s="257">
        <v>47618</v>
      </c>
      <c r="F17546" s="93"/>
      <c r="G17546" s="93"/>
      <c r="H17546" s="93"/>
      <c r="I17546" s="99"/>
      <c r="J17546" s="99"/>
      <c r="K17546" s="99"/>
      <c r="L17546" s="99"/>
      <c r="M17546" s="99"/>
      <c r="N17546" s="99"/>
      <c r="O17546" s="99"/>
      <c r="P17546" s="99"/>
      <c r="Q17546" s="99"/>
      <c r="R17546" s="99"/>
      <c r="S17546" s="99"/>
      <c r="T17546" s="99"/>
      <c r="U17546" s="99"/>
      <c r="V17546" s="99"/>
      <c r="W17546" s="99"/>
      <c r="X17546" s="99"/>
      <c r="Y17546" s="99"/>
      <c r="Z17546" s="99"/>
      <c r="AF17546" s="326"/>
    </row>
    <row r="17547" spans="1:32" x14ac:dyDescent="0.3">
      <c r="A17547" s="57" t="s">
        <v>495</v>
      </c>
      <c r="B17547" s="57" t="s">
        <v>2254</v>
      </c>
      <c r="C17547" s="62">
        <v>24030</v>
      </c>
      <c r="D17547" s="93" t="s">
        <v>5007</v>
      </c>
      <c r="E17547" s="60">
        <v>46326</v>
      </c>
      <c r="F17547" s="379"/>
      <c r="G17547" s="379"/>
      <c r="H17547" s="379"/>
      <c r="I17547" s="380"/>
      <c r="J17547" s="380"/>
      <c r="K17547" s="380"/>
      <c r="L17547" s="380"/>
      <c r="M17547" s="380"/>
      <c r="N17547" s="380"/>
      <c r="O17547" s="380"/>
      <c r="P17547" s="380"/>
      <c r="Q17547" s="380"/>
      <c r="R17547" s="380"/>
      <c r="S17547" s="380"/>
      <c r="T17547" s="380"/>
      <c r="U17547" s="380"/>
      <c r="V17547" s="380"/>
      <c r="W17547" s="380"/>
      <c r="X17547" s="380"/>
      <c r="Y17547" s="380"/>
      <c r="Z17547" s="380"/>
      <c r="AA17547" s="380"/>
      <c r="AF17547" s="326"/>
    </row>
    <row r="17548" spans="1:32" x14ac:dyDescent="0.25">
      <c r="A17548" s="57" t="s">
        <v>495</v>
      </c>
      <c r="B17548" s="92" t="s">
        <v>3862</v>
      </c>
      <c r="C17548" s="93" t="s">
        <v>3860</v>
      </c>
      <c r="D17548" s="93" t="s">
        <v>3861</v>
      </c>
      <c r="E17548" s="94">
        <v>46203</v>
      </c>
      <c r="F17548" s="93"/>
      <c r="G17548" s="93"/>
      <c r="H17548" s="93"/>
      <c r="I17548" s="99"/>
      <c r="J17548" s="99"/>
      <c r="K17548" s="99"/>
      <c r="L17548" s="57"/>
      <c r="M17548" s="44"/>
      <c r="N17548" s="99"/>
      <c r="O17548" s="99"/>
      <c r="P17548" s="99"/>
      <c r="Q17548" s="99"/>
      <c r="R17548" s="99"/>
      <c r="S17548" s="99"/>
      <c r="T17548" s="99"/>
      <c r="U17548" s="99"/>
      <c r="V17548" s="99"/>
      <c r="W17548" s="99"/>
      <c r="X17548" s="99"/>
      <c r="Y17548" s="99"/>
      <c r="Z17548" s="99"/>
      <c r="AA17548" s="380"/>
      <c r="AF17548" s="326"/>
    </row>
    <row r="17549" spans="1:32" x14ac:dyDescent="0.25">
      <c r="A17549" s="44" t="s">
        <v>13493</v>
      </c>
      <c r="B17549" s="44" t="s">
        <v>13127</v>
      </c>
      <c r="C17549" s="45">
        <v>13.24</v>
      </c>
      <c r="D17549" s="45" t="s">
        <v>13565</v>
      </c>
      <c r="E17549" s="46">
        <v>47299</v>
      </c>
      <c r="F17549" s="45"/>
      <c r="G17549" s="93"/>
      <c r="H17549" s="93"/>
      <c r="I17549" s="99"/>
      <c r="J17549" s="99"/>
      <c r="K17549" s="99"/>
      <c r="L17549" s="99"/>
      <c r="M17549" s="99"/>
      <c r="N17549" s="99"/>
      <c r="O17549" s="99"/>
      <c r="P17549" s="99"/>
      <c r="Q17549" s="99"/>
      <c r="R17549" s="99"/>
      <c r="S17549" s="99"/>
      <c r="T17549" s="99"/>
      <c r="U17549" s="99"/>
      <c r="V17549" s="99"/>
      <c r="W17549" s="99"/>
      <c r="X17549" s="99"/>
      <c r="Y17549" s="99"/>
      <c r="Z17549" s="99"/>
      <c r="AF17549" s="326"/>
    </row>
    <row r="17550" spans="1:32" x14ac:dyDescent="0.25">
      <c r="A17550" s="44" t="s">
        <v>13493</v>
      </c>
      <c r="B17550" s="44" t="s">
        <v>13111</v>
      </c>
      <c r="C17550" s="45">
        <v>33.25</v>
      </c>
      <c r="D17550" s="45" t="s">
        <v>13565</v>
      </c>
      <c r="E17550" s="46">
        <v>47664</v>
      </c>
      <c r="F17550" s="45"/>
      <c r="G17550" s="93"/>
      <c r="H17550" s="93"/>
      <c r="I17550" s="99"/>
      <c r="J17550" s="99"/>
      <c r="K17550" s="99"/>
      <c r="L17550" s="99"/>
      <c r="M17550" s="99"/>
      <c r="N17550" s="99"/>
      <c r="O17550" s="99"/>
      <c r="P17550" s="99"/>
      <c r="Q17550" s="99"/>
      <c r="R17550" s="99"/>
      <c r="S17550" s="99"/>
      <c r="T17550" s="99"/>
      <c r="U17550" s="99"/>
      <c r="V17550" s="99"/>
      <c r="W17550" s="99"/>
      <c r="X17550" s="99"/>
      <c r="Y17550" s="99"/>
      <c r="Z17550" s="99"/>
      <c r="AF17550" s="326"/>
    </row>
    <row r="17551" spans="1:32" x14ac:dyDescent="0.25">
      <c r="A17551" s="44" t="s">
        <v>4271</v>
      </c>
      <c r="B17551" s="44" t="s">
        <v>20342</v>
      </c>
      <c r="C17551" s="45" t="s">
        <v>10493</v>
      </c>
      <c r="D17551" s="32" t="s">
        <v>12570</v>
      </c>
      <c r="E17551" s="46">
        <v>46387</v>
      </c>
      <c r="AF17551" s="326"/>
    </row>
    <row r="17552" spans="1:32" x14ac:dyDescent="0.25">
      <c r="A17552" s="44" t="s">
        <v>14757</v>
      </c>
      <c r="B17552" s="44" t="s">
        <v>13145</v>
      </c>
      <c r="C17552" s="45">
        <v>20.25</v>
      </c>
      <c r="D17552" s="45" t="s">
        <v>13565</v>
      </c>
      <c r="E17552" s="46">
        <v>47664</v>
      </c>
      <c r="F17552" s="45" t="s">
        <v>1384</v>
      </c>
      <c r="G17552" s="93"/>
      <c r="H17552" s="93"/>
      <c r="I17552" s="99"/>
      <c r="J17552" s="99"/>
      <c r="K17552" s="99"/>
      <c r="L17552" s="99"/>
      <c r="M17552" s="99"/>
      <c r="N17552" s="99"/>
      <c r="O17552" s="99"/>
      <c r="P17552" s="99"/>
      <c r="Q17552" s="99"/>
      <c r="R17552" s="99"/>
      <c r="S17552" s="99"/>
      <c r="T17552" s="99"/>
      <c r="U17552" s="99"/>
      <c r="V17552" s="99"/>
      <c r="W17552" s="99"/>
      <c r="X17552" s="99"/>
      <c r="Y17552" s="99"/>
      <c r="Z17552" s="99"/>
      <c r="AF17552" s="326"/>
    </row>
    <row r="17553" spans="1:32" x14ac:dyDescent="0.25">
      <c r="A17553" s="44" t="s">
        <v>14757</v>
      </c>
      <c r="B17553" s="44" t="s">
        <v>13111</v>
      </c>
      <c r="C17553" s="45">
        <v>33.25</v>
      </c>
      <c r="D17553" s="45" t="s">
        <v>13565</v>
      </c>
      <c r="E17553" s="46">
        <v>47664</v>
      </c>
      <c r="F17553" s="45" t="s">
        <v>1384</v>
      </c>
      <c r="G17553" s="93"/>
      <c r="H17553" s="93"/>
      <c r="I17553" s="99"/>
      <c r="J17553" s="99"/>
      <c r="K17553" s="99"/>
      <c r="L17553" s="99"/>
      <c r="M17553" s="99"/>
      <c r="N17553" s="99"/>
      <c r="O17553" s="99"/>
      <c r="P17553" s="99"/>
      <c r="Q17553" s="99"/>
      <c r="R17553" s="99"/>
      <c r="S17553" s="99"/>
      <c r="T17553" s="99"/>
      <c r="U17553" s="99"/>
      <c r="V17553" s="99"/>
      <c r="W17553" s="99"/>
      <c r="X17553" s="99"/>
      <c r="Y17553" s="99"/>
      <c r="Z17553" s="99"/>
      <c r="AF17553" s="326"/>
    </row>
    <row r="17554" spans="1:32" x14ac:dyDescent="0.25">
      <c r="A17554" s="44" t="s">
        <v>14757</v>
      </c>
      <c r="B17554" s="44" t="s">
        <v>5447</v>
      </c>
      <c r="C17554" s="45">
        <v>240804</v>
      </c>
      <c r="D17554" s="45" t="s">
        <v>12340</v>
      </c>
      <c r="E17554" s="45" t="s">
        <v>12234</v>
      </c>
      <c r="AF17554" s="326"/>
    </row>
    <row r="17555" spans="1:32" x14ac:dyDescent="0.25">
      <c r="A17555" s="44" t="s">
        <v>12636</v>
      </c>
      <c r="B17555" s="44" t="s">
        <v>20343</v>
      </c>
      <c r="C17555" s="45" t="s">
        <v>12601</v>
      </c>
      <c r="D17555" s="32" t="s">
        <v>12570</v>
      </c>
      <c r="E17555" s="46">
        <v>46387</v>
      </c>
      <c r="AF17555" s="326"/>
    </row>
    <row r="17556" spans="1:32" x14ac:dyDescent="0.25">
      <c r="A17556" s="44" t="s">
        <v>14519</v>
      </c>
      <c r="B17556" s="44" t="s">
        <v>20342</v>
      </c>
      <c r="C17556" s="45" t="s">
        <v>10493</v>
      </c>
      <c r="D17556" s="32" t="s">
        <v>12570</v>
      </c>
      <c r="E17556" s="46">
        <v>46387</v>
      </c>
      <c r="AF17556" s="326"/>
    </row>
    <row r="17557" spans="1:32" x14ac:dyDescent="0.25">
      <c r="A17557" s="44" t="s">
        <v>13814</v>
      </c>
      <c r="B17557" s="44" t="s">
        <v>11297</v>
      </c>
      <c r="C17557" s="45">
        <v>240501</v>
      </c>
      <c r="D17557" s="45" t="s">
        <v>12340</v>
      </c>
      <c r="E17557" s="45" t="s">
        <v>11298</v>
      </c>
      <c r="AF17557" s="326"/>
    </row>
    <row r="17558" spans="1:32" x14ac:dyDescent="0.25">
      <c r="A17558" s="44" t="s">
        <v>19887</v>
      </c>
      <c r="B17558" s="44" t="s">
        <v>8468</v>
      </c>
      <c r="C17558" s="45">
        <v>23080101</v>
      </c>
      <c r="D17558" s="45" t="s">
        <v>12340</v>
      </c>
      <c r="E17558" s="45" t="s">
        <v>4380</v>
      </c>
      <c r="AF17558" s="326"/>
    </row>
    <row r="17559" spans="1:32" x14ac:dyDescent="0.25">
      <c r="A17559" s="44" t="s">
        <v>19887</v>
      </c>
      <c r="B17559" s="44" t="s">
        <v>8500</v>
      </c>
      <c r="C17559" s="45">
        <v>23080102</v>
      </c>
      <c r="D17559" s="45" t="s">
        <v>12340</v>
      </c>
      <c r="E17559" s="45" t="s">
        <v>4380</v>
      </c>
      <c r="AF17559" s="326"/>
    </row>
    <row r="17560" spans="1:32" x14ac:dyDescent="0.25">
      <c r="A17560" s="57" t="s">
        <v>3839</v>
      </c>
      <c r="B17560" s="92" t="s">
        <v>3862</v>
      </c>
      <c r="C17560" s="93" t="s">
        <v>3860</v>
      </c>
      <c r="D17560" s="93" t="s">
        <v>3861</v>
      </c>
      <c r="E17560" s="94">
        <v>46203</v>
      </c>
      <c r="F17560" s="93"/>
      <c r="G17560" s="93"/>
      <c r="H17560" s="93"/>
      <c r="I17560" s="99"/>
      <c r="J17560" s="99"/>
      <c r="K17560" s="99"/>
      <c r="L17560" s="57"/>
      <c r="M17560" s="44"/>
      <c r="N17560" s="99"/>
      <c r="O17560" s="99"/>
      <c r="P17560" s="99"/>
      <c r="Q17560" s="99"/>
      <c r="R17560" s="99"/>
      <c r="S17560" s="99"/>
      <c r="T17560" s="99"/>
      <c r="U17560" s="99"/>
      <c r="V17560" s="99"/>
      <c r="W17560" s="99"/>
      <c r="X17560" s="99"/>
      <c r="Y17560" s="99"/>
      <c r="Z17560" s="99"/>
      <c r="AA17560" s="380"/>
      <c r="AF17560" s="326"/>
    </row>
    <row r="17561" spans="1:32" x14ac:dyDescent="0.25">
      <c r="A17561" s="44" t="s">
        <v>11743</v>
      </c>
      <c r="B17561" s="44" t="s">
        <v>967</v>
      </c>
      <c r="C17561" s="45">
        <v>240601</v>
      </c>
      <c r="D17561" s="45" t="s">
        <v>12340</v>
      </c>
      <c r="E17561" s="45" t="s">
        <v>10639</v>
      </c>
      <c r="AF17561" s="326"/>
    </row>
    <row r="17562" spans="1:32" x14ac:dyDescent="0.25">
      <c r="A17562" s="44" t="s">
        <v>17304</v>
      </c>
      <c r="B17562" s="44" t="s">
        <v>3597</v>
      </c>
      <c r="C17562" s="45">
        <v>250503</v>
      </c>
      <c r="D17562" s="45" t="s">
        <v>12340</v>
      </c>
      <c r="E17562" s="45" t="s">
        <v>16904</v>
      </c>
      <c r="AF17562" s="326"/>
    </row>
    <row r="17563" spans="1:32" x14ac:dyDescent="0.25">
      <c r="A17563" s="44" t="s">
        <v>17304</v>
      </c>
      <c r="B17563" s="44" t="s">
        <v>16907</v>
      </c>
      <c r="C17563" s="45">
        <v>25050401</v>
      </c>
      <c r="D17563" s="45" t="s">
        <v>12340</v>
      </c>
      <c r="E17563" s="45" t="s">
        <v>7651</v>
      </c>
      <c r="AF17563" s="326"/>
    </row>
    <row r="17564" spans="1:32" x14ac:dyDescent="0.25">
      <c r="A17564" s="44" t="s">
        <v>13494</v>
      </c>
      <c r="B17564" s="44" t="s">
        <v>13121</v>
      </c>
      <c r="C17564" s="45">
        <v>39.25</v>
      </c>
      <c r="D17564" s="45" t="s">
        <v>13565</v>
      </c>
      <c r="E17564" s="46">
        <v>47514</v>
      </c>
      <c r="F17564" s="45"/>
      <c r="G17564" s="93"/>
      <c r="H17564" s="93"/>
      <c r="I17564" s="99"/>
      <c r="J17564" s="99"/>
      <c r="K17564" s="99"/>
      <c r="L17564" s="99"/>
      <c r="M17564" s="99"/>
      <c r="N17564" s="99"/>
      <c r="O17564" s="99"/>
      <c r="P17564" s="99"/>
      <c r="Q17564" s="99"/>
      <c r="R17564" s="99"/>
      <c r="S17564" s="99"/>
      <c r="T17564" s="99"/>
      <c r="U17564" s="99"/>
      <c r="V17564" s="99"/>
      <c r="W17564" s="99"/>
      <c r="X17564" s="99"/>
      <c r="Y17564" s="99"/>
      <c r="Z17564" s="99"/>
      <c r="AF17564" s="326"/>
    </row>
    <row r="17565" spans="1:32" x14ac:dyDescent="0.25">
      <c r="A17565" s="44" t="s">
        <v>4557</v>
      </c>
      <c r="B17565" s="44" t="s">
        <v>210</v>
      </c>
      <c r="C17565" s="45">
        <v>241001</v>
      </c>
      <c r="D17565" s="45" t="s">
        <v>12340</v>
      </c>
      <c r="E17565" s="45" t="s">
        <v>5650</v>
      </c>
      <c r="AF17565" s="326"/>
    </row>
    <row r="17566" spans="1:32" x14ac:dyDescent="0.25">
      <c r="A17566" s="44" t="s">
        <v>11744</v>
      </c>
      <c r="B17566" s="44" t="s">
        <v>3598</v>
      </c>
      <c r="C17566" s="45">
        <v>230301</v>
      </c>
      <c r="D17566" s="45" t="s">
        <v>12340</v>
      </c>
      <c r="E17566" s="45" t="s">
        <v>5580</v>
      </c>
      <c r="AF17566" s="326"/>
    </row>
    <row r="17567" spans="1:32" x14ac:dyDescent="0.25">
      <c r="A17567" s="44" t="s">
        <v>10431</v>
      </c>
      <c r="B17567" s="44" t="s">
        <v>20342</v>
      </c>
      <c r="C17567" s="45" t="s">
        <v>10493</v>
      </c>
      <c r="D17567" s="32" t="s">
        <v>12570</v>
      </c>
      <c r="E17567" s="46">
        <v>46387</v>
      </c>
      <c r="AF17567" s="326"/>
    </row>
    <row r="17568" spans="1:32" x14ac:dyDescent="0.25">
      <c r="A17568" s="44" t="s">
        <v>13495</v>
      </c>
      <c r="B17568" s="44" t="s">
        <v>13127</v>
      </c>
      <c r="C17568" s="45">
        <v>13.24</v>
      </c>
      <c r="D17568" s="45" t="s">
        <v>13565</v>
      </c>
      <c r="E17568" s="46">
        <v>47299</v>
      </c>
      <c r="F17568" s="45"/>
      <c r="G17568" s="93"/>
      <c r="H17568" s="93"/>
      <c r="I17568" s="99"/>
      <c r="J17568" s="99"/>
      <c r="K17568" s="99"/>
      <c r="L17568" s="99"/>
      <c r="M17568" s="99"/>
      <c r="N17568" s="99"/>
      <c r="O17568" s="99"/>
      <c r="P17568" s="99"/>
      <c r="Q17568" s="99"/>
      <c r="R17568" s="99"/>
      <c r="S17568" s="99"/>
      <c r="T17568" s="99"/>
      <c r="U17568" s="99"/>
      <c r="V17568" s="99"/>
      <c r="W17568" s="99"/>
      <c r="X17568" s="99"/>
      <c r="Y17568" s="99"/>
      <c r="Z17568" s="99"/>
      <c r="AF17568" s="326"/>
    </row>
    <row r="17569" spans="1:32" x14ac:dyDescent="0.25">
      <c r="A17569" s="44" t="s">
        <v>8663</v>
      </c>
      <c r="B17569" s="44" t="s">
        <v>20341</v>
      </c>
      <c r="C17569" s="45" t="s">
        <v>8654</v>
      </c>
      <c r="D17569" s="32" t="s">
        <v>12570</v>
      </c>
      <c r="E17569" s="46">
        <v>46326</v>
      </c>
      <c r="AF17569" s="326"/>
    </row>
    <row r="17570" spans="1:32" x14ac:dyDescent="0.25">
      <c r="A17570" s="44" t="s">
        <v>11745</v>
      </c>
      <c r="B17570" s="44" t="s">
        <v>11304</v>
      </c>
      <c r="C17570" s="45">
        <v>240403</v>
      </c>
      <c r="D17570" s="45" t="s">
        <v>12340</v>
      </c>
      <c r="E17570" s="45" t="s">
        <v>5311</v>
      </c>
      <c r="AF17570" s="326"/>
    </row>
    <row r="17571" spans="1:32" x14ac:dyDescent="0.25">
      <c r="A17571" s="44" t="s">
        <v>15805</v>
      </c>
      <c r="B17571" s="44" t="s">
        <v>14494</v>
      </c>
      <c r="C17571" s="45" t="s">
        <v>15806</v>
      </c>
      <c r="D17571" s="46" t="s">
        <v>13037</v>
      </c>
      <c r="E17571" s="46">
        <v>46162</v>
      </c>
      <c r="AF17571" s="326"/>
    </row>
    <row r="17572" spans="1:32" x14ac:dyDescent="0.25">
      <c r="A17572" s="44" t="s">
        <v>15805</v>
      </c>
      <c r="B17572" s="44" t="s">
        <v>3608</v>
      </c>
      <c r="C17572" s="45">
        <v>240401</v>
      </c>
      <c r="D17572" s="45" t="s">
        <v>12340</v>
      </c>
      <c r="E17572" s="45" t="s">
        <v>5311</v>
      </c>
      <c r="AF17572" s="326"/>
    </row>
    <row r="17573" spans="1:32" x14ac:dyDescent="0.25">
      <c r="A17573" s="44" t="s">
        <v>90</v>
      </c>
      <c r="B17573" s="44" t="s">
        <v>154</v>
      </c>
      <c r="C17573" s="45" t="s">
        <v>15807</v>
      </c>
      <c r="D17573" s="46" t="s">
        <v>13037</v>
      </c>
      <c r="E17573" s="46">
        <v>46218</v>
      </c>
      <c r="AF17573" s="326"/>
    </row>
    <row r="17574" spans="1:32" x14ac:dyDescent="0.25">
      <c r="A17574" s="44" t="s">
        <v>90</v>
      </c>
      <c r="B17574" s="44" t="s">
        <v>16907</v>
      </c>
      <c r="C17574" s="45">
        <v>25050401</v>
      </c>
      <c r="D17574" s="45" t="s">
        <v>12340</v>
      </c>
      <c r="E17574" s="45" t="s">
        <v>7651</v>
      </c>
      <c r="AF17574" s="326"/>
    </row>
    <row r="17575" spans="1:32" x14ac:dyDescent="0.25">
      <c r="A17575" s="44" t="s">
        <v>7207</v>
      </c>
      <c r="B17575" s="44" t="s">
        <v>4392</v>
      </c>
      <c r="C17575" s="45" t="s">
        <v>4421</v>
      </c>
      <c r="D17575" s="45" t="s">
        <v>12177</v>
      </c>
      <c r="E17575" s="45" t="s">
        <v>2628</v>
      </c>
      <c r="F17575" s="93"/>
      <c r="G17575" s="93"/>
      <c r="H17575" s="93"/>
      <c r="I17575" s="99"/>
      <c r="J17575" s="99"/>
      <c r="K17575" s="99"/>
      <c r="L17575" s="99"/>
      <c r="M17575" s="99"/>
      <c r="N17575" s="99"/>
      <c r="O17575" s="99"/>
      <c r="P17575" s="99"/>
      <c r="Q17575" s="99"/>
      <c r="R17575" s="99"/>
      <c r="S17575" s="99"/>
      <c r="T17575" s="99"/>
      <c r="U17575" s="99"/>
      <c r="V17575" s="99"/>
      <c r="W17575" s="99"/>
      <c r="X17575" s="99"/>
      <c r="Y17575" s="99"/>
      <c r="Z17575" s="99"/>
      <c r="AF17575" s="326"/>
    </row>
    <row r="17576" spans="1:32" x14ac:dyDescent="0.25">
      <c r="A17576" s="44" t="s">
        <v>7207</v>
      </c>
      <c r="B17576" s="44" t="s">
        <v>4392</v>
      </c>
      <c r="C17576" s="45" t="s">
        <v>4421</v>
      </c>
      <c r="D17576" s="93" t="s">
        <v>18817</v>
      </c>
      <c r="E17576" s="45" t="s">
        <v>2628</v>
      </c>
      <c r="F17576" s="379"/>
      <c r="G17576" s="379"/>
      <c r="H17576" s="379"/>
      <c r="I17576" s="380"/>
      <c r="J17576" s="380"/>
      <c r="K17576" s="380"/>
      <c r="L17576" s="380"/>
      <c r="M17576" s="380"/>
      <c r="N17576" s="380"/>
      <c r="O17576" s="380"/>
      <c r="P17576" s="380"/>
      <c r="Q17576" s="380"/>
      <c r="R17576" s="380"/>
      <c r="S17576" s="380"/>
      <c r="T17576" s="380"/>
      <c r="U17576" s="380"/>
      <c r="V17576" s="380"/>
      <c r="W17576" s="380"/>
      <c r="X17576" s="380"/>
      <c r="Y17576" s="380"/>
      <c r="Z17576" s="380"/>
      <c r="AA17576" s="380"/>
      <c r="AF17576" s="326"/>
    </row>
    <row r="17577" spans="1:32" x14ac:dyDescent="0.25">
      <c r="A17577" s="44" t="s">
        <v>9756</v>
      </c>
      <c r="B17577" s="44" t="s">
        <v>15912</v>
      </c>
      <c r="C17577" s="45" t="s">
        <v>9984</v>
      </c>
      <c r="D17577" s="93" t="s">
        <v>3876</v>
      </c>
      <c r="E17577" s="359">
        <f>DATE(2028,5,29)</f>
        <v>46902</v>
      </c>
      <c r="F17577" s="93"/>
      <c r="G17577" s="93"/>
      <c r="H17577" s="93"/>
      <c r="I17577" s="99"/>
      <c r="J17577" s="99"/>
      <c r="K17577" s="99"/>
      <c r="L17577" s="99"/>
      <c r="M17577" s="99"/>
      <c r="N17577" s="99"/>
      <c r="O17577" s="99"/>
      <c r="P17577" s="99"/>
      <c r="Q17577" s="99"/>
      <c r="R17577" s="99"/>
      <c r="S17577" s="99"/>
      <c r="T17577" s="99"/>
      <c r="U17577" s="99"/>
      <c r="V17577" s="99"/>
      <c r="W17577" s="99"/>
      <c r="X17577" s="99"/>
      <c r="Y17577" s="99"/>
      <c r="Z17577" s="99"/>
      <c r="AF17577" s="326"/>
    </row>
    <row r="17578" spans="1:32" x14ac:dyDescent="0.25">
      <c r="A17578" s="44" t="s">
        <v>5724</v>
      </c>
      <c r="B17578" s="44" t="s">
        <v>2433</v>
      </c>
      <c r="C17578" s="45">
        <v>220105</v>
      </c>
      <c r="D17578" s="45" t="s">
        <v>12340</v>
      </c>
      <c r="E17578" s="45" t="s">
        <v>2686</v>
      </c>
      <c r="AF17578" s="326"/>
    </row>
    <row r="17579" spans="1:32" x14ac:dyDescent="0.25">
      <c r="A17579" s="44" t="s">
        <v>10345</v>
      </c>
      <c r="B17579" s="92" t="s">
        <v>10390</v>
      </c>
      <c r="C17579" s="371" t="s">
        <v>10122</v>
      </c>
      <c r="D17579" s="146" t="s">
        <v>10389</v>
      </c>
      <c r="E17579" s="107">
        <v>45838</v>
      </c>
      <c r="F17579" s="93"/>
      <c r="G17579" s="93"/>
      <c r="H17579" s="93"/>
      <c r="I17579" s="99"/>
      <c r="J17579" s="99"/>
      <c r="K17579" s="99"/>
      <c r="L17579" s="57"/>
      <c r="M17579" s="44"/>
      <c r="N17579" s="99"/>
      <c r="O17579" s="99"/>
      <c r="P17579" s="99"/>
      <c r="Q17579" s="99"/>
      <c r="R17579" s="99"/>
      <c r="S17579" s="99"/>
      <c r="T17579" s="99"/>
      <c r="U17579" s="99"/>
      <c r="V17579" s="99"/>
      <c r="W17579" s="99"/>
      <c r="X17579" s="99"/>
      <c r="Y17579" s="99"/>
      <c r="Z17579" s="99"/>
      <c r="AF17579" s="326"/>
    </row>
    <row r="17580" spans="1:32" x14ac:dyDescent="0.25">
      <c r="A17580" s="44" t="s">
        <v>1928</v>
      </c>
      <c r="B17580" s="44" t="s">
        <v>20368</v>
      </c>
      <c r="C17580" s="45" t="s">
        <v>5829</v>
      </c>
      <c r="D17580" s="32" t="s">
        <v>12570</v>
      </c>
      <c r="E17580" s="46">
        <v>46507</v>
      </c>
      <c r="AF17580" s="326"/>
    </row>
    <row r="17581" spans="1:32" x14ac:dyDescent="0.3">
      <c r="A17581" s="372" t="s">
        <v>20220</v>
      </c>
      <c r="B17581" s="372" t="s">
        <v>1225</v>
      </c>
      <c r="C17581" s="125" t="s">
        <v>20256</v>
      </c>
      <c r="D17581" s="32" t="s">
        <v>20621</v>
      </c>
      <c r="E17581" s="125" t="s">
        <v>8976</v>
      </c>
      <c r="F17581" s="125" t="s">
        <v>1236</v>
      </c>
      <c r="G17581" s="125" t="s">
        <v>1236</v>
      </c>
      <c r="AF17581" s="326"/>
    </row>
    <row r="17582" spans="1:32" x14ac:dyDescent="0.3">
      <c r="A17582" s="372" t="s">
        <v>12519</v>
      </c>
      <c r="B17582" s="372" t="s">
        <v>1200</v>
      </c>
      <c r="C17582" s="125" t="s">
        <v>12346</v>
      </c>
      <c r="D17582" s="32" t="s">
        <v>20621</v>
      </c>
      <c r="E17582" s="125" t="s">
        <v>5075</v>
      </c>
      <c r="F17582" s="125" t="s">
        <v>1236</v>
      </c>
      <c r="G17582" s="125" t="s">
        <v>1237</v>
      </c>
      <c r="AF17582" s="326"/>
    </row>
    <row r="17583" spans="1:32" x14ac:dyDescent="0.25">
      <c r="A17583" s="44" t="s">
        <v>10346</v>
      </c>
      <c r="B17583" s="92" t="s">
        <v>10390</v>
      </c>
      <c r="C17583" s="56" t="s">
        <v>10120</v>
      </c>
      <c r="D17583" s="146" t="s">
        <v>10389</v>
      </c>
      <c r="E17583" s="107">
        <v>45838</v>
      </c>
      <c r="F17583" s="93"/>
      <c r="G17583" s="93"/>
      <c r="H17583" s="93"/>
      <c r="I17583" s="99"/>
      <c r="J17583" s="99"/>
      <c r="K17583" s="99"/>
      <c r="L17583" s="57"/>
      <c r="M17583" s="44"/>
      <c r="N17583" s="99"/>
      <c r="O17583" s="99"/>
      <c r="P17583" s="99"/>
      <c r="Q17583" s="99"/>
      <c r="R17583" s="99"/>
      <c r="S17583" s="99"/>
      <c r="T17583" s="99"/>
      <c r="U17583" s="99"/>
      <c r="V17583" s="99"/>
      <c r="W17583" s="99"/>
      <c r="X17583" s="99"/>
      <c r="Y17583" s="99"/>
      <c r="Z17583" s="99"/>
      <c r="AF17583" s="326"/>
    </row>
    <row r="17584" spans="1:32" x14ac:dyDescent="0.3">
      <c r="A17584" s="372" t="s">
        <v>3193</v>
      </c>
      <c r="B17584" s="372" t="s">
        <v>12354</v>
      </c>
      <c r="C17584" s="125" t="s">
        <v>12187</v>
      </c>
      <c r="D17584" s="32" t="s">
        <v>20621</v>
      </c>
      <c r="E17584" s="125" t="s">
        <v>5239</v>
      </c>
      <c r="F17584" s="125" t="s">
        <v>1236</v>
      </c>
      <c r="G17584" s="125" t="s">
        <v>1237</v>
      </c>
      <c r="AF17584" s="326"/>
    </row>
    <row r="17585" spans="1:32" x14ac:dyDescent="0.25">
      <c r="A17585" s="44" t="s">
        <v>3193</v>
      </c>
      <c r="B17585" s="44" t="s">
        <v>11161</v>
      </c>
      <c r="C17585" s="45" t="s">
        <v>11261</v>
      </c>
      <c r="D17585" s="46" t="s">
        <v>13037</v>
      </c>
      <c r="E17585" s="46">
        <v>46231</v>
      </c>
      <c r="AF17585" s="326"/>
    </row>
    <row r="17586" spans="1:32" x14ac:dyDescent="0.25">
      <c r="A17586" s="44" t="s">
        <v>3193</v>
      </c>
      <c r="B17586" s="92" t="s">
        <v>13084</v>
      </c>
      <c r="C17586" s="93" t="s">
        <v>13054</v>
      </c>
      <c r="D17586" s="93" t="s">
        <v>1250</v>
      </c>
      <c r="E17586" s="94">
        <v>47208</v>
      </c>
      <c r="F17586" s="93"/>
      <c r="G17586" s="93"/>
      <c r="H17586" s="93"/>
      <c r="I17586" s="99"/>
      <c r="J17586" s="99"/>
      <c r="K17586" s="99"/>
      <c r="L17586" s="99"/>
      <c r="M17586" s="99"/>
      <c r="N17586" s="99"/>
      <c r="O17586" s="99"/>
      <c r="P17586" s="99"/>
      <c r="Q17586" s="99"/>
      <c r="R17586" s="99"/>
      <c r="S17586" s="99"/>
      <c r="T17586" s="99"/>
      <c r="U17586" s="99"/>
      <c r="V17586" s="99"/>
      <c r="W17586" s="99"/>
      <c r="X17586" s="99"/>
      <c r="Y17586" s="99"/>
      <c r="Z17586" s="99"/>
      <c r="AF17586" s="326"/>
    </row>
    <row r="17587" spans="1:32" x14ac:dyDescent="0.25">
      <c r="A17587" s="44" t="s">
        <v>3193</v>
      </c>
      <c r="B17587" s="44" t="s">
        <v>2433</v>
      </c>
      <c r="C17587" s="45">
        <v>250106</v>
      </c>
      <c r="D17587" s="45" t="s">
        <v>12340</v>
      </c>
      <c r="E17587" s="45" t="s">
        <v>12896</v>
      </c>
      <c r="AF17587" s="326"/>
    </row>
    <row r="17588" spans="1:32" x14ac:dyDescent="0.25">
      <c r="A17588" s="44" t="s">
        <v>8874</v>
      </c>
      <c r="B17588" s="44" t="s">
        <v>20344</v>
      </c>
      <c r="C17588" s="45" t="s">
        <v>8813</v>
      </c>
      <c r="D17588" s="32" t="s">
        <v>12570</v>
      </c>
      <c r="E17588" s="46">
        <v>46387</v>
      </c>
      <c r="AF17588" s="326"/>
    </row>
    <row r="17589" spans="1:32" x14ac:dyDescent="0.3">
      <c r="A17589" s="57" t="s">
        <v>8625</v>
      </c>
      <c r="B17589" s="57" t="s">
        <v>2254</v>
      </c>
      <c r="C17589" s="62">
        <v>24030</v>
      </c>
      <c r="D17589" s="93" t="s">
        <v>5007</v>
      </c>
      <c r="E17589" s="60">
        <v>46326</v>
      </c>
      <c r="F17589" s="379"/>
      <c r="G17589" s="379"/>
      <c r="H17589" s="379"/>
      <c r="I17589" s="380"/>
      <c r="J17589" s="380"/>
      <c r="K17589" s="380"/>
      <c r="L17589" s="380"/>
      <c r="M17589" s="380"/>
      <c r="N17589" s="380"/>
      <c r="O17589" s="380"/>
      <c r="P17589" s="380"/>
      <c r="Q17589" s="380"/>
      <c r="R17589" s="380"/>
      <c r="S17589" s="380"/>
      <c r="T17589" s="380"/>
      <c r="U17589" s="380"/>
      <c r="V17589" s="380"/>
      <c r="W17589" s="380"/>
      <c r="X17589" s="380"/>
      <c r="Y17589" s="380"/>
      <c r="Z17589" s="380"/>
      <c r="AA17589" s="380"/>
      <c r="AF17589" s="326"/>
    </row>
    <row r="17590" spans="1:32" x14ac:dyDescent="0.3">
      <c r="A17590" s="372" t="s">
        <v>16851</v>
      </c>
      <c r="B17590" s="372" t="s">
        <v>5064</v>
      </c>
      <c r="C17590" s="125" t="s">
        <v>16873</v>
      </c>
      <c r="D17590" s="32" t="s">
        <v>20621</v>
      </c>
      <c r="E17590" s="125" t="s">
        <v>10638</v>
      </c>
      <c r="F17590" s="125" t="s">
        <v>1236</v>
      </c>
      <c r="G17590" s="125" t="s">
        <v>1236</v>
      </c>
      <c r="AF17590" s="326"/>
    </row>
    <row r="17591" spans="1:32" x14ac:dyDescent="0.25">
      <c r="A17591" s="44" t="s">
        <v>572</v>
      </c>
      <c r="B17591" s="44" t="s">
        <v>20368</v>
      </c>
      <c r="C17591" s="45" t="s">
        <v>5829</v>
      </c>
      <c r="D17591" s="32" t="s">
        <v>12570</v>
      </c>
      <c r="E17591" s="46">
        <v>46507</v>
      </c>
      <c r="AF17591" s="326"/>
    </row>
    <row r="17592" spans="1:32" x14ac:dyDescent="0.25">
      <c r="A17592" s="44" t="s">
        <v>14600</v>
      </c>
      <c r="B17592" s="44" t="s">
        <v>20365</v>
      </c>
      <c r="C17592" s="45" t="s">
        <v>14574</v>
      </c>
      <c r="D17592" s="32" t="s">
        <v>12570</v>
      </c>
      <c r="E17592" s="46">
        <v>46507</v>
      </c>
      <c r="AF17592" s="326"/>
    </row>
    <row r="17593" spans="1:32" x14ac:dyDescent="0.25">
      <c r="A17593" s="44" t="s">
        <v>20283</v>
      </c>
      <c r="B17593" s="44" t="s">
        <v>20353</v>
      </c>
      <c r="C17593" s="45" t="s">
        <v>20354</v>
      </c>
      <c r="D17593" s="32" t="s">
        <v>12570</v>
      </c>
      <c r="E17593" s="46">
        <v>46507</v>
      </c>
      <c r="AF17593" s="326"/>
    </row>
    <row r="17594" spans="1:32" x14ac:dyDescent="0.25">
      <c r="A17594" s="44" t="s">
        <v>17305</v>
      </c>
      <c r="B17594" s="44" t="s">
        <v>5620</v>
      </c>
      <c r="C17594" s="45">
        <v>250602</v>
      </c>
      <c r="D17594" s="45" t="s">
        <v>12340</v>
      </c>
      <c r="E17594" s="45" t="s">
        <v>8383</v>
      </c>
      <c r="AF17594" s="326"/>
    </row>
    <row r="17595" spans="1:32" x14ac:dyDescent="0.25">
      <c r="A17595" s="44" t="s">
        <v>7343</v>
      </c>
      <c r="B17595" s="44" t="s">
        <v>20364</v>
      </c>
      <c r="C17595" s="45" t="s">
        <v>7329</v>
      </c>
      <c r="D17595" s="32" t="s">
        <v>12570</v>
      </c>
      <c r="E17595" s="46">
        <v>46507</v>
      </c>
      <c r="AF17595" s="326"/>
    </row>
    <row r="17596" spans="1:32" x14ac:dyDescent="0.25">
      <c r="A17596" s="44" t="s">
        <v>11836</v>
      </c>
      <c r="B17596" s="44" t="s">
        <v>20347</v>
      </c>
      <c r="C17596" s="45" t="s">
        <v>11832</v>
      </c>
      <c r="D17596" s="32" t="s">
        <v>12570</v>
      </c>
      <c r="E17596" s="46">
        <v>46295</v>
      </c>
      <c r="AF17596" s="326"/>
    </row>
    <row r="17597" spans="1:32" x14ac:dyDescent="0.25">
      <c r="A17597" s="44" t="s">
        <v>582</v>
      </c>
      <c r="B17597" s="44" t="s">
        <v>20368</v>
      </c>
      <c r="C17597" s="45" t="s">
        <v>5829</v>
      </c>
      <c r="D17597" s="32" t="s">
        <v>12570</v>
      </c>
      <c r="E17597" s="46">
        <v>46507</v>
      </c>
      <c r="AF17597" s="326"/>
    </row>
    <row r="17598" spans="1:32" x14ac:dyDescent="0.25">
      <c r="A17598" s="44" t="s">
        <v>13815</v>
      </c>
      <c r="B17598" s="44" t="s">
        <v>5470</v>
      </c>
      <c r="C17598" s="45">
        <v>250604</v>
      </c>
      <c r="D17598" s="45" t="s">
        <v>12340</v>
      </c>
      <c r="E17598" s="45" t="s">
        <v>8383</v>
      </c>
      <c r="AF17598" s="326"/>
    </row>
    <row r="17599" spans="1:32" x14ac:dyDescent="0.25">
      <c r="A17599" s="44" t="s">
        <v>13815</v>
      </c>
      <c r="B17599" s="44" t="s">
        <v>5639</v>
      </c>
      <c r="C17599" s="45">
        <v>25010401</v>
      </c>
      <c r="D17599" s="45" t="s">
        <v>12340</v>
      </c>
      <c r="E17599" s="45" t="s">
        <v>13581</v>
      </c>
      <c r="AF17599" s="326"/>
    </row>
    <row r="17600" spans="1:32" x14ac:dyDescent="0.25">
      <c r="A17600" s="44" t="s">
        <v>13815</v>
      </c>
      <c r="B17600" s="44" t="s">
        <v>1733</v>
      </c>
      <c r="C17600" s="45">
        <v>250101</v>
      </c>
      <c r="D17600" s="45" t="s">
        <v>12340</v>
      </c>
      <c r="E17600" s="45" t="s">
        <v>13567</v>
      </c>
      <c r="AF17600" s="326"/>
    </row>
    <row r="17601" spans="1:32" x14ac:dyDescent="0.25">
      <c r="A17601" s="44" t="s">
        <v>2732</v>
      </c>
      <c r="B17601" s="44" t="s">
        <v>20401</v>
      </c>
      <c r="C17601" s="45" t="s">
        <v>14630</v>
      </c>
      <c r="D17601" s="32" t="s">
        <v>12570</v>
      </c>
      <c r="E17601" s="46">
        <v>46538</v>
      </c>
      <c r="AF17601" s="326"/>
    </row>
    <row r="17602" spans="1:32" x14ac:dyDescent="0.25">
      <c r="A17602" s="44" t="s">
        <v>10347</v>
      </c>
      <c r="B17602" s="92" t="s">
        <v>10390</v>
      </c>
      <c r="C17602" s="371" t="s">
        <v>10122</v>
      </c>
      <c r="D17602" s="146" t="s">
        <v>10389</v>
      </c>
      <c r="E17602" s="107">
        <v>45838</v>
      </c>
      <c r="F17602" s="93"/>
      <c r="G17602" s="93"/>
      <c r="H17602" s="93"/>
      <c r="I17602" s="99"/>
      <c r="J17602" s="99"/>
      <c r="K17602" s="99"/>
      <c r="L17602" s="57"/>
      <c r="M17602" s="44"/>
      <c r="N17602" s="99"/>
      <c r="O17602" s="99"/>
      <c r="P17602" s="99"/>
      <c r="Q17602" s="99"/>
      <c r="R17602" s="99"/>
      <c r="S17602" s="99"/>
      <c r="T17602" s="99"/>
      <c r="U17602" s="99"/>
      <c r="V17602" s="99"/>
      <c r="W17602" s="99"/>
      <c r="X17602" s="99"/>
      <c r="Y17602" s="99"/>
      <c r="Z17602" s="99"/>
      <c r="AF17602" s="326"/>
    </row>
    <row r="17603" spans="1:32" x14ac:dyDescent="0.3">
      <c r="A17603" s="354" t="s">
        <v>14406</v>
      </c>
      <c r="B17603" s="354" t="s">
        <v>14404</v>
      </c>
      <c r="C17603" s="356" t="s">
        <v>14405</v>
      </c>
      <c r="D17603" s="93" t="s">
        <v>1250</v>
      </c>
      <c r="E17603" s="355">
        <v>47267</v>
      </c>
      <c r="F17603" s="93"/>
      <c r="G17603" s="93"/>
      <c r="H17603" s="93"/>
      <c r="I17603" s="99"/>
      <c r="J17603" s="99"/>
      <c r="K17603" s="99"/>
      <c r="L17603" s="99"/>
      <c r="M17603" s="99"/>
      <c r="N17603" s="99"/>
      <c r="O17603" s="99"/>
      <c r="P17603" s="99"/>
      <c r="Q17603" s="99"/>
      <c r="R17603" s="99"/>
      <c r="S17603" s="99"/>
      <c r="T17603" s="99"/>
      <c r="U17603" s="99"/>
      <c r="V17603" s="99"/>
      <c r="W17603" s="99"/>
      <c r="X17603" s="99"/>
      <c r="Y17603" s="99"/>
      <c r="Z17603" s="99"/>
      <c r="AF17603" s="326"/>
    </row>
    <row r="17604" spans="1:32" x14ac:dyDescent="0.3">
      <c r="A17604" s="372" t="s">
        <v>16683</v>
      </c>
      <c r="B17604" s="372" t="s">
        <v>1842</v>
      </c>
      <c r="C17604" s="125" t="s">
        <v>16723</v>
      </c>
      <c r="D17604" s="32" t="s">
        <v>20621</v>
      </c>
      <c r="E17604" s="125" t="s">
        <v>12895</v>
      </c>
      <c r="F17604" s="125" t="s">
        <v>1236</v>
      </c>
      <c r="G17604" s="125" t="s">
        <v>1237</v>
      </c>
      <c r="AF17604" s="326"/>
    </row>
    <row r="17605" spans="1:32" x14ac:dyDescent="0.3">
      <c r="A17605" s="372" t="s">
        <v>16683</v>
      </c>
      <c r="B17605" s="372" t="s">
        <v>5064</v>
      </c>
      <c r="C17605" s="125" t="s">
        <v>16873</v>
      </c>
      <c r="D17605" s="32" t="s">
        <v>20621</v>
      </c>
      <c r="E17605" s="125" t="s">
        <v>10638</v>
      </c>
      <c r="F17605" s="125" t="s">
        <v>1236</v>
      </c>
      <c r="G17605" s="125" t="s">
        <v>1237</v>
      </c>
      <c r="AF17605" s="326"/>
    </row>
    <row r="17606" spans="1:32" x14ac:dyDescent="0.3">
      <c r="A17606" s="372" t="s">
        <v>16683</v>
      </c>
      <c r="B17606" s="372" t="s">
        <v>7464</v>
      </c>
      <c r="C17606" s="125" t="s">
        <v>20618</v>
      </c>
      <c r="D17606" s="32" t="s">
        <v>20621</v>
      </c>
      <c r="E17606" s="125" t="s">
        <v>10032</v>
      </c>
      <c r="F17606" s="125" t="s">
        <v>1236</v>
      </c>
      <c r="G17606" s="125" t="s">
        <v>1237</v>
      </c>
      <c r="AF17606" s="326"/>
    </row>
    <row r="17607" spans="1:32" x14ac:dyDescent="0.25">
      <c r="A17607" s="44" t="s">
        <v>1166</v>
      </c>
      <c r="B17607" s="92" t="s">
        <v>10390</v>
      </c>
      <c r="C17607" s="371" t="s">
        <v>10122</v>
      </c>
      <c r="D17607" s="146" t="s">
        <v>10389</v>
      </c>
      <c r="E17607" s="107">
        <v>45838</v>
      </c>
      <c r="F17607" s="93"/>
      <c r="G17607" s="93"/>
      <c r="H17607" s="93"/>
      <c r="I17607" s="99"/>
      <c r="J17607" s="99"/>
      <c r="K17607" s="99"/>
      <c r="L17607" s="57"/>
      <c r="M17607" s="44"/>
      <c r="N17607" s="99"/>
      <c r="O17607" s="99"/>
      <c r="P17607" s="99"/>
      <c r="Q17607" s="99"/>
      <c r="R17607" s="99"/>
      <c r="S17607" s="99"/>
      <c r="T17607" s="99"/>
      <c r="U17607" s="99"/>
      <c r="V17607" s="99"/>
      <c r="W17607" s="99"/>
      <c r="X17607" s="99"/>
      <c r="Y17607" s="99"/>
      <c r="Z17607" s="99"/>
      <c r="AF17607" s="326"/>
    </row>
    <row r="17608" spans="1:32" x14ac:dyDescent="0.25">
      <c r="A17608" s="120" t="s">
        <v>3188</v>
      </c>
      <c r="B17608" s="117" t="s">
        <v>2119</v>
      </c>
      <c r="C17608" s="106" t="s">
        <v>2120</v>
      </c>
      <c r="D17608" s="93" t="s">
        <v>1443</v>
      </c>
      <c r="E17608" s="115">
        <v>46568</v>
      </c>
      <c r="F17608" s="93"/>
      <c r="G17608" s="93"/>
      <c r="H17608" s="93"/>
      <c r="I17608" s="99"/>
      <c r="J17608" s="99"/>
      <c r="K17608" s="99"/>
      <c r="L17608" s="57"/>
      <c r="M17608" s="44"/>
      <c r="N17608" s="99"/>
      <c r="O17608" s="99"/>
      <c r="P17608" s="99"/>
      <c r="Q17608" s="99"/>
      <c r="R17608" s="99"/>
      <c r="S17608" s="99"/>
      <c r="T17608" s="99"/>
      <c r="U17608" s="99"/>
      <c r="V17608" s="99"/>
      <c r="W17608" s="99"/>
      <c r="X17608" s="99"/>
      <c r="Y17608" s="99"/>
      <c r="Z17608" s="99"/>
      <c r="AF17608" s="326"/>
    </row>
    <row r="17609" spans="1:32" x14ac:dyDescent="0.25">
      <c r="A17609" s="44" t="s">
        <v>3188</v>
      </c>
      <c r="B17609" s="44" t="s">
        <v>15979</v>
      </c>
      <c r="C17609" s="45" t="s">
        <v>15002</v>
      </c>
      <c r="D17609" s="93" t="s">
        <v>3876</v>
      </c>
      <c r="E17609" s="359">
        <f>DATE(2028,6,11)</f>
        <v>46915</v>
      </c>
      <c r="F17609" s="93"/>
      <c r="G17609" s="93"/>
      <c r="H17609" s="93"/>
      <c r="I17609" s="99"/>
      <c r="J17609" s="99"/>
      <c r="K17609" s="99"/>
      <c r="L17609" s="99"/>
      <c r="M17609" s="99"/>
      <c r="N17609" s="99"/>
      <c r="O17609" s="99"/>
      <c r="P17609" s="99"/>
      <c r="Q17609" s="99"/>
      <c r="R17609" s="99"/>
      <c r="S17609" s="99"/>
      <c r="T17609" s="99"/>
      <c r="U17609" s="99"/>
      <c r="V17609" s="99"/>
      <c r="W17609" s="99"/>
      <c r="X17609" s="99"/>
      <c r="Y17609" s="99"/>
      <c r="Z17609" s="99"/>
      <c r="AF17609" s="326"/>
    </row>
    <row r="17610" spans="1:32" x14ac:dyDescent="0.25">
      <c r="A17610" s="44" t="s">
        <v>4359</v>
      </c>
      <c r="B17610" s="44" t="s">
        <v>4360</v>
      </c>
      <c r="C17610" s="45" t="s">
        <v>4361</v>
      </c>
      <c r="D17610" s="45" t="s">
        <v>12177</v>
      </c>
      <c r="E17610" s="45" t="s">
        <v>4305</v>
      </c>
      <c r="F17610" s="93"/>
      <c r="G17610" s="93"/>
      <c r="H17610" s="93"/>
      <c r="I17610" s="99"/>
      <c r="J17610" s="99"/>
      <c r="K17610" s="99"/>
      <c r="L17610" s="99"/>
      <c r="M17610" s="99"/>
      <c r="N17610" s="99"/>
      <c r="O17610" s="99"/>
      <c r="P17610" s="99"/>
      <c r="Q17610" s="99"/>
      <c r="R17610" s="99"/>
      <c r="S17610" s="99"/>
      <c r="T17610" s="99"/>
      <c r="U17610" s="99"/>
      <c r="V17610" s="99"/>
      <c r="W17610" s="99"/>
      <c r="X17610" s="99"/>
      <c r="Y17610" s="99"/>
      <c r="Z17610" s="99"/>
      <c r="AF17610" s="326"/>
    </row>
    <row r="17611" spans="1:32" x14ac:dyDescent="0.25">
      <c r="A17611" s="44" t="s">
        <v>4359</v>
      </c>
      <c r="B17611" s="44" t="s">
        <v>4360</v>
      </c>
      <c r="C17611" s="45" t="s">
        <v>15192</v>
      </c>
      <c r="D17611" s="45" t="s">
        <v>12177</v>
      </c>
      <c r="E17611" s="45" t="s">
        <v>5640</v>
      </c>
      <c r="F17611" s="93"/>
      <c r="G17611" s="93"/>
      <c r="H17611" s="93"/>
      <c r="I17611" s="99"/>
      <c r="J17611" s="99"/>
      <c r="K17611" s="99"/>
      <c r="L17611" s="99"/>
      <c r="M17611" s="99"/>
      <c r="N17611" s="99"/>
      <c r="O17611" s="99"/>
      <c r="P17611" s="99"/>
      <c r="Q17611" s="99"/>
      <c r="R17611" s="99"/>
      <c r="S17611" s="99"/>
      <c r="T17611" s="99"/>
      <c r="U17611" s="99"/>
      <c r="V17611" s="99"/>
      <c r="W17611" s="99"/>
      <c r="X17611" s="99"/>
      <c r="Y17611" s="99"/>
      <c r="Z17611" s="99"/>
      <c r="AF17611" s="326"/>
    </row>
    <row r="17612" spans="1:32" x14ac:dyDescent="0.25">
      <c r="A17612" s="44" t="s">
        <v>4359</v>
      </c>
      <c r="B17612" s="44" t="s">
        <v>4360</v>
      </c>
      <c r="C17612" s="45" t="s">
        <v>15192</v>
      </c>
      <c r="D17612" s="93" t="s">
        <v>18817</v>
      </c>
      <c r="E17612" s="45" t="s">
        <v>5640</v>
      </c>
      <c r="F17612" s="379"/>
      <c r="G17612" s="379"/>
      <c r="H17612" s="379"/>
      <c r="I17612" s="380"/>
      <c r="J17612" s="380"/>
      <c r="K17612" s="380"/>
      <c r="L17612" s="380"/>
      <c r="M17612" s="380"/>
      <c r="N17612" s="380"/>
      <c r="O17612" s="380"/>
      <c r="P17612" s="380"/>
      <c r="Q17612" s="380"/>
      <c r="R17612" s="380"/>
      <c r="S17612" s="380"/>
      <c r="T17612" s="380"/>
      <c r="U17612" s="380"/>
      <c r="V17612" s="380"/>
      <c r="W17612" s="380"/>
      <c r="X17612" s="380"/>
      <c r="Y17612" s="380"/>
      <c r="Z17612" s="380"/>
      <c r="AA17612" s="380"/>
      <c r="AF17612" s="326"/>
    </row>
    <row r="17613" spans="1:32" x14ac:dyDescent="0.25">
      <c r="A17613" s="44" t="s">
        <v>4359</v>
      </c>
      <c r="B17613" s="44" t="s">
        <v>4360</v>
      </c>
      <c r="C17613" s="45" t="s">
        <v>4361</v>
      </c>
      <c r="D17613" s="45" t="s">
        <v>10697</v>
      </c>
      <c r="E17613" s="45" t="s">
        <v>4305</v>
      </c>
      <c r="F17613" s="93"/>
      <c r="G17613" s="93"/>
      <c r="H17613" s="93"/>
      <c r="I17613" s="99"/>
      <c r="J17613" s="99"/>
      <c r="K17613" s="99"/>
      <c r="L17613" s="57"/>
      <c r="M17613" s="44"/>
      <c r="N17613" s="99"/>
      <c r="O17613" s="99"/>
      <c r="P17613" s="99"/>
      <c r="Q17613" s="99"/>
      <c r="R17613" s="99"/>
      <c r="S17613" s="99"/>
      <c r="T17613" s="99"/>
      <c r="U17613" s="99"/>
      <c r="V17613" s="99"/>
      <c r="W17613" s="99"/>
      <c r="X17613" s="99"/>
      <c r="Y17613" s="99"/>
      <c r="Z17613" s="99"/>
      <c r="AF17613" s="326"/>
    </row>
    <row r="17614" spans="1:32" x14ac:dyDescent="0.25">
      <c r="A17614" s="44" t="s">
        <v>6681</v>
      </c>
      <c r="B17614" s="44" t="s">
        <v>6682</v>
      </c>
      <c r="C17614" s="45" t="s">
        <v>6683</v>
      </c>
      <c r="D17614" s="45" t="s">
        <v>1250</v>
      </c>
      <c r="E17614" s="46">
        <v>46439</v>
      </c>
      <c r="F17614" s="93"/>
      <c r="G17614" s="93" t="s">
        <v>1237</v>
      </c>
      <c r="H17614" s="93" t="s">
        <v>1237</v>
      </c>
      <c r="I17614" s="99"/>
      <c r="J17614" s="99"/>
      <c r="K17614" s="99"/>
      <c r="L17614" s="57"/>
      <c r="M17614" s="44"/>
      <c r="N17614" s="99"/>
      <c r="O17614" s="99"/>
      <c r="P17614" s="99"/>
      <c r="Q17614" s="99"/>
      <c r="R17614" s="99"/>
      <c r="S17614" s="99"/>
      <c r="T17614" s="99"/>
      <c r="U17614" s="99"/>
      <c r="V17614" s="99"/>
      <c r="W17614" s="99"/>
      <c r="X17614" s="99"/>
      <c r="Y17614" s="99"/>
      <c r="Z17614" s="99"/>
      <c r="AF17614" s="326"/>
    </row>
    <row r="17615" spans="1:32" x14ac:dyDescent="0.25">
      <c r="A17615" s="44" t="s">
        <v>19888</v>
      </c>
      <c r="B17615" s="44" t="s">
        <v>18865</v>
      </c>
      <c r="C17615" s="45">
        <v>25020101</v>
      </c>
      <c r="D17615" s="45" t="s">
        <v>12340</v>
      </c>
      <c r="E17615" s="45" t="s">
        <v>10021</v>
      </c>
      <c r="AF17615" s="326"/>
    </row>
    <row r="17616" spans="1:32" x14ac:dyDescent="0.25">
      <c r="A17616" s="44" t="s">
        <v>17306</v>
      </c>
      <c r="B17616" s="44" t="s">
        <v>967</v>
      </c>
      <c r="C17616" s="45">
        <v>250601</v>
      </c>
      <c r="D17616" s="45" t="s">
        <v>12340</v>
      </c>
      <c r="E17616" s="45" t="s">
        <v>16905</v>
      </c>
      <c r="AF17616" s="326"/>
    </row>
    <row r="17617" spans="1:32" x14ac:dyDescent="0.25">
      <c r="A17617" s="44" t="s">
        <v>17306</v>
      </c>
      <c r="B17617" s="44" t="s">
        <v>5447</v>
      </c>
      <c r="C17617" s="45">
        <v>250802</v>
      </c>
      <c r="D17617" s="45" t="s">
        <v>12340</v>
      </c>
      <c r="E17617" s="45" t="s">
        <v>10682</v>
      </c>
      <c r="AF17617" s="326"/>
    </row>
    <row r="17618" spans="1:32" x14ac:dyDescent="0.25">
      <c r="A17618" s="44" t="s">
        <v>11746</v>
      </c>
      <c r="B17618" s="44" t="s">
        <v>10031</v>
      </c>
      <c r="C17618" s="45">
        <v>240101</v>
      </c>
      <c r="D17618" s="45" t="s">
        <v>12340</v>
      </c>
      <c r="E17618" s="45" t="s">
        <v>10032</v>
      </c>
      <c r="AF17618" s="326"/>
    </row>
    <row r="17619" spans="1:32" x14ac:dyDescent="0.25">
      <c r="A17619" s="44" t="s">
        <v>5725</v>
      </c>
      <c r="B17619" s="44" t="s">
        <v>2433</v>
      </c>
      <c r="C17619" s="45">
        <v>220105</v>
      </c>
      <c r="D17619" s="45" t="s">
        <v>12340</v>
      </c>
      <c r="E17619" s="45" t="s">
        <v>2686</v>
      </c>
      <c r="AF17619" s="326"/>
    </row>
    <row r="17620" spans="1:32" x14ac:dyDescent="0.25">
      <c r="A17620" s="256" t="s">
        <v>6018</v>
      </c>
      <c r="B17620" s="256" t="s">
        <v>6019</v>
      </c>
      <c r="C17620" s="53" t="s">
        <v>6020</v>
      </c>
      <c r="D17620" s="93" t="s">
        <v>5891</v>
      </c>
      <c r="E17620" s="257">
        <v>46566</v>
      </c>
      <c r="F17620" s="93"/>
      <c r="G17620" s="93"/>
      <c r="H17620" s="93"/>
      <c r="I17620" s="99"/>
      <c r="J17620" s="99"/>
      <c r="K17620" s="99"/>
      <c r="L17620" s="99"/>
      <c r="M17620" s="99"/>
      <c r="N17620" s="99"/>
      <c r="O17620" s="99"/>
      <c r="P17620" s="99"/>
      <c r="Q17620" s="99"/>
      <c r="R17620" s="99"/>
      <c r="S17620" s="99"/>
      <c r="T17620" s="99"/>
      <c r="U17620" s="99"/>
      <c r="V17620" s="99"/>
      <c r="W17620" s="99"/>
      <c r="X17620" s="99"/>
      <c r="Y17620" s="99"/>
      <c r="Z17620" s="99"/>
      <c r="AF17620" s="326"/>
    </row>
    <row r="17621" spans="1:32" x14ac:dyDescent="0.25">
      <c r="A17621" s="44" t="s">
        <v>6018</v>
      </c>
      <c r="B17621" s="44" t="s">
        <v>969</v>
      </c>
      <c r="C17621" s="45">
        <v>23060202</v>
      </c>
      <c r="D17621" s="45" t="s">
        <v>12340</v>
      </c>
      <c r="E17621" s="45" t="s">
        <v>4471</v>
      </c>
      <c r="AF17621" s="326"/>
    </row>
    <row r="17622" spans="1:32" x14ac:dyDescent="0.25">
      <c r="A17622" s="44" t="s">
        <v>6018</v>
      </c>
      <c r="B17622" s="44" t="s">
        <v>210</v>
      </c>
      <c r="C17622" s="45">
        <v>241001</v>
      </c>
      <c r="D17622" s="45" t="s">
        <v>12340</v>
      </c>
      <c r="E17622" s="45" t="s">
        <v>5650</v>
      </c>
      <c r="AF17622" s="326"/>
    </row>
    <row r="17623" spans="1:32" x14ac:dyDescent="0.25">
      <c r="A17623" s="44" t="s">
        <v>7622</v>
      </c>
      <c r="B17623" s="44" t="s">
        <v>3598</v>
      </c>
      <c r="C17623" s="45">
        <v>230301</v>
      </c>
      <c r="D17623" s="45" t="s">
        <v>12340</v>
      </c>
      <c r="E17623" s="45" t="s">
        <v>5580</v>
      </c>
      <c r="AF17623" s="326"/>
    </row>
    <row r="17624" spans="1:32" x14ac:dyDescent="0.25">
      <c r="A17624" s="256" t="s">
        <v>7415</v>
      </c>
      <c r="B17624" s="256" t="s">
        <v>5904</v>
      </c>
      <c r="C17624" s="53" t="s">
        <v>7452</v>
      </c>
      <c r="D17624" s="93" t="s">
        <v>5891</v>
      </c>
      <c r="E17624" s="257">
        <v>46569</v>
      </c>
      <c r="F17624" s="93"/>
      <c r="G17624" s="93"/>
      <c r="H17624" s="93"/>
      <c r="I17624" s="99"/>
      <c r="J17624" s="99"/>
      <c r="K17624" s="99"/>
      <c r="L17624" s="99"/>
      <c r="M17624" s="99"/>
      <c r="N17624" s="99"/>
      <c r="O17624" s="99"/>
      <c r="P17624" s="99"/>
      <c r="Q17624" s="99"/>
      <c r="R17624" s="99"/>
      <c r="S17624" s="99"/>
      <c r="T17624" s="99"/>
      <c r="U17624" s="99"/>
      <c r="V17624" s="99"/>
      <c r="W17624" s="99"/>
      <c r="X17624" s="99"/>
      <c r="Y17624" s="99"/>
      <c r="Z17624" s="99"/>
      <c r="AF17624" s="326"/>
    </row>
    <row r="17625" spans="1:32" x14ac:dyDescent="0.25">
      <c r="A17625" s="44" t="s">
        <v>11747</v>
      </c>
      <c r="B17625" s="44" t="s">
        <v>3598</v>
      </c>
      <c r="C17625" s="45">
        <v>240301</v>
      </c>
      <c r="D17625" s="45" t="s">
        <v>12340</v>
      </c>
      <c r="E17625" s="45" t="s">
        <v>10032</v>
      </c>
      <c r="AF17625" s="326"/>
    </row>
    <row r="17626" spans="1:32" x14ac:dyDescent="0.25">
      <c r="A17626" s="135" t="s">
        <v>6713</v>
      </c>
      <c r="B17626" s="135" t="s">
        <v>6709</v>
      </c>
      <c r="C17626" s="97" t="s">
        <v>6714</v>
      </c>
      <c r="D17626" s="93" t="s">
        <v>1250</v>
      </c>
      <c r="E17626" s="94">
        <v>46447</v>
      </c>
      <c r="F17626" s="93"/>
      <c r="G17626" s="93"/>
      <c r="H17626" s="93"/>
      <c r="I17626" s="99"/>
      <c r="J17626" s="99"/>
      <c r="K17626" s="99"/>
      <c r="L17626" s="57"/>
      <c r="M17626" s="44"/>
      <c r="N17626" s="99"/>
      <c r="O17626" s="99"/>
      <c r="P17626" s="99"/>
      <c r="Q17626" s="99"/>
      <c r="R17626" s="99"/>
      <c r="S17626" s="99"/>
      <c r="T17626" s="99"/>
      <c r="U17626" s="99"/>
      <c r="V17626" s="99"/>
      <c r="W17626" s="99"/>
      <c r="X17626" s="99"/>
      <c r="Y17626" s="99"/>
      <c r="Z17626" s="99"/>
      <c r="AF17626" s="326"/>
    </row>
    <row r="17627" spans="1:32" ht="14.4" x14ac:dyDescent="0.3">
      <c r="A17627" s="385" t="s">
        <v>14758</v>
      </c>
      <c r="B17627" s="385" t="s">
        <v>18635</v>
      </c>
      <c r="C17627" s="387" t="s">
        <v>18639</v>
      </c>
      <c r="D17627" s="93" t="s">
        <v>5007</v>
      </c>
      <c r="E17627" s="389" t="s">
        <v>10500</v>
      </c>
      <c r="AF17627" s="326"/>
    </row>
    <row r="17628" spans="1:32" x14ac:dyDescent="0.25">
      <c r="A17628" s="44" t="s">
        <v>14758</v>
      </c>
      <c r="B17628" s="44" t="s">
        <v>13129</v>
      </c>
      <c r="C17628" s="45">
        <v>36.25</v>
      </c>
      <c r="D17628" s="45" t="s">
        <v>13565</v>
      </c>
      <c r="E17628" s="46">
        <v>47664</v>
      </c>
      <c r="F17628" s="45" t="s">
        <v>1384</v>
      </c>
      <c r="G17628" s="93"/>
      <c r="H17628" s="93"/>
      <c r="I17628" s="99"/>
      <c r="J17628" s="99"/>
      <c r="K17628" s="99"/>
      <c r="L17628" s="99"/>
      <c r="M17628" s="99"/>
      <c r="N17628" s="99"/>
      <c r="O17628" s="99"/>
      <c r="P17628" s="99"/>
      <c r="Q17628" s="99"/>
      <c r="R17628" s="99"/>
      <c r="S17628" s="99"/>
      <c r="T17628" s="99"/>
      <c r="U17628" s="99"/>
      <c r="V17628" s="99"/>
      <c r="W17628" s="99"/>
      <c r="X17628" s="99"/>
      <c r="Y17628" s="99"/>
      <c r="Z17628" s="99"/>
      <c r="AF17628" s="326"/>
    </row>
    <row r="17629" spans="1:32" x14ac:dyDescent="0.25">
      <c r="A17629" s="44" t="s">
        <v>14758</v>
      </c>
      <c r="B17629" s="44" t="s">
        <v>1944</v>
      </c>
      <c r="C17629" s="45" t="s">
        <v>17783</v>
      </c>
      <c r="D17629" s="46" t="s">
        <v>13037</v>
      </c>
      <c r="E17629" s="46">
        <v>46274</v>
      </c>
      <c r="AF17629" s="326"/>
    </row>
    <row r="17630" spans="1:32" x14ac:dyDescent="0.25">
      <c r="A17630" s="44" t="s">
        <v>13816</v>
      </c>
      <c r="B17630" s="44" t="s">
        <v>1733</v>
      </c>
      <c r="C17630" s="45">
        <v>250101</v>
      </c>
      <c r="D17630" s="45" t="s">
        <v>12340</v>
      </c>
      <c r="E17630" s="45" t="s">
        <v>13567</v>
      </c>
      <c r="AF17630" s="326"/>
    </row>
    <row r="17631" spans="1:32" x14ac:dyDescent="0.25">
      <c r="A17631" s="44" t="s">
        <v>7344</v>
      </c>
      <c r="B17631" s="44" t="s">
        <v>20364</v>
      </c>
      <c r="C17631" s="45" t="s">
        <v>7329</v>
      </c>
      <c r="D17631" s="32" t="s">
        <v>12570</v>
      </c>
      <c r="E17631" s="46">
        <v>46507</v>
      </c>
      <c r="AF17631" s="326"/>
    </row>
    <row r="17632" spans="1:32" x14ac:dyDescent="0.3">
      <c r="A17632" s="372" t="s">
        <v>17570</v>
      </c>
      <c r="B17632" s="372" t="s">
        <v>5061</v>
      </c>
      <c r="C17632" s="125" t="s">
        <v>17483</v>
      </c>
      <c r="D17632" s="32" t="s">
        <v>20621</v>
      </c>
      <c r="E17632" s="125" t="s">
        <v>5246</v>
      </c>
      <c r="F17632" s="125" t="s">
        <v>1236</v>
      </c>
      <c r="G17632" s="125" t="s">
        <v>1237</v>
      </c>
      <c r="AF17632" s="326"/>
    </row>
    <row r="17633" spans="1:32" x14ac:dyDescent="0.25">
      <c r="A17633" s="44" t="s">
        <v>17570</v>
      </c>
      <c r="B17633" s="44" t="s">
        <v>20365</v>
      </c>
      <c r="C17633" s="45" t="s">
        <v>20366</v>
      </c>
      <c r="D17633" s="32" t="s">
        <v>12570</v>
      </c>
      <c r="E17633" s="46">
        <v>46507</v>
      </c>
      <c r="AF17633" s="326"/>
    </row>
    <row r="17634" spans="1:32" x14ac:dyDescent="0.25">
      <c r="A17634" s="44" t="s">
        <v>8664</v>
      </c>
      <c r="B17634" s="44" t="s">
        <v>20341</v>
      </c>
      <c r="C17634" s="45" t="s">
        <v>8654</v>
      </c>
      <c r="D17634" s="32" t="s">
        <v>12570</v>
      </c>
      <c r="E17634" s="46">
        <v>46326</v>
      </c>
      <c r="AF17634" s="326"/>
    </row>
    <row r="17635" spans="1:32" x14ac:dyDescent="0.3">
      <c r="A17635" s="57" t="s">
        <v>4195</v>
      </c>
      <c r="B17635" s="57" t="s">
        <v>2254</v>
      </c>
      <c r="C17635" s="62">
        <v>24030</v>
      </c>
      <c r="D17635" s="93" t="s">
        <v>5007</v>
      </c>
      <c r="E17635" s="60">
        <v>46326</v>
      </c>
      <c r="F17635" s="379"/>
      <c r="G17635" s="379"/>
      <c r="H17635" s="379"/>
      <c r="I17635" s="380"/>
      <c r="J17635" s="380"/>
      <c r="K17635" s="380"/>
      <c r="L17635" s="380"/>
      <c r="M17635" s="380"/>
      <c r="N17635" s="380"/>
      <c r="O17635" s="380"/>
      <c r="P17635" s="380"/>
      <c r="Q17635" s="380"/>
      <c r="R17635" s="380"/>
      <c r="S17635" s="380"/>
      <c r="T17635" s="380"/>
      <c r="U17635" s="380"/>
      <c r="V17635" s="380"/>
      <c r="W17635" s="380"/>
      <c r="X17635" s="380"/>
      <c r="Y17635" s="380"/>
      <c r="Z17635" s="380"/>
      <c r="AA17635" s="380"/>
      <c r="AF17635" s="326"/>
    </row>
    <row r="17636" spans="1:32" x14ac:dyDescent="0.25">
      <c r="A17636" s="57" t="s">
        <v>3840</v>
      </c>
      <c r="B17636" s="92" t="s">
        <v>3862</v>
      </c>
      <c r="C17636" s="93" t="s">
        <v>3860</v>
      </c>
      <c r="D17636" s="93" t="s">
        <v>3861</v>
      </c>
      <c r="E17636" s="94">
        <v>46203</v>
      </c>
      <c r="F17636" s="93"/>
      <c r="G17636" s="93"/>
      <c r="H17636" s="93"/>
      <c r="I17636" s="99"/>
      <c r="J17636" s="99"/>
      <c r="K17636" s="99"/>
      <c r="L17636" s="57"/>
      <c r="M17636" s="44"/>
      <c r="N17636" s="99"/>
      <c r="O17636" s="99"/>
      <c r="P17636" s="99"/>
      <c r="Q17636" s="99"/>
      <c r="R17636" s="99"/>
      <c r="S17636" s="99"/>
      <c r="T17636" s="99"/>
      <c r="U17636" s="99"/>
      <c r="V17636" s="99"/>
      <c r="W17636" s="99"/>
      <c r="X17636" s="99"/>
      <c r="Y17636" s="99"/>
      <c r="Z17636" s="99"/>
      <c r="AA17636" s="380"/>
      <c r="AF17636" s="326"/>
    </row>
    <row r="17637" spans="1:32" x14ac:dyDescent="0.25">
      <c r="A17637" s="67" t="s">
        <v>7416</v>
      </c>
      <c r="B17637" s="256" t="s">
        <v>7398</v>
      </c>
      <c r="C17637" s="53" t="s">
        <v>7453</v>
      </c>
      <c r="D17637" s="93" t="s">
        <v>5891</v>
      </c>
      <c r="E17637" s="257">
        <v>46824</v>
      </c>
      <c r="F17637" s="93"/>
      <c r="G17637" s="93"/>
      <c r="H17637" s="93"/>
      <c r="I17637" s="99"/>
      <c r="J17637" s="99"/>
      <c r="K17637" s="99"/>
      <c r="L17637" s="99"/>
      <c r="M17637" s="99"/>
      <c r="N17637" s="99"/>
      <c r="O17637" s="99"/>
      <c r="P17637" s="99"/>
      <c r="Q17637" s="99"/>
      <c r="R17637" s="99"/>
      <c r="S17637" s="99"/>
      <c r="T17637" s="99"/>
      <c r="U17637" s="99"/>
      <c r="V17637" s="99"/>
      <c r="W17637" s="99"/>
      <c r="X17637" s="99"/>
      <c r="Y17637" s="99"/>
      <c r="Z17637" s="99"/>
      <c r="AF17637" s="326"/>
    </row>
    <row r="17638" spans="1:32" x14ac:dyDescent="0.25">
      <c r="A17638" s="44" t="s">
        <v>913</v>
      </c>
      <c r="B17638" s="44" t="s">
        <v>13127</v>
      </c>
      <c r="C17638" s="45">
        <v>13.25</v>
      </c>
      <c r="D17638" s="45" t="s">
        <v>13565</v>
      </c>
      <c r="E17638" s="46">
        <v>47664</v>
      </c>
      <c r="F17638" s="45"/>
      <c r="G17638" s="93"/>
      <c r="H17638" s="93"/>
      <c r="I17638" s="99"/>
      <c r="J17638" s="99"/>
      <c r="K17638" s="99"/>
      <c r="L17638" s="99"/>
      <c r="M17638" s="99"/>
      <c r="N17638" s="99"/>
      <c r="O17638" s="99"/>
      <c r="P17638" s="99"/>
      <c r="Q17638" s="99"/>
      <c r="R17638" s="99"/>
      <c r="S17638" s="99"/>
      <c r="T17638" s="99"/>
      <c r="U17638" s="99"/>
      <c r="V17638" s="99"/>
      <c r="W17638" s="99"/>
      <c r="X17638" s="99"/>
      <c r="Y17638" s="99"/>
      <c r="Z17638" s="99"/>
      <c r="AF17638" s="326"/>
    </row>
    <row r="17639" spans="1:32" x14ac:dyDescent="0.25">
      <c r="A17639" s="44" t="s">
        <v>913</v>
      </c>
      <c r="B17639" s="44" t="s">
        <v>13145</v>
      </c>
      <c r="C17639" s="45">
        <v>20.25</v>
      </c>
      <c r="D17639" s="45" t="s">
        <v>13565</v>
      </c>
      <c r="E17639" s="46">
        <v>47664</v>
      </c>
      <c r="F17639" s="45"/>
      <c r="G17639" s="93"/>
      <c r="H17639" s="93"/>
      <c r="I17639" s="99"/>
      <c r="J17639" s="99"/>
      <c r="K17639" s="99"/>
      <c r="L17639" s="99"/>
      <c r="M17639" s="99"/>
      <c r="N17639" s="99"/>
      <c r="O17639" s="99"/>
      <c r="P17639" s="99"/>
      <c r="Q17639" s="99"/>
      <c r="R17639" s="99"/>
      <c r="S17639" s="99"/>
      <c r="T17639" s="99"/>
      <c r="U17639" s="99"/>
      <c r="V17639" s="99"/>
      <c r="W17639" s="99"/>
      <c r="X17639" s="99"/>
      <c r="Y17639" s="99"/>
      <c r="Z17639" s="99"/>
      <c r="AF17639" s="326"/>
    </row>
    <row r="17640" spans="1:32" x14ac:dyDescent="0.25">
      <c r="A17640" s="44" t="s">
        <v>19889</v>
      </c>
      <c r="B17640" s="44" t="s">
        <v>2433</v>
      </c>
      <c r="C17640" s="45">
        <v>220105</v>
      </c>
      <c r="D17640" s="45" t="s">
        <v>12340</v>
      </c>
      <c r="E17640" s="45" t="s">
        <v>2686</v>
      </c>
      <c r="AF17640" s="326"/>
    </row>
    <row r="17641" spans="1:32" x14ac:dyDescent="0.25">
      <c r="A17641" s="44" t="s">
        <v>19889</v>
      </c>
      <c r="B17641" s="44" t="s">
        <v>3156</v>
      </c>
      <c r="C17641" s="45">
        <v>230904</v>
      </c>
      <c r="D17641" s="45" t="s">
        <v>12340</v>
      </c>
      <c r="E17641" s="45" t="s">
        <v>8524</v>
      </c>
      <c r="AF17641" s="326"/>
    </row>
    <row r="17642" spans="1:32" x14ac:dyDescent="0.25">
      <c r="A17642" s="44" t="s">
        <v>19889</v>
      </c>
      <c r="B17642" s="44" t="s">
        <v>5447</v>
      </c>
      <c r="C17642" s="45">
        <v>240804</v>
      </c>
      <c r="D17642" s="45" t="s">
        <v>12340</v>
      </c>
      <c r="E17642" s="45" t="s">
        <v>12234</v>
      </c>
      <c r="AF17642" s="326"/>
    </row>
    <row r="17643" spans="1:32" x14ac:dyDescent="0.25">
      <c r="A17643" s="44" t="s">
        <v>3873</v>
      </c>
      <c r="B17643" s="44" t="s">
        <v>20343</v>
      </c>
      <c r="C17643" s="45" t="s">
        <v>14521</v>
      </c>
      <c r="D17643" s="32" t="s">
        <v>12570</v>
      </c>
      <c r="E17643" s="46">
        <v>46387</v>
      </c>
      <c r="AF17643" s="326"/>
    </row>
    <row r="17644" spans="1:32" x14ac:dyDescent="0.25">
      <c r="A17644" s="102" t="s">
        <v>3873</v>
      </c>
      <c r="B17644" s="92" t="s">
        <v>12227</v>
      </c>
      <c r="C17644" s="93" t="s">
        <v>12228</v>
      </c>
      <c r="D17644" s="93" t="s">
        <v>1250</v>
      </c>
      <c r="E17644" s="94">
        <v>46317</v>
      </c>
      <c r="F17644" s="93"/>
      <c r="G17644" s="93"/>
      <c r="H17644" s="93"/>
      <c r="I17644" s="99"/>
      <c r="J17644" s="99"/>
      <c r="K17644" s="99"/>
      <c r="L17644" s="57"/>
      <c r="M17644" s="44"/>
      <c r="N17644" s="99"/>
      <c r="O17644" s="99"/>
      <c r="P17644" s="99"/>
      <c r="Q17644" s="99"/>
      <c r="R17644" s="99"/>
      <c r="S17644" s="99"/>
      <c r="T17644" s="99"/>
      <c r="U17644" s="99"/>
      <c r="V17644" s="99"/>
      <c r="W17644" s="99"/>
      <c r="X17644" s="99"/>
      <c r="Y17644" s="99"/>
      <c r="Z17644" s="99"/>
      <c r="AA17644" s="380"/>
      <c r="AF17644" s="326"/>
    </row>
    <row r="17645" spans="1:32" x14ac:dyDescent="0.3">
      <c r="A17645" s="372" t="s">
        <v>12090</v>
      </c>
      <c r="B17645" s="372" t="s">
        <v>12354</v>
      </c>
      <c r="C17645" s="125" t="s">
        <v>12187</v>
      </c>
      <c r="D17645" s="32" t="s">
        <v>20621</v>
      </c>
      <c r="E17645" s="125" t="s">
        <v>5239</v>
      </c>
      <c r="F17645" s="125" t="s">
        <v>1236</v>
      </c>
      <c r="G17645" s="125" t="s">
        <v>1237</v>
      </c>
      <c r="AF17645" s="326"/>
    </row>
    <row r="17646" spans="1:32" x14ac:dyDescent="0.3">
      <c r="A17646" s="372" t="s">
        <v>12090</v>
      </c>
      <c r="B17646" s="372" t="s">
        <v>12348</v>
      </c>
      <c r="C17646" s="125" t="s">
        <v>12188</v>
      </c>
      <c r="D17646" s="32" t="s">
        <v>20621</v>
      </c>
      <c r="E17646" s="125" t="s">
        <v>5239</v>
      </c>
      <c r="F17646" s="125" t="s">
        <v>1236</v>
      </c>
      <c r="G17646" s="125" t="s">
        <v>1237</v>
      </c>
      <c r="AF17646" s="326"/>
    </row>
    <row r="17647" spans="1:32" x14ac:dyDescent="0.25">
      <c r="A17647" s="44" t="s">
        <v>9757</v>
      </c>
      <c r="B17647" s="44" t="s">
        <v>16402</v>
      </c>
      <c r="C17647" s="45" t="s">
        <v>5422</v>
      </c>
      <c r="D17647" s="93" t="s">
        <v>3876</v>
      </c>
      <c r="E17647" s="359">
        <f>DATE(2026,11,29)</f>
        <v>46355</v>
      </c>
      <c r="F17647" s="93"/>
      <c r="G17647" s="93"/>
      <c r="H17647" s="93"/>
      <c r="I17647" s="99"/>
      <c r="J17647" s="99"/>
      <c r="K17647" s="99"/>
      <c r="L17647" s="99"/>
      <c r="M17647" s="99"/>
      <c r="N17647" s="99"/>
      <c r="O17647" s="99"/>
      <c r="P17647" s="99"/>
      <c r="Q17647" s="99"/>
      <c r="R17647" s="99"/>
      <c r="S17647" s="99"/>
      <c r="T17647" s="99"/>
      <c r="U17647" s="99"/>
      <c r="V17647" s="99"/>
      <c r="W17647" s="99"/>
      <c r="X17647" s="99"/>
      <c r="Y17647" s="99"/>
      <c r="Z17647" s="99"/>
      <c r="AA17647" s="380"/>
      <c r="AF17647" s="326"/>
    </row>
    <row r="17648" spans="1:32" x14ac:dyDescent="0.25">
      <c r="A17648" s="44" t="s">
        <v>18229</v>
      </c>
      <c r="B17648" s="44" t="s">
        <v>18230</v>
      </c>
      <c r="C17648" s="45" t="s">
        <v>18487</v>
      </c>
      <c r="D17648" s="93" t="s">
        <v>3876</v>
      </c>
      <c r="E17648" s="359">
        <f>DATE(2029,12,8)</f>
        <v>47460</v>
      </c>
      <c r="F17648" s="93"/>
      <c r="G17648" s="93"/>
      <c r="H17648" s="93"/>
      <c r="I17648" s="99"/>
      <c r="J17648" s="99"/>
      <c r="K17648" s="99"/>
      <c r="L17648" s="99"/>
      <c r="M17648" s="99"/>
      <c r="N17648" s="99"/>
      <c r="O17648" s="99"/>
      <c r="P17648" s="99"/>
      <c r="Q17648" s="99"/>
      <c r="R17648" s="99"/>
      <c r="S17648" s="99"/>
      <c r="T17648" s="99"/>
      <c r="U17648" s="99"/>
      <c r="V17648" s="99"/>
      <c r="W17648" s="99"/>
      <c r="X17648" s="99"/>
      <c r="Y17648" s="99"/>
      <c r="Z17648" s="99"/>
      <c r="AF17648" s="326"/>
    </row>
    <row r="17649" spans="1:32" x14ac:dyDescent="0.25">
      <c r="A17649" s="44" t="s">
        <v>11748</v>
      </c>
      <c r="B17649" s="44" t="s">
        <v>10031</v>
      </c>
      <c r="C17649" s="45">
        <v>240101</v>
      </c>
      <c r="D17649" s="45" t="s">
        <v>12340</v>
      </c>
      <c r="E17649" s="45" t="s">
        <v>10032</v>
      </c>
      <c r="AF17649" s="326"/>
    </row>
    <row r="17650" spans="1:32" x14ac:dyDescent="0.25">
      <c r="A17650" s="256" t="s">
        <v>1167</v>
      </c>
      <c r="B17650" s="256" t="s">
        <v>15247</v>
      </c>
      <c r="C17650" s="53" t="s">
        <v>15445</v>
      </c>
      <c r="D17650" s="93" t="s">
        <v>5891</v>
      </c>
      <c r="E17650" s="257">
        <v>47502</v>
      </c>
      <c r="F17650" s="93"/>
      <c r="G17650" s="93"/>
      <c r="H17650" s="93"/>
      <c r="I17650" s="99"/>
      <c r="J17650" s="99"/>
      <c r="K17650" s="99"/>
      <c r="L17650" s="99"/>
      <c r="M17650" s="99"/>
      <c r="N17650" s="99"/>
      <c r="O17650" s="99"/>
      <c r="P17650" s="99"/>
      <c r="Q17650" s="99"/>
      <c r="R17650" s="99"/>
      <c r="S17650" s="99"/>
      <c r="T17650" s="99"/>
      <c r="U17650" s="99"/>
      <c r="V17650" s="99"/>
      <c r="W17650" s="99"/>
      <c r="X17650" s="99"/>
      <c r="Y17650" s="99"/>
      <c r="Z17650" s="99"/>
      <c r="AF17650" s="326"/>
    </row>
    <row r="17651" spans="1:32" x14ac:dyDescent="0.25">
      <c r="A17651" s="44" t="s">
        <v>1167</v>
      </c>
      <c r="B17651" s="44" t="s">
        <v>18840</v>
      </c>
      <c r="C17651" s="45">
        <v>260202</v>
      </c>
      <c r="D17651" s="45" t="s">
        <v>12340</v>
      </c>
      <c r="E17651" s="45" t="s">
        <v>10021</v>
      </c>
      <c r="AF17651" s="326"/>
    </row>
    <row r="17652" spans="1:32" x14ac:dyDescent="0.25">
      <c r="A17652" s="44" t="s">
        <v>1167</v>
      </c>
      <c r="B17652" s="44" t="s">
        <v>986</v>
      </c>
      <c r="C17652" s="45">
        <v>240303</v>
      </c>
      <c r="D17652" s="45" t="s">
        <v>12340</v>
      </c>
      <c r="E17652" s="45" t="s">
        <v>2686</v>
      </c>
      <c r="AF17652" s="326"/>
    </row>
    <row r="17653" spans="1:32" x14ac:dyDescent="0.25">
      <c r="A17653" s="44" t="s">
        <v>1167</v>
      </c>
      <c r="B17653" s="44" t="s">
        <v>2433</v>
      </c>
      <c r="C17653" s="45">
        <v>230105</v>
      </c>
      <c r="D17653" s="45" t="s">
        <v>12340</v>
      </c>
      <c r="E17653" s="45" t="s">
        <v>5580</v>
      </c>
      <c r="AF17653" s="326"/>
    </row>
    <row r="17654" spans="1:32" x14ac:dyDescent="0.25">
      <c r="A17654" s="44" t="s">
        <v>11749</v>
      </c>
      <c r="B17654" s="44" t="s">
        <v>11331</v>
      </c>
      <c r="C17654" s="45">
        <v>24050301</v>
      </c>
      <c r="D17654" s="45" t="s">
        <v>12340</v>
      </c>
      <c r="E17654" s="45" t="s">
        <v>5468</v>
      </c>
      <c r="AF17654" s="326"/>
    </row>
    <row r="17655" spans="1:32" x14ac:dyDescent="0.25">
      <c r="A17655" s="44" t="s">
        <v>11750</v>
      </c>
      <c r="B17655" s="44" t="s">
        <v>10020</v>
      </c>
      <c r="C17655" s="45">
        <v>24010401</v>
      </c>
      <c r="D17655" s="45" t="s">
        <v>12340</v>
      </c>
      <c r="E17655" s="45" t="s">
        <v>10021</v>
      </c>
      <c r="AF17655" s="326"/>
    </row>
    <row r="17656" spans="1:32" x14ac:dyDescent="0.3">
      <c r="A17656" s="385" t="s">
        <v>1325</v>
      </c>
      <c r="B17656" s="385" t="s">
        <v>1339</v>
      </c>
      <c r="C17656" s="387">
        <v>24027</v>
      </c>
      <c r="D17656" s="93" t="s">
        <v>5007</v>
      </c>
      <c r="E17656" s="388">
        <v>46507</v>
      </c>
      <c r="AF17656" s="326"/>
    </row>
    <row r="17657" spans="1:32" x14ac:dyDescent="0.25">
      <c r="A17657" s="135" t="s">
        <v>6184</v>
      </c>
      <c r="B17657" s="131" t="s">
        <v>6179</v>
      </c>
      <c r="C17657" s="96" t="s">
        <v>6180</v>
      </c>
      <c r="D17657" s="96" t="s">
        <v>1250</v>
      </c>
      <c r="E17657" s="112">
        <v>46341</v>
      </c>
      <c r="F17657" s="93"/>
      <c r="G17657" s="93"/>
      <c r="H17657" s="93"/>
      <c r="I17657" s="99"/>
      <c r="J17657" s="99"/>
      <c r="K17657" s="99"/>
      <c r="L17657" s="57"/>
      <c r="M17657" s="44"/>
      <c r="N17657" s="99"/>
      <c r="O17657" s="99"/>
      <c r="P17657" s="99"/>
      <c r="Q17657" s="99"/>
      <c r="R17657" s="99"/>
      <c r="S17657" s="99"/>
      <c r="T17657" s="99"/>
      <c r="U17657" s="99"/>
      <c r="V17657" s="99"/>
      <c r="W17657" s="99"/>
      <c r="X17657" s="99"/>
      <c r="Y17657" s="99"/>
      <c r="Z17657" s="99"/>
      <c r="AA17657" s="380"/>
      <c r="AF17657" s="326"/>
    </row>
    <row r="17658" spans="1:32" x14ac:dyDescent="0.25">
      <c r="A17658" s="76" t="s">
        <v>914</v>
      </c>
      <c r="B17658" s="131" t="s">
        <v>6176</v>
      </c>
      <c r="C17658" s="93" t="s">
        <v>6177</v>
      </c>
      <c r="D17658" s="93" t="s">
        <v>1250</v>
      </c>
      <c r="E17658" s="94">
        <v>46341</v>
      </c>
      <c r="F17658" s="93"/>
      <c r="G17658" s="93"/>
      <c r="H17658" s="93"/>
      <c r="I17658" s="99"/>
      <c r="J17658" s="99"/>
      <c r="K17658" s="99"/>
      <c r="L17658" s="57"/>
      <c r="M17658" s="44"/>
      <c r="N17658" s="99"/>
      <c r="O17658" s="99"/>
      <c r="P17658" s="99"/>
      <c r="Q17658" s="99"/>
      <c r="R17658" s="99"/>
      <c r="S17658" s="99"/>
      <c r="T17658" s="99"/>
      <c r="U17658" s="99"/>
      <c r="V17658" s="99"/>
      <c r="W17658" s="99"/>
      <c r="X17658" s="99"/>
      <c r="Y17658" s="99"/>
      <c r="Z17658" s="99"/>
      <c r="AA17658" s="380"/>
      <c r="AF17658" s="326"/>
    </row>
    <row r="17659" spans="1:32" x14ac:dyDescent="0.25">
      <c r="A17659" s="44" t="s">
        <v>914</v>
      </c>
      <c r="B17659" s="44" t="s">
        <v>10020</v>
      </c>
      <c r="C17659" s="45">
        <v>24010401</v>
      </c>
      <c r="D17659" s="45" t="s">
        <v>12340</v>
      </c>
      <c r="E17659" s="45" t="s">
        <v>10021</v>
      </c>
      <c r="AF17659" s="326"/>
    </row>
    <row r="17660" spans="1:32" x14ac:dyDescent="0.25">
      <c r="A17660" s="44" t="s">
        <v>914</v>
      </c>
      <c r="B17660" s="44" t="s">
        <v>3160</v>
      </c>
      <c r="C17660" s="45">
        <v>230901</v>
      </c>
      <c r="D17660" s="45" t="s">
        <v>12340</v>
      </c>
      <c r="E17660" s="45" t="s">
        <v>8524</v>
      </c>
      <c r="AF17660" s="326"/>
    </row>
    <row r="17661" spans="1:32" x14ac:dyDescent="0.25">
      <c r="A17661" s="44" t="s">
        <v>914</v>
      </c>
      <c r="B17661" s="44" t="s">
        <v>2433</v>
      </c>
      <c r="C17661" s="45">
        <v>230105</v>
      </c>
      <c r="D17661" s="45" t="s">
        <v>12340</v>
      </c>
      <c r="E17661" s="45" t="s">
        <v>5580</v>
      </c>
      <c r="AF17661" s="326"/>
    </row>
    <row r="17662" spans="1:32" x14ac:dyDescent="0.25">
      <c r="A17662" s="44" t="s">
        <v>914</v>
      </c>
      <c r="B17662" s="44" t="s">
        <v>5639</v>
      </c>
      <c r="C17662" s="45">
        <v>23010401</v>
      </c>
      <c r="D17662" s="45" t="s">
        <v>12340</v>
      </c>
      <c r="E17662" s="45" t="s">
        <v>5640</v>
      </c>
      <c r="AF17662" s="326"/>
    </row>
    <row r="17663" spans="1:32" x14ac:dyDescent="0.25">
      <c r="A17663" s="44" t="s">
        <v>914</v>
      </c>
      <c r="B17663" s="44" t="s">
        <v>3298</v>
      </c>
      <c r="C17663" s="45">
        <v>24010402</v>
      </c>
      <c r="D17663" s="45" t="s">
        <v>12340</v>
      </c>
      <c r="E17663" s="45" t="s">
        <v>10021</v>
      </c>
      <c r="AF17663" s="326"/>
    </row>
    <row r="17664" spans="1:32" x14ac:dyDescent="0.25">
      <c r="A17664" s="44" t="s">
        <v>914</v>
      </c>
      <c r="B17664" s="44" t="s">
        <v>18840</v>
      </c>
      <c r="C17664" s="45">
        <v>260202</v>
      </c>
      <c r="D17664" s="45" t="s">
        <v>12340</v>
      </c>
      <c r="E17664" s="45" t="s">
        <v>10021</v>
      </c>
      <c r="AF17664" s="326"/>
    </row>
    <row r="17665" spans="1:32" x14ac:dyDescent="0.25">
      <c r="A17665" s="44" t="s">
        <v>915</v>
      </c>
      <c r="B17665" s="44" t="s">
        <v>11310</v>
      </c>
      <c r="C17665" s="45">
        <v>24060302</v>
      </c>
      <c r="D17665" s="45" t="s">
        <v>12340</v>
      </c>
      <c r="E17665" s="45" t="s">
        <v>5235</v>
      </c>
      <c r="AF17665" s="326"/>
    </row>
    <row r="17666" spans="1:32" x14ac:dyDescent="0.25">
      <c r="A17666" s="44" t="s">
        <v>915</v>
      </c>
      <c r="B17666" s="44" t="s">
        <v>18874</v>
      </c>
      <c r="C17666" s="45">
        <v>24060301</v>
      </c>
      <c r="D17666" s="45" t="s">
        <v>12340</v>
      </c>
      <c r="E17666" s="45" t="s">
        <v>5235</v>
      </c>
      <c r="AF17666" s="326"/>
    </row>
    <row r="17667" spans="1:32" x14ac:dyDescent="0.25">
      <c r="A17667" s="91" t="s">
        <v>10348</v>
      </c>
      <c r="B17667" s="92" t="s">
        <v>10390</v>
      </c>
      <c r="C17667" s="56" t="s">
        <v>10135</v>
      </c>
      <c r="D17667" s="146" t="s">
        <v>10389</v>
      </c>
      <c r="E17667" s="107">
        <v>45838</v>
      </c>
      <c r="F17667" s="93"/>
      <c r="G17667" s="93"/>
      <c r="H17667" s="93"/>
      <c r="I17667" s="99"/>
      <c r="J17667" s="99"/>
      <c r="K17667" s="99"/>
      <c r="L17667" s="57"/>
      <c r="M17667" s="44"/>
      <c r="N17667" s="99"/>
      <c r="O17667" s="99"/>
      <c r="P17667" s="99"/>
      <c r="Q17667" s="99"/>
      <c r="R17667" s="99"/>
      <c r="S17667" s="99"/>
      <c r="T17667" s="99"/>
      <c r="U17667" s="99"/>
      <c r="V17667" s="99"/>
      <c r="W17667" s="99"/>
      <c r="X17667" s="99"/>
      <c r="Y17667" s="99"/>
      <c r="Z17667" s="99"/>
      <c r="AF17667" s="326"/>
    </row>
    <row r="17668" spans="1:32" x14ac:dyDescent="0.3">
      <c r="A17668" s="372" t="s">
        <v>16684</v>
      </c>
      <c r="B17668" s="372" t="s">
        <v>5064</v>
      </c>
      <c r="C17668" s="125" t="s">
        <v>16873</v>
      </c>
      <c r="D17668" s="32" t="s">
        <v>20621</v>
      </c>
      <c r="E17668" s="125" t="s">
        <v>10638</v>
      </c>
      <c r="F17668" s="125" t="s">
        <v>1236</v>
      </c>
      <c r="G17668" s="125" t="s">
        <v>1237</v>
      </c>
      <c r="AF17668" s="326"/>
    </row>
    <row r="17669" spans="1:32" x14ac:dyDescent="0.25">
      <c r="A17669" s="44" t="s">
        <v>18231</v>
      </c>
      <c r="B17669" s="44" t="s">
        <v>18232</v>
      </c>
      <c r="C17669" s="45" t="s">
        <v>18488</v>
      </c>
      <c r="D17669" s="93" t="s">
        <v>3876</v>
      </c>
      <c r="E17669" s="359">
        <f>DATE(2029,12,17)</f>
        <v>47469</v>
      </c>
      <c r="F17669" s="93"/>
      <c r="G17669" s="93"/>
      <c r="H17669" s="93"/>
      <c r="I17669" s="99"/>
      <c r="J17669" s="99"/>
      <c r="K17669" s="99"/>
      <c r="L17669" s="99"/>
      <c r="M17669" s="99"/>
      <c r="N17669" s="99"/>
      <c r="O17669" s="99"/>
      <c r="P17669" s="99"/>
      <c r="Q17669" s="99"/>
      <c r="R17669" s="99"/>
      <c r="S17669" s="99"/>
      <c r="T17669" s="99"/>
      <c r="U17669" s="99"/>
      <c r="V17669" s="99"/>
      <c r="W17669" s="99"/>
      <c r="X17669" s="99"/>
      <c r="Y17669" s="99"/>
      <c r="Z17669" s="99"/>
      <c r="AF17669" s="326"/>
    </row>
    <row r="17670" spans="1:32" x14ac:dyDescent="0.25">
      <c r="A17670" s="44" t="s">
        <v>916</v>
      </c>
      <c r="B17670" s="44" t="s">
        <v>968</v>
      </c>
      <c r="C17670" s="45">
        <v>24060402</v>
      </c>
      <c r="D17670" s="45" t="s">
        <v>12340</v>
      </c>
      <c r="E17670" s="45" t="s">
        <v>5235</v>
      </c>
      <c r="AF17670" s="326"/>
    </row>
    <row r="17671" spans="1:32" x14ac:dyDescent="0.25">
      <c r="A17671" s="44" t="s">
        <v>10475</v>
      </c>
      <c r="B17671" s="44" t="s">
        <v>20364</v>
      </c>
      <c r="C17671" s="45" t="s">
        <v>10105</v>
      </c>
      <c r="D17671" s="32" t="s">
        <v>12570</v>
      </c>
      <c r="E17671" s="46">
        <v>46507</v>
      </c>
      <c r="AF17671" s="326"/>
    </row>
    <row r="17672" spans="1:32" x14ac:dyDescent="0.25">
      <c r="A17672" s="57" t="s">
        <v>2403</v>
      </c>
      <c r="B17672" s="92" t="s">
        <v>3862</v>
      </c>
      <c r="C17672" s="93" t="s">
        <v>3860</v>
      </c>
      <c r="D17672" s="93" t="s">
        <v>3861</v>
      </c>
      <c r="E17672" s="94">
        <v>46203</v>
      </c>
      <c r="F17672" s="93"/>
      <c r="G17672" s="93"/>
      <c r="H17672" s="93"/>
      <c r="I17672" s="99"/>
      <c r="J17672" s="99"/>
      <c r="K17672" s="99"/>
      <c r="L17672" s="57"/>
      <c r="M17672" s="44"/>
      <c r="N17672" s="99"/>
      <c r="O17672" s="99"/>
      <c r="P17672" s="99"/>
      <c r="Q17672" s="99"/>
      <c r="R17672" s="99"/>
      <c r="S17672" s="99"/>
      <c r="T17672" s="99"/>
      <c r="U17672" s="99"/>
      <c r="V17672" s="99"/>
      <c r="W17672" s="99"/>
      <c r="X17672" s="99"/>
      <c r="Y17672" s="99"/>
      <c r="Z17672" s="99"/>
      <c r="AA17672" s="380"/>
      <c r="AF17672" s="326"/>
    </row>
    <row r="17673" spans="1:32" x14ac:dyDescent="0.25">
      <c r="A17673" s="44" t="s">
        <v>917</v>
      </c>
      <c r="B17673" s="44" t="s">
        <v>3156</v>
      </c>
      <c r="C17673" s="45">
        <v>230904</v>
      </c>
      <c r="D17673" s="45" t="s">
        <v>12340</v>
      </c>
      <c r="E17673" s="45" t="s">
        <v>8524</v>
      </c>
      <c r="AF17673" s="326"/>
    </row>
    <row r="17674" spans="1:32" x14ac:dyDescent="0.25">
      <c r="A17674" s="44" t="s">
        <v>917</v>
      </c>
      <c r="B17674" s="44" t="s">
        <v>11296</v>
      </c>
      <c r="C17674" s="45">
        <v>240402</v>
      </c>
      <c r="D17674" s="45" t="s">
        <v>12340</v>
      </c>
      <c r="E17674" s="45" t="s">
        <v>5311</v>
      </c>
      <c r="AF17674" s="326"/>
    </row>
    <row r="17675" spans="1:32" x14ac:dyDescent="0.25">
      <c r="A17675" s="44" t="s">
        <v>917</v>
      </c>
      <c r="B17675" s="44" t="s">
        <v>5447</v>
      </c>
      <c r="C17675" s="45">
        <v>240804</v>
      </c>
      <c r="D17675" s="45" t="s">
        <v>12340</v>
      </c>
      <c r="E17675" s="45" t="s">
        <v>12234</v>
      </c>
      <c r="AF17675" s="326"/>
    </row>
    <row r="17676" spans="1:32" x14ac:dyDescent="0.25">
      <c r="A17676" s="102" t="s">
        <v>12223</v>
      </c>
      <c r="B17676" s="92" t="s">
        <v>12227</v>
      </c>
      <c r="C17676" s="93" t="s">
        <v>12228</v>
      </c>
      <c r="D17676" s="93" t="s">
        <v>1250</v>
      </c>
      <c r="E17676" s="94">
        <v>46317</v>
      </c>
      <c r="F17676" s="93"/>
      <c r="G17676" s="93"/>
      <c r="H17676" s="93"/>
      <c r="I17676" s="99"/>
      <c r="J17676" s="99"/>
      <c r="K17676" s="99"/>
      <c r="L17676" s="57"/>
      <c r="M17676" s="44"/>
      <c r="N17676" s="99"/>
      <c r="O17676" s="99"/>
      <c r="P17676" s="99"/>
      <c r="Q17676" s="99"/>
      <c r="R17676" s="99"/>
      <c r="S17676" s="99"/>
      <c r="T17676" s="99"/>
      <c r="U17676" s="99"/>
      <c r="V17676" s="99"/>
      <c r="W17676" s="99"/>
      <c r="X17676" s="99"/>
      <c r="Y17676" s="99"/>
      <c r="Z17676" s="99"/>
      <c r="AA17676" s="380"/>
      <c r="AF17676" s="326"/>
    </row>
    <row r="17677" spans="1:32" x14ac:dyDescent="0.25">
      <c r="A17677" s="44" t="s">
        <v>13496</v>
      </c>
      <c r="B17677" s="44" t="s">
        <v>13117</v>
      </c>
      <c r="C17677" s="45">
        <v>11.25</v>
      </c>
      <c r="D17677" s="45" t="s">
        <v>13565</v>
      </c>
      <c r="E17677" s="46">
        <v>47664</v>
      </c>
      <c r="F17677" s="45"/>
      <c r="G17677" s="93"/>
      <c r="H17677" s="93"/>
      <c r="I17677" s="99"/>
      <c r="J17677" s="99"/>
      <c r="K17677" s="99"/>
      <c r="L17677" s="99"/>
      <c r="M17677" s="99"/>
      <c r="N17677" s="99"/>
      <c r="O17677" s="99"/>
      <c r="P17677" s="99"/>
      <c r="Q17677" s="99"/>
      <c r="R17677" s="99"/>
      <c r="S17677" s="99"/>
      <c r="T17677" s="99"/>
      <c r="U17677" s="99"/>
      <c r="V17677" s="99"/>
      <c r="W17677" s="99"/>
      <c r="X17677" s="99"/>
      <c r="Y17677" s="99"/>
      <c r="Z17677" s="99"/>
      <c r="AF17677" s="326"/>
    </row>
    <row r="17678" spans="1:32" x14ac:dyDescent="0.25">
      <c r="A17678" s="44" t="s">
        <v>4136</v>
      </c>
      <c r="B17678" s="44" t="s">
        <v>20390</v>
      </c>
      <c r="C17678" s="45" t="s">
        <v>4143</v>
      </c>
      <c r="D17678" s="32" t="s">
        <v>12570</v>
      </c>
      <c r="E17678" s="46">
        <v>46265</v>
      </c>
      <c r="AF17678" s="326"/>
    </row>
    <row r="17679" spans="1:32" x14ac:dyDescent="0.25">
      <c r="A17679" s="44" t="s">
        <v>17307</v>
      </c>
      <c r="B17679" s="44" t="s">
        <v>980</v>
      </c>
      <c r="C17679" s="45">
        <v>260103</v>
      </c>
      <c r="D17679" s="45" t="s">
        <v>12340</v>
      </c>
      <c r="E17679" s="45" t="s">
        <v>8976</v>
      </c>
      <c r="AF17679" s="326"/>
    </row>
    <row r="17680" spans="1:32" x14ac:dyDescent="0.25">
      <c r="A17680" s="44" t="s">
        <v>17307</v>
      </c>
      <c r="B17680" s="44" t="s">
        <v>5447</v>
      </c>
      <c r="C17680" s="45">
        <v>250802</v>
      </c>
      <c r="D17680" s="45" t="s">
        <v>12340</v>
      </c>
      <c r="E17680" s="45" t="s">
        <v>10682</v>
      </c>
      <c r="AF17680" s="326"/>
    </row>
    <row r="17681" spans="1:32" x14ac:dyDescent="0.25">
      <c r="A17681" s="44" t="s">
        <v>17307</v>
      </c>
      <c r="B17681" s="44" t="s">
        <v>3597</v>
      </c>
      <c r="C17681" s="45">
        <v>250503</v>
      </c>
      <c r="D17681" s="45" t="s">
        <v>12340</v>
      </c>
      <c r="E17681" s="45" t="s">
        <v>16904</v>
      </c>
      <c r="AF17681" s="326"/>
    </row>
    <row r="17682" spans="1:32" x14ac:dyDescent="0.25">
      <c r="A17682" s="44" t="s">
        <v>3135</v>
      </c>
      <c r="B17682" s="44" t="s">
        <v>8465</v>
      </c>
      <c r="C17682" s="45">
        <v>230804</v>
      </c>
      <c r="D17682" s="45" t="s">
        <v>12340</v>
      </c>
      <c r="E17682" s="45" t="s">
        <v>4380</v>
      </c>
      <c r="AF17682" s="326"/>
    </row>
    <row r="17683" spans="1:32" x14ac:dyDescent="0.25">
      <c r="A17683" s="44" t="s">
        <v>18233</v>
      </c>
      <c r="B17683" s="44" t="s">
        <v>18234</v>
      </c>
      <c r="C17683" s="45" t="s">
        <v>18489</v>
      </c>
      <c r="D17683" s="93" t="s">
        <v>3876</v>
      </c>
      <c r="E17683" s="359">
        <f>DATE(2030,2,13)</f>
        <v>47527</v>
      </c>
      <c r="F17683" s="93"/>
      <c r="G17683" s="93"/>
      <c r="H17683" s="93"/>
      <c r="I17683" s="99"/>
      <c r="J17683" s="99"/>
      <c r="K17683" s="99"/>
      <c r="L17683" s="99"/>
      <c r="M17683" s="99"/>
      <c r="N17683" s="99"/>
      <c r="O17683" s="99"/>
      <c r="P17683" s="99"/>
      <c r="Q17683" s="99"/>
      <c r="R17683" s="99"/>
      <c r="S17683" s="99"/>
      <c r="T17683" s="99"/>
      <c r="U17683" s="99"/>
      <c r="V17683" s="99"/>
      <c r="W17683" s="99"/>
      <c r="X17683" s="99"/>
      <c r="Y17683" s="99"/>
      <c r="Z17683" s="99"/>
      <c r="AF17683" s="326"/>
    </row>
    <row r="17684" spans="1:32" x14ac:dyDescent="0.25">
      <c r="A17684" s="57" t="s">
        <v>1326</v>
      </c>
      <c r="B17684" s="92" t="s">
        <v>3862</v>
      </c>
      <c r="C17684" s="93" t="s">
        <v>3860</v>
      </c>
      <c r="D17684" s="93" t="s">
        <v>3861</v>
      </c>
      <c r="E17684" s="94">
        <v>46203</v>
      </c>
      <c r="F17684" s="93"/>
      <c r="G17684" s="93"/>
      <c r="H17684" s="93"/>
      <c r="I17684" s="99"/>
      <c r="J17684" s="99"/>
      <c r="K17684" s="99"/>
      <c r="L17684" s="57"/>
      <c r="M17684" s="44"/>
      <c r="N17684" s="99"/>
      <c r="O17684" s="99"/>
      <c r="P17684" s="99"/>
      <c r="Q17684" s="99"/>
      <c r="R17684" s="99"/>
      <c r="S17684" s="99"/>
      <c r="T17684" s="99"/>
      <c r="U17684" s="99"/>
      <c r="V17684" s="99"/>
      <c r="W17684" s="99"/>
      <c r="X17684" s="99"/>
      <c r="Y17684" s="99"/>
      <c r="Z17684" s="99"/>
      <c r="AA17684" s="380"/>
      <c r="AF17684" s="326"/>
    </row>
    <row r="17685" spans="1:32" x14ac:dyDescent="0.25">
      <c r="A17685" s="44" t="s">
        <v>14759</v>
      </c>
      <c r="B17685" s="44" t="s">
        <v>13145</v>
      </c>
      <c r="C17685" s="45">
        <v>20.25</v>
      </c>
      <c r="D17685" s="45" t="s">
        <v>13565</v>
      </c>
      <c r="E17685" s="46">
        <v>47664</v>
      </c>
      <c r="F17685" s="45"/>
      <c r="G17685" s="93"/>
      <c r="H17685" s="93"/>
      <c r="I17685" s="99"/>
      <c r="J17685" s="99"/>
      <c r="K17685" s="99"/>
      <c r="L17685" s="99"/>
      <c r="M17685" s="99"/>
      <c r="N17685" s="99"/>
      <c r="O17685" s="99"/>
      <c r="P17685" s="99"/>
      <c r="Q17685" s="99"/>
      <c r="R17685" s="99"/>
      <c r="S17685" s="99"/>
      <c r="T17685" s="99"/>
      <c r="U17685" s="99"/>
      <c r="V17685" s="99"/>
      <c r="W17685" s="99"/>
      <c r="X17685" s="99"/>
      <c r="Y17685" s="99"/>
      <c r="Z17685" s="99"/>
      <c r="AF17685" s="326"/>
    </row>
    <row r="17686" spans="1:32" x14ac:dyDescent="0.25">
      <c r="A17686" s="44" t="s">
        <v>17308</v>
      </c>
      <c r="B17686" s="44" t="s">
        <v>4473</v>
      </c>
      <c r="C17686" s="45">
        <v>241002</v>
      </c>
      <c r="D17686" s="45" t="s">
        <v>12340</v>
      </c>
      <c r="E17686" s="45" t="s">
        <v>5650</v>
      </c>
      <c r="AF17686" s="326"/>
    </row>
    <row r="17687" spans="1:32" x14ac:dyDescent="0.25">
      <c r="A17687" s="44" t="s">
        <v>17308</v>
      </c>
      <c r="B17687" s="44" t="s">
        <v>5447</v>
      </c>
      <c r="C17687" s="45">
        <v>250802</v>
      </c>
      <c r="D17687" s="45" t="s">
        <v>12340</v>
      </c>
      <c r="E17687" s="45" t="s">
        <v>10682</v>
      </c>
      <c r="AF17687" s="326"/>
    </row>
    <row r="17688" spans="1:32" x14ac:dyDescent="0.25">
      <c r="A17688" s="44" t="s">
        <v>17308</v>
      </c>
      <c r="B17688" s="44" t="s">
        <v>16936</v>
      </c>
      <c r="C17688" s="45">
        <v>250903</v>
      </c>
      <c r="D17688" s="45" t="s">
        <v>12340</v>
      </c>
      <c r="E17688" s="45" t="s">
        <v>5246</v>
      </c>
      <c r="AF17688" s="326"/>
    </row>
    <row r="17689" spans="1:32" x14ac:dyDescent="0.3">
      <c r="A17689" s="372" t="s">
        <v>14385</v>
      </c>
      <c r="B17689" s="372" t="s">
        <v>5066</v>
      </c>
      <c r="C17689" s="125" t="s">
        <v>14355</v>
      </c>
      <c r="D17689" s="32" t="s">
        <v>20621</v>
      </c>
      <c r="E17689" s="125" t="s">
        <v>13567</v>
      </c>
      <c r="F17689" s="125" t="s">
        <v>1236</v>
      </c>
      <c r="G17689" s="125" t="s">
        <v>1237</v>
      </c>
      <c r="AF17689" s="326"/>
    </row>
    <row r="17690" spans="1:32" x14ac:dyDescent="0.25">
      <c r="A17690" s="44" t="s">
        <v>919</v>
      </c>
      <c r="B17690" s="44" t="s">
        <v>5447</v>
      </c>
      <c r="C17690" s="45">
        <v>250802</v>
      </c>
      <c r="D17690" s="45" t="s">
        <v>12340</v>
      </c>
      <c r="E17690" s="45" t="s">
        <v>10682</v>
      </c>
      <c r="AF17690" s="326"/>
    </row>
    <row r="17691" spans="1:32" x14ac:dyDescent="0.25">
      <c r="A17691" s="44" t="s">
        <v>919</v>
      </c>
      <c r="B17691" s="44" t="s">
        <v>3156</v>
      </c>
      <c r="C17691" s="45">
        <v>230904</v>
      </c>
      <c r="D17691" s="45" t="s">
        <v>12340</v>
      </c>
      <c r="E17691" s="45" t="s">
        <v>8524</v>
      </c>
      <c r="AF17691" s="326"/>
    </row>
    <row r="17692" spans="1:32" x14ac:dyDescent="0.25">
      <c r="A17692" s="44" t="s">
        <v>919</v>
      </c>
      <c r="B17692" s="44" t="s">
        <v>5519</v>
      </c>
      <c r="C17692" s="45">
        <v>250302</v>
      </c>
      <c r="D17692" s="45" t="s">
        <v>12340</v>
      </c>
      <c r="E17692" s="45" t="s">
        <v>5580</v>
      </c>
      <c r="AF17692" s="326"/>
    </row>
    <row r="17693" spans="1:32" x14ac:dyDescent="0.3">
      <c r="A17693" s="372" t="s">
        <v>17571</v>
      </c>
      <c r="B17693" s="372" t="s">
        <v>5059</v>
      </c>
      <c r="C17693" s="125" t="s">
        <v>17475</v>
      </c>
      <c r="D17693" s="32" t="s">
        <v>20621</v>
      </c>
      <c r="E17693" s="125" t="s">
        <v>5246</v>
      </c>
      <c r="F17693" s="125" t="s">
        <v>1236</v>
      </c>
      <c r="G17693" s="125" t="s">
        <v>1237</v>
      </c>
      <c r="AF17693" s="326"/>
    </row>
    <row r="17694" spans="1:32" x14ac:dyDescent="0.25">
      <c r="A17694" s="44" t="s">
        <v>3136</v>
      </c>
      <c r="B17694" s="44" t="s">
        <v>8374</v>
      </c>
      <c r="C17694" s="45">
        <v>230401</v>
      </c>
      <c r="D17694" s="45" t="s">
        <v>12340</v>
      </c>
      <c r="E17694" s="45" t="s">
        <v>7925</v>
      </c>
      <c r="AF17694" s="326"/>
    </row>
    <row r="17695" spans="1:32" x14ac:dyDescent="0.25">
      <c r="A17695" s="44" t="s">
        <v>19890</v>
      </c>
      <c r="B17695" s="44" t="s">
        <v>968</v>
      </c>
      <c r="C17695" s="45">
        <v>24060402</v>
      </c>
      <c r="D17695" s="45" t="s">
        <v>12340</v>
      </c>
      <c r="E17695" s="45" t="s">
        <v>5235</v>
      </c>
      <c r="AF17695" s="326"/>
    </row>
    <row r="17696" spans="1:32" x14ac:dyDescent="0.25">
      <c r="A17696" s="44" t="s">
        <v>19890</v>
      </c>
      <c r="B17696" s="44" t="s">
        <v>4036</v>
      </c>
      <c r="C17696" s="45">
        <v>24060401</v>
      </c>
      <c r="D17696" s="45" t="s">
        <v>12340</v>
      </c>
      <c r="E17696" s="45" t="s">
        <v>5235</v>
      </c>
      <c r="AF17696" s="326"/>
    </row>
    <row r="17697" spans="1:32" x14ac:dyDescent="0.25">
      <c r="A17697" s="44" t="s">
        <v>17309</v>
      </c>
      <c r="B17697" s="44" t="s">
        <v>2433</v>
      </c>
      <c r="C17697" s="45">
        <v>250106</v>
      </c>
      <c r="D17697" s="45" t="s">
        <v>12340</v>
      </c>
      <c r="E17697" s="45" t="s">
        <v>12896</v>
      </c>
      <c r="AF17697" s="326"/>
    </row>
    <row r="17698" spans="1:32" x14ac:dyDescent="0.25">
      <c r="A17698" s="44" t="s">
        <v>615</v>
      </c>
      <c r="B17698" s="44" t="s">
        <v>20342</v>
      </c>
      <c r="C17698" s="45" t="s">
        <v>10493</v>
      </c>
      <c r="D17698" s="32" t="s">
        <v>12570</v>
      </c>
      <c r="E17698" s="46">
        <v>46387</v>
      </c>
      <c r="AF17698" s="326"/>
    </row>
    <row r="17699" spans="1:32" x14ac:dyDescent="0.25">
      <c r="A17699" s="44" t="s">
        <v>8076</v>
      </c>
      <c r="B17699" s="44" t="s">
        <v>152</v>
      </c>
      <c r="C17699" s="45" t="s">
        <v>8077</v>
      </c>
      <c r="D17699" s="45" t="s">
        <v>12177</v>
      </c>
      <c r="E17699" s="45" t="s">
        <v>4375</v>
      </c>
      <c r="F17699" s="93"/>
      <c r="G17699" s="93"/>
      <c r="H17699" s="93"/>
      <c r="I17699" s="99"/>
      <c r="J17699" s="99"/>
      <c r="K17699" s="99"/>
      <c r="L17699" s="99"/>
      <c r="M17699" s="99"/>
      <c r="N17699" s="99"/>
      <c r="O17699" s="99"/>
      <c r="P17699" s="99"/>
      <c r="Q17699" s="99"/>
      <c r="R17699" s="99"/>
      <c r="S17699" s="99"/>
      <c r="T17699" s="99"/>
      <c r="U17699" s="99"/>
      <c r="V17699" s="99"/>
      <c r="W17699" s="99"/>
      <c r="X17699" s="99"/>
      <c r="Y17699" s="99"/>
      <c r="Z17699" s="99"/>
      <c r="AF17699" s="326"/>
    </row>
    <row r="17700" spans="1:32" x14ac:dyDescent="0.25">
      <c r="A17700" s="44" t="s">
        <v>8076</v>
      </c>
      <c r="B17700" s="44" t="s">
        <v>152</v>
      </c>
      <c r="C17700" s="45" t="s">
        <v>8077</v>
      </c>
      <c r="D17700" s="93" t="s">
        <v>18817</v>
      </c>
      <c r="E17700" s="45" t="s">
        <v>4375</v>
      </c>
      <c r="F17700" s="379"/>
      <c r="G17700" s="379"/>
      <c r="H17700" s="379"/>
      <c r="I17700" s="380"/>
      <c r="J17700" s="380"/>
      <c r="K17700" s="380"/>
      <c r="L17700" s="380"/>
      <c r="M17700" s="380"/>
      <c r="N17700" s="380"/>
      <c r="O17700" s="380"/>
      <c r="P17700" s="380"/>
      <c r="Q17700" s="380"/>
      <c r="R17700" s="380"/>
      <c r="S17700" s="380"/>
      <c r="T17700" s="380"/>
      <c r="U17700" s="380"/>
      <c r="V17700" s="380"/>
      <c r="W17700" s="380"/>
      <c r="X17700" s="380"/>
      <c r="Y17700" s="380"/>
      <c r="Z17700" s="380"/>
      <c r="AA17700" s="380"/>
      <c r="AF17700" s="326"/>
    </row>
    <row r="17701" spans="1:32" x14ac:dyDescent="0.25">
      <c r="A17701" s="44" t="s">
        <v>8076</v>
      </c>
      <c r="B17701" s="44" t="s">
        <v>3598</v>
      </c>
      <c r="C17701" s="45">
        <v>230301</v>
      </c>
      <c r="D17701" s="45" t="s">
        <v>12340</v>
      </c>
      <c r="E17701" s="45" t="s">
        <v>5580</v>
      </c>
      <c r="AF17701" s="326"/>
    </row>
    <row r="17702" spans="1:32" x14ac:dyDescent="0.25">
      <c r="A17702" s="44" t="s">
        <v>8076</v>
      </c>
      <c r="B17702" s="44" t="s">
        <v>152</v>
      </c>
      <c r="C17702" s="45" t="s">
        <v>8077</v>
      </c>
      <c r="D17702" s="45" t="s">
        <v>10697</v>
      </c>
      <c r="E17702" s="46">
        <v>46295</v>
      </c>
      <c r="F17702" s="93"/>
      <c r="G17702" s="93"/>
      <c r="H17702" s="93"/>
      <c r="I17702" s="99"/>
      <c r="J17702" s="99"/>
      <c r="K17702" s="99"/>
      <c r="L17702" s="57"/>
      <c r="M17702" s="44"/>
      <c r="N17702" s="99"/>
      <c r="O17702" s="99"/>
      <c r="P17702" s="99"/>
      <c r="Q17702" s="99"/>
      <c r="R17702" s="99"/>
      <c r="S17702" s="99"/>
      <c r="T17702" s="99"/>
      <c r="U17702" s="99"/>
      <c r="V17702" s="99"/>
      <c r="W17702" s="99"/>
      <c r="X17702" s="99"/>
      <c r="Y17702" s="99"/>
      <c r="Z17702" s="99"/>
      <c r="AF17702" s="326"/>
    </row>
    <row r="17703" spans="1:32" x14ac:dyDescent="0.3">
      <c r="A17703" s="372" t="s">
        <v>16852</v>
      </c>
      <c r="B17703" s="372" t="s">
        <v>5064</v>
      </c>
      <c r="C17703" s="125" t="s">
        <v>16873</v>
      </c>
      <c r="D17703" s="32" t="s">
        <v>20621</v>
      </c>
      <c r="E17703" s="125" t="s">
        <v>10638</v>
      </c>
      <c r="F17703" s="125" t="s">
        <v>1236</v>
      </c>
      <c r="G17703" s="125" t="s">
        <v>1237</v>
      </c>
      <c r="AF17703" s="326"/>
    </row>
    <row r="17704" spans="1:32" x14ac:dyDescent="0.25">
      <c r="A17704" s="44" t="s">
        <v>12637</v>
      </c>
      <c r="B17704" s="44" t="s">
        <v>20343</v>
      </c>
      <c r="C17704" s="45" t="s">
        <v>12601</v>
      </c>
      <c r="D17704" s="32" t="s">
        <v>12570</v>
      </c>
      <c r="E17704" s="46">
        <v>46387</v>
      </c>
      <c r="AF17704" s="326"/>
    </row>
    <row r="17705" spans="1:32" x14ac:dyDescent="0.25">
      <c r="A17705" s="44" t="s">
        <v>920</v>
      </c>
      <c r="B17705" s="44" t="s">
        <v>3598</v>
      </c>
      <c r="C17705" s="45">
        <v>230301</v>
      </c>
      <c r="D17705" s="45" t="s">
        <v>12340</v>
      </c>
      <c r="E17705" s="45" t="s">
        <v>5580</v>
      </c>
      <c r="AF17705" s="326"/>
    </row>
    <row r="17706" spans="1:32" x14ac:dyDescent="0.25">
      <c r="A17706" s="44" t="s">
        <v>4450</v>
      </c>
      <c r="B17706" s="44" t="s">
        <v>4385</v>
      </c>
      <c r="C17706" s="45" t="s">
        <v>4451</v>
      </c>
      <c r="D17706" s="45" t="s">
        <v>12177</v>
      </c>
      <c r="E17706" s="45" t="s">
        <v>4404</v>
      </c>
      <c r="F17706" s="93"/>
      <c r="G17706" s="93"/>
      <c r="H17706" s="93"/>
      <c r="I17706" s="99"/>
      <c r="J17706" s="99"/>
      <c r="K17706" s="99"/>
      <c r="L17706" s="99"/>
      <c r="M17706" s="99"/>
      <c r="N17706" s="99"/>
      <c r="O17706" s="99"/>
      <c r="P17706" s="99"/>
      <c r="Q17706" s="99"/>
      <c r="R17706" s="99"/>
      <c r="S17706" s="99"/>
      <c r="T17706" s="99"/>
      <c r="U17706" s="99"/>
      <c r="V17706" s="99"/>
      <c r="W17706" s="99"/>
      <c r="X17706" s="99"/>
      <c r="Y17706" s="99"/>
      <c r="Z17706" s="99"/>
      <c r="AF17706" s="326"/>
    </row>
    <row r="17707" spans="1:32" x14ac:dyDescent="0.25">
      <c r="A17707" s="44" t="s">
        <v>4450</v>
      </c>
      <c r="B17707" s="44" t="s">
        <v>4385</v>
      </c>
      <c r="C17707" s="45" t="s">
        <v>4451</v>
      </c>
      <c r="D17707" s="93" t="s">
        <v>18817</v>
      </c>
      <c r="E17707" s="45" t="s">
        <v>4404</v>
      </c>
      <c r="F17707" s="379"/>
      <c r="G17707" s="379"/>
      <c r="H17707" s="379"/>
      <c r="I17707" s="380"/>
      <c r="J17707" s="380"/>
      <c r="K17707" s="380"/>
      <c r="L17707" s="380"/>
      <c r="M17707" s="380"/>
      <c r="N17707" s="380"/>
      <c r="O17707" s="380"/>
      <c r="P17707" s="380"/>
      <c r="Q17707" s="380"/>
      <c r="R17707" s="380"/>
      <c r="S17707" s="380"/>
      <c r="T17707" s="380"/>
      <c r="U17707" s="380"/>
      <c r="V17707" s="380"/>
      <c r="W17707" s="380"/>
      <c r="X17707" s="380"/>
      <c r="Y17707" s="380"/>
      <c r="Z17707" s="380"/>
      <c r="AA17707" s="380"/>
      <c r="AF17707" s="326"/>
    </row>
    <row r="17708" spans="1:32" x14ac:dyDescent="0.25">
      <c r="A17708" s="44" t="s">
        <v>4450</v>
      </c>
      <c r="B17708" s="44" t="s">
        <v>4385</v>
      </c>
      <c r="C17708" s="45" t="s">
        <v>4451</v>
      </c>
      <c r="D17708" s="45" t="s">
        <v>10697</v>
      </c>
      <c r="E17708" s="45" t="s">
        <v>4404</v>
      </c>
      <c r="F17708" s="93"/>
      <c r="G17708" s="93"/>
      <c r="H17708" s="93"/>
      <c r="I17708" s="99"/>
      <c r="J17708" s="99"/>
      <c r="K17708" s="99"/>
      <c r="L17708" s="57"/>
      <c r="M17708" s="44"/>
      <c r="N17708" s="99"/>
      <c r="O17708" s="99"/>
      <c r="P17708" s="99"/>
      <c r="Q17708" s="99"/>
      <c r="R17708" s="99"/>
      <c r="S17708" s="99"/>
      <c r="T17708" s="99"/>
      <c r="U17708" s="99"/>
      <c r="V17708" s="99"/>
      <c r="W17708" s="99"/>
      <c r="X17708" s="99"/>
      <c r="Y17708" s="99"/>
      <c r="Z17708" s="99"/>
      <c r="AF17708" s="326"/>
    </row>
    <row r="17709" spans="1:32" x14ac:dyDescent="0.3">
      <c r="A17709" s="372" t="s">
        <v>3248</v>
      </c>
      <c r="B17709" s="372" t="s">
        <v>3249</v>
      </c>
      <c r="C17709" s="125" t="s">
        <v>11935</v>
      </c>
      <c r="D17709" s="32" t="s">
        <v>20621</v>
      </c>
      <c r="E17709" s="125" t="s">
        <v>5452</v>
      </c>
      <c r="F17709" s="125" t="s">
        <v>1236</v>
      </c>
      <c r="G17709" s="125" t="s">
        <v>1236</v>
      </c>
      <c r="AF17709" s="326"/>
    </row>
    <row r="17710" spans="1:32" x14ac:dyDescent="0.25">
      <c r="A17710" s="44" t="s">
        <v>9758</v>
      </c>
      <c r="B17710" s="44" t="s">
        <v>16022</v>
      </c>
      <c r="C17710" s="45" t="s">
        <v>18490</v>
      </c>
      <c r="D17710" s="93" t="s">
        <v>3876</v>
      </c>
      <c r="E17710" s="359">
        <f>DATE(2029,12,8)</f>
        <v>47460</v>
      </c>
      <c r="F17710" s="93"/>
      <c r="G17710" s="93"/>
      <c r="H17710" s="93"/>
      <c r="I17710" s="99"/>
      <c r="J17710" s="99"/>
      <c r="K17710" s="99"/>
      <c r="L17710" s="99"/>
      <c r="M17710" s="99"/>
      <c r="N17710" s="99"/>
      <c r="O17710" s="99"/>
      <c r="P17710" s="99"/>
      <c r="Q17710" s="99"/>
      <c r="R17710" s="99"/>
      <c r="S17710" s="99"/>
      <c r="T17710" s="99"/>
      <c r="U17710" s="99"/>
      <c r="V17710" s="99"/>
      <c r="W17710" s="99"/>
      <c r="X17710" s="99"/>
      <c r="Y17710" s="99"/>
      <c r="Z17710" s="99"/>
      <c r="AF17710" s="326"/>
    </row>
    <row r="17711" spans="1:32" x14ac:dyDescent="0.25">
      <c r="A17711" s="44" t="s">
        <v>9758</v>
      </c>
      <c r="B17711" s="44" t="s">
        <v>16022</v>
      </c>
      <c r="C17711" s="45" t="s">
        <v>5423</v>
      </c>
      <c r="D17711" s="93" t="s">
        <v>3876</v>
      </c>
      <c r="E17711" s="359">
        <f>DATE(2027,2,10)</f>
        <v>46428</v>
      </c>
      <c r="F17711" s="93"/>
      <c r="G17711" s="93"/>
      <c r="H17711" s="93"/>
      <c r="I17711" s="99"/>
      <c r="J17711" s="99"/>
      <c r="K17711" s="99"/>
      <c r="L17711" s="99"/>
      <c r="M17711" s="99"/>
      <c r="N17711" s="99"/>
      <c r="O17711" s="99"/>
      <c r="P17711" s="99"/>
      <c r="Q17711" s="99"/>
      <c r="R17711" s="99"/>
      <c r="S17711" s="99"/>
      <c r="T17711" s="99"/>
      <c r="U17711" s="99"/>
      <c r="V17711" s="99"/>
      <c r="W17711" s="99"/>
      <c r="X17711" s="99"/>
      <c r="Y17711" s="99"/>
      <c r="Z17711" s="99"/>
      <c r="AF17711" s="326"/>
    </row>
    <row r="17712" spans="1:32" x14ac:dyDescent="0.25">
      <c r="A17712" s="44" t="s">
        <v>18235</v>
      </c>
      <c r="B17712" s="44" t="s">
        <v>18236</v>
      </c>
      <c r="C17712" s="45" t="s">
        <v>18491</v>
      </c>
      <c r="D17712" s="93" t="s">
        <v>3876</v>
      </c>
      <c r="E17712" s="359">
        <f>DATE(2029,11,13)</f>
        <v>47435</v>
      </c>
      <c r="F17712" s="93"/>
      <c r="G17712" s="93"/>
      <c r="H17712" s="93"/>
      <c r="I17712" s="99"/>
      <c r="J17712" s="99"/>
      <c r="K17712" s="99"/>
      <c r="L17712" s="99"/>
      <c r="M17712" s="99"/>
      <c r="N17712" s="99"/>
      <c r="O17712" s="99"/>
      <c r="P17712" s="99"/>
      <c r="Q17712" s="99"/>
      <c r="R17712" s="99"/>
      <c r="S17712" s="99"/>
      <c r="T17712" s="99"/>
      <c r="U17712" s="99"/>
      <c r="V17712" s="99"/>
      <c r="W17712" s="99"/>
      <c r="X17712" s="99"/>
      <c r="Y17712" s="99"/>
      <c r="Z17712" s="99"/>
      <c r="AF17712" s="326"/>
    </row>
    <row r="17713" spans="1:32" x14ac:dyDescent="0.25">
      <c r="A17713" s="44" t="s">
        <v>19769</v>
      </c>
      <c r="B17713" s="44" t="s">
        <v>18840</v>
      </c>
      <c r="C17713" s="45">
        <v>260202</v>
      </c>
      <c r="D17713" s="45" t="s">
        <v>12340</v>
      </c>
      <c r="E17713" s="45" t="s">
        <v>10021</v>
      </c>
      <c r="AF17713" s="326"/>
    </row>
    <row r="17714" spans="1:32" x14ac:dyDescent="0.25">
      <c r="A17714" s="44" t="s">
        <v>8591</v>
      </c>
      <c r="B17714" s="44" t="s">
        <v>8464</v>
      </c>
      <c r="C17714" s="45">
        <v>230701</v>
      </c>
      <c r="D17714" s="45" t="s">
        <v>12340</v>
      </c>
      <c r="E17714" s="45" t="s">
        <v>4375</v>
      </c>
      <c r="AF17714" s="326"/>
    </row>
    <row r="17715" spans="1:32" x14ac:dyDescent="0.25">
      <c r="A17715" s="44" t="s">
        <v>8591</v>
      </c>
      <c r="B17715" s="44" t="s">
        <v>3298</v>
      </c>
      <c r="C17715" s="45">
        <v>23010402</v>
      </c>
      <c r="D17715" s="45" t="s">
        <v>12340</v>
      </c>
      <c r="E17715" s="45" t="s">
        <v>5640</v>
      </c>
      <c r="AF17715" s="326"/>
    </row>
    <row r="17716" spans="1:32" x14ac:dyDescent="0.25">
      <c r="A17716" s="44" t="s">
        <v>8591</v>
      </c>
      <c r="B17716" s="44" t="s">
        <v>5639</v>
      </c>
      <c r="C17716" s="45">
        <v>23010401</v>
      </c>
      <c r="D17716" s="45" t="s">
        <v>12340</v>
      </c>
      <c r="E17716" s="45" t="s">
        <v>5640</v>
      </c>
      <c r="AF17716" s="326"/>
    </row>
    <row r="17717" spans="1:32" x14ac:dyDescent="0.25">
      <c r="A17717" s="44" t="s">
        <v>10476</v>
      </c>
      <c r="B17717" s="44" t="s">
        <v>20364</v>
      </c>
      <c r="C17717" s="45" t="s">
        <v>10105</v>
      </c>
      <c r="D17717" s="32" t="s">
        <v>12570</v>
      </c>
      <c r="E17717" s="46">
        <v>46507</v>
      </c>
      <c r="AF17717" s="326"/>
    </row>
    <row r="17718" spans="1:32" x14ac:dyDescent="0.25">
      <c r="A17718" s="76" t="s">
        <v>14760</v>
      </c>
      <c r="B17718" s="44" t="s">
        <v>13116</v>
      </c>
      <c r="C17718" s="45">
        <v>3.26</v>
      </c>
      <c r="D17718" s="45" t="s">
        <v>13565</v>
      </c>
      <c r="E17718" s="46">
        <v>47787</v>
      </c>
      <c r="F17718" s="45"/>
      <c r="G17718" s="93"/>
      <c r="H17718" s="93"/>
      <c r="I17718" s="99"/>
      <c r="J17718" s="99"/>
      <c r="K17718" s="99"/>
      <c r="L17718" s="99"/>
      <c r="M17718" s="99"/>
      <c r="N17718" s="99"/>
      <c r="O17718" s="99"/>
      <c r="P17718" s="99"/>
      <c r="Q17718" s="99"/>
      <c r="R17718" s="99"/>
      <c r="S17718" s="99"/>
      <c r="T17718" s="99"/>
      <c r="U17718" s="99"/>
      <c r="V17718" s="99"/>
      <c r="W17718" s="99"/>
      <c r="X17718" s="99"/>
      <c r="Y17718" s="99"/>
      <c r="Z17718" s="99"/>
      <c r="AF17718" s="326"/>
    </row>
    <row r="17719" spans="1:32" x14ac:dyDescent="0.25">
      <c r="A17719" s="44" t="s">
        <v>14760</v>
      </c>
      <c r="B17719" s="44" t="s">
        <v>13110</v>
      </c>
      <c r="C17719" s="45">
        <v>12.25</v>
      </c>
      <c r="D17719" s="45" t="s">
        <v>13565</v>
      </c>
      <c r="E17719" s="46">
        <v>47664</v>
      </c>
      <c r="F17719" s="45"/>
      <c r="G17719" s="93"/>
      <c r="H17719" s="93"/>
      <c r="I17719" s="99"/>
      <c r="J17719" s="99"/>
      <c r="K17719" s="99"/>
      <c r="L17719" s="99"/>
      <c r="M17719" s="99"/>
      <c r="N17719" s="99"/>
      <c r="O17719" s="99"/>
      <c r="P17719" s="99"/>
      <c r="Q17719" s="99"/>
      <c r="R17719" s="99"/>
      <c r="S17719" s="99"/>
      <c r="T17719" s="99"/>
      <c r="U17719" s="99"/>
      <c r="V17719" s="99"/>
      <c r="W17719" s="99"/>
      <c r="X17719" s="99"/>
      <c r="Y17719" s="99"/>
      <c r="Z17719" s="99"/>
      <c r="AF17719" s="326"/>
    </row>
    <row r="17720" spans="1:32" x14ac:dyDescent="0.25">
      <c r="A17720" s="44" t="s">
        <v>15808</v>
      </c>
      <c r="B17720" s="44" t="s">
        <v>2610</v>
      </c>
      <c r="C17720" s="45" t="s">
        <v>15809</v>
      </c>
      <c r="D17720" s="46" t="s">
        <v>13037</v>
      </c>
      <c r="E17720" s="46">
        <v>46162</v>
      </c>
      <c r="AF17720" s="326"/>
    </row>
    <row r="17721" spans="1:32" x14ac:dyDescent="0.25">
      <c r="A17721" s="92" t="s">
        <v>11132</v>
      </c>
      <c r="B17721" s="92" t="s">
        <v>11136</v>
      </c>
      <c r="C17721" s="93" t="s">
        <v>11137</v>
      </c>
      <c r="D17721" s="93" t="s">
        <v>1250</v>
      </c>
      <c r="E17721" s="94">
        <v>46281</v>
      </c>
      <c r="F17721" s="93"/>
      <c r="G17721" s="93"/>
      <c r="H17721" s="93"/>
      <c r="I17721" s="99"/>
      <c r="J17721" s="99"/>
      <c r="K17721" s="99"/>
      <c r="L17721" s="57"/>
      <c r="M17721" s="44"/>
      <c r="N17721" s="99"/>
      <c r="O17721" s="99"/>
      <c r="P17721" s="99"/>
      <c r="Q17721" s="99"/>
      <c r="R17721" s="99"/>
      <c r="S17721" s="99"/>
      <c r="T17721" s="99"/>
      <c r="U17721" s="99"/>
      <c r="V17721" s="99"/>
      <c r="W17721" s="99"/>
      <c r="X17721" s="99"/>
      <c r="Y17721" s="99"/>
      <c r="Z17721" s="99"/>
      <c r="AA17721" s="380"/>
      <c r="AF17721" s="326"/>
    </row>
    <row r="17722" spans="1:32" x14ac:dyDescent="0.25">
      <c r="A17722" s="44" t="s">
        <v>10349</v>
      </c>
      <c r="B17722" s="92" t="s">
        <v>10390</v>
      </c>
      <c r="C17722" s="56" t="s">
        <v>10132</v>
      </c>
      <c r="D17722" s="146" t="s">
        <v>10389</v>
      </c>
      <c r="E17722" s="107">
        <v>45838</v>
      </c>
      <c r="F17722" s="93"/>
      <c r="G17722" s="93"/>
      <c r="H17722" s="93"/>
      <c r="I17722" s="99"/>
      <c r="J17722" s="99"/>
      <c r="K17722" s="99"/>
      <c r="L17722" s="57"/>
      <c r="M17722" s="44"/>
      <c r="N17722" s="99"/>
      <c r="O17722" s="99"/>
      <c r="P17722" s="99"/>
      <c r="Q17722" s="99"/>
      <c r="R17722" s="99"/>
      <c r="S17722" s="99"/>
      <c r="T17722" s="99"/>
      <c r="U17722" s="99"/>
      <c r="V17722" s="99"/>
      <c r="W17722" s="99"/>
      <c r="X17722" s="99"/>
      <c r="Y17722" s="99"/>
      <c r="Z17722" s="99"/>
      <c r="AF17722" s="326"/>
    </row>
    <row r="17723" spans="1:32" x14ac:dyDescent="0.25">
      <c r="A17723" s="44" t="s">
        <v>9759</v>
      </c>
      <c r="B17723" s="44" t="s">
        <v>16403</v>
      </c>
      <c r="C17723" s="45" t="s">
        <v>4172</v>
      </c>
      <c r="D17723" s="93" t="s">
        <v>3876</v>
      </c>
      <c r="E17723" s="359">
        <f>DATE(2026,8,8)</f>
        <v>46242</v>
      </c>
      <c r="F17723" s="93"/>
      <c r="G17723" s="93"/>
      <c r="H17723" s="93"/>
      <c r="I17723" s="99"/>
      <c r="J17723" s="99"/>
      <c r="K17723" s="99"/>
      <c r="L17723" s="99"/>
      <c r="M17723" s="99"/>
      <c r="N17723" s="99"/>
      <c r="O17723" s="99"/>
      <c r="P17723" s="99"/>
      <c r="Q17723" s="99"/>
      <c r="R17723" s="99"/>
      <c r="S17723" s="99"/>
      <c r="T17723" s="99"/>
      <c r="U17723" s="99"/>
      <c r="V17723" s="99"/>
      <c r="W17723" s="99"/>
      <c r="X17723" s="99"/>
      <c r="Y17723" s="99"/>
      <c r="Z17723" s="99"/>
      <c r="AA17723" s="380"/>
      <c r="AF17723" s="326"/>
    </row>
    <row r="17724" spans="1:32" x14ac:dyDescent="0.3">
      <c r="A17724" s="385" t="s">
        <v>14195</v>
      </c>
      <c r="B17724" s="385" t="s">
        <v>1339</v>
      </c>
      <c r="C17724" s="387">
        <v>24027</v>
      </c>
      <c r="D17724" s="93" t="s">
        <v>5007</v>
      </c>
      <c r="E17724" s="388">
        <v>46507</v>
      </c>
      <c r="AF17724" s="326"/>
    </row>
    <row r="17725" spans="1:32" x14ac:dyDescent="0.25">
      <c r="A17725" s="44" t="s">
        <v>2720</v>
      </c>
      <c r="B17725" s="44" t="s">
        <v>13127</v>
      </c>
      <c r="C17725" s="45">
        <v>13.25</v>
      </c>
      <c r="D17725" s="45" t="s">
        <v>13565</v>
      </c>
      <c r="E17725" s="46">
        <v>47664</v>
      </c>
      <c r="F17725" s="45"/>
      <c r="G17725" s="93"/>
      <c r="H17725" s="93"/>
      <c r="I17725" s="99"/>
      <c r="J17725" s="99"/>
      <c r="K17725" s="99"/>
      <c r="L17725" s="99"/>
      <c r="M17725" s="99"/>
      <c r="N17725" s="99"/>
      <c r="O17725" s="99"/>
      <c r="P17725" s="99"/>
      <c r="Q17725" s="99"/>
      <c r="R17725" s="99"/>
      <c r="S17725" s="99"/>
      <c r="T17725" s="99"/>
      <c r="U17725" s="99"/>
      <c r="V17725" s="99"/>
      <c r="W17725" s="99"/>
      <c r="X17725" s="99"/>
      <c r="Y17725" s="99"/>
      <c r="Z17725" s="99"/>
      <c r="AF17725" s="326"/>
    </row>
    <row r="17726" spans="1:32" x14ac:dyDescent="0.25">
      <c r="A17726" s="44" t="s">
        <v>2720</v>
      </c>
      <c r="B17726" s="44" t="s">
        <v>13126</v>
      </c>
      <c r="C17726" s="45">
        <v>14.25</v>
      </c>
      <c r="D17726" s="45" t="s">
        <v>13565</v>
      </c>
      <c r="E17726" s="46">
        <v>47664</v>
      </c>
      <c r="F17726" s="45"/>
      <c r="G17726" s="93"/>
      <c r="H17726" s="93"/>
      <c r="I17726" s="99"/>
      <c r="J17726" s="99"/>
      <c r="K17726" s="99"/>
      <c r="L17726" s="99"/>
      <c r="M17726" s="99"/>
      <c r="N17726" s="99"/>
      <c r="O17726" s="99"/>
      <c r="P17726" s="99"/>
      <c r="Q17726" s="99"/>
      <c r="R17726" s="99"/>
      <c r="S17726" s="99"/>
      <c r="T17726" s="99"/>
      <c r="U17726" s="99"/>
      <c r="V17726" s="99"/>
      <c r="W17726" s="99"/>
      <c r="X17726" s="99"/>
      <c r="Y17726" s="99"/>
      <c r="Z17726" s="99"/>
      <c r="AF17726" s="326"/>
    </row>
    <row r="17727" spans="1:32" x14ac:dyDescent="0.25">
      <c r="A17727" s="44" t="s">
        <v>2720</v>
      </c>
      <c r="B17727" s="44" t="s">
        <v>13169</v>
      </c>
      <c r="C17727" s="45">
        <v>19.25</v>
      </c>
      <c r="D17727" s="45" t="s">
        <v>13565</v>
      </c>
      <c r="E17727" s="46">
        <v>47664</v>
      </c>
      <c r="F17727" s="45"/>
      <c r="G17727" s="93"/>
      <c r="H17727" s="93"/>
      <c r="I17727" s="99"/>
      <c r="J17727" s="99"/>
      <c r="K17727" s="99"/>
      <c r="L17727" s="99"/>
      <c r="M17727" s="99"/>
      <c r="N17727" s="99"/>
      <c r="O17727" s="99"/>
      <c r="P17727" s="99"/>
      <c r="Q17727" s="99"/>
      <c r="R17727" s="99"/>
      <c r="S17727" s="99"/>
      <c r="T17727" s="99"/>
      <c r="U17727" s="99"/>
      <c r="V17727" s="99"/>
      <c r="W17727" s="99"/>
      <c r="X17727" s="99"/>
      <c r="Y17727" s="99"/>
      <c r="Z17727" s="99"/>
      <c r="AF17727" s="326"/>
    </row>
    <row r="17728" spans="1:32" x14ac:dyDescent="0.25">
      <c r="A17728" s="44" t="s">
        <v>2720</v>
      </c>
      <c r="B17728" s="44" t="s">
        <v>14657</v>
      </c>
      <c r="C17728" s="45">
        <v>35.25</v>
      </c>
      <c r="D17728" s="45" t="s">
        <v>13565</v>
      </c>
      <c r="E17728" s="46">
        <v>47664</v>
      </c>
      <c r="F17728" s="45"/>
      <c r="G17728" s="93"/>
      <c r="H17728" s="93"/>
      <c r="I17728" s="99"/>
      <c r="J17728" s="99"/>
      <c r="K17728" s="99"/>
      <c r="L17728" s="99"/>
      <c r="M17728" s="99"/>
      <c r="N17728" s="99"/>
      <c r="O17728" s="99"/>
      <c r="P17728" s="99"/>
      <c r="Q17728" s="99"/>
      <c r="R17728" s="99"/>
      <c r="S17728" s="99"/>
      <c r="T17728" s="99"/>
      <c r="U17728" s="99"/>
      <c r="V17728" s="99"/>
      <c r="W17728" s="99"/>
      <c r="X17728" s="99"/>
      <c r="Y17728" s="99"/>
      <c r="Z17728" s="99"/>
      <c r="AF17728" s="326"/>
    </row>
    <row r="17729" spans="1:32" x14ac:dyDescent="0.25">
      <c r="A17729" s="44" t="s">
        <v>8428</v>
      </c>
      <c r="B17729" s="44" t="s">
        <v>11313</v>
      </c>
      <c r="C17729" s="45">
        <v>240302</v>
      </c>
      <c r="D17729" s="45" t="s">
        <v>12340</v>
      </c>
      <c r="E17729" s="45" t="s">
        <v>2686</v>
      </c>
      <c r="AF17729" s="326"/>
    </row>
    <row r="17730" spans="1:32" x14ac:dyDescent="0.25">
      <c r="A17730" s="44" t="s">
        <v>8428</v>
      </c>
      <c r="B17730" s="44" t="s">
        <v>5447</v>
      </c>
      <c r="C17730" s="45">
        <v>240804</v>
      </c>
      <c r="D17730" s="45" t="s">
        <v>12340</v>
      </c>
      <c r="E17730" s="45" t="s">
        <v>12234</v>
      </c>
      <c r="AF17730" s="326"/>
    </row>
    <row r="17731" spans="1:32" x14ac:dyDescent="0.25">
      <c r="A17731" s="44" t="s">
        <v>13497</v>
      </c>
      <c r="B17731" s="44" t="s">
        <v>13169</v>
      </c>
      <c r="C17731" s="45">
        <v>19.25</v>
      </c>
      <c r="D17731" s="45" t="s">
        <v>13565</v>
      </c>
      <c r="E17731" s="46">
        <v>47664</v>
      </c>
      <c r="F17731" s="45"/>
      <c r="G17731" s="93"/>
      <c r="H17731" s="93"/>
      <c r="I17731" s="99"/>
      <c r="J17731" s="99"/>
      <c r="K17731" s="99"/>
      <c r="L17731" s="99"/>
      <c r="M17731" s="99"/>
      <c r="N17731" s="99"/>
      <c r="O17731" s="99"/>
      <c r="P17731" s="99"/>
      <c r="Q17731" s="99"/>
      <c r="R17731" s="99"/>
      <c r="S17731" s="99"/>
      <c r="T17731" s="99"/>
      <c r="U17731" s="99"/>
      <c r="V17731" s="99"/>
      <c r="W17731" s="99"/>
      <c r="X17731" s="99"/>
      <c r="Y17731" s="99"/>
      <c r="Z17731" s="99"/>
      <c r="AF17731" s="326"/>
    </row>
    <row r="17732" spans="1:32" x14ac:dyDescent="0.25">
      <c r="A17732" s="44" t="s">
        <v>13497</v>
      </c>
      <c r="B17732" s="44" t="s">
        <v>14635</v>
      </c>
      <c r="C17732" s="45">
        <v>28.25</v>
      </c>
      <c r="D17732" s="45" t="s">
        <v>13565</v>
      </c>
      <c r="E17732" s="46">
        <v>47664</v>
      </c>
      <c r="F17732" s="45"/>
      <c r="G17732" s="93"/>
      <c r="H17732" s="93"/>
      <c r="I17732" s="99"/>
      <c r="J17732" s="99"/>
      <c r="K17732" s="99"/>
      <c r="L17732" s="99"/>
      <c r="M17732" s="99"/>
      <c r="N17732" s="99"/>
      <c r="O17732" s="99"/>
      <c r="P17732" s="99"/>
      <c r="Q17732" s="99"/>
      <c r="R17732" s="99"/>
      <c r="S17732" s="99"/>
      <c r="T17732" s="99"/>
      <c r="U17732" s="99"/>
      <c r="V17732" s="99"/>
      <c r="W17732" s="99"/>
      <c r="X17732" s="99"/>
      <c r="Y17732" s="99"/>
      <c r="Z17732" s="99"/>
      <c r="AF17732" s="326"/>
    </row>
    <row r="17733" spans="1:32" x14ac:dyDescent="0.25">
      <c r="A17733" s="44" t="s">
        <v>13497</v>
      </c>
      <c r="B17733" s="44" t="s">
        <v>14657</v>
      </c>
      <c r="C17733" s="45">
        <v>35.25</v>
      </c>
      <c r="D17733" s="45" t="s">
        <v>13565</v>
      </c>
      <c r="E17733" s="46">
        <v>47664</v>
      </c>
      <c r="F17733" s="45"/>
      <c r="G17733" s="93"/>
      <c r="H17733" s="93"/>
      <c r="I17733" s="99"/>
      <c r="J17733" s="99"/>
      <c r="K17733" s="99"/>
      <c r="L17733" s="99"/>
      <c r="M17733" s="99"/>
      <c r="N17733" s="99"/>
      <c r="O17733" s="99"/>
      <c r="P17733" s="99"/>
      <c r="Q17733" s="99"/>
      <c r="R17733" s="99"/>
      <c r="S17733" s="99"/>
      <c r="T17733" s="99"/>
      <c r="U17733" s="99"/>
      <c r="V17733" s="99"/>
      <c r="W17733" s="99"/>
      <c r="X17733" s="99"/>
      <c r="Y17733" s="99"/>
      <c r="Z17733" s="99"/>
      <c r="AF17733" s="326"/>
    </row>
    <row r="17734" spans="1:32" x14ac:dyDescent="0.3">
      <c r="A17734" s="372" t="s">
        <v>12520</v>
      </c>
      <c r="B17734" s="372" t="s">
        <v>2787</v>
      </c>
      <c r="C17734" s="125" t="s">
        <v>8393</v>
      </c>
      <c r="D17734" s="32" t="s">
        <v>20621</v>
      </c>
      <c r="E17734" s="125" t="s">
        <v>4471</v>
      </c>
      <c r="F17734" s="125" t="s">
        <v>1236</v>
      </c>
      <c r="G17734" s="125" t="s">
        <v>1237</v>
      </c>
      <c r="AF17734" s="326"/>
    </row>
    <row r="17735" spans="1:32" x14ac:dyDescent="0.3">
      <c r="A17735" s="372" t="s">
        <v>12520</v>
      </c>
      <c r="B17735" s="372" t="s">
        <v>1208</v>
      </c>
      <c r="C17735" s="125" t="s">
        <v>11149</v>
      </c>
      <c r="D17735" s="32" t="s">
        <v>20621</v>
      </c>
      <c r="E17735" s="125" t="s">
        <v>2686</v>
      </c>
      <c r="F17735" s="125" t="s">
        <v>1236</v>
      </c>
      <c r="G17735" s="125" t="s">
        <v>1237</v>
      </c>
      <c r="AF17735" s="326"/>
    </row>
    <row r="17736" spans="1:32" x14ac:dyDescent="0.3">
      <c r="A17736" s="372" t="s">
        <v>12520</v>
      </c>
      <c r="B17736" s="372" t="s">
        <v>4223</v>
      </c>
      <c r="C17736" s="125" t="s">
        <v>12347</v>
      </c>
      <c r="D17736" s="32" t="s">
        <v>20621</v>
      </c>
      <c r="E17736" s="125" t="s">
        <v>5075</v>
      </c>
      <c r="F17736" s="125" t="s">
        <v>1236</v>
      </c>
      <c r="G17736" s="125" t="s">
        <v>1237</v>
      </c>
      <c r="AF17736" s="326"/>
    </row>
    <row r="17737" spans="1:32" x14ac:dyDescent="0.25">
      <c r="A17737" s="44" t="s">
        <v>2542</v>
      </c>
      <c r="B17737" s="44" t="s">
        <v>11313</v>
      </c>
      <c r="C17737" s="45">
        <v>240302</v>
      </c>
      <c r="D17737" s="45" t="s">
        <v>12340</v>
      </c>
      <c r="E17737" s="45" t="s">
        <v>2686</v>
      </c>
      <c r="AF17737" s="326"/>
    </row>
    <row r="17738" spans="1:32" x14ac:dyDescent="0.25">
      <c r="A17738" s="44" t="s">
        <v>2542</v>
      </c>
      <c r="B17738" s="44" t="s">
        <v>2433</v>
      </c>
      <c r="C17738" s="45">
        <v>230105</v>
      </c>
      <c r="D17738" s="45" t="s">
        <v>12340</v>
      </c>
      <c r="E17738" s="45" t="s">
        <v>5580</v>
      </c>
      <c r="AF17738" s="326"/>
    </row>
    <row r="17739" spans="1:32" x14ac:dyDescent="0.25">
      <c r="A17739" s="368" t="s">
        <v>15337</v>
      </c>
      <c r="B17739" s="256" t="s">
        <v>15281</v>
      </c>
      <c r="C17739" s="53" t="s">
        <v>15446</v>
      </c>
      <c r="D17739" s="93" t="s">
        <v>5891</v>
      </c>
      <c r="E17739" s="257">
        <v>47252</v>
      </c>
      <c r="F17739" s="93"/>
      <c r="G17739" s="93"/>
      <c r="H17739" s="93"/>
      <c r="I17739" s="99"/>
      <c r="J17739" s="99"/>
      <c r="K17739" s="99"/>
      <c r="L17739" s="99"/>
      <c r="M17739" s="99"/>
      <c r="N17739" s="99"/>
      <c r="O17739" s="99"/>
      <c r="P17739" s="99"/>
      <c r="Q17739" s="99"/>
      <c r="R17739" s="99"/>
      <c r="S17739" s="99"/>
      <c r="T17739" s="99"/>
      <c r="U17739" s="99"/>
      <c r="V17739" s="99"/>
      <c r="W17739" s="99"/>
      <c r="X17739" s="99"/>
      <c r="Y17739" s="99"/>
      <c r="Z17739" s="99"/>
      <c r="AF17739" s="326"/>
    </row>
    <row r="17740" spans="1:32" x14ac:dyDescent="0.25">
      <c r="A17740" s="44" t="s">
        <v>9760</v>
      </c>
      <c r="B17740" s="44" t="s">
        <v>15915</v>
      </c>
      <c r="C17740" s="45" t="s">
        <v>9985</v>
      </c>
      <c r="D17740" s="93" t="s">
        <v>3876</v>
      </c>
      <c r="E17740" s="359">
        <f>DATE(2026,8,15)</f>
        <v>46249</v>
      </c>
      <c r="F17740" s="93"/>
      <c r="G17740" s="93"/>
      <c r="H17740" s="93"/>
      <c r="I17740" s="99"/>
      <c r="J17740" s="99"/>
      <c r="K17740" s="99"/>
      <c r="L17740" s="99"/>
      <c r="M17740" s="99"/>
      <c r="N17740" s="99"/>
      <c r="O17740" s="99"/>
      <c r="P17740" s="99"/>
      <c r="Q17740" s="99"/>
      <c r="R17740" s="99"/>
      <c r="S17740" s="99"/>
      <c r="T17740" s="99"/>
      <c r="U17740" s="99"/>
      <c r="V17740" s="99"/>
      <c r="W17740" s="99"/>
      <c r="X17740" s="99"/>
      <c r="Y17740" s="99"/>
      <c r="Z17740" s="99"/>
      <c r="AA17740" s="380"/>
      <c r="AF17740" s="326"/>
    </row>
    <row r="17741" spans="1:32" x14ac:dyDescent="0.25">
      <c r="A17741" s="44" t="s">
        <v>4033</v>
      </c>
      <c r="B17741" s="44" t="s">
        <v>9024</v>
      </c>
      <c r="C17741" s="45">
        <v>231001</v>
      </c>
      <c r="D17741" s="45" t="s">
        <v>12340</v>
      </c>
      <c r="E17741" s="45" t="s">
        <v>2628</v>
      </c>
      <c r="AF17741" s="326"/>
    </row>
    <row r="17742" spans="1:32" x14ac:dyDescent="0.25">
      <c r="A17742" s="44" t="s">
        <v>4033</v>
      </c>
      <c r="B17742" s="44" t="s">
        <v>3598</v>
      </c>
      <c r="C17742" s="45">
        <v>240301</v>
      </c>
      <c r="D17742" s="45" t="s">
        <v>12340</v>
      </c>
      <c r="E17742" s="45" t="s">
        <v>10032</v>
      </c>
      <c r="AF17742" s="326"/>
    </row>
    <row r="17743" spans="1:32" x14ac:dyDescent="0.25">
      <c r="A17743" s="44" t="s">
        <v>4033</v>
      </c>
      <c r="B17743" s="44" t="s">
        <v>11331</v>
      </c>
      <c r="C17743" s="45">
        <v>24050301</v>
      </c>
      <c r="D17743" s="45" t="s">
        <v>12340</v>
      </c>
      <c r="E17743" s="45" t="s">
        <v>5468</v>
      </c>
      <c r="AF17743" s="326"/>
    </row>
    <row r="17744" spans="1:32" x14ac:dyDescent="0.25">
      <c r="A17744" s="44" t="s">
        <v>4033</v>
      </c>
      <c r="B17744" s="44" t="s">
        <v>11296</v>
      </c>
      <c r="C17744" s="45">
        <v>240402</v>
      </c>
      <c r="D17744" s="45" t="s">
        <v>12340</v>
      </c>
      <c r="E17744" s="45" t="s">
        <v>5311</v>
      </c>
      <c r="AF17744" s="326"/>
    </row>
    <row r="17745" spans="1:32" x14ac:dyDescent="0.25">
      <c r="A17745" s="44" t="s">
        <v>4033</v>
      </c>
      <c r="B17745" s="44" t="s">
        <v>4038</v>
      </c>
      <c r="C17745" s="45">
        <v>24050401</v>
      </c>
      <c r="D17745" s="45" t="s">
        <v>12340</v>
      </c>
      <c r="E17745" s="45" t="s">
        <v>5468</v>
      </c>
      <c r="AF17745" s="326"/>
    </row>
    <row r="17746" spans="1:32" x14ac:dyDescent="0.3">
      <c r="A17746" s="372" t="s">
        <v>2806</v>
      </c>
      <c r="B17746" s="372" t="s">
        <v>2787</v>
      </c>
      <c r="C17746" s="125" t="s">
        <v>8393</v>
      </c>
      <c r="D17746" s="32" t="s">
        <v>20621</v>
      </c>
      <c r="E17746" s="125" t="s">
        <v>4471</v>
      </c>
      <c r="F17746" s="125" t="s">
        <v>1236</v>
      </c>
      <c r="G17746" s="125" t="s">
        <v>1237</v>
      </c>
      <c r="AF17746" s="326"/>
    </row>
    <row r="17747" spans="1:32" x14ac:dyDescent="0.25">
      <c r="A17747" s="44" t="s">
        <v>13498</v>
      </c>
      <c r="B17747" s="44" t="s">
        <v>13169</v>
      </c>
      <c r="C17747" s="45">
        <v>19.239999999999998</v>
      </c>
      <c r="D17747" s="45" t="s">
        <v>13565</v>
      </c>
      <c r="E17747" s="46">
        <v>47299</v>
      </c>
      <c r="F17747" s="45"/>
      <c r="G17747" s="93"/>
      <c r="H17747" s="93"/>
      <c r="I17747" s="99"/>
      <c r="J17747" s="99"/>
      <c r="K17747" s="99"/>
      <c r="L17747" s="99"/>
      <c r="M17747" s="99"/>
      <c r="N17747" s="99"/>
      <c r="O17747" s="99"/>
      <c r="P17747" s="99"/>
      <c r="Q17747" s="99"/>
      <c r="R17747" s="99"/>
      <c r="S17747" s="99"/>
      <c r="T17747" s="99"/>
      <c r="U17747" s="99"/>
      <c r="V17747" s="99"/>
      <c r="W17747" s="99"/>
      <c r="X17747" s="99"/>
      <c r="Y17747" s="99"/>
      <c r="Z17747" s="99"/>
      <c r="AF17747" s="326"/>
    </row>
    <row r="17748" spans="1:32" x14ac:dyDescent="0.25">
      <c r="A17748" s="44" t="s">
        <v>2731</v>
      </c>
      <c r="B17748" s="44" t="s">
        <v>20368</v>
      </c>
      <c r="C17748" s="45" t="s">
        <v>5829</v>
      </c>
      <c r="D17748" s="32" t="s">
        <v>12570</v>
      </c>
      <c r="E17748" s="46">
        <v>46507</v>
      </c>
      <c r="AF17748" s="326"/>
    </row>
    <row r="17749" spans="1:32" x14ac:dyDescent="0.25">
      <c r="A17749" s="44" t="s">
        <v>5786</v>
      </c>
      <c r="B17749" s="44" t="s">
        <v>20332</v>
      </c>
      <c r="C17749" s="45" t="s">
        <v>5777</v>
      </c>
      <c r="D17749" s="32" t="s">
        <v>12570</v>
      </c>
      <c r="E17749" s="46">
        <v>46599</v>
      </c>
      <c r="AF17749" s="326"/>
    </row>
    <row r="17750" spans="1:32" x14ac:dyDescent="0.25">
      <c r="A17750" s="100" t="s">
        <v>3536</v>
      </c>
      <c r="B17750" s="92" t="s">
        <v>3574</v>
      </c>
      <c r="C17750" s="93" t="s">
        <v>3575</v>
      </c>
      <c r="D17750" s="93" t="s">
        <v>1250</v>
      </c>
      <c r="E17750" s="94">
        <v>46496</v>
      </c>
      <c r="F17750" s="93"/>
      <c r="G17750" s="93"/>
      <c r="H17750" s="93"/>
      <c r="I17750" s="99"/>
      <c r="J17750" s="99"/>
      <c r="K17750" s="99"/>
      <c r="L17750" s="57"/>
      <c r="M17750" s="44"/>
      <c r="N17750" s="99"/>
      <c r="O17750" s="99"/>
      <c r="P17750" s="99"/>
      <c r="Q17750" s="99"/>
      <c r="R17750" s="99"/>
      <c r="S17750" s="99"/>
      <c r="T17750" s="99"/>
      <c r="U17750" s="99"/>
      <c r="V17750" s="99"/>
      <c r="W17750" s="99"/>
      <c r="X17750" s="99"/>
      <c r="Y17750" s="99"/>
      <c r="Z17750" s="99"/>
      <c r="AF17750" s="326"/>
    </row>
    <row r="17751" spans="1:32" x14ac:dyDescent="0.25">
      <c r="A17751" s="44" t="s">
        <v>13817</v>
      </c>
      <c r="B17751" s="44" t="s">
        <v>210</v>
      </c>
      <c r="C17751" s="45">
        <v>241001</v>
      </c>
      <c r="D17751" s="45" t="s">
        <v>12340</v>
      </c>
      <c r="E17751" s="45" t="s">
        <v>5650</v>
      </c>
      <c r="AF17751" s="326"/>
    </row>
    <row r="17752" spans="1:32" x14ac:dyDescent="0.25">
      <c r="A17752" s="44" t="s">
        <v>15810</v>
      </c>
      <c r="B17752" s="44" t="s">
        <v>4105</v>
      </c>
      <c r="C17752" s="45" t="s">
        <v>15811</v>
      </c>
      <c r="D17752" s="46" t="s">
        <v>13037</v>
      </c>
      <c r="E17752" s="46">
        <v>46218</v>
      </c>
      <c r="AF17752" s="326"/>
    </row>
    <row r="17753" spans="1:32" x14ac:dyDescent="0.25">
      <c r="A17753" s="44" t="s">
        <v>9761</v>
      </c>
      <c r="B17753" s="44" t="s">
        <v>16404</v>
      </c>
      <c r="C17753" s="45" t="s">
        <v>9986</v>
      </c>
      <c r="D17753" s="93" t="s">
        <v>3876</v>
      </c>
      <c r="E17753" s="359">
        <f>DATE(2027,5,26)</f>
        <v>46533</v>
      </c>
      <c r="F17753" s="93"/>
      <c r="G17753" s="93"/>
      <c r="H17753" s="93"/>
      <c r="I17753" s="99"/>
      <c r="J17753" s="99"/>
      <c r="K17753" s="99"/>
      <c r="L17753" s="99"/>
      <c r="M17753" s="99"/>
      <c r="N17753" s="99"/>
      <c r="O17753" s="99"/>
      <c r="P17753" s="99"/>
      <c r="Q17753" s="99"/>
      <c r="R17753" s="99"/>
      <c r="S17753" s="99"/>
      <c r="T17753" s="99"/>
      <c r="U17753" s="99"/>
      <c r="V17753" s="99"/>
      <c r="W17753" s="99"/>
      <c r="X17753" s="99"/>
      <c r="Y17753" s="99"/>
      <c r="Z17753" s="99"/>
      <c r="AF17753" s="326"/>
    </row>
    <row r="17754" spans="1:32" x14ac:dyDescent="0.25">
      <c r="A17754" s="44" t="s">
        <v>19891</v>
      </c>
      <c r="B17754" s="44" t="s">
        <v>3160</v>
      </c>
      <c r="C17754" s="45">
        <v>230901</v>
      </c>
      <c r="D17754" s="45" t="s">
        <v>12340</v>
      </c>
      <c r="E17754" s="45" t="s">
        <v>8524</v>
      </c>
      <c r="AF17754" s="326"/>
    </row>
    <row r="17755" spans="1:32" x14ac:dyDescent="0.25">
      <c r="A17755" s="44" t="s">
        <v>19891</v>
      </c>
      <c r="B17755" s="44" t="s">
        <v>986</v>
      </c>
      <c r="C17755" s="45">
        <v>240303</v>
      </c>
      <c r="D17755" s="45" t="s">
        <v>12340</v>
      </c>
      <c r="E17755" s="45" t="s">
        <v>2686</v>
      </c>
      <c r="AF17755" s="326"/>
    </row>
    <row r="17756" spans="1:32" x14ac:dyDescent="0.25">
      <c r="A17756" s="44" t="s">
        <v>19891</v>
      </c>
      <c r="B17756" s="44" t="s">
        <v>11331</v>
      </c>
      <c r="C17756" s="45">
        <v>24050301</v>
      </c>
      <c r="D17756" s="45" t="s">
        <v>12340</v>
      </c>
      <c r="E17756" s="45" t="s">
        <v>5468</v>
      </c>
      <c r="AF17756" s="326"/>
    </row>
    <row r="17757" spans="1:32" x14ac:dyDescent="0.25">
      <c r="A17757" s="44" t="s">
        <v>19891</v>
      </c>
      <c r="B17757" s="44" t="s">
        <v>967</v>
      </c>
      <c r="C17757" s="45">
        <v>240601</v>
      </c>
      <c r="D17757" s="45" t="s">
        <v>12340</v>
      </c>
      <c r="E17757" s="45" t="s">
        <v>10639</v>
      </c>
      <c r="AF17757" s="326"/>
    </row>
    <row r="17758" spans="1:32" x14ac:dyDescent="0.25">
      <c r="A17758" s="44" t="s">
        <v>19891</v>
      </c>
      <c r="B17758" s="44" t="s">
        <v>5447</v>
      </c>
      <c r="C17758" s="45">
        <v>240804</v>
      </c>
      <c r="D17758" s="45" t="s">
        <v>12340</v>
      </c>
      <c r="E17758" s="45" t="s">
        <v>12234</v>
      </c>
      <c r="AF17758" s="326"/>
    </row>
    <row r="17759" spans="1:32" x14ac:dyDescent="0.25">
      <c r="A17759" s="44" t="s">
        <v>19891</v>
      </c>
      <c r="B17759" s="44" t="s">
        <v>976</v>
      </c>
      <c r="C17759" s="45">
        <v>25010201</v>
      </c>
      <c r="D17759" s="45" t="s">
        <v>12340</v>
      </c>
      <c r="E17759" s="45" t="s">
        <v>13567</v>
      </c>
      <c r="AF17759" s="326"/>
    </row>
    <row r="17760" spans="1:32" x14ac:dyDescent="0.25">
      <c r="A17760" s="44" t="s">
        <v>19891</v>
      </c>
      <c r="B17760" s="44" t="s">
        <v>2433</v>
      </c>
      <c r="C17760" s="45">
        <v>250106</v>
      </c>
      <c r="D17760" s="45" t="s">
        <v>12340</v>
      </c>
      <c r="E17760" s="45" t="s">
        <v>12896</v>
      </c>
      <c r="AF17760" s="326"/>
    </row>
    <row r="17761" spans="1:32" x14ac:dyDescent="0.25">
      <c r="A17761" s="44" t="s">
        <v>14761</v>
      </c>
      <c r="B17761" s="44" t="s">
        <v>14644</v>
      </c>
      <c r="C17761" s="45">
        <v>18.25</v>
      </c>
      <c r="D17761" s="45" t="s">
        <v>13565</v>
      </c>
      <c r="E17761" s="46">
        <v>47664</v>
      </c>
      <c r="F17761" s="45"/>
      <c r="G17761" s="93"/>
      <c r="H17761" s="93"/>
      <c r="I17761" s="99"/>
      <c r="J17761" s="99"/>
      <c r="K17761" s="99"/>
      <c r="L17761" s="99"/>
      <c r="M17761" s="99"/>
      <c r="N17761" s="99"/>
      <c r="O17761" s="99"/>
      <c r="P17761" s="99"/>
      <c r="Q17761" s="99"/>
      <c r="R17761" s="99"/>
      <c r="S17761" s="99"/>
      <c r="T17761" s="99"/>
      <c r="U17761" s="99"/>
      <c r="V17761" s="99"/>
      <c r="W17761" s="99"/>
      <c r="X17761" s="99"/>
      <c r="Y17761" s="99"/>
      <c r="Z17761" s="99"/>
      <c r="AF17761" s="326"/>
    </row>
    <row r="17762" spans="1:32" x14ac:dyDescent="0.25">
      <c r="A17762" s="44" t="s">
        <v>3727</v>
      </c>
      <c r="B17762" s="44" t="s">
        <v>5639</v>
      </c>
      <c r="C17762" s="45">
        <v>26010401</v>
      </c>
      <c r="D17762" s="45" t="s">
        <v>12340</v>
      </c>
      <c r="E17762" s="45" t="s">
        <v>18836</v>
      </c>
      <c r="AF17762" s="326"/>
    </row>
    <row r="17763" spans="1:32" x14ac:dyDescent="0.25">
      <c r="A17763" s="44" t="s">
        <v>3727</v>
      </c>
      <c r="B17763" s="44" t="s">
        <v>3298</v>
      </c>
      <c r="C17763" s="45">
        <v>26010402</v>
      </c>
      <c r="D17763" s="45" t="s">
        <v>12340</v>
      </c>
      <c r="E17763" s="45" t="s">
        <v>18836</v>
      </c>
      <c r="AF17763" s="326"/>
    </row>
    <row r="17764" spans="1:32" x14ac:dyDescent="0.25">
      <c r="A17764" s="44" t="s">
        <v>9762</v>
      </c>
      <c r="B17764" s="44" t="s">
        <v>16153</v>
      </c>
      <c r="C17764" s="45" t="s">
        <v>9987</v>
      </c>
      <c r="D17764" s="93" t="s">
        <v>3876</v>
      </c>
      <c r="E17764" s="359">
        <f>DATE(2027,3,29)</f>
        <v>46475</v>
      </c>
      <c r="F17764" s="93"/>
      <c r="G17764" s="93"/>
      <c r="H17764" s="93"/>
      <c r="I17764" s="99"/>
      <c r="J17764" s="99"/>
      <c r="K17764" s="99"/>
      <c r="L17764" s="99"/>
      <c r="M17764" s="99"/>
      <c r="N17764" s="99"/>
      <c r="O17764" s="99"/>
      <c r="P17764" s="99"/>
      <c r="Q17764" s="99"/>
      <c r="R17764" s="99"/>
      <c r="S17764" s="99"/>
      <c r="T17764" s="99"/>
      <c r="U17764" s="99"/>
      <c r="V17764" s="99"/>
      <c r="W17764" s="99"/>
      <c r="X17764" s="99"/>
      <c r="Y17764" s="99"/>
      <c r="Z17764" s="99"/>
      <c r="AF17764" s="326"/>
    </row>
    <row r="17765" spans="1:32" x14ac:dyDescent="0.25">
      <c r="A17765" s="44" t="s">
        <v>19892</v>
      </c>
      <c r="B17765" s="44" t="s">
        <v>3298</v>
      </c>
      <c r="C17765" s="45">
        <v>26010402</v>
      </c>
      <c r="D17765" s="45" t="s">
        <v>12340</v>
      </c>
      <c r="E17765" s="45" t="s">
        <v>18836</v>
      </c>
      <c r="AF17765" s="326"/>
    </row>
    <row r="17766" spans="1:32" x14ac:dyDescent="0.25">
      <c r="A17766" s="44" t="s">
        <v>8058</v>
      </c>
      <c r="B17766" s="44" t="s">
        <v>8006</v>
      </c>
      <c r="C17766" s="45" t="s">
        <v>8059</v>
      </c>
      <c r="D17766" s="45" t="s">
        <v>12177</v>
      </c>
      <c r="E17766" s="45" t="s">
        <v>4375</v>
      </c>
      <c r="F17766" s="93"/>
      <c r="G17766" s="93"/>
      <c r="H17766" s="93"/>
      <c r="I17766" s="99"/>
      <c r="J17766" s="99"/>
      <c r="K17766" s="99"/>
      <c r="L17766" s="99"/>
      <c r="M17766" s="99"/>
      <c r="N17766" s="99"/>
      <c r="O17766" s="99"/>
      <c r="P17766" s="99"/>
      <c r="Q17766" s="99"/>
      <c r="R17766" s="99"/>
      <c r="S17766" s="99"/>
      <c r="T17766" s="99"/>
      <c r="U17766" s="99"/>
      <c r="V17766" s="99"/>
      <c r="W17766" s="99"/>
      <c r="X17766" s="99"/>
      <c r="Y17766" s="99"/>
      <c r="Z17766" s="99"/>
      <c r="AF17766" s="326"/>
    </row>
    <row r="17767" spans="1:32" x14ac:dyDescent="0.25">
      <c r="A17767" s="44" t="s">
        <v>8058</v>
      </c>
      <c r="B17767" s="44" t="s">
        <v>8006</v>
      </c>
      <c r="C17767" s="45" t="s">
        <v>8059</v>
      </c>
      <c r="D17767" s="93" t="s">
        <v>18817</v>
      </c>
      <c r="E17767" s="45" t="s">
        <v>7992</v>
      </c>
      <c r="F17767" s="379"/>
      <c r="G17767" s="379"/>
      <c r="H17767" s="379"/>
      <c r="I17767" s="380"/>
      <c r="J17767" s="380"/>
      <c r="K17767" s="380"/>
      <c r="L17767" s="380"/>
      <c r="M17767" s="380"/>
      <c r="N17767" s="380"/>
      <c r="O17767" s="380"/>
      <c r="P17767" s="380"/>
      <c r="Q17767" s="380"/>
      <c r="R17767" s="380"/>
      <c r="S17767" s="380"/>
      <c r="T17767" s="380"/>
      <c r="U17767" s="380"/>
      <c r="V17767" s="380"/>
      <c r="W17767" s="380"/>
      <c r="X17767" s="380"/>
      <c r="Y17767" s="380"/>
      <c r="Z17767" s="380"/>
      <c r="AA17767" s="380"/>
      <c r="AF17767" s="326"/>
    </row>
    <row r="17768" spans="1:32" x14ac:dyDescent="0.25">
      <c r="A17768" s="44" t="s">
        <v>17310</v>
      </c>
      <c r="B17768" s="44" t="s">
        <v>17606</v>
      </c>
      <c r="C17768" s="45" t="s">
        <v>17770</v>
      </c>
      <c r="D17768" s="46" t="s">
        <v>13037</v>
      </c>
      <c r="E17768" s="46">
        <v>46344</v>
      </c>
      <c r="AF17768" s="326"/>
    </row>
    <row r="17769" spans="1:32" x14ac:dyDescent="0.25">
      <c r="A17769" s="44" t="s">
        <v>17310</v>
      </c>
      <c r="B17769" s="44" t="s">
        <v>17606</v>
      </c>
      <c r="C17769" s="45" t="s">
        <v>17770</v>
      </c>
      <c r="D17769" s="46" t="s">
        <v>13037</v>
      </c>
      <c r="E17769" s="46">
        <v>46344</v>
      </c>
      <c r="AF17769" s="326"/>
    </row>
    <row r="17770" spans="1:32" x14ac:dyDescent="0.25">
      <c r="A17770" s="44" t="s">
        <v>17310</v>
      </c>
      <c r="B17770" s="44" t="s">
        <v>17606</v>
      </c>
      <c r="C17770" s="45" t="s">
        <v>17770</v>
      </c>
      <c r="D17770" s="46" t="s">
        <v>13037</v>
      </c>
      <c r="E17770" s="46">
        <v>46344</v>
      </c>
      <c r="AF17770" s="326"/>
    </row>
    <row r="17771" spans="1:32" x14ac:dyDescent="0.25">
      <c r="A17771" s="44" t="s">
        <v>17310</v>
      </c>
      <c r="B17771" s="44" t="s">
        <v>16967</v>
      </c>
      <c r="C17771" s="45">
        <v>25050402</v>
      </c>
      <c r="D17771" s="45" t="s">
        <v>12340</v>
      </c>
      <c r="E17771" s="45" t="s">
        <v>7651</v>
      </c>
      <c r="AF17771" s="326"/>
    </row>
    <row r="17772" spans="1:32" x14ac:dyDescent="0.25">
      <c r="A17772" s="44" t="s">
        <v>14158</v>
      </c>
      <c r="B17772" s="44" t="s">
        <v>20398</v>
      </c>
      <c r="C17772" s="45" t="s">
        <v>14082</v>
      </c>
      <c r="D17772" s="32" t="s">
        <v>12570</v>
      </c>
      <c r="E17772" s="46">
        <v>46418</v>
      </c>
      <c r="AF17772" s="326"/>
    </row>
    <row r="17773" spans="1:32" x14ac:dyDescent="0.25">
      <c r="A17773" s="44" t="s">
        <v>5726</v>
      </c>
      <c r="B17773" s="44" t="s">
        <v>2433</v>
      </c>
      <c r="C17773" s="45">
        <v>230105</v>
      </c>
      <c r="D17773" s="45" t="s">
        <v>12340</v>
      </c>
      <c r="E17773" s="45" t="s">
        <v>5580</v>
      </c>
      <c r="AF17773" s="326"/>
    </row>
    <row r="17774" spans="1:32" x14ac:dyDescent="0.25">
      <c r="A17774" s="44" t="s">
        <v>13818</v>
      </c>
      <c r="B17774" s="44" t="s">
        <v>1733</v>
      </c>
      <c r="C17774" s="45">
        <v>250101</v>
      </c>
      <c r="D17774" s="45" t="s">
        <v>12340</v>
      </c>
      <c r="E17774" s="45" t="s">
        <v>13567</v>
      </c>
      <c r="AF17774" s="326"/>
    </row>
    <row r="17775" spans="1:32" x14ac:dyDescent="0.25">
      <c r="A17775" s="44" t="s">
        <v>9121</v>
      </c>
      <c r="B17775" s="44" t="s">
        <v>3160</v>
      </c>
      <c r="C17775" s="45">
        <v>230901</v>
      </c>
      <c r="D17775" s="45" t="s">
        <v>12340</v>
      </c>
      <c r="E17775" s="45" t="s">
        <v>8524</v>
      </c>
      <c r="AF17775" s="326"/>
    </row>
    <row r="17776" spans="1:32" x14ac:dyDescent="0.3">
      <c r="A17776" s="372" t="s">
        <v>12091</v>
      </c>
      <c r="B17776" s="372" t="s">
        <v>1224</v>
      </c>
      <c r="C17776" s="125" t="s">
        <v>11961</v>
      </c>
      <c r="D17776" s="32" t="s">
        <v>20621</v>
      </c>
      <c r="E17776" s="125" t="s">
        <v>2686</v>
      </c>
      <c r="F17776" s="125" t="s">
        <v>1236</v>
      </c>
      <c r="G17776" s="125" t="s">
        <v>1236</v>
      </c>
      <c r="AF17776" s="326"/>
    </row>
    <row r="17777" spans="1:32" x14ac:dyDescent="0.25">
      <c r="A17777" s="44" t="s">
        <v>3728</v>
      </c>
      <c r="B17777" s="44" t="s">
        <v>3598</v>
      </c>
      <c r="C17777" s="45">
        <v>250303</v>
      </c>
      <c r="D17777" s="45" t="s">
        <v>12340</v>
      </c>
      <c r="E17777" s="45" t="s">
        <v>12896</v>
      </c>
      <c r="AF17777" s="326"/>
    </row>
    <row r="17778" spans="1:32" x14ac:dyDescent="0.3">
      <c r="A17778" s="372" t="s">
        <v>12092</v>
      </c>
      <c r="B17778" s="372" t="s">
        <v>3578</v>
      </c>
      <c r="C17778" s="125" t="s">
        <v>11923</v>
      </c>
      <c r="D17778" s="32" t="s">
        <v>20621</v>
      </c>
      <c r="E17778" s="125" t="s">
        <v>2686</v>
      </c>
      <c r="F17778" s="125" t="s">
        <v>1236</v>
      </c>
      <c r="G17778" s="125" t="s">
        <v>1237</v>
      </c>
      <c r="AF17778" s="326"/>
    </row>
    <row r="17779" spans="1:32" x14ac:dyDescent="0.25">
      <c r="A17779" s="76" t="s">
        <v>17435</v>
      </c>
      <c r="B17779" s="44" t="s">
        <v>13311</v>
      </c>
      <c r="C17779" s="45">
        <v>5.26</v>
      </c>
      <c r="D17779" s="45" t="s">
        <v>13565</v>
      </c>
      <c r="E17779" s="46">
        <v>47787</v>
      </c>
      <c r="F17779" s="45"/>
      <c r="G17779" s="93"/>
      <c r="H17779" s="93"/>
      <c r="I17779" s="99"/>
      <c r="J17779" s="99"/>
      <c r="K17779" s="99"/>
      <c r="L17779" s="99"/>
      <c r="M17779" s="99"/>
      <c r="N17779" s="99"/>
      <c r="O17779" s="99"/>
      <c r="P17779" s="99"/>
      <c r="Q17779" s="99"/>
      <c r="R17779" s="99"/>
      <c r="S17779" s="99"/>
      <c r="T17779" s="99"/>
      <c r="U17779" s="99"/>
      <c r="V17779" s="99"/>
      <c r="W17779" s="99"/>
      <c r="X17779" s="99"/>
      <c r="Y17779" s="99"/>
      <c r="Z17779" s="99"/>
      <c r="AF17779" s="326"/>
    </row>
    <row r="17780" spans="1:32" x14ac:dyDescent="0.25">
      <c r="A17780" s="44" t="s">
        <v>17311</v>
      </c>
      <c r="B17780" s="44" t="s">
        <v>7119</v>
      </c>
      <c r="C17780" s="45">
        <v>26020102</v>
      </c>
      <c r="D17780" s="45" t="s">
        <v>12340</v>
      </c>
      <c r="E17780" s="45" t="s">
        <v>10021</v>
      </c>
      <c r="AF17780" s="326"/>
    </row>
    <row r="17781" spans="1:32" x14ac:dyDescent="0.25">
      <c r="A17781" s="44" t="s">
        <v>17311</v>
      </c>
      <c r="B17781" s="44" t="s">
        <v>18842</v>
      </c>
      <c r="C17781" s="45">
        <v>26020101</v>
      </c>
      <c r="D17781" s="45" t="s">
        <v>12340</v>
      </c>
      <c r="E17781" s="45" t="s">
        <v>10021</v>
      </c>
      <c r="AF17781" s="326"/>
    </row>
    <row r="17782" spans="1:32" x14ac:dyDescent="0.25">
      <c r="A17782" s="44" t="s">
        <v>17311</v>
      </c>
      <c r="B17782" s="44" t="s">
        <v>16911</v>
      </c>
      <c r="C17782" s="45">
        <v>250902</v>
      </c>
      <c r="D17782" s="45" t="s">
        <v>12340</v>
      </c>
      <c r="E17782" s="45" t="s">
        <v>5246</v>
      </c>
      <c r="AF17782" s="326"/>
    </row>
    <row r="17783" spans="1:32" x14ac:dyDescent="0.25">
      <c r="A17783" s="44" t="s">
        <v>17311</v>
      </c>
      <c r="B17783" s="44" t="s">
        <v>3298</v>
      </c>
      <c r="C17783" s="45">
        <v>24010402</v>
      </c>
      <c r="D17783" s="45" t="s">
        <v>12340</v>
      </c>
      <c r="E17783" s="45" t="s">
        <v>10021</v>
      </c>
      <c r="AF17783" s="326"/>
    </row>
    <row r="17784" spans="1:32" x14ac:dyDescent="0.25">
      <c r="A17784" s="44" t="s">
        <v>17311</v>
      </c>
      <c r="B17784" s="44" t="s">
        <v>10020</v>
      </c>
      <c r="C17784" s="45">
        <v>24010401</v>
      </c>
      <c r="D17784" s="45" t="s">
        <v>12340</v>
      </c>
      <c r="E17784" s="45" t="s">
        <v>10021</v>
      </c>
      <c r="AF17784" s="326"/>
    </row>
    <row r="17785" spans="1:32" x14ac:dyDescent="0.25">
      <c r="A17785" s="44" t="s">
        <v>12178</v>
      </c>
      <c r="B17785" s="44" t="s">
        <v>159</v>
      </c>
      <c r="C17785" s="45" t="s">
        <v>4182</v>
      </c>
      <c r="D17785" s="93" t="s">
        <v>1901</v>
      </c>
      <c r="E17785" s="46">
        <v>46296</v>
      </c>
      <c r="F17785" s="93"/>
      <c r="G17785" s="93"/>
      <c r="H17785" s="93"/>
      <c r="I17785" s="99"/>
      <c r="J17785" s="99"/>
      <c r="K17785" s="99"/>
      <c r="L17785" s="57"/>
      <c r="M17785" s="44"/>
      <c r="N17785" s="99"/>
      <c r="O17785" s="99"/>
      <c r="P17785" s="99"/>
      <c r="Q17785" s="99"/>
      <c r="R17785" s="99"/>
      <c r="S17785" s="99"/>
      <c r="T17785" s="99"/>
      <c r="U17785" s="99"/>
      <c r="V17785" s="99"/>
      <c r="W17785" s="99"/>
      <c r="X17785" s="99"/>
      <c r="Y17785" s="99"/>
      <c r="Z17785" s="99"/>
      <c r="AA17785" s="380"/>
      <c r="AF17785" s="326"/>
    </row>
    <row r="17786" spans="1:32" x14ac:dyDescent="0.25">
      <c r="A17786" s="76" t="s">
        <v>17436</v>
      </c>
      <c r="B17786" s="44" t="s">
        <v>17385</v>
      </c>
      <c r="C17786" s="45">
        <v>44.26</v>
      </c>
      <c r="D17786" s="45" t="s">
        <v>13565</v>
      </c>
      <c r="E17786" s="46">
        <v>47787</v>
      </c>
      <c r="F17786" s="45"/>
      <c r="G17786" s="93"/>
      <c r="H17786" s="93"/>
      <c r="I17786" s="99"/>
      <c r="J17786" s="99"/>
      <c r="K17786" s="99"/>
      <c r="L17786" s="99"/>
      <c r="M17786" s="99"/>
      <c r="N17786" s="99"/>
      <c r="O17786" s="99"/>
      <c r="P17786" s="99"/>
      <c r="Q17786" s="99"/>
      <c r="R17786" s="99"/>
      <c r="S17786" s="99"/>
      <c r="T17786" s="99"/>
      <c r="U17786" s="99"/>
      <c r="V17786" s="99"/>
      <c r="W17786" s="99"/>
      <c r="X17786" s="99"/>
      <c r="Y17786" s="99"/>
      <c r="Z17786" s="99"/>
      <c r="AF17786" s="326"/>
    </row>
    <row r="17787" spans="1:32" x14ac:dyDescent="0.25">
      <c r="A17787" s="44" t="s">
        <v>19893</v>
      </c>
      <c r="B17787" s="44" t="s">
        <v>3598</v>
      </c>
      <c r="C17787" s="45">
        <v>210305</v>
      </c>
      <c r="D17787" s="45" t="s">
        <v>12340</v>
      </c>
      <c r="E17787" s="45" t="s">
        <v>3276</v>
      </c>
      <c r="AF17787" s="326"/>
    </row>
    <row r="17788" spans="1:32" x14ac:dyDescent="0.25">
      <c r="A17788" s="44" t="s">
        <v>18237</v>
      </c>
      <c r="B17788" s="44" t="s">
        <v>18238</v>
      </c>
      <c r="C17788" s="45" t="s">
        <v>18492</v>
      </c>
      <c r="D17788" s="93" t="s">
        <v>3876</v>
      </c>
      <c r="E17788" s="359">
        <f>DATE(2030,2,13)</f>
        <v>47527</v>
      </c>
      <c r="F17788" s="93"/>
      <c r="G17788" s="93"/>
      <c r="H17788" s="93"/>
      <c r="I17788" s="99"/>
      <c r="J17788" s="99"/>
      <c r="K17788" s="99"/>
      <c r="L17788" s="99"/>
      <c r="M17788" s="99"/>
      <c r="N17788" s="99"/>
      <c r="O17788" s="99"/>
      <c r="P17788" s="99"/>
      <c r="Q17788" s="99"/>
      <c r="R17788" s="99"/>
      <c r="S17788" s="99"/>
      <c r="T17788" s="99"/>
      <c r="U17788" s="99"/>
      <c r="V17788" s="99"/>
      <c r="W17788" s="99"/>
      <c r="X17788" s="99"/>
      <c r="Y17788" s="99"/>
      <c r="Z17788" s="99"/>
      <c r="AF17788" s="326"/>
    </row>
    <row r="17789" spans="1:32" x14ac:dyDescent="0.3">
      <c r="A17789" s="372" t="s">
        <v>14386</v>
      </c>
      <c r="B17789" s="372" t="s">
        <v>14350</v>
      </c>
      <c r="C17789" s="125" t="s">
        <v>14351</v>
      </c>
      <c r="D17789" s="32" t="s">
        <v>20621</v>
      </c>
      <c r="E17789" s="125" t="s">
        <v>13567</v>
      </c>
      <c r="F17789" s="125" t="s">
        <v>1236</v>
      </c>
      <c r="G17789" s="125" t="s">
        <v>1237</v>
      </c>
      <c r="AF17789" s="326"/>
    </row>
    <row r="17790" spans="1:32" x14ac:dyDescent="0.25">
      <c r="A17790" s="44" t="s">
        <v>19894</v>
      </c>
      <c r="B17790" s="44" t="s">
        <v>5639</v>
      </c>
      <c r="C17790" s="45">
        <v>26010401</v>
      </c>
      <c r="D17790" s="45" t="s">
        <v>12340</v>
      </c>
      <c r="E17790" s="45" t="s">
        <v>18836</v>
      </c>
      <c r="AF17790" s="326"/>
    </row>
    <row r="17791" spans="1:32" x14ac:dyDescent="0.25">
      <c r="A17791" s="44" t="s">
        <v>17312</v>
      </c>
      <c r="B17791" s="44" t="s">
        <v>3597</v>
      </c>
      <c r="C17791" s="45">
        <v>250503</v>
      </c>
      <c r="D17791" s="45" t="s">
        <v>12340</v>
      </c>
      <c r="E17791" s="45" t="s">
        <v>16904</v>
      </c>
      <c r="AF17791" s="326"/>
    </row>
    <row r="17792" spans="1:32" x14ac:dyDescent="0.25">
      <c r="A17792" s="44" t="s">
        <v>10350</v>
      </c>
      <c r="B17792" s="92" t="s">
        <v>10390</v>
      </c>
      <c r="C17792" s="56" t="s">
        <v>10124</v>
      </c>
      <c r="D17792" s="146" t="s">
        <v>10389</v>
      </c>
      <c r="E17792" s="107">
        <v>45838</v>
      </c>
      <c r="F17792" s="93"/>
      <c r="G17792" s="93"/>
      <c r="H17792" s="93"/>
      <c r="I17792" s="99"/>
      <c r="J17792" s="99"/>
      <c r="K17792" s="99"/>
      <c r="L17792" s="44"/>
      <c r="M17792" s="44"/>
      <c r="N17792" s="99"/>
      <c r="O17792" s="99"/>
      <c r="P17792" s="99"/>
      <c r="Q17792" s="99"/>
      <c r="R17792" s="99"/>
      <c r="S17792" s="99"/>
      <c r="T17792" s="99"/>
      <c r="U17792" s="99"/>
      <c r="V17792" s="99"/>
      <c r="W17792" s="99"/>
      <c r="X17792" s="99"/>
      <c r="Y17792" s="99"/>
      <c r="Z17792" s="99"/>
      <c r="AF17792" s="326"/>
    </row>
    <row r="17793" spans="1:32" x14ac:dyDescent="0.25">
      <c r="A17793" s="44" t="s">
        <v>5846</v>
      </c>
      <c r="B17793" s="44" t="s">
        <v>20349</v>
      </c>
      <c r="C17793" s="45" t="s">
        <v>17868</v>
      </c>
      <c r="D17793" s="32" t="s">
        <v>12570</v>
      </c>
      <c r="E17793" s="46">
        <v>46477</v>
      </c>
      <c r="AF17793" s="326"/>
    </row>
    <row r="17794" spans="1:32" x14ac:dyDescent="0.25">
      <c r="A17794" s="44" t="s">
        <v>5846</v>
      </c>
      <c r="B17794" s="44" t="s">
        <v>20362</v>
      </c>
      <c r="C17794" s="45" t="s">
        <v>10495</v>
      </c>
      <c r="D17794" s="32" t="s">
        <v>12570</v>
      </c>
      <c r="E17794" s="46">
        <v>46568</v>
      </c>
      <c r="AF17794" s="326"/>
    </row>
    <row r="17795" spans="1:32" x14ac:dyDescent="0.25">
      <c r="A17795" s="44" t="s">
        <v>5846</v>
      </c>
      <c r="B17795" s="44" t="s">
        <v>20365</v>
      </c>
      <c r="C17795" s="45" t="s">
        <v>14574</v>
      </c>
      <c r="D17795" s="32" t="s">
        <v>12570</v>
      </c>
      <c r="E17795" s="46">
        <v>46507</v>
      </c>
      <c r="AF17795" s="326"/>
    </row>
    <row r="17796" spans="1:32" x14ac:dyDescent="0.25">
      <c r="A17796" s="44" t="s">
        <v>5846</v>
      </c>
      <c r="B17796" s="44" t="s">
        <v>20379</v>
      </c>
      <c r="C17796" s="45" t="s">
        <v>5843</v>
      </c>
      <c r="D17796" s="32" t="s">
        <v>12570</v>
      </c>
      <c r="E17796" s="46">
        <v>46599</v>
      </c>
      <c r="AF17796" s="326"/>
    </row>
    <row r="17797" spans="1:32" x14ac:dyDescent="0.25">
      <c r="A17797" s="44" t="s">
        <v>15812</v>
      </c>
      <c r="B17797" s="44" t="s">
        <v>4105</v>
      </c>
      <c r="C17797" s="45" t="s">
        <v>15813</v>
      </c>
      <c r="D17797" s="46" t="s">
        <v>13037</v>
      </c>
      <c r="E17797" s="46">
        <v>46218</v>
      </c>
      <c r="AF17797" s="326"/>
    </row>
    <row r="17798" spans="1:32" x14ac:dyDescent="0.25">
      <c r="A17798" s="44" t="s">
        <v>13819</v>
      </c>
      <c r="B17798" s="44" t="s">
        <v>13571</v>
      </c>
      <c r="C17798" s="45">
        <v>241101</v>
      </c>
      <c r="D17798" s="45" t="s">
        <v>12340</v>
      </c>
      <c r="E17798" s="45" t="s">
        <v>5650</v>
      </c>
      <c r="AF17798" s="326"/>
    </row>
    <row r="17799" spans="1:32" x14ac:dyDescent="0.25">
      <c r="A17799" s="44" t="s">
        <v>13819</v>
      </c>
      <c r="B17799" s="44" t="s">
        <v>986</v>
      </c>
      <c r="C17799" s="45">
        <v>240303</v>
      </c>
      <c r="D17799" s="45" t="s">
        <v>12340</v>
      </c>
      <c r="E17799" s="45" t="s">
        <v>2686</v>
      </c>
      <c r="AF17799" s="326"/>
    </row>
    <row r="17800" spans="1:32" x14ac:dyDescent="0.25">
      <c r="A17800" s="44" t="s">
        <v>10477</v>
      </c>
      <c r="B17800" s="44" t="s">
        <v>20364</v>
      </c>
      <c r="C17800" s="45" t="s">
        <v>10105</v>
      </c>
      <c r="D17800" s="32" t="s">
        <v>12570</v>
      </c>
      <c r="E17800" s="46">
        <v>46507</v>
      </c>
      <c r="AF17800" s="326"/>
    </row>
    <row r="17801" spans="1:32" x14ac:dyDescent="0.25">
      <c r="A17801" s="44" t="s">
        <v>11751</v>
      </c>
      <c r="B17801" s="44" t="s">
        <v>10031</v>
      </c>
      <c r="C17801" s="45">
        <v>240101</v>
      </c>
      <c r="D17801" s="45" t="s">
        <v>12340</v>
      </c>
      <c r="E17801" s="45" t="s">
        <v>10032</v>
      </c>
      <c r="AF17801" s="326"/>
    </row>
    <row r="17802" spans="1:32" x14ac:dyDescent="0.25">
      <c r="A17802" s="76" t="s">
        <v>17437</v>
      </c>
      <c r="B17802" s="44" t="s">
        <v>17385</v>
      </c>
      <c r="C17802" s="45">
        <v>44.26</v>
      </c>
      <c r="D17802" s="45" t="s">
        <v>13565</v>
      </c>
      <c r="E17802" s="46">
        <v>47787</v>
      </c>
      <c r="F17802" s="45" t="s">
        <v>1384</v>
      </c>
      <c r="G17802" s="93"/>
      <c r="H17802" s="93"/>
      <c r="I17802" s="99"/>
      <c r="J17802" s="99"/>
      <c r="K17802" s="99"/>
      <c r="L17802" s="99"/>
      <c r="M17802" s="99"/>
      <c r="N17802" s="99"/>
      <c r="O17802" s="99"/>
      <c r="P17802" s="99"/>
      <c r="Q17802" s="99"/>
      <c r="R17802" s="99"/>
      <c r="S17802" s="99"/>
      <c r="T17802" s="99"/>
      <c r="U17802" s="99"/>
      <c r="V17802" s="99"/>
      <c r="W17802" s="99"/>
      <c r="X17802" s="99"/>
      <c r="Y17802" s="99"/>
      <c r="Z17802" s="99"/>
      <c r="AF17802" s="326"/>
    </row>
    <row r="17803" spans="1:32" x14ac:dyDescent="0.25">
      <c r="A17803" s="44" t="s">
        <v>18239</v>
      </c>
      <c r="B17803" s="44" t="s">
        <v>16034</v>
      </c>
      <c r="C17803" s="45" t="s">
        <v>18493</v>
      </c>
      <c r="D17803" s="93" t="s">
        <v>3876</v>
      </c>
      <c r="E17803" s="359">
        <f>DATE(2029,7,17)</f>
        <v>47316</v>
      </c>
      <c r="F17803" s="93"/>
      <c r="G17803" s="93"/>
      <c r="H17803" s="93"/>
      <c r="I17803" s="99"/>
      <c r="J17803" s="99"/>
      <c r="K17803" s="99"/>
      <c r="L17803" s="99"/>
      <c r="M17803" s="99"/>
      <c r="N17803" s="99"/>
      <c r="O17803" s="99"/>
      <c r="P17803" s="99"/>
      <c r="Q17803" s="99"/>
      <c r="R17803" s="99"/>
      <c r="S17803" s="99"/>
      <c r="T17803" s="99"/>
      <c r="U17803" s="99"/>
      <c r="V17803" s="99"/>
      <c r="W17803" s="99"/>
      <c r="X17803" s="99"/>
      <c r="Y17803" s="99"/>
      <c r="Z17803" s="99"/>
      <c r="AF17803" s="326"/>
    </row>
    <row r="17804" spans="1:32" x14ac:dyDescent="0.25">
      <c r="A17804" s="44" t="s">
        <v>15003</v>
      </c>
      <c r="B17804" s="44" t="s">
        <v>16405</v>
      </c>
      <c r="C17804" s="45" t="s">
        <v>15004</v>
      </c>
      <c r="D17804" s="93" t="s">
        <v>3876</v>
      </c>
      <c r="E17804" s="359">
        <f>DATE(2028,11,18)</f>
        <v>47075</v>
      </c>
      <c r="F17804" s="93"/>
      <c r="G17804" s="93"/>
      <c r="H17804" s="93"/>
      <c r="I17804" s="99"/>
      <c r="J17804" s="99"/>
      <c r="K17804" s="99"/>
      <c r="L17804" s="99"/>
      <c r="M17804" s="99"/>
      <c r="N17804" s="99"/>
      <c r="O17804" s="99"/>
      <c r="P17804" s="99"/>
      <c r="Q17804" s="99"/>
      <c r="R17804" s="99"/>
      <c r="S17804" s="99"/>
      <c r="T17804" s="99"/>
      <c r="U17804" s="99"/>
      <c r="V17804" s="99"/>
      <c r="W17804" s="99"/>
      <c r="X17804" s="99"/>
      <c r="Y17804" s="99"/>
      <c r="Z17804" s="99"/>
      <c r="AF17804" s="326"/>
    </row>
    <row r="17805" spans="1:32" x14ac:dyDescent="0.3">
      <c r="A17805" s="372" t="s">
        <v>16685</v>
      </c>
      <c r="B17805" s="372" t="s">
        <v>1662</v>
      </c>
      <c r="C17805" s="125" t="s">
        <v>16727</v>
      </c>
      <c r="D17805" s="32" t="s">
        <v>20621</v>
      </c>
      <c r="E17805" s="125" t="s">
        <v>12895</v>
      </c>
      <c r="F17805" s="125" t="s">
        <v>1236</v>
      </c>
      <c r="G17805" s="125" t="s">
        <v>1237</v>
      </c>
      <c r="AF17805" s="326"/>
    </row>
    <row r="17806" spans="1:32" x14ac:dyDescent="0.25">
      <c r="A17806" s="44" t="s">
        <v>14330</v>
      </c>
      <c r="B17806" s="44" t="s">
        <v>5639</v>
      </c>
      <c r="C17806" s="45">
        <v>25010401</v>
      </c>
      <c r="D17806" s="45" t="s">
        <v>12340</v>
      </c>
      <c r="E17806" s="45" t="s">
        <v>13581</v>
      </c>
      <c r="AF17806" s="326"/>
    </row>
    <row r="17807" spans="1:32" x14ac:dyDescent="0.25">
      <c r="A17807" s="256" t="s">
        <v>6021</v>
      </c>
      <c r="B17807" s="256" t="s">
        <v>5899</v>
      </c>
      <c r="C17807" s="53" t="s">
        <v>6022</v>
      </c>
      <c r="D17807" s="93" t="s">
        <v>5891</v>
      </c>
      <c r="E17807" s="257">
        <v>46707</v>
      </c>
      <c r="F17807" s="93"/>
      <c r="G17807" s="93"/>
      <c r="H17807" s="93"/>
      <c r="I17807" s="99"/>
      <c r="J17807" s="99"/>
      <c r="K17807" s="99"/>
      <c r="L17807" s="99"/>
      <c r="M17807" s="99"/>
      <c r="N17807" s="99"/>
      <c r="O17807" s="99"/>
      <c r="P17807" s="99"/>
      <c r="Q17807" s="99"/>
      <c r="R17807" s="99"/>
      <c r="S17807" s="99"/>
      <c r="T17807" s="99"/>
      <c r="U17807" s="99"/>
      <c r="V17807" s="99"/>
      <c r="W17807" s="99"/>
      <c r="X17807" s="99"/>
      <c r="Y17807" s="99"/>
      <c r="Z17807" s="99"/>
      <c r="AF17807" s="326"/>
    </row>
    <row r="17808" spans="1:32" x14ac:dyDescent="0.25">
      <c r="A17808" s="44" t="s">
        <v>19895</v>
      </c>
      <c r="B17808" s="44" t="s">
        <v>5443</v>
      </c>
      <c r="C17808" s="45">
        <v>22010701</v>
      </c>
      <c r="D17808" s="45" t="s">
        <v>12340</v>
      </c>
      <c r="E17808" s="45" t="s">
        <v>5444</v>
      </c>
      <c r="AF17808" s="326"/>
    </row>
    <row r="17809" spans="1:32" x14ac:dyDescent="0.25">
      <c r="A17809" s="44" t="s">
        <v>19895</v>
      </c>
      <c r="B17809" s="44" t="s">
        <v>7650</v>
      </c>
      <c r="C17809" s="45">
        <v>230504</v>
      </c>
      <c r="D17809" s="45" t="s">
        <v>12340</v>
      </c>
      <c r="E17809" s="45" t="s">
        <v>7651</v>
      </c>
      <c r="AF17809" s="326"/>
    </row>
    <row r="17810" spans="1:32" x14ac:dyDescent="0.25">
      <c r="A17810" s="44" t="s">
        <v>19895</v>
      </c>
      <c r="B17810" s="44" t="s">
        <v>2433</v>
      </c>
      <c r="C17810" s="45">
        <v>250106</v>
      </c>
      <c r="D17810" s="45" t="s">
        <v>12340</v>
      </c>
      <c r="E17810" s="45" t="s">
        <v>12896</v>
      </c>
      <c r="AF17810" s="326"/>
    </row>
    <row r="17811" spans="1:32" x14ac:dyDescent="0.25">
      <c r="A17811" s="44" t="s">
        <v>19895</v>
      </c>
      <c r="B17811" s="44" t="s">
        <v>1733</v>
      </c>
      <c r="C17811" s="45">
        <v>250101</v>
      </c>
      <c r="D17811" s="45" t="s">
        <v>12340</v>
      </c>
      <c r="E17811" s="45" t="s">
        <v>13567</v>
      </c>
      <c r="AF17811" s="326"/>
    </row>
    <row r="17812" spans="1:32" x14ac:dyDescent="0.25">
      <c r="A17812" s="44" t="s">
        <v>19895</v>
      </c>
      <c r="B17812" s="44" t="s">
        <v>11331</v>
      </c>
      <c r="C17812" s="45">
        <v>24050301</v>
      </c>
      <c r="D17812" s="45" t="s">
        <v>12340</v>
      </c>
      <c r="E17812" s="45" t="s">
        <v>5468</v>
      </c>
      <c r="AF17812" s="326"/>
    </row>
    <row r="17813" spans="1:32" x14ac:dyDescent="0.25">
      <c r="A17813" s="44" t="s">
        <v>19895</v>
      </c>
      <c r="B17813" s="44" t="s">
        <v>986</v>
      </c>
      <c r="C17813" s="45">
        <v>240303</v>
      </c>
      <c r="D17813" s="45" t="s">
        <v>12340</v>
      </c>
      <c r="E17813" s="45" t="s">
        <v>2686</v>
      </c>
      <c r="AF17813" s="326"/>
    </row>
    <row r="17814" spans="1:32" x14ac:dyDescent="0.25">
      <c r="A17814" s="44" t="s">
        <v>19895</v>
      </c>
      <c r="B17814" s="44" t="s">
        <v>3160</v>
      </c>
      <c r="C17814" s="45">
        <v>230901</v>
      </c>
      <c r="D17814" s="45" t="s">
        <v>12340</v>
      </c>
      <c r="E17814" s="45" t="s">
        <v>8524</v>
      </c>
      <c r="AF17814" s="326"/>
    </row>
    <row r="17815" spans="1:32" x14ac:dyDescent="0.25">
      <c r="A17815" s="44" t="s">
        <v>19895</v>
      </c>
      <c r="B17815" s="44" t="s">
        <v>5447</v>
      </c>
      <c r="C17815" s="45">
        <v>230807</v>
      </c>
      <c r="D17815" s="45" t="s">
        <v>12340</v>
      </c>
      <c r="E17815" s="45" t="s">
        <v>8966</v>
      </c>
      <c r="AF17815" s="326"/>
    </row>
    <row r="17816" spans="1:32" x14ac:dyDescent="0.25">
      <c r="A17816" s="44" t="s">
        <v>620</v>
      </c>
      <c r="B17816" s="44" t="s">
        <v>20406</v>
      </c>
      <c r="C17816" s="45" t="s">
        <v>4144</v>
      </c>
      <c r="D17816" s="32" t="s">
        <v>12570</v>
      </c>
      <c r="E17816" s="46">
        <v>46295</v>
      </c>
      <c r="AF17816" s="326"/>
    </row>
    <row r="17817" spans="1:32" x14ac:dyDescent="0.25">
      <c r="A17817" s="44" t="s">
        <v>5320</v>
      </c>
      <c r="B17817" s="44" t="s">
        <v>5322</v>
      </c>
      <c r="C17817" s="45" t="s">
        <v>5323</v>
      </c>
      <c r="D17817" s="45" t="s">
        <v>12177</v>
      </c>
      <c r="E17817" s="45" t="s">
        <v>5226</v>
      </c>
      <c r="F17817" s="93"/>
      <c r="G17817" s="93"/>
      <c r="H17817" s="93"/>
      <c r="I17817" s="99"/>
      <c r="J17817" s="99"/>
      <c r="K17817" s="99"/>
      <c r="L17817" s="99"/>
      <c r="M17817" s="99"/>
      <c r="N17817" s="99"/>
      <c r="O17817" s="99"/>
      <c r="P17817" s="99"/>
      <c r="Q17817" s="99"/>
      <c r="R17817" s="99"/>
      <c r="S17817" s="99"/>
      <c r="T17817" s="99"/>
      <c r="U17817" s="99"/>
      <c r="V17817" s="99"/>
      <c r="W17817" s="99"/>
      <c r="X17817" s="99"/>
      <c r="Y17817" s="99"/>
      <c r="Z17817" s="99"/>
      <c r="AF17817" s="326"/>
    </row>
    <row r="17818" spans="1:32" x14ac:dyDescent="0.25">
      <c r="A17818" s="44" t="s">
        <v>5320</v>
      </c>
      <c r="B17818" s="44" t="s">
        <v>5227</v>
      </c>
      <c r="C17818" s="45" t="s">
        <v>5321</v>
      </c>
      <c r="D17818" s="93" t="s">
        <v>18817</v>
      </c>
      <c r="E17818" s="45" t="s">
        <v>15068</v>
      </c>
      <c r="F17818" s="379"/>
      <c r="G17818" s="379"/>
      <c r="H17818" s="379"/>
      <c r="I17818" s="380"/>
      <c r="J17818" s="380"/>
      <c r="K17818" s="380"/>
      <c r="L17818" s="380"/>
      <c r="M17818" s="380"/>
      <c r="N17818" s="380"/>
      <c r="O17818" s="380"/>
      <c r="P17818" s="380"/>
      <c r="Q17818" s="380"/>
      <c r="R17818" s="380"/>
      <c r="S17818" s="380"/>
      <c r="T17818" s="380"/>
      <c r="U17818" s="380"/>
      <c r="V17818" s="380"/>
      <c r="W17818" s="380"/>
      <c r="X17818" s="380"/>
      <c r="Y17818" s="380"/>
      <c r="Z17818" s="380"/>
      <c r="AA17818" s="380"/>
      <c r="AF17818" s="326"/>
    </row>
    <row r="17819" spans="1:32" x14ac:dyDescent="0.25">
      <c r="A17819" s="44" t="s">
        <v>5320</v>
      </c>
      <c r="B17819" s="44" t="s">
        <v>5322</v>
      </c>
      <c r="C17819" s="45" t="s">
        <v>5323</v>
      </c>
      <c r="D17819" s="93" t="s">
        <v>18817</v>
      </c>
      <c r="E17819" s="45" t="s">
        <v>18702</v>
      </c>
      <c r="F17819" s="379"/>
      <c r="G17819" s="379"/>
      <c r="H17819" s="379"/>
      <c r="I17819" s="380"/>
      <c r="J17819" s="380"/>
      <c r="K17819" s="380"/>
      <c r="L17819" s="380"/>
      <c r="M17819" s="380"/>
      <c r="N17819" s="380"/>
      <c r="O17819" s="380"/>
      <c r="P17819" s="380"/>
      <c r="Q17819" s="380"/>
      <c r="R17819" s="380"/>
      <c r="S17819" s="380"/>
      <c r="T17819" s="380"/>
      <c r="U17819" s="380"/>
      <c r="V17819" s="380"/>
      <c r="W17819" s="380"/>
      <c r="X17819" s="380"/>
      <c r="Y17819" s="380"/>
      <c r="Z17819" s="380"/>
      <c r="AA17819" s="380"/>
      <c r="AF17819" s="326"/>
    </row>
    <row r="17820" spans="1:32" x14ac:dyDescent="0.25">
      <c r="A17820" s="44" t="s">
        <v>5320</v>
      </c>
      <c r="B17820" s="44" t="s">
        <v>5322</v>
      </c>
      <c r="C17820" s="45" t="s">
        <v>5323</v>
      </c>
      <c r="D17820" s="45" t="s">
        <v>10697</v>
      </c>
      <c r="E17820" s="45" t="s">
        <v>5226</v>
      </c>
      <c r="F17820" s="93"/>
      <c r="G17820" s="93"/>
      <c r="H17820" s="93"/>
      <c r="I17820" s="99"/>
      <c r="J17820" s="99"/>
      <c r="K17820" s="99"/>
      <c r="L17820" s="44"/>
      <c r="M17820" s="44"/>
      <c r="N17820" s="99"/>
      <c r="O17820" s="99"/>
      <c r="P17820" s="99"/>
      <c r="Q17820" s="99"/>
      <c r="R17820" s="99"/>
      <c r="S17820" s="99"/>
      <c r="T17820" s="99"/>
      <c r="U17820" s="99"/>
      <c r="V17820" s="99"/>
      <c r="W17820" s="99"/>
      <c r="X17820" s="99"/>
      <c r="Y17820" s="99"/>
      <c r="Z17820" s="99"/>
      <c r="AF17820" s="326"/>
    </row>
    <row r="17821" spans="1:32" x14ac:dyDescent="0.25">
      <c r="A17821" s="44" t="s">
        <v>5320</v>
      </c>
      <c r="B17821" s="44" t="s">
        <v>5227</v>
      </c>
      <c r="C17821" s="45" t="s">
        <v>5321</v>
      </c>
      <c r="D17821" s="45" t="s">
        <v>10697</v>
      </c>
      <c r="E17821" s="45" t="s">
        <v>5229</v>
      </c>
      <c r="F17821" s="93"/>
      <c r="G17821" s="93"/>
      <c r="H17821" s="93"/>
      <c r="I17821" s="99"/>
      <c r="J17821" s="99"/>
      <c r="K17821" s="99"/>
      <c r="L17821" s="44"/>
      <c r="M17821" s="44"/>
      <c r="N17821" s="99"/>
      <c r="O17821" s="99"/>
      <c r="P17821" s="99"/>
      <c r="Q17821" s="99"/>
      <c r="R17821" s="99"/>
      <c r="S17821" s="99"/>
      <c r="T17821" s="99"/>
      <c r="U17821" s="99"/>
      <c r="V17821" s="99"/>
      <c r="W17821" s="99"/>
      <c r="X17821" s="99"/>
      <c r="Y17821" s="99"/>
      <c r="Z17821" s="99"/>
      <c r="AA17821" s="380"/>
      <c r="AF17821" s="326"/>
    </row>
    <row r="17822" spans="1:32" x14ac:dyDescent="0.25">
      <c r="A17822" s="44" t="s">
        <v>9763</v>
      </c>
      <c r="B17822" s="44" t="s">
        <v>16406</v>
      </c>
      <c r="C17822" s="45" t="s">
        <v>5424</v>
      </c>
      <c r="D17822" s="93" t="s">
        <v>3876</v>
      </c>
      <c r="E17822" s="359">
        <f>DATE(2027,6,3)</f>
        <v>46541</v>
      </c>
      <c r="F17822" s="93"/>
      <c r="G17822" s="93"/>
      <c r="H17822" s="93"/>
      <c r="I17822" s="99"/>
      <c r="J17822" s="99"/>
      <c r="K17822" s="99"/>
      <c r="L17822" s="99"/>
      <c r="M17822" s="99"/>
      <c r="N17822" s="99"/>
      <c r="O17822" s="99"/>
      <c r="P17822" s="99"/>
      <c r="Q17822" s="99"/>
      <c r="R17822" s="99"/>
      <c r="S17822" s="99"/>
      <c r="T17822" s="99"/>
      <c r="U17822" s="99"/>
      <c r="V17822" s="99"/>
      <c r="W17822" s="99"/>
      <c r="X17822" s="99"/>
      <c r="Y17822" s="99"/>
      <c r="Z17822" s="99"/>
      <c r="AF17822" s="326"/>
    </row>
    <row r="17823" spans="1:32" x14ac:dyDescent="0.25">
      <c r="A17823" s="44" t="s">
        <v>9763</v>
      </c>
      <c r="B17823" s="44" t="s">
        <v>16407</v>
      </c>
      <c r="C17823" s="45" t="s">
        <v>5321</v>
      </c>
      <c r="D17823" s="93" t="s">
        <v>3876</v>
      </c>
      <c r="E17823" s="359">
        <f>DATE(2027,2,1)</f>
        <v>46419</v>
      </c>
      <c r="F17823" s="93"/>
      <c r="G17823" s="93"/>
      <c r="H17823" s="93"/>
      <c r="I17823" s="99"/>
      <c r="J17823" s="99"/>
      <c r="K17823" s="99"/>
      <c r="L17823" s="99"/>
      <c r="M17823" s="99"/>
      <c r="N17823" s="99"/>
      <c r="O17823" s="99"/>
      <c r="P17823" s="99"/>
      <c r="Q17823" s="99"/>
      <c r="R17823" s="99"/>
      <c r="S17823" s="99"/>
      <c r="T17823" s="99"/>
      <c r="U17823" s="99"/>
      <c r="V17823" s="99"/>
      <c r="W17823" s="99"/>
      <c r="X17823" s="99"/>
      <c r="Y17823" s="99"/>
      <c r="Z17823" s="99"/>
      <c r="AF17823" s="326"/>
    </row>
    <row r="17824" spans="1:32" x14ac:dyDescent="0.25">
      <c r="A17824" s="44" t="s">
        <v>15814</v>
      </c>
      <c r="B17824" s="44" t="s">
        <v>1946</v>
      </c>
      <c r="C17824" s="45" t="s">
        <v>15815</v>
      </c>
      <c r="D17824" s="46" t="s">
        <v>13037</v>
      </c>
      <c r="E17824" s="46">
        <v>46218</v>
      </c>
      <c r="AF17824" s="326"/>
    </row>
    <row r="17825" spans="1:32" x14ac:dyDescent="0.25">
      <c r="A17825" s="44" t="s">
        <v>11752</v>
      </c>
      <c r="B17825" s="44" t="s">
        <v>11297</v>
      </c>
      <c r="C17825" s="45">
        <v>240501</v>
      </c>
      <c r="D17825" s="45" t="s">
        <v>12340</v>
      </c>
      <c r="E17825" s="45" t="s">
        <v>11298</v>
      </c>
      <c r="AF17825" s="326"/>
    </row>
    <row r="17826" spans="1:32" x14ac:dyDescent="0.25">
      <c r="A17826" s="44" t="s">
        <v>11752</v>
      </c>
      <c r="B17826" s="44" t="s">
        <v>980</v>
      </c>
      <c r="C17826" s="45">
        <v>260103</v>
      </c>
      <c r="D17826" s="45" t="s">
        <v>12340</v>
      </c>
      <c r="E17826" s="45" t="s">
        <v>8976</v>
      </c>
      <c r="AF17826" s="326"/>
    </row>
    <row r="17827" spans="1:32" x14ac:dyDescent="0.25">
      <c r="A17827" s="44" t="s">
        <v>2543</v>
      </c>
      <c r="B17827" s="44" t="s">
        <v>7653</v>
      </c>
      <c r="C17827" s="45">
        <v>230302</v>
      </c>
      <c r="D17827" s="45" t="s">
        <v>12340</v>
      </c>
      <c r="E17827" s="45" t="s">
        <v>3276</v>
      </c>
      <c r="AF17827" s="326"/>
    </row>
    <row r="17828" spans="1:32" x14ac:dyDescent="0.25">
      <c r="A17828" s="44" t="s">
        <v>2543</v>
      </c>
      <c r="B17828" s="44" t="s">
        <v>2433</v>
      </c>
      <c r="C17828" s="45">
        <v>230105</v>
      </c>
      <c r="D17828" s="45" t="s">
        <v>12340</v>
      </c>
      <c r="E17828" s="45" t="s">
        <v>5580</v>
      </c>
      <c r="AF17828" s="326"/>
    </row>
    <row r="17829" spans="1:32" x14ac:dyDescent="0.25">
      <c r="A17829" s="44" t="s">
        <v>19896</v>
      </c>
      <c r="B17829" s="44" t="s">
        <v>18840</v>
      </c>
      <c r="C17829" s="45">
        <v>260202</v>
      </c>
      <c r="D17829" s="45" t="s">
        <v>12340</v>
      </c>
      <c r="E17829" s="45" t="s">
        <v>10021</v>
      </c>
      <c r="AF17829" s="326"/>
    </row>
    <row r="17830" spans="1:32" x14ac:dyDescent="0.25">
      <c r="A17830" s="44" t="s">
        <v>5871</v>
      </c>
      <c r="B17830" s="44" t="s">
        <v>14648</v>
      </c>
      <c r="C17830" s="45">
        <v>22.25</v>
      </c>
      <c r="D17830" s="45" t="s">
        <v>13565</v>
      </c>
      <c r="E17830" s="46">
        <v>47664</v>
      </c>
      <c r="F17830" s="45"/>
      <c r="G17830" s="93"/>
      <c r="H17830" s="93"/>
      <c r="I17830" s="99"/>
      <c r="J17830" s="99"/>
      <c r="K17830" s="99"/>
      <c r="L17830" s="99"/>
      <c r="M17830" s="99"/>
      <c r="N17830" s="99"/>
      <c r="O17830" s="99"/>
      <c r="P17830" s="99"/>
      <c r="Q17830" s="99"/>
      <c r="R17830" s="99"/>
      <c r="S17830" s="99"/>
      <c r="T17830" s="99"/>
      <c r="U17830" s="99"/>
      <c r="V17830" s="99"/>
      <c r="W17830" s="99"/>
      <c r="X17830" s="99"/>
      <c r="Y17830" s="99"/>
      <c r="Z17830" s="99"/>
      <c r="AF17830" s="326"/>
    </row>
    <row r="17831" spans="1:32" x14ac:dyDescent="0.25">
      <c r="A17831" s="44" t="s">
        <v>5871</v>
      </c>
      <c r="B17831" s="44" t="s">
        <v>2433</v>
      </c>
      <c r="C17831" s="45">
        <v>230105</v>
      </c>
      <c r="D17831" s="45" t="s">
        <v>12340</v>
      </c>
      <c r="E17831" s="45" t="s">
        <v>5580</v>
      </c>
      <c r="AF17831" s="326"/>
    </row>
    <row r="17832" spans="1:32" x14ac:dyDescent="0.25">
      <c r="A17832" s="44" t="s">
        <v>8592</v>
      </c>
      <c r="B17832" s="44" t="s">
        <v>978</v>
      </c>
      <c r="C17832" s="45">
        <v>230703</v>
      </c>
      <c r="D17832" s="45" t="s">
        <v>12340</v>
      </c>
      <c r="E17832" s="45" t="s">
        <v>4375</v>
      </c>
      <c r="AF17832" s="326"/>
    </row>
    <row r="17833" spans="1:32" x14ac:dyDescent="0.25">
      <c r="A17833" s="44" t="s">
        <v>1718</v>
      </c>
      <c r="B17833" s="44" t="s">
        <v>2433</v>
      </c>
      <c r="C17833" s="45">
        <v>230105</v>
      </c>
      <c r="D17833" s="45" t="s">
        <v>12340</v>
      </c>
      <c r="E17833" s="45" t="s">
        <v>5580</v>
      </c>
      <c r="AF17833" s="326"/>
    </row>
    <row r="17834" spans="1:32" x14ac:dyDescent="0.25">
      <c r="A17834" s="44" t="s">
        <v>11753</v>
      </c>
      <c r="B17834" s="44" t="s">
        <v>3598</v>
      </c>
      <c r="C17834" s="45">
        <v>240301</v>
      </c>
      <c r="D17834" s="45" t="s">
        <v>12340</v>
      </c>
      <c r="E17834" s="45" t="s">
        <v>10032</v>
      </c>
      <c r="AF17834" s="326"/>
    </row>
    <row r="17835" spans="1:32" x14ac:dyDescent="0.25">
      <c r="A17835" s="44" t="s">
        <v>19897</v>
      </c>
      <c r="B17835" s="44" t="s">
        <v>2433</v>
      </c>
      <c r="C17835" s="45">
        <v>230105</v>
      </c>
      <c r="D17835" s="45" t="s">
        <v>12340</v>
      </c>
      <c r="E17835" s="45" t="s">
        <v>5580</v>
      </c>
      <c r="AF17835" s="326"/>
    </row>
    <row r="17836" spans="1:32" x14ac:dyDescent="0.3">
      <c r="A17836" s="372" t="s">
        <v>12521</v>
      </c>
      <c r="B17836" s="372" t="s">
        <v>16874</v>
      </c>
      <c r="C17836" s="125" t="s">
        <v>13872</v>
      </c>
      <c r="D17836" s="32" t="s">
        <v>20621</v>
      </c>
      <c r="E17836" s="125" t="s">
        <v>5650</v>
      </c>
      <c r="F17836" s="125" t="s">
        <v>1237</v>
      </c>
      <c r="G17836" s="125" t="s">
        <v>1237</v>
      </c>
      <c r="AF17836" s="326"/>
    </row>
    <row r="17837" spans="1:32" x14ac:dyDescent="0.3">
      <c r="A17837" s="372" t="s">
        <v>12521</v>
      </c>
      <c r="B17837" s="372" t="s">
        <v>13870</v>
      </c>
      <c r="C17837" s="125" t="s">
        <v>13871</v>
      </c>
      <c r="D17837" s="32" t="s">
        <v>20621</v>
      </c>
      <c r="E17837" s="125" t="s">
        <v>5650</v>
      </c>
      <c r="F17837" s="125" t="s">
        <v>1237</v>
      </c>
      <c r="G17837" s="125" t="s">
        <v>1237</v>
      </c>
      <c r="AF17837" s="326"/>
    </row>
    <row r="17838" spans="1:32" x14ac:dyDescent="0.3">
      <c r="A17838" s="372" t="s">
        <v>9403</v>
      </c>
      <c r="B17838" s="372" t="s">
        <v>1219</v>
      </c>
      <c r="C17838" s="125" t="s">
        <v>9359</v>
      </c>
      <c r="D17838" s="32" t="s">
        <v>20621</v>
      </c>
      <c r="E17838" s="125" t="s">
        <v>9349</v>
      </c>
      <c r="F17838" s="125" t="s">
        <v>1236</v>
      </c>
      <c r="G17838" s="125" t="s">
        <v>1237</v>
      </c>
      <c r="AF17838" s="326"/>
    </row>
    <row r="17839" spans="1:32" x14ac:dyDescent="0.25">
      <c r="A17839" s="44" t="s">
        <v>19898</v>
      </c>
      <c r="B17839" s="44" t="s">
        <v>18828</v>
      </c>
      <c r="C17839" s="45">
        <v>25010501</v>
      </c>
      <c r="D17839" s="45" t="s">
        <v>12340</v>
      </c>
      <c r="E17839" s="45" t="s">
        <v>13567</v>
      </c>
      <c r="AF17839" s="326"/>
    </row>
    <row r="17840" spans="1:32" x14ac:dyDescent="0.25">
      <c r="A17840" s="44" t="s">
        <v>19898</v>
      </c>
      <c r="B17840" s="44" t="s">
        <v>5442</v>
      </c>
      <c r="C17840" s="45">
        <v>25010502</v>
      </c>
      <c r="D17840" s="45" t="s">
        <v>12340</v>
      </c>
      <c r="E17840" s="45" t="s">
        <v>13567</v>
      </c>
      <c r="AF17840" s="326"/>
    </row>
    <row r="17841" spans="1:32" x14ac:dyDescent="0.25">
      <c r="A17841" s="44" t="s">
        <v>19898</v>
      </c>
      <c r="B17841" s="44" t="s">
        <v>5639</v>
      </c>
      <c r="C17841" s="45">
        <v>26010401</v>
      </c>
      <c r="D17841" s="45" t="s">
        <v>12340</v>
      </c>
      <c r="E17841" s="45" t="s">
        <v>18836</v>
      </c>
      <c r="AF17841" s="326"/>
    </row>
    <row r="17842" spans="1:32" x14ac:dyDescent="0.25">
      <c r="A17842" s="44" t="s">
        <v>19898</v>
      </c>
      <c r="B17842" s="44" t="s">
        <v>3298</v>
      </c>
      <c r="C17842" s="45">
        <v>26010402</v>
      </c>
      <c r="D17842" s="45" t="s">
        <v>12340</v>
      </c>
      <c r="E17842" s="45" t="s">
        <v>18836</v>
      </c>
      <c r="AF17842" s="326"/>
    </row>
    <row r="17843" spans="1:32" x14ac:dyDescent="0.25">
      <c r="A17843" s="44" t="s">
        <v>5727</v>
      </c>
      <c r="B17843" s="44" t="s">
        <v>967</v>
      </c>
      <c r="C17843" s="45">
        <v>220601</v>
      </c>
      <c r="D17843" s="45" t="s">
        <v>12340</v>
      </c>
      <c r="E17843" s="45" t="s">
        <v>5235</v>
      </c>
      <c r="AF17843" s="326"/>
    </row>
    <row r="17844" spans="1:32" x14ac:dyDescent="0.25">
      <c r="A17844" s="44" t="s">
        <v>13499</v>
      </c>
      <c r="B17844" s="44" t="s">
        <v>13110</v>
      </c>
      <c r="C17844" s="45">
        <v>12.24</v>
      </c>
      <c r="D17844" s="45" t="s">
        <v>13565</v>
      </c>
      <c r="E17844" s="46">
        <v>47299</v>
      </c>
      <c r="F17844" s="45"/>
      <c r="G17844" s="93"/>
      <c r="H17844" s="93"/>
      <c r="I17844" s="99"/>
      <c r="J17844" s="99"/>
      <c r="K17844" s="99"/>
      <c r="L17844" s="99"/>
      <c r="M17844" s="99"/>
      <c r="N17844" s="99"/>
      <c r="O17844" s="99"/>
      <c r="P17844" s="99"/>
      <c r="Q17844" s="99"/>
      <c r="R17844" s="99"/>
      <c r="S17844" s="99"/>
      <c r="T17844" s="99"/>
      <c r="U17844" s="99"/>
      <c r="V17844" s="99"/>
      <c r="W17844" s="99"/>
      <c r="X17844" s="99"/>
      <c r="Y17844" s="99"/>
      <c r="Z17844" s="99"/>
      <c r="AF17844" s="326"/>
    </row>
    <row r="17845" spans="1:32" x14ac:dyDescent="0.25">
      <c r="A17845" s="44" t="s">
        <v>13820</v>
      </c>
      <c r="B17845" s="44" t="s">
        <v>1733</v>
      </c>
      <c r="C17845" s="45">
        <v>250101</v>
      </c>
      <c r="D17845" s="45" t="s">
        <v>12340</v>
      </c>
      <c r="E17845" s="45" t="s">
        <v>13567</v>
      </c>
      <c r="AF17845" s="326"/>
    </row>
    <row r="17846" spans="1:32" x14ac:dyDescent="0.25">
      <c r="A17846" s="44" t="s">
        <v>13820</v>
      </c>
      <c r="B17846" s="44" t="s">
        <v>11297</v>
      </c>
      <c r="C17846" s="45">
        <v>240501</v>
      </c>
      <c r="D17846" s="45" t="s">
        <v>12340</v>
      </c>
      <c r="E17846" s="45" t="s">
        <v>11298</v>
      </c>
      <c r="AF17846" s="326"/>
    </row>
    <row r="17847" spans="1:32" x14ac:dyDescent="0.25">
      <c r="A17847" s="44" t="s">
        <v>19899</v>
      </c>
      <c r="B17847" s="44" t="s">
        <v>5639</v>
      </c>
      <c r="C17847" s="45">
        <v>26010401</v>
      </c>
      <c r="D17847" s="45" t="s">
        <v>12340</v>
      </c>
      <c r="E17847" s="45" t="s">
        <v>18836</v>
      </c>
      <c r="AF17847" s="326"/>
    </row>
    <row r="17848" spans="1:32" x14ac:dyDescent="0.25">
      <c r="A17848" s="44" t="s">
        <v>19899</v>
      </c>
      <c r="B17848" s="44" t="s">
        <v>3298</v>
      </c>
      <c r="C17848" s="45">
        <v>26010402</v>
      </c>
      <c r="D17848" s="45" t="s">
        <v>12340</v>
      </c>
      <c r="E17848" s="45" t="s">
        <v>18836</v>
      </c>
      <c r="AF17848" s="326"/>
    </row>
    <row r="17849" spans="1:32" x14ac:dyDescent="0.25">
      <c r="A17849" s="44" t="s">
        <v>10078</v>
      </c>
      <c r="B17849" s="44" t="s">
        <v>8377</v>
      </c>
      <c r="C17849" s="45">
        <v>230505</v>
      </c>
      <c r="D17849" s="45" t="s">
        <v>12340</v>
      </c>
      <c r="E17849" s="45" t="s">
        <v>7651</v>
      </c>
      <c r="AF17849" s="326"/>
    </row>
    <row r="17850" spans="1:32" x14ac:dyDescent="0.25">
      <c r="A17850" s="44" t="s">
        <v>14762</v>
      </c>
      <c r="B17850" s="44" t="s">
        <v>14651</v>
      </c>
      <c r="C17850" s="45">
        <v>29.25</v>
      </c>
      <c r="D17850" s="45" t="s">
        <v>13565</v>
      </c>
      <c r="E17850" s="46">
        <v>47664</v>
      </c>
      <c r="F17850" s="45"/>
      <c r="G17850" s="93"/>
      <c r="H17850" s="93"/>
      <c r="I17850" s="99"/>
      <c r="J17850" s="99"/>
      <c r="K17850" s="99"/>
      <c r="L17850" s="99"/>
      <c r="M17850" s="99"/>
      <c r="N17850" s="99"/>
      <c r="O17850" s="99"/>
      <c r="P17850" s="99"/>
      <c r="Q17850" s="99"/>
      <c r="R17850" s="99"/>
      <c r="S17850" s="99"/>
      <c r="T17850" s="99"/>
      <c r="U17850" s="99"/>
      <c r="V17850" s="99"/>
      <c r="W17850" s="99"/>
      <c r="X17850" s="99"/>
      <c r="Y17850" s="99"/>
      <c r="Z17850" s="99"/>
      <c r="AF17850" s="326"/>
    </row>
    <row r="17851" spans="1:32" x14ac:dyDescent="0.3">
      <c r="A17851" s="372" t="s">
        <v>20221</v>
      </c>
      <c r="B17851" s="372" t="s">
        <v>2383</v>
      </c>
      <c r="C17851" s="125" t="s">
        <v>20257</v>
      </c>
      <c r="D17851" s="32" t="s">
        <v>20621</v>
      </c>
      <c r="E17851" s="125" t="s">
        <v>8976</v>
      </c>
      <c r="F17851" s="125" t="s">
        <v>1236</v>
      </c>
      <c r="G17851" s="125" t="s">
        <v>1237</v>
      </c>
      <c r="AF17851" s="326"/>
    </row>
    <row r="17852" spans="1:32" x14ac:dyDescent="0.3">
      <c r="A17852" s="372" t="s">
        <v>1168</v>
      </c>
      <c r="B17852" s="372" t="s">
        <v>1209</v>
      </c>
      <c r="C17852" s="125" t="s">
        <v>8691</v>
      </c>
      <c r="D17852" s="32" t="s">
        <v>20621</v>
      </c>
      <c r="E17852" s="125" t="s">
        <v>8524</v>
      </c>
      <c r="F17852" s="125" t="s">
        <v>1236</v>
      </c>
      <c r="G17852" s="125" t="s">
        <v>1237</v>
      </c>
      <c r="AF17852" s="326"/>
    </row>
    <row r="17853" spans="1:32" x14ac:dyDescent="0.3">
      <c r="A17853" s="372" t="s">
        <v>16686</v>
      </c>
      <c r="B17853" s="372" t="s">
        <v>16875</v>
      </c>
      <c r="C17853" s="125" t="s">
        <v>16876</v>
      </c>
      <c r="D17853" s="32" t="s">
        <v>20621</v>
      </c>
      <c r="E17853" s="125" t="s">
        <v>16883</v>
      </c>
      <c r="F17853" s="125" t="s">
        <v>1237</v>
      </c>
      <c r="G17853" s="125" t="s">
        <v>1237</v>
      </c>
      <c r="AF17853" s="326"/>
    </row>
    <row r="17854" spans="1:32" x14ac:dyDescent="0.3">
      <c r="A17854" s="372" t="s">
        <v>16686</v>
      </c>
      <c r="B17854" s="372" t="s">
        <v>5064</v>
      </c>
      <c r="C17854" s="125" t="s">
        <v>16873</v>
      </c>
      <c r="D17854" s="32" t="s">
        <v>20621</v>
      </c>
      <c r="E17854" s="125" t="s">
        <v>10638</v>
      </c>
      <c r="F17854" s="125" t="s">
        <v>1237</v>
      </c>
      <c r="G17854" s="125" t="s">
        <v>1237</v>
      </c>
      <c r="AF17854" s="326"/>
    </row>
    <row r="17855" spans="1:32" x14ac:dyDescent="0.25">
      <c r="A17855" s="44" t="s">
        <v>9764</v>
      </c>
      <c r="B17855" s="44" t="s">
        <v>16302</v>
      </c>
      <c r="C17855" s="45" t="s">
        <v>5425</v>
      </c>
      <c r="D17855" s="93" t="s">
        <v>3876</v>
      </c>
      <c r="E17855" s="359">
        <f>DATE(2026,10,7)</f>
        <v>46302</v>
      </c>
      <c r="F17855" s="93"/>
      <c r="G17855" s="93"/>
      <c r="H17855" s="93"/>
      <c r="I17855" s="99"/>
      <c r="J17855" s="99"/>
      <c r="K17855" s="99"/>
      <c r="L17855" s="99"/>
      <c r="M17855" s="99"/>
      <c r="N17855" s="99"/>
      <c r="O17855" s="99"/>
      <c r="P17855" s="99"/>
      <c r="Q17855" s="99"/>
      <c r="R17855" s="99"/>
      <c r="S17855" s="99"/>
      <c r="T17855" s="99"/>
      <c r="U17855" s="99"/>
      <c r="V17855" s="99"/>
      <c r="W17855" s="99"/>
      <c r="X17855" s="99"/>
      <c r="Y17855" s="99"/>
      <c r="Z17855" s="99"/>
      <c r="AA17855" s="380"/>
      <c r="AF17855" s="326"/>
    </row>
    <row r="17856" spans="1:32" x14ac:dyDescent="0.25">
      <c r="A17856" s="44" t="s">
        <v>8945</v>
      </c>
      <c r="B17856" s="44" t="s">
        <v>8253</v>
      </c>
      <c r="C17856" s="45" t="s">
        <v>8256</v>
      </c>
      <c r="D17856" s="45" t="s">
        <v>12177</v>
      </c>
      <c r="E17856" s="45" t="s">
        <v>8257</v>
      </c>
      <c r="F17856" s="93"/>
      <c r="G17856" s="93"/>
      <c r="H17856" s="93"/>
      <c r="I17856" s="99"/>
      <c r="J17856" s="99"/>
      <c r="K17856" s="99"/>
      <c r="L17856" s="99"/>
      <c r="M17856" s="99"/>
      <c r="N17856" s="99"/>
      <c r="O17856" s="99"/>
      <c r="P17856" s="99"/>
      <c r="Q17856" s="99"/>
      <c r="R17856" s="99"/>
      <c r="S17856" s="99"/>
      <c r="T17856" s="99"/>
      <c r="U17856" s="99"/>
      <c r="V17856" s="99"/>
      <c r="W17856" s="99"/>
      <c r="X17856" s="99"/>
      <c r="Y17856" s="99"/>
      <c r="Z17856" s="99"/>
      <c r="AF17856" s="326"/>
    </row>
    <row r="17857" spans="1:32" x14ac:dyDescent="0.25">
      <c r="A17857" s="44" t="s">
        <v>8945</v>
      </c>
      <c r="B17857" s="44" t="s">
        <v>8253</v>
      </c>
      <c r="C17857" s="45" t="s">
        <v>8256</v>
      </c>
      <c r="D17857" s="93" t="s">
        <v>18817</v>
      </c>
      <c r="E17857" s="45" t="s">
        <v>8257</v>
      </c>
      <c r="F17857" s="379"/>
      <c r="G17857" s="379"/>
      <c r="H17857" s="379"/>
      <c r="I17857" s="380"/>
      <c r="J17857" s="380"/>
      <c r="K17857" s="380"/>
      <c r="L17857" s="380"/>
      <c r="M17857" s="380"/>
      <c r="N17857" s="380"/>
      <c r="O17857" s="380"/>
      <c r="P17857" s="380"/>
      <c r="Q17857" s="380"/>
      <c r="R17857" s="380"/>
      <c r="S17857" s="380"/>
      <c r="T17857" s="380"/>
      <c r="U17857" s="380"/>
      <c r="V17857" s="380"/>
      <c r="W17857" s="380"/>
      <c r="X17857" s="380"/>
      <c r="Y17857" s="380"/>
      <c r="Z17857" s="380"/>
      <c r="AA17857" s="380"/>
      <c r="AF17857" s="326"/>
    </row>
    <row r="17858" spans="1:32" x14ac:dyDescent="0.25">
      <c r="A17858" s="44" t="s">
        <v>8945</v>
      </c>
      <c r="B17858" s="44" t="s">
        <v>8253</v>
      </c>
      <c r="C17858" s="45" t="s">
        <v>8256</v>
      </c>
      <c r="D17858" s="45" t="s">
        <v>10697</v>
      </c>
      <c r="E17858" s="45" t="s">
        <v>8257</v>
      </c>
      <c r="F17858" s="93"/>
      <c r="G17858" s="93"/>
      <c r="H17858" s="93"/>
      <c r="I17858" s="99"/>
      <c r="J17858" s="99"/>
      <c r="K17858" s="99"/>
      <c r="L17858" s="44"/>
      <c r="M17858" s="44"/>
      <c r="N17858" s="99"/>
      <c r="O17858" s="99"/>
      <c r="P17858" s="99"/>
      <c r="Q17858" s="99"/>
      <c r="R17858" s="99"/>
      <c r="S17858" s="99"/>
      <c r="T17858" s="99"/>
      <c r="U17858" s="99"/>
      <c r="V17858" s="99"/>
      <c r="W17858" s="99"/>
      <c r="X17858" s="99"/>
      <c r="Y17858" s="99"/>
      <c r="Z17858" s="99"/>
      <c r="AF17858" s="326"/>
    </row>
    <row r="17859" spans="1:32" x14ac:dyDescent="0.3">
      <c r="A17859" s="372" t="s">
        <v>16687</v>
      </c>
      <c r="B17859" s="372" t="s">
        <v>1841</v>
      </c>
      <c r="C17859" s="125" t="s">
        <v>16531</v>
      </c>
      <c r="D17859" s="32" t="s">
        <v>20621</v>
      </c>
      <c r="E17859" s="125" t="s">
        <v>12895</v>
      </c>
      <c r="F17859" s="125" t="s">
        <v>1236</v>
      </c>
      <c r="G17859" s="125" t="s">
        <v>1237</v>
      </c>
      <c r="AF17859" s="326"/>
    </row>
    <row r="17860" spans="1:32" x14ac:dyDescent="0.25">
      <c r="A17860" s="44" t="s">
        <v>6862</v>
      </c>
      <c r="B17860" s="44" t="s">
        <v>6798</v>
      </c>
      <c r="C17860" s="45" t="s">
        <v>10806</v>
      </c>
      <c r="D17860" s="46" t="s">
        <v>13037</v>
      </c>
      <c r="E17860" s="46">
        <v>46568</v>
      </c>
      <c r="AF17860" s="326"/>
    </row>
    <row r="17861" spans="1:32" x14ac:dyDescent="0.25">
      <c r="A17861" s="44" t="s">
        <v>6862</v>
      </c>
      <c r="B17861" s="44" t="s">
        <v>6798</v>
      </c>
      <c r="C17861" s="45" t="s">
        <v>10806</v>
      </c>
      <c r="D17861" s="46" t="s">
        <v>13037</v>
      </c>
      <c r="E17861" s="46">
        <v>46568</v>
      </c>
      <c r="AF17861" s="326"/>
    </row>
    <row r="17862" spans="1:32" x14ac:dyDescent="0.25">
      <c r="A17862" s="44" t="s">
        <v>13821</v>
      </c>
      <c r="B17862" s="44" t="s">
        <v>1733</v>
      </c>
      <c r="C17862" s="45">
        <v>250101</v>
      </c>
      <c r="D17862" s="45" t="s">
        <v>12340</v>
      </c>
      <c r="E17862" s="45" t="s">
        <v>13567</v>
      </c>
      <c r="AF17862" s="326"/>
    </row>
    <row r="17863" spans="1:32" x14ac:dyDescent="0.25">
      <c r="A17863" s="44" t="s">
        <v>3194</v>
      </c>
      <c r="B17863" s="44" t="s">
        <v>5167</v>
      </c>
      <c r="C17863" s="45" t="s">
        <v>5168</v>
      </c>
      <c r="D17863" s="46" t="s">
        <v>13037</v>
      </c>
      <c r="E17863" s="46">
        <v>46342</v>
      </c>
      <c r="AF17863" s="326"/>
    </row>
    <row r="17864" spans="1:32" x14ac:dyDescent="0.25">
      <c r="A17864" s="44" t="s">
        <v>19900</v>
      </c>
      <c r="B17864" s="44" t="s">
        <v>3598</v>
      </c>
      <c r="C17864" s="45">
        <v>230301</v>
      </c>
      <c r="D17864" s="45" t="s">
        <v>12340</v>
      </c>
      <c r="E17864" s="45" t="s">
        <v>5580</v>
      </c>
      <c r="AF17864" s="326"/>
    </row>
    <row r="17865" spans="1:32" x14ac:dyDescent="0.25">
      <c r="A17865" s="44" t="s">
        <v>5324</v>
      </c>
      <c r="B17865" s="44" t="s">
        <v>16408</v>
      </c>
      <c r="C17865" s="45" t="s">
        <v>7166</v>
      </c>
      <c r="D17865" s="93" t="s">
        <v>3876</v>
      </c>
      <c r="E17865" s="359">
        <f>DATE(2027,2,10)</f>
        <v>46428</v>
      </c>
      <c r="F17865" s="93"/>
      <c r="G17865" s="93"/>
      <c r="H17865" s="93"/>
      <c r="I17865" s="99"/>
      <c r="J17865" s="99"/>
      <c r="K17865" s="99"/>
      <c r="L17865" s="99"/>
      <c r="M17865" s="99"/>
      <c r="N17865" s="99"/>
      <c r="O17865" s="99"/>
      <c r="P17865" s="99"/>
      <c r="Q17865" s="99"/>
      <c r="R17865" s="99"/>
      <c r="S17865" s="99"/>
      <c r="T17865" s="99"/>
      <c r="U17865" s="99"/>
      <c r="V17865" s="99"/>
      <c r="W17865" s="99"/>
      <c r="X17865" s="99"/>
      <c r="Y17865" s="99"/>
      <c r="Z17865" s="99"/>
      <c r="AF17865" s="326"/>
    </row>
    <row r="17866" spans="1:32" x14ac:dyDescent="0.25">
      <c r="A17866" s="44" t="s">
        <v>18240</v>
      </c>
      <c r="B17866" s="44" t="s">
        <v>18241</v>
      </c>
      <c r="C17866" s="45" t="s">
        <v>18494</v>
      </c>
      <c r="D17866" s="93" t="s">
        <v>3876</v>
      </c>
      <c r="E17866" s="359">
        <f>DATE(2030,2,13)</f>
        <v>47527</v>
      </c>
      <c r="F17866" s="93"/>
      <c r="G17866" s="93"/>
      <c r="H17866" s="93"/>
      <c r="I17866" s="99"/>
      <c r="J17866" s="99"/>
      <c r="K17866" s="99"/>
      <c r="L17866" s="99"/>
      <c r="M17866" s="99"/>
      <c r="N17866" s="99"/>
      <c r="O17866" s="99"/>
      <c r="P17866" s="99"/>
      <c r="Q17866" s="99"/>
      <c r="R17866" s="99"/>
      <c r="S17866" s="99"/>
      <c r="T17866" s="99"/>
      <c r="U17866" s="99"/>
      <c r="V17866" s="99"/>
      <c r="W17866" s="99"/>
      <c r="X17866" s="99"/>
      <c r="Y17866" s="99"/>
      <c r="Z17866" s="99"/>
      <c r="AF17866" s="326"/>
    </row>
    <row r="17867" spans="1:32" x14ac:dyDescent="0.25">
      <c r="A17867" s="44" t="s">
        <v>10351</v>
      </c>
      <c r="B17867" s="92" t="s">
        <v>10390</v>
      </c>
      <c r="C17867" s="56" t="s">
        <v>10132</v>
      </c>
      <c r="D17867" s="146" t="s">
        <v>10389</v>
      </c>
      <c r="E17867" s="107">
        <v>45838</v>
      </c>
      <c r="F17867" s="93"/>
      <c r="G17867" s="93"/>
      <c r="H17867" s="93"/>
      <c r="I17867" s="99"/>
      <c r="J17867" s="99"/>
      <c r="K17867" s="99"/>
      <c r="L17867" s="44"/>
      <c r="M17867" s="44"/>
      <c r="N17867" s="99"/>
      <c r="O17867" s="99"/>
      <c r="P17867" s="99"/>
      <c r="Q17867" s="99"/>
      <c r="R17867" s="99"/>
      <c r="S17867" s="99"/>
      <c r="T17867" s="99"/>
      <c r="U17867" s="99"/>
      <c r="V17867" s="99"/>
      <c r="W17867" s="99"/>
      <c r="X17867" s="99"/>
      <c r="Y17867" s="99"/>
      <c r="Z17867" s="99"/>
      <c r="AF17867" s="326"/>
    </row>
    <row r="17868" spans="1:32" x14ac:dyDescent="0.25">
      <c r="A17868" s="44" t="s">
        <v>13822</v>
      </c>
      <c r="B17868" s="44" t="s">
        <v>13657</v>
      </c>
      <c r="C17868" s="45">
        <v>250103</v>
      </c>
      <c r="D17868" s="45" t="s">
        <v>12340</v>
      </c>
      <c r="E17868" s="45" t="s">
        <v>13567</v>
      </c>
      <c r="AF17868" s="326"/>
    </row>
    <row r="17869" spans="1:32" x14ac:dyDescent="0.25">
      <c r="A17869" s="44" t="s">
        <v>17890</v>
      </c>
      <c r="B17869" s="44" t="s">
        <v>20356</v>
      </c>
      <c r="C17869" s="45" t="s">
        <v>17874</v>
      </c>
      <c r="D17869" s="32" t="s">
        <v>12570</v>
      </c>
      <c r="E17869" s="46">
        <v>46477</v>
      </c>
      <c r="AF17869" s="326"/>
    </row>
    <row r="17870" spans="1:32" x14ac:dyDescent="0.3">
      <c r="A17870" s="372" t="s">
        <v>5728</v>
      </c>
      <c r="B17870" s="372" t="s">
        <v>12190</v>
      </c>
      <c r="C17870" s="125" t="s">
        <v>12191</v>
      </c>
      <c r="D17870" s="32" t="s">
        <v>20621</v>
      </c>
      <c r="E17870" s="125" t="s">
        <v>5239</v>
      </c>
      <c r="F17870" s="125" t="s">
        <v>1237</v>
      </c>
      <c r="G17870" s="125" t="s">
        <v>1237</v>
      </c>
      <c r="AF17870" s="326"/>
    </row>
    <row r="17871" spans="1:32" x14ac:dyDescent="0.25">
      <c r="A17871" s="44" t="s">
        <v>5728</v>
      </c>
      <c r="B17871" s="44" t="s">
        <v>2433</v>
      </c>
      <c r="C17871" s="45">
        <v>230105</v>
      </c>
      <c r="D17871" s="45" t="s">
        <v>12340</v>
      </c>
      <c r="E17871" s="45" t="s">
        <v>5580</v>
      </c>
      <c r="AF17871" s="326"/>
    </row>
    <row r="17872" spans="1:32" x14ac:dyDescent="0.25">
      <c r="A17872" s="44" t="s">
        <v>5728</v>
      </c>
      <c r="B17872" s="44" t="s">
        <v>5460</v>
      </c>
      <c r="C17872" s="45">
        <v>251003</v>
      </c>
      <c r="D17872" s="45" t="s">
        <v>12340</v>
      </c>
      <c r="E17872" s="45" t="s">
        <v>12119</v>
      </c>
      <c r="AF17872" s="326"/>
    </row>
    <row r="17873" spans="1:32" x14ac:dyDescent="0.25">
      <c r="A17873" s="44" t="s">
        <v>5198</v>
      </c>
      <c r="B17873" s="44" t="s">
        <v>7699</v>
      </c>
      <c r="C17873" s="45" t="s">
        <v>17784</v>
      </c>
      <c r="D17873" s="46" t="s">
        <v>13037</v>
      </c>
      <c r="E17873" s="46">
        <v>46274</v>
      </c>
      <c r="AF17873" s="326"/>
    </row>
    <row r="17874" spans="1:32" x14ac:dyDescent="0.25">
      <c r="A17874" s="44" t="s">
        <v>10645</v>
      </c>
      <c r="B17874" s="44" t="s">
        <v>4655</v>
      </c>
      <c r="C17874" s="45" t="s">
        <v>4656</v>
      </c>
      <c r="D17874" s="45" t="s">
        <v>12177</v>
      </c>
      <c r="E17874" s="45" t="s">
        <v>2628</v>
      </c>
      <c r="F17874" s="93"/>
      <c r="G17874" s="93"/>
      <c r="H17874" s="93"/>
      <c r="I17874" s="99"/>
      <c r="J17874" s="99"/>
      <c r="K17874" s="99"/>
      <c r="L17874" s="99"/>
      <c r="M17874" s="99"/>
      <c r="N17874" s="99"/>
      <c r="O17874" s="99"/>
      <c r="P17874" s="99"/>
      <c r="Q17874" s="99"/>
      <c r="R17874" s="99"/>
      <c r="S17874" s="99"/>
      <c r="T17874" s="99"/>
      <c r="U17874" s="99"/>
      <c r="V17874" s="99"/>
      <c r="W17874" s="99"/>
      <c r="X17874" s="99"/>
      <c r="Y17874" s="99"/>
      <c r="Z17874" s="99"/>
      <c r="AF17874" s="326"/>
    </row>
    <row r="17875" spans="1:32" x14ac:dyDescent="0.25">
      <c r="A17875" s="44" t="s">
        <v>10645</v>
      </c>
      <c r="B17875" s="44" t="s">
        <v>4655</v>
      </c>
      <c r="C17875" s="45" t="s">
        <v>4656</v>
      </c>
      <c r="D17875" s="93" t="s">
        <v>18817</v>
      </c>
      <c r="E17875" s="45" t="s">
        <v>2628</v>
      </c>
      <c r="F17875" s="379"/>
      <c r="G17875" s="379"/>
      <c r="H17875" s="379"/>
      <c r="I17875" s="380"/>
      <c r="J17875" s="380"/>
      <c r="K17875" s="380"/>
      <c r="L17875" s="380"/>
      <c r="M17875" s="380"/>
      <c r="N17875" s="380"/>
      <c r="O17875" s="380"/>
      <c r="P17875" s="380"/>
      <c r="Q17875" s="380"/>
      <c r="R17875" s="380"/>
      <c r="S17875" s="380"/>
      <c r="T17875" s="380"/>
      <c r="U17875" s="380"/>
      <c r="V17875" s="380"/>
      <c r="W17875" s="380"/>
      <c r="X17875" s="380"/>
      <c r="Y17875" s="380"/>
      <c r="Z17875" s="380"/>
      <c r="AA17875" s="380"/>
      <c r="AF17875" s="326"/>
    </row>
    <row r="17876" spans="1:32" x14ac:dyDescent="0.25">
      <c r="A17876" s="44" t="s">
        <v>9122</v>
      </c>
      <c r="B17876" s="44" t="s">
        <v>3160</v>
      </c>
      <c r="C17876" s="45">
        <v>230901</v>
      </c>
      <c r="D17876" s="45" t="s">
        <v>12340</v>
      </c>
      <c r="E17876" s="45" t="s">
        <v>8524</v>
      </c>
      <c r="AF17876" s="326"/>
    </row>
    <row r="17877" spans="1:32" x14ac:dyDescent="0.25">
      <c r="A17877" s="44" t="s">
        <v>13500</v>
      </c>
      <c r="B17877" s="44" t="s">
        <v>13115</v>
      </c>
      <c r="C17877" s="45">
        <v>8.24</v>
      </c>
      <c r="D17877" s="45" t="s">
        <v>13565</v>
      </c>
      <c r="E17877" s="46">
        <v>47057</v>
      </c>
      <c r="F17877" s="45" t="s">
        <v>1384</v>
      </c>
      <c r="G17877" s="93"/>
      <c r="H17877" s="93"/>
      <c r="I17877" s="99"/>
      <c r="J17877" s="99"/>
      <c r="K17877" s="99"/>
      <c r="L17877" s="99"/>
      <c r="M17877" s="99"/>
      <c r="N17877" s="99"/>
      <c r="O17877" s="99"/>
      <c r="P17877" s="99"/>
      <c r="Q17877" s="99"/>
      <c r="R17877" s="99"/>
      <c r="S17877" s="99"/>
      <c r="T17877" s="99"/>
      <c r="U17877" s="99"/>
      <c r="V17877" s="99"/>
      <c r="W17877" s="99"/>
      <c r="X17877" s="99"/>
      <c r="Y17877" s="99"/>
      <c r="Z17877" s="99"/>
      <c r="AF17877" s="326"/>
    </row>
    <row r="17878" spans="1:32" x14ac:dyDescent="0.25">
      <c r="A17878" s="44" t="s">
        <v>13500</v>
      </c>
      <c r="B17878" s="44" t="s">
        <v>13118</v>
      </c>
      <c r="C17878" s="45">
        <v>21.24</v>
      </c>
      <c r="D17878" s="45" t="s">
        <v>13565</v>
      </c>
      <c r="E17878" s="46">
        <v>47299</v>
      </c>
      <c r="F17878" s="45"/>
      <c r="G17878" s="93"/>
      <c r="H17878" s="93"/>
      <c r="I17878" s="99"/>
      <c r="J17878" s="99"/>
      <c r="K17878" s="99"/>
      <c r="L17878" s="99"/>
      <c r="M17878" s="99"/>
      <c r="N17878" s="99"/>
      <c r="O17878" s="99"/>
      <c r="P17878" s="99"/>
      <c r="Q17878" s="99"/>
      <c r="R17878" s="99"/>
      <c r="S17878" s="99"/>
      <c r="T17878" s="99"/>
      <c r="U17878" s="99"/>
      <c r="V17878" s="99"/>
      <c r="W17878" s="99"/>
      <c r="X17878" s="99"/>
      <c r="Y17878" s="99"/>
      <c r="Z17878" s="99"/>
      <c r="AF17878" s="326"/>
    </row>
    <row r="17879" spans="1:32" x14ac:dyDescent="0.25">
      <c r="A17879" s="44" t="s">
        <v>13500</v>
      </c>
      <c r="B17879" s="44" t="s">
        <v>13113</v>
      </c>
      <c r="C17879" s="45">
        <v>28.24</v>
      </c>
      <c r="D17879" s="45" t="s">
        <v>13565</v>
      </c>
      <c r="E17879" s="46">
        <v>47299</v>
      </c>
      <c r="F17879" s="45"/>
      <c r="G17879" s="93"/>
      <c r="H17879" s="93"/>
      <c r="I17879" s="99"/>
      <c r="J17879" s="99"/>
      <c r="K17879" s="99"/>
      <c r="L17879" s="99"/>
      <c r="M17879" s="99"/>
      <c r="N17879" s="99"/>
      <c r="O17879" s="99"/>
      <c r="P17879" s="99"/>
      <c r="Q17879" s="99"/>
      <c r="R17879" s="99"/>
      <c r="S17879" s="99"/>
      <c r="T17879" s="99"/>
      <c r="U17879" s="99"/>
      <c r="V17879" s="99"/>
      <c r="W17879" s="99"/>
      <c r="X17879" s="99"/>
      <c r="Y17879" s="99"/>
      <c r="Z17879" s="99"/>
      <c r="AF17879" s="326"/>
    </row>
    <row r="17880" spans="1:32" x14ac:dyDescent="0.25">
      <c r="A17880" s="44" t="s">
        <v>5819</v>
      </c>
      <c r="B17880" s="44" t="s">
        <v>20344</v>
      </c>
      <c r="C17880" s="45" t="s">
        <v>8813</v>
      </c>
      <c r="D17880" s="32" t="s">
        <v>12570</v>
      </c>
      <c r="E17880" s="46">
        <v>46387</v>
      </c>
      <c r="AF17880" s="326"/>
    </row>
    <row r="17881" spans="1:32" x14ac:dyDescent="0.25">
      <c r="A17881" s="44" t="s">
        <v>13501</v>
      </c>
      <c r="B17881" s="44" t="s">
        <v>13119</v>
      </c>
      <c r="C17881" s="45">
        <v>22.24</v>
      </c>
      <c r="D17881" s="45" t="s">
        <v>13565</v>
      </c>
      <c r="E17881" s="46">
        <v>47299</v>
      </c>
      <c r="F17881" s="45"/>
      <c r="G17881" s="93"/>
      <c r="H17881" s="93"/>
      <c r="I17881" s="99"/>
      <c r="J17881" s="99"/>
      <c r="K17881" s="99"/>
      <c r="L17881" s="99"/>
      <c r="M17881" s="99"/>
      <c r="N17881" s="99"/>
      <c r="O17881" s="99"/>
      <c r="P17881" s="99"/>
      <c r="Q17881" s="99"/>
      <c r="R17881" s="99"/>
      <c r="S17881" s="99"/>
      <c r="T17881" s="99"/>
      <c r="U17881" s="99"/>
      <c r="V17881" s="99"/>
      <c r="W17881" s="99"/>
      <c r="X17881" s="99"/>
      <c r="Y17881" s="99"/>
      <c r="Z17881" s="99"/>
      <c r="AF17881" s="326"/>
    </row>
    <row r="17882" spans="1:32" x14ac:dyDescent="0.25">
      <c r="A17882" s="44" t="s">
        <v>11754</v>
      </c>
      <c r="B17882" s="44" t="s">
        <v>11297</v>
      </c>
      <c r="C17882" s="45">
        <v>240501</v>
      </c>
      <c r="D17882" s="45" t="s">
        <v>12340</v>
      </c>
      <c r="E17882" s="45" t="s">
        <v>11298</v>
      </c>
      <c r="AF17882" s="326"/>
    </row>
    <row r="17883" spans="1:32" x14ac:dyDescent="0.25">
      <c r="A17883" s="44" t="s">
        <v>11754</v>
      </c>
      <c r="B17883" s="44" t="s">
        <v>11296</v>
      </c>
      <c r="C17883" s="45">
        <v>240402</v>
      </c>
      <c r="D17883" s="45" t="s">
        <v>12340</v>
      </c>
      <c r="E17883" s="45" t="s">
        <v>5311</v>
      </c>
      <c r="AF17883" s="326"/>
    </row>
    <row r="17884" spans="1:32" x14ac:dyDescent="0.25">
      <c r="A17884" s="44" t="s">
        <v>14763</v>
      </c>
      <c r="B17884" s="44" t="s">
        <v>13111</v>
      </c>
      <c r="C17884" s="45">
        <v>33.25</v>
      </c>
      <c r="D17884" s="45" t="s">
        <v>13565</v>
      </c>
      <c r="E17884" s="46">
        <v>47664</v>
      </c>
      <c r="F17884" s="45"/>
      <c r="G17884" s="93"/>
      <c r="H17884" s="93"/>
      <c r="I17884" s="99"/>
      <c r="J17884" s="99"/>
      <c r="K17884" s="99"/>
      <c r="L17884" s="99"/>
      <c r="M17884" s="99"/>
      <c r="N17884" s="99"/>
      <c r="O17884" s="99"/>
      <c r="P17884" s="99"/>
      <c r="Q17884" s="99"/>
      <c r="R17884" s="99"/>
      <c r="S17884" s="99"/>
      <c r="T17884" s="99"/>
      <c r="U17884" s="99"/>
      <c r="V17884" s="99"/>
      <c r="W17884" s="99"/>
      <c r="X17884" s="99"/>
      <c r="Y17884" s="99"/>
      <c r="Z17884" s="99"/>
      <c r="AF17884" s="326"/>
    </row>
    <row r="17885" spans="1:32" x14ac:dyDescent="0.25">
      <c r="A17885" s="44" t="s">
        <v>13016</v>
      </c>
      <c r="B17885" s="44" t="s">
        <v>4473</v>
      </c>
      <c r="C17885" s="45">
        <v>241002</v>
      </c>
      <c r="D17885" s="45" t="s">
        <v>12340</v>
      </c>
      <c r="E17885" s="45" t="s">
        <v>5650</v>
      </c>
      <c r="AF17885" s="326"/>
    </row>
    <row r="17886" spans="1:32" x14ac:dyDescent="0.25">
      <c r="A17886" s="44" t="s">
        <v>16409</v>
      </c>
      <c r="B17886" s="44" t="s">
        <v>16410</v>
      </c>
      <c r="C17886" s="45" t="s">
        <v>16411</v>
      </c>
      <c r="D17886" s="93" t="s">
        <v>3876</v>
      </c>
      <c r="E17886" s="359">
        <f>DATE(2029,7,24)</f>
        <v>47323</v>
      </c>
      <c r="F17886" s="93"/>
      <c r="G17886" s="93"/>
      <c r="H17886" s="93"/>
      <c r="I17886" s="99"/>
      <c r="J17886" s="99"/>
      <c r="K17886" s="99"/>
      <c r="L17886" s="99"/>
      <c r="M17886" s="99"/>
      <c r="N17886" s="99"/>
      <c r="O17886" s="99"/>
      <c r="P17886" s="99"/>
      <c r="Q17886" s="99"/>
      <c r="R17886" s="99"/>
      <c r="S17886" s="99"/>
      <c r="T17886" s="99"/>
      <c r="U17886" s="99"/>
      <c r="V17886" s="99"/>
      <c r="W17886" s="99"/>
      <c r="X17886" s="99"/>
      <c r="Y17886" s="99"/>
      <c r="Z17886" s="99"/>
      <c r="AF17886" s="326"/>
    </row>
    <row r="17887" spans="1:32" x14ac:dyDescent="0.25">
      <c r="A17887" s="44" t="s">
        <v>19901</v>
      </c>
      <c r="B17887" s="44" t="s">
        <v>5639</v>
      </c>
      <c r="C17887" s="45">
        <v>23010401</v>
      </c>
      <c r="D17887" s="45" t="s">
        <v>12340</v>
      </c>
      <c r="E17887" s="45" t="s">
        <v>5640</v>
      </c>
      <c r="AF17887" s="326"/>
    </row>
    <row r="17888" spans="1:32" x14ac:dyDescent="0.25">
      <c r="A17888" s="44" t="s">
        <v>19901</v>
      </c>
      <c r="B17888" s="44" t="s">
        <v>3598</v>
      </c>
      <c r="C17888" s="45">
        <v>230301</v>
      </c>
      <c r="D17888" s="45" t="s">
        <v>12340</v>
      </c>
      <c r="E17888" s="45" t="s">
        <v>5580</v>
      </c>
      <c r="AF17888" s="326"/>
    </row>
    <row r="17889" spans="1:32" x14ac:dyDescent="0.3">
      <c r="A17889" s="372" t="s">
        <v>13957</v>
      </c>
      <c r="B17889" s="372" t="s">
        <v>1204</v>
      </c>
      <c r="C17889" s="125" t="s">
        <v>14352</v>
      </c>
      <c r="D17889" s="32" t="s">
        <v>20621</v>
      </c>
      <c r="E17889" s="125" t="s">
        <v>13567</v>
      </c>
      <c r="F17889" s="125" t="s">
        <v>1236</v>
      </c>
      <c r="G17889" s="125" t="s">
        <v>1237</v>
      </c>
      <c r="AF17889" s="326"/>
    </row>
    <row r="17890" spans="1:32" x14ac:dyDescent="0.3">
      <c r="A17890" s="372" t="s">
        <v>17572</v>
      </c>
      <c r="B17890" s="372" t="s">
        <v>5059</v>
      </c>
      <c r="C17890" s="125" t="s">
        <v>17475</v>
      </c>
      <c r="D17890" s="32" t="s">
        <v>20621</v>
      </c>
      <c r="E17890" s="125" t="s">
        <v>5246</v>
      </c>
      <c r="F17890" s="125" t="s">
        <v>1236</v>
      </c>
      <c r="G17890" s="125" t="s">
        <v>1237</v>
      </c>
      <c r="AF17890" s="326"/>
    </row>
    <row r="17891" spans="1:32" x14ac:dyDescent="0.25">
      <c r="A17891" s="44" t="s">
        <v>3729</v>
      </c>
      <c r="B17891" s="44" t="s">
        <v>3275</v>
      </c>
      <c r="C17891" s="45">
        <v>210101</v>
      </c>
      <c r="D17891" s="45" t="s">
        <v>12340</v>
      </c>
      <c r="E17891" s="45" t="s">
        <v>3276</v>
      </c>
      <c r="AF17891" s="326"/>
    </row>
    <row r="17892" spans="1:32" x14ac:dyDescent="0.25">
      <c r="A17892" s="44" t="s">
        <v>9765</v>
      </c>
      <c r="B17892" s="44" t="s">
        <v>15902</v>
      </c>
      <c r="C17892" s="45" t="s">
        <v>5426</v>
      </c>
      <c r="D17892" s="93" t="s">
        <v>3876</v>
      </c>
      <c r="E17892" s="359">
        <f>DATE(2026,12,20)</f>
        <v>46376</v>
      </c>
      <c r="F17892" s="93"/>
      <c r="G17892" s="93"/>
      <c r="H17892" s="93"/>
      <c r="I17892" s="99"/>
      <c r="J17892" s="99"/>
      <c r="K17892" s="99"/>
      <c r="L17892" s="99"/>
      <c r="M17892" s="99"/>
      <c r="N17892" s="99"/>
      <c r="O17892" s="99"/>
      <c r="P17892" s="99"/>
      <c r="Q17892" s="99"/>
      <c r="R17892" s="99"/>
      <c r="S17892" s="99"/>
      <c r="T17892" s="99"/>
      <c r="U17892" s="99"/>
      <c r="V17892" s="99"/>
      <c r="W17892" s="99"/>
      <c r="X17892" s="99"/>
      <c r="Y17892" s="99"/>
      <c r="Z17892" s="99"/>
      <c r="AA17892" s="380"/>
      <c r="AF17892" s="326"/>
    </row>
    <row r="17893" spans="1:32" x14ac:dyDescent="0.25">
      <c r="A17893" s="44" t="s">
        <v>14331</v>
      </c>
      <c r="B17893" s="44" t="s">
        <v>3298</v>
      </c>
      <c r="C17893" s="45">
        <v>25010402</v>
      </c>
      <c r="D17893" s="45" t="s">
        <v>12340</v>
      </c>
      <c r="E17893" s="45" t="s">
        <v>13581</v>
      </c>
      <c r="AF17893" s="326"/>
    </row>
    <row r="17894" spans="1:32" x14ac:dyDescent="0.25">
      <c r="A17894" s="44" t="s">
        <v>19902</v>
      </c>
      <c r="B17894" s="44" t="s">
        <v>5447</v>
      </c>
      <c r="C17894" s="45">
        <v>250802</v>
      </c>
      <c r="D17894" s="45" t="s">
        <v>12340</v>
      </c>
      <c r="E17894" s="45" t="s">
        <v>10682</v>
      </c>
      <c r="AF17894" s="326"/>
    </row>
    <row r="17895" spans="1:32" x14ac:dyDescent="0.25">
      <c r="A17895" s="44" t="s">
        <v>4558</v>
      </c>
      <c r="B17895" s="44" t="s">
        <v>5447</v>
      </c>
      <c r="C17895" s="45">
        <v>230807</v>
      </c>
      <c r="D17895" s="45" t="s">
        <v>12340</v>
      </c>
      <c r="E17895" s="45" t="s">
        <v>8966</v>
      </c>
      <c r="AF17895" s="326"/>
    </row>
    <row r="17896" spans="1:32" x14ac:dyDescent="0.25">
      <c r="A17896" s="44" t="s">
        <v>5872</v>
      </c>
      <c r="B17896" s="44" t="s">
        <v>20397</v>
      </c>
      <c r="C17896" s="45" t="s">
        <v>5859</v>
      </c>
      <c r="D17896" s="32" t="s">
        <v>12570</v>
      </c>
      <c r="E17896" s="46">
        <v>46418</v>
      </c>
      <c r="AF17896" s="326"/>
    </row>
    <row r="17897" spans="1:32" x14ac:dyDescent="0.25">
      <c r="A17897" s="44" t="s">
        <v>8894</v>
      </c>
      <c r="B17897" s="44" t="s">
        <v>20357</v>
      </c>
      <c r="C17897" s="45" t="s">
        <v>8814</v>
      </c>
      <c r="D17897" s="32" t="s">
        <v>12570</v>
      </c>
      <c r="E17897" s="46">
        <v>46477</v>
      </c>
      <c r="AF17897" s="326"/>
    </row>
    <row r="17898" spans="1:32" x14ac:dyDescent="0.25">
      <c r="A17898" s="44" t="s">
        <v>9766</v>
      </c>
      <c r="B17898" s="44" t="s">
        <v>18081</v>
      </c>
      <c r="C17898" s="45" t="s">
        <v>18495</v>
      </c>
      <c r="D17898" s="93" t="s">
        <v>3876</v>
      </c>
      <c r="E17898" s="359">
        <f>DATE(2029,9,26)</f>
        <v>47387</v>
      </c>
      <c r="F17898" s="93"/>
      <c r="G17898" s="93"/>
      <c r="H17898" s="93"/>
      <c r="I17898" s="99"/>
      <c r="J17898" s="99"/>
      <c r="K17898" s="99"/>
      <c r="L17898" s="99"/>
      <c r="M17898" s="99"/>
      <c r="N17898" s="99"/>
      <c r="O17898" s="99"/>
      <c r="P17898" s="99"/>
      <c r="Q17898" s="99"/>
      <c r="R17898" s="99"/>
      <c r="S17898" s="99"/>
      <c r="T17898" s="99"/>
      <c r="U17898" s="99"/>
      <c r="V17898" s="99"/>
      <c r="W17898" s="99"/>
      <c r="X17898" s="99"/>
      <c r="Y17898" s="99"/>
      <c r="Z17898" s="99"/>
      <c r="AF17898" s="326"/>
    </row>
    <row r="17899" spans="1:32" x14ac:dyDescent="0.25">
      <c r="A17899" s="44" t="s">
        <v>14764</v>
      </c>
      <c r="B17899" s="44" t="s">
        <v>13118</v>
      </c>
      <c r="C17899" s="45">
        <v>21.25</v>
      </c>
      <c r="D17899" s="45" t="s">
        <v>13565</v>
      </c>
      <c r="E17899" s="46">
        <v>47664</v>
      </c>
      <c r="F17899" s="45" t="s">
        <v>1384</v>
      </c>
      <c r="G17899" s="93"/>
      <c r="H17899" s="93"/>
      <c r="I17899" s="99"/>
      <c r="J17899" s="99"/>
      <c r="K17899" s="99"/>
      <c r="L17899" s="99"/>
      <c r="M17899" s="99"/>
      <c r="N17899" s="99"/>
      <c r="O17899" s="99"/>
      <c r="P17899" s="99"/>
      <c r="Q17899" s="99"/>
      <c r="R17899" s="99"/>
      <c r="S17899" s="99"/>
      <c r="T17899" s="99"/>
      <c r="U17899" s="99"/>
      <c r="V17899" s="99"/>
      <c r="W17899" s="99"/>
      <c r="X17899" s="99"/>
      <c r="Y17899" s="99"/>
      <c r="Z17899" s="99"/>
      <c r="AF17899" s="326"/>
    </row>
    <row r="17900" spans="1:32" x14ac:dyDescent="0.25">
      <c r="A17900" s="44" t="s">
        <v>14764</v>
      </c>
      <c r="B17900" s="44" t="s">
        <v>13111</v>
      </c>
      <c r="C17900" s="45">
        <v>33.25</v>
      </c>
      <c r="D17900" s="45" t="s">
        <v>13565</v>
      </c>
      <c r="E17900" s="46">
        <v>47664</v>
      </c>
      <c r="F17900" s="45" t="s">
        <v>1384</v>
      </c>
      <c r="G17900" s="93"/>
      <c r="H17900" s="93"/>
      <c r="I17900" s="99"/>
      <c r="J17900" s="99"/>
      <c r="K17900" s="99"/>
      <c r="L17900" s="99"/>
      <c r="M17900" s="99"/>
      <c r="N17900" s="99"/>
      <c r="O17900" s="99"/>
      <c r="P17900" s="99"/>
      <c r="Q17900" s="99"/>
      <c r="R17900" s="99"/>
      <c r="S17900" s="99"/>
      <c r="T17900" s="99"/>
      <c r="U17900" s="99"/>
      <c r="V17900" s="99"/>
      <c r="W17900" s="99"/>
      <c r="X17900" s="99"/>
      <c r="Y17900" s="99"/>
      <c r="Z17900" s="99"/>
      <c r="AF17900" s="326"/>
    </row>
    <row r="17901" spans="1:32" x14ac:dyDescent="0.3">
      <c r="A17901" s="372" t="s">
        <v>20222</v>
      </c>
      <c r="B17901" s="372" t="s">
        <v>2383</v>
      </c>
      <c r="C17901" s="125" t="s">
        <v>20257</v>
      </c>
      <c r="D17901" s="32" t="s">
        <v>20621</v>
      </c>
      <c r="E17901" s="125" t="s">
        <v>8976</v>
      </c>
      <c r="F17901" s="125" t="s">
        <v>1237</v>
      </c>
      <c r="G17901" s="125" t="s">
        <v>1237</v>
      </c>
      <c r="AF17901" s="326"/>
    </row>
    <row r="17902" spans="1:32" x14ac:dyDescent="0.25">
      <c r="A17902" s="44" t="s">
        <v>18242</v>
      </c>
      <c r="B17902" s="44" t="s">
        <v>18190</v>
      </c>
      <c r="C17902" s="45" t="s">
        <v>18496</v>
      </c>
      <c r="D17902" s="93" t="s">
        <v>3876</v>
      </c>
      <c r="E17902" s="359">
        <f>DATE(2029,7,22)</f>
        <v>47321</v>
      </c>
      <c r="F17902" s="93"/>
      <c r="G17902" s="93"/>
      <c r="H17902" s="93"/>
      <c r="I17902" s="99"/>
      <c r="J17902" s="99"/>
      <c r="K17902" s="99"/>
      <c r="L17902" s="99"/>
      <c r="M17902" s="99"/>
      <c r="N17902" s="99"/>
      <c r="O17902" s="99"/>
      <c r="P17902" s="99"/>
      <c r="Q17902" s="99"/>
      <c r="R17902" s="99"/>
      <c r="S17902" s="99"/>
      <c r="T17902" s="99"/>
      <c r="U17902" s="99"/>
      <c r="V17902" s="99"/>
      <c r="W17902" s="99"/>
      <c r="X17902" s="99"/>
      <c r="Y17902" s="99"/>
      <c r="Z17902" s="99"/>
      <c r="AF17902" s="326"/>
    </row>
    <row r="17903" spans="1:32" x14ac:dyDescent="0.25">
      <c r="A17903" s="44" t="s">
        <v>15816</v>
      </c>
      <c r="B17903" s="44" t="s">
        <v>15674</v>
      </c>
      <c r="C17903" s="45" t="s">
        <v>15817</v>
      </c>
      <c r="D17903" s="46" t="s">
        <v>13037</v>
      </c>
      <c r="E17903" s="46">
        <v>46555</v>
      </c>
      <c r="AF17903" s="326"/>
    </row>
    <row r="17904" spans="1:32" x14ac:dyDescent="0.25">
      <c r="A17904" s="44" t="s">
        <v>7086</v>
      </c>
      <c r="B17904" s="44" t="s">
        <v>5639</v>
      </c>
      <c r="C17904" s="45">
        <v>23010401</v>
      </c>
      <c r="D17904" s="45" t="s">
        <v>12340</v>
      </c>
      <c r="E17904" s="45" t="s">
        <v>5640</v>
      </c>
      <c r="AF17904" s="326"/>
    </row>
    <row r="17905" spans="1:32" x14ac:dyDescent="0.3">
      <c r="A17905" s="372" t="s">
        <v>20580</v>
      </c>
      <c r="B17905" s="372" t="s">
        <v>1221</v>
      </c>
      <c r="C17905" s="125" t="s">
        <v>20613</v>
      </c>
      <c r="D17905" s="32" t="s">
        <v>20621</v>
      </c>
      <c r="E17905" s="125" t="s">
        <v>10032</v>
      </c>
      <c r="F17905" s="125" t="s">
        <v>1236</v>
      </c>
      <c r="G17905" s="125" t="s">
        <v>1237</v>
      </c>
      <c r="AF17905" s="326"/>
    </row>
    <row r="17906" spans="1:32" x14ac:dyDescent="0.25">
      <c r="A17906" s="44" t="s">
        <v>17313</v>
      </c>
      <c r="B17906" s="44" t="s">
        <v>16911</v>
      </c>
      <c r="C17906" s="45">
        <v>250902</v>
      </c>
      <c r="D17906" s="45" t="s">
        <v>12340</v>
      </c>
      <c r="E17906" s="45" t="s">
        <v>5246</v>
      </c>
      <c r="AF17906" s="326"/>
    </row>
    <row r="17907" spans="1:32" x14ac:dyDescent="0.25">
      <c r="A17907" s="44" t="s">
        <v>921</v>
      </c>
      <c r="B17907" s="44" t="s">
        <v>3275</v>
      </c>
      <c r="C17907" s="45">
        <v>210101</v>
      </c>
      <c r="D17907" s="45" t="s">
        <v>12340</v>
      </c>
      <c r="E17907" s="45" t="s">
        <v>3276</v>
      </c>
      <c r="AF17907" s="326"/>
    </row>
    <row r="17908" spans="1:32" x14ac:dyDescent="0.25">
      <c r="A17908" s="44" t="s">
        <v>13502</v>
      </c>
      <c r="B17908" s="44" t="s">
        <v>13117</v>
      </c>
      <c r="C17908" s="45">
        <v>11.24</v>
      </c>
      <c r="D17908" s="45" t="s">
        <v>13565</v>
      </c>
      <c r="E17908" s="46">
        <v>47299</v>
      </c>
      <c r="F17908" s="45" t="s">
        <v>1384</v>
      </c>
      <c r="G17908" s="93"/>
      <c r="H17908" s="93"/>
      <c r="I17908" s="99"/>
      <c r="J17908" s="99"/>
      <c r="K17908" s="99"/>
      <c r="L17908" s="99"/>
      <c r="M17908" s="99"/>
      <c r="N17908" s="99"/>
      <c r="O17908" s="99"/>
      <c r="P17908" s="99"/>
      <c r="Q17908" s="99"/>
      <c r="R17908" s="99"/>
      <c r="S17908" s="99"/>
      <c r="T17908" s="99"/>
      <c r="U17908" s="99"/>
      <c r="V17908" s="99"/>
      <c r="W17908" s="99"/>
      <c r="X17908" s="99"/>
      <c r="Y17908" s="99"/>
      <c r="Z17908" s="99"/>
      <c r="AF17908" s="326"/>
    </row>
    <row r="17909" spans="1:32" x14ac:dyDescent="0.25">
      <c r="A17909" s="44" t="s">
        <v>8359</v>
      </c>
      <c r="B17909" s="44" t="s">
        <v>3598</v>
      </c>
      <c r="C17909" s="45">
        <v>230301</v>
      </c>
      <c r="D17909" s="45" t="s">
        <v>12340</v>
      </c>
      <c r="E17909" s="45" t="s">
        <v>5580</v>
      </c>
      <c r="AF17909" s="326"/>
    </row>
    <row r="17910" spans="1:32" x14ac:dyDescent="0.25">
      <c r="A17910" s="99" t="s">
        <v>6397</v>
      </c>
      <c r="B17910" s="131" t="s">
        <v>6186</v>
      </c>
      <c r="C17910" s="93" t="s">
        <v>6187</v>
      </c>
      <c r="D17910" s="93" t="s">
        <v>1250</v>
      </c>
      <c r="E17910" s="94">
        <v>46341</v>
      </c>
      <c r="F17910" s="93"/>
      <c r="G17910" s="93"/>
      <c r="H17910" s="93"/>
      <c r="I17910" s="99"/>
      <c r="J17910" s="99"/>
      <c r="K17910" s="99"/>
      <c r="L17910" s="44"/>
      <c r="M17910" s="44"/>
      <c r="N17910" s="99"/>
      <c r="O17910" s="99"/>
      <c r="P17910" s="99"/>
      <c r="Q17910" s="99"/>
      <c r="R17910" s="99"/>
      <c r="S17910" s="99"/>
      <c r="T17910" s="99"/>
      <c r="U17910" s="99"/>
      <c r="V17910" s="99"/>
      <c r="W17910" s="99"/>
      <c r="X17910" s="99"/>
      <c r="Y17910" s="99"/>
      <c r="Z17910" s="99"/>
      <c r="AA17910" s="380"/>
      <c r="AF17910" s="326"/>
    </row>
    <row r="17911" spans="1:32" x14ac:dyDescent="0.25">
      <c r="A17911" s="44" t="s">
        <v>19903</v>
      </c>
      <c r="B17911" s="44" t="s">
        <v>3598</v>
      </c>
      <c r="C17911" s="45">
        <v>230301</v>
      </c>
      <c r="D17911" s="45" t="s">
        <v>12340</v>
      </c>
      <c r="E17911" s="45" t="s">
        <v>5580</v>
      </c>
      <c r="AF17911" s="326"/>
    </row>
    <row r="17912" spans="1:32" x14ac:dyDescent="0.25">
      <c r="A17912" s="44" t="s">
        <v>19903</v>
      </c>
      <c r="B17912" s="44" t="s">
        <v>971</v>
      </c>
      <c r="C17912" s="45">
        <v>23110301</v>
      </c>
      <c r="D17912" s="45" t="s">
        <v>12340</v>
      </c>
      <c r="E17912" s="45" t="s">
        <v>9018</v>
      </c>
      <c r="AF17912" s="326"/>
    </row>
    <row r="17913" spans="1:32" x14ac:dyDescent="0.25">
      <c r="A17913" s="44" t="s">
        <v>15818</v>
      </c>
      <c r="B17913" s="44" t="s">
        <v>2610</v>
      </c>
      <c r="C17913" s="45" t="s">
        <v>15819</v>
      </c>
      <c r="D17913" s="46" t="s">
        <v>13037</v>
      </c>
      <c r="E17913" s="46">
        <v>46162</v>
      </c>
      <c r="AF17913" s="326"/>
    </row>
    <row r="17914" spans="1:32" x14ac:dyDescent="0.25">
      <c r="A17914" s="44" t="s">
        <v>17314</v>
      </c>
      <c r="B17914" s="44" t="s">
        <v>2433</v>
      </c>
      <c r="C17914" s="45">
        <v>250106</v>
      </c>
      <c r="D17914" s="45" t="s">
        <v>12340</v>
      </c>
      <c r="E17914" s="45" t="s">
        <v>12896</v>
      </c>
      <c r="AF17914" s="326"/>
    </row>
    <row r="17915" spans="1:32" x14ac:dyDescent="0.25">
      <c r="A17915" s="44" t="s">
        <v>17315</v>
      </c>
      <c r="B17915" s="44" t="s">
        <v>5447</v>
      </c>
      <c r="C17915" s="45">
        <v>250802</v>
      </c>
      <c r="D17915" s="45" t="s">
        <v>12340</v>
      </c>
      <c r="E17915" s="45" t="s">
        <v>10682</v>
      </c>
      <c r="AF17915" s="326"/>
    </row>
    <row r="17916" spans="1:32" x14ac:dyDescent="0.25">
      <c r="A17916" s="44" t="s">
        <v>17315</v>
      </c>
      <c r="B17916" s="44" t="s">
        <v>967</v>
      </c>
      <c r="C17916" s="45">
        <v>250601</v>
      </c>
      <c r="D17916" s="45" t="s">
        <v>12340</v>
      </c>
      <c r="E17916" s="45" t="s">
        <v>16905</v>
      </c>
      <c r="AF17916" s="326"/>
    </row>
    <row r="17917" spans="1:32" x14ac:dyDescent="0.25">
      <c r="A17917" s="76" t="s">
        <v>4559</v>
      </c>
      <c r="B17917" s="131" t="s">
        <v>6186</v>
      </c>
      <c r="C17917" s="93" t="s">
        <v>6187</v>
      </c>
      <c r="D17917" s="93" t="s">
        <v>1250</v>
      </c>
      <c r="E17917" s="94">
        <v>46341</v>
      </c>
      <c r="F17917" s="93"/>
      <c r="G17917" s="93"/>
      <c r="H17917" s="93"/>
      <c r="I17917" s="99"/>
      <c r="J17917" s="99"/>
      <c r="K17917" s="99"/>
      <c r="L17917" s="44"/>
      <c r="M17917" s="44"/>
      <c r="N17917" s="99"/>
      <c r="O17917" s="99"/>
      <c r="P17917" s="99"/>
      <c r="Q17917" s="99"/>
      <c r="R17917" s="99"/>
      <c r="S17917" s="99"/>
      <c r="T17917" s="99"/>
      <c r="U17917" s="99"/>
      <c r="V17917" s="99"/>
      <c r="W17917" s="99"/>
      <c r="X17917" s="99"/>
      <c r="Y17917" s="99"/>
      <c r="Z17917" s="99"/>
      <c r="AA17917" s="380"/>
      <c r="AF17917" s="326"/>
    </row>
    <row r="17918" spans="1:32" x14ac:dyDescent="0.25">
      <c r="A17918" s="44" t="s">
        <v>19904</v>
      </c>
      <c r="B17918" s="44" t="s">
        <v>16912</v>
      </c>
      <c r="C17918" s="45">
        <v>25050101</v>
      </c>
      <c r="D17918" s="45" t="s">
        <v>12340</v>
      </c>
      <c r="E17918" s="45" t="s">
        <v>7651</v>
      </c>
      <c r="AF17918" s="326"/>
    </row>
    <row r="17919" spans="1:32" x14ac:dyDescent="0.25">
      <c r="A17919" s="44" t="s">
        <v>19904</v>
      </c>
      <c r="B17919" s="44" t="s">
        <v>968</v>
      </c>
      <c r="C17919" s="45">
        <v>24060402</v>
      </c>
      <c r="D17919" s="45" t="s">
        <v>12340</v>
      </c>
      <c r="E17919" s="45" t="s">
        <v>5235</v>
      </c>
      <c r="AF17919" s="326"/>
    </row>
    <row r="17920" spans="1:32" x14ac:dyDescent="0.25">
      <c r="A17920" s="44" t="s">
        <v>19904</v>
      </c>
      <c r="B17920" s="44" t="s">
        <v>16913</v>
      </c>
      <c r="C17920" s="45">
        <v>25050102</v>
      </c>
      <c r="D17920" s="45" t="s">
        <v>12340</v>
      </c>
      <c r="E17920" s="45" t="s">
        <v>7651</v>
      </c>
      <c r="AF17920" s="326"/>
    </row>
    <row r="17921" spans="1:32" x14ac:dyDescent="0.25">
      <c r="A17921" s="44" t="s">
        <v>19904</v>
      </c>
      <c r="B17921" s="44" t="s">
        <v>3298</v>
      </c>
      <c r="C17921" s="45">
        <v>23010402</v>
      </c>
      <c r="D17921" s="45" t="s">
        <v>12340</v>
      </c>
      <c r="E17921" s="45" t="s">
        <v>5640</v>
      </c>
      <c r="AF17921" s="326"/>
    </row>
    <row r="17922" spans="1:32" x14ac:dyDescent="0.25">
      <c r="A17922" s="44" t="s">
        <v>19904</v>
      </c>
      <c r="B17922" s="44" t="s">
        <v>3163</v>
      </c>
      <c r="C17922" s="45">
        <v>25100202</v>
      </c>
      <c r="D17922" s="45" t="s">
        <v>12340</v>
      </c>
      <c r="E17922" s="45" t="s">
        <v>12119</v>
      </c>
      <c r="AF17922" s="326"/>
    </row>
    <row r="17923" spans="1:32" x14ac:dyDescent="0.25">
      <c r="A17923" s="44" t="s">
        <v>19904</v>
      </c>
      <c r="B17923" s="44" t="s">
        <v>18854</v>
      </c>
      <c r="C17923" s="45">
        <v>25100201</v>
      </c>
      <c r="D17923" s="45" t="s">
        <v>12340</v>
      </c>
      <c r="E17923" s="45" t="s">
        <v>12119</v>
      </c>
      <c r="AF17923" s="326"/>
    </row>
    <row r="17924" spans="1:32" x14ac:dyDescent="0.3">
      <c r="A17924" s="372" t="s">
        <v>17573</v>
      </c>
      <c r="B17924" s="372" t="s">
        <v>5059</v>
      </c>
      <c r="C17924" s="125" t="s">
        <v>17475</v>
      </c>
      <c r="D17924" s="32" t="s">
        <v>20621</v>
      </c>
      <c r="E17924" s="125" t="s">
        <v>5246</v>
      </c>
      <c r="F17924" s="125" t="s">
        <v>1236</v>
      </c>
      <c r="G17924" s="125" t="s">
        <v>1237</v>
      </c>
      <c r="AF17924" s="326"/>
    </row>
    <row r="17925" spans="1:32" x14ac:dyDescent="0.25">
      <c r="A17925" s="44" t="s">
        <v>7943</v>
      </c>
      <c r="B17925" s="44" t="s">
        <v>2622</v>
      </c>
      <c r="C17925" s="45" t="s">
        <v>2677</v>
      </c>
      <c r="D17925" s="45" t="s">
        <v>12177</v>
      </c>
      <c r="E17925" s="45" t="s">
        <v>15065</v>
      </c>
      <c r="F17925" s="93"/>
      <c r="G17925" s="93"/>
      <c r="H17925" s="93"/>
      <c r="I17925" s="99"/>
      <c r="J17925" s="99"/>
      <c r="K17925" s="99"/>
      <c r="L17925" s="99"/>
      <c r="M17925" s="99"/>
      <c r="N17925" s="99"/>
      <c r="O17925" s="99"/>
      <c r="P17925" s="99"/>
      <c r="Q17925" s="99"/>
      <c r="R17925" s="99"/>
      <c r="S17925" s="99"/>
      <c r="T17925" s="99"/>
      <c r="U17925" s="99"/>
      <c r="V17925" s="99"/>
      <c r="W17925" s="99"/>
      <c r="X17925" s="99"/>
      <c r="Y17925" s="99"/>
      <c r="Z17925" s="99"/>
      <c r="AF17925" s="326"/>
    </row>
    <row r="17926" spans="1:32" x14ac:dyDescent="0.25">
      <c r="A17926" s="44" t="s">
        <v>7943</v>
      </c>
      <c r="B17926" s="44" t="s">
        <v>2622</v>
      </c>
      <c r="C17926" s="45" t="s">
        <v>2677</v>
      </c>
      <c r="D17926" s="93" t="s">
        <v>18817</v>
      </c>
      <c r="E17926" s="45" t="s">
        <v>15065</v>
      </c>
      <c r="F17926" s="379"/>
      <c r="G17926" s="379"/>
      <c r="H17926" s="379"/>
      <c r="I17926" s="380"/>
      <c r="J17926" s="380"/>
      <c r="K17926" s="380"/>
      <c r="L17926" s="380"/>
      <c r="M17926" s="380"/>
      <c r="N17926" s="380"/>
      <c r="O17926" s="380"/>
      <c r="P17926" s="380"/>
      <c r="Q17926" s="380"/>
      <c r="R17926" s="380"/>
      <c r="S17926" s="380"/>
      <c r="T17926" s="380"/>
      <c r="U17926" s="380"/>
      <c r="V17926" s="380"/>
      <c r="W17926" s="380"/>
      <c r="X17926" s="380"/>
      <c r="Y17926" s="380"/>
      <c r="Z17926" s="380"/>
      <c r="AA17926" s="380"/>
      <c r="AF17926" s="326"/>
    </row>
    <row r="17927" spans="1:32" x14ac:dyDescent="0.25">
      <c r="A17927" s="44" t="s">
        <v>7943</v>
      </c>
      <c r="B17927" s="44" t="s">
        <v>16412</v>
      </c>
      <c r="C17927" s="45" t="s">
        <v>9988</v>
      </c>
      <c r="D17927" s="93" t="s">
        <v>3876</v>
      </c>
      <c r="E17927" s="359">
        <f>DATE(2027,8,9)</f>
        <v>46608</v>
      </c>
      <c r="F17927" s="93"/>
      <c r="G17927" s="93"/>
      <c r="H17927" s="93"/>
      <c r="I17927" s="99"/>
      <c r="J17927" s="99"/>
      <c r="K17927" s="99"/>
      <c r="L17927" s="99"/>
      <c r="M17927" s="99"/>
      <c r="N17927" s="99"/>
      <c r="O17927" s="99"/>
      <c r="P17927" s="99"/>
      <c r="Q17927" s="99"/>
      <c r="R17927" s="99"/>
      <c r="S17927" s="99"/>
      <c r="T17927" s="99"/>
      <c r="U17927" s="99"/>
      <c r="V17927" s="99"/>
      <c r="W17927" s="99"/>
      <c r="X17927" s="99"/>
      <c r="Y17927" s="99"/>
      <c r="Z17927" s="99"/>
      <c r="AF17927" s="326"/>
    </row>
    <row r="17928" spans="1:32" x14ac:dyDescent="0.25">
      <c r="A17928" s="44" t="s">
        <v>7943</v>
      </c>
      <c r="B17928" s="44" t="s">
        <v>2622</v>
      </c>
      <c r="C17928" s="45" t="s">
        <v>2677</v>
      </c>
      <c r="D17928" s="45" t="s">
        <v>10697</v>
      </c>
      <c r="E17928" s="45" t="s">
        <v>2624</v>
      </c>
      <c r="F17928" s="93"/>
      <c r="G17928" s="93"/>
      <c r="H17928" s="93"/>
      <c r="I17928" s="99"/>
      <c r="J17928" s="99"/>
      <c r="K17928" s="99"/>
      <c r="L17928" s="44"/>
      <c r="M17928" s="44"/>
      <c r="N17928" s="99"/>
      <c r="O17928" s="99"/>
      <c r="P17928" s="99"/>
      <c r="Q17928" s="99"/>
      <c r="R17928" s="99"/>
      <c r="S17928" s="99"/>
      <c r="T17928" s="99"/>
      <c r="U17928" s="99"/>
      <c r="V17928" s="99"/>
      <c r="W17928" s="99"/>
      <c r="X17928" s="99"/>
      <c r="Y17928" s="99"/>
      <c r="Z17928" s="99"/>
      <c r="AA17928" s="380"/>
      <c r="AF17928" s="326"/>
    </row>
    <row r="17929" spans="1:32" x14ac:dyDescent="0.25">
      <c r="A17929" s="120" t="s">
        <v>2155</v>
      </c>
      <c r="B17929" s="114" t="s">
        <v>2049</v>
      </c>
      <c r="C17929" s="106" t="s">
        <v>4146</v>
      </c>
      <c r="D17929" s="93" t="s">
        <v>1443</v>
      </c>
      <c r="E17929" s="115">
        <v>46203</v>
      </c>
      <c r="F17929" s="93"/>
      <c r="G17929" s="93"/>
      <c r="H17929" s="93"/>
      <c r="I17929" s="99"/>
      <c r="J17929" s="99"/>
      <c r="K17929" s="99"/>
      <c r="L17929" s="44"/>
      <c r="M17929" s="44"/>
      <c r="N17929" s="99"/>
      <c r="O17929" s="99"/>
      <c r="P17929" s="99"/>
      <c r="Q17929" s="99"/>
      <c r="R17929" s="99"/>
      <c r="S17929" s="99"/>
      <c r="T17929" s="99"/>
      <c r="U17929" s="99"/>
      <c r="V17929" s="99"/>
      <c r="W17929" s="99"/>
      <c r="X17929" s="99"/>
      <c r="Y17929" s="99"/>
      <c r="Z17929" s="99"/>
      <c r="AA17929" s="380"/>
      <c r="AF17929" s="326"/>
    </row>
    <row r="17930" spans="1:32" x14ac:dyDescent="0.25">
      <c r="A17930" s="120" t="s">
        <v>2155</v>
      </c>
      <c r="B17930" s="114" t="s">
        <v>2049</v>
      </c>
      <c r="C17930" s="106" t="s">
        <v>4146</v>
      </c>
      <c r="D17930" s="93" t="s">
        <v>1443</v>
      </c>
      <c r="E17930" s="115">
        <v>46203</v>
      </c>
      <c r="F17930" s="93"/>
      <c r="G17930" s="93"/>
      <c r="H17930" s="93"/>
      <c r="I17930" s="99"/>
      <c r="J17930" s="99"/>
      <c r="K17930" s="99"/>
      <c r="L17930" s="44"/>
      <c r="M17930" s="44"/>
      <c r="N17930" s="99"/>
      <c r="O17930" s="99"/>
      <c r="P17930" s="99"/>
      <c r="Q17930" s="99"/>
      <c r="R17930" s="99"/>
      <c r="S17930" s="99"/>
      <c r="T17930" s="99"/>
      <c r="U17930" s="99"/>
      <c r="V17930" s="99"/>
      <c r="W17930" s="99"/>
      <c r="X17930" s="99"/>
      <c r="Y17930" s="99"/>
      <c r="Z17930" s="99"/>
      <c r="AA17930" s="380"/>
      <c r="AF17930" s="326"/>
    </row>
    <row r="17931" spans="1:32" x14ac:dyDescent="0.25">
      <c r="A17931" s="44" t="s">
        <v>922</v>
      </c>
      <c r="B17931" s="44" t="s">
        <v>18845</v>
      </c>
      <c r="C17931" s="45">
        <v>23110101</v>
      </c>
      <c r="D17931" s="45" t="s">
        <v>12340</v>
      </c>
      <c r="E17931" s="45" t="s">
        <v>9018</v>
      </c>
      <c r="AF17931" s="326"/>
    </row>
    <row r="17932" spans="1:32" x14ac:dyDescent="0.25">
      <c r="A17932" s="44" t="s">
        <v>922</v>
      </c>
      <c r="B17932" s="44" t="s">
        <v>9019</v>
      </c>
      <c r="C17932" s="45">
        <v>23110102</v>
      </c>
      <c r="D17932" s="45" t="s">
        <v>12340</v>
      </c>
      <c r="E17932" s="45" t="s">
        <v>9018</v>
      </c>
      <c r="AF17932" s="326"/>
    </row>
    <row r="17933" spans="1:32" x14ac:dyDescent="0.3">
      <c r="A17933" s="372" t="s">
        <v>5121</v>
      </c>
      <c r="B17933" s="372" t="s">
        <v>3577</v>
      </c>
      <c r="C17933" s="125" t="s">
        <v>11919</v>
      </c>
      <c r="D17933" s="32" t="s">
        <v>20621</v>
      </c>
      <c r="E17933" s="125" t="s">
        <v>2686</v>
      </c>
      <c r="F17933" s="125" t="s">
        <v>1236</v>
      </c>
      <c r="G17933" s="125" t="s">
        <v>1237</v>
      </c>
      <c r="AF17933" s="326"/>
    </row>
    <row r="17934" spans="1:32" x14ac:dyDescent="0.25">
      <c r="A17934" s="44" t="s">
        <v>5121</v>
      </c>
      <c r="B17934" s="44" t="s">
        <v>3258</v>
      </c>
      <c r="C17934" s="45" t="s">
        <v>12681</v>
      </c>
      <c r="D17934" s="46" t="s">
        <v>13037</v>
      </c>
      <c r="E17934" s="46">
        <v>46282</v>
      </c>
      <c r="AF17934" s="326"/>
    </row>
    <row r="17935" spans="1:32" x14ac:dyDescent="0.25">
      <c r="A17935" s="44" t="s">
        <v>5121</v>
      </c>
      <c r="B17935" s="44" t="s">
        <v>3258</v>
      </c>
      <c r="C17935" s="45" t="s">
        <v>12681</v>
      </c>
      <c r="D17935" s="46" t="s">
        <v>13037</v>
      </c>
      <c r="E17935" s="46">
        <v>46282</v>
      </c>
      <c r="AF17935" s="326"/>
    </row>
    <row r="17936" spans="1:32" x14ac:dyDescent="0.25">
      <c r="A17936" s="44" t="s">
        <v>5121</v>
      </c>
      <c r="B17936" s="44" t="s">
        <v>3258</v>
      </c>
      <c r="C17936" s="45" t="s">
        <v>17785</v>
      </c>
      <c r="D17936" s="46" t="s">
        <v>13037</v>
      </c>
      <c r="E17936" s="46">
        <v>46274</v>
      </c>
      <c r="AF17936" s="326"/>
    </row>
    <row r="17937" spans="1:32" x14ac:dyDescent="0.25">
      <c r="A17937" s="44" t="s">
        <v>1931</v>
      </c>
      <c r="B17937" s="44" t="s">
        <v>20368</v>
      </c>
      <c r="C17937" s="45" t="s">
        <v>5829</v>
      </c>
      <c r="D17937" s="32" t="s">
        <v>12570</v>
      </c>
      <c r="E17937" s="46">
        <v>46507</v>
      </c>
      <c r="AF17937" s="326"/>
    </row>
    <row r="17938" spans="1:32" x14ac:dyDescent="0.3">
      <c r="A17938" s="372" t="s">
        <v>2807</v>
      </c>
      <c r="B17938" s="372" t="s">
        <v>2787</v>
      </c>
      <c r="C17938" s="125" t="s">
        <v>8393</v>
      </c>
      <c r="D17938" s="32" t="s">
        <v>20621</v>
      </c>
      <c r="E17938" s="125" t="s">
        <v>4471</v>
      </c>
      <c r="F17938" s="125" t="s">
        <v>1236</v>
      </c>
      <c r="G17938" s="125" t="s">
        <v>1237</v>
      </c>
      <c r="AF17938" s="326"/>
    </row>
    <row r="17939" spans="1:32" x14ac:dyDescent="0.25">
      <c r="A17939" s="44" t="s">
        <v>12872</v>
      </c>
      <c r="B17939" s="44" t="s">
        <v>16413</v>
      </c>
      <c r="C17939" s="45" t="s">
        <v>7164</v>
      </c>
      <c r="D17939" s="93" t="s">
        <v>3876</v>
      </c>
      <c r="E17939" s="359">
        <f>DATE(2027,2,10)</f>
        <v>46428</v>
      </c>
      <c r="F17939" s="93"/>
      <c r="G17939" s="93"/>
      <c r="H17939" s="93"/>
      <c r="I17939" s="99"/>
      <c r="J17939" s="99"/>
      <c r="K17939" s="99"/>
      <c r="L17939" s="99"/>
      <c r="M17939" s="99"/>
      <c r="N17939" s="99"/>
      <c r="O17939" s="99"/>
      <c r="P17939" s="99"/>
      <c r="Q17939" s="99"/>
      <c r="R17939" s="99"/>
      <c r="S17939" s="99"/>
      <c r="T17939" s="99"/>
      <c r="U17939" s="99"/>
      <c r="V17939" s="99"/>
      <c r="W17939" s="99"/>
      <c r="X17939" s="99"/>
      <c r="Y17939" s="99"/>
      <c r="Z17939" s="99"/>
      <c r="AF17939" s="326"/>
    </row>
    <row r="17940" spans="1:32" x14ac:dyDescent="0.25">
      <c r="A17940" s="44" t="s">
        <v>7623</v>
      </c>
      <c r="B17940" s="44" t="s">
        <v>2433</v>
      </c>
      <c r="C17940" s="45">
        <v>230105</v>
      </c>
      <c r="D17940" s="45" t="s">
        <v>12340</v>
      </c>
      <c r="E17940" s="45" t="s">
        <v>5580</v>
      </c>
      <c r="AF17940" s="326"/>
    </row>
    <row r="17941" spans="1:32" x14ac:dyDescent="0.3">
      <c r="A17941" s="372" t="s">
        <v>20223</v>
      </c>
      <c r="B17941" s="372" t="s">
        <v>1214</v>
      </c>
      <c r="C17941" s="125" t="s">
        <v>18610</v>
      </c>
      <c r="D17941" s="32" t="s">
        <v>20621</v>
      </c>
      <c r="E17941" s="125" t="s">
        <v>8976</v>
      </c>
      <c r="F17941" s="125" t="s">
        <v>1236</v>
      </c>
      <c r="G17941" s="125" t="s">
        <v>1237</v>
      </c>
      <c r="AF17941" s="326"/>
    </row>
    <row r="17942" spans="1:32" x14ac:dyDescent="0.25">
      <c r="A17942" s="44" t="s">
        <v>564</v>
      </c>
      <c r="B17942" s="44" t="s">
        <v>20330</v>
      </c>
      <c r="C17942" s="45" t="s">
        <v>5775</v>
      </c>
      <c r="D17942" s="32" t="s">
        <v>12570</v>
      </c>
      <c r="E17942" s="46">
        <v>46568</v>
      </c>
      <c r="AF17942" s="326"/>
    </row>
    <row r="17943" spans="1:32" x14ac:dyDescent="0.25">
      <c r="A17943" s="44" t="s">
        <v>564</v>
      </c>
      <c r="B17943" s="44" t="s">
        <v>20365</v>
      </c>
      <c r="C17943" s="45" t="s">
        <v>20366</v>
      </c>
      <c r="D17943" s="32" t="s">
        <v>12570</v>
      </c>
      <c r="E17943" s="46">
        <v>46507</v>
      </c>
      <c r="AF17943" s="326"/>
    </row>
    <row r="17944" spans="1:32" x14ac:dyDescent="0.25">
      <c r="A17944" s="44" t="s">
        <v>19905</v>
      </c>
      <c r="B17944" s="44" t="s">
        <v>5639</v>
      </c>
      <c r="C17944" s="45">
        <v>26010401</v>
      </c>
      <c r="D17944" s="45" t="s">
        <v>12340</v>
      </c>
      <c r="E17944" s="45" t="s">
        <v>18836</v>
      </c>
      <c r="AF17944" s="326"/>
    </row>
    <row r="17945" spans="1:32" x14ac:dyDescent="0.25">
      <c r="A17945" s="44" t="s">
        <v>19905</v>
      </c>
      <c r="B17945" s="44" t="s">
        <v>3298</v>
      </c>
      <c r="C17945" s="45">
        <v>26010402</v>
      </c>
      <c r="D17945" s="45" t="s">
        <v>12340</v>
      </c>
      <c r="E17945" s="45" t="s">
        <v>18836</v>
      </c>
      <c r="AF17945" s="326"/>
    </row>
    <row r="17946" spans="1:32" x14ac:dyDescent="0.25">
      <c r="A17946" s="44" t="s">
        <v>19906</v>
      </c>
      <c r="B17946" s="44" t="s">
        <v>3597</v>
      </c>
      <c r="C17946" s="45">
        <v>250503</v>
      </c>
      <c r="D17946" s="45" t="s">
        <v>12340</v>
      </c>
      <c r="E17946" s="45" t="s">
        <v>16904</v>
      </c>
      <c r="AF17946" s="326"/>
    </row>
    <row r="17947" spans="1:32" x14ac:dyDescent="0.25">
      <c r="A17947" s="44" t="s">
        <v>1719</v>
      </c>
      <c r="B17947" s="44" t="s">
        <v>13657</v>
      </c>
      <c r="C17947" s="45">
        <v>250103</v>
      </c>
      <c r="D17947" s="45" t="s">
        <v>12340</v>
      </c>
      <c r="E17947" s="45" t="s">
        <v>13567</v>
      </c>
      <c r="AF17947" s="326"/>
    </row>
    <row r="17948" spans="1:32" x14ac:dyDescent="0.25">
      <c r="A17948" s="44" t="s">
        <v>107</v>
      </c>
      <c r="B17948" s="44" t="s">
        <v>6798</v>
      </c>
      <c r="C17948" s="45" t="s">
        <v>10807</v>
      </c>
      <c r="D17948" s="46" t="s">
        <v>13037</v>
      </c>
      <c r="E17948" s="46">
        <v>46568</v>
      </c>
      <c r="AF17948" s="326"/>
    </row>
    <row r="17949" spans="1:32" x14ac:dyDescent="0.25">
      <c r="A17949" s="44" t="s">
        <v>107</v>
      </c>
      <c r="B17949" s="44" t="s">
        <v>6798</v>
      </c>
      <c r="C17949" s="45" t="s">
        <v>10807</v>
      </c>
      <c r="D17949" s="46" t="s">
        <v>13037</v>
      </c>
      <c r="E17949" s="46">
        <v>46568</v>
      </c>
      <c r="AF17949" s="326"/>
    </row>
    <row r="17950" spans="1:32" x14ac:dyDescent="0.25">
      <c r="A17950" s="44" t="s">
        <v>9123</v>
      </c>
      <c r="B17950" s="44" t="s">
        <v>10031</v>
      </c>
      <c r="C17950" s="45">
        <v>240101</v>
      </c>
      <c r="D17950" s="45" t="s">
        <v>12340</v>
      </c>
      <c r="E17950" s="45" t="s">
        <v>10032</v>
      </c>
      <c r="AF17950" s="326"/>
    </row>
    <row r="17951" spans="1:32" x14ac:dyDescent="0.25">
      <c r="A17951" s="44" t="s">
        <v>9123</v>
      </c>
      <c r="B17951" s="44" t="s">
        <v>10016</v>
      </c>
      <c r="C17951" s="45">
        <v>240103</v>
      </c>
      <c r="D17951" s="45" t="s">
        <v>12340</v>
      </c>
      <c r="E17951" s="45" t="s">
        <v>5452</v>
      </c>
      <c r="AF17951" s="326"/>
    </row>
    <row r="17952" spans="1:32" x14ac:dyDescent="0.25">
      <c r="A17952" s="44" t="s">
        <v>9123</v>
      </c>
      <c r="B17952" s="44" t="s">
        <v>3160</v>
      </c>
      <c r="C17952" s="45">
        <v>230901</v>
      </c>
      <c r="D17952" s="45" t="s">
        <v>12340</v>
      </c>
      <c r="E17952" s="45" t="s">
        <v>8524</v>
      </c>
      <c r="AF17952" s="326"/>
    </row>
    <row r="17953" spans="1:32" x14ac:dyDescent="0.25">
      <c r="A17953" s="44" t="s">
        <v>3730</v>
      </c>
      <c r="B17953" s="44" t="s">
        <v>3275</v>
      </c>
      <c r="C17953" s="45">
        <v>210101</v>
      </c>
      <c r="D17953" s="45" t="s">
        <v>12340</v>
      </c>
      <c r="E17953" s="45" t="s">
        <v>3276</v>
      </c>
      <c r="AF17953" s="326"/>
    </row>
    <row r="17954" spans="1:32" x14ac:dyDescent="0.3">
      <c r="A17954" s="372" t="s">
        <v>8429</v>
      </c>
      <c r="B17954" s="372" t="s">
        <v>2787</v>
      </c>
      <c r="C17954" s="125" t="s">
        <v>8393</v>
      </c>
      <c r="D17954" s="32" t="s">
        <v>20621</v>
      </c>
      <c r="E17954" s="125" t="s">
        <v>4471</v>
      </c>
      <c r="F17954" s="125" t="s">
        <v>1236</v>
      </c>
      <c r="G17954" s="125" t="s">
        <v>1237</v>
      </c>
      <c r="AF17954" s="326"/>
    </row>
    <row r="17955" spans="1:32" x14ac:dyDescent="0.25">
      <c r="A17955" s="44" t="s">
        <v>19907</v>
      </c>
      <c r="B17955" s="44" t="s">
        <v>3298</v>
      </c>
      <c r="C17955" s="45">
        <v>26010402</v>
      </c>
      <c r="D17955" s="45" t="s">
        <v>12340</v>
      </c>
      <c r="E17955" s="45" t="s">
        <v>18836</v>
      </c>
      <c r="AF17955" s="326"/>
    </row>
    <row r="17956" spans="1:32" x14ac:dyDescent="0.25">
      <c r="A17956" s="44" t="s">
        <v>2223</v>
      </c>
      <c r="B17956" s="44" t="s">
        <v>7650</v>
      </c>
      <c r="C17956" s="45">
        <v>230504</v>
      </c>
      <c r="D17956" s="45" t="s">
        <v>12340</v>
      </c>
      <c r="E17956" s="45" t="s">
        <v>7651</v>
      </c>
      <c r="AF17956" s="326"/>
    </row>
    <row r="17957" spans="1:32" x14ac:dyDescent="0.25">
      <c r="A17957" s="44" t="s">
        <v>2223</v>
      </c>
      <c r="B17957" s="44" t="s">
        <v>3160</v>
      </c>
      <c r="C17957" s="45">
        <v>230901</v>
      </c>
      <c r="D17957" s="45" t="s">
        <v>12340</v>
      </c>
      <c r="E17957" s="45" t="s">
        <v>8524</v>
      </c>
      <c r="AF17957" s="326"/>
    </row>
    <row r="17958" spans="1:32" x14ac:dyDescent="0.25">
      <c r="A17958" s="44" t="s">
        <v>2223</v>
      </c>
      <c r="B17958" s="44" t="s">
        <v>10031</v>
      </c>
      <c r="C17958" s="45">
        <v>240101</v>
      </c>
      <c r="D17958" s="45" t="s">
        <v>12340</v>
      </c>
      <c r="E17958" s="45" t="s">
        <v>10032</v>
      </c>
      <c r="AF17958" s="326"/>
    </row>
    <row r="17959" spans="1:32" x14ac:dyDescent="0.25">
      <c r="A17959" s="44" t="s">
        <v>11755</v>
      </c>
      <c r="B17959" s="44" t="s">
        <v>3598</v>
      </c>
      <c r="C17959" s="45">
        <v>240301</v>
      </c>
      <c r="D17959" s="45" t="s">
        <v>12340</v>
      </c>
      <c r="E17959" s="45" t="s">
        <v>10032</v>
      </c>
      <c r="AF17959" s="326"/>
    </row>
    <row r="17960" spans="1:32" x14ac:dyDescent="0.25">
      <c r="A17960" s="99" t="s">
        <v>2871</v>
      </c>
      <c r="B17960" s="111" t="s">
        <v>1216</v>
      </c>
      <c r="C17960" s="56" t="s">
        <v>2854</v>
      </c>
      <c r="D17960" s="146" t="s">
        <v>2279</v>
      </c>
      <c r="E17960" s="69">
        <v>45227</v>
      </c>
      <c r="F17960" s="93"/>
      <c r="G17960" s="93"/>
      <c r="H17960" s="93"/>
      <c r="I17960" s="99"/>
      <c r="J17960" s="99"/>
      <c r="K17960" s="99"/>
      <c r="L17960" s="44"/>
      <c r="M17960" s="44"/>
      <c r="N17960" s="99"/>
      <c r="O17960" s="99"/>
      <c r="P17960" s="99"/>
      <c r="Q17960" s="99"/>
      <c r="R17960" s="99"/>
      <c r="S17960" s="99"/>
      <c r="T17960" s="99"/>
      <c r="U17960" s="99"/>
      <c r="V17960" s="99"/>
      <c r="W17960" s="99"/>
      <c r="X17960" s="99"/>
      <c r="Y17960" s="99"/>
      <c r="Z17960" s="99"/>
      <c r="AF17960" s="326"/>
    </row>
    <row r="17961" spans="1:32" x14ac:dyDescent="0.3">
      <c r="A17961" s="385" t="s">
        <v>923</v>
      </c>
      <c r="B17961" s="385" t="s">
        <v>1339</v>
      </c>
      <c r="C17961" s="387">
        <v>24027</v>
      </c>
      <c r="D17961" s="93" t="s">
        <v>5007</v>
      </c>
      <c r="E17961" s="388">
        <v>46507</v>
      </c>
      <c r="AF17961" s="326"/>
    </row>
    <row r="17962" spans="1:32" x14ac:dyDescent="0.25">
      <c r="A17962" s="44" t="s">
        <v>923</v>
      </c>
      <c r="B17962" s="44" t="s">
        <v>11313</v>
      </c>
      <c r="C17962" s="45">
        <v>240302</v>
      </c>
      <c r="D17962" s="45" t="s">
        <v>12340</v>
      </c>
      <c r="E17962" s="45" t="s">
        <v>2686</v>
      </c>
      <c r="AF17962" s="326"/>
    </row>
    <row r="17963" spans="1:32" x14ac:dyDescent="0.3">
      <c r="A17963" s="372" t="s">
        <v>1169</v>
      </c>
      <c r="B17963" s="372" t="s">
        <v>2787</v>
      </c>
      <c r="C17963" s="125" t="s">
        <v>8393</v>
      </c>
      <c r="D17963" s="32" t="s">
        <v>20621</v>
      </c>
      <c r="E17963" s="125" t="s">
        <v>4471</v>
      </c>
      <c r="F17963" s="125" t="s">
        <v>1236</v>
      </c>
      <c r="G17963" s="125" t="s">
        <v>1237</v>
      </c>
      <c r="AF17963" s="326"/>
    </row>
    <row r="17964" spans="1:32" x14ac:dyDescent="0.25">
      <c r="A17964" s="44" t="s">
        <v>10352</v>
      </c>
      <c r="B17964" s="92" t="s">
        <v>10390</v>
      </c>
      <c r="C17964" s="371" t="s">
        <v>10122</v>
      </c>
      <c r="D17964" s="146" t="s">
        <v>10389</v>
      </c>
      <c r="E17964" s="107">
        <v>45838</v>
      </c>
      <c r="F17964" s="93"/>
      <c r="G17964" s="93"/>
      <c r="H17964" s="93"/>
      <c r="I17964" s="99"/>
      <c r="J17964" s="99"/>
      <c r="K17964" s="99"/>
      <c r="L17964" s="44"/>
      <c r="M17964" s="44"/>
      <c r="N17964" s="99"/>
      <c r="O17964" s="99"/>
      <c r="P17964" s="99"/>
      <c r="Q17964" s="99"/>
      <c r="R17964" s="99"/>
      <c r="S17964" s="99"/>
      <c r="T17964" s="99"/>
      <c r="U17964" s="99"/>
      <c r="V17964" s="99"/>
      <c r="W17964" s="99"/>
      <c r="X17964" s="99"/>
      <c r="Y17964" s="99"/>
      <c r="Z17964" s="99"/>
      <c r="AF17964" s="326"/>
    </row>
    <row r="17965" spans="1:32" x14ac:dyDescent="0.25">
      <c r="A17965" s="103" t="s">
        <v>3239</v>
      </c>
      <c r="B17965" s="103" t="s">
        <v>2827</v>
      </c>
      <c r="C17965" s="147" t="s">
        <v>2828</v>
      </c>
      <c r="D17965" s="146" t="s">
        <v>10389</v>
      </c>
      <c r="E17965" s="116">
        <v>45910</v>
      </c>
      <c r="F17965" s="104"/>
      <c r="G17965" s="104"/>
      <c r="H17965" s="93" t="s">
        <v>1237</v>
      </c>
      <c r="I17965" s="99"/>
      <c r="J17965" s="99"/>
      <c r="K17965" s="99"/>
      <c r="L17965" s="44"/>
      <c r="M17965" s="44"/>
      <c r="N17965" s="99"/>
      <c r="O17965" s="99"/>
      <c r="P17965" s="99"/>
      <c r="Q17965" s="99"/>
      <c r="R17965" s="99"/>
      <c r="S17965" s="99"/>
      <c r="T17965" s="99"/>
      <c r="U17965" s="99"/>
      <c r="V17965" s="99"/>
      <c r="W17965" s="99"/>
      <c r="X17965" s="99"/>
      <c r="Y17965" s="99"/>
      <c r="Z17965" s="99"/>
      <c r="AF17965" s="326"/>
    </row>
    <row r="17966" spans="1:32" x14ac:dyDescent="0.25">
      <c r="A17966" s="44" t="s">
        <v>18243</v>
      </c>
      <c r="B17966" s="44" t="s">
        <v>18244</v>
      </c>
      <c r="C17966" s="45" t="s">
        <v>18497</v>
      </c>
      <c r="D17966" s="93" t="s">
        <v>3876</v>
      </c>
      <c r="E17966" s="359">
        <f>DATE(2029,7,17)</f>
        <v>47316</v>
      </c>
      <c r="F17966" s="93"/>
      <c r="G17966" s="93"/>
      <c r="H17966" s="93"/>
      <c r="I17966" s="99"/>
      <c r="J17966" s="99"/>
      <c r="K17966" s="99"/>
      <c r="L17966" s="99"/>
      <c r="M17966" s="99"/>
      <c r="N17966" s="99"/>
      <c r="O17966" s="99"/>
      <c r="P17966" s="99"/>
      <c r="Q17966" s="99"/>
      <c r="R17966" s="99"/>
      <c r="S17966" s="99"/>
      <c r="T17966" s="99"/>
      <c r="U17966" s="99"/>
      <c r="V17966" s="99"/>
      <c r="W17966" s="99"/>
      <c r="X17966" s="99"/>
      <c r="Y17966" s="99"/>
      <c r="Z17966" s="99"/>
      <c r="AF17966" s="326"/>
    </row>
    <row r="17967" spans="1:32" x14ac:dyDescent="0.25">
      <c r="A17967" s="44" t="s">
        <v>5820</v>
      </c>
      <c r="B17967" s="163" t="s">
        <v>2827</v>
      </c>
      <c r="C17967" s="147" t="s">
        <v>2828</v>
      </c>
      <c r="D17967" s="146" t="s">
        <v>10389</v>
      </c>
      <c r="E17967" s="116">
        <v>45382</v>
      </c>
      <c r="F17967" s="93"/>
      <c r="G17967" s="93"/>
      <c r="H17967" s="93"/>
      <c r="I17967" s="99"/>
      <c r="J17967" s="99"/>
      <c r="K17967" s="99"/>
      <c r="L17967" s="44"/>
      <c r="M17967" s="44"/>
      <c r="N17967" s="99"/>
      <c r="O17967" s="99"/>
      <c r="P17967" s="99"/>
      <c r="Q17967" s="99"/>
      <c r="R17967" s="99"/>
      <c r="S17967" s="99"/>
      <c r="T17967" s="99"/>
      <c r="U17967" s="99"/>
      <c r="V17967" s="99"/>
      <c r="W17967" s="99"/>
      <c r="X17967" s="99"/>
      <c r="Y17967" s="99"/>
      <c r="Z17967" s="99"/>
      <c r="AF17967" s="326"/>
    </row>
    <row r="17968" spans="1:32" x14ac:dyDescent="0.25">
      <c r="A17968" s="44" t="s">
        <v>8875</v>
      </c>
      <c r="B17968" s="44" t="s">
        <v>20344</v>
      </c>
      <c r="C17968" s="45" t="s">
        <v>8813</v>
      </c>
      <c r="D17968" s="32" t="s">
        <v>12570</v>
      </c>
      <c r="E17968" s="46">
        <v>46387</v>
      </c>
      <c r="AF17968" s="326"/>
    </row>
    <row r="17969" spans="1:32" x14ac:dyDescent="0.25">
      <c r="A17969" s="44" t="s">
        <v>7624</v>
      </c>
      <c r="B17969" s="44" t="s">
        <v>967</v>
      </c>
      <c r="C17969" s="45">
        <v>230601</v>
      </c>
      <c r="D17969" s="45" t="s">
        <v>12340</v>
      </c>
      <c r="E17969" s="45" t="s">
        <v>8383</v>
      </c>
      <c r="AF17969" s="326"/>
    </row>
    <row r="17970" spans="1:32" x14ac:dyDescent="0.25">
      <c r="A17970" s="44" t="s">
        <v>7624</v>
      </c>
      <c r="B17970" s="44" t="s">
        <v>2433</v>
      </c>
      <c r="C17970" s="45">
        <v>230105</v>
      </c>
      <c r="D17970" s="45" t="s">
        <v>12340</v>
      </c>
      <c r="E17970" s="45" t="s">
        <v>5580</v>
      </c>
      <c r="AF17970" s="326"/>
    </row>
    <row r="17971" spans="1:32" x14ac:dyDescent="0.25">
      <c r="A17971" s="44" t="s">
        <v>5729</v>
      </c>
      <c r="B17971" s="44" t="s">
        <v>967</v>
      </c>
      <c r="C17971" s="45">
        <v>220601</v>
      </c>
      <c r="D17971" s="45" t="s">
        <v>12340</v>
      </c>
      <c r="E17971" s="45" t="s">
        <v>5235</v>
      </c>
      <c r="AF17971" s="326"/>
    </row>
    <row r="17972" spans="1:32" x14ac:dyDescent="0.25">
      <c r="A17972" s="44" t="s">
        <v>8593</v>
      </c>
      <c r="B17972" s="44" t="s">
        <v>967</v>
      </c>
      <c r="C17972" s="45">
        <v>230601</v>
      </c>
      <c r="D17972" s="45" t="s">
        <v>12340</v>
      </c>
      <c r="E17972" s="45" t="s">
        <v>8383</v>
      </c>
      <c r="AF17972" s="326"/>
    </row>
    <row r="17973" spans="1:32" x14ac:dyDescent="0.25">
      <c r="A17973" s="44" t="s">
        <v>2286</v>
      </c>
      <c r="B17973" s="44" t="s">
        <v>1624</v>
      </c>
      <c r="C17973" s="45" t="s">
        <v>7218</v>
      </c>
      <c r="D17973" s="93" t="s">
        <v>18817</v>
      </c>
      <c r="E17973" s="45" t="s">
        <v>9349</v>
      </c>
      <c r="F17973" s="379"/>
      <c r="G17973" s="379"/>
      <c r="H17973" s="379"/>
      <c r="I17973" s="380"/>
      <c r="J17973" s="380"/>
      <c r="K17973" s="380"/>
      <c r="L17973" s="380"/>
      <c r="M17973" s="380"/>
      <c r="N17973" s="380"/>
      <c r="O17973" s="380"/>
      <c r="P17973" s="380"/>
      <c r="Q17973" s="380"/>
      <c r="R17973" s="380"/>
      <c r="S17973" s="380"/>
      <c r="T17973" s="380"/>
      <c r="U17973" s="380"/>
      <c r="V17973" s="380"/>
      <c r="W17973" s="380"/>
      <c r="X17973" s="380"/>
      <c r="Y17973" s="380"/>
      <c r="Z17973" s="380"/>
      <c r="AA17973" s="380"/>
      <c r="AF17973" s="326"/>
    </row>
    <row r="17974" spans="1:32" x14ac:dyDescent="0.25">
      <c r="A17974" s="44" t="s">
        <v>2286</v>
      </c>
      <c r="B17974" s="44" t="s">
        <v>1624</v>
      </c>
      <c r="C17974" s="45" t="s">
        <v>7218</v>
      </c>
      <c r="D17974" s="45" t="s">
        <v>10697</v>
      </c>
      <c r="E17974" s="45" t="s">
        <v>7229</v>
      </c>
      <c r="F17974" s="93"/>
      <c r="G17974" s="93"/>
      <c r="H17974" s="93"/>
      <c r="I17974" s="99"/>
      <c r="J17974" s="99"/>
      <c r="K17974" s="99"/>
      <c r="L17974" s="44"/>
      <c r="M17974" s="44"/>
      <c r="N17974" s="99"/>
      <c r="O17974" s="99"/>
      <c r="P17974" s="99"/>
      <c r="Q17974" s="99"/>
      <c r="R17974" s="99"/>
      <c r="S17974" s="99"/>
      <c r="T17974" s="99"/>
      <c r="U17974" s="99"/>
      <c r="V17974" s="99"/>
      <c r="W17974" s="99"/>
      <c r="X17974" s="99"/>
      <c r="Y17974" s="99"/>
      <c r="Z17974" s="99"/>
      <c r="AA17974" s="380"/>
      <c r="AF17974" s="326"/>
    </row>
    <row r="17975" spans="1:32" x14ac:dyDescent="0.3">
      <c r="A17975" s="372" t="s">
        <v>20224</v>
      </c>
      <c r="B17975" s="372" t="s">
        <v>2384</v>
      </c>
      <c r="C17975" s="125" t="s">
        <v>20259</v>
      </c>
      <c r="D17975" s="32" t="s">
        <v>20621</v>
      </c>
      <c r="E17975" s="125" t="s">
        <v>8976</v>
      </c>
      <c r="F17975" s="125" t="s">
        <v>1236</v>
      </c>
      <c r="G17975" s="125" t="s">
        <v>1237</v>
      </c>
      <c r="AF17975" s="326"/>
    </row>
    <row r="17976" spans="1:32" x14ac:dyDescent="0.25">
      <c r="A17976" s="44" t="s">
        <v>8188</v>
      </c>
      <c r="B17976" s="44" t="s">
        <v>8189</v>
      </c>
      <c r="C17976" s="45" t="s">
        <v>8190</v>
      </c>
      <c r="D17976" s="45" t="s">
        <v>12177</v>
      </c>
      <c r="E17976" s="45" t="s">
        <v>8524</v>
      </c>
      <c r="F17976" s="93"/>
      <c r="G17976" s="93"/>
      <c r="H17976" s="93"/>
      <c r="I17976" s="99"/>
      <c r="J17976" s="99"/>
      <c r="K17976" s="99"/>
      <c r="L17976" s="99"/>
      <c r="M17976" s="99"/>
      <c r="N17976" s="99"/>
      <c r="O17976" s="99"/>
      <c r="P17976" s="99"/>
      <c r="Q17976" s="99"/>
      <c r="R17976" s="99"/>
      <c r="S17976" s="99"/>
      <c r="T17976" s="99"/>
      <c r="U17976" s="99"/>
      <c r="V17976" s="99"/>
      <c r="W17976" s="99"/>
      <c r="X17976" s="99"/>
      <c r="Y17976" s="99"/>
      <c r="Z17976" s="99"/>
      <c r="AF17976" s="326"/>
    </row>
    <row r="17977" spans="1:32" x14ac:dyDescent="0.25">
      <c r="A17977" s="44" t="s">
        <v>8188</v>
      </c>
      <c r="B17977" s="44" t="s">
        <v>8189</v>
      </c>
      <c r="C17977" s="45" t="s">
        <v>8190</v>
      </c>
      <c r="D17977" s="93" t="s">
        <v>18817</v>
      </c>
      <c r="E17977" s="45" t="s">
        <v>8524</v>
      </c>
      <c r="F17977" s="379"/>
      <c r="G17977" s="379"/>
      <c r="H17977" s="379"/>
      <c r="I17977" s="380"/>
      <c r="J17977" s="380"/>
      <c r="K17977" s="380"/>
      <c r="L17977" s="380"/>
      <c r="M17977" s="380"/>
      <c r="N17977" s="380"/>
      <c r="O17977" s="380"/>
      <c r="P17977" s="380"/>
      <c r="Q17977" s="380"/>
      <c r="R17977" s="380"/>
      <c r="S17977" s="380"/>
      <c r="T17977" s="380"/>
      <c r="U17977" s="380"/>
      <c r="V17977" s="380"/>
      <c r="W17977" s="380"/>
      <c r="X17977" s="380"/>
      <c r="Y17977" s="380"/>
      <c r="Z17977" s="380"/>
      <c r="AA17977" s="380"/>
      <c r="AF17977" s="326"/>
    </row>
    <row r="17978" spans="1:32" x14ac:dyDescent="0.25">
      <c r="A17978" s="44" t="s">
        <v>8188</v>
      </c>
      <c r="B17978" s="44" t="s">
        <v>18694</v>
      </c>
      <c r="C17978" s="45" t="s">
        <v>18794</v>
      </c>
      <c r="D17978" s="93" t="s">
        <v>18817</v>
      </c>
      <c r="E17978" s="45" t="s">
        <v>5253</v>
      </c>
      <c r="F17978" s="379"/>
      <c r="G17978" s="379"/>
      <c r="H17978" s="379"/>
      <c r="I17978" s="380"/>
      <c r="J17978" s="380"/>
      <c r="K17978" s="380"/>
      <c r="L17978" s="380"/>
      <c r="M17978" s="380"/>
      <c r="N17978" s="380"/>
      <c r="O17978" s="380"/>
      <c r="P17978" s="380"/>
      <c r="Q17978" s="380"/>
      <c r="R17978" s="380"/>
      <c r="S17978" s="380"/>
      <c r="T17978" s="380"/>
      <c r="U17978" s="380"/>
      <c r="V17978" s="380"/>
      <c r="W17978" s="380"/>
      <c r="X17978" s="380"/>
      <c r="Y17978" s="380"/>
      <c r="Z17978" s="380"/>
      <c r="AA17978" s="380"/>
      <c r="AF17978" s="326"/>
    </row>
    <row r="17979" spans="1:32" x14ac:dyDescent="0.25">
      <c r="A17979" s="44" t="s">
        <v>8188</v>
      </c>
      <c r="B17979" s="44" t="s">
        <v>8189</v>
      </c>
      <c r="C17979" s="45" t="s">
        <v>8190</v>
      </c>
      <c r="D17979" s="45" t="s">
        <v>10697</v>
      </c>
      <c r="E17979" s="45" t="s">
        <v>5072</v>
      </c>
      <c r="F17979" s="93"/>
      <c r="G17979" s="93"/>
      <c r="H17979" s="93"/>
      <c r="I17979" s="99"/>
      <c r="J17979" s="99"/>
      <c r="K17979" s="99"/>
      <c r="L17979" s="44"/>
      <c r="M17979" s="44"/>
      <c r="N17979" s="99"/>
      <c r="O17979" s="99"/>
      <c r="P17979" s="99"/>
      <c r="Q17979" s="99"/>
      <c r="R17979" s="99"/>
      <c r="S17979" s="99"/>
      <c r="T17979" s="99"/>
      <c r="U17979" s="99"/>
      <c r="V17979" s="99"/>
      <c r="W17979" s="99"/>
      <c r="X17979" s="99"/>
      <c r="Y17979" s="99"/>
      <c r="Z17979" s="99"/>
      <c r="AF17979" s="326"/>
    </row>
    <row r="17980" spans="1:32" x14ac:dyDescent="0.25">
      <c r="A17980" s="44" t="s">
        <v>19908</v>
      </c>
      <c r="B17980" s="44" t="s">
        <v>980</v>
      </c>
      <c r="C17980" s="45">
        <v>260103</v>
      </c>
      <c r="D17980" s="45" t="s">
        <v>12340</v>
      </c>
      <c r="E17980" s="45" t="s">
        <v>8976</v>
      </c>
      <c r="AF17980" s="326"/>
    </row>
    <row r="17981" spans="1:32" x14ac:dyDescent="0.25">
      <c r="A17981" s="44" t="s">
        <v>8185</v>
      </c>
      <c r="B17981" s="44" t="s">
        <v>8186</v>
      </c>
      <c r="C17981" s="45" t="s">
        <v>8187</v>
      </c>
      <c r="D17981" s="93" t="s">
        <v>18817</v>
      </c>
      <c r="E17981" s="45" t="s">
        <v>5444</v>
      </c>
      <c r="F17981" s="379"/>
      <c r="G17981" s="379"/>
      <c r="H17981" s="379"/>
      <c r="I17981" s="380"/>
      <c r="J17981" s="380"/>
      <c r="K17981" s="380"/>
      <c r="L17981" s="380"/>
      <c r="M17981" s="380"/>
      <c r="N17981" s="380"/>
      <c r="O17981" s="380"/>
      <c r="P17981" s="380"/>
      <c r="Q17981" s="380"/>
      <c r="R17981" s="380"/>
      <c r="S17981" s="380"/>
      <c r="T17981" s="380"/>
      <c r="U17981" s="380"/>
      <c r="V17981" s="380"/>
      <c r="W17981" s="380"/>
      <c r="X17981" s="380"/>
      <c r="Y17981" s="380"/>
      <c r="Z17981" s="380"/>
      <c r="AA17981" s="380"/>
      <c r="AF17981" s="326"/>
    </row>
    <row r="17982" spans="1:32" x14ac:dyDescent="0.25">
      <c r="A17982" s="44" t="s">
        <v>8185</v>
      </c>
      <c r="B17982" s="44" t="s">
        <v>8186</v>
      </c>
      <c r="C17982" s="45" t="s">
        <v>8187</v>
      </c>
      <c r="D17982" s="45" t="s">
        <v>10697</v>
      </c>
      <c r="E17982" s="46">
        <v>46507</v>
      </c>
      <c r="F17982" s="93"/>
      <c r="G17982" s="93"/>
      <c r="H17982" s="93"/>
      <c r="I17982" s="99"/>
      <c r="J17982" s="99"/>
      <c r="K17982" s="99"/>
      <c r="L17982" s="44"/>
      <c r="M17982" s="44"/>
      <c r="N17982" s="99"/>
      <c r="O17982" s="99"/>
      <c r="P17982" s="99"/>
      <c r="Q17982" s="99"/>
      <c r="R17982" s="99"/>
      <c r="S17982" s="99"/>
      <c r="T17982" s="99"/>
      <c r="U17982" s="99"/>
      <c r="V17982" s="99"/>
      <c r="W17982" s="99"/>
      <c r="X17982" s="99"/>
      <c r="Y17982" s="99"/>
      <c r="Z17982" s="99"/>
      <c r="AF17982" s="326"/>
    </row>
    <row r="17983" spans="1:32" x14ac:dyDescent="0.25">
      <c r="A17983" s="44" t="s">
        <v>17316</v>
      </c>
      <c r="B17983" s="44" t="s">
        <v>3597</v>
      </c>
      <c r="C17983" s="45">
        <v>250503</v>
      </c>
      <c r="D17983" s="45" t="s">
        <v>12340</v>
      </c>
      <c r="E17983" s="45" t="s">
        <v>16904</v>
      </c>
      <c r="AF17983" s="326"/>
    </row>
    <row r="17984" spans="1:32" ht="14.4" x14ac:dyDescent="0.3">
      <c r="A17984" s="385" t="s">
        <v>1327</v>
      </c>
      <c r="B17984" s="385" t="s">
        <v>1344</v>
      </c>
      <c r="C17984" s="387" t="s">
        <v>14200</v>
      </c>
      <c r="D17984" s="93" t="s">
        <v>5007</v>
      </c>
      <c r="E17984" s="389" t="s">
        <v>10500</v>
      </c>
      <c r="AF17984" s="326"/>
    </row>
    <row r="17985" spans="1:32" x14ac:dyDescent="0.25">
      <c r="A17985" s="44" t="s">
        <v>7930</v>
      </c>
      <c r="B17985" s="44" t="s">
        <v>4840</v>
      </c>
      <c r="C17985" s="45" t="s">
        <v>9008</v>
      </c>
      <c r="D17985" s="45" t="s">
        <v>12177</v>
      </c>
      <c r="E17985" s="45" t="s">
        <v>2628</v>
      </c>
      <c r="F17985" s="93"/>
      <c r="G17985" s="93"/>
      <c r="H17985" s="93"/>
      <c r="I17985" s="99"/>
      <c r="J17985" s="99"/>
      <c r="K17985" s="99"/>
      <c r="L17985" s="99"/>
      <c r="M17985" s="99"/>
      <c r="N17985" s="99"/>
      <c r="O17985" s="99"/>
      <c r="P17985" s="99"/>
      <c r="Q17985" s="99"/>
      <c r="R17985" s="99"/>
      <c r="S17985" s="99"/>
      <c r="T17985" s="99"/>
      <c r="U17985" s="99"/>
      <c r="V17985" s="99"/>
      <c r="W17985" s="99"/>
      <c r="X17985" s="99"/>
      <c r="Y17985" s="99"/>
      <c r="Z17985" s="99"/>
      <c r="AF17985" s="326"/>
    </row>
    <row r="17986" spans="1:32" x14ac:dyDescent="0.25">
      <c r="A17986" s="44" t="s">
        <v>7930</v>
      </c>
      <c r="B17986" s="44" t="s">
        <v>4840</v>
      </c>
      <c r="C17986" s="45" t="s">
        <v>9008</v>
      </c>
      <c r="D17986" s="93" t="s">
        <v>18817</v>
      </c>
      <c r="E17986" s="45" t="s">
        <v>2628</v>
      </c>
      <c r="F17986" s="379"/>
      <c r="G17986" s="379"/>
      <c r="H17986" s="379"/>
      <c r="I17986" s="380"/>
      <c r="J17986" s="380"/>
      <c r="K17986" s="380"/>
      <c r="L17986" s="380"/>
      <c r="M17986" s="380"/>
      <c r="N17986" s="380"/>
      <c r="O17986" s="380"/>
      <c r="P17986" s="380"/>
      <c r="Q17986" s="380"/>
      <c r="R17986" s="380"/>
      <c r="S17986" s="380"/>
      <c r="T17986" s="380"/>
      <c r="U17986" s="380"/>
      <c r="V17986" s="380"/>
      <c r="W17986" s="380"/>
      <c r="X17986" s="380"/>
      <c r="Y17986" s="380"/>
      <c r="Z17986" s="380"/>
      <c r="AA17986" s="380"/>
      <c r="AF17986" s="326"/>
    </row>
    <row r="17987" spans="1:32" x14ac:dyDescent="0.25">
      <c r="A17987" s="44" t="s">
        <v>7930</v>
      </c>
      <c r="B17987" s="44" t="s">
        <v>18657</v>
      </c>
      <c r="C17987" s="45" t="s">
        <v>18740</v>
      </c>
      <c r="D17987" s="93" t="s">
        <v>18817</v>
      </c>
      <c r="E17987" s="45" t="s">
        <v>10638</v>
      </c>
      <c r="F17987" s="379"/>
      <c r="G17987" s="379"/>
      <c r="H17987" s="379"/>
      <c r="I17987" s="380"/>
      <c r="J17987" s="380"/>
      <c r="K17987" s="380"/>
      <c r="L17987" s="380"/>
      <c r="M17987" s="380"/>
      <c r="N17987" s="380"/>
      <c r="O17987" s="380"/>
      <c r="P17987" s="380"/>
      <c r="Q17987" s="380"/>
      <c r="R17987" s="380"/>
      <c r="S17987" s="380"/>
      <c r="T17987" s="380"/>
      <c r="U17987" s="380"/>
      <c r="V17987" s="380"/>
      <c r="W17987" s="380"/>
      <c r="X17987" s="380"/>
      <c r="Y17987" s="380"/>
      <c r="Z17987" s="380"/>
      <c r="AA17987" s="380"/>
      <c r="AF17987" s="326"/>
    </row>
    <row r="17988" spans="1:32" x14ac:dyDescent="0.25">
      <c r="A17988" s="44" t="s">
        <v>7930</v>
      </c>
      <c r="B17988" s="44" t="s">
        <v>8929</v>
      </c>
      <c r="C17988" s="45" t="s">
        <v>18740</v>
      </c>
      <c r="D17988" s="45" t="s">
        <v>18817</v>
      </c>
      <c r="E17988" s="46">
        <v>47026</v>
      </c>
      <c r="F17988" s="93"/>
      <c r="G17988" s="93"/>
      <c r="H17988" s="93"/>
      <c r="I17988" s="99"/>
      <c r="J17988" s="99"/>
      <c r="K17988" s="99"/>
      <c r="L17988" s="44"/>
      <c r="M17988" s="44"/>
      <c r="N17988" s="99"/>
      <c r="O17988" s="99"/>
      <c r="P17988" s="99"/>
      <c r="Q17988" s="99"/>
      <c r="R17988" s="99"/>
      <c r="S17988" s="99"/>
      <c r="T17988" s="99"/>
      <c r="U17988" s="99"/>
      <c r="V17988" s="99"/>
      <c r="W17988" s="99"/>
      <c r="X17988" s="99"/>
      <c r="Y17988" s="99"/>
      <c r="Z17988" s="99"/>
      <c r="AF17988" s="326"/>
    </row>
    <row r="17989" spans="1:32" x14ac:dyDescent="0.25">
      <c r="A17989" s="44" t="s">
        <v>7930</v>
      </c>
      <c r="B17989" s="44" t="s">
        <v>15943</v>
      </c>
      <c r="C17989" s="45" t="s">
        <v>10617</v>
      </c>
      <c r="D17989" s="93" t="s">
        <v>3876</v>
      </c>
      <c r="E17989" s="359">
        <f>DATE(2028,5,7)</f>
        <v>46880</v>
      </c>
      <c r="F17989" s="93"/>
      <c r="G17989" s="93"/>
      <c r="H17989" s="93"/>
      <c r="I17989" s="99"/>
      <c r="J17989" s="99"/>
      <c r="K17989" s="99"/>
      <c r="L17989" s="99"/>
      <c r="M17989" s="99"/>
      <c r="N17989" s="99"/>
      <c r="O17989" s="99"/>
      <c r="P17989" s="99"/>
      <c r="Q17989" s="99"/>
      <c r="R17989" s="99"/>
      <c r="S17989" s="99"/>
      <c r="T17989" s="99"/>
      <c r="U17989" s="99"/>
      <c r="V17989" s="99"/>
      <c r="W17989" s="99"/>
      <c r="X17989" s="99"/>
      <c r="Y17989" s="99"/>
      <c r="Z17989" s="99"/>
      <c r="AF17989" s="326"/>
    </row>
    <row r="17990" spans="1:32" x14ac:dyDescent="0.25">
      <c r="A17990" s="44" t="s">
        <v>7930</v>
      </c>
      <c r="B17990" s="44" t="s">
        <v>7935</v>
      </c>
      <c r="C17990" s="45" t="s">
        <v>2632</v>
      </c>
      <c r="D17990" s="45" t="s">
        <v>10697</v>
      </c>
      <c r="E17990" s="45" t="s">
        <v>5246</v>
      </c>
      <c r="F17990" s="93"/>
      <c r="G17990" s="93"/>
      <c r="H17990" s="93"/>
      <c r="I17990" s="99"/>
      <c r="J17990" s="99"/>
      <c r="K17990" s="99"/>
      <c r="L17990" s="44"/>
      <c r="M17990" s="44"/>
      <c r="N17990" s="99"/>
      <c r="O17990" s="99"/>
      <c r="P17990" s="99"/>
      <c r="Q17990" s="99"/>
      <c r="R17990" s="99"/>
      <c r="S17990" s="99"/>
      <c r="T17990" s="99"/>
      <c r="U17990" s="99"/>
      <c r="V17990" s="99"/>
      <c r="W17990" s="99"/>
      <c r="X17990" s="99"/>
      <c r="Y17990" s="99"/>
      <c r="Z17990" s="99"/>
      <c r="AF17990" s="326"/>
    </row>
    <row r="17991" spans="1:32" x14ac:dyDescent="0.25">
      <c r="A17991" s="44" t="s">
        <v>7930</v>
      </c>
      <c r="B17991" s="44" t="s">
        <v>4840</v>
      </c>
      <c r="C17991" s="45" t="s">
        <v>9008</v>
      </c>
      <c r="D17991" s="45" t="s">
        <v>10697</v>
      </c>
      <c r="E17991" s="45" t="s">
        <v>2628</v>
      </c>
      <c r="F17991" s="93"/>
      <c r="G17991" s="93"/>
      <c r="H17991" s="93"/>
      <c r="I17991" s="99"/>
      <c r="J17991" s="99"/>
      <c r="K17991" s="99"/>
      <c r="L17991" s="44"/>
      <c r="M17991" s="44"/>
      <c r="N17991" s="99"/>
      <c r="O17991" s="99"/>
      <c r="P17991" s="99"/>
      <c r="Q17991" s="99"/>
      <c r="R17991" s="99"/>
      <c r="S17991" s="99"/>
      <c r="T17991" s="99"/>
      <c r="U17991" s="99"/>
      <c r="V17991" s="99"/>
      <c r="W17991" s="99"/>
      <c r="X17991" s="99"/>
      <c r="Y17991" s="99"/>
      <c r="Z17991" s="99"/>
      <c r="AF17991" s="326"/>
    </row>
    <row r="17992" spans="1:32" x14ac:dyDescent="0.25">
      <c r="A17992" s="44" t="s">
        <v>7930</v>
      </c>
      <c r="B17992" s="44" t="s">
        <v>7934</v>
      </c>
      <c r="C17992" s="45" t="s">
        <v>7654</v>
      </c>
      <c r="D17992" s="45" t="s">
        <v>10697</v>
      </c>
      <c r="E17992" s="45" t="s">
        <v>7121</v>
      </c>
      <c r="F17992" s="93"/>
      <c r="G17992" s="93"/>
      <c r="H17992" s="93"/>
      <c r="I17992" s="99"/>
      <c r="J17992" s="99"/>
      <c r="K17992" s="99"/>
      <c r="L17992" s="44"/>
      <c r="M17992" s="44"/>
      <c r="N17992" s="99"/>
      <c r="O17992" s="99"/>
      <c r="P17992" s="99"/>
      <c r="Q17992" s="99"/>
      <c r="R17992" s="99"/>
      <c r="S17992" s="99"/>
      <c r="T17992" s="99"/>
      <c r="U17992" s="99"/>
      <c r="V17992" s="99"/>
      <c r="W17992" s="99"/>
      <c r="X17992" s="99"/>
      <c r="Y17992" s="99"/>
      <c r="Z17992" s="99"/>
      <c r="AA17992" s="380"/>
      <c r="AF17992" s="326"/>
    </row>
    <row r="17993" spans="1:32" x14ac:dyDescent="0.25">
      <c r="A17993" s="44" t="s">
        <v>7930</v>
      </c>
      <c r="B17993" s="44" t="s">
        <v>8933</v>
      </c>
      <c r="C17993" s="45" t="s">
        <v>5202</v>
      </c>
      <c r="D17993" s="45" t="s">
        <v>10697</v>
      </c>
      <c r="E17993" s="45" t="s">
        <v>5245</v>
      </c>
      <c r="F17993" s="93"/>
      <c r="G17993" s="93"/>
      <c r="H17993" s="93"/>
      <c r="I17993" s="99"/>
      <c r="J17993" s="99"/>
      <c r="K17993" s="99"/>
      <c r="L17993" s="44"/>
      <c r="M17993" s="44"/>
      <c r="N17993" s="99"/>
      <c r="O17993" s="99"/>
      <c r="P17993" s="99"/>
      <c r="Q17993" s="99"/>
      <c r="R17993" s="99"/>
      <c r="S17993" s="99"/>
      <c r="T17993" s="99"/>
      <c r="U17993" s="99"/>
      <c r="V17993" s="99"/>
      <c r="W17993" s="99"/>
      <c r="X17993" s="99"/>
      <c r="Y17993" s="99"/>
      <c r="Z17993" s="99"/>
      <c r="AA17993" s="380"/>
      <c r="AF17993" s="326"/>
    </row>
    <row r="17994" spans="1:32" x14ac:dyDescent="0.25">
      <c r="A17994" s="44" t="s">
        <v>10353</v>
      </c>
      <c r="B17994" s="92" t="s">
        <v>10390</v>
      </c>
      <c r="C17994" s="56" t="s">
        <v>10120</v>
      </c>
      <c r="D17994" s="146" t="s">
        <v>10389</v>
      </c>
      <c r="E17994" s="107">
        <v>45838</v>
      </c>
      <c r="F17994" s="93"/>
      <c r="G17994" s="93"/>
      <c r="H17994" s="93"/>
      <c r="I17994" s="99"/>
      <c r="J17994" s="99"/>
      <c r="K17994" s="99"/>
      <c r="L17994" s="44"/>
      <c r="M17994" s="44"/>
      <c r="N17994" s="99"/>
      <c r="O17994" s="99"/>
      <c r="P17994" s="99"/>
      <c r="Q17994" s="99"/>
      <c r="R17994" s="99"/>
      <c r="S17994" s="99"/>
      <c r="T17994" s="99"/>
      <c r="U17994" s="99"/>
      <c r="V17994" s="99"/>
      <c r="W17994" s="99"/>
      <c r="X17994" s="99"/>
      <c r="Y17994" s="99"/>
      <c r="Z17994" s="99"/>
      <c r="AF17994" s="326"/>
    </row>
    <row r="17995" spans="1:32" x14ac:dyDescent="0.3">
      <c r="A17995" s="92" t="s">
        <v>14002</v>
      </c>
      <c r="B17995" s="92" t="s">
        <v>1344</v>
      </c>
      <c r="C17995" s="349" t="s">
        <v>14200</v>
      </c>
      <c r="D17995" s="349" t="s">
        <v>14041</v>
      </c>
      <c r="E17995" s="351">
        <v>46752</v>
      </c>
      <c r="F17995" s="93"/>
      <c r="G17995" s="93"/>
      <c r="H17995" s="93"/>
      <c r="I17995" s="99"/>
      <c r="J17995" s="99"/>
      <c r="K17995" s="99"/>
      <c r="L17995" s="99"/>
      <c r="M17995" s="99"/>
      <c r="N17995" s="99"/>
      <c r="O17995" s="99"/>
      <c r="P17995" s="99"/>
      <c r="Q17995" s="99"/>
      <c r="R17995" s="99"/>
      <c r="S17995" s="99"/>
      <c r="T17995" s="99"/>
      <c r="U17995" s="99"/>
      <c r="V17995" s="99"/>
      <c r="W17995" s="99"/>
      <c r="X17995" s="99"/>
      <c r="Y17995" s="99"/>
      <c r="Z17995" s="99"/>
      <c r="AF17995" s="326"/>
    </row>
    <row r="17996" spans="1:32" x14ac:dyDescent="0.25">
      <c r="A17996" s="44" t="s">
        <v>326</v>
      </c>
      <c r="B17996" s="44" t="s">
        <v>4362</v>
      </c>
      <c r="C17996" s="45" t="s">
        <v>4363</v>
      </c>
      <c r="D17996" s="45" t="s">
        <v>12177</v>
      </c>
      <c r="E17996" s="45" t="s">
        <v>5073</v>
      </c>
      <c r="F17996" s="93"/>
      <c r="G17996" s="93"/>
      <c r="H17996" s="93"/>
      <c r="I17996" s="99"/>
      <c r="J17996" s="99"/>
      <c r="K17996" s="99"/>
      <c r="L17996" s="99"/>
      <c r="M17996" s="99"/>
      <c r="N17996" s="99"/>
      <c r="O17996" s="99"/>
      <c r="P17996" s="99"/>
      <c r="Q17996" s="99"/>
      <c r="R17996" s="99"/>
      <c r="S17996" s="99"/>
      <c r="T17996" s="99"/>
      <c r="U17996" s="99"/>
      <c r="V17996" s="99"/>
      <c r="W17996" s="99"/>
      <c r="X17996" s="99"/>
      <c r="Y17996" s="99"/>
      <c r="Z17996" s="99"/>
      <c r="AF17996" s="326"/>
    </row>
    <row r="17997" spans="1:32" x14ac:dyDescent="0.25">
      <c r="A17997" s="44" t="s">
        <v>326</v>
      </c>
      <c r="B17997" s="44" t="s">
        <v>327</v>
      </c>
      <c r="C17997" s="45" t="s">
        <v>4198</v>
      </c>
      <c r="D17997" s="45" t="s">
        <v>12177</v>
      </c>
      <c r="E17997" s="45" t="s">
        <v>5450</v>
      </c>
      <c r="F17997" s="93"/>
      <c r="G17997" s="93"/>
      <c r="H17997" s="93"/>
      <c r="I17997" s="99"/>
      <c r="J17997" s="99"/>
      <c r="K17997" s="99"/>
      <c r="L17997" s="99"/>
      <c r="M17997" s="99"/>
      <c r="N17997" s="99"/>
      <c r="O17997" s="99"/>
      <c r="P17997" s="99"/>
      <c r="Q17997" s="99"/>
      <c r="R17997" s="99"/>
      <c r="S17997" s="99"/>
      <c r="T17997" s="99"/>
      <c r="U17997" s="99"/>
      <c r="V17997" s="99"/>
      <c r="W17997" s="99"/>
      <c r="X17997" s="99"/>
      <c r="Y17997" s="99"/>
      <c r="Z17997" s="99"/>
      <c r="AF17997" s="326"/>
    </row>
    <row r="17998" spans="1:32" x14ac:dyDescent="0.25">
      <c r="A17998" s="44" t="s">
        <v>326</v>
      </c>
      <c r="B17998" s="44" t="s">
        <v>4322</v>
      </c>
      <c r="C17998" s="45" t="s">
        <v>3381</v>
      </c>
      <c r="D17998" s="45" t="s">
        <v>12177</v>
      </c>
      <c r="E17998" s="45" t="s">
        <v>5471</v>
      </c>
      <c r="F17998" s="93"/>
      <c r="G17998" s="93"/>
      <c r="H17998" s="93"/>
      <c r="I17998" s="99"/>
      <c r="J17998" s="99"/>
      <c r="K17998" s="99"/>
      <c r="L17998" s="99"/>
      <c r="M17998" s="99"/>
      <c r="N17998" s="99"/>
      <c r="O17998" s="99"/>
      <c r="P17998" s="99"/>
      <c r="Q17998" s="99"/>
      <c r="R17998" s="99"/>
      <c r="S17998" s="99"/>
      <c r="T17998" s="99"/>
      <c r="U17998" s="99"/>
      <c r="V17998" s="99"/>
      <c r="W17998" s="99"/>
      <c r="X17998" s="99"/>
      <c r="Y17998" s="99"/>
      <c r="Z17998" s="99"/>
      <c r="AF17998" s="326"/>
    </row>
    <row r="17999" spans="1:32" x14ac:dyDescent="0.25">
      <c r="A17999" s="44" t="s">
        <v>326</v>
      </c>
      <c r="B17999" s="44" t="s">
        <v>15118</v>
      </c>
      <c r="C17999" s="45" t="s">
        <v>15120</v>
      </c>
      <c r="D17999" s="45" t="s">
        <v>12177</v>
      </c>
      <c r="E17999" s="45" t="s">
        <v>7228</v>
      </c>
      <c r="F17999" s="93"/>
      <c r="G17999" s="93"/>
      <c r="H17999" s="93"/>
      <c r="I17999" s="99"/>
      <c r="J17999" s="99"/>
      <c r="K17999" s="99"/>
      <c r="L17999" s="99"/>
      <c r="M17999" s="99"/>
      <c r="N17999" s="99"/>
      <c r="O17999" s="99"/>
      <c r="P17999" s="99"/>
      <c r="Q17999" s="99"/>
      <c r="R17999" s="99"/>
      <c r="S17999" s="99"/>
      <c r="T17999" s="99"/>
      <c r="U17999" s="99"/>
      <c r="V17999" s="99"/>
      <c r="W17999" s="99"/>
      <c r="X17999" s="99"/>
      <c r="Y17999" s="99"/>
      <c r="Z17999" s="99"/>
      <c r="AF17999" s="326"/>
    </row>
    <row r="18000" spans="1:32" x14ac:dyDescent="0.25">
      <c r="A18000" s="44" t="s">
        <v>326</v>
      </c>
      <c r="B18000" s="44" t="s">
        <v>15118</v>
      </c>
      <c r="C18000" s="45" t="s">
        <v>15120</v>
      </c>
      <c r="D18000" s="93" t="s">
        <v>18817</v>
      </c>
      <c r="E18000" s="45" t="s">
        <v>7228</v>
      </c>
      <c r="F18000" s="379"/>
      <c r="G18000" s="379"/>
      <c r="H18000" s="379"/>
      <c r="I18000" s="380"/>
      <c r="J18000" s="380"/>
      <c r="K18000" s="380"/>
      <c r="L18000" s="380"/>
      <c r="M18000" s="380"/>
      <c r="N18000" s="380"/>
      <c r="O18000" s="380"/>
      <c r="P18000" s="380"/>
      <c r="Q18000" s="380"/>
      <c r="R18000" s="380"/>
      <c r="S18000" s="380"/>
      <c r="T18000" s="380"/>
      <c r="U18000" s="380"/>
      <c r="V18000" s="380"/>
      <c r="W18000" s="380"/>
      <c r="X18000" s="380"/>
      <c r="Y18000" s="380"/>
      <c r="Z18000" s="380"/>
      <c r="AA18000" s="380"/>
      <c r="AF18000" s="326"/>
    </row>
    <row r="18001" spans="1:32" x14ac:dyDescent="0.25">
      <c r="A18001" s="44" t="s">
        <v>326</v>
      </c>
      <c r="B18001" s="44" t="s">
        <v>4362</v>
      </c>
      <c r="C18001" s="45" t="s">
        <v>4363</v>
      </c>
      <c r="D18001" s="45" t="s">
        <v>10697</v>
      </c>
      <c r="E18001" s="45" t="s">
        <v>5073</v>
      </c>
      <c r="F18001" s="93"/>
      <c r="G18001" s="93"/>
      <c r="H18001" s="93"/>
      <c r="I18001" s="99"/>
      <c r="J18001" s="99"/>
      <c r="K18001" s="99"/>
      <c r="L18001" s="44"/>
      <c r="M18001" s="44"/>
      <c r="N18001" s="99"/>
      <c r="O18001" s="99"/>
      <c r="P18001" s="99"/>
      <c r="Q18001" s="99"/>
      <c r="R18001" s="99"/>
      <c r="S18001" s="99"/>
      <c r="T18001" s="99"/>
      <c r="U18001" s="99"/>
      <c r="V18001" s="99"/>
      <c r="W18001" s="99"/>
      <c r="X18001" s="99"/>
      <c r="Y18001" s="99"/>
      <c r="Z18001" s="99"/>
      <c r="AF18001" s="326"/>
    </row>
    <row r="18002" spans="1:32" x14ac:dyDescent="0.25">
      <c r="A18002" s="44" t="s">
        <v>326</v>
      </c>
      <c r="B18002" s="44" t="s">
        <v>327</v>
      </c>
      <c r="C18002" s="45" t="s">
        <v>4198</v>
      </c>
      <c r="D18002" s="45" t="s">
        <v>10697</v>
      </c>
      <c r="E18002" s="45" t="s">
        <v>5450</v>
      </c>
      <c r="F18002" s="93"/>
      <c r="G18002" s="93"/>
      <c r="H18002" s="93"/>
      <c r="I18002" s="99"/>
      <c r="J18002" s="99"/>
      <c r="K18002" s="99"/>
      <c r="L18002" s="44"/>
      <c r="M18002" s="44"/>
      <c r="N18002" s="99"/>
      <c r="O18002" s="99"/>
      <c r="P18002" s="99"/>
      <c r="Q18002" s="99"/>
      <c r="R18002" s="99"/>
      <c r="S18002" s="99"/>
      <c r="T18002" s="99"/>
      <c r="U18002" s="99"/>
      <c r="V18002" s="99"/>
      <c r="W18002" s="99"/>
      <c r="X18002" s="99"/>
      <c r="Y18002" s="99"/>
      <c r="Z18002" s="99"/>
      <c r="AF18002" s="326"/>
    </row>
    <row r="18003" spans="1:32" x14ac:dyDescent="0.25">
      <c r="A18003" s="44" t="s">
        <v>326</v>
      </c>
      <c r="B18003" s="44" t="s">
        <v>4322</v>
      </c>
      <c r="C18003" s="45" t="s">
        <v>3381</v>
      </c>
      <c r="D18003" s="45" t="s">
        <v>10697</v>
      </c>
      <c r="E18003" s="45" t="s">
        <v>5471</v>
      </c>
      <c r="F18003" s="93"/>
      <c r="G18003" s="93"/>
      <c r="H18003" s="93"/>
      <c r="I18003" s="99"/>
      <c r="J18003" s="99"/>
      <c r="K18003" s="99"/>
      <c r="L18003" s="44"/>
      <c r="M18003" s="44"/>
      <c r="N18003" s="99"/>
      <c r="O18003" s="99"/>
      <c r="P18003" s="99"/>
      <c r="Q18003" s="99"/>
      <c r="R18003" s="99"/>
      <c r="S18003" s="99"/>
      <c r="T18003" s="99"/>
      <c r="U18003" s="99"/>
      <c r="V18003" s="99"/>
      <c r="W18003" s="99"/>
      <c r="X18003" s="99"/>
      <c r="Y18003" s="99"/>
      <c r="Z18003" s="99"/>
      <c r="AF18003" s="326"/>
    </row>
    <row r="18004" spans="1:32" x14ac:dyDescent="0.3">
      <c r="A18004" s="372" t="s">
        <v>8776</v>
      </c>
      <c r="B18004" s="372" t="s">
        <v>1209</v>
      </c>
      <c r="C18004" s="125" t="s">
        <v>8691</v>
      </c>
      <c r="D18004" s="32" t="s">
        <v>20621</v>
      </c>
      <c r="E18004" s="125" t="s">
        <v>8524</v>
      </c>
      <c r="F18004" s="125" t="s">
        <v>1236</v>
      </c>
      <c r="G18004" s="125" t="s">
        <v>1237</v>
      </c>
      <c r="AF18004" s="326"/>
    </row>
    <row r="18005" spans="1:32" x14ac:dyDescent="0.25">
      <c r="A18005" s="44" t="s">
        <v>8776</v>
      </c>
      <c r="B18005" s="44" t="s">
        <v>6685</v>
      </c>
      <c r="C18005" s="45" t="s">
        <v>8801</v>
      </c>
      <c r="D18005" s="45" t="s">
        <v>1250</v>
      </c>
      <c r="E18005" s="94">
        <v>46439</v>
      </c>
      <c r="F18005" s="45"/>
      <c r="G18005" s="45"/>
      <c r="H18005" s="93"/>
      <c r="I18005" s="99"/>
      <c r="J18005" s="99"/>
      <c r="K18005" s="99"/>
      <c r="L18005" s="44"/>
      <c r="M18005" s="44"/>
      <c r="N18005" s="99"/>
      <c r="O18005" s="99"/>
      <c r="P18005" s="99"/>
      <c r="Q18005" s="99"/>
      <c r="R18005" s="99"/>
      <c r="S18005" s="99"/>
      <c r="T18005" s="99"/>
      <c r="U18005" s="99"/>
      <c r="V18005" s="99"/>
      <c r="W18005" s="99"/>
      <c r="X18005" s="99"/>
      <c r="Y18005" s="99"/>
      <c r="Z18005" s="99"/>
      <c r="AF18005" s="326"/>
    </row>
    <row r="18006" spans="1:32" x14ac:dyDescent="0.25">
      <c r="A18006" s="44" t="s">
        <v>11756</v>
      </c>
      <c r="B18006" s="44" t="s">
        <v>10031</v>
      </c>
      <c r="C18006" s="45">
        <v>240101</v>
      </c>
      <c r="D18006" s="45" t="s">
        <v>12340</v>
      </c>
      <c r="E18006" s="45" t="s">
        <v>10032</v>
      </c>
      <c r="AF18006" s="326"/>
    </row>
    <row r="18007" spans="1:32" x14ac:dyDescent="0.25">
      <c r="A18007" s="44" t="s">
        <v>13823</v>
      </c>
      <c r="B18007" s="44" t="s">
        <v>2433</v>
      </c>
      <c r="C18007" s="45">
        <v>250106</v>
      </c>
      <c r="D18007" s="45" t="s">
        <v>12340</v>
      </c>
      <c r="E18007" s="45" t="s">
        <v>12896</v>
      </c>
      <c r="AF18007" s="326"/>
    </row>
    <row r="18008" spans="1:32" x14ac:dyDescent="0.25">
      <c r="A18008" s="44" t="s">
        <v>12596</v>
      </c>
      <c r="B18008" s="44" t="s">
        <v>20336</v>
      </c>
      <c r="C18008" s="45" t="s">
        <v>12589</v>
      </c>
      <c r="D18008" s="32" t="s">
        <v>12570</v>
      </c>
      <c r="E18008" s="46">
        <v>46387</v>
      </c>
      <c r="AF18008" s="326"/>
    </row>
    <row r="18009" spans="1:32" x14ac:dyDescent="0.25">
      <c r="A18009" s="44" t="s">
        <v>13503</v>
      </c>
      <c r="B18009" s="44" t="s">
        <v>13127</v>
      </c>
      <c r="C18009" s="45">
        <v>13.24</v>
      </c>
      <c r="D18009" s="45" t="s">
        <v>13565</v>
      </c>
      <c r="E18009" s="46">
        <v>47299</v>
      </c>
      <c r="F18009" s="45"/>
      <c r="G18009" s="93"/>
      <c r="H18009" s="93"/>
      <c r="I18009" s="99"/>
      <c r="J18009" s="99"/>
      <c r="K18009" s="99"/>
      <c r="L18009" s="99"/>
      <c r="M18009" s="99"/>
      <c r="N18009" s="99"/>
      <c r="O18009" s="99"/>
      <c r="P18009" s="99"/>
      <c r="Q18009" s="99"/>
      <c r="R18009" s="99"/>
      <c r="S18009" s="99"/>
      <c r="T18009" s="99"/>
      <c r="U18009" s="99"/>
      <c r="V18009" s="99"/>
      <c r="W18009" s="99"/>
      <c r="X18009" s="99"/>
      <c r="Y18009" s="99"/>
      <c r="Z18009" s="99"/>
      <c r="AF18009" s="326"/>
    </row>
    <row r="18010" spans="1:32" x14ac:dyDescent="0.25">
      <c r="A18010" s="44" t="s">
        <v>13503</v>
      </c>
      <c r="B18010" s="44" t="s">
        <v>13145</v>
      </c>
      <c r="C18010" s="45">
        <v>20.239999999999998</v>
      </c>
      <c r="D18010" s="45" t="s">
        <v>13565</v>
      </c>
      <c r="E18010" s="46">
        <v>47299</v>
      </c>
      <c r="F18010" s="45"/>
      <c r="G18010" s="93"/>
      <c r="H18010" s="93"/>
      <c r="I18010" s="99"/>
      <c r="J18010" s="99"/>
      <c r="K18010" s="99"/>
      <c r="L18010" s="99"/>
      <c r="M18010" s="99"/>
      <c r="N18010" s="99"/>
      <c r="O18010" s="99"/>
      <c r="P18010" s="99"/>
      <c r="Q18010" s="99"/>
      <c r="R18010" s="99"/>
      <c r="S18010" s="99"/>
      <c r="T18010" s="99"/>
      <c r="U18010" s="99"/>
      <c r="V18010" s="99"/>
      <c r="W18010" s="99"/>
      <c r="X18010" s="99"/>
      <c r="Y18010" s="99"/>
      <c r="Z18010" s="99"/>
      <c r="AF18010" s="326"/>
    </row>
    <row r="18011" spans="1:32" x14ac:dyDescent="0.25">
      <c r="A18011" s="44" t="s">
        <v>17852</v>
      </c>
      <c r="B18011" s="44" t="s">
        <v>20343</v>
      </c>
      <c r="C18011" s="45" t="s">
        <v>17817</v>
      </c>
      <c r="D18011" s="32" t="s">
        <v>12570</v>
      </c>
      <c r="E18011" s="46">
        <v>46387</v>
      </c>
      <c r="AF18011" s="326"/>
    </row>
    <row r="18012" spans="1:32" x14ac:dyDescent="0.25">
      <c r="A18012" s="256" t="s">
        <v>29</v>
      </c>
      <c r="B18012" s="256" t="s">
        <v>9158</v>
      </c>
      <c r="C18012" s="53" t="s">
        <v>9289</v>
      </c>
      <c r="D18012" s="93" t="s">
        <v>5891</v>
      </c>
      <c r="E18012" s="257">
        <v>47059</v>
      </c>
      <c r="F18012" s="93"/>
      <c r="G18012" s="93"/>
      <c r="H18012" s="93"/>
      <c r="I18012" s="99"/>
      <c r="J18012" s="99"/>
      <c r="K18012" s="99"/>
      <c r="L18012" s="99"/>
      <c r="M18012" s="99"/>
      <c r="N18012" s="99"/>
      <c r="O18012" s="99"/>
      <c r="P18012" s="99"/>
      <c r="Q18012" s="99"/>
      <c r="R18012" s="99"/>
      <c r="S18012" s="99"/>
      <c r="T18012" s="99"/>
      <c r="U18012" s="99"/>
      <c r="V18012" s="99"/>
      <c r="W18012" s="99"/>
      <c r="X18012" s="99"/>
      <c r="Y18012" s="99"/>
      <c r="Z18012" s="99"/>
      <c r="AF18012" s="326"/>
    </row>
    <row r="18013" spans="1:32" x14ac:dyDescent="0.3">
      <c r="A18013" s="57" t="s">
        <v>29</v>
      </c>
      <c r="B18013" s="57" t="s">
        <v>2254</v>
      </c>
      <c r="C18013" s="62">
        <v>24030</v>
      </c>
      <c r="D18013" s="93" t="s">
        <v>5007</v>
      </c>
      <c r="E18013" s="60">
        <v>46326</v>
      </c>
      <c r="F18013" s="379"/>
      <c r="G18013" s="379"/>
      <c r="H18013" s="379"/>
      <c r="I18013" s="380"/>
      <c r="J18013" s="380"/>
      <c r="K18013" s="380"/>
      <c r="L18013" s="380"/>
      <c r="M18013" s="380"/>
      <c r="N18013" s="380"/>
      <c r="O18013" s="380"/>
      <c r="P18013" s="380"/>
      <c r="Q18013" s="380"/>
      <c r="R18013" s="380"/>
      <c r="S18013" s="380"/>
      <c r="T18013" s="380"/>
      <c r="U18013" s="380"/>
      <c r="V18013" s="380"/>
      <c r="W18013" s="380"/>
      <c r="X18013" s="380"/>
      <c r="Y18013" s="380"/>
      <c r="Z18013" s="380"/>
      <c r="AA18013" s="380"/>
      <c r="AF18013" s="326"/>
    </row>
    <row r="18014" spans="1:32" x14ac:dyDescent="0.25">
      <c r="A18014" s="44" t="s">
        <v>29</v>
      </c>
      <c r="B18014" s="44" t="s">
        <v>13127</v>
      </c>
      <c r="C18014" s="45">
        <v>13.24</v>
      </c>
      <c r="D18014" s="45" t="s">
        <v>13565</v>
      </c>
      <c r="E18014" s="46">
        <v>47299</v>
      </c>
      <c r="F18014" s="45" t="s">
        <v>1384</v>
      </c>
      <c r="G18014" s="93"/>
      <c r="H18014" s="93"/>
      <c r="I18014" s="99"/>
      <c r="J18014" s="99"/>
      <c r="K18014" s="99"/>
      <c r="L18014" s="99"/>
      <c r="M18014" s="99"/>
      <c r="N18014" s="99"/>
      <c r="O18014" s="99"/>
      <c r="P18014" s="99"/>
      <c r="Q18014" s="99"/>
      <c r="R18014" s="99"/>
      <c r="S18014" s="99"/>
      <c r="T18014" s="99"/>
      <c r="U18014" s="99"/>
      <c r="V18014" s="99"/>
      <c r="W18014" s="99"/>
      <c r="X18014" s="99"/>
      <c r="Y18014" s="99"/>
      <c r="Z18014" s="99"/>
      <c r="AF18014" s="326"/>
    </row>
    <row r="18015" spans="1:32" x14ac:dyDescent="0.25">
      <c r="A18015" s="44" t="s">
        <v>29</v>
      </c>
      <c r="B18015" s="44" t="s">
        <v>5100</v>
      </c>
      <c r="C18015" s="45" t="s">
        <v>5120</v>
      </c>
      <c r="D18015" s="46" t="s">
        <v>13037</v>
      </c>
      <c r="E18015" s="46">
        <v>46250</v>
      </c>
      <c r="AF18015" s="326"/>
    </row>
    <row r="18016" spans="1:32" x14ac:dyDescent="0.25">
      <c r="A18016" s="44" t="s">
        <v>29</v>
      </c>
      <c r="B18016" s="44" t="s">
        <v>5100</v>
      </c>
      <c r="C18016" s="45" t="s">
        <v>5120</v>
      </c>
      <c r="D18016" s="46" t="s">
        <v>13037</v>
      </c>
      <c r="E18016" s="46">
        <v>46250</v>
      </c>
      <c r="AF18016" s="326"/>
    </row>
    <row r="18017" spans="1:32" x14ac:dyDescent="0.25">
      <c r="A18017" s="44" t="s">
        <v>29</v>
      </c>
      <c r="B18017" s="44" t="s">
        <v>5100</v>
      </c>
      <c r="C18017" s="45" t="s">
        <v>5120</v>
      </c>
      <c r="D18017" s="46" t="s">
        <v>13037</v>
      </c>
      <c r="E18017" s="46">
        <v>46250</v>
      </c>
      <c r="AF18017" s="326"/>
    </row>
    <row r="18018" spans="1:32" x14ac:dyDescent="0.25">
      <c r="A18018" s="44" t="s">
        <v>29</v>
      </c>
      <c r="B18018" s="44" t="s">
        <v>12659</v>
      </c>
      <c r="C18018" s="45" t="s">
        <v>12667</v>
      </c>
      <c r="D18018" s="46" t="s">
        <v>13037</v>
      </c>
      <c r="E18018" s="46">
        <v>46373</v>
      </c>
      <c r="AF18018" s="326"/>
    </row>
    <row r="18019" spans="1:32" x14ac:dyDescent="0.25">
      <c r="A18019" s="44" t="s">
        <v>29</v>
      </c>
      <c r="B18019" s="44" t="s">
        <v>12659</v>
      </c>
      <c r="C18019" s="45" t="s">
        <v>12667</v>
      </c>
      <c r="D18019" s="46" t="s">
        <v>13037</v>
      </c>
      <c r="E18019" s="46">
        <v>46373</v>
      </c>
      <c r="AF18019" s="326"/>
    </row>
    <row r="18020" spans="1:32" x14ac:dyDescent="0.25">
      <c r="A18020" s="44" t="s">
        <v>29</v>
      </c>
      <c r="B18020" s="44" t="s">
        <v>12659</v>
      </c>
      <c r="C18020" s="45" t="s">
        <v>12667</v>
      </c>
      <c r="D18020" s="46" t="s">
        <v>13037</v>
      </c>
      <c r="E18020" s="46">
        <v>46373</v>
      </c>
      <c r="AF18020" s="326"/>
    </row>
    <row r="18021" spans="1:32" x14ac:dyDescent="0.25">
      <c r="A18021" s="44" t="s">
        <v>29</v>
      </c>
      <c r="B18021" s="92" t="s">
        <v>13084</v>
      </c>
      <c r="C18021" s="93" t="s">
        <v>13054</v>
      </c>
      <c r="D18021" s="93" t="s">
        <v>1250</v>
      </c>
      <c r="E18021" s="94">
        <v>47208</v>
      </c>
      <c r="F18021" s="93"/>
      <c r="G18021" s="93"/>
      <c r="H18021" s="93"/>
      <c r="I18021" s="99"/>
      <c r="J18021" s="99"/>
      <c r="K18021" s="99"/>
      <c r="L18021" s="99"/>
      <c r="M18021" s="99"/>
      <c r="N18021" s="99"/>
      <c r="O18021" s="99"/>
      <c r="P18021" s="99"/>
      <c r="Q18021" s="99"/>
      <c r="R18021" s="99"/>
      <c r="S18021" s="99"/>
      <c r="T18021" s="99"/>
      <c r="U18021" s="99"/>
      <c r="V18021" s="99"/>
      <c r="W18021" s="99"/>
      <c r="X18021" s="99"/>
      <c r="Y18021" s="99"/>
      <c r="Z18021" s="99"/>
      <c r="AF18021" s="326"/>
    </row>
    <row r="18022" spans="1:32" x14ac:dyDescent="0.25">
      <c r="A18022" s="44" t="s">
        <v>29</v>
      </c>
      <c r="B18022" s="44" t="s">
        <v>4580</v>
      </c>
      <c r="C18022" s="45" t="s">
        <v>4581</v>
      </c>
      <c r="D18022" s="45" t="s">
        <v>10697</v>
      </c>
      <c r="E18022" s="45" t="s">
        <v>5471</v>
      </c>
      <c r="F18022" s="93"/>
      <c r="G18022" s="93"/>
      <c r="H18022" s="93"/>
      <c r="I18022" s="99"/>
      <c r="J18022" s="99"/>
      <c r="K18022" s="99"/>
      <c r="L18022" s="99"/>
      <c r="M18022" s="99"/>
      <c r="N18022" s="99"/>
      <c r="O18022" s="99"/>
      <c r="P18022" s="99"/>
      <c r="Q18022" s="99"/>
      <c r="R18022" s="99"/>
      <c r="S18022" s="99"/>
      <c r="T18022" s="99"/>
      <c r="U18022" s="99"/>
      <c r="V18022" s="99"/>
      <c r="W18022" s="99"/>
      <c r="X18022" s="99"/>
      <c r="Y18022" s="99"/>
      <c r="Z18022" s="99"/>
      <c r="AF18022" s="326"/>
    </row>
    <row r="18023" spans="1:32" x14ac:dyDescent="0.25">
      <c r="A18023" s="99" t="s">
        <v>1803</v>
      </c>
      <c r="B18023" s="92" t="s">
        <v>1793</v>
      </c>
      <c r="C18023" s="93" t="s">
        <v>6091</v>
      </c>
      <c r="D18023" s="93" t="s">
        <v>1802</v>
      </c>
      <c r="E18023" s="112">
        <v>46387</v>
      </c>
      <c r="F18023" s="93"/>
      <c r="G18023" s="93"/>
      <c r="H18023" s="93"/>
      <c r="I18023" s="99"/>
      <c r="J18023" s="99"/>
      <c r="K18023" s="99"/>
      <c r="L18023" s="44"/>
      <c r="M18023" s="44"/>
      <c r="N18023" s="99"/>
      <c r="O18023" s="99"/>
      <c r="P18023" s="99"/>
      <c r="Q18023" s="99"/>
      <c r="R18023" s="99"/>
      <c r="S18023" s="99"/>
      <c r="T18023" s="99"/>
      <c r="U18023" s="99"/>
      <c r="V18023" s="99"/>
      <c r="W18023" s="99"/>
      <c r="X18023" s="99"/>
      <c r="Y18023" s="99"/>
      <c r="Z18023" s="99"/>
      <c r="AA18023" s="380"/>
      <c r="AF18023" s="326"/>
    </row>
    <row r="18024" spans="1:32" x14ac:dyDescent="0.25">
      <c r="A18024" s="44" t="s">
        <v>1803</v>
      </c>
      <c r="B18024" s="44" t="s">
        <v>5447</v>
      </c>
      <c r="C18024" s="45">
        <v>240804</v>
      </c>
      <c r="D18024" s="45" t="s">
        <v>12340</v>
      </c>
      <c r="E18024" s="45" t="s">
        <v>12234</v>
      </c>
      <c r="AF18024" s="326"/>
    </row>
    <row r="18025" spans="1:32" x14ac:dyDescent="0.3">
      <c r="A18025" s="372" t="s">
        <v>12093</v>
      </c>
      <c r="B18025" s="372" t="s">
        <v>12354</v>
      </c>
      <c r="C18025" s="125" t="s">
        <v>12187</v>
      </c>
      <c r="D18025" s="32" t="s">
        <v>20621</v>
      </c>
      <c r="E18025" s="125" t="s">
        <v>5239</v>
      </c>
      <c r="F18025" s="125" t="s">
        <v>1237</v>
      </c>
      <c r="G18025" s="125" t="s">
        <v>1237</v>
      </c>
      <c r="AF18025" s="326"/>
    </row>
    <row r="18026" spans="1:32" x14ac:dyDescent="0.25">
      <c r="A18026" s="57" t="s">
        <v>457</v>
      </c>
      <c r="B18026" s="92" t="s">
        <v>3862</v>
      </c>
      <c r="C18026" s="93" t="s">
        <v>3860</v>
      </c>
      <c r="D18026" s="93" t="s">
        <v>3861</v>
      </c>
      <c r="E18026" s="94">
        <v>46203</v>
      </c>
      <c r="F18026" s="93"/>
      <c r="G18026" s="93"/>
      <c r="H18026" s="93"/>
      <c r="I18026" s="99"/>
      <c r="J18026" s="99"/>
      <c r="K18026" s="99"/>
      <c r="L18026" s="44"/>
      <c r="M18026" s="44"/>
      <c r="N18026" s="99"/>
      <c r="O18026" s="99"/>
      <c r="P18026" s="99"/>
      <c r="Q18026" s="99"/>
      <c r="R18026" s="99"/>
      <c r="S18026" s="99"/>
      <c r="T18026" s="99"/>
      <c r="U18026" s="99"/>
      <c r="V18026" s="99"/>
      <c r="W18026" s="99"/>
      <c r="X18026" s="99"/>
      <c r="Y18026" s="99"/>
      <c r="Z18026" s="99"/>
      <c r="AA18026" s="380"/>
      <c r="AF18026" s="326"/>
    </row>
    <row r="18027" spans="1:32" x14ac:dyDescent="0.25">
      <c r="A18027" s="44" t="s">
        <v>457</v>
      </c>
      <c r="B18027" s="44" t="s">
        <v>20342</v>
      </c>
      <c r="C18027" s="45" t="s">
        <v>10493</v>
      </c>
      <c r="D18027" s="32" t="s">
        <v>12570</v>
      </c>
      <c r="E18027" s="46">
        <v>46387</v>
      </c>
      <c r="AF18027" s="326"/>
    </row>
    <row r="18028" spans="1:32" x14ac:dyDescent="0.25">
      <c r="A18028" s="44" t="s">
        <v>19909</v>
      </c>
      <c r="B18028" s="44" t="s">
        <v>11296</v>
      </c>
      <c r="C18028" s="45">
        <v>240402</v>
      </c>
      <c r="D18028" s="45" t="s">
        <v>12340</v>
      </c>
      <c r="E18028" s="45" t="s">
        <v>5311</v>
      </c>
      <c r="AF18028" s="326"/>
    </row>
    <row r="18029" spans="1:32" x14ac:dyDescent="0.25">
      <c r="A18029" s="44" t="s">
        <v>19909</v>
      </c>
      <c r="B18029" s="44" t="s">
        <v>5447</v>
      </c>
      <c r="C18029" s="45">
        <v>240804</v>
      </c>
      <c r="D18029" s="45" t="s">
        <v>12340</v>
      </c>
      <c r="E18029" s="45" t="s">
        <v>12234</v>
      </c>
      <c r="AF18029" s="326"/>
    </row>
    <row r="18030" spans="1:32" x14ac:dyDescent="0.25">
      <c r="A18030" s="44" t="s">
        <v>19910</v>
      </c>
      <c r="B18030" s="44" t="s">
        <v>18840</v>
      </c>
      <c r="C18030" s="45">
        <v>260202</v>
      </c>
      <c r="D18030" s="45" t="s">
        <v>12340</v>
      </c>
      <c r="E18030" s="45" t="s">
        <v>10021</v>
      </c>
      <c r="AF18030" s="326"/>
    </row>
    <row r="18031" spans="1:32" x14ac:dyDescent="0.25">
      <c r="A18031" s="44" t="s">
        <v>20269</v>
      </c>
      <c r="B18031" s="44" t="s">
        <v>20333</v>
      </c>
      <c r="C18031" s="45" t="s">
        <v>20334</v>
      </c>
      <c r="D18031" s="32" t="s">
        <v>12570</v>
      </c>
      <c r="E18031" s="46">
        <v>46538</v>
      </c>
      <c r="AF18031" s="326"/>
    </row>
    <row r="18032" spans="1:32" x14ac:dyDescent="0.3">
      <c r="A18032" s="92" t="s">
        <v>14020</v>
      </c>
      <c r="B18032" s="92" t="s">
        <v>14014</v>
      </c>
      <c r="C18032" s="349" t="s">
        <v>4995</v>
      </c>
      <c r="D18032" s="349" t="s">
        <v>14041</v>
      </c>
      <c r="E18032" s="351">
        <v>46752</v>
      </c>
      <c r="F18032" s="93"/>
      <c r="G18032" s="93"/>
      <c r="H18032" s="93"/>
      <c r="I18032" s="99"/>
      <c r="J18032" s="99"/>
      <c r="K18032" s="99"/>
      <c r="L18032" s="99"/>
      <c r="M18032" s="99"/>
      <c r="N18032" s="99"/>
      <c r="O18032" s="99"/>
      <c r="P18032" s="99"/>
      <c r="Q18032" s="99"/>
      <c r="R18032" s="99"/>
      <c r="S18032" s="99"/>
      <c r="T18032" s="99"/>
      <c r="U18032" s="99"/>
      <c r="V18032" s="99"/>
      <c r="W18032" s="99"/>
      <c r="X18032" s="99"/>
      <c r="Y18032" s="99"/>
      <c r="Z18032" s="99"/>
      <c r="AF18032" s="326"/>
    </row>
    <row r="18033" spans="1:32" ht="14.4" x14ac:dyDescent="0.3">
      <c r="A18033" s="385" t="s">
        <v>10509</v>
      </c>
      <c r="B18033" s="385" t="s">
        <v>1362</v>
      </c>
      <c r="C18033" s="387" t="s">
        <v>4995</v>
      </c>
      <c r="D18033" s="93" t="s">
        <v>5007</v>
      </c>
      <c r="E18033" s="389" t="s">
        <v>10500</v>
      </c>
      <c r="AF18033" s="326"/>
    </row>
    <row r="18034" spans="1:32" x14ac:dyDescent="0.25">
      <c r="A18034" s="44" t="s">
        <v>13504</v>
      </c>
      <c r="B18034" s="44" t="s">
        <v>13127</v>
      </c>
      <c r="C18034" s="45">
        <v>13.24</v>
      </c>
      <c r="D18034" s="45" t="s">
        <v>13565</v>
      </c>
      <c r="E18034" s="46">
        <v>47299</v>
      </c>
      <c r="F18034" s="45"/>
      <c r="G18034" s="93"/>
      <c r="H18034" s="93"/>
      <c r="I18034" s="99"/>
      <c r="J18034" s="99"/>
      <c r="K18034" s="99"/>
      <c r="L18034" s="99"/>
      <c r="M18034" s="99"/>
      <c r="N18034" s="99"/>
      <c r="O18034" s="99"/>
      <c r="P18034" s="99"/>
      <c r="Q18034" s="99"/>
      <c r="R18034" s="99"/>
      <c r="S18034" s="99"/>
      <c r="T18034" s="99"/>
      <c r="U18034" s="99"/>
      <c r="V18034" s="99"/>
      <c r="W18034" s="99"/>
      <c r="X18034" s="99"/>
      <c r="Y18034" s="99"/>
      <c r="Z18034" s="99"/>
      <c r="AF18034" s="326"/>
    </row>
    <row r="18035" spans="1:32" x14ac:dyDescent="0.25">
      <c r="A18035" s="44" t="s">
        <v>19911</v>
      </c>
      <c r="B18035" s="44" t="s">
        <v>2433</v>
      </c>
      <c r="C18035" s="45">
        <v>230105</v>
      </c>
      <c r="D18035" s="45" t="s">
        <v>12340</v>
      </c>
      <c r="E18035" s="45" t="s">
        <v>5580</v>
      </c>
      <c r="AF18035" s="326"/>
    </row>
    <row r="18036" spans="1:32" x14ac:dyDescent="0.25">
      <c r="A18036" s="44" t="s">
        <v>19911</v>
      </c>
      <c r="B18036" s="44" t="s">
        <v>5447</v>
      </c>
      <c r="C18036" s="45">
        <v>230807</v>
      </c>
      <c r="D18036" s="45" t="s">
        <v>12340</v>
      </c>
      <c r="E18036" s="45" t="s">
        <v>8966</v>
      </c>
      <c r="AF18036" s="326"/>
    </row>
    <row r="18037" spans="1:32" x14ac:dyDescent="0.25">
      <c r="A18037" s="44" t="s">
        <v>19911</v>
      </c>
      <c r="B18037" s="44" t="s">
        <v>3156</v>
      </c>
      <c r="C18037" s="45">
        <v>230904</v>
      </c>
      <c r="D18037" s="45" t="s">
        <v>12340</v>
      </c>
      <c r="E18037" s="45" t="s">
        <v>8524</v>
      </c>
      <c r="AF18037" s="326"/>
    </row>
    <row r="18038" spans="1:32" x14ac:dyDescent="0.25">
      <c r="A18038" s="44" t="s">
        <v>2721</v>
      </c>
      <c r="B18038" s="44" t="s">
        <v>20344</v>
      </c>
      <c r="C18038" s="45" t="s">
        <v>8813</v>
      </c>
      <c r="D18038" s="32" t="s">
        <v>12570</v>
      </c>
      <c r="E18038" s="46">
        <v>46387</v>
      </c>
      <c r="AF18038" s="326"/>
    </row>
    <row r="18039" spans="1:32" x14ac:dyDescent="0.25">
      <c r="A18039" s="57" t="s">
        <v>1170</v>
      </c>
      <c r="B18039" s="92" t="s">
        <v>3862</v>
      </c>
      <c r="C18039" s="93" t="s">
        <v>3860</v>
      </c>
      <c r="D18039" s="93" t="s">
        <v>3861</v>
      </c>
      <c r="E18039" s="94">
        <v>46203</v>
      </c>
      <c r="F18039" s="93"/>
      <c r="G18039" s="93"/>
      <c r="H18039" s="93"/>
      <c r="I18039" s="99"/>
      <c r="J18039" s="99"/>
      <c r="K18039" s="99"/>
      <c r="L18039" s="44"/>
      <c r="M18039" s="44"/>
      <c r="N18039" s="99"/>
      <c r="O18039" s="99"/>
      <c r="P18039" s="99"/>
      <c r="Q18039" s="99"/>
      <c r="R18039" s="99"/>
      <c r="S18039" s="99"/>
      <c r="T18039" s="99"/>
      <c r="U18039" s="99"/>
      <c r="V18039" s="99"/>
      <c r="W18039" s="99"/>
      <c r="X18039" s="99"/>
      <c r="Y18039" s="99"/>
      <c r="Z18039" s="99"/>
      <c r="AA18039" s="380"/>
      <c r="AF18039" s="326"/>
    </row>
    <row r="18040" spans="1:32" x14ac:dyDescent="0.25">
      <c r="A18040" s="44" t="s">
        <v>1170</v>
      </c>
      <c r="B18040" s="44" t="s">
        <v>11153</v>
      </c>
      <c r="C18040" s="45" t="s">
        <v>11262</v>
      </c>
      <c r="D18040" s="46" t="s">
        <v>13037</v>
      </c>
      <c r="E18040" s="46">
        <v>46191</v>
      </c>
      <c r="AF18040" s="326"/>
    </row>
    <row r="18041" spans="1:32" x14ac:dyDescent="0.25">
      <c r="A18041" s="103" t="s">
        <v>2884</v>
      </c>
      <c r="B18041" s="103" t="s">
        <v>2885</v>
      </c>
      <c r="C18041" s="147" t="s">
        <v>2561</v>
      </c>
      <c r="D18041" s="146" t="s">
        <v>10389</v>
      </c>
      <c r="E18041" s="116">
        <v>45535</v>
      </c>
      <c r="F18041" s="104"/>
      <c r="G18041" s="104"/>
      <c r="H18041" s="93"/>
      <c r="I18041" s="99"/>
      <c r="J18041" s="99"/>
      <c r="K18041" s="99"/>
      <c r="L18041" s="44"/>
      <c r="M18041" s="44"/>
      <c r="N18041" s="99"/>
      <c r="O18041" s="99"/>
      <c r="P18041" s="99"/>
      <c r="Q18041" s="99"/>
      <c r="R18041" s="99"/>
      <c r="S18041" s="99"/>
      <c r="T18041" s="99"/>
      <c r="U18041" s="99"/>
      <c r="V18041" s="99"/>
      <c r="W18041" s="99"/>
      <c r="X18041" s="99"/>
      <c r="Y18041" s="99"/>
      <c r="Z18041" s="99"/>
      <c r="AF18041" s="326"/>
    </row>
    <row r="18042" spans="1:32" x14ac:dyDescent="0.25">
      <c r="A18042" s="57" t="s">
        <v>2884</v>
      </c>
      <c r="B18042" s="92" t="s">
        <v>3862</v>
      </c>
      <c r="C18042" s="93" t="s">
        <v>3860</v>
      </c>
      <c r="D18042" s="93" t="s">
        <v>3861</v>
      </c>
      <c r="E18042" s="94">
        <v>46203</v>
      </c>
      <c r="F18042" s="93"/>
      <c r="G18042" s="93"/>
      <c r="H18042" s="93"/>
      <c r="I18042" s="99"/>
      <c r="J18042" s="99"/>
      <c r="K18042" s="99"/>
      <c r="L18042" s="44"/>
      <c r="M18042" s="44"/>
      <c r="N18042" s="99"/>
      <c r="O18042" s="99"/>
      <c r="P18042" s="99"/>
      <c r="Q18042" s="99"/>
      <c r="R18042" s="99"/>
      <c r="S18042" s="99"/>
      <c r="T18042" s="99"/>
      <c r="U18042" s="99"/>
      <c r="V18042" s="99"/>
      <c r="W18042" s="99"/>
      <c r="X18042" s="99"/>
      <c r="Y18042" s="99"/>
      <c r="Z18042" s="99"/>
      <c r="AA18042" s="380"/>
      <c r="AF18042" s="326"/>
    </row>
    <row r="18043" spans="1:32" x14ac:dyDescent="0.25">
      <c r="A18043" s="44" t="s">
        <v>5730</v>
      </c>
      <c r="B18043" s="44" t="s">
        <v>5447</v>
      </c>
      <c r="C18043" s="45">
        <v>250802</v>
      </c>
      <c r="D18043" s="45" t="s">
        <v>12340</v>
      </c>
      <c r="E18043" s="45" t="s">
        <v>10682</v>
      </c>
      <c r="AF18043" s="326"/>
    </row>
    <row r="18044" spans="1:32" x14ac:dyDescent="0.25">
      <c r="A18044" s="57" t="s">
        <v>3841</v>
      </c>
      <c r="B18044" s="92" t="s">
        <v>3862</v>
      </c>
      <c r="C18044" s="93" t="s">
        <v>3860</v>
      </c>
      <c r="D18044" s="93" t="s">
        <v>3861</v>
      </c>
      <c r="E18044" s="94">
        <v>46203</v>
      </c>
      <c r="F18044" s="93"/>
      <c r="G18044" s="93"/>
      <c r="H18044" s="93"/>
      <c r="I18044" s="99"/>
      <c r="J18044" s="99"/>
      <c r="K18044" s="99"/>
      <c r="L18044" s="44"/>
      <c r="M18044" s="44"/>
      <c r="N18044" s="99"/>
      <c r="O18044" s="99"/>
      <c r="P18044" s="99"/>
      <c r="Q18044" s="99"/>
      <c r="R18044" s="99"/>
      <c r="S18044" s="99"/>
      <c r="T18044" s="99"/>
      <c r="U18044" s="99"/>
      <c r="V18044" s="99"/>
      <c r="W18044" s="99"/>
      <c r="X18044" s="99"/>
      <c r="Y18044" s="99"/>
      <c r="Z18044" s="99"/>
      <c r="AA18044" s="380"/>
      <c r="AF18044" s="326"/>
    </row>
    <row r="18045" spans="1:32" x14ac:dyDescent="0.25">
      <c r="A18045" s="44" t="s">
        <v>3841</v>
      </c>
      <c r="B18045" s="44" t="s">
        <v>13127</v>
      </c>
      <c r="C18045" s="45">
        <v>13.24</v>
      </c>
      <c r="D18045" s="45" t="s">
        <v>13565</v>
      </c>
      <c r="E18045" s="46">
        <v>47299</v>
      </c>
      <c r="F18045" s="45"/>
      <c r="G18045" s="93"/>
      <c r="H18045" s="93"/>
      <c r="I18045" s="99"/>
      <c r="J18045" s="99"/>
      <c r="K18045" s="99"/>
      <c r="L18045" s="99"/>
      <c r="M18045" s="99"/>
      <c r="N18045" s="99"/>
      <c r="O18045" s="99"/>
      <c r="P18045" s="99"/>
      <c r="Q18045" s="99"/>
      <c r="R18045" s="99"/>
      <c r="S18045" s="99"/>
      <c r="T18045" s="99"/>
      <c r="U18045" s="99"/>
      <c r="V18045" s="99"/>
      <c r="W18045" s="99"/>
      <c r="X18045" s="99"/>
      <c r="Y18045" s="99"/>
      <c r="Z18045" s="99"/>
      <c r="AF18045" s="326"/>
    </row>
    <row r="18046" spans="1:32" x14ac:dyDescent="0.25">
      <c r="A18046" s="44" t="s">
        <v>3841</v>
      </c>
      <c r="B18046" s="44" t="s">
        <v>13126</v>
      </c>
      <c r="C18046" s="45">
        <v>14.23</v>
      </c>
      <c r="D18046" s="45" t="s">
        <v>13565</v>
      </c>
      <c r="E18046" s="46">
        <v>46934</v>
      </c>
      <c r="F18046" s="45"/>
      <c r="G18046" s="93"/>
      <c r="H18046" s="93"/>
      <c r="I18046" s="99"/>
      <c r="J18046" s="99"/>
      <c r="K18046" s="99"/>
      <c r="L18046" s="99"/>
      <c r="M18046" s="99"/>
      <c r="N18046" s="99"/>
      <c r="O18046" s="99"/>
      <c r="P18046" s="99"/>
      <c r="Q18046" s="99"/>
      <c r="R18046" s="99"/>
      <c r="S18046" s="99"/>
      <c r="T18046" s="99"/>
      <c r="U18046" s="99"/>
      <c r="V18046" s="99"/>
      <c r="W18046" s="99"/>
      <c r="X18046" s="99"/>
      <c r="Y18046" s="99"/>
      <c r="Z18046" s="99"/>
      <c r="AF18046" s="326"/>
    </row>
    <row r="18047" spans="1:32" x14ac:dyDescent="0.25">
      <c r="A18047" s="44" t="s">
        <v>3841</v>
      </c>
      <c r="B18047" s="44" t="s">
        <v>13145</v>
      </c>
      <c r="C18047" s="45">
        <v>20.239999999999998</v>
      </c>
      <c r="D18047" s="45" t="s">
        <v>13565</v>
      </c>
      <c r="E18047" s="46">
        <v>47299</v>
      </c>
      <c r="F18047" s="45"/>
      <c r="G18047" s="93"/>
      <c r="H18047" s="93"/>
      <c r="I18047" s="99"/>
      <c r="J18047" s="99"/>
      <c r="K18047" s="99"/>
      <c r="L18047" s="99"/>
      <c r="M18047" s="99"/>
      <c r="N18047" s="99"/>
      <c r="O18047" s="99"/>
      <c r="P18047" s="99"/>
      <c r="Q18047" s="99"/>
      <c r="R18047" s="99"/>
      <c r="S18047" s="99"/>
      <c r="T18047" s="99"/>
      <c r="U18047" s="99"/>
      <c r="V18047" s="99"/>
      <c r="W18047" s="99"/>
      <c r="X18047" s="99"/>
      <c r="Y18047" s="99"/>
      <c r="Z18047" s="99"/>
      <c r="AF18047" s="326"/>
    </row>
    <row r="18048" spans="1:32" x14ac:dyDescent="0.25">
      <c r="A18048" s="44" t="s">
        <v>3841</v>
      </c>
      <c r="B18048" s="44" t="s">
        <v>13119</v>
      </c>
      <c r="C18048" s="45">
        <v>22.24</v>
      </c>
      <c r="D18048" s="45" t="s">
        <v>13565</v>
      </c>
      <c r="E18048" s="46">
        <v>47299</v>
      </c>
      <c r="F18048" s="45"/>
      <c r="G18048" s="93"/>
      <c r="H18048" s="93"/>
      <c r="I18048" s="99"/>
      <c r="J18048" s="99"/>
      <c r="K18048" s="99"/>
      <c r="L18048" s="99"/>
      <c r="M18048" s="99"/>
      <c r="N18048" s="99"/>
      <c r="O18048" s="99"/>
      <c r="P18048" s="99"/>
      <c r="Q18048" s="99"/>
      <c r="R18048" s="99"/>
      <c r="S18048" s="99"/>
      <c r="T18048" s="99"/>
      <c r="U18048" s="99"/>
      <c r="V18048" s="99"/>
      <c r="W18048" s="99"/>
      <c r="X18048" s="99"/>
      <c r="Y18048" s="99"/>
      <c r="Z18048" s="99"/>
      <c r="AF18048" s="326"/>
    </row>
    <row r="18049" spans="1:32" x14ac:dyDescent="0.25">
      <c r="A18049" s="44" t="s">
        <v>3841</v>
      </c>
      <c r="B18049" s="44" t="s">
        <v>10031</v>
      </c>
      <c r="C18049" s="45">
        <v>240101</v>
      </c>
      <c r="D18049" s="45" t="s">
        <v>12340</v>
      </c>
      <c r="E18049" s="45" t="s">
        <v>10032</v>
      </c>
      <c r="AF18049" s="326"/>
    </row>
    <row r="18050" spans="1:32" x14ac:dyDescent="0.25">
      <c r="A18050" s="44" t="s">
        <v>3841</v>
      </c>
      <c r="B18050" s="44" t="s">
        <v>11296</v>
      </c>
      <c r="C18050" s="45">
        <v>240402</v>
      </c>
      <c r="D18050" s="45" t="s">
        <v>12340</v>
      </c>
      <c r="E18050" s="45" t="s">
        <v>5311</v>
      </c>
      <c r="AF18050" s="326"/>
    </row>
    <row r="18051" spans="1:32" x14ac:dyDescent="0.25">
      <c r="A18051" s="44" t="s">
        <v>3841</v>
      </c>
      <c r="B18051" s="44" t="s">
        <v>5447</v>
      </c>
      <c r="C18051" s="45">
        <v>250802</v>
      </c>
      <c r="D18051" s="45" t="s">
        <v>12340</v>
      </c>
      <c r="E18051" s="45" t="s">
        <v>10682</v>
      </c>
      <c r="AF18051" s="326"/>
    </row>
    <row r="18052" spans="1:32" x14ac:dyDescent="0.25">
      <c r="A18052" s="44" t="s">
        <v>4251</v>
      </c>
      <c r="B18052" s="44" t="s">
        <v>1945</v>
      </c>
      <c r="C18052" s="45" t="s">
        <v>10808</v>
      </c>
      <c r="D18052" s="46" t="s">
        <v>13037</v>
      </c>
      <c r="E18052" s="46">
        <v>46445</v>
      </c>
      <c r="AF18052" s="326"/>
    </row>
    <row r="18053" spans="1:32" x14ac:dyDescent="0.25">
      <c r="A18053" s="44" t="s">
        <v>4251</v>
      </c>
      <c r="B18053" s="44" t="s">
        <v>1945</v>
      </c>
      <c r="C18053" s="45" t="s">
        <v>10808</v>
      </c>
      <c r="D18053" s="46" t="s">
        <v>13037</v>
      </c>
      <c r="E18053" s="46">
        <v>46445</v>
      </c>
      <c r="AF18053" s="326"/>
    </row>
    <row r="18054" spans="1:32" x14ac:dyDescent="0.25">
      <c r="A18054" s="44" t="s">
        <v>4251</v>
      </c>
      <c r="B18054" s="44" t="s">
        <v>12659</v>
      </c>
      <c r="C18054" s="45" t="s">
        <v>12668</v>
      </c>
      <c r="D18054" s="46" t="s">
        <v>13037</v>
      </c>
      <c r="E18054" s="46">
        <v>46373</v>
      </c>
      <c r="AF18054" s="326"/>
    </row>
    <row r="18055" spans="1:32" x14ac:dyDescent="0.25">
      <c r="A18055" s="44" t="s">
        <v>4251</v>
      </c>
      <c r="B18055" s="44" t="s">
        <v>12659</v>
      </c>
      <c r="C18055" s="45" t="s">
        <v>12668</v>
      </c>
      <c r="D18055" s="46" t="s">
        <v>13037</v>
      </c>
      <c r="E18055" s="46">
        <v>46373</v>
      </c>
      <c r="AF18055" s="326"/>
    </row>
    <row r="18056" spans="1:32" x14ac:dyDescent="0.25">
      <c r="A18056" s="44" t="s">
        <v>2722</v>
      </c>
      <c r="B18056" s="44" t="s">
        <v>20344</v>
      </c>
      <c r="C18056" s="45" t="s">
        <v>8813</v>
      </c>
      <c r="D18056" s="32" t="s">
        <v>12570</v>
      </c>
      <c r="E18056" s="46">
        <v>46387</v>
      </c>
      <c r="AF18056" s="326"/>
    </row>
    <row r="18057" spans="1:32" x14ac:dyDescent="0.25">
      <c r="A18057" s="44" t="s">
        <v>15</v>
      </c>
      <c r="B18057" s="44" t="s">
        <v>1969</v>
      </c>
      <c r="C18057" s="45" t="s">
        <v>7728</v>
      </c>
      <c r="D18057" s="46" t="s">
        <v>13037</v>
      </c>
      <c r="E18057" s="46">
        <v>46193</v>
      </c>
      <c r="AF18057" s="326"/>
    </row>
    <row r="18058" spans="1:32" x14ac:dyDescent="0.25">
      <c r="A18058" s="44" t="s">
        <v>15</v>
      </c>
      <c r="B18058" s="44" t="s">
        <v>1969</v>
      </c>
      <c r="C18058" s="45" t="s">
        <v>7728</v>
      </c>
      <c r="D18058" s="46" t="s">
        <v>13037</v>
      </c>
      <c r="E18058" s="46">
        <v>46193</v>
      </c>
      <c r="AF18058" s="326"/>
    </row>
    <row r="18059" spans="1:32" x14ac:dyDescent="0.25">
      <c r="A18059" s="44" t="s">
        <v>10432</v>
      </c>
      <c r="B18059" s="103" t="s">
        <v>1809</v>
      </c>
      <c r="C18059" s="147" t="s">
        <v>2609</v>
      </c>
      <c r="D18059" s="147" t="s">
        <v>2582</v>
      </c>
      <c r="E18059" s="116">
        <v>45473</v>
      </c>
      <c r="F18059" s="93"/>
      <c r="G18059" s="93"/>
      <c r="H18059" s="93"/>
      <c r="I18059" s="99"/>
      <c r="J18059" s="99"/>
      <c r="K18059" s="99"/>
      <c r="L18059" s="99"/>
      <c r="M18059" s="99"/>
      <c r="N18059" s="99"/>
      <c r="O18059" s="99"/>
      <c r="P18059" s="99"/>
      <c r="Q18059" s="99"/>
      <c r="R18059" s="99"/>
      <c r="S18059" s="99"/>
      <c r="T18059" s="99"/>
      <c r="U18059" s="99"/>
      <c r="V18059" s="99"/>
      <c r="W18059" s="99"/>
      <c r="X18059" s="99"/>
      <c r="Y18059" s="99"/>
      <c r="Z18059" s="99"/>
      <c r="AF18059" s="326"/>
    </row>
    <row r="18060" spans="1:32" x14ac:dyDescent="0.25">
      <c r="A18060" s="44" t="s">
        <v>10432</v>
      </c>
      <c r="B18060" s="44" t="s">
        <v>20342</v>
      </c>
      <c r="C18060" s="45" t="s">
        <v>10493</v>
      </c>
      <c r="D18060" s="32" t="s">
        <v>12570</v>
      </c>
      <c r="E18060" s="46">
        <v>46387</v>
      </c>
      <c r="AF18060" s="326"/>
    </row>
    <row r="18061" spans="1:32" x14ac:dyDescent="0.25">
      <c r="A18061" s="44" t="s">
        <v>10432</v>
      </c>
      <c r="B18061" s="92" t="s">
        <v>13084</v>
      </c>
      <c r="C18061" s="93" t="s">
        <v>13054</v>
      </c>
      <c r="D18061" s="93" t="s">
        <v>1250</v>
      </c>
      <c r="E18061" s="94">
        <v>47208</v>
      </c>
      <c r="F18061" s="93"/>
      <c r="G18061" s="93"/>
      <c r="H18061" s="93"/>
      <c r="I18061" s="99"/>
      <c r="J18061" s="99"/>
      <c r="K18061" s="99"/>
      <c r="L18061" s="99"/>
      <c r="M18061" s="99"/>
      <c r="N18061" s="99"/>
      <c r="O18061" s="99"/>
      <c r="P18061" s="99"/>
      <c r="Q18061" s="99"/>
      <c r="R18061" s="99"/>
      <c r="S18061" s="99"/>
      <c r="T18061" s="99"/>
      <c r="U18061" s="99"/>
      <c r="V18061" s="99"/>
      <c r="W18061" s="99"/>
      <c r="X18061" s="99"/>
      <c r="Y18061" s="99"/>
      <c r="Z18061" s="99"/>
      <c r="AF18061" s="326"/>
    </row>
    <row r="18062" spans="1:32" x14ac:dyDescent="0.25">
      <c r="A18062" s="44" t="s">
        <v>13824</v>
      </c>
      <c r="B18062" s="44" t="s">
        <v>5447</v>
      </c>
      <c r="C18062" s="45">
        <v>240804</v>
      </c>
      <c r="D18062" s="45" t="s">
        <v>12340</v>
      </c>
      <c r="E18062" s="45" t="s">
        <v>12234</v>
      </c>
      <c r="AF18062" s="326"/>
    </row>
    <row r="18063" spans="1:32" x14ac:dyDescent="0.25">
      <c r="A18063" s="44" t="s">
        <v>10354</v>
      </c>
      <c r="B18063" s="92" t="s">
        <v>10390</v>
      </c>
      <c r="C18063" s="56" t="s">
        <v>10120</v>
      </c>
      <c r="D18063" s="146" t="s">
        <v>10389</v>
      </c>
      <c r="E18063" s="107">
        <v>45838</v>
      </c>
      <c r="F18063" s="93"/>
      <c r="G18063" s="93"/>
      <c r="H18063" s="93"/>
      <c r="I18063" s="99"/>
      <c r="J18063" s="99"/>
      <c r="K18063" s="99"/>
      <c r="L18063" s="44"/>
      <c r="M18063" s="44"/>
      <c r="N18063" s="99"/>
      <c r="O18063" s="99"/>
      <c r="P18063" s="99"/>
      <c r="Q18063" s="99"/>
      <c r="R18063" s="99"/>
      <c r="S18063" s="99"/>
      <c r="T18063" s="99"/>
      <c r="U18063" s="99"/>
      <c r="V18063" s="99"/>
      <c r="W18063" s="99"/>
      <c r="X18063" s="99"/>
      <c r="Y18063" s="99"/>
      <c r="Z18063" s="99"/>
      <c r="AF18063" s="326"/>
    </row>
    <row r="18064" spans="1:32" x14ac:dyDescent="0.25">
      <c r="A18064" s="44" t="s">
        <v>19912</v>
      </c>
      <c r="B18064" s="44" t="s">
        <v>3160</v>
      </c>
      <c r="C18064" s="45">
        <v>230901</v>
      </c>
      <c r="D18064" s="45" t="s">
        <v>12340</v>
      </c>
      <c r="E18064" s="45" t="s">
        <v>8524</v>
      </c>
      <c r="AF18064" s="326"/>
    </row>
    <row r="18065" spans="1:32" x14ac:dyDescent="0.25">
      <c r="A18065" s="44" t="s">
        <v>11757</v>
      </c>
      <c r="B18065" s="44" t="s">
        <v>10031</v>
      </c>
      <c r="C18065" s="45">
        <v>240101</v>
      </c>
      <c r="D18065" s="45" t="s">
        <v>12340</v>
      </c>
      <c r="E18065" s="45" t="s">
        <v>10032</v>
      </c>
      <c r="AF18065" s="326"/>
    </row>
    <row r="18066" spans="1:32" x14ac:dyDescent="0.25">
      <c r="A18066" s="44" t="s">
        <v>9767</v>
      </c>
      <c r="B18066" s="44" t="s">
        <v>15891</v>
      </c>
      <c r="C18066" s="45" t="s">
        <v>7167</v>
      </c>
      <c r="D18066" s="93" t="s">
        <v>3876</v>
      </c>
      <c r="E18066" s="359">
        <f>DATE(2027,2,3)</f>
        <v>46421</v>
      </c>
      <c r="F18066" s="93"/>
      <c r="G18066" s="93"/>
      <c r="H18066" s="93"/>
      <c r="I18066" s="99"/>
      <c r="J18066" s="99"/>
      <c r="K18066" s="99"/>
      <c r="L18066" s="99"/>
      <c r="M18066" s="99"/>
      <c r="N18066" s="99"/>
      <c r="O18066" s="99"/>
      <c r="P18066" s="99"/>
      <c r="Q18066" s="99"/>
      <c r="R18066" s="99"/>
      <c r="S18066" s="99"/>
      <c r="T18066" s="99"/>
      <c r="U18066" s="99"/>
      <c r="V18066" s="99"/>
      <c r="W18066" s="99"/>
      <c r="X18066" s="99"/>
      <c r="Y18066" s="99"/>
      <c r="Z18066" s="99"/>
      <c r="AF18066" s="326"/>
    </row>
    <row r="18067" spans="1:32" x14ac:dyDescent="0.25">
      <c r="A18067" s="100" t="s">
        <v>3570</v>
      </c>
      <c r="B18067" s="92" t="s">
        <v>3574</v>
      </c>
      <c r="C18067" s="93" t="s">
        <v>3575</v>
      </c>
      <c r="D18067" s="93" t="s">
        <v>1250</v>
      </c>
      <c r="E18067" s="94">
        <v>46496</v>
      </c>
      <c r="F18067" s="93"/>
      <c r="G18067" s="93"/>
      <c r="H18067" s="93"/>
      <c r="I18067" s="99"/>
      <c r="J18067" s="99"/>
      <c r="K18067" s="99"/>
      <c r="L18067" s="44"/>
      <c r="M18067" s="44"/>
      <c r="N18067" s="99"/>
      <c r="O18067" s="99"/>
      <c r="P18067" s="99"/>
      <c r="Q18067" s="99"/>
      <c r="R18067" s="99"/>
      <c r="S18067" s="99"/>
      <c r="T18067" s="99"/>
      <c r="U18067" s="99"/>
      <c r="V18067" s="99"/>
      <c r="W18067" s="99"/>
      <c r="X18067" s="99"/>
      <c r="Y18067" s="99"/>
      <c r="Z18067" s="99"/>
      <c r="AF18067" s="326"/>
    </row>
    <row r="18068" spans="1:32" x14ac:dyDescent="0.25">
      <c r="A18068" s="100" t="s">
        <v>3570</v>
      </c>
      <c r="B18068" s="131" t="s">
        <v>1461</v>
      </c>
      <c r="C18068" s="96" t="s">
        <v>6248</v>
      </c>
      <c r="D18068" s="96" t="s">
        <v>1250</v>
      </c>
      <c r="E18068" s="112">
        <v>46166</v>
      </c>
      <c r="F18068" s="93"/>
      <c r="G18068" s="93"/>
      <c r="H18068" s="93"/>
      <c r="I18068" s="99"/>
      <c r="J18068" s="99"/>
      <c r="K18068" s="99"/>
      <c r="L18068" s="44"/>
      <c r="M18068" s="44"/>
      <c r="N18068" s="99"/>
      <c r="O18068" s="99"/>
      <c r="P18068" s="99"/>
      <c r="Q18068" s="99"/>
      <c r="R18068" s="99"/>
      <c r="S18068" s="99"/>
      <c r="T18068" s="99"/>
      <c r="U18068" s="99"/>
      <c r="V18068" s="99"/>
      <c r="W18068" s="99"/>
      <c r="X18068" s="99"/>
      <c r="Y18068" s="99"/>
      <c r="Z18068" s="99"/>
      <c r="AA18068" s="380"/>
      <c r="AF18068" s="326"/>
    </row>
    <row r="18069" spans="1:32" x14ac:dyDescent="0.25">
      <c r="A18069" s="44" t="s">
        <v>17447</v>
      </c>
      <c r="B18069" s="44" t="s">
        <v>20332</v>
      </c>
      <c r="C18069" s="45" t="s">
        <v>5777</v>
      </c>
      <c r="D18069" s="32" t="s">
        <v>12570</v>
      </c>
      <c r="E18069" s="46">
        <v>46599</v>
      </c>
      <c r="AF18069" s="326"/>
    </row>
    <row r="18070" spans="1:32" x14ac:dyDescent="0.25">
      <c r="A18070" s="44" t="s">
        <v>17447</v>
      </c>
      <c r="B18070" s="44" t="s">
        <v>20388</v>
      </c>
      <c r="C18070" s="45" t="s">
        <v>17463</v>
      </c>
      <c r="D18070" s="32" t="s">
        <v>12570</v>
      </c>
      <c r="E18070" s="46">
        <v>46265</v>
      </c>
      <c r="AF18070" s="326"/>
    </row>
    <row r="18071" spans="1:32" x14ac:dyDescent="0.3">
      <c r="A18071" s="372" t="s">
        <v>13958</v>
      </c>
      <c r="B18071" s="372" t="s">
        <v>14348</v>
      </c>
      <c r="C18071" s="125" t="s">
        <v>14349</v>
      </c>
      <c r="D18071" s="32" t="s">
        <v>20621</v>
      </c>
      <c r="E18071" s="125" t="s">
        <v>13567</v>
      </c>
      <c r="F18071" s="125" t="s">
        <v>1237</v>
      </c>
      <c r="G18071" s="125" t="s">
        <v>1237</v>
      </c>
      <c r="AF18071" s="326"/>
    </row>
    <row r="18072" spans="1:32" x14ac:dyDescent="0.25">
      <c r="A18072" s="44" t="s">
        <v>13825</v>
      </c>
      <c r="B18072" s="44" t="s">
        <v>18828</v>
      </c>
      <c r="C18072" s="45">
        <v>25010501</v>
      </c>
      <c r="D18072" s="45" t="s">
        <v>12340</v>
      </c>
      <c r="E18072" s="45" t="s">
        <v>13567</v>
      </c>
      <c r="AF18072" s="326"/>
    </row>
    <row r="18073" spans="1:32" x14ac:dyDescent="0.25">
      <c r="A18073" s="44" t="s">
        <v>13825</v>
      </c>
      <c r="B18073" s="44" t="s">
        <v>5442</v>
      </c>
      <c r="C18073" s="45">
        <v>25010502</v>
      </c>
      <c r="D18073" s="45" t="s">
        <v>12340</v>
      </c>
      <c r="E18073" s="45" t="s">
        <v>13567</v>
      </c>
      <c r="AF18073" s="326"/>
    </row>
    <row r="18074" spans="1:32" x14ac:dyDescent="0.25">
      <c r="A18074" s="44" t="s">
        <v>19913</v>
      </c>
      <c r="B18074" s="44" t="s">
        <v>5639</v>
      </c>
      <c r="C18074" s="45">
        <v>23010401</v>
      </c>
      <c r="D18074" s="45" t="s">
        <v>12340</v>
      </c>
      <c r="E18074" s="45" t="s">
        <v>5640</v>
      </c>
      <c r="AF18074" s="326"/>
    </row>
    <row r="18075" spans="1:32" x14ac:dyDescent="0.25">
      <c r="A18075" s="44" t="s">
        <v>19913</v>
      </c>
      <c r="B18075" s="44" t="s">
        <v>3597</v>
      </c>
      <c r="C18075" s="45">
        <v>250503</v>
      </c>
      <c r="D18075" s="45" t="s">
        <v>12340</v>
      </c>
      <c r="E18075" s="45" t="s">
        <v>16904</v>
      </c>
      <c r="AF18075" s="326"/>
    </row>
    <row r="18076" spans="1:32" x14ac:dyDescent="0.25">
      <c r="A18076" s="44" t="s">
        <v>19913</v>
      </c>
      <c r="B18076" s="44" t="s">
        <v>3298</v>
      </c>
      <c r="C18076" s="45">
        <v>23010402</v>
      </c>
      <c r="D18076" s="45" t="s">
        <v>12340</v>
      </c>
      <c r="E18076" s="45" t="s">
        <v>5640</v>
      </c>
      <c r="AF18076" s="326"/>
    </row>
    <row r="18077" spans="1:32" x14ac:dyDescent="0.25">
      <c r="A18077" s="44" t="s">
        <v>19914</v>
      </c>
      <c r="B18077" s="44" t="s">
        <v>2433</v>
      </c>
      <c r="C18077" s="45">
        <v>220105</v>
      </c>
      <c r="D18077" s="45" t="s">
        <v>12340</v>
      </c>
      <c r="E18077" s="45" t="s">
        <v>2686</v>
      </c>
      <c r="AF18077" s="326"/>
    </row>
    <row r="18078" spans="1:32" x14ac:dyDescent="0.25">
      <c r="A18078" s="44" t="s">
        <v>3731</v>
      </c>
      <c r="B18078" s="44" t="s">
        <v>4587</v>
      </c>
      <c r="C18078" s="45" t="s">
        <v>4867</v>
      </c>
      <c r="D18078" s="45" t="s">
        <v>12177</v>
      </c>
      <c r="E18078" s="45" t="s">
        <v>4354</v>
      </c>
      <c r="F18078" s="93"/>
      <c r="G18078" s="93"/>
      <c r="H18078" s="93"/>
      <c r="I18078" s="99"/>
      <c r="J18078" s="99"/>
      <c r="K18078" s="99"/>
      <c r="L18078" s="99"/>
      <c r="M18078" s="99"/>
      <c r="N18078" s="99"/>
      <c r="O18078" s="99"/>
      <c r="P18078" s="99"/>
      <c r="Q18078" s="99"/>
      <c r="R18078" s="99"/>
      <c r="S18078" s="99"/>
      <c r="T18078" s="99"/>
      <c r="U18078" s="99"/>
      <c r="V18078" s="99"/>
      <c r="W18078" s="99"/>
      <c r="X18078" s="99"/>
      <c r="Y18078" s="99"/>
      <c r="Z18078" s="99"/>
      <c r="AF18078" s="326"/>
    </row>
    <row r="18079" spans="1:32" x14ac:dyDescent="0.25">
      <c r="A18079" s="44" t="s">
        <v>3731</v>
      </c>
      <c r="B18079" s="44" t="s">
        <v>18670</v>
      </c>
      <c r="C18079" s="45" t="s">
        <v>18796</v>
      </c>
      <c r="D18079" s="93" t="s">
        <v>18817</v>
      </c>
      <c r="E18079" s="45" t="s">
        <v>10638</v>
      </c>
      <c r="F18079" s="379"/>
      <c r="G18079" s="379"/>
      <c r="H18079" s="379"/>
      <c r="I18079" s="380"/>
      <c r="J18079" s="380"/>
      <c r="K18079" s="380"/>
      <c r="L18079" s="380"/>
      <c r="M18079" s="380"/>
      <c r="N18079" s="380"/>
      <c r="O18079" s="380"/>
      <c r="P18079" s="380"/>
      <c r="Q18079" s="380"/>
      <c r="R18079" s="380"/>
      <c r="S18079" s="380"/>
      <c r="T18079" s="380"/>
      <c r="U18079" s="380"/>
      <c r="V18079" s="380"/>
      <c r="W18079" s="380"/>
      <c r="X18079" s="380"/>
      <c r="Y18079" s="380"/>
      <c r="Z18079" s="380"/>
      <c r="AA18079" s="380"/>
      <c r="AF18079" s="326"/>
    </row>
    <row r="18080" spans="1:32" x14ac:dyDescent="0.25">
      <c r="A18080" s="44" t="s">
        <v>3731</v>
      </c>
      <c r="B18080" s="44" t="s">
        <v>3275</v>
      </c>
      <c r="C18080" s="45">
        <v>210101</v>
      </c>
      <c r="D18080" s="45" t="s">
        <v>12340</v>
      </c>
      <c r="E18080" s="45" t="s">
        <v>3276</v>
      </c>
      <c r="AF18080" s="326"/>
    </row>
    <row r="18081" spans="1:32" x14ac:dyDescent="0.3">
      <c r="A18081" s="372" t="s">
        <v>16688</v>
      </c>
      <c r="B18081" s="372" t="s">
        <v>1660</v>
      </c>
      <c r="C18081" s="125" t="s">
        <v>14425</v>
      </c>
      <c r="D18081" s="32" t="s">
        <v>20621</v>
      </c>
      <c r="E18081" s="125" t="s">
        <v>12895</v>
      </c>
      <c r="F18081" s="125" t="s">
        <v>1236</v>
      </c>
      <c r="G18081" s="125" t="s">
        <v>1237</v>
      </c>
      <c r="AF18081" s="326"/>
    </row>
    <row r="18082" spans="1:32" x14ac:dyDescent="0.25">
      <c r="A18082" s="44" t="s">
        <v>14571</v>
      </c>
      <c r="B18082" s="44" t="s">
        <v>20361</v>
      </c>
      <c r="C18082" s="45" t="s">
        <v>14565</v>
      </c>
      <c r="D18082" s="32" t="s">
        <v>12570</v>
      </c>
      <c r="E18082" s="46">
        <v>46568</v>
      </c>
      <c r="AF18082" s="326"/>
    </row>
    <row r="18083" spans="1:32" x14ac:dyDescent="0.25">
      <c r="A18083" s="44" t="s">
        <v>924</v>
      </c>
      <c r="B18083" s="44" t="s">
        <v>3298</v>
      </c>
      <c r="C18083" s="45">
        <v>26010402</v>
      </c>
      <c r="D18083" s="45" t="s">
        <v>12340</v>
      </c>
      <c r="E18083" s="45" t="s">
        <v>18836</v>
      </c>
      <c r="AF18083" s="326"/>
    </row>
    <row r="18084" spans="1:32" x14ac:dyDescent="0.25">
      <c r="A18084" s="44" t="s">
        <v>17317</v>
      </c>
      <c r="B18084" s="44" t="s">
        <v>2433</v>
      </c>
      <c r="C18084" s="45">
        <v>250106</v>
      </c>
      <c r="D18084" s="45" t="s">
        <v>12340</v>
      </c>
      <c r="E18084" s="45" t="s">
        <v>12896</v>
      </c>
      <c r="AF18084" s="326"/>
    </row>
    <row r="18085" spans="1:32" x14ac:dyDescent="0.25">
      <c r="A18085" s="44" t="s">
        <v>13826</v>
      </c>
      <c r="B18085" s="44" t="s">
        <v>3275</v>
      </c>
      <c r="C18085" s="45">
        <v>210101</v>
      </c>
      <c r="D18085" s="45" t="s">
        <v>12340</v>
      </c>
      <c r="E18085" s="45" t="s">
        <v>3276</v>
      </c>
      <c r="AF18085" s="326"/>
    </row>
    <row r="18086" spans="1:32" x14ac:dyDescent="0.25">
      <c r="A18086" s="44" t="s">
        <v>925</v>
      </c>
      <c r="B18086" s="44" t="s">
        <v>2433</v>
      </c>
      <c r="C18086" s="45">
        <v>230105</v>
      </c>
      <c r="D18086" s="45" t="s">
        <v>12340</v>
      </c>
      <c r="E18086" s="45" t="s">
        <v>5580</v>
      </c>
      <c r="AF18086" s="326"/>
    </row>
    <row r="18087" spans="1:32" x14ac:dyDescent="0.25">
      <c r="A18087" s="44" t="s">
        <v>19915</v>
      </c>
      <c r="B18087" s="44" t="s">
        <v>3275</v>
      </c>
      <c r="C18087" s="45">
        <v>210101</v>
      </c>
      <c r="D18087" s="45" t="s">
        <v>12340</v>
      </c>
      <c r="E18087" s="45" t="s">
        <v>3276</v>
      </c>
      <c r="AF18087" s="326"/>
    </row>
    <row r="18088" spans="1:32" x14ac:dyDescent="0.25">
      <c r="A18088" s="44" t="s">
        <v>15820</v>
      </c>
      <c r="B18088" s="44" t="s">
        <v>2610</v>
      </c>
      <c r="C18088" s="45" t="s">
        <v>15821</v>
      </c>
      <c r="D18088" s="46" t="s">
        <v>13037</v>
      </c>
      <c r="E18088" s="46">
        <v>46162</v>
      </c>
      <c r="AF18088" s="326"/>
    </row>
    <row r="18089" spans="1:32" x14ac:dyDescent="0.25">
      <c r="A18089" s="44" t="s">
        <v>17318</v>
      </c>
      <c r="B18089" s="44" t="s">
        <v>5447</v>
      </c>
      <c r="C18089" s="45">
        <v>250802</v>
      </c>
      <c r="D18089" s="45" t="s">
        <v>12340</v>
      </c>
      <c r="E18089" s="45" t="s">
        <v>10682</v>
      </c>
      <c r="AF18089" s="326"/>
    </row>
    <row r="18090" spans="1:32" x14ac:dyDescent="0.25">
      <c r="A18090" s="76" t="s">
        <v>5731</v>
      </c>
      <c r="B18090" s="76" t="s">
        <v>6082</v>
      </c>
      <c r="C18090" s="56" t="s">
        <v>6083</v>
      </c>
      <c r="D18090" s="56" t="s">
        <v>1772</v>
      </c>
      <c r="E18090" s="69">
        <v>46112</v>
      </c>
      <c r="F18090" s="93"/>
      <c r="G18090" s="93"/>
      <c r="H18090" s="93"/>
      <c r="I18090" s="99"/>
      <c r="J18090" s="99"/>
      <c r="K18090" s="99"/>
      <c r="L18090" s="44"/>
      <c r="M18090" s="44"/>
      <c r="N18090" s="99"/>
      <c r="O18090" s="99"/>
      <c r="P18090" s="99"/>
      <c r="Q18090" s="99"/>
      <c r="R18090" s="99"/>
      <c r="S18090" s="99"/>
      <c r="T18090" s="99"/>
      <c r="U18090" s="99"/>
      <c r="V18090" s="99"/>
      <c r="W18090" s="99"/>
      <c r="X18090" s="99"/>
      <c r="Y18090" s="99"/>
      <c r="Z18090" s="99"/>
      <c r="AA18090" s="380"/>
      <c r="AF18090" s="326"/>
    </row>
    <row r="18091" spans="1:32" x14ac:dyDescent="0.25">
      <c r="A18091" s="44" t="s">
        <v>5731</v>
      </c>
      <c r="B18091" s="44" t="s">
        <v>2433</v>
      </c>
      <c r="C18091" s="45">
        <v>220105</v>
      </c>
      <c r="D18091" s="45" t="s">
        <v>12340</v>
      </c>
      <c r="E18091" s="45" t="s">
        <v>2686</v>
      </c>
      <c r="AF18091" s="326"/>
    </row>
    <row r="18092" spans="1:32" x14ac:dyDescent="0.3">
      <c r="A18092" s="372" t="s">
        <v>8777</v>
      </c>
      <c r="B18092" s="372" t="s">
        <v>1209</v>
      </c>
      <c r="C18092" s="125" t="s">
        <v>8691</v>
      </c>
      <c r="D18092" s="32" t="s">
        <v>20621</v>
      </c>
      <c r="E18092" s="125" t="s">
        <v>8524</v>
      </c>
      <c r="F18092" s="125" t="s">
        <v>1236</v>
      </c>
      <c r="G18092" s="125" t="s">
        <v>1237</v>
      </c>
      <c r="AF18092" s="326"/>
    </row>
    <row r="18093" spans="1:32" x14ac:dyDescent="0.3">
      <c r="A18093" s="372" t="s">
        <v>16689</v>
      </c>
      <c r="B18093" s="372" t="s">
        <v>5060</v>
      </c>
      <c r="C18093" s="125" t="s">
        <v>16725</v>
      </c>
      <c r="D18093" s="32" t="s">
        <v>20621</v>
      </c>
      <c r="E18093" s="125" t="s">
        <v>12895</v>
      </c>
      <c r="F18093" s="125" t="s">
        <v>1237</v>
      </c>
      <c r="G18093" s="125" t="s">
        <v>1237</v>
      </c>
      <c r="AF18093" s="326"/>
    </row>
    <row r="18094" spans="1:32" x14ac:dyDescent="0.25">
      <c r="A18094" s="44" t="s">
        <v>11758</v>
      </c>
      <c r="B18094" s="44" t="s">
        <v>10031</v>
      </c>
      <c r="C18094" s="45">
        <v>240101</v>
      </c>
      <c r="D18094" s="45" t="s">
        <v>12340</v>
      </c>
      <c r="E18094" s="45" t="s">
        <v>10032</v>
      </c>
      <c r="AF18094" s="326"/>
    </row>
    <row r="18095" spans="1:32" x14ac:dyDescent="0.25">
      <c r="A18095" s="44" t="s">
        <v>17319</v>
      </c>
      <c r="B18095" s="44" t="s">
        <v>5447</v>
      </c>
      <c r="C18095" s="45">
        <v>250802</v>
      </c>
      <c r="D18095" s="45" t="s">
        <v>12340</v>
      </c>
      <c r="E18095" s="45" t="s">
        <v>10682</v>
      </c>
      <c r="AF18095" s="326"/>
    </row>
    <row r="18096" spans="1:32" x14ac:dyDescent="0.25">
      <c r="A18096" s="44" t="s">
        <v>19916</v>
      </c>
      <c r="B18096" s="44" t="s">
        <v>2433</v>
      </c>
      <c r="C18096" s="45">
        <v>230105</v>
      </c>
      <c r="D18096" s="45" t="s">
        <v>12340</v>
      </c>
      <c r="E18096" s="45" t="s">
        <v>5580</v>
      </c>
      <c r="AF18096" s="326"/>
    </row>
    <row r="18097" spans="1:32" x14ac:dyDescent="0.25">
      <c r="A18097" s="44" t="s">
        <v>19916</v>
      </c>
      <c r="B18097" s="44" t="s">
        <v>5447</v>
      </c>
      <c r="C18097" s="45">
        <v>250802</v>
      </c>
      <c r="D18097" s="45" t="s">
        <v>12340</v>
      </c>
      <c r="E18097" s="45" t="s">
        <v>10682</v>
      </c>
      <c r="AF18097" s="326"/>
    </row>
    <row r="18098" spans="1:32" x14ac:dyDescent="0.25">
      <c r="A18098" s="368" t="s">
        <v>15338</v>
      </c>
      <c r="B18098" s="256" t="s">
        <v>10705</v>
      </c>
      <c r="C18098" s="53" t="s">
        <v>15447</v>
      </c>
      <c r="D18098" s="93" t="s">
        <v>5891</v>
      </c>
      <c r="E18098" s="257">
        <v>47218</v>
      </c>
      <c r="F18098" s="93"/>
      <c r="G18098" s="93"/>
      <c r="H18098" s="93"/>
      <c r="I18098" s="99"/>
      <c r="J18098" s="99"/>
      <c r="K18098" s="99"/>
      <c r="L18098" s="99"/>
      <c r="M18098" s="99"/>
      <c r="N18098" s="99"/>
      <c r="O18098" s="99"/>
      <c r="P18098" s="99"/>
      <c r="Q18098" s="99"/>
      <c r="R18098" s="99"/>
      <c r="S18098" s="99"/>
      <c r="T18098" s="99"/>
      <c r="U18098" s="99"/>
      <c r="V18098" s="99"/>
      <c r="W18098" s="99"/>
      <c r="X18098" s="99"/>
      <c r="Y18098" s="99"/>
      <c r="Z18098" s="99"/>
      <c r="AF18098" s="326"/>
    </row>
    <row r="18099" spans="1:32" x14ac:dyDescent="0.25">
      <c r="A18099" s="44" t="s">
        <v>7625</v>
      </c>
      <c r="B18099" s="44" t="s">
        <v>2433</v>
      </c>
      <c r="C18099" s="45">
        <v>230105</v>
      </c>
      <c r="D18099" s="45" t="s">
        <v>12340</v>
      </c>
      <c r="E18099" s="45" t="s">
        <v>5580</v>
      </c>
      <c r="AF18099" s="326"/>
    </row>
    <row r="18100" spans="1:32" x14ac:dyDescent="0.25">
      <c r="A18100" s="44" t="s">
        <v>7626</v>
      </c>
      <c r="B18100" s="44" t="s">
        <v>7653</v>
      </c>
      <c r="C18100" s="45">
        <v>230302</v>
      </c>
      <c r="D18100" s="45" t="s">
        <v>12340</v>
      </c>
      <c r="E18100" s="45" t="s">
        <v>3276</v>
      </c>
      <c r="AF18100" s="326"/>
    </row>
    <row r="18101" spans="1:32" x14ac:dyDescent="0.25">
      <c r="A18101" s="44" t="s">
        <v>7626</v>
      </c>
      <c r="B18101" s="44" t="s">
        <v>2433</v>
      </c>
      <c r="C18101" s="45">
        <v>230105</v>
      </c>
      <c r="D18101" s="45" t="s">
        <v>12340</v>
      </c>
      <c r="E18101" s="45" t="s">
        <v>5580</v>
      </c>
      <c r="AF18101" s="326"/>
    </row>
    <row r="18102" spans="1:32" x14ac:dyDescent="0.3">
      <c r="A18102" s="372" t="s">
        <v>12522</v>
      </c>
      <c r="B18102" s="372" t="s">
        <v>4223</v>
      </c>
      <c r="C18102" s="125" t="s">
        <v>12347</v>
      </c>
      <c r="D18102" s="32" t="s">
        <v>20621</v>
      </c>
      <c r="E18102" s="125" t="s">
        <v>5075</v>
      </c>
      <c r="F18102" s="125" t="s">
        <v>1236</v>
      </c>
      <c r="G18102" s="125" t="s">
        <v>1237</v>
      </c>
      <c r="AF18102" s="326"/>
    </row>
    <row r="18103" spans="1:32" x14ac:dyDescent="0.25">
      <c r="A18103" s="44" t="s">
        <v>17320</v>
      </c>
      <c r="B18103" s="44" t="s">
        <v>3298</v>
      </c>
      <c r="C18103" s="45">
        <v>26010402</v>
      </c>
      <c r="D18103" s="45" t="s">
        <v>12340</v>
      </c>
      <c r="E18103" s="45" t="s">
        <v>18836</v>
      </c>
      <c r="AF18103" s="326"/>
    </row>
    <row r="18104" spans="1:32" x14ac:dyDescent="0.25">
      <c r="A18104" s="44" t="s">
        <v>17320</v>
      </c>
      <c r="B18104" s="44" t="s">
        <v>16907</v>
      </c>
      <c r="C18104" s="45">
        <v>25050401</v>
      </c>
      <c r="D18104" s="45" t="s">
        <v>12340</v>
      </c>
      <c r="E18104" s="45" t="s">
        <v>7651</v>
      </c>
      <c r="AF18104" s="326"/>
    </row>
    <row r="18105" spans="1:32" x14ac:dyDescent="0.25">
      <c r="A18105" s="44" t="s">
        <v>17320</v>
      </c>
      <c r="B18105" s="44" t="s">
        <v>5639</v>
      </c>
      <c r="C18105" s="45">
        <v>26010401</v>
      </c>
      <c r="D18105" s="45" t="s">
        <v>12340</v>
      </c>
      <c r="E18105" s="45" t="s">
        <v>18836</v>
      </c>
      <c r="AF18105" s="326"/>
    </row>
    <row r="18106" spans="1:32" x14ac:dyDescent="0.25">
      <c r="A18106" s="44" t="s">
        <v>9768</v>
      </c>
      <c r="B18106" s="44" t="s">
        <v>16414</v>
      </c>
      <c r="C18106" s="45" t="s">
        <v>9989</v>
      </c>
      <c r="D18106" s="93" t="s">
        <v>3876</v>
      </c>
      <c r="E18106" s="359">
        <f>DATE(2027,6,16)</f>
        <v>46554</v>
      </c>
      <c r="F18106" s="93"/>
      <c r="G18106" s="93"/>
      <c r="H18106" s="93"/>
      <c r="I18106" s="99"/>
      <c r="J18106" s="99"/>
      <c r="K18106" s="99"/>
      <c r="L18106" s="99"/>
      <c r="M18106" s="99"/>
      <c r="N18106" s="99"/>
      <c r="O18106" s="99"/>
      <c r="P18106" s="99"/>
      <c r="Q18106" s="99"/>
      <c r="R18106" s="99"/>
      <c r="S18106" s="99"/>
      <c r="T18106" s="99"/>
      <c r="U18106" s="99"/>
      <c r="V18106" s="99"/>
      <c r="W18106" s="99"/>
      <c r="X18106" s="99"/>
      <c r="Y18106" s="99"/>
      <c r="Z18106" s="99"/>
      <c r="AF18106" s="326"/>
    </row>
    <row r="18107" spans="1:32" x14ac:dyDescent="0.25">
      <c r="A18107" s="44" t="s">
        <v>9768</v>
      </c>
      <c r="B18107" s="44" t="s">
        <v>966</v>
      </c>
      <c r="C18107" s="45">
        <v>22010702</v>
      </c>
      <c r="D18107" s="45" t="s">
        <v>12340</v>
      </c>
      <c r="E18107" s="45" t="s">
        <v>5444</v>
      </c>
      <c r="AF18107" s="326"/>
    </row>
    <row r="18108" spans="1:32" x14ac:dyDescent="0.25">
      <c r="A18108" s="44" t="s">
        <v>9768</v>
      </c>
      <c r="B18108" s="44" t="s">
        <v>5443</v>
      </c>
      <c r="C18108" s="45">
        <v>22010701</v>
      </c>
      <c r="D18108" s="45" t="s">
        <v>12340</v>
      </c>
      <c r="E18108" s="45" t="s">
        <v>5444</v>
      </c>
      <c r="AF18108" s="326"/>
    </row>
    <row r="18109" spans="1:32" x14ac:dyDescent="0.25">
      <c r="A18109" s="44" t="s">
        <v>9768</v>
      </c>
      <c r="B18109" s="44" t="s">
        <v>3171</v>
      </c>
      <c r="C18109" s="45">
        <v>24120302</v>
      </c>
      <c r="D18109" s="45" t="s">
        <v>12340</v>
      </c>
      <c r="E18109" s="45" t="s">
        <v>18908</v>
      </c>
      <c r="AF18109" s="326"/>
    </row>
    <row r="18110" spans="1:32" x14ac:dyDescent="0.25">
      <c r="A18110" s="44" t="s">
        <v>9768</v>
      </c>
      <c r="B18110" s="44" t="s">
        <v>18909</v>
      </c>
      <c r="C18110" s="45">
        <v>24120301</v>
      </c>
      <c r="D18110" s="45" t="s">
        <v>12340</v>
      </c>
      <c r="E18110" s="45" t="s">
        <v>13570</v>
      </c>
      <c r="AF18110" s="326"/>
    </row>
    <row r="18111" spans="1:32" x14ac:dyDescent="0.3">
      <c r="A18111" s="372" t="s">
        <v>16690</v>
      </c>
      <c r="B18111" s="372" t="s">
        <v>5070</v>
      </c>
      <c r="C18111" s="125" t="s">
        <v>16881</v>
      </c>
      <c r="D18111" s="32" t="s">
        <v>20621</v>
      </c>
      <c r="E18111" s="125" t="s">
        <v>10638</v>
      </c>
      <c r="F18111" s="125" t="s">
        <v>1236</v>
      </c>
      <c r="G18111" s="125" t="s">
        <v>1237</v>
      </c>
      <c r="AF18111" s="326"/>
    </row>
    <row r="18112" spans="1:32" x14ac:dyDescent="0.3">
      <c r="A18112" s="372" t="s">
        <v>8430</v>
      </c>
      <c r="B18112" s="372" t="s">
        <v>1231</v>
      </c>
      <c r="C18112" s="125" t="s">
        <v>8396</v>
      </c>
      <c r="D18112" s="32" t="s">
        <v>20621</v>
      </c>
      <c r="E18112" s="125" t="s">
        <v>4471</v>
      </c>
      <c r="F18112" s="125" t="s">
        <v>1236</v>
      </c>
      <c r="G18112" s="125" t="s">
        <v>1237</v>
      </c>
      <c r="AF18112" s="326"/>
    </row>
    <row r="18113" spans="1:32" x14ac:dyDescent="0.25">
      <c r="A18113" s="44" t="s">
        <v>551</v>
      </c>
      <c r="B18113" s="44" t="s">
        <v>20368</v>
      </c>
      <c r="C18113" s="45" t="s">
        <v>5829</v>
      </c>
      <c r="D18113" s="32" t="s">
        <v>12570</v>
      </c>
      <c r="E18113" s="46">
        <v>46507</v>
      </c>
      <c r="AF18113" s="326"/>
    </row>
    <row r="18114" spans="1:32" x14ac:dyDescent="0.25">
      <c r="A18114" s="44" t="s">
        <v>3137</v>
      </c>
      <c r="B18114" s="44" t="s">
        <v>2433</v>
      </c>
      <c r="C18114" s="45">
        <v>230105</v>
      </c>
      <c r="D18114" s="45" t="s">
        <v>12340</v>
      </c>
      <c r="E18114" s="45" t="s">
        <v>5580</v>
      </c>
      <c r="AF18114" s="326"/>
    </row>
    <row r="18115" spans="1:32" x14ac:dyDescent="0.25">
      <c r="A18115" s="44" t="s">
        <v>3495</v>
      </c>
      <c r="B18115" s="44" t="s">
        <v>2610</v>
      </c>
      <c r="C18115" s="45" t="s">
        <v>15822</v>
      </c>
      <c r="D18115" s="46" t="s">
        <v>13037</v>
      </c>
      <c r="E18115" s="46">
        <v>46162</v>
      </c>
      <c r="AF18115" s="326"/>
    </row>
    <row r="18116" spans="1:32" x14ac:dyDescent="0.25">
      <c r="A18116" s="44" t="s">
        <v>3495</v>
      </c>
      <c r="B18116" s="44" t="s">
        <v>2610</v>
      </c>
      <c r="C18116" s="45" t="s">
        <v>15822</v>
      </c>
      <c r="D18116" s="46" t="s">
        <v>13037</v>
      </c>
      <c r="E18116" s="46">
        <v>46162</v>
      </c>
      <c r="AF18116" s="326"/>
    </row>
    <row r="18117" spans="1:32" x14ac:dyDescent="0.25">
      <c r="A18117" s="44" t="s">
        <v>3495</v>
      </c>
      <c r="B18117" s="44" t="s">
        <v>2610</v>
      </c>
      <c r="C18117" s="45" t="s">
        <v>15822</v>
      </c>
      <c r="D18117" s="46" t="s">
        <v>13037</v>
      </c>
      <c r="E18117" s="46">
        <v>46162</v>
      </c>
      <c r="AF18117" s="326"/>
    </row>
    <row r="18118" spans="1:32" x14ac:dyDescent="0.25">
      <c r="A18118" s="102" t="s">
        <v>3495</v>
      </c>
      <c r="B18118" s="92" t="s">
        <v>14075</v>
      </c>
      <c r="C18118" s="93" t="s">
        <v>14076</v>
      </c>
      <c r="D18118" s="93" t="s">
        <v>1250</v>
      </c>
      <c r="E18118" s="94">
        <v>47223</v>
      </c>
      <c r="F18118" s="93"/>
      <c r="G18118" s="93"/>
      <c r="H18118" s="93"/>
      <c r="I18118" s="99"/>
      <c r="J18118" s="99"/>
      <c r="K18118" s="99"/>
      <c r="L18118" s="99"/>
      <c r="M18118" s="99"/>
      <c r="N18118" s="99"/>
      <c r="O18118" s="99"/>
      <c r="P18118" s="99"/>
      <c r="Q18118" s="99"/>
      <c r="R18118" s="99"/>
      <c r="S18118" s="99"/>
      <c r="T18118" s="99"/>
      <c r="U18118" s="99"/>
      <c r="V18118" s="99"/>
      <c r="W18118" s="99"/>
      <c r="X18118" s="99"/>
      <c r="Y18118" s="99"/>
      <c r="Z18118" s="99"/>
      <c r="AF18118" s="326"/>
    </row>
    <row r="18119" spans="1:32" x14ac:dyDescent="0.25">
      <c r="A18119" s="44" t="s">
        <v>7215</v>
      </c>
      <c r="B18119" s="44" t="s">
        <v>7212</v>
      </c>
      <c r="C18119" s="45" t="s">
        <v>7225</v>
      </c>
      <c r="D18119" s="45" t="s">
        <v>12177</v>
      </c>
      <c r="E18119" s="45" t="s">
        <v>5650</v>
      </c>
      <c r="F18119" s="93"/>
      <c r="G18119" s="93"/>
      <c r="H18119" s="93"/>
      <c r="I18119" s="99"/>
      <c r="J18119" s="99"/>
      <c r="K18119" s="99"/>
      <c r="L18119" s="99"/>
      <c r="M18119" s="99"/>
      <c r="N18119" s="99"/>
      <c r="O18119" s="99"/>
      <c r="P18119" s="99"/>
      <c r="Q18119" s="99"/>
      <c r="R18119" s="99"/>
      <c r="S18119" s="99"/>
      <c r="T18119" s="99"/>
      <c r="U18119" s="99"/>
      <c r="V18119" s="99"/>
      <c r="W18119" s="99"/>
      <c r="X18119" s="99"/>
      <c r="Y18119" s="99"/>
      <c r="Z18119" s="99"/>
      <c r="AF18119" s="326"/>
    </row>
    <row r="18120" spans="1:32" x14ac:dyDescent="0.25">
      <c r="A18120" s="44" t="s">
        <v>7215</v>
      </c>
      <c r="B18120" s="44" t="s">
        <v>7212</v>
      </c>
      <c r="C18120" s="45" t="s">
        <v>7225</v>
      </c>
      <c r="D18120" s="93" t="s">
        <v>18817</v>
      </c>
      <c r="E18120" s="45" t="s">
        <v>5650</v>
      </c>
      <c r="F18120" s="379"/>
      <c r="G18120" s="379"/>
      <c r="H18120" s="379"/>
      <c r="I18120" s="380"/>
      <c r="J18120" s="380"/>
      <c r="K18120" s="380"/>
      <c r="L18120" s="380"/>
      <c r="M18120" s="380"/>
      <c r="N18120" s="380"/>
      <c r="O18120" s="380"/>
      <c r="P18120" s="380"/>
      <c r="Q18120" s="380"/>
      <c r="R18120" s="380"/>
      <c r="S18120" s="380"/>
      <c r="T18120" s="380"/>
      <c r="U18120" s="380"/>
      <c r="V18120" s="380"/>
      <c r="W18120" s="380"/>
      <c r="X18120" s="380"/>
      <c r="Y18120" s="380"/>
      <c r="Z18120" s="380"/>
      <c r="AA18120" s="380"/>
      <c r="AF18120" s="326"/>
    </row>
    <row r="18121" spans="1:32" x14ac:dyDescent="0.25">
      <c r="A18121" s="44" t="s">
        <v>7215</v>
      </c>
      <c r="B18121" s="44" t="s">
        <v>7212</v>
      </c>
      <c r="C18121" s="45" t="s">
        <v>7225</v>
      </c>
      <c r="D18121" s="45" t="s">
        <v>10697</v>
      </c>
      <c r="E18121" s="45" t="s">
        <v>5650</v>
      </c>
      <c r="F18121" s="93"/>
      <c r="G18121" s="93"/>
      <c r="H18121" s="93"/>
      <c r="I18121" s="99"/>
      <c r="J18121" s="99"/>
      <c r="K18121" s="99"/>
      <c r="L18121" s="44"/>
      <c r="M18121" s="44"/>
      <c r="N18121" s="99"/>
      <c r="O18121" s="99"/>
      <c r="P18121" s="99"/>
      <c r="Q18121" s="99"/>
      <c r="R18121" s="99"/>
      <c r="S18121" s="99"/>
      <c r="T18121" s="99"/>
      <c r="U18121" s="99"/>
      <c r="V18121" s="99"/>
      <c r="W18121" s="99"/>
      <c r="X18121" s="99"/>
      <c r="Y18121" s="99"/>
      <c r="Z18121" s="99"/>
      <c r="AF18121" s="326"/>
    </row>
    <row r="18122" spans="1:32" x14ac:dyDescent="0.25">
      <c r="A18122" s="44" t="s">
        <v>19917</v>
      </c>
      <c r="B18122" s="44" t="s">
        <v>2433</v>
      </c>
      <c r="C18122" s="45">
        <v>230105</v>
      </c>
      <c r="D18122" s="45" t="s">
        <v>12340</v>
      </c>
      <c r="E18122" s="45" t="s">
        <v>5580</v>
      </c>
      <c r="AF18122" s="326"/>
    </row>
    <row r="18123" spans="1:32" x14ac:dyDescent="0.25">
      <c r="A18123" s="44" t="s">
        <v>19917</v>
      </c>
      <c r="B18123" s="44" t="s">
        <v>18840</v>
      </c>
      <c r="C18123" s="45">
        <v>260202</v>
      </c>
      <c r="D18123" s="45" t="s">
        <v>12340</v>
      </c>
      <c r="E18123" s="45" t="s">
        <v>10021</v>
      </c>
      <c r="AF18123" s="326"/>
    </row>
    <row r="18124" spans="1:32" x14ac:dyDescent="0.25">
      <c r="A18124" s="44" t="s">
        <v>7087</v>
      </c>
      <c r="B18124" s="44" t="s">
        <v>10031</v>
      </c>
      <c r="C18124" s="45">
        <v>240101</v>
      </c>
      <c r="D18124" s="45" t="s">
        <v>12340</v>
      </c>
      <c r="E18124" s="45" t="s">
        <v>10032</v>
      </c>
      <c r="AF18124" s="326"/>
    </row>
    <row r="18125" spans="1:32" x14ac:dyDescent="0.25">
      <c r="A18125" s="44" t="s">
        <v>19918</v>
      </c>
      <c r="B18125" s="44" t="s">
        <v>7117</v>
      </c>
      <c r="C18125" s="45">
        <v>260203</v>
      </c>
      <c r="D18125" s="45" t="s">
        <v>12340</v>
      </c>
      <c r="E18125" s="45" t="s">
        <v>10021</v>
      </c>
      <c r="AF18125" s="326"/>
    </row>
    <row r="18126" spans="1:32" x14ac:dyDescent="0.3">
      <c r="A18126" s="372" t="s">
        <v>12523</v>
      </c>
      <c r="B18126" s="372" t="s">
        <v>13870</v>
      </c>
      <c r="C18126" s="125" t="s">
        <v>13871</v>
      </c>
      <c r="D18126" s="32" t="s">
        <v>20621</v>
      </c>
      <c r="E18126" s="125" t="s">
        <v>5650</v>
      </c>
      <c r="F18126" s="125" t="s">
        <v>1237</v>
      </c>
      <c r="G18126" s="125" t="s">
        <v>1237</v>
      </c>
      <c r="AF18126" s="326"/>
    </row>
    <row r="18127" spans="1:32" x14ac:dyDescent="0.3">
      <c r="A18127" s="372" t="s">
        <v>12523</v>
      </c>
      <c r="B18127" s="372" t="s">
        <v>16874</v>
      </c>
      <c r="C18127" s="125" t="s">
        <v>13872</v>
      </c>
      <c r="D18127" s="32" t="s">
        <v>20621</v>
      </c>
      <c r="E18127" s="125" t="s">
        <v>5650</v>
      </c>
      <c r="F18127" s="125" t="s">
        <v>1237</v>
      </c>
      <c r="G18127" s="125" t="s">
        <v>1237</v>
      </c>
      <c r="AF18127" s="326"/>
    </row>
    <row r="18128" spans="1:32" x14ac:dyDescent="0.3">
      <c r="A18128" s="372" t="s">
        <v>12524</v>
      </c>
      <c r="B18128" s="372" t="s">
        <v>13870</v>
      </c>
      <c r="C18128" s="125" t="s">
        <v>13871</v>
      </c>
      <c r="D18128" s="32" t="s">
        <v>20621</v>
      </c>
      <c r="E18128" s="125" t="s">
        <v>5650</v>
      </c>
      <c r="F18128" s="125" t="s">
        <v>1237</v>
      </c>
      <c r="G18128" s="125" t="s">
        <v>1237</v>
      </c>
      <c r="AF18128" s="326"/>
    </row>
    <row r="18129" spans="1:32" x14ac:dyDescent="0.25">
      <c r="A18129" s="44" t="s">
        <v>19919</v>
      </c>
      <c r="B18129" s="44" t="s">
        <v>3157</v>
      </c>
      <c r="C18129" s="45">
        <v>230305</v>
      </c>
      <c r="D18129" s="45" t="s">
        <v>12340</v>
      </c>
      <c r="E18129" s="45" t="s">
        <v>3276</v>
      </c>
      <c r="AF18129" s="326"/>
    </row>
    <row r="18130" spans="1:32" x14ac:dyDescent="0.25">
      <c r="A18130" s="44" t="s">
        <v>19919</v>
      </c>
      <c r="B18130" s="44" t="s">
        <v>7650</v>
      </c>
      <c r="C18130" s="45">
        <v>230504</v>
      </c>
      <c r="D18130" s="45" t="s">
        <v>12340</v>
      </c>
      <c r="E18130" s="45" t="s">
        <v>7651</v>
      </c>
      <c r="AF18130" s="326"/>
    </row>
    <row r="18131" spans="1:32" x14ac:dyDescent="0.25">
      <c r="A18131" s="44" t="s">
        <v>19919</v>
      </c>
      <c r="B18131" s="44" t="s">
        <v>2433</v>
      </c>
      <c r="C18131" s="45">
        <v>230105</v>
      </c>
      <c r="D18131" s="45" t="s">
        <v>12340</v>
      </c>
      <c r="E18131" s="45" t="s">
        <v>5580</v>
      </c>
      <c r="AF18131" s="326"/>
    </row>
    <row r="18132" spans="1:32" x14ac:dyDescent="0.25">
      <c r="A18132" s="44" t="s">
        <v>926</v>
      </c>
      <c r="B18132" s="44" t="s">
        <v>2433</v>
      </c>
      <c r="C18132" s="45">
        <v>230105</v>
      </c>
      <c r="D18132" s="45" t="s">
        <v>12340</v>
      </c>
      <c r="E18132" s="45" t="s">
        <v>5580</v>
      </c>
      <c r="AF18132" s="326"/>
    </row>
    <row r="18133" spans="1:32" x14ac:dyDescent="0.25">
      <c r="A18133" s="76" t="s">
        <v>17438</v>
      </c>
      <c r="B18133" s="44" t="s">
        <v>17385</v>
      </c>
      <c r="C18133" s="45">
        <v>44.26</v>
      </c>
      <c r="D18133" s="45" t="s">
        <v>13565</v>
      </c>
      <c r="E18133" s="46">
        <v>47787</v>
      </c>
      <c r="F18133" s="45" t="s">
        <v>1384</v>
      </c>
      <c r="G18133" s="93"/>
      <c r="H18133" s="93"/>
      <c r="I18133" s="99"/>
      <c r="J18133" s="99"/>
      <c r="K18133" s="99"/>
      <c r="L18133" s="99"/>
      <c r="M18133" s="99"/>
      <c r="N18133" s="99"/>
      <c r="O18133" s="99"/>
      <c r="P18133" s="99"/>
      <c r="Q18133" s="99"/>
      <c r="R18133" s="99"/>
      <c r="S18133" s="99"/>
      <c r="T18133" s="99"/>
      <c r="U18133" s="99"/>
      <c r="V18133" s="99"/>
      <c r="W18133" s="99"/>
      <c r="X18133" s="99"/>
      <c r="Y18133" s="99"/>
      <c r="Z18133" s="99"/>
      <c r="AF18133" s="326"/>
    </row>
    <row r="18134" spans="1:32" x14ac:dyDescent="0.25">
      <c r="A18134" s="44" t="s">
        <v>5732</v>
      </c>
      <c r="B18134" s="44" t="s">
        <v>2433</v>
      </c>
      <c r="C18134" s="45">
        <v>230105</v>
      </c>
      <c r="D18134" s="45" t="s">
        <v>12340</v>
      </c>
      <c r="E18134" s="45" t="s">
        <v>5580</v>
      </c>
      <c r="AF18134" s="326"/>
    </row>
    <row r="18135" spans="1:32" x14ac:dyDescent="0.25">
      <c r="A18135" s="44" t="s">
        <v>5732</v>
      </c>
      <c r="B18135" s="44" t="s">
        <v>973</v>
      </c>
      <c r="C18135" s="45">
        <v>260101</v>
      </c>
      <c r="D18135" s="45" t="s">
        <v>12340</v>
      </c>
      <c r="E18135" s="45" t="s">
        <v>8976</v>
      </c>
      <c r="AF18135" s="326"/>
    </row>
    <row r="18136" spans="1:32" x14ac:dyDescent="0.25">
      <c r="A18136" s="44" t="s">
        <v>10394</v>
      </c>
      <c r="B18136" s="44" t="s">
        <v>20335</v>
      </c>
      <c r="C18136" s="45" t="s">
        <v>10492</v>
      </c>
      <c r="D18136" s="32" t="s">
        <v>12570</v>
      </c>
      <c r="E18136" s="46">
        <v>46538</v>
      </c>
      <c r="AF18136" s="326"/>
    </row>
    <row r="18137" spans="1:32" x14ac:dyDescent="0.25">
      <c r="A18137" s="44" t="s">
        <v>17321</v>
      </c>
      <c r="B18137" s="44" t="s">
        <v>2433</v>
      </c>
      <c r="C18137" s="45">
        <v>250106</v>
      </c>
      <c r="D18137" s="45" t="s">
        <v>12340</v>
      </c>
      <c r="E18137" s="45" t="s">
        <v>12896</v>
      </c>
      <c r="AF18137" s="326"/>
    </row>
    <row r="18138" spans="1:32" x14ac:dyDescent="0.25">
      <c r="A18138" s="44" t="s">
        <v>11759</v>
      </c>
      <c r="B18138" s="44" t="s">
        <v>10031</v>
      </c>
      <c r="C18138" s="45">
        <v>240101</v>
      </c>
      <c r="D18138" s="45" t="s">
        <v>12340</v>
      </c>
      <c r="E18138" s="45" t="s">
        <v>10032</v>
      </c>
      <c r="AF18138" s="326"/>
    </row>
    <row r="18139" spans="1:32" x14ac:dyDescent="0.25">
      <c r="A18139" s="44" t="s">
        <v>11759</v>
      </c>
      <c r="B18139" s="44" t="s">
        <v>11304</v>
      </c>
      <c r="C18139" s="45">
        <v>240403</v>
      </c>
      <c r="D18139" s="45" t="s">
        <v>12340</v>
      </c>
      <c r="E18139" s="45" t="s">
        <v>5311</v>
      </c>
      <c r="AF18139" s="326"/>
    </row>
    <row r="18140" spans="1:32" x14ac:dyDescent="0.25">
      <c r="A18140" s="44" t="s">
        <v>11760</v>
      </c>
      <c r="B18140" s="44" t="s">
        <v>10031</v>
      </c>
      <c r="C18140" s="45">
        <v>240101</v>
      </c>
      <c r="D18140" s="45" t="s">
        <v>12340</v>
      </c>
      <c r="E18140" s="45" t="s">
        <v>10032</v>
      </c>
      <c r="AF18140" s="326"/>
    </row>
    <row r="18141" spans="1:32" x14ac:dyDescent="0.25">
      <c r="A18141" s="76" t="s">
        <v>17439</v>
      </c>
      <c r="B18141" s="44" t="s">
        <v>13124</v>
      </c>
      <c r="C18141" s="45">
        <v>4.26</v>
      </c>
      <c r="D18141" s="45" t="s">
        <v>13565</v>
      </c>
      <c r="E18141" s="46">
        <v>47787</v>
      </c>
      <c r="F18141" s="45"/>
      <c r="G18141" s="93"/>
      <c r="H18141" s="93"/>
      <c r="I18141" s="99"/>
      <c r="J18141" s="99"/>
      <c r="K18141" s="99"/>
      <c r="L18141" s="99"/>
      <c r="M18141" s="99"/>
      <c r="N18141" s="99"/>
      <c r="O18141" s="99"/>
      <c r="P18141" s="99"/>
      <c r="Q18141" s="99"/>
      <c r="R18141" s="99"/>
      <c r="S18141" s="99"/>
      <c r="T18141" s="99"/>
      <c r="U18141" s="99"/>
      <c r="V18141" s="99"/>
      <c r="W18141" s="99"/>
      <c r="X18141" s="99"/>
      <c r="Y18141" s="99"/>
      <c r="Z18141" s="99"/>
      <c r="AF18141" s="326"/>
    </row>
    <row r="18142" spans="1:32" x14ac:dyDescent="0.3">
      <c r="A18142" s="372" t="s">
        <v>2544</v>
      </c>
      <c r="B18142" s="372" t="s">
        <v>12354</v>
      </c>
      <c r="C18142" s="125" t="s">
        <v>12187</v>
      </c>
      <c r="D18142" s="32" t="s">
        <v>20621</v>
      </c>
      <c r="E18142" s="125" t="s">
        <v>5239</v>
      </c>
      <c r="F18142" s="125" t="s">
        <v>1237</v>
      </c>
      <c r="G18142" s="125" t="s">
        <v>1237</v>
      </c>
      <c r="AF18142" s="326"/>
    </row>
    <row r="18143" spans="1:32" x14ac:dyDescent="0.25">
      <c r="A18143" s="44" t="s">
        <v>2544</v>
      </c>
      <c r="B18143" s="44" t="s">
        <v>11153</v>
      </c>
      <c r="C18143" s="45" t="s">
        <v>11263</v>
      </c>
      <c r="D18143" s="46" t="s">
        <v>13037</v>
      </c>
      <c r="E18143" s="46">
        <v>46191</v>
      </c>
      <c r="AF18143" s="326"/>
    </row>
    <row r="18144" spans="1:32" x14ac:dyDescent="0.25">
      <c r="A18144" s="44" t="s">
        <v>2544</v>
      </c>
      <c r="B18144" s="44" t="s">
        <v>2433</v>
      </c>
      <c r="C18144" s="45">
        <v>230105</v>
      </c>
      <c r="D18144" s="45" t="s">
        <v>12340</v>
      </c>
      <c r="E18144" s="45" t="s">
        <v>5580</v>
      </c>
      <c r="AF18144" s="326"/>
    </row>
    <row r="18145" spans="1:32" x14ac:dyDescent="0.25">
      <c r="A18145" s="44" t="s">
        <v>13505</v>
      </c>
      <c r="B18145" s="44" t="s">
        <v>13127</v>
      </c>
      <c r="C18145" s="45">
        <v>13.24</v>
      </c>
      <c r="D18145" s="45" t="s">
        <v>13565</v>
      </c>
      <c r="E18145" s="46">
        <v>47299</v>
      </c>
      <c r="F18145" s="45" t="s">
        <v>1384</v>
      </c>
      <c r="G18145" s="93"/>
      <c r="H18145" s="93"/>
      <c r="I18145" s="99"/>
      <c r="J18145" s="99"/>
      <c r="K18145" s="99"/>
      <c r="L18145" s="99"/>
      <c r="M18145" s="99"/>
      <c r="N18145" s="99"/>
      <c r="O18145" s="99"/>
      <c r="P18145" s="99"/>
      <c r="Q18145" s="99"/>
      <c r="R18145" s="99"/>
      <c r="S18145" s="99"/>
      <c r="T18145" s="99"/>
      <c r="U18145" s="99"/>
      <c r="V18145" s="99"/>
      <c r="W18145" s="99"/>
      <c r="X18145" s="99"/>
      <c r="Y18145" s="99"/>
      <c r="Z18145" s="99"/>
      <c r="AF18145" s="326"/>
    </row>
    <row r="18146" spans="1:32" x14ac:dyDescent="0.25">
      <c r="A18146" s="44" t="s">
        <v>10433</v>
      </c>
      <c r="B18146" s="44" t="s">
        <v>20342</v>
      </c>
      <c r="C18146" s="45" t="s">
        <v>10493</v>
      </c>
      <c r="D18146" s="32" t="s">
        <v>12570</v>
      </c>
      <c r="E18146" s="46">
        <v>46387</v>
      </c>
      <c r="AF18146" s="326"/>
    </row>
    <row r="18147" spans="1:32" x14ac:dyDescent="0.25">
      <c r="A18147" s="44" t="s">
        <v>3732</v>
      </c>
      <c r="B18147" s="44" t="s">
        <v>3275</v>
      </c>
      <c r="C18147" s="45">
        <v>210101</v>
      </c>
      <c r="D18147" s="45" t="s">
        <v>12340</v>
      </c>
      <c r="E18147" s="45" t="s">
        <v>3276</v>
      </c>
      <c r="AF18147" s="326"/>
    </row>
    <row r="18148" spans="1:32" x14ac:dyDescent="0.25">
      <c r="A18148" s="44" t="s">
        <v>328</v>
      </c>
      <c r="B18148" s="44" t="s">
        <v>329</v>
      </c>
      <c r="C18148" s="45" t="s">
        <v>2697</v>
      </c>
      <c r="D18148" s="45" t="s">
        <v>12177</v>
      </c>
      <c r="E18148" s="45" t="s">
        <v>8524</v>
      </c>
      <c r="F18148" s="93"/>
      <c r="G18148" s="93"/>
      <c r="H18148" s="93"/>
      <c r="I18148" s="99"/>
      <c r="J18148" s="99"/>
      <c r="K18148" s="99"/>
      <c r="L18148" s="99"/>
      <c r="M18148" s="99"/>
      <c r="N18148" s="99"/>
      <c r="O18148" s="99"/>
      <c r="P18148" s="99"/>
      <c r="Q18148" s="99"/>
      <c r="R18148" s="99"/>
      <c r="S18148" s="99"/>
      <c r="T18148" s="99"/>
      <c r="U18148" s="99"/>
      <c r="V18148" s="99"/>
      <c r="W18148" s="99"/>
      <c r="X18148" s="99"/>
      <c r="Y18148" s="99"/>
      <c r="Z18148" s="99"/>
      <c r="AF18148" s="326"/>
    </row>
    <row r="18149" spans="1:32" x14ac:dyDescent="0.25">
      <c r="A18149" s="44" t="s">
        <v>328</v>
      </c>
      <c r="B18149" s="44" t="s">
        <v>210</v>
      </c>
      <c r="C18149" s="45" t="s">
        <v>8957</v>
      </c>
      <c r="D18149" s="45" t="s">
        <v>12177</v>
      </c>
      <c r="E18149" s="45" t="s">
        <v>4471</v>
      </c>
      <c r="F18149" s="93"/>
      <c r="G18149" s="93"/>
      <c r="H18149" s="93"/>
      <c r="I18149" s="99"/>
      <c r="J18149" s="99"/>
      <c r="K18149" s="99"/>
      <c r="L18149" s="99"/>
      <c r="M18149" s="99"/>
      <c r="N18149" s="99"/>
      <c r="O18149" s="99"/>
      <c r="P18149" s="99"/>
      <c r="Q18149" s="99"/>
      <c r="R18149" s="99"/>
      <c r="S18149" s="99"/>
      <c r="T18149" s="99"/>
      <c r="U18149" s="99"/>
      <c r="V18149" s="99"/>
      <c r="W18149" s="99"/>
      <c r="X18149" s="99"/>
      <c r="Y18149" s="99"/>
      <c r="Z18149" s="99"/>
      <c r="AF18149" s="326"/>
    </row>
    <row r="18150" spans="1:32" x14ac:dyDescent="0.25">
      <c r="A18150" s="44" t="s">
        <v>328</v>
      </c>
      <c r="B18150" s="44" t="s">
        <v>329</v>
      </c>
      <c r="C18150" s="45" t="s">
        <v>2697</v>
      </c>
      <c r="D18150" s="93" t="s">
        <v>18817</v>
      </c>
      <c r="E18150" s="45" t="s">
        <v>8524</v>
      </c>
      <c r="F18150" s="379"/>
      <c r="G18150" s="379"/>
      <c r="H18150" s="379"/>
      <c r="I18150" s="380"/>
      <c r="J18150" s="380"/>
      <c r="K18150" s="380"/>
      <c r="L18150" s="380"/>
      <c r="M18150" s="380"/>
      <c r="N18150" s="380"/>
      <c r="O18150" s="380"/>
      <c r="P18150" s="380"/>
      <c r="Q18150" s="380"/>
      <c r="R18150" s="380"/>
      <c r="S18150" s="380"/>
      <c r="T18150" s="380"/>
      <c r="U18150" s="380"/>
      <c r="V18150" s="380"/>
      <c r="W18150" s="380"/>
      <c r="X18150" s="380"/>
      <c r="Y18150" s="380"/>
      <c r="Z18150" s="380"/>
      <c r="AA18150" s="380"/>
      <c r="AF18150" s="326"/>
    </row>
    <row r="18151" spans="1:32" x14ac:dyDescent="0.25">
      <c r="A18151" s="44" t="s">
        <v>328</v>
      </c>
      <c r="B18151" s="44" t="s">
        <v>210</v>
      </c>
      <c r="C18151" s="45" t="s">
        <v>8957</v>
      </c>
      <c r="D18151" s="93" t="s">
        <v>18817</v>
      </c>
      <c r="E18151" s="45" t="s">
        <v>5235</v>
      </c>
      <c r="F18151" s="379"/>
      <c r="G18151" s="379"/>
      <c r="H18151" s="379"/>
      <c r="I18151" s="380"/>
      <c r="J18151" s="380"/>
      <c r="K18151" s="380"/>
      <c r="L18151" s="380"/>
      <c r="M18151" s="380"/>
      <c r="N18151" s="380"/>
      <c r="O18151" s="380"/>
      <c r="P18151" s="380"/>
      <c r="Q18151" s="380"/>
      <c r="R18151" s="380"/>
      <c r="S18151" s="380"/>
      <c r="T18151" s="380"/>
      <c r="U18151" s="380"/>
      <c r="V18151" s="380"/>
      <c r="W18151" s="380"/>
      <c r="X18151" s="380"/>
      <c r="Y18151" s="380"/>
      <c r="Z18151" s="380"/>
      <c r="AA18151" s="380"/>
      <c r="AF18151" s="326"/>
    </row>
    <row r="18152" spans="1:32" x14ac:dyDescent="0.25">
      <c r="A18152" s="44" t="s">
        <v>328</v>
      </c>
      <c r="B18152" s="44" t="s">
        <v>329</v>
      </c>
      <c r="C18152" s="45" t="s">
        <v>18799</v>
      </c>
      <c r="D18152" s="93" t="s">
        <v>18817</v>
      </c>
      <c r="E18152" s="45" t="s">
        <v>18723</v>
      </c>
      <c r="F18152" s="379"/>
      <c r="G18152" s="379"/>
      <c r="H18152" s="379"/>
      <c r="I18152" s="380"/>
      <c r="J18152" s="380"/>
      <c r="K18152" s="380"/>
      <c r="L18152" s="380"/>
      <c r="M18152" s="380"/>
      <c r="N18152" s="380"/>
      <c r="O18152" s="380"/>
      <c r="P18152" s="380"/>
      <c r="Q18152" s="380"/>
      <c r="R18152" s="380"/>
      <c r="S18152" s="380"/>
      <c r="T18152" s="380"/>
      <c r="U18152" s="380"/>
      <c r="V18152" s="380"/>
      <c r="W18152" s="380"/>
      <c r="X18152" s="380"/>
      <c r="Y18152" s="380"/>
      <c r="Z18152" s="380"/>
      <c r="AA18152" s="380"/>
      <c r="AF18152" s="326"/>
    </row>
    <row r="18153" spans="1:32" x14ac:dyDescent="0.25">
      <c r="A18153" s="44" t="s">
        <v>328</v>
      </c>
      <c r="B18153" s="44" t="s">
        <v>8956</v>
      </c>
      <c r="C18153" s="45" t="s">
        <v>8957</v>
      </c>
      <c r="D18153" s="45" t="s">
        <v>10697</v>
      </c>
      <c r="E18153" s="45" t="s">
        <v>4471</v>
      </c>
      <c r="F18153" s="93"/>
      <c r="G18153" s="93"/>
      <c r="H18153" s="93"/>
      <c r="I18153" s="99"/>
      <c r="J18153" s="99"/>
      <c r="K18153" s="99"/>
      <c r="L18153" s="44"/>
      <c r="M18153" s="44"/>
      <c r="N18153" s="99"/>
      <c r="O18153" s="99"/>
      <c r="P18153" s="99"/>
      <c r="Q18153" s="99"/>
      <c r="R18153" s="99"/>
      <c r="S18153" s="99"/>
      <c r="T18153" s="99"/>
      <c r="U18153" s="99"/>
      <c r="V18153" s="99"/>
      <c r="W18153" s="99"/>
      <c r="X18153" s="99"/>
      <c r="Y18153" s="99"/>
      <c r="Z18153" s="99"/>
      <c r="AF18153" s="326"/>
    </row>
    <row r="18154" spans="1:32" x14ac:dyDescent="0.25">
      <c r="A18154" s="44" t="s">
        <v>5733</v>
      </c>
      <c r="B18154" s="44" t="s">
        <v>966</v>
      </c>
      <c r="C18154" s="45">
        <v>22010702</v>
      </c>
      <c r="D18154" s="45" t="s">
        <v>12340</v>
      </c>
      <c r="E18154" s="45" t="s">
        <v>5444</v>
      </c>
      <c r="AF18154" s="326"/>
    </row>
    <row r="18155" spans="1:32" x14ac:dyDescent="0.25">
      <c r="A18155" s="44" t="s">
        <v>5733</v>
      </c>
      <c r="B18155" s="44" t="s">
        <v>5443</v>
      </c>
      <c r="C18155" s="45">
        <v>22010701</v>
      </c>
      <c r="D18155" s="45" t="s">
        <v>12340</v>
      </c>
      <c r="E18155" s="45" t="s">
        <v>5444</v>
      </c>
      <c r="AF18155" s="326"/>
    </row>
    <row r="18156" spans="1:32" x14ac:dyDescent="0.3">
      <c r="A18156" s="372" t="s">
        <v>20225</v>
      </c>
      <c r="B18156" s="372" t="s">
        <v>1214</v>
      </c>
      <c r="C18156" s="125" t="s">
        <v>18610</v>
      </c>
      <c r="D18156" s="32" t="s">
        <v>20621</v>
      </c>
      <c r="E18156" s="125" t="s">
        <v>8976</v>
      </c>
      <c r="F18156" s="125" t="s">
        <v>1236</v>
      </c>
      <c r="G18156" s="125" t="s">
        <v>1237</v>
      </c>
      <c r="AF18156" s="326"/>
    </row>
    <row r="18157" spans="1:32" x14ac:dyDescent="0.25">
      <c r="A18157" s="44" t="s">
        <v>8360</v>
      </c>
      <c r="B18157" s="44" t="s">
        <v>7650</v>
      </c>
      <c r="C18157" s="45">
        <v>230504</v>
      </c>
      <c r="D18157" s="45" t="s">
        <v>12340</v>
      </c>
      <c r="E18157" s="45" t="s">
        <v>7651</v>
      </c>
      <c r="AF18157" s="326"/>
    </row>
    <row r="18158" spans="1:32" x14ac:dyDescent="0.25">
      <c r="A18158" s="44" t="s">
        <v>8360</v>
      </c>
      <c r="B18158" s="44" t="s">
        <v>978</v>
      </c>
      <c r="C18158" s="45">
        <v>230703</v>
      </c>
      <c r="D18158" s="45" t="s">
        <v>12340</v>
      </c>
      <c r="E18158" s="45" t="s">
        <v>4375</v>
      </c>
      <c r="AF18158" s="326"/>
    </row>
    <row r="18159" spans="1:32" x14ac:dyDescent="0.25">
      <c r="A18159" s="44" t="s">
        <v>3733</v>
      </c>
      <c r="B18159" s="44" t="s">
        <v>3275</v>
      </c>
      <c r="C18159" s="45">
        <v>210101</v>
      </c>
      <c r="D18159" s="45" t="s">
        <v>12340</v>
      </c>
      <c r="E18159" s="45" t="s">
        <v>3276</v>
      </c>
      <c r="AF18159" s="326"/>
    </row>
    <row r="18160" spans="1:32" x14ac:dyDescent="0.25">
      <c r="A18160" s="44" t="s">
        <v>11909</v>
      </c>
      <c r="B18160" s="44" t="s">
        <v>16358</v>
      </c>
      <c r="C18160" s="45" t="s">
        <v>11910</v>
      </c>
      <c r="D18160" s="93" t="s">
        <v>3876</v>
      </c>
      <c r="E18160" s="359">
        <f>DATE(2028,6,25)</f>
        <v>46929</v>
      </c>
      <c r="F18160" s="93"/>
      <c r="G18160" s="93"/>
      <c r="H18160" s="93"/>
      <c r="I18160" s="99"/>
      <c r="J18160" s="99"/>
      <c r="K18160" s="99"/>
      <c r="L18160" s="99"/>
      <c r="M18160" s="99"/>
      <c r="N18160" s="99"/>
      <c r="O18160" s="99"/>
      <c r="P18160" s="99"/>
      <c r="Q18160" s="99"/>
      <c r="R18160" s="99"/>
      <c r="S18160" s="99"/>
      <c r="T18160" s="99"/>
      <c r="U18160" s="99"/>
      <c r="V18160" s="99"/>
      <c r="W18160" s="99"/>
      <c r="X18160" s="99"/>
      <c r="Y18160" s="99"/>
      <c r="Z18160" s="99"/>
      <c r="AF18160" s="326"/>
    </row>
    <row r="18161" spans="1:32" x14ac:dyDescent="0.25">
      <c r="A18161" s="44" t="s">
        <v>7088</v>
      </c>
      <c r="B18161" s="44" t="s">
        <v>3298</v>
      </c>
      <c r="C18161" s="45">
        <v>23010402</v>
      </c>
      <c r="D18161" s="45" t="s">
        <v>12340</v>
      </c>
      <c r="E18161" s="45" t="s">
        <v>5640</v>
      </c>
      <c r="AF18161" s="326"/>
    </row>
    <row r="18162" spans="1:32" x14ac:dyDescent="0.3">
      <c r="A18162" s="372" t="s">
        <v>9404</v>
      </c>
      <c r="B18162" s="372" t="s">
        <v>1209</v>
      </c>
      <c r="C18162" s="125" t="s">
        <v>8691</v>
      </c>
      <c r="D18162" s="32" t="s">
        <v>20621</v>
      </c>
      <c r="E18162" s="125" t="s">
        <v>8524</v>
      </c>
      <c r="F18162" s="125" t="s">
        <v>1236</v>
      </c>
      <c r="G18162" s="125" t="s">
        <v>1237</v>
      </c>
      <c r="AF18162" s="326"/>
    </row>
    <row r="18163" spans="1:32" x14ac:dyDescent="0.25">
      <c r="A18163" s="44" t="s">
        <v>5</v>
      </c>
      <c r="B18163" s="44" t="s">
        <v>163</v>
      </c>
      <c r="C18163" s="45" t="s">
        <v>6863</v>
      </c>
      <c r="D18163" s="46" t="s">
        <v>13037</v>
      </c>
      <c r="E18163" s="46">
        <v>46441</v>
      </c>
      <c r="AF18163" s="326"/>
    </row>
    <row r="18164" spans="1:32" x14ac:dyDescent="0.25">
      <c r="A18164" s="44" t="s">
        <v>5</v>
      </c>
      <c r="B18164" s="44" t="s">
        <v>163</v>
      </c>
      <c r="C18164" s="45" t="s">
        <v>6863</v>
      </c>
      <c r="D18164" s="46" t="s">
        <v>13037</v>
      </c>
      <c r="E18164" s="46">
        <v>46441</v>
      </c>
      <c r="AF18164" s="326"/>
    </row>
    <row r="18165" spans="1:32" x14ac:dyDescent="0.25">
      <c r="A18165" s="44" t="s">
        <v>5</v>
      </c>
      <c r="B18165" s="44" t="s">
        <v>163</v>
      </c>
      <c r="C18165" s="45" t="s">
        <v>6863</v>
      </c>
      <c r="D18165" s="46" t="s">
        <v>13037</v>
      </c>
      <c r="E18165" s="46">
        <v>46441</v>
      </c>
      <c r="AF18165" s="326"/>
    </row>
    <row r="18166" spans="1:32" x14ac:dyDescent="0.25">
      <c r="A18166" s="44" t="s">
        <v>5</v>
      </c>
      <c r="B18166" s="44" t="s">
        <v>10714</v>
      </c>
      <c r="C18166" s="45" t="s">
        <v>11264</v>
      </c>
      <c r="D18166" s="46" t="s">
        <v>13037</v>
      </c>
      <c r="E18166" s="46">
        <v>46231</v>
      </c>
      <c r="AF18166" s="326"/>
    </row>
    <row r="18167" spans="1:32" x14ac:dyDescent="0.25">
      <c r="A18167" s="44" t="s">
        <v>5</v>
      </c>
      <c r="B18167" s="44" t="s">
        <v>10714</v>
      </c>
      <c r="C18167" s="45" t="s">
        <v>11264</v>
      </c>
      <c r="D18167" s="46" t="s">
        <v>13037</v>
      </c>
      <c r="E18167" s="46">
        <v>46231</v>
      </c>
      <c r="AF18167" s="326"/>
    </row>
    <row r="18168" spans="1:32" x14ac:dyDescent="0.25">
      <c r="A18168" s="44" t="s">
        <v>5</v>
      </c>
      <c r="B18168" s="44" t="s">
        <v>10714</v>
      </c>
      <c r="C18168" s="45" t="s">
        <v>11264</v>
      </c>
      <c r="D18168" s="46" t="s">
        <v>13037</v>
      </c>
      <c r="E18168" s="46">
        <v>46231</v>
      </c>
      <c r="AF18168" s="326"/>
    </row>
    <row r="18169" spans="1:32" x14ac:dyDescent="0.25">
      <c r="A18169" s="44" t="s">
        <v>5876</v>
      </c>
      <c r="B18169" s="44" t="s">
        <v>20398</v>
      </c>
      <c r="C18169" s="45" t="s">
        <v>14082</v>
      </c>
      <c r="D18169" s="32" t="s">
        <v>12570</v>
      </c>
      <c r="E18169" s="46">
        <v>46418</v>
      </c>
      <c r="AF18169" s="326"/>
    </row>
    <row r="18170" spans="1:32" x14ac:dyDescent="0.3">
      <c r="A18170" s="372" t="s">
        <v>16691</v>
      </c>
      <c r="B18170" s="372" t="s">
        <v>1661</v>
      </c>
      <c r="C18170" s="125" t="s">
        <v>16726</v>
      </c>
      <c r="D18170" s="32" t="s">
        <v>20621</v>
      </c>
      <c r="E18170" s="125" t="s">
        <v>5580</v>
      </c>
      <c r="F18170" s="125" t="s">
        <v>1236</v>
      </c>
      <c r="G18170" s="125" t="s">
        <v>1236</v>
      </c>
      <c r="AF18170" s="326"/>
    </row>
    <row r="18171" spans="1:32" x14ac:dyDescent="0.25">
      <c r="A18171" s="44" t="s">
        <v>2545</v>
      </c>
      <c r="B18171" s="44" t="s">
        <v>2433</v>
      </c>
      <c r="C18171" s="45">
        <v>230105</v>
      </c>
      <c r="D18171" s="45" t="s">
        <v>12340</v>
      </c>
      <c r="E18171" s="45" t="s">
        <v>5580</v>
      </c>
      <c r="AF18171" s="326"/>
    </row>
    <row r="18172" spans="1:32" x14ac:dyDescent="0.25">
      <c r="A18172" s="44" t="s">
        <v>5734</v>
      </c>
      <c r="B18172" s="44" t="s">
        <v>5443</v>
      </c>
      <c r="C18172" s="45">
        <v>22010701</v>
      </c>
      <c r="D18172" s="45" t="s">
        <v>12340</v>
      </c>
      <c r="E18172" s="45" t="s">
        <v>5444</v>
      </c>
      <c r="AF18172" s="326"/>
    </row>
    <row r="18173" spans="1:32" x14ac:dyDescent="0.25">
      <c r="A18173" s="44" t="s">
        <v>1423</v>
      </c>
      <c r="B18173" s="44" t="s">
        <v>2634</v>
      </c>
      <c r="C18173" s="45" t="s">
        <v>2678</v>
      </c>
      <c r="D18173" s="45" t="s">
        <v>12177</v>
      </c>
      <c r="E18173" s="45" t="s">
        <v>4354</v>
      </c>
      <c r="F18173" s="93"/>
      <c r="G18173" s="93"/>
      <c r="H18173" s="93"/>
      <c r="I18173" s="99"/>
      <c r="J18173" s="99"/>
      <c r="K18173" s="99"/>
      <c r="L18173" s="99"/>
      <c r="M18173" s="99"/>
      <c r="N18173" s="99"/>
      <c r="O18173" s="99"/>
      <c r="P18173" s="99"/>
      <c r="Q18173" s="99"/>
      <c r="R18173" s="99"/>
      <c r="S18173" s="99"/>
      <c r="T18173" s="99"/>
      <c r="U18173" s="99"/>
      <c r="V18173" s="99"/>
      <c r="W18173" s="99"/>
      <c r="X18173" s="99"/>
      <c r="Y18173" s="99"/>
      <c r="Z18173" s="99"/>
      <c r="AF18173" s="326"/>
    </row>
    <row r="18174" spans="1:32" x14ac:dyDescent="0.25">
      <c r="A18174" s="44" t="s">
        <v>1423</v>
      </c>
      <c r="B18174" s="44" t="s">
        <v>12956</v>
      </c>
      <c r="C18174" s="45" t="s">
        <v>15124</v>
      </c>
      <c r="D18174" s="45" t="s">
        <v>12177</v>
      </c>
      <c r="E18174" s="45" t="s">
        <v>7228</v>
      </c>
      <c r="F18174" s="93"/>
      <c r="G18174" s="93"/>
      <c r="H18174" s="93"/>
      <c r="I18174" s="99"/>
      <c r="J18174" s="99"/>
      <c r="K18174" s="99"/>
      <c r="L18174" s="99"/>
      <c r="M18174" s="99"/>
      <c r="N18174" s="99"/>
      <c r="O18174" s="99"/>
      <c r="P18174" s="99"/>
      <c r="Q18174" s="99"/>
      <c r="R18174" s="99"/>
      <c r="S18174" s="99"/>
      <c r="T18174" s="99"/>
      <c r="U18174" s="99"/>
      <c r="V18174" s="99"/>
      <c r="W18174" s="99"/>
      <c r="X18174" s="99"/>
      <c r="Y18174" s="99"/>
      <c r="Z18174" s="99"/>
      <c r="AF18174" s="326"/>
    </row>
    <row r="18175" spans="1:32" x14ac:dyDescent="0.25">
      <c r="A18175" s="44" t="s">
        <v>1423</v>
      </c>
      <c r="B18175" s="44" t="s">
        <v>2634</v>
      </c>
      <c r="C18175" s="45" t="s">
        <v>2678</v>
      </c>
      <c r="D18175" s="93" t="s">
        <v>18817</v>
      </c>
      <c r="E18175" s="45" t="s">
        <v>2628</v>
      </c>
      <c r="F18175" s="379"/>
      <c r="G18175" s="379"/>
      <c r="H18175" s="379"/>
      <c r="I18175" s="380"/>
      <c r="J18175" s="380"/>
      <c r="K18175" s="380"/>
      <c r="L18175" s="380"/>
      <c r="M18175" s="380"/>
      <c r="N18175" s="380"/>
      <c r="O18175" s="380"/>
      <c r="P18175" s="380"/>
      <c r="Q18175" s="380"/>
      <c r="R18175" s="380"/>
      <c r="S18175" s="380"/>
      <c r="T18175" s="380"/>
      <c r="U18175" s="380"/>
      <c r="V18175" s="380"/>
      <c r="W18175" s="380"/>
      <c r="X18175" s="380"/>
      <c r="Y18175" s="380"/>
      <c r="Z18175" s="380"/>
      <c r="AA18175" s="380"/>
      <c r="AF18175" s="326"/>
    </row>
    <row r="18176" spans="1:32" x14ac:dyDescent="0.25">
      <c r="A18176" s="44" t="s">
        <v>1423</v>
      </c>
      <c r="B18176" s="44" t="s">
        <v>12956</v>
      </c>
      <c r="C18176" s="45" t="s">
        <v>15124</v>
      </c>
      <c r="D18176" s="93" t="s">
        <v>18817</v>
      </c>
      <c r="E18176" s="45" t="s">
        <v>7228</v>
      </c>
      <c r="F18176" s="379"/>
      <c r="G18176" s="379"/>
      <c r="H18176" s="379"/>
      <c r="I18176" s="380"/>
      <c r="J18176" s="380"/>
      <c r="K18176" s="380"/>
      <c r="L18176" s="380"/>
      <c r="M18176" s="380"/>
      <c r="N18176" s="380"/>
      <c r="O18176" s="380"/>
      <c r="P18176" s="380"/>
      <c r="Q18176" s="380"/>
      <c r="R18176" s="380"/>
      <c r="S18176" s="380"/>
      <c r="T18176" s="380"/>
      <c r="U18176" s="380"/>
      <c r="V18176" s="380"/>
      <c r="W18176" s="380"/>
      <c r="X18176" s="380"/>
      <c r="Y18176" s="380"/>
      <c r="Z18176" s="380"/>
      <c r="AA18176" s="380"/>
      <c r="AF18176" s="326"/>
    </row>
    <row r="18177" spans="1:32" x14ac:dyDescent="0.25">
      <c r="A18177" s="44" t="s">
        <v>1423</v>
      </c>
      <c r="B18177" s="44" t="s">
        <v>16415</v>
      </c>
      <c r="C18177" s="45" t="s">
        <v>9990</v>
      </c>
      <c r="D18177" s="93" t="s">
        <v>3876</v>
      </c>
      <c r="E18177" s="359">
        <f>DATE(2027,12,4)</f>
        <v>46725</v>
      </c>
      <c r="F18177" s="93"/>
      <c r="G18177" s="93"/>
      <c r="H18177" s="93"/>
      <c r="I18177" s="99"/>
      <c r="J18177" s="99"/>
      <c r="K18177" s="99"/>
      <c r="L18177" s="99"/>
      <c r="M18177" s="99"/>
      <c r="N18177" s="99"/>
      <c r="O18177" s="99"/>
      <c r="P18177" s="99"/>
      <c r="Q18177" s="99"/>
      <c r="R18177" s="99"/>
      <c r="S18177" s="99"/>
      <c r="T18177" s="99"/>
      <c r="U18177" s="99"/>
      <c r="V18177" s="99"/>
      <c r="W18177" s="99"/>
      <c r="X18177" s="99"/>
      <c r="Y18177" s="99"/>
      <c r="Z18177" s="99"/>
      <c r="AF18177" s="326"/>
    </row>
    <row r="18178" spans="1:32" x14ac:dyDescent="0.25">
      <c r="A18178" s="44" t="s">
        <v>1423</v>
      </c>
      <c r="B18178" s="44" t="s">
        <v>2617</v>
      </c>
      <c r="C18178" s="45" t="s">
        <v>15124</v>
      </c>
      <c r="D18178" s="45" t="s">
        <v>10697</v>
      </c>
      <c r="E18178" s="46">
        <v>47483</v>
      </c>
      <c r="F18178" s="93"/>
      <c r="G18178" s="93"/>
      <c r="H18178" s="93"/>
      <c r="I18178" s="99"/>
      <c r="J18178" s="99"/>
      <c r="K18178" s="99"/>
      <c r="L18178" s="44"/>
      <c r="M18178" s="44"/>
      <c r="N18178" s="99"/>
      <c r="O18178" s="99"/>
      <c r="P18178" s="99"/>
      <c r="Q18178" s="99"/>
      <c r="R18178" s="99"/>
      <c r="S18178" s="99"/>
      <c r="T18178" s="99"/>
      <c r="U18178" s="99"/>
      <c r="V18178" s="99"/>
      <c r="W18178" s="99"/>
      <c r="X18178" s="99"/>
      <c r="Y18178" s="99"/>
      <c r="Z18178" s="99"/>
      <c r="AF18178" s="326"/>
    </row>
    <row r="18179" spans="1:32" x14ac:dyDescent="0.25">
      <c r="A18179" s="44" t="s">
        <v>4452</v>
      </c>
      <c r="B18179" s="44" t="s">
        <v>4373</v>
      </c>
      <c r="C18179" s="45" t="s">
        <v>4453</v>
      </c>
      <c r="D18179" s="45" t="s">
        <v>12177</v>
      </c>
      <c r="E18179" s="45" t="s">
        <v>4375</v>
      </c>
      <c r="F18179" s="93"/>
      <c r="G18179" s="93"/>
      <c r="H18179" s="93"/>
      <c r="I18179" s="99"/>
      <c r="J18179" s="99"/>
      <c r="K18179" s="99"/>
      <c r="L18179" s="99"/>
      <c r="M18179" s="99"/>
      <c r="N18179" s="99"/>
      <c r="O18179" s="99"/>
      <c r="P18179" s="99"/>
      <c r="Q18179" s="99"/>
      <c r="R18179" s="99"/>
      <c r="S18179" s="99"/>
      <c r="T18179" s="99"/>
      <c r="U18179" s="99"/>
      <c r="V18179" s="99"/>
      <c r="W18179" s="99"/>
      <c r="X18179" s="99"/>
      <c r="Y18179" s="99"/>
      <c r="Z18179" s="99"/>
      <c r="AF18179" s="326"/>
    </row>
    <row r="18180" spans="1:32" x14ac:dyDescent="0.25">
      <c r="A18180" s="44" t="s">
        <v>4452</v>
      </c>
      <c r="B18180" s="44" t="s">
        <v>4373</v>
      </c>
      <c r="C18180" s="45" t="s">
        <v>4453</v>
      </c>
      <c r="D18180" s="93" t="s">
        <v>18817</v>
      </c>
      <c r="E18180" s="45" t="s">
        <v>4375</v>
      </c>
      <c r="F18180" s="379"/>
      <c r="G18180" s="379"/>
      <c r="H18180" s="379"/>
      <c r="I18180" s="380"/>
      <c r="J18180" s="380"/>
      <c r="K18180" s="380"/>
      <c r="L18180" s="380"/>
      <c r="M18180" s="380"/>
      <c r="N18180" s="380"/>
      <c r="O18180" s="380"/>
      <c r="P18180" s="380"/>
      <c r="Q18180" s="380"/>
      <c r="R18180" s="380"/>
      <c r="S18180" s="380"/>
      <c r="T18180" s="380"/>
      <c r="U18180" s="380"/>
      <c r="V18180" s="380"/>
      <c r="W18180" s="380"/>
      <c r="X18180" s="380"/>
      <c r="Y18180" s="380"/>
      <c r="Z18180" s="380"/>
      <c r="AA18180" s="380"/>
      <c r="AF18180" s="326"/>
    </row>
    <row r="18181" spans="1:32" x14ac:dyDescent="0.25">
      <c r="A18181" s="44" t="s">
        <v>4452</v>
      </c>
      <c r="B18181" s="44" t="s">
        <v>4373</v>
      </c>
      <c r="C18181" s="45" t="s">
        <v>4453</v>
      </c>
      <c r="D18181" s="45" t="s">
        <v>10697</v>
      </c>
      <c r="E18181" s="45" t="s">
        <v>4375</v>
      </c>
      <c r="F18181" s="93"/>
      <c r="G18181" s="93"/>
      <c r="H18181" s="93"/>
      <c r="I18181" s="99"/>
      <c r="J18181" s="99"/>
      <c r="K18181" s="99"/>
      <c r="L18181" s="44"/>
      <c r="M18181" s="44"/>
      <c r="N18181" s="99"/>
      <c r="O18181" s="99"/>
      <c r="P18181" s="99"/>
      <c r="Q18181" s="99"/>
      <c r="R18181" s="99"/>
      <c r="S18181" s="99"/>
      <c r="T18181" s="99"/>
      <c r="U18181" s="99"/>
      <c r="V18181" s="99"/>
      <c r="W18181" s="99"/>
      <c r="X18181" s="99"/>
      <c r="Y18181" s="99"/>
      <c r="Z18181" s="99"/>
      <c r="AF18181" s="326"/>
    </row>
    <row r="18182" spans="1:32" x14ac:dyDescent="0.25">
      <c r="A18182" s="44" t="s">
        <v>11761</v>
      </c>
      <c r="B18182" s="44" t="s">
        <v>18840</v>
      </c>
      <c r="C18182" s="45">
        <v>260202</v>
      </c>
      <c r="D18182" s="45" t="s">
        <v>12340</v>
      </c>
      <c r="E18182" s="45" t="s">
        <v>10021</v>
      </c>
      <c r="AF18182" s="326"/>
    </row>
    <row r="18183" spans="1:32" x14ac:dyDescent="0.25">
      <c r="A18183" s="44" t="s">
        <v>11761</v>
      </c>
      <c r="B18183" s="44" t="s">
        <v>968</v>
      </c>
      <c r="C18183" s="45">
        <v>24060402</v>
      </c>
      <c r="D18183" s="45" t="s">
        <v>12340</v>
      </c>
      <c r="E18183" s="45" t="s">
        <v>5235</v>
      </c>
      <c r="AF18183" s="326"/>
    </row>
    <row r="18184" spans="1:32" x14ac:dyDescent="0.25">
      <c r="A18184" s="44" t="s">
        <v>11761</v>
      </c>
      <c r="B18184" s="44" t="s">
        <v>3298</v>
      </c>
      <c r="C18184" s="45">
        <v>23010402</v>
      </c>
      <c r="D18184" s="45" t="s">
        <v>12340</v>
      </c>
      <c r="E18184" s="45" t="s">
        <v>5640</v>
      </c>
      <c r="AF18184" s="326"/>
    </row>
    <row r="18185" spans="1:32" x14ac:dyDescent="0.3">
      <c r="A18185" s="372" t="s">
        <v>17574</v>
      </c>
      <c r="B18185" s="372" t="s">
        <v>13870</v>
      </c>
      <c r="C18185" s="125" t="s">
        <v>13871</v>
      </c>
      <c r="D18185" s="32" t="s">
        <v>20621</v>
      </c>
      <c r="E18185" s="125" t="s">
        <v>5650</v>
      </c>
      <c r="F18185" s="125" t="s">
        <v>1236</v>
      </c>
      <c r="G18185" s="125" t="s">
        <v>1237</v>
      </c>
      <c r="AF18185" s="326"/>
    </row>
    <row r="18186" spans="1:32" x14ac:dyDescent="0.3">
      <c r="A18186" s="372" t="s">
        <v>17574</v>
      </c>
      <c r="B18186" s="372" t="s">
        <v>5059</v>
      </c>
      <c r="C18186" s="125" t="s">
        <v>17475</v>
      </c>
      <c r="D18186" s="32" t="s">
        <v>20621</v>
      </c>
      <c r="E18186" s="125" t="s">
        <v>5246</v>
      </c>
      <c r="F18186" s="125" t="s">
        <v>1236</v>
      </c>
      <c r="G18186" s="125" t="s">
        <v>1237</v>
      </c>
      <c r="AF18186" s="326"/>
    </row>
    <row r="18187" spans="1:32" x14ac:dyDescent="0.25">
      <c r="A18187" s="44" t="s">
        <v>15823</v>
      </c>
      <c r="B18187" s="44" t="s">
        <v>5167</v>
      </c>
      <c r="C18187" s="45" t="s">
        <v>15824</v>
      </c>
      <c r="D18187" s="46" t="s">
        <v>13037</v>
      </c>
      <c r="E18187" s="46">
        <v>46342</v>
      </c>
      <c r="AF18187" s="326"/>
    </row>
    <row r="18188" spans="1:32" x14ac:dyDescent="0.25">
      <c r="A18188" s="44" t="s">
        <v>12322</v>
      </c>
      <c r="B18188" s="44" t="s">
        <v>3275</v>
      </c>
      <c r="C18188" s="45">
        <v>210101</v>
      </c>
      <c r="D18188" s="45" t="s">
        <v>12340</v>
      </c>
      <c r="E18188" s="45" t="s">
        <v>3276</v>
      </c>
      <c r="AF18188" s="326"/>
    </row>
    <row r="18189" spans="1:32" x14ac:dyDescent="0.25">
      <c r="A18189" s="44" t="s">
        <v>12322</v>
      </c>
      <c r="B18189" s="44" t="s">
        <v>988</v>
      </c>
      <c r="C18189" s="45">
        <v>240904</v>
      </c>
      <c r="D18189" s="45" t="s">
        <v>12340</v>
      </c>
      <c r="E18189" s="45" t="s">
        <v>5075</v>
      </c>
      <c r="AF18189" s="326"/>
    </row>
    <row r="18190" spans="1:32" x14ac:dyDescent="0.25">
      <c r="A18190" s="44" t="s">
        <v>19920</v>
      </c>
      <c r="B18190" s="44" t="s">
        <v>5460</v>
      </c>
      <c r="C18190" s="45">
        <v>251003</v>
      </c>
      <c r="D18190" s="45" t="s">
        <v>12340</v>
      </c>
      <c r="E18190" s="45" t="s">
        <v>12119</v>
      </c>
      <c r="AF18190" s="326"/>
    </row>
    <row r="18191" spans="1:32" x14ac:dyDescent="0.3">
      <c r="A18191" s="372" t="s">
        <v>16692</v>
      </c>
      <c r="B18191" s="372" t="s">
        <v>5060</v>
      </c>
      <c r="C18191" s="125" t="s">
        <v>16725</v>
      </c>
      <c r="D18191" s="32" t="s">
        <v>20621</v>
      </c>
      <c r="E18191" s="125" t="s">
        <v>12895</v>
      </c>
      <c r="F18191" s="125" t="s">
        <v>1237</v>
      </c>
      <c r="G18191" s="125" t="s">
        <v>1237</v>
      </c>
      <c r="AF18191" s="326"/>
    </row>
    <row r="18192" spans="1:32" x14ac:dyDescent="0.25">
      <c r="A18192" s="44" t="s">
        <v>16692</v>
      </c>
      <c r="B18192" s="44" t="s">
        <v>967</v>
      </c>
      <c r="C18192" s="45">
        <v>250601</v>
      </c>
      <c r="D18192" s="45" t="s">
        <v>12340</v>
      </c>
      <c r="E18192" s="45" t="s">
        <v>16905</v>
      </c>
      <c r="AF18192" s="326"/>
    </row>
    <row r="18193" spans="1:32" x14ac:dyDescent="0.25">
      <c r="A18193" s="44" t="s">
        <v>11762</v>
      </c>
      <c r="B18193" s="44" t="s">
        <v>10031</v>
      </c>
      <c r="C18193" s="45">
        <v>240101</v>
      </c>
      <c r="D18193" s="45" t="s">
        <v>12340</v>
      </c>
      <c r="E18193" s="45" t="s">
        <v>10032</v>
      </c>
      <c r="AF18193" s="326"/>
    </row>
    <row r="18194" spans="1:32" x14ac:dyDescent="0.25">
      <c r="A18194" s="44" t="s">
        <v>14106</v>
      </c>
      <c r="B18194" s="44" t="s">
        <v>20356</v>
      </c>
      <c r="C18194" s="45" t="s">
        <v>14093</v>
      </c>
      <c r="D18194" s="32" t="s">
        <v>12570</v>
      </c>
      <c r="E18194" s="46">
        <v>46477</v>
      </c>
      <c r="AF18194" s="326"/>
    </row>
    <row r="18195" spans="1:32" x14ac:dyDescent="0.25">
      <c r="A18195" s="44" t="s">
        <v>11763</v>
      </c>
      <c r="B18195" s="44" t="s">
        <v>10031</v>
      </c>
      <c r="C18195" s="45">
        <v>240101</v>
      </c>
      <c r="D18195" s="45" t="s">
        <v>12340</v>
      </c>
      <c r="E18195" s="45" t="s">
        <v>10032</v>
      </c>
      <c r="AF18195" s="326"/>
    </row>
    <row r="18196" spans="1:32" x14ac:dyDescent="0.25">
      <c r="A18196" s="44" t="s">
        <v>11763</v>
      </c>
      <c r="B18196" s="44" t="s">
        <v>10020</v>
      </c>
      <c r="C18196" s="45">
        <v>24010401</v>
      </c>
      <c r="D18196" s="45" t="s">
        <v>12340</v>
      </c>
      <c r="E18196" s="45" t="s">
        <v>10021</v>
      </c>
      <c r="AF18196" s="326"/>
    </row>
    <row r="18197" spans="1:32" x14ac:dyDescent="0.25">
      <c r="A18197" s="44" t="s">
        <v>11763</v>
      </c>
      <c r="B18197" s="44" t="s">
        <v>3298</v>
      </c>
      <c r="C18197" s="45">
        <v>24010402</v>
      </c>
      <c r="D18197" s="45" t="s">
        <v>12340</v>
      </c>
      <c r="E18197" s="45" t="s">
        <v>10021</v>
      </c>
      <c r="AF18197" s="326"/>
    </row>
    <row r="18198" spans="1:32" x14ac:dyDescent="0.25">
      <c r="A18198" s="44" t="s">
        <v>12720</v>
      </c>
      <c r="B18198" s="44" t="s">
        <v>1948</v>
      </c>
      <c r="C18198" s="45" t="s">
        <v>12721</v>
      </c>
      <c r="D18198" s="46" t="s">
        <v>13037</v>
      </c>
      <c r="E18198" s="46">
        <v>46282</v>
      </c>
      <c r="AF18198" s="326"/>
    </row>
    <row r="18199" spans="1:32" x14ac:dyDescent="0.25">
      <c r="A18199" s="44" t="s">
        <v>15825</v>
      </c>
      <c r="B18199" s="44" t="s">
        <v>2610</v>
      </c>
      <c r="C18199" s="45" t="s">
        <v>15826</v>
      </c>
      <c r="D18199" s="46" t="s">
        <v>13037</v>
      </c>
      <c r="E18199" s="46">
        <v>46162</v>
      </c>
      <c r="AF18199" s="326"/>
    </row>
    <row r="18200" spans="1:32" x14ac:dyDescent="0.25">
      <c r="A18200" s="44" t="s">
        <v>2546</v>
      </c>
      <c r="B18200" s="44" t="s">
        <v>18840</v>
      </c>
      <c r="C18200" s="45">
        <v>260202</v>
      </c>
      <c r="D18200" s="45" t="s">
        <v>12340</v>
      </c>
      <c r="E18200" s="45" t="s">
        <v>10021</v>
      </c>
      <c r="AF18200" s="326"/>
    </row>
    <row r="18201" spans="1:32" x14ac:dyDescent="0.25">
      <c r="A18201" s="44" t="s">
        <v>2546</v>
      </c>
      <c r="B18201" s="44" t="s">
        <v>2433</v>
      </c>
      <c r="C18201" s="45">
        <v>230105</v>
      </c>
      <c r="D18201" s="45" t="s">
        <v>12340</v>
      </c>
      <c r="E18201" s="45" t="s">
        <v>5580</v>
      </c>
      <c r="AF18201" s="326"/>
    </row>
    <row r="18202" spans="1:32" x14ac:dyDescent="0.25">
      <c r="A18202" s="44" t="s">
        <v>2546</v>
      </c>
      <c r="B18202" s="44" t="s">
        <v>3298</v>
      </c>
      <c r="C18202" s="45">
        <v>23010402</v>
      </c>
      <c r="D18202" s="45" t="s">
        <v>12340</v>
      </c>
      <c r="E18202" s="45" t="s">
        <v>5640</v>
      </c>
      <c r="AF18202" s="326"/>
    </row>
    <row r="18203" spans="1:32" x14ac:dyDescent="0.25">
      <c r="A18203" s="44" t="s">
        <v>2546</v>
      </c>
      <c r="B18203" s="44" t="s">
        <v>5639</v>
      </c>
      <c r="C18203" s="45">
        <v>23010401</v>
      </c>
      <c r="D18203" s="45" t="s">
        <v>12340</v>
      </c>
      <c r="E18203" s="45" t="s">
        <v>5640</v>
      </c>
      <c r="AF18203" s="326"/>
    </row>
    <row r="18204" spans="1:32" x14ac:dyDescent="0.25">
      <c r="A18204" s="44" t="s">
        <v>19921</v>
      </c>
      <c r="B18204" s="44" t="s">
        <v>2433</v>
      </c>
      <c r="C18204" s="45">
        <v>230105</v>
      </c>
      <c r="D18204" s="45" t="s">
        <v>12340</v>
      </c>
      <c r="E18204" s="45" t="s">
        <v>5580</v>
      </c>
      <c r="AF18204" s="326"/>
    </row>
    <row r="18205" spans="1:32" x14ac:dyDescent="0.25">
      <c r="A18205" s="44" t="s">
        <v>18245</v>
      </c>
      <c r="B18205" s="44" t="s">
        <v>18246</v>
      </c>
      <c r="C18205" s="45" t="s">
        <v>18498</v>
      </c>
      <c r="D18205" s="93" t="s">
        <v>3876</v>
      </c>
      <c r="E18205" s="359">
        <f>DATE(2029,7,24)</f>
        <v>47323</v>
      </c>
      <c r="F18205" s="93"/>
      <c r="G18205" s="93"/>
      <c r="H18205" s="93"/>
      <c r="I18205" s="99"/>
      <c r="J18205" s="99"/>
      <c r="K18205" s="99"/>
      <c r="L18205" s="99"/>
      <c r="M18205" s="99"/>
      <c r="N18205" s="99"/>
      <c r="O18205" s="99"/>
      <c r="P18205" s="99"/>
      <c r="Q18205" s="99"/>
      <c r="R18205" s="99"/>
      <c r="S18205" s="99"/>
      <c r="T18205" s="99"/>
      <c r="U18205" s="99"/>
      <c r="V18205" s="99"/>
      <c r="W18205" s="99"/>
      <c r="X18205" s="99"/>
      <c r="Y18205" s="99"/>
      <c r="Z18205" s="99"/>
      <c r="AF18205" s="326"/>
    </row>
    <row r="18206" spans="1:32" x14ac:dyDescent="0.25">
      <c r="A18206" s="256" t="s">
        <v>15339</v>
      </c>
      <c r="B18206" s="256" t="s">
        <v>15247</v>
      </c>
      <c r="C18206" s="53" t="s">
        <v>15448</v>
      </c>
      <c r="D18206" s="93" t="s">
        <v>5891</v>
      </c>
      <c r="E18206" s="257">
        <v>47502</v>
      </c>
      <c r="F18206" s="93"/>
      <c r="G18206" s="93"/>
      <c r="H18206" s="93"/>
      <c r="I18206" s="99"/>
      <c r="J18206" s="99"/>
      <c r="K18206" s="99"/>
      <c r="L18206" s="99"/>
      <c r="M18206" s="99"/>
      <c r="N18206" s="99"/>
      <c r="O18206" s="99"/>
      <c r="P18206" s="99"/>
      <c r="Q18206" s="99"/>
      <c r="R18206" s="99"/>
      <c r="S18206" s="99"/>
      <c r="T18206" s="99"/>
      <c r="U18206" s="99"/>
      <c r="V18206" s="99"/>
      <c r="W18206" s="99"/>
      <c r="X18206" s="99"/>
      <c r="Y18206" s="99"/>
      <c r="Z18206" s="99"/>
      <c r="AF18206" s="326"/>
    </row>
    <row r="18207" spans="1:32" x14ac:dyDescent="0.25">
      <c r="A18207" s="44" t="s">
        <v>17786</v>
      </c>
      <c r="B18207" s="44" t="s">
        <v>154</v>
      </c>
      <c r="C18207" s="45" t="s">
        <v>17787</v>
      </c>
      <c r="D18207" s="46" t="s">
        <v>13037</v>
      </c>
      <c r="E18207" s="46">
        <v>46218</v>
      </c>
      <c r="AF18207" s="326"/>
    </row>
    <row r="18208" spans="1:32" x14ac:dyDescent="0.25">
      <c r="A18208" s="44" t="s">
        <v>9769</v>
      </c>
      <c r="B18208" s="44" t="s">
        <v>15883</v>
      </c>
      <c r="C18208" s="45" t="s">
        <v>5427</v>
      </c>
      <c r="D18208" s="93" t="s">
        <v>3876</v>
      </c>
      <c r="E18208" s="359">
        <f>DATE(2026,7,8)</f>
        <v>46211</v>
      </c>
      <c r="F18208" s="93"/>
      <c r="G18208" s="93"/>
      <c r="H18208" s="93"/>
      <c r="I18208" s="99"/>
      <c r="J18208" s="99"/>
      <c r="K18208" s="99"/>
      <c r="L18208" s="99"/>
      <c r="M18208" s="99"/>
      <c r="N18208" s="99"/>
      <c r="O18208" s="99"/>
      <c r="P18208" s="99"/>
      <c r="Q18208" s="99"/>
      <c r="R18208" s="99"/>
      <c r="S18208" s="99"/>
      <c r="T18208" s="99"/>
      <c r="U18208" s="99"/>
      <c r="V18208" s="99"/>
      <c r="W18208" s="99"/>
      <c r="X18208" s="99"/>
      <c r="Y18208" s="99"/>
      <c r="Z18208" s="99"/>
      <c r="AA18208" s="380"/>
      <c r="AF18208" s="326"/>
    </row>
    <row r="18209" spans="1:32" x14ac:dyDescent="0.3">
      <c r="A18209" s="372" t="s">
        <v>17575</v>
      </c>
      <c r="B18209" s="372" t="s">
        <v>5061</v>
      </c>
      <c r="C18209" s="125" t="s">
        <v>17483</v>
      </c>
      <c r="D18209" s="32" t="s">
        <v>20621</v>
      </c>
      <c r="E18209" s="125" t="s">
        <v>5246</v>
      </c>
      <c r="F18209" s="125" t="s">
        <v>1236</v>
      </c>
      <c r="G18209" s="125" t="s">
        <v>1236</v>
      </c>
      <c r="AF18209" s="326"/>
    </row>
    <row r="18210" spans="1:32" x14ac:dyDescent="0.25">
      <c r="A18210" s="44" t="s">
        <v>17950</v>
      </c>
      <c r="B18210" s="44" t="s">
        <v>20398</v>
      </c>
      <c r="C18210" s="45" t="s">
        <v>17917</v>
      </c>
      <c r="D18210" s="32" t="s">
        <v>12570</v>
      </c>
      <c r="E18210" s="46">
        <v>46418</v>
      </c>
      <c r="AF18210" s="326"/>
    </row>
    <row r="18211" spans="1:32" x14ac:dyDescent="0.25">
      <c r="A18211" s="44" t="s">
        <v>7627</v>
      </c>
      <c r="B18211" s="44" t="s">
        <v>2433</v>
      </c>
      <c r="C18211" s="45">
        <v>230105</v>
      </c>
      <c r="D18211" s="45" t="s">
        <v>12340</v>
      </c>
      <c r="E18211" s="45" t="s">
        <v>5580</v>
      </c>
      <c r="AF18211" s="326"/>
    </row>
    <row r="18212" spans="1:32" x14ac:dyDescent="0.25">
      <c r="A18212" s="44" t="s">
        <v>15005</v>
      </c>
      <c r="B18212" s="44" t="s">
        <v>16416</v>
      </c>
      <c r="C18212" s="45" t="s">
        <v>15006</v>
      </c>
      <c r="D18212" s="93" t="s">
        <v>3876</v>
      </c>
      <c r="E18212" s="359">
        <f>DATE(2029,4,23)</f>
        <v>47231</v>
      </c>
      <c r="F18212" s="93"/>
      <c r="G18212" s="93"/>
      <c r="H18212" s="93"/>
      <c r="I18212" s="99"/>
      <c r="J18212" s="99"/>
      <c r="K18212" s="99"/>
      <c r="L18212" s="99"/>
      <c r="M18212" s="99"/>
      <c r="N18212" s="99"/>
      <c r="O18212" s="99"/>
      <c r="P18212" s="99"/>
      <c r="Q18212" s="99"/>
      <c r="R18212" s="99"/>
      <c r="S18212" s="99"/>
      <c r="T18212" s="99"/>
      <c r="U18212" s="99"/>
      <c r="V18212" s="99"/>
      <c r="W18212" s="99"/>
      <c r="X18212" s="99"/>
      <c r="Y18212" s="99"/>
      <c r="Z18212" s="99"/>
      <c r="AF18212" s="326"/>
    </row>
    <row r="18213" spans="1:32" x14ac:dyDescent="0.25">
      <c r="A18213" s="44" t="s">
        <v>9770</v>
      </c>
      <c r="B18213" s="44" t="s">
        <v>18081</v>
      </c>
      <c r="C18213" s="45" t="s">
        <v>18499</v>
      </c>
      <c r="D18213" s="93" t="s">
        <v>3876</v>
      </c>
      <c r="E18213" s="359">
        <f>DATE(2029,9,26)</f>
        <v>47387</v>
      </c>
      <c r="F18213" s="93"/>
      <c r="G18213" s="93"/>
      <c r="H18213" s="93"/>
      <c r="I18213" s="99"/>
      <c r="J18213" s="99"/>
      <c r="K18213" s="99"/>
      <c r="L18213" s="99"/>
      <c r="M18213" s="99"/>
      <c r="N18213" s="99"/>
      <c r="O18213" s="99"/>
      <c r="P18213" s="99"/>
      <c r="Q18213" s="99"/>
      <c r="R18213" s="99"/>
      <c r="S18213" s="99"/>
      <c r="T18213" s="99"/>
      <c r="U18213" s="99"/>
      <c r="V18213" s="99"/>
      <c r="W18213" s="99"/>
      <c r="X18213" s="99"/>
      <c r="Y18213" s="99"/>
      <c r="Z18213" s="99"/>
      <c r="AF18213" s="326"/>
    </row>
    <row r="18214" spans="1:32" x14ac:dyDescent="0.25">
      <c r="A18214" s="99" t="s">
        <v>927</v>
      </c>
      <c r="B18214" s="92" t="s">
        <v>2780</v>
      </c>
      <c r="C18214" s="93" t="s">
        <v>10926</v>
      </c>
      <c r="D18214" s="93" t="s">
        <v>1250</v>
      </c>
      <c r="E18214" s="94">
        <v>46225</v>
      </c>
      <c r="F18214" s="93"/>
      <c r="G18214" s="93"/>
      <c r="H18214" s="93" t="s">
        <v>1857</v>
      </c>
      <c r="I18214" s="99"/>
      <c r="J18214" s="99"/>
      <c r="K18214" s="99"/>
      <c r="L18214" s="44"/>
      <c r="M18214" s="44"/>
      <c r="N18214" s="99"/>
      <c r="O18214" s="99"/>
      <c r="P18214" s="99"/>
      <c r="Q18214" s="99"/>
      <c r="R18214" s="99"/>
      <c r="S18214" s="99"/>
      <c r="T18214" s="99"/>
      <c r="U18214" s="99"/>
      <c r="V18214" s="99"/>
      <c r="W18214" s="99"/>
      <c r="X18214" s="99"/>
      <c r="Y18214" s="99"/>
      <c r="Z18214" s="99"/>
      <c r="AA18214" s="380"/>
      <c r="AF18214" s="326"/>
    </row>
    <row r="18215" spans="1:32" x14ac:dyDescent="0.25">
      <c r="A18215" s="44" t="s">
        <v>10355</v>
      </c>
      <c r="B18215" s="92" t="s">
        <v>10390</v>
      </c>
      <c r="C18215" s="56" t="s">
        <v>10120</v>
      </c>
      <c r="D18215" s="146" t="s">
        <v>10389</v>
      </c>
      <c r="E18215" s="107">
        <v>45838</v>
      </c>
      <c r="F18215" s="93"/>
      <c r="G18215" s="93"/>
      <c r="H18215" s="93"/>
      <c r="I18215" s="99"/>
      <c r="J18215" s="99"/>
      <c r="K18215" s="99"/>
      <c r="L18215" s="44"/>
      <c r="M18215" s="44"/>
      <c r="N18215" s="99"/>
      <c r="O18215" s="99"/>
      <c r="P18215" s="99"/>
      <c r="Q18215" s="99"/>
      <c r="R18215" s="99"/>
      <c r="S18215" s="99"/>
      <c r="T18215" s="99"/>
      <c r="U18215" s="99"/>
      <c r="V18215" s="99"/>
      <c r="W18215" s="99"/>
      <c r="X18215" s="99"/>
      <c r="Y18215" s="99"/>
      <c r="Z18215" s="99"/>
      <c r="AF18215" s="326"/>
    </row>
    <row r="18216" spans="1:32" x14ac:dyDescent="0.25">
      <c r="A18216" s="44" t="s">
        <v>10544</v>
      </c>
      <c r="B18216" s="44" t="s">
        <v>18247</v>
      </c>
      <c r="C18216" s="45" t="s">
        <v>10618</v>
      </c>
      <c r="D18216" s="93" t="s">
        <v>3876</v>
      </c>
      <c r="E18216" s="359">
        <f>DATE(2028,4,4)</f>
        <v>46847</v>
      </c>
      <c r="F18216" s="93"/>
      <c r="G18216" s="93"/>
      <c r="H18216" s="93"/>
      <c r="I18216" s="99"/>
      <c r="J18216" s="99"/>
      <c r="K18216" s="99"/>
      <c r="L18216" s="99"/>
      <c r="M18216" s="99"/>
      <c r="N18216" s="99"/>
      <c r="O18216" s="99"/>
      <c r="P18216" s="99"/>
      <c r="Q18216" s="99"/>
      <c r="R18216" s="99"/>
      <c r="S18216" s="99"/>
      <c r="T18216" s="99"/>
      <c r="U18216" s="99"/>
      <c r="V18216" s="99"/>
      <c r="W18216" s="99"/>
      <c r="X18216" s="99"/>
      <c r="Y18216" s="99"/>
      <c r="Z18216" s="99"/>
      <c r="AF18216" s="326"/>
    </row>
    <row r="18217" spans="1:32" x14ac:dyDescent="0.25">
      <c r="A18217" s="44" t="s">
        <v>17322</v>
      </c>
      <c r="B18217" s="44" t="s">
        <v>5447</v>
      </c>
      <c r="C18217" s="45">
        <v>250802</v>
      </c>
      <c r="D18217" s="45" t="s">
        <v>12340</v>
      </c>
      <c r="E18217" s="45" t="s">
        <v>10682</v>
      </c>
      <c r="AF18217" s="326"/>
    </row>
    <row r="18218" spans="1:32" x14ac:dyDescent="0.25">
      <c r="A18218" s="91" t="s">
        <v>10356</v>
      </c>
      <c r="B18218" s="92" t="s">
        <v>10390</v>
      </c>
      <c r="C18218" s="56" t="s">
        <v>10135</v>
      </c>
      <c r="D18218" s="146" t="s">
        <v>10389</v>
      </c>
      <c r="E18218" s="107">
        <v>45838</v>
      </c>
      <c r="F18218" s="93"/>
      <c r="G18218" s="93"/>
      <c r="H18218" s="93"/>
      <c r="I18218" s="99"/>
      <c r="J18218" s="99"/>
      <c r="K18218" s="99"/>
      <c r="L18218" s="44"/>
      <c r="M18218" s="44"/>
      <c r="N18218" s="99"/>
      <c r="O18218" s="99"/>
      <c r="P18218" s="99"/>
      <c r="Q18218" s="99"/>
      <c r="R18218" s="99"/>
      <c r="S18218" s="99"/>
      <c r="T18218" s="99"/>
      <c r="U18218" s="99"/>
      <c r="V18218" s="99"/>
      <c r="W18218" s="99"/>
      <c r="X18218" s="99"/>
      <c r="Y18218" s="99"/>
      <c r="Z18218" s="99"/>
      <c r="AF18218" s="326"/>
    </row>
    <row r="18219" spans="1:32" x14ac:dyDescent="0.25">
      <c r="A18219" s="44" t="s">
        <v>13827</v>
      </c>
      <c r="B18219" s="44" t="s">
        <v>18828</v>
      </c>
      <c r="C18219" s="45">
        <v>25010501</v>
      </c>
      <c r="D18219" s="45" t="s">
        <v>12340</v>
      </c>
      <c r="E18219" s="45" t="s">
        <v>13567</v>
      </c>
      <c r="AF18219" s="326"/>
    </row>
    <row r="18220" spans="1:32" x14ac:dyDescent="0.25">
      <c r="A18220" s="44" t="s">
        <v>13827</v>
      </c>
      <c r="B18220" s="44" t="s">
        <v>5442</v>
      </c>
      <c r="C18220" s="45">
        <v>25010502</v>
      </c>
      <c r="D18220" s="45" t="s">
        <v>12340</v>
      </c>
      <c r="E18220" s="45" t="s">
        <v>13567</v>
      </c>
      <c r="AF18220" s="326"/>
    </row>
    <row r="18221" spans="1:32" x14ac:dyDescent="0.25">
      <c r="A18221" s="44" t="s">
        <v>12916</v>
      </c>
      <c r="B18221" s="44" t="s">
        <v>12917</v>
      </c>
      <c r="C18221" s="45" t="s">
        <v>15078</v>
      </c>
      <c r="D18221" s="45" t="s">
        <v>12177</v>
      </c>
      <c r="E18221" s="45" t="s">
        <v>7992</v>
      </c>
      <c r="F18221" s="93"/>
      <c r="G18221" s="93"/>
      <c r="H18221" s="93"/>
      <c r="I18221" s="99"/>
      <c r="J18221" s="99"/>
      <c r="K18221" s="99"/>
      <c r="L18221" s="99"/>
      <c r="M18221" s="99"/>
      <c r="N18221" s="99"/>
      <c r="O18221" s="99"/>
      <c r="P18221" s="99"/>
      <c r="Q18221" s="99"/>
      <c r="R18221" s="99"/>
      <c r="S18221" s="99"/>
      <c r="T18221" s="99"/>
      <c r="U18221" s="99"/>
      <c r="V18221" s="99"/>
      <c r="W18221" s="99"/>
      <c r="X18221" s="99"/>
      <c r="Y18221" s="99"/>
      <c r="Z18221" s="99"/>
      <c r="AF18221" s="326"/>
    </row>
    <row r="18222" spans="1:32" x14ac:dyDescent="0.25">
      <c r="A18222" s="44" t="s">
        <v>12916</v>
      </c>
      <c r="B18222" s="44" t="s">
        <v>12917</v>
      </c>
      <c r="C18222" s="45" t="s">
        <v>15078</v>
      </c>
      <c r="D18222" s="93" t="s">
        <v>18817</v>
      </c>
      <c r="E18222" s="45" t="s">
        <v>7992</v>
      </c>
      <c r="F18222" s="379"/>
      <c r="G18222" s="379"/>
      <c r="H18222" s="379"/>
      <c r="I18222" s="380"/>
      <c r="J18222" s="380"/>
      <c r="K18222" s="380"/>
      <c r="L18222" s="380"/>
      <c r="M18222" s="380"/>
      <c r="N18222" s="380"/>
      <c r="O18222" s="380"/>
      <c r="P18222" s="380"/>
      <c r="Q18222" s="380"/>
      <c r="R18222" s="380"/>
      <c r="S18222" s="380"/>
      <c r="T18222" s="380"/>
      <c r="U18222" s="380"/>
      <c r="V18222" s="380"/>
      <c r="W18222" s="380"/>
      <c r="X18222" s="380"/>
      <c r="Y18222" s="380"/>
      <c r="Z18222" s="380"/>
      <c r="AA18222" s="380"/>
      <c r="AF18222" s="326"/>
    </row>
    <row r="18223" spans="1:32" x14ac:dyDescent="0.25">
      <c r="A18223" s="44" t="s">
        <v>19922</v>
      </c>
      <c r="B18223" s="44" t="s">
        <v>5443</v>
      </c>
      <c r="C18223" s="45">
        <v>22010701</v>
      </c>
      <c r="D18223" s="45" t="s">
        <v>12340</v>
      </c>
      <c r="E18223" s="45" t="s">
        <v>5444</v>
      </c>
      <c r="AF18223" s="326"/>
    </row>
    <row r="18224" spans="1:32" x14ac:dyDescent="0.25">
      <c r="A18224" s="44" t="s">
        <v>19922</v>
      </c>
      <c r="B18224" s="44" t="s">
        <v>966</v>
      </c>
      <c r="C18224" s="45">
        <v>22010702</v>
      </c>
      <c r="D18224" s="45" t="s">
        <v>12340</v>
      </c>
      <c r="E18224" s="45" t="s">
        <v>5444</v>
      </c>
      <c r="AF18224" s="326"/>
    </row>
    <row r="18225" spans="1:32" x14ac:dyDescent="0.25">
      <c r="A18225" s="44" t="s">
        <v>19922</v>
      </c>
      <c r="B18225" s="44" t="s">
        <v>7119</v>
      </c>
      <c r="C18225" s="45">
        <v>26020102</v>
      </c>
      <c r="D18225" s="45" t="s">
        <v>12340</v>
      </c>
      <c r="E18225" s="45" t="s">
        <v>10021</v>
      </c>
      <c r="AF18225" s="326"/>
    </row>
    <row r="18226" spans="1:32" x14ac:dyDescent="0.25">
      <c r="A18226" s="44" t="s">
        <v>19922</v>
      </c>
      <c r="B18226" s="44" t="s">
        <v>18842</v>
      </c>
      <c r="C18226" s="45">
        <v>26020101</v>
      </c>
      <c r="D18226" s="45" t="s">
        <v>12340</v>
      </c>
      <c r="E18226" s="45" t="s">
        <v>10021</v>
      </c>
      <c r="AF18226" s="326"/>
    </row>
    <row r="18227" spans="1:32" x14ac:dyDescent="0.25">
      <c r="A18227" s="44" t="s">
        <v>9771</v>
      </c>
      <c r="B18227" s="44" t="s">
        <v>16417</v>
      </c>
      <c r="C18227" s="45" t="s">
        <v>9991</v>
      </c>
      <c r="D18227" s="93" t="s">
        <v>3876</v>
      </c>
      <c r="E18227" s="359">
        <f>DATE(2027,8,15)</f>
        <v>46614</v>
      </c>
      <c r="F18227" s="93"/>
      <c r="G18227" s="93"/>
      <c r="H18227" s="93"/>
      <c r="I18227" s="99"/>
      <c r="J18227" s="99"/>
      <c r="K18227" s="99"/>
      <c r="L18227" s="99"/>
      <c r="M18227" s="99"/>
      <c r="N18227" s="99"/>
      <c r="O18227" s="99"/>
      <c r="P18227" s="99"/>
      <c r="Q18227" s="99"/>
      <c r="R18227" s="99"/>
      <c r="S18227" s="99"/>
      <c r="T18227" s="99"/>
      <c r="U18227" s="99"/>
      <c r="V18227" s="99"/>
      <c r="W18227" s="99"/>
      <c r="X18227" s="99"/>
      <c r="Y18227" s="99"/>
      <c r="Z18227" s="99"/>
      <c r="AF18227" s="326"/>
    </row>
    <row r="18228" spans="1:32" x14ac:dyDescent="0.25">
      <c r="A18228" s="44" t="s">
        <v>9772</v>
      </c>
      <c r="B18228" s="44" t="s">
        <v>15891</v>
      </c>
      <c r="C18228" s="45" t="s">
        <v>9992</v>
      </c>
      <c r="D18228" s="93" t="s">
        <v>3876</v>
      </c>
      <c r="E18228" s="359">
        <f>DATE(2027,2,3)</f>
        <v>46421</v>
      </c>
      <c r="F18228" s="93"/>
      <c r="G18228" s="93"/>
      <c r="H18228" s="93"/>
      <c r="I18228" s="99"/>
      <c r="J18228" s="99"/>
      <c r="K18228" s="99"/>
      <c r="L18228" s="99"/>
      <c r="M18228" s="99"/>
      <c r="N18228" s="99"/>
      <c r="O18228" s="99"/>
      <c r="P18228" s="99"/>
      <c r="Q18228" s="99"/>
      <c r="R18228" s="99"/>
      <c r="S18228" s="99"/>
      <c r="T18228" s="99"/>
      <c r="U18228" s="99"/>
      <c r="V18228" s="99"/>
      <c r="W18228" s="99"/>
      <c r="X18228" s="99"/>
      <c r="Y18228" s="99"/>
      <c r="Z18228" s="99"/>
      <c r="AF18228" s="326"/>
    </row>
    <row r="18229" spans="1:32" x14ac:dyDescent="0.25">
      <c r="A18229" s="44" t="s">
        <v>5735</v>
      </c>
      <c r="B18229" s="44" t="s">
        <v>5447</v>
      </c>
      <c r="C18229" s="45">
        <v>220802</v>
      </c>
      <c r="D18229" s="45" t="s">
        <v>12340</v>
      </c>
      <c r="E18229" s="45" t="s">
        <v>5239</v>
      </c>
      <c r="AF18229" s="326"/>
    </row>
    <row r="18230" spans="1:32" x14ac:dyDescent="0.3">
      <c r="A18230" s="372" t="s">
        <v>12195</v>
      </c>
      <c r="B18230" s="372" t="s">
        <v>2795</v>
      </c>
      <c r="C18230" s="125" t="s">
        <v>8398</v>
      </c>
      <c r="D18230" s="32" t="s">
        <v>20621</v>
      </c>
      <c r="E18230" s="125" t="s">
        <v>4471</v>
      </c>
      <c r="F18230" s="125" t="s">
        <v>1237</v>
      </c>
      <c r="G18230" s="125" t="s">
        <v>1237</v>
      </c>
      <c r="AF18230" s="326"/>
    </row>
    <row r="18231" spans="1:32" x14ac:dyDescent="0.25">
      <c r="A18231" s="44" t="s">
        <v>19923</v>
      </c>
      <c r="B18231" s="44" t="s">
        <v>3598</v>
      </c>
      <c r="C18231" s="45">
        <v>230301</v>
      </c>
      <c r="D18231" s="45" t="s">
        <v>12340</v>
      </c>
      <c r="E18231" s="45" t="s">
        <v>5580</v>
      </c>
      <c r="AF18231" s="326"/>
    </row>
    <row r="18232" spans="1:32" x14ac:dyDescent="0.3">
      <c r="A18232" s="372" t="s">
        <v>12094</v>
      </c>
      <c r="B18232" s="372" t="s">
        <v>1207</v>
      </c>
      <c r="C18232" s="125" t="s">
        <v>11906</v>
      </c>
      <c r="D18232" s="32" t="s">
        <v>20621</v>
      </c>
      <c r="E18232" s="125" t="s">
        <v>7992</v>
      </c>
      <c r="F18232" s="125" t="s">
        <v>1236</v>
      </c>
      <c r="G18232" s="125" t="s">
        <v>1237</v>
      </c>
      <c r="AF18232" s="326"/>
    </row>
    <row r="18233" spans="1:32" x14ac:dyDescent="0.25">
      <c r="A18233" s="44" t="s">
        <v>14765</v>
      </c>
      <c r="B18233" s="44" t="s">
        <v>13107</v>
      </c>
      <c r="C18233" s="45">
        <v>9.25</v>
      </c>
      <c r="D18233" s="45" t="s">
        <v>13565</v>
      </c>
      <c r="E18233" s="46">
        <v>47664</v>
      </c>
      <c r="F18233" s="45"/>
      <c r="G18233" s="93"/>
      <c r="H18233" s="93"/>
      <c r="I18233" s="99"/>
      <c r="J18233" s="99"/>
      <c r="K18233" s="99"/>
      <c r="L18233" s="99"/>
      <c r="M18233" s="99"/>
      <c r="N18233" s="99"/>
      <c r="O18233" s="99"/>
      <c r="P18233" s="99"/>
      <c r="Q18233" s="99"/>
      <c r="R18233" s="99"/>
      <c r="S18233" s="99"/>
      <c r="T18233" s="99"/>
      <c r="U18233" s="99"/>
      <c r="V18233" s="99"/>
      <c r="W18233" s="99"/>
      <c r="X18233" s="99"/>
      <c r="Y18233" s="99"/>
      <c r="Z18233" s="99"/>
      <c r="AF18233" s="326"/>
    </row>
    <row r="18234" spans="1:32" x14ac:dyDescent="0.25">
      <c r="A18234" s="102" t="s">
        <v>13086</v>
      </c>
      <c r="B18234" s="92" t="s">
        <v>3574</v>
      </c>
      <c r="C18234" s="93" t="s">
        <v>13105</v>
      </c>
      <c r="D18234" s="93" t="s">
        <v>1250</v>
      </c>
      <c r="E18234" s="94">
        <v>46496</v>
      </c>
      <c r="F18234" s="93"/>
      <c r="G18234" s="93"/>
      <c r="H18234" s="93"/>
      <c r="I18234" s="99"/>
      <c r="J18234" s="99"/>
      <c r="K18234" s="99"/>
      <c r="L18234" s="99"/>
      <c r="M18234" s="99"/>
      <c r="N18234" s="99"/>
      <c r="O18234" s="99"/>
      <c r="P18234" s="99"/>
      <c r="Q18234" s="99"/>
      <c r="R18234" s="99"/>
      <c r="S18234" s="99"/>
      <c r="T18234" s="99"/>
      <c r="U18234" s="99"/>
      <c r="V18234" s="99"/>
      <c r="W18234" s="99"/>
      <c r="X18234" s="99"/>
      <c r="Y18234" s="99"/>
      <c r="Z18234" s="99"/>
      <c r="AF18234" s="326"/>
    </row>
    <row r="18235" spans="1:32" x14ac:dyDescent="0.3">
      <c r="A18235" s="385" t="s">
        <v>1328</v>
      </c>
      <c r="B18235" s="385" t="s">
        <v>1339</v>
      </c>
      <c r="C18235" s="387">
        <v>24027</v>
      </c>
      <c r="D18235" s="93" t="s">
        <v>5007</v>
      </c>
      <c r="E18235" s="388">
        <v>46507</v>
      </c>
      <c r="AF18235" s="326"/>
    </row>
    <row r="18236" spans="1:32" x14ac:dyDescent="0.3">
      <c r="A18236" s="372" t="s">
        <v>1328</v>
      </c>
      <c r="B18236" s="372" t="s">
        <v>16724</v>
      </c>
      <c r="C18236" s="125" t="s">
        <v>14353</v>
      </c>
      <c r="D18236" s="32" t="s">
        <v>20621</v>
      </c>
      <c r="E18236" s="125" t="s">
        <v>13567</v>
      </c>
      <c r="F18236" s="125" t="s">
        <v>1236</v>
      </c>
      <c r="G18236" s="125" t="s">
        <v>1237</v>
      </c>
      <c r="AF18236" s="326"/>
    </row>
    <row r="18237" spans="1:32" x14ac:dyDescent="0.25">
      <c r="A18237" s="100" t="s">
        <v>2754</v>
      </c>
      <c r="B18237" s="92" t="s">
        <v>3574</v>
      </c>
      <c r="C18237" s="93" t="s">
        <v>3575</v>
      </c>
      <c r="D18237" s="93" t="s">
        <v>1250</v>
      </c>
      <c r="E18237" s="94">
        <v>46496</v>
      </c>
      <c r="F18237" s="93"/>
      <c r="G18237" s="93"/>
      <c r="H18237" s="93"/>
      <c r="I18237" s="99"/>
      <c r="J18237" s="99"/>
      <c r="K18237" s="99"/>
      <c r="L18237" s="44"/>
      <c r="M18237" s="44"/>
      <c r="N18237" s="99"/>
      <c r="O18237" s="99"/>
      <c r="P18237" s="99"/>
      <c r="Q18237" s="99"/>
      <c r="R18237" s="99"/>
      <c r="S18237" s="99"/>
      <c r="T18237" s="99"/>
      <c r="U18237" s="99"/>
      <c r="V18237" s="99"/>
      <c r="W18237" s="99"/>
      <c r="X18237" s="99"/>
      <c r="Y18237" s="99"/>
      <c r="Z18237" s="99"/>
      <c r="AF18237" s="326"/>
    </row>
    <row r="18238" spans="1:32" x14ac:dyDescent="0.25">
      <c r="A18238" s="44" t="s">
        <v>5052</v>
      </c>
      <c r="B18238" s="44" t="s">
        <v>13107</v>
      </c>
      <c r="C18238" s="45">
        <v>9.23</v>
      </c>
      <c r="D18238" s="45" t="s">
        <v>13565</v>
      </c>
      <c r="E18238" s="46">
        <v>46934</v>
      </c>
      <c r="F18238" s="45"/>
      <c r="G18238" s="93"/>
      <c r="H18238" s="93"/>
      <c r="I18238" s="99"/>
      <c r="J18238" s="99"/>
      <c r="K18238" s="99"/>
      <c r="L18238" s="99"/>
      <c r="M18238" s="99"/>
      <c r="N18238" s="99"/>
      <c r="O18238" s="99"/>
      <c r="P18238" s="99"/>
      <c r="Q18238" s="99"/>
      <c r="R18238" s="99"/>
      <c r="S18238" s="99"/>
      <c r="T18238" s="99"/>
      <c r="U18238" s="99"/>
      <c r="V18238" s="99"/>
      <c r="W18238" s="99"/>
      <c r="X18238" s="99"/>
      <c r="Y18238" s="99"/>
      <c r="Z18238" s="99"/>
      <c r="AF18238" s="326"/>
    </row>
    <row r="18239" spans="1:32" x14ac:dyDescent="0.25">
      <c r="A18239" s="44" t="s">
        <v>19924</v>
      </c>
      <c r="B18239" s="44" t="s">
        <v>5639</v>
      </c>
      <c r="C18239" s="45">
        <v>26010401</v>
      </c>
      <c r="D18239" s="45" t="s">
        <v>12340</v>
      </c>
      <c r="E18239" s="45" t="s">
        <v>18836</v>
      </c>
      <c r="AF18239" s="326"/>
    </row>
    <row r="18240" spans="1:32" x14ac:dyDescent="0.3">
      <c r="A18240" s="372" t="s">
        <v>16693</v>
      </c>
      <c r="B18240" s="372" t="s">
        <v>12349</v>
      </c>
      <c r="C18240" s="125" t="s">
        <v>12350</v>
      </c>
      <c r="D18240" s="32" t="s">
        <v>20621</v>
      </c>
      <c r="E18240" s="125" t="s">
        <v>5075</v>
      </c>
      <c r="F18240" s="125" t="s">
        <v>1236</v>
      </c>
      <c r="G18240" s="125" t="s">
        <v>1237</v>
      </c>
      <c r="AF18240" s="326"/>
    </row>
    <row r="18241" spans="1:32" x14ac:dyDescent="0.3">
      <c r="A18241" s="372" t="s">
        <v>16693</v>
      </c>
      <c r="B18241" s="372" t="s">
        <v>5064</v>
      </c>
      <c r="C18241" s="125" t="s">
        <v>16873</v>
      </c>
      <c r="D18241" s="32" t="s">
        <v>20621</v>
      </c>
      <c r="E18241" s="125" t="s">
        <v>10638</v>
      </c>
      <c r="F18241" s="125" t="s">
        <v>1236</v>
      </c>
      <c r="G18241" s="125" t="s">
        <v>1237</v>
      </c>
      <c r="AF18241" s="326"/>
    </row>
    <row r="18242" spans="1:32" x14ac:dyDescent="0.25">
      <c r="A18242" s="44" t="s">
        <v>15007</v>
      </c>
      <c r="B18242" s="44" t="s">
        <v>16418</v>
      </c>
      <c r="C18242" s="45" t="s">
        <v>15008</v>
      </c>
      <c r="D18242" s="93" t="s">
        <v>3876</v>
      </c>
      <c r="E18242" s="359">
        <f>DATE(2029,5,14)</f>
        <v>47252</v>
      </c>
      <c r="F18242" s="93"/>
      <c r="G18242" s="93"/>
      <c r="H18242" s="93"/>
      <c r="I18242" s="99"/>
      <c r="J18242" s="99"/>
      <c r="K18242" s="99"/>
      <c r="L18242" s="99"/>
      <c r="M18242" s="99"/>
      <c r="N18242" s="99"/>
      <c r="O18242" s="99"/>
      <c r="P18242" s="99"/>
      <c r="Q18242" s="99"/>
      <c r="R18242" s="99"/>
      <c r="S18242" s="99"/>
      <c r="T18242" s="99"/>
      <c r="U18242" s="99"/>
      <c r="V18242" s="99"/>
      <c r="W18242" s="99"/>
      <c r="X18242" s="99"/>
      <c r="Y18242" s="99"/>
      <c r="Z18242" s="99"/>
      <c r="AF18242" s="326"/>
    </row>
    <row r="18243" spans="1:32" x14ac:dyDescent="0.25">
      <c r="A18243" s="44" t="s">
        <v>8159</v>
      </c>
      <c r="B18243" s="44" t="s">
        <v>8154</v>
      </c>
      <c r="C18243" s="45" t="s">
        <v>8160</v>
      </c>
      <c r="D18243" s="45" t="s">
        <v>12177</v>
      </c>
      <c r="E18243" s="45" t="s">
        <v>8524</v>
      </c>
      <c r="F18243" s="93"/>
      <c r="G18243" s="93"/>
      <c r="H18243" s="93"/>
      <c r="I18243" s="99"/>
      <c r="J18243" s="99"/>
      <c r="K18243" s="99"/>
      <c r="L18243" s="99"/>
      <c r="M18243" s="99"/>
      <c r="N18243" s="99"/>
      <c r="O18243" s="99"/>
      <c r="P18243" s="99"/>
      <c r="Q18243" s="99"/>
      <c r="R18243" s="99"/>
      <c r="S18243" s="99"/>
      <c r="T18243" s="99"/>
      <c r="U18243" s="99"/>
      <c r="V18243" s="99"/>
      <c r="W18243" s="99"/>
      <c r="X18243" s="99"/>
      <c r="Y18243" s="99"/>
      <c r="Z18243" s="99"/>
      <c r="AF18243" s="326"/>
    </row>
    <row r="18244" spans="1:32" x14ac:dyDescent="0.25">
      <c r="A18244" s="44" t="s">
        <v>8159</v>
      </c>
      <c r="B18244" s="44" t="s">
        <v>8154</v>
      </c>
      <c r="C18244" s="45" t="s">
        <v>8160</v>
      </c>
      <c r="D18244" s="93" t="s">
        <v>18817</v>
      </c>
      <c r="E18244" s="45" t="s">
        <v>8524</v>
      </c>
      <c r="F18244" s="379"/>
      <c r="G18244" s="379"/>
      <c r="H18244" s="379"/>
      <c r="I18244" s="380"/>
      <c r="J18244" s="380"/>
      <c r="K18244" s="380"/>
      <c r="L18244" s="380"/>
      <c r="M18244" s="380"/>
      <c r="N18244" s="380"/>
      <c r="O18244" s="380"/>
      <c r="P18244" s="380"/>
      <c r="Q18244" s="380"/>
      <c r="R18244" s="380"/>
      <c r="S18244" s="380"/>
      <c r="T18244" s="380"/>
      <c r="U18244" s="380"/>
      <c r="V18244" s="380"/>
      <c r="W18244" s="380"/>
      <c r="X18244" s="380"/>
      <c r="Y18244" s="380"/>
      <c r="Z18244" s="380"/>
      <c r="AA18244" s="380"/>
      <c r="AF18244" s="326"/>
    </row>
    <row r="18245" spans="1:32" x14ac:dyDescent="0.25">
      <c r="A18245" s="44" t="s">
        <v>8159</v>
      </c>
      <c r="B18245" s="44" t="s">
        <v>8154</v>
      </c>
      <c r="C18245" s="45" t="s">
        <v>8160</v>
      </c>
      <c r="D18245" s="45" t="s">
        <v>10697</v>
      </c>
      <c r="E18245" s="45" t="s">
        <v>5072</v>
      </c>
      <c r="F18245" s="93"/>
      <c r="G18245" s="93"/>
      <c r="H18245" s="93"/>
      <c r="I18245" s="99"/>
      <c r="J18245" s="99"/>
      <c r="K18245" s="99"/>
      <c r="L18245" s="44"/>
      <c r="M18245" s="44"/>
      <c r="N18245" s="99"/>
      <c r="O18245" s="99"/>
      <c r="P18245" s="99"/>
      <c r="Q18245" s="99"/>
      <c r="R18245" s="99"/>
      <c r="S18245" s="99"/>
      <c r="T18245" s="99"/>
      <c r="U18245" s="99"/>
      <c r="V18245" s="99"/>
      <c r="W18245" s="99"/>
      <c r="X18245" s="99"/>
      <c r="Y18245" s="99"/>
      <c r="Z18245" s="99"/>
      <c r="AF18245" s="326"/>
    </row>
    <row r="18246" spans="1:32" x14ac:dyDescent="0.25">
      <c r="A18246" s="44" t="s">
        <v>8361</v>
      </c>
      <c r="B18246" s="44" t="s">
        <v>7650</v>
      </c>
      <c r="C18246" s="45">
        <v>230504</v>
      </c>
      <c r="D18246" s="45" t="s">
        <v>12340</v>
      </c>
      <c r="E18246" s="45" t="s">
        <v>7651</v>
      </c>
      <c r="AF18246" s="326"/>
    </row>
    <row r="18247" spans="1:32" x14ac:dyDescent="0.25">
      <c r="A18247" s="44" t="s">
        <v>11764</v>
      </c>
      <c r="B18247" s="44" t="s">
        <v>10031</v>
      </c>
      <c r="C18247" s="45">
        <v>240101</v>
      </c>
      <c r="D18247" s="45" t="s">
        <v>12340</v>
      </c>
      <c r="E18247" s="45" t="s">
        <v>10032</v>
      </c>
      <c r="AF18247" s="326"/>
    </row>
    <row r="18248" spans="1:32" x14ac:dyDescent="0.25">
      <c r="A18248" s="44" t="s">
        <v>9773</v>
      </c>
      <c r="B18248" s="44" t="s">
        <v>16419</v>
      </c>
      <c r="C18248" s="45" t="s">
        <v>9993</v>
      </c>
      <c r="D18248" s="93" t="s">
        <v>3876</v>
      </c>
      <c r="E18248" s="359">
        <f>DATE(2026,12,27)</f>
        <v>46383</v>
      </c>
      <c r="F18248" s="93"/>
      <c r="G18248" s="93"/>
      <c r="H18248" s="93"/>
      <c r="I18248" s="99"/>
      <c r="J18248" s="99"/>
      <c r="K18248" s="99"/>
      <c r="L18248" s="99"/>
      <c r="M18248" s="99"/>
      <c r="N18248" s="99"/>
      <c r="O18248" s="99"/>
      <c r="P18248" s="99"/>
      <c r="Q18248" s="99"/>
      <c r="R18248" s="99"/>
      <c r="S18248" s="99"/>
      <c r="T18248" s="99"/>
      <c r="U18248" s="99"/>
      <c r="V18248" s="99"/>
      <c r="W18248" s="99"/>
      <c r="X18248" s="99"/>
      <c r="Y18248" s="99"/>
      <c r="Z18248" s="99"/>
      <c r="AA18248" s="380"/>
      <c r="AF18248" s="326"/>
    </row>
    <row r="18249" spans="1:32" x14ac:dyDescent="0.25">
      <c r="A18249" s="44" t="s">
        <v>18248</v>
      </c>
      <c r="B18249" s="44" t="s">
        <v>15982</v>
      </c>
      <c r="C18249" s="45" t="s">
        <v>9994</v>
      </c>
      <c r="D18249" s="93" t="s">
        <v>3876</v>
      </c>
      <c r="E18249" s="359">
        <f>DATE(2027,5,3)</f>
        <v>46510</v>
      </c>
      <c r="F18249" s="93"/>
      <c r="G18249" s="93"/>
      <c r="H18249" s="93"/>
      <c r="I18249" s="99"/>
      <c r="J18249" s="99"/>
      <c r="K18249" s="99"/>
      <c r="L18249" s="99"/>
      <c r="M18249" s="99"/>
      <c r="N18249" s="99"/>
      <c r="O18249" s="99"/>
      <c r="P18249" s="99"/>
      <c r="Q18249" s="99"/>
      <c r="R18249" s="99"/>
      <c r="S18249" s="99"/>
      <c r="T18249" s="99"/>
      <c r="U18249" s="99"/>
      <c r="V18249" s="99"/>
      <c r="W18249" s="99"/>
      <c r="X18249" s="99"/>
      <c r="Y18249" s="99"/>
      <c r="Z18249" s="99"/>
      <c r="AF18249" s="326"/>
    </row>
    <row r="18250" spans="1:32" x14ac:dyDescent="0.25">
      <c r="A18250" s="44" t="s">
        <v>18249</v>
      </c>
      <c r="B18250" s="44" t="s">
        <v>15982</v>
      </c>
      <c r="C18250" s="45" t="s">
        <v>18500</v>
      </c>
      <c r="D18250" s="93" t="s">
        <v>3876</v>
      </c>
      <c r="E18250" s="359">
        <f>DATE(2027,5,3)</f>
        <v>46510</v>
      </c>
      <c r="F18250" s="93"/>
      <c r="G18250" s="93"/>
      <c r="H18250" s="93"/>
      <c r="I18250" s="99"/>
      <c r="J18250" s="99"/>
      <c r="K18250" s="99"/>
      <c r="L18250" s="99"/>
      <c r="M18250" s="99"/>
      <c r="N18250" s="99"/>
      <c r="O18250" s="99"/>
      <c r="P18250" s="99"/>
      <c r="Q18250" s="99"/>
      <c r="R18250" s="99"/>
      <c r="S18250" s="99"/>
      <c r="T18250" s="99"/>
      <c r="U18250" s="99"/>
      <c r="V18250" s="99"/>
      <c r="W18250" s="99"/>
      <c r="X18250" s="99"/>
      <c r="Y18250" s="99"/>
      <c r="Z18250" s="99"/>
      <c r="AF18250" s="326"/>
    </row>
    <row r="18251" spans="1:32" x14ac:dyDescent="0.25">
      <c r="A18251" s="44" t="s">
        <v>9774</v>
      </c>
      <c r="B18251" s="44" t="s">
        <v>15956</v>
      </c>
      <c r="C18251" s="45" t="s">
        <v>7735</v>
      </c>
      <c r="D18251" s="93" t="s">
        <v>3876</v>
      </c>
      <c r="E18251" s="359">
        <f>DATE(2027,4,20)</f>
        <v>46497</v>
      </c>
      <c r="F18251" s="93"/>
      <c r="G18251" s="93"/>
      <c r="H18251" s="93"/>
      <c r="I18251" s="99"/>
      <c r="J18251" s="99"/>
      <c r="K18251" s="99"/>
      <c r="L18251" s="99"/>
      <c r="M18251" s="99"/>
      <c r="N18251" s="99"/>
      <c r="O18251" s="99"/>
      <c r="P18251" s="99"/>
      <c r="Q18251" s="99"/>
      <c r="R18251" s="99"/>
      <c r="S18251" s="99"/>
      <c r="T18251" s="99"/>
      <c r="U18251" s="99"/>
      <c r="V18251" s="99"/>
      <c r="W18251" s="99"/>
      <c r="X18251" s="99"/>
      <c r="Y18251" s="99"/>
      <c r="Z18251" s="99"/>
      <c r="AF18251" s="326"/>
    </row>
    <row r="18252" spans="1:32" x14ac:dyDescent="0.25">
      <c r="A18252" s="44" t="s">
        <v>18250</v>
      </c>
      <c r="B18252" s="44" t="s">
        <v>18251</v>
      </c>
      <c r="C18252" s="45" t="s">
        <v>18501</v>
      </c>
      <c r="D18252" s="93" t="s">
        <v>3876</v>
      </c>
      <c r="E18252" s="359">
        <f>DATE(2027,5,3)</f>
        <v>46510</v>
      </c>
      <c r="F18252" s="93"/>
      <c r="G18252" s="93"/>
      <c r="H18252" s="93"/>
      <c r="I18252" s="99"/>
      <c r="J18252" s="99"/>
      <c r="K18252" s="99"/>
      <c r="L18252" s="99"/>
      <c r="M18252" s="99"/>
      <c r="N18252" s="99"/>
      <c r="O18252" s="99"/>
      <c r="P18252" s="99"/>
      <c r="Q18252" s="99"/>
      <c r="R18252" s="99"/>
      <c r="S18252" s="99"/>
      <c r="T18252" s="99"/>
      <c r="U18252" s="99"/>
      <c r="V18252" s="99"/>
      <c r="W18252" s="99"/>
      <c r="X18252" s="99"/>
      <c r="Y18252" s="99"/>
      <c r="Z18252" s="99"/>
      <c r="AF18252" s="326"/>
    </row>
    <row r="18253" spans="1:32" x14ac:dyDescent="0.25">
      <c r="A18253" s="44" t="s">
        <v>18252</v>
      </c>
      <c r="B18253" s="44" t="s">
        <v>15982</v>
      </c>
      <c r="C18253" s="45" t="s">
        <v>14972</v>
      </c>
      <c r="D18253" s="93" t="s">
        <v>3876</v>
      </c>
      <c r="E18253" s="359">
        <f>DATE(2027,5,3)</f>
        <v>46510</v>
      </c>
      <c r="F18253" s="93"/>
      <c r="G18253" s="93"/>
      <c r="H18253" s="93"/>
      <c r="I18253" s="99"/>
      <c r="J18253" s="99"/>
      <c r="K18253" s="99"/>
      <c r="L18253" s="99"/>
      <c r="M18253" s="99"/>
      <c r="N18253" s="99"/>
      <c r="O18253" s="99"/>
      <c r="P18253" s="99"/>
      <c r="Q18253" s="99"/>
      <c r="R18253" s="99"/>
      <c r="S18253" s="99"/>
      <c r="T18253" s="99"/>
      <c r="U18253" s="99"/>
      <c r="V18253" s="99"/>
      <c r="W18253" s="99"/>
      <c r="X18253" s="99"/>
      <c r="Y18253" s="99"/>
      <c r="Z18253" s="99"/>
      <c r="AF18253" s="326"/>
    </row>
    <row r="18254" spans="1:32" x14ac:dyDescent="0.3">
      <c r="A18254" s="372" t="s">
        <v>3019</v>
      </c>
      <c r="B18254" s="372" t="s">
        <v>1209</v>
      </c>
      <c r="C18254" s="125" t="s">
        <v>8691</v>
      </c>
      <c r="D18254" s="32" t="s">
        <v>20621</v>
      </c>
      <c r="E18254" s="125" t="s">
        <v>8524</v>
      </c>
      <c r="F18254" s="125" t="s">
        <v>1236</v>
      </c>
      <c r="G18254" s="125" t="s">
        <v>1237</v>
      </c>
      <c r="AF18254" s="326"/>
    </row>
    <row r="18255" spans="1:32" x14ac:dyDescent="0.3">
      <c r="A18255" s="385" t="s">
        <v>928</v>
      </c>
      <c r="B18255" s="385" t="s">
        <v>1339</v>
      </c>
      <c r="C18255" s="387">
        <v>24027</v>
      </c>
      <c r="D18255" s="93" t="s">
        <v>5007</v>
      </c>
      <c r="E18255" s="388">
        <v>46507</v>
      </c>
      <c r="AF18255" s="326"/>
    </row>
    <row r="18256" spans="1:32" x14ac:dyDescent="0.25">
      <c r="A18256" s="44" t="s">
        <v>928</v>
      </c>
      <c r="B18256" s="44" t="s">
        <v>11313</v>
      </c>
      <c r="C18256" s="45">
        <v>240302</v>
      </c>
      <c r="D18256" s="45" t="s">
        <v>12340</v>
      </c>
      <c r="E18256" s="45" t="s">
        <v>2686</v>
      </c>
      <c r="AF18256" s="326"/>
    </row>
    <row r="18257" spans="1:32" x14ac:dyDescent="0.3">
      <c r="A18257" s="372" t="s">
        <v>8431</v>
      </c>
      <c r="B18257" s="372" t="s">
        <v>2787</v>
      </c>
      <c r="C18257" s="125" t="s">
        <v>8393</v>
      </c>
      <c r="D18257" s="32" t="s">
        <v>20621</v>
      </c>
      <c r="E18257" s="125" t="s">
        <v>4471</v>
      </c>
      <c r="F18257" s="125" t="s">
        <v>1236</v>
      </c>
      <c r="G18257" s="125" t="s">
        <v>1237</v>
      </c>
      <c r="AF18257" s="326"/>
    </row>
    <row r="18258" spans="1:32" x14ac:dyDescent="0.3">
      <c r="A18258" s="372" t="s">
        <v>12525</v>
      </c>
      <c r="B18258" s="372" t="s">
        <v>12351</v>
      </c>
      <c r="C18258" s="125" t="s">
        <v>12352</v>
      </c>
      <c r="D18258" s="32" t="s">
        <v>20621</v>
      </c>
      <c r="E18258" s="125" t="s">
        <v>5075</v>
      </c>
      <c r="F18258" s="125" t="s">
        <v>1236</v>
      </c>
      <c r="G18258" s="125" t="s">
        <v>1237</v>
      </c>
      <c r="AF18258" s="326"/>
    </row>
    <row r="18259" spans="1:32" x14ac:dyDescent="0.25">
      <c r="A18259" s="44" t="s">
        <v>18253</v>
      </c>
      <c r="B18259" s="44" t="s">
        <v>18254</v>
      </c>
      <c r="C18259" s="45" t="s">
        <v>18502</v>
      </c>
      <c r="D18259" s="93" t="s">
        <v>3876</v>
      </c>
      <c r="E18259" s="359">
        <f>DATE(2030,2,20)</f>
        <v>47534</v>
      </c>
      <c r="F18259" s="93"/>
      <c r="G18259" s="93"/>
      <c r="H18259" s="93"/>
      <c r="I18259" s="99"/>
      <c r="J18259" s="99"/>
      <c r="K18259" s="99"/>
      <c r="L18259" s="99"/>
      <c r="M18259" s="99"/>
      <c r="N18259" s="99"/>
      <c r="O18259" s="99"/>
      <c r="P18259" s="99"/>
      <c r="Q18259" s="99"/>
      <c r="R18259" s="99"/>
      <c r="S18259" s="99"/>
      <c r="T18259" s="99"/>
      <c r="U18259" s="99"/>
      <c r="V18259" s="99"/>
      <c r="W18259" s="99"/>
      <c r="X18259" s="99"/>
      <c r="Y18259" s="99"/>
      <c r="Z18259" s="99"/>
      <c r="AF18259" s="326"/>
    </row>
    <row r="18260" spans="1:32" x14ac:dyDescent="0.25">
      <c r="A18260" s="44" t="s">
        <v>4560</v>
      </c>
      <c r="B18260" s="44" t="s">
        <v>15870</v>
      </c>
      <c r="C18260" s="45" t="s">
        <v>15009</v>
      </c>
      <c r="D18260" s="93" t="s">
        <v>3876</v>
      </c>
      <c r="E18260" s="359">
        <f>DATE(2029,1,3)</f>
        <v>47121</v>
      </c>
      <c r="F18260" s="93"/>
      <c r="G18260" s="93"/>
      <c r="H18260" s="93"/>
      <c r="I18260" s="99"/>
      <c r="J18260" s="99"/>
      <c r="K18260" s="99"/>
      <c r="L18260" s="99"/>
      <c r="M18260" s="99"/>
      <c r="N18260" s="99"/>
      <c r="O18260" s="99"/>
      <c r="P18260" s="99"/>
      <c r="Q18260" s="99"/>
      <c r="R18260" s="99"/>
      <c r="S18260" s="99"/>
      <c r="T18260" s="99"/>
      <c r="U18260" s="99"/>
      <c r="V18260" s="99"/>
      <c r="W18260" s="99"/>
      <c r="X18260" s="99"/>
      <c r="Y18260" s="99"/>
      <c r="Z18260" s="99"/>
      <c r="AF18260" s="326"/>
    </row>
    <row r="18261" spans="1:32" x14ac:dyDescent="0.25">
      <c r="A18261" s="44" t="s">
        <v>4560</v>
      </c>
      <c r="B18261" s="44" t="s">
        <v>4470</v>
      </c>
      <c r="C18261" s="45">
        <v>210602</v>
      </c>
      <c r="D18261" s="45" t="s">
        <v>12340</v>
      </c>
      <c r="E18261" s="45" t="s">
        <v>4471</v>
      </c>
      <c r="AF18261" s="326"/>
    </row>
    <row r="18262" spans="1:32" x14ac:dyDescent="0.25">
      <c r="A18262" s="44" t="s">
        <v>14332</v>
      </c>
      <c r="B18262" s="44" t="s">
        <v>3275</v>
      </c>
      <c r="C18262" s="45">
        <v>210101</v>
      </c>
      <c r="D18262" s="45" t="s">
        <v>12340</v>
      </c>
      <c r="E18262" s="45" t="s">
        <v>3276</v>
      </c>
      <c r="AF18262" s="326"/>
    </row>
    <row r="18263" spans="1:32" x14ac:dyDescent="0.3">
      <c r="A18263" s="372" t="s">
        <v>8778</v>
      </c>
      <c r="B18263" s="372" t="s">
        <v>1222</v>
      </c>
      <c r="C18263" s="125" t="s">
        <v>8704</v>
      </c>
      <c r="D18263" s="32" t="s">
        <v>20621</v>
      </c>
      <c r="E18263" s="125" t="s">
        <v>8524</v>
      </c>
      <c r="F18263" s="125" t="s">
        <v>1236</v>
      </c>
      <c r="G18263" s="125" t="s">
        <v>1237</v>
      </c>
      <c r="AF18263" s="326"/>
    </row>
    <row r="18264" spans="1:32" x14ac:dyDescent="0.25">
      <c r="A18264" s="44" t="s">
        <v>5823</v>
      </c>
      <c r="B18264" s="44" t="s">
        <v>20347</v>
      </c>
      <c r="C18264" s="45" t="s">
        <v>11832</v>
      </c>
      <c r="D18264" s="32" t="s">
        <v>12570</v>
      </c>
      <c r="E18264" s="46">
        <v>46295</v>
      </c>
      <c r="AF18264" s="326"/>
    </row>
    <row r="18265" spans="1:32" x14ac:dyDescent="0.25">
      <c r="A18265" s="44" t="s">
        <v>5823</v>
      </c>
      <c r="B18265" s="44" t="s">
        <v>20397</v>
      </c>
      <c r="C18265" s="45" t="s">
        <v>5859</v>
      </c>
      <c r="D18265" s="32" t="s">
        <v>12570</v>
      </c>
      <c r="E18265" s="46">
        <v>46418</v>
      </c>
      <c r="AF18265" s="326"/>
    </row>
    <row r="18266" spans="1:32" x14ac:dyDescent="0.25">
      <c r="A18266" s="44" t="s">
        <v>7089</v>
      </c>
      <c r="B18266" s="44" t="s">
        <v>2433</v>
      </c>
      <c r="C18266" s="45">
        <v>230105</v>
      </c>
      <c r="D18266" s="45" t="s">
        <v>12340</v>
      </c>
      <c r="E18266" s="45" t="s">
        <v>5580</v>
      </c>
      <c r="AF18266" s="326"/>
    </row>
    <row r="18267" spans="1:32" x14ac:dyDescent="0.3">
      <c r="A18267" s="385" t="s">
        <v>14196</v>
      </c>
      <c r="B18267" s="385" t="s">
        <v>1339</v>
      </c>
      <c r="C18267" s="387">
        <v>24027</v>
      </c>
      <c r="D18267" s="93" t="s">
        <v>5007</v>
      </c>
      <c r="E18267" s="388">
        <v>46507</v>
      </c>
      <c r="AF18267" s="326"/>
    </row>
    <row r="18268" spans="1:32" x14ac:dyDescent="0.25">
      <c r="A18268" s="44" t="s">
        <v>4561</v>
      </c>
      <c r="B18268" s="44" t="s">
        <v>210</v>
      </c>
      <c r="C18268" s="45">
        <v>241001</v>
      </c>
      <c r="D18268" s="45" t="s">
        <v>12340</v>
      </c>
      <c r="E18268" s="45" t="s">
        <v>5650</v>
      </c>
      <c r="AF18268" s="326"/>
    </row>
    <row r="18269" spans="1:32" x14ac:dyDescent="0.25">
      <c r="A18269" s="44" t="s">
        <v>929</v>
      </c>
      <c r="B18269" s="44" t="s">
        <v>210</v>
      </c>
      <c r="C18269" s="45">
        <v>241001</v>
      </c>
      <c r="D18269" s="45" t="s">
        <v>12340</v>
      </c>
      <c r="E18269" s="45" t="s">
        <v>5650</v>
      </c>
      <c r="AF18269" s="326"/>
    </row>
    <row r="18270" spans="1:32" x14ac:dyDescent="0.25">
      <c r="A18270" s="44" t="s">
        <v>929</v>
      </c>
      <c r="B18270" s="44" t="s">
        <v>5639</v>
      </c>
      <c r="C18270" s="45">
        <v>26010401</v>
      </c>
      <c r="D18270" s="45" t="s">
        <v>12340</v>
      </c>
      <c r="E18270" s="45" t="s">
        <v>18836</v>
      </c>
      <c r="AF18270" s="326"/>
    </row>
    <row r="18271" spans="1:32" x14ac:dyDescent="0.25">
      <c r="A18271" s="44" t="s">
        <v>929</v>
      </c>
      <c r="B18271" s="44" t="s">
        <v>3298</v>
      </c>
      <c r="C18271" s="45">
        <v>26010402</v>
      </c>
      <c r="D18271" s="45" t="s">
        <v>12340</v>
      </c>
      <c r="E18271" s="45" t="s">
        <v>18836</v>
      </c>
      <c r="AF18271" s="326"/>
    </row>
    <row r="18272" spans="1:32" x14ac:dyDescent="0.25">
      <c r="A18272" s="44" t="s">
        <v>17470</v>
      </c>
      <c r="B18272" s="44" t="s">
        <v>20388</v>
      </c>
      <c r="C18272" s="45" t="s">
        <v>17463</v>
      </c>
      <c r="D18272" s="32" t="s">
        <v>12570</v>
      </c>
      <c r="E18272" s="46">
        <v>46265</v>
      </c>
      <c r="AF18272" s="326"/>
    </row>
    <row r="18273" spans="1:32" x14ac:dyDescent="0.25">
      <c r="A18273" s="44" t="s">
        <v>11765</v>
      </c>
      <c r="B18273" s="44" t="s">
        <v>10020</v>
      </c>
      <c r="C18273" s="45">
        <v>24010401</v>
      </c>
      <c r="D18273" s="45" t="s">
        <v>12340</v>
      </c>
      <c r="E18273" s="45" t="s">
        <v>10021</v>
      </c>
      <c r="AF18273" s="326"/>
    </row>
    <row r="18274" spans="1:32" x14ac:dyDescent="0.3">
      <c r="A18274" s="372" t="s">
        <v>17576</v>
      </c>
      <c r="B18274" s="372" t="s">
        <v>5059</v>
      </c>
      <c r="C18274" s="125" t="s">
        <v>17475</v>
      </c>
      <c r="D18274" s="32" t="s">
        <v>20621</v>
      </c>
      <c r="E18274" s="125" t="s">
        <v>5246</v>
      </c>
      <c r="F18274" s="125" t="s">
        <v>1237</v>
      </c>
      <c r="G18274" s="125" t="s">
        <v>1237</v>
      </c>
      <c r="AF18274" s="326"/>
    </row>
    <row r="18275" spans="1:32" x14ac:dyDescent="0.3">
      <c r="A18275" s="372" t="s">
        <v>13959</v>
      </c>
      <c r="B18275" s="372" t="s">
        <v>1204</v>
      </c>
      <c r="C18275" s="125" t="s">
        <v>14352</v>
      </c>
      <c r="D18275" s="32" t="s">
        <v>20621</v>
      </c>
      <c r="E18275" s="125" t="s">
        <v>13567</v>
      </c>
      <c r="F18275" s="125" t="s">
        <v>1236</v>
      </c>
      <c r="G18275" s="125" t="s">
        <v>1237</v>
      </c>
      <c r="AF18275" s="326"/>
    </row>
    <row r="18276" spans="1:32" x14ac:dyDescent="0.25">
      <c r="A18276" s="44" t="s">
        <v>30</v>
      </c>
      <c r="B18276" s="44" t="s">
        <v>1648</v>
      </c>
      <c r="C18276" s="45" t="s">
        <v>6864</v>
      </c>
      <c r="D18276" s="46" t="s">
        <v>13037</v>
      </c>
      <c r="E18276" s="46">
        <v>46495</v>
      </c>
      <c r="AF18276" s="326"/>
    </row>
    <row r="18277" spans="1:32" x14ac:dyDescent="0.25">
      <c r="A18277" s="44" t="s">
        <v>30</v>
      </c>
      <c r="B18277" s="44" t="s">
        <v>1648</v>
      </c>
      <c r="C18277" s="45" t="s">
        <v>6864</v>
      </c>
      <c r="D18277" s="46" t="s">
        <v>13037</v>
      </c>
      <c r="E18277" s="46">
        <v>46495</v>
      </c>
      <c r="AF18277" s="326"/>
    </row>
    <row r="18278" spans="1:32" x14ac:dyDescent="0.25">
      <c r="A18278" s="44" t="s">
        <v>30</v>
      </c>
      <c r="B18278" s="44" t="s">
        <v>1648</v>
      </c>
      <c r="C18278" s="45" t="s">
        <v>6864</v>
      </c>
      <c r="D18278" s="46" t="s">
        <v>13037</v>
      </c>
      <c r="E18278" s="46">
        <v>46495</v>
      </c>
      <c r="AF18278" s="326"/>
    </row>
    <row r="18279" spans="1:32" x14ac:dyDescent="0.25">
      <c r="A18279" s="44" t="s">
        <v>30</v>
      </c>
      <c r="B18279" s="44" t="s">
        <v>1648</v>
      </c>
      <c r="C18279" s="45" t="s">
        <v>6864</v>
      </c>
      <c r="D18279" s="46" t="s">
        <v>13037</v>
      </c>
      <c r="E18279" s="46">
        <v>46495</v>
      </c>
      <c r="AF18279" s="326"/>
    </row>
    <row r="18280" spans="1:32" x14ac:dyDescent="0.25">
      <c r="A18280" s="44" t="s">
        <v>18255</v>
      </c>
      <c r="B18280" s="44" t="s">
        <v>18256</v>
      </c>
      <c r="C18280" s="45" t="s">
        <v>18503</v>
      </c>
      <c r="D18280" s="93" t="s">
        <v>3876</v>
      </c>
      <c r="E18280" s="359">
        <f>DATE(2029,11,13)</f>
        <v>47435</v>
      </c>
      <c r="F18280" s="93"/>
      <c r="G18280" s="93"/>
      <c r="H18280" s="93"/>
      <c r="I18280" s="99"/>
      <c r="J18280" s="99"/>
      <c r="K18280" s="99"/>
      <c r="L18280" s="99"/>
      <c r="M18280" s="99"/>
      <c r="N18280" s="99"/>
      <c r="O18280" s="99"/>
      <c r="P18280" s="99"/>
      <c r="Q18280" s="99"/>
      <c r="R18280" s="99"/>
      <c r="S18280" s="99"/>
      <c r="T18280" s="99"/>
      <c r="U18280" s="99"/>
      <c r="V18280" s="99"/>
      <c r="W18280" s="99"/>
      <c r="X18280" s="99"/>
      <c r="Y18280" s="99"/>
      <c r="Z18280" s="99"/>
      <c r="AF18280" s="326"/>
    </row>
    <row r="18281" spans="1:32" x14ac:dyDescent="0.25">
      <c r="A18281" s="44" t="s">
        <v>18257</v>
      </c>
      <c r="B18281" s="44" t="s">
        <v>18258</v>
      </c>
      <c r="C18281" s="45" t="s">
        <v>18504</v>
      </c>
      <c r="D18281" s="93" t="s">
        <v>3876</v>
      </c>
      <c r="E18281" s="359">
        <f>DATE(2029,7,24)</f>
        <v>47323</v>
      </c>
      <c r="F18281" s="93"/>
      <c r="G18281" s="93"/>
      <c r="H18281" s="93"/>
      <c r="I18281" s="99"/>
      <c r="J18281" s="99"/>
      <c r="K18281" s="99"/>
      <c r="L18281" s="99"/>
      <c r="M18281" s="99"/>
      <c r="N18281" s="99"/>
      <c r="O18281" s="99"/>
      <c r="P18281" s="99"/>
      <c r="Q18281" s="99"/>
      <c r="R18281" s="99"/>
      <c r="S18281" s="99"/>
      <c r="T18281" s="99"/>
      <c r="U18281" s="99"/>
      <c r="V18281" s="99"/>
      <c r="W18281" s="99"/>
      <c r="X18281" s="99"/>
      <c r="Y18281" s="99"/>
      <c r="Z18281" s="99"/>
      <c r="AF18281" s="326"/>
    </row>
    <row r="18282" spans="1:32" x14ac:dyDescent="0.25">
      <c r="A18282" s="44" t="s">
        <v>15010</v>
      </c>
      <c r="B18282" s="44" t="s">
        <v>16421</v>
      </c>
      <c r="C18282" s="45" t="s">
        <v>15011</v>
      </c>
      <c r="D18282" s="93" t="s">
        <v>3876</v>
      </c>
      <c r="E18282" s="359">
        <f>DATE(2029,5,19)</f>
        <v>47257</v>
      </c>
      <c r="F18282" s="93"/>
      <c r="G18282" s="93"/>
      <c r="H18282" s="93"/>
      <c r="I18282" s="99"/>
      <c r="J18282" s="99"/>
      <c r="K18282" s="99"/>
      <c r="L18282" s="99"/>
      <c r="M18282" s="99"/>
      <c r="N18282" s="99"/>
      <c r="O18282" s="99"/>
      <c r="P18282" s="99"/>
      <c r="Q18282" s="99"/>
      <c r="R18282" s="99"/>
      <c r="S18282" s="99"/>
      <c r="T18282" s="99"/>
      <c r="U18282" s="99"/>
      <c r="V18282" s="99"/>
      <c r="W18282" s="99"/>
      <c r="X18282" s="99"/>
      <c r="Y18282" s="99"/>
      <c r="Z18282" s="99"/>
      <c r="AF18282" s="326"/>
    </row>
    <row r="18283" spans="1:32" x14ac:dyDescent="0.25">
      <c r="A18283" s="76" t="s">
        <v>13828</v>
      </c>
      <c r="B18283" s="44" t="s">
        <v>13124</v>
      </c>
      <c r="C18283" s="45">
        <v>4.26</v>
      </c>
      <c r="D18283" s="45" t="s">
        <v>13565</v>
      </c>
      <c r="E18283" s="46">
        <v>47787</v>
      </c>
      <c r="F18283" s="45"/>
      <c r="G18283" s="93"/>
      <c r="H18283" s="93"/>
      <c r="I18283" s="99"/>
      <c r="J18283" s="99"/>
      <c r="K18283" s="99"/>
      <c r="L18283" s="99"/>
      <c r="M18283" s="99"/>
      <c r="N18283" s="99"/>
      <c r="O18283" s="99"/>
      <c r="P18283" s="99"/>
      <c r="Q18283" s="99"/>
      <c r="R18283" s="99"/>
      <c r="S18283" s="99"/>
      <c r="T18283" s="99"/>
      <c r="U18283" s="99"/>
      <c r="V18283" s="99"/>
      <c r="W18283" s="99"/>
      <c r="X18283" s="99"/>
      <c r="Y18283" s="99"/>
      <c r="Z18283" s="99"/>
      <c r="AF18283" s="326"/>
    </row>
    <row r="18284" spans="1:32" x14ac:dyDescent="0.25">
      <c r="A18284" s="44" t="s">
        <v>13828</v>
      </c>
      <c r="B18284" s="44" t="s">
        <v>13118</v>
      </c>
      <c r="C18284" s="45">
        <v>21.25</v>
      </c>
      <c r="D18284" s="45" t="s">
        <v>13565</v>
      </c>
      <c r="E18284" s="46">
        <v>47664</v>
      </c>
      <c r="F18284" s="45"/>
      <c r="G18284" s="93"/>
      <c r="H18284" s="93"/>
      <c r="I18284" s="99"/>
      <c r="J18284" s="99"/>
      <c r="K18284" s="99"/>
      <c r="L18284" s="99"/>
      <c r="M18284" s="99"/>
      <c r="N18284" s="99"/>
      <c r="O18284" s="99"/>
      <c r="P18284" s="99"/>
      <c r="Q18284" s="99"/>
      <c r="R18284" s="99"/>
      <c r="S18284" s="99"/>
      <c r="T18284" s="99"/>
      <c r="U18284" s="99"/>
      <c r="V18284" s="99"/>
      <c r="W18284" s="99"/>
      <c r="X18284" s="99"/>
      <c r="Y18284" s="99"/>
      <c r="Z18284" s="99"/>
      <c r="AF18284" s="326"/>
    </row>
    <row r="18285" spans="1:32" x14ac:dyDescent="0.25">
      <c r="A18285" s="44" t="s">
        <v>13828</v>
      </c>
      <c r="B18285" s="44" t="s">
        <v>20398</v>
      </c>
      <c r="C18285" s="45" t="s">
        <v>17917</v>
      </c>
      <c r="D18285" s="32" t="s">
        <v>12570</v>
      </c>
      <c r="E18285" s="46">
        <v>46418</v>
      </c>
      <c r="AF18285" s="326"/>
    </row>
    <row r="18286" spans="1:32" x14ac:dyDescent="0.25">
      <c r="A18286" s="44" t="s">
        <v>13828</v>
      </c>
      <c r="B18286" s="44" t="s">
        <v>2610</v>
      </c>
      <c r="C18286" s="45" t="s">
        <v>15827</v>
      </c>
      <c r="D18286" s="46" t="s">
        <v>13037</v>
      </c>
      <c r="E18286" s="46">
        <v>46162</v>
      </c>
      <c r="AF18286" s="326"/>
    </row>
    <row r="18287" spans="1:32" x14ac:dyDescent="0.25">
      <c r="A18287" s="44" t="s">
        <v>13828</v>
      </c>
      <c r="B18287" s="44" t="s">
        <v>1733</v>
      </c>
      <c r="C18287" s="45">
        <v>250101</v>
      </c>
      <c r="D18287" s="45" t="s">
        <v>12340</v>
      </c>
      <c r="E18287" s="45" t="s">
        <v>13567</v>
      </c>
      <c r="AF18287" s="326"/>
    </row>
    <row r="18288" spans="1:32" x14ac:dyDescent="0.25">
      <c r="A18288" s="44" t="s">
        <v>13828</v>
      </c>
      <c r="B18288" s="44" t="s">
        <v>2433</v>
      </c>
      <c r="C18288" s="45">
        <v>250106</v>
      </c>
      <c r="D18288" s="45" t="s">
        <v>12340</v>
      </c>
      <c r="E18288" s="45" t="s">
        <v>12896</v>
      </c>
      <c r="AF18288" s="326"/>
    </row>
    <row r="18289" spans="1:32" x14ac:dyDescent="0.2">
      <c r="A18289" s="386" t="s">
        <v>18630</v>
      </c>
      <c r="B18289" s="385" t="s">
        <v>1339</v>
      </c>
      <c r="C18289" s="387" t="s">
        <v>18636</v>
      </c>
      <c r="D18289" s="93" t="s">
        <v>5007</v>
      </c>
      <c r="E18289" s="388">
        <v>46507</v>
      </c>
      <c r="AF18289" s="326"/>
    </row>
    <row r="18290" spans="1:32" x14ac:dyDescent="0.25">
      <c r="A18290" s="44" t="s">
        <v>12638</v>
      </c>
      <c r="B18290" s="44" t="s">
        <v>20343</v>
      </c>
      <c r="C18290" s="45" t="s">
        <v>12601</v>
      </c>
      <c r="D18290" s="32" t="s">
        <v>12570</v>
      </c>
      <c r="E18290" s="46">
        <v>46387</v>
      </c>
      <c r="AF18290" s="326"/>
    </row>
    <row r="18291" spans="1:32" x14ac:dyDescent="0.3">
      <c r="A18291" s="372" t="s">
        <v>12526</v>
      </c>
      <c r="B18291" s="372" t="s">
        <v>12351</v>
      </c>
      <c r="C18291" s="125" t="s">
        <v>12352</v>
      </c>
      <c r="D18291" s="32" t="s">
        <v>20621</v>
      </c>
      <c r="E18291" s="125" t="s">
        <v>5075</v>
      </c>
      <c r="F18291" s="125" t="s">
        <v>1236</v>
      </c>
      <c r="G18291" s="125" t="s">
        <v>1237</v>
      </c>
      <c r="AF18291" s="326"/>
    </row>
    <row r="18292" spans="1:32" x14ac:dyDescent="0.3">
      <c r="A18292" s="372" t="s">
        <v>13960</v>
      </c>
      <c r="B18292" s="372" t="s">
        <v>13870</v>
      </c>
      <c r="C18292" s="125" t="s">
        <v>13871</v>
      </c>
      <c r="D18292" s="32" t="s">
        <v>20621</v>
      </c>
      <c r="E18292" s="125" t="s">
        <v>5650</v>
      </c>
      <c r="F18292" s="125" t="s">
        <v>1236</v>
      </c>
      <c r="G18292" s="125" t="s">
        <v>1237</v>
      </c>
      <c r="AF18292" s="326"/>
    </row>
    <row r="18293" spans="1:32" x14ac:dyDescent="0.25">
      <c r="A18293" s="44" t="s">
        <v>19925</v>
      </c>
      <c r="B18293" s="44" t="s">
        <v>990</v>
      </c>
      <c r="C18293" s="45">
        <v>260102</v>
      </c>
      <c r="D18293" s="45" t="s">
        <v>12340</v>
      </c>
      <c r="E18293" s="45" t="s">
        <v>8976</v>
      </c>
      <c r="AF18293" s="326"/>
    </row>
    <row r="18294" spans="1:32" x14ac:dyDescent="0.25">
      <c r="A18294" s="44" t="s">
        <v>15012</v>
      </c>
      <c r="B18294" s="44" t="s">
        <v>15870</v>
      </c>
      <c r="C18294" s="45" t="s">
        <v>15013</v>
      </c>
      <c r="D18294" s="93" t="s">
        <v>3876</v>
      </c>
      <c r="E18294" s="359">
        <f>DATE(2029,1,3)</f>
        <v>47121</v>
      </c>
      <c r="F18294" s="93"/>
      <c r="G18294" s="93"/>
      <c r="H18294" s="93"/>
      <c r="I18294" s="99"/>
      <c r="J18294" s="99"/>
      <c r="K18294" s="99"/>
      <c r="L18294" s="99"/>
      <c r="M18294" s="99"/>
      <c r="N18294" s="99"/>
      <c r="O18294" s="99"/>
      <c r="P18294" s="99"/>
      <c r="Q18294" s="99"/>
      <c r="R18294" s="99"/>
      <c r="S18294" s="99"/>
      <c r="T18294" s="99"/>
      <c r="U18294" s="99"/>
      <c r="V18294" s="99"/>
      <c r="W18294" s="99"/>
      <c r="X18294" s="99"/>
      <c r="Y18294" s="99"/>
      <c r="Z18294" s="99"/>
      <c r="AF18294" s="326"/>
    </row>
    <row r="18295" spans="1:32" x14ac:dyDescent="0.25">
      <c r="A18295" s="44" t="s">
        <v>7628</v>
      </c>
      <c r="B18295" s="44" t="s">
        <v>2433</v>
      </c>
      <c r="C18295" s="45">
        <v>230105</v>
      </c>
      <c r="D18295" s="45" t="s">
        <v>12340</v>
      </c>
      <c r="E18295" s="45" t="s">
        <v>5580</v>
      </c>
      <c r="AF18295" s="326"/>
    </row>
    <row r="18296" spans="1:32" x14ac:dyDescent="0.25">
      <c r="A18296" s="44" t="s">
        <v>13506</v>
      </c>
      <c r="B18296" s="44" t="s">
        <v>13162</v>
      </c>
      <c r="C18296" s="45">
        <v>29.24</v>
      </c>
      <c r="D18296" s="45" t="s">
        <v>13565</v>
      </c>
      <c r="E18296" s="46">
        <v>47299</v>
      </c>
      <c r="F18296" s="45"/>
      <c r="G18296" s="93"/>
      <c r="H18296" s="93"/>
      <c r="I18296" s="99"/>
      <c r="J18296" s="99"/>
      <c r="K18296" s="99"/>
      <c r="L18296" s="99"/>
      <c r="M18296" s="99"/>
      <c r="N18296" s="99"/>
      <c r="O18296" s="99"/>
      <c r="P18296" s="99"/>
      <c r="Q18296" s="99"/>
      <c r="R18296" s="99"/>
      <c r="S18296" s="99"/>
      <c r="T18296" s="99"/>
      <c r="U18296" s="99"/>
      <c r="V18296" s="99"/>
      <c r="W18296" s="99"/>
      <c r="X18296" s="99"/>
      <c r="Y18296" s="99"/>
      <c r="Z18296" s="99"/>
      <c r="AF18296" s="326"/>
    </row>
    <row r="18297" spans="1:32" x14ac:dyDescent="0.25">
      <c r="A18297" s="44" t="s">
        <v>7090</v>
      </c>
      <c r="B18297" s="44" t="s">
        <v>18840</v>
      </c>
      <c r="C18297" s="45">
        <v>260202</v>
      </c>
      <c r="D18297" s="45" t="s">
        <v>12340</v>
      </c>
      <c r="E18297" s="45" t="s">
        <v>10021</v>
      </c>
      <c r="AF18297" s="326"/>
    </row>
    <row r="18298" spans="1:32" x14ac:dyDescent="0.25">
      <c r="A18298" s="44" t="s">
        <v>7090</v>
      </c>
      <c r="B18298" s="44" t="s">
        <v>2433</v>
      </c>
      <c r="C18298" s="45">
        <v>230105</v>
      </c>
      <c r="D18298" s="45" t="s">
        <v>12340</v>
      </c>
      <c r="E18298" s="45" t="s">
        <v>5580</v>
      </c>
      <c r="AF18298" s="326"/>
    </row>
    <row r="18299" spans="1:32" x14ac:dyDescent="0.3">
      <c r="A18299" s="372" t="s">
        <v>1171</v>
      </c>
      <c r="B18299" s="372" t="s">
        <v>1209</v>
      </c>
      <c r="C18299" s="125" t="s">
        <v>8691</v>
      </c>
      <c r="D18299" s="32" t="s">
        <v>20621</v>
      </c>
      <c r="E18299" s="125" t="s">
        <v>8524</v>
      </c>
      <c r="F18299" s="125" t="s">
        <v>1236</v>
      </c>
      <c r="G18299" s="125" t="s">
        <v>1236</v>
      </c>
      <c r="AF18299" s="326"/>
    </row>
    <row r="18300" spans="1:32" x14ac:dyDescent="0.3">
      <c r="A18300" s="372" t="s">
        <v>12095</v>
      </c>
      <c r="B18300" s="372" t="s">
        <v>3577</v>
      </c>
      <c r="C18300" s="125" t="s">
        <v>11919</v>
      </c>
      <c r="D18300" s="32" t="s">
        <v>20621</v>
      </c>
      <c r="E18300" s="125" t="s">
        <v>2686</v>
      </c>
      <c r="F18300" s="125" t="s">
        <v>1236</v>
      </c>
      <c r="G18300" s="125" t="s">
        <v>1237</v>
      </c>
      <c r="AF18300" s="326"/>
    </row>
    <row r="18301" spans="1:32" x14ac:dyDescent="0.3">
      <c r="A18301" s="372" t="s">
        <v>17577</v>
      </c>
      <c r="B18301" s="372" t="s">
        <v>16728</v>
      </c>
      <c r="C18301" s="125" t="s">
        <v>16729</v>
      </c>
      <c r="D18301" s="32" t="s">
        <v>20621</v>
      </c>
      <c r="E18301" s="125" t="s">
        <v>12895</v>
      </c>
      <c r="F18301" s="125" t="s">
        <v>1236</v>
      </c>
      <c r="G18301" s="125" t="s">
        <v>1237</v>
      </c>
      <c r="AF18301" s="326"/>
    </row>
    <row r="18302" spans="1:32" x14ac:dyDescent="0.3">
      <c r="A18302" s="372" t="s">
        <v>17577</v>
      </c>
      <c r="B18302" s="372" t="s">
        <v>1223</v>
      </c>
      <c r="C18302" s="125" t="s">
        <v>16734</v>
      </c>
      <c r="D18302" s="32" t="s">
        <v>20621</v>
      </c>
      <c r="E18302" s="125" t="s">
        <v>10638</v>
      </c>
      <c r="F18302" s="125" t="s">
        <v>1236</v>
      </c>
      <c r="G18302" s="125" t="s">
        <v>1237</v>
      </c>
      <c r="AF18302" s="326"/>
    </row>
    <row r="18303" spans="1:32" x14ac:dyDescent="0.3">
      <c r="A18303" s="372" t="s">
        <v>17577</v>
      </c>
      <c r="B18303" s="372" t="s">
        <v>5065</v>
      </c>
      <c r="C18303" s="125" t="s">
        <v>17481</v>
      </c>
      <c r="D18303" s="32" t="s">
        <v>20621</v>
      </c>
      <c r="E18303" s="125" t="s">
        <v>5246</v>
      </c>
      <c r="F18303" s="125" t="s">
        <v>1236</v>
      </c>
      <c r="G18303" s="125" t="s">
        <v>1237</v>
      </c>
      <c r="AF18303" s="326"/>
    </row>
    <row r="18304" spans="1:32" x14ac:dyDescent="0.3">
      <c r="A18304" s="372" t="s">
        <v>17577</v>
      </c>
      <c r="B18304" s="372" t="s">
        <v>5068</v>
      </c>
      <c r="C18304" s="125" t="s">
        <v>17595</v>
      </c>
      <c r="D18304" s="32" t="s">
        <v>20621</v>
      </c>
      <c r="E18304" s="125" t="s">
        <v>5246</v>
      </c>
      <c r="F18304" s="125" t="s">
        <v>1236</v>
      </c>
      <c r="G18304" s="125" t="s">
        <v>1237</v>
      </c>
      <c r="AF18304" s="326"/>
    </row>
    <row r="18305" spans="1:32" x14ac:dyDescent="0.3">
      <c r="A18305" s="372" t="s">
        <v>17577</v>
      </c>
      <c r="B18305" s="372" t="s">
        <v>5061</v>
      </c>
      <c r="C18305" s="125" t="s">
        <v>17483</v>
      </c>
      <c r="D18305" s="32" t="s">
        <v>20621</v>
      </c>
      <c r="E18305" s="125" t="s">
        <v>5246</v>
      </c>
      <c r="F18305" s="125" t="s">
        <v>1236</v>
      </c>
      <c r="G18305" s="125" t="s">
        <v>1237</v>
      </c>
      <c r="AF18305" s="326"/>
    </row>
    <row r="18306" spans="1:32" x14ac:dyDescent="0.25">
      <c r="A18306" s="44" t="s">
        <v>19926</v>
      </c>
      <c r="B18306" s="44" t="s">
        <v>966</v>
      </c>
      <c r="C18306" s="45">
        <v>22010702</v>
      </c>
      <c r="D18306" s="45" t="s">
        <v>12340</v>
      </c>
      <c r="E18306" s="45" t="s">
        <v>5444</v>
      </c>
      <c r="AF18306" s="326"/>
    </row>
    <row r="18307" spans="1:32" x14ac:dyDescent="0.25">
      <c r="A18307" s="44" t="s">
        <v>19926</v>
      </c>
      <c r="B18307" s="44" t="s">
        <v>5443</v>
      </c>
      <c r="C18307" s="45">
        <v>22010701</v>
      </c>
      <c r="D18307" s="45" t="s">
        <v>12340</v>
      </c>
      <c r="E18307" s="45" t="s">
        <v>5444</v>
      </c>
      <c r="AF18307" s="326"/>
    </row>
    <row r="18308" spans="1:32" x14ac:dyDescent="0.25">
      <c r="A18308" s="44" t="s">
        <v>19927</v>
      </c>
      <c r="B18308" s="44" t="s">
        <v>3298</v>
      </c>
      <c r="C18308" s="45">
        <v>24010402</v>
      </c>
      <c r="D18308" s="45" t="s">
        <v>12340</v>
      </c>
      <c r="E18308" s="45" t="s">
        <v>10021</v>
      </c>
      <c r="AF18308" s="326"/>
    </row>
    <row r="18309" spans="1:32" x14ac:dyDescent="0.25">
      <c r="A18309" s="44" t="s">
        <v>19927</v>
      </c>
      <c r="B18309" s="44" t="s">
        <v>10020</v>
      </c>
      <c r="C18309" s="45">
        <v>24010401</v>
      </c>
      <c r="D18309" s="45" t="s">
        <v>12340</v>
      </c>
      <c r="E18309" s="45" t="s">
        <v>10021</v>
      </c>
      <c r="AF18309" s="326"/>
    </row>
    <row r="18310" spans="1:32" x14ac:dyDescent="0.25">
      <c r="A18310" s="44" t="s">
        <v>13829</v>
      </c>
      <c r="B18310" s="44" t="s">
        <v>18828</v>
      </c>
      <c r="C18310" s="45">
        <v>25010501</v>
      </c>
      <c r="D18310" s="45" t="s">
        <v>12340</v>
      </c>
      <c r="E18310" s="45" t="s">
        <v>13567</v>
      </c>
      <c r="AF18310" s="326"/>
    </row>
    <row r="18311" spans="1:32" x14ac:dyDescent="0.25">
      <c r="A18311" s="44" t="s">
        <v>13829</v>
      </c>
      <c r="B18311" s="44" t="s">
        <v>5442</v>
      </c>
      <c r="C18311" s="45">
        <v>25010502</v>
      </c>
      <c r="D18311" s="45" t="s">
        <v>12340</v>
      </c>
      <c r="E18311" s="45" t="s">
        <v>13567</v>
      </c>
      <c r="AF18311" s="326"/>
    </row>
    <row r="18312" spans="1:32" x14ac:dyDescent="0.25">
      <c r="A18312" s="44" t="s">
        <v>13830</v>
      </c>
      <c r="B18312" s="44" t="s">
        <v>18828</v>
      </c>
      <c r="C18312" s="45">
        <v>25010501</v>
      </c>
      <c r="D18312" s="45" t="s">
        <v>12340</v>
      </c>
      <c r="E18312" s="45" t="s">
        <v>13567</v>
      </c>
      <c r="AF18312" s="326"/>
    </row>
    <row r="18313" spans="1:32" x14ac:dyDescent="0.25">
      <c r="A18313" s="44" t="s">
        <v>13830</v>
      </c>
      <c r="B18313" s="44" t="s">
        <v>5442</v>
      </c>
      <c r="C18313" s="45">
        <v>25010502</v>
      </c>
      <c r="D18313" s="45" t="s">
        <v>12340</v>
      </c>
      <c r="E18313" s="45" t="s">
        <v>13567</v>
      </c>
      <c r="AF18313" s="326"/>
    </row>
    <row r="18314" spans="1:32" x14ac:dyDescent="0.3">
      <c r="A18314" s="372" t="s">
        <v>1172</v>
      </c>
      <c r="B18314" s="372" t="s">
        <v>1209</v>
      </c>
      <c r="C18314" s="125" t="s">
        <v>8691</v>
      </c>
      <c r="D18314" s="32" t="s">
        <v>20621</v>
      </c>
      <c r="E18314" s="125" t="s">
        <v>8524</v>
      </c>
      <c r="F18314" s="125" t="s">
        <v>1236</v>
      </c>
      <c r="G18314" s="125" t="s">
        <v>1237</v>
      </c>
      <c r="AF18314" s="326"/>
    </row>
    <row r="18315" spans="1:32" x14ac:dyDescent="0.25">
      <c r="A18315" s="99" t="s">
        <v>10836</v>
      </c>
      <c r="B18315" s="92" t="s">
        <v>2780</v>
      </c>
      <c r="C18315" s="93" t="s">
        <v>10926</v>
      </c>
      <c r="D18315" s="93" t="s">
        <v>1250</v>
      </c>
      <c r="E18315" s="94">
        <v>46225</v>
      </c>
      <c r="F18315" s="93"/>
      <c r="G18315" s="93"/>
      <c r="H18315" s="93"/>
      <c r="I18315" s="99"/>
      <c r="J18315" s="99"/>
      <c r="K18315" s="99"/>
      <c r="L18315" s="44"/>
      <c r="M18315" s="44"/>
      <c r="N18315" s="99"/>
      <c r="O18315" s="99"/>
      <c r="P18315" s="99"/>
      <c r="Q18315" s="99"/>
      <c r="R18315" s="99"/>
      <c r="S18315" s="99"/>
      <c r="T18315" s="99"/>
      <c r="U18315" s="99"/>
      <c r="V18315" s="99"/>
      <c r="W18315" s="99"/>
      <c r="X18315" s="99"/>
      <c r="Y18315" s="99"/>
      <c r="Z18315" s="99"/>
      <c r="AA18315" s="380"/>
      <c r="AF18315" s="326"/>
    </row>
    <row r="18316" spans="1:32" x14ac:dyDescent="0.3">
      <c r="A18316" s="372" t="s">
        <v>8594</v>
      </c>
      <c r="B18316" s="372" t="s">
        <v>1209</v>
      </c>
      <c r="C18316" s="125" t="s">
        <v>8691</v>
      </c>
      <c r="D18316" s="32" t="s">
        <v>20621</v>
      </c>
      <c r="E18316" s="125" t="s">
        <v>8524</v>
      </c>
      <c r="F18316" s="125" t="s">
        <v>1236</v>
      </c>
      <c r="G18316" s="125" t="s">
        <v>1237</v>
      </c>
      <c r="AF18316" s="326"/>
    </row>
    <row r="18317" spans="1:32" x14ac:dyDescent="0.3">
      <c r="A18317" s="372" t="s">
        <v>8594</v>
      </c>
      <c r="B18317" s="372" t="s">
        <v>12349</v>
      </c>
      <c r="C18317" s="125" t="s">
        <v>12350</v>
      </c>
      <c r="D18317" s="32" t="s">
        <v>20621</v>
      </c>
      <c r="E18317" s="125" t="s">
        <v>5075</v>
      </c>
      <c r="F18317" s="125" t="s">
        <v>1236</v>
      </c>
      <c r="G18317" s="125" t="s">
        <v>1237</v>
      </c>
      <c r="AF18317" s="326"/>
    </row>
    <row r="18318" spans="1:32" x14ac:dyDescent="0.25">
      <c r="A18318" s="76" t="s">
        <v>5736</v>
      </c>
      <c r="B18318" s="131" t="s">
        <v>6205</v>
      </c>
      <c r="C18318" s="96" t="s">
        <v>6206</v>
      </c>
      <c r="D18318" s="96" t="s">
        <v>1250</v>
      </c>
      <c r="E18318" s="94">
        <v>46234</v>
      </c>
      <c r="F18318" s="93"/>
      <c r="G18318" s="93"/>
      <c r="H18318" s="93"/>
      <c r="I18318" s="99"/>
      <c r="J18318" s="99"/>
      <c r="K18318" s="99"/>
      <c r="L18318" s="44"/>
      <c r="M18318" s="44"/>
      <c r="N18318" s="99"/>
      <c r="O18318" s="99"/>
      <c r="P18318" s="99"/>
      <c r="Q18318" s="99"/>
      <c r="R18318" s="99"/>
      <c r="S18318" s="99"/>
      <c r="T18318" s="99"/>
      <c r="U18318" s="99"/>
      <c r="V18318" s="99"/>
      <c r="W18318" s="99"/>
      <c r="X18318" s="99"/>
      <c r="Y18318" s="99"/>
      <c r="Z18318" s="99"/>
      <c r="AA18318" s="380"/>
      <c r="AF18318" s="326"/>
    </row>
    <row r="18319" spans="1:32" x14ac:dyDescent="0.25">
      <c r="A18319" s="44" t="s">
        <v>8594</v>
      </c>
      <c r="B18319" s="44" t="s">
        <v>5639</v>
      </c>
      <c r="C18319" s="45">
        <v>23010401</v>
      </c>
      <c r="D18319" s="45" t="s">
        <v>12340</v>
      </c>
      <c r="E18319" s="45" t="s">
        <v>5640</v>
      </c>
      <c r="AF18319" s="326"/>
    </row>
    <row r="18320" spans="1:32" x14ac:dyDescent="0.25">
      <c r="A18320" s="44" t="s">
        <v>8594</v>
      </c>
      <c r="B18320" s="44" t="s">
        <v>3298</v>
      </c>
      <c r="C18320" s="45">
        <v>23010402</v>
      </c>
      <c r="D18320" s="45" t="s">
        <v>12340</v>
      </c>
      <c r="E18320" s="45" t="s">
        <v>5640</v>
      </c>
      <c r="AF18320" s="326"/>
    </row>
    <row r="18321" spans="1:32" x14ac:dyDescent="0.25">
      <c r="A18321" s="44" t="s">
        <v>8594</v>
      </c>
      <c r="B18321" s="44" t="s">
        <v>18828</v>
      </c>
      <c r="C18321" s="45">
        <v>25010501</v>
      </c>
      <c r="D18321" s="45" t="s">
        <v>12340</v>
      </c>
      <c r="E18321" s="45" t="s">
        <v>13567</v>
      </c>
      <c r="AF18321" s="326"/>
    </row>
    <row r="18322" spans="1:32" x14ac:dyDescent="0.25">
      <c r="A18322" s="44" t="s">
        <v>8594</v>
      </c>
      <c r="B18322" s="44" t="s">
        <v>5442</v>
      </c>
      <c r="C18322" s="45">
        <v>25010502</v>
      </c>
      <c r="D18322" s="45" t="s">
        <v>12340</v>
      </c>
      <c r="E18322" s="45" t="s">
        <v>13567</v>
      </c>
      <c r="AF18322" s="326"/>
    </row>
    <row r="18323" spans="1:32" x14ac:dyDescent="0.25">
      <c r="A18323" s="44" t="s">
        <v>10357</v>
      </c>
      <c r="B18323" s="92" t="s">
        <v>10390</v>
      </c>
      <c r="C18323" s="56" t="s">
        <v>10120</v>
      </c>
      <c r="D18323" s="146" t="s">
        <v>10389</v>
      </c>
      <c r="E18323" s="107">
        <v>45838</v>
      </c>
      <c r="F18323" s="93"/>
      <c r="G18323" s="93"/>
      <c r="H18323" s="93"/>
      <c r="I18323" s="99"/>
      <c r="J18323" s="99"/>
      <c r="K18323" s="99"/>
      <c r="L18323" s="44"/>
      <c r="M18323" s="44"/>
      <c r="N18323" s="99"/>
      <c r="O18323" s="99"/>
      <c r="P18323" s="99"/>
      <c r="Q18323" s="99"/>
      <c r="R18323" s="99"/>
      <c r="S18323" s="99"/>
      <c r="T18323" s="99"/>
      <c r="U18323" s="99"/>
      <c r="V18323" s="99"/>
      <c r="W18323" s="99"/>
      <c r="X18323" s="99"/>
      <c r="Y18323" s="99"/>
      <c r="Z18323" s="99"/>
      <c r="AF18323" s="326"/>
    </row>
    <row r="18324" spans="1:32" x14ac:dyDescent="0.25">
      <c r="A18324" s="44" t="s">
        <v>10357</v>
      </c>
      <c r="B18324" s="44" t="s">
        <v>1956</v>
      </c>
      <c r="C18324" s="45" t="s">
        <v>17788</v>
      </c>
      <c r="D18324" s="46" t="s">
        <v>13037</v>
      </c>
      <c r="E18324" s="46">
        <v>46274</v>
      </c>
      <c r="AF18324" s="326"/>
    </row>
    <row r="18325" spans="1:32" x14ac:dyDescent="0.3">
      <c r="A18325" s="385" t="s">
        <v>1173</v>
      </c>
      <c r="B18325" s="385" t="s">
        <v>1339</v>
      </c>
      <c r="C18325" s="387">
        <v>24027</v>
      </c>
      <c r="D18325" s="93" t="s">
        <v>5007</v>
      </c>
      <c r="E18325" s="388">
        <v>46507</v>
      </c>
      <c r="AF18325" s="326"/>
    </row>
    <row r="18326" spans="1:32" x14ac:dyDescent="0.3">
      <c r="A18326" s="372" t="s">
        <v>1173</v>
      </c>
      <c r="B18326" s="372" t="s">
        <v>8693</v>
      </c>
      <c r="C18326" s="125" t="s">
        <v>8694</v>
      </c>
      <c r="D18326" s="32" t="s">
        <v>20621</v>
      </c>
      <c r="E18326" s="125" t="s">
        <v>8524</v>
      </c>
      <c r="F18326" s="125" t="s">
        <v>1236</v>
      </c>
      <c r="G18326" s="125" t="s">
        <v>1237</v>
      </c>
      <c r="AF18326" s="326"/>
    </row>
    <row r="18327" spans="1:32" x14ac:dyDescent="0.25">
      <c r="A18327" s="44" t="s">
        <v>13507</v>
      </c>
      <c r="B18327" s="44" t="s">
        <v>13115</v>
      </c>
      <c r="C18327" s="45">
        <v>8.25</v>
      </c>
      <c r="D18327" s="45" t="s">
        <v>13565</v>
      </c>
      <c r="E18327" s="46">
        <v>47057</v>
      </c>
      <c r="F18327" s="45" t="s">
        <v>1384</v>
      </c>
      <c r="G18327" s="93"/>
      <c r="H18327" s="93"/>
      <c r="I18327" s="99"/>
      <c r="J18327" s="99"/>
      <c r="K18327" s="99"/>
      <c r="L18327" s="99"/>
      <c r="M18327" s="99"/>
      <c r="N18327" s="99"/>
      <c r="O18327" s="99"/>
      <c r="P18327" s="99"/>
      <c r="Q18327" s="99"/>
      <c r="R18327" s="99"/>
      <c r="S18327" s="99"/>
      <c r="T18327" s="99"/>
      <c r="U18327" s="99"/>
      <c r="V18327" s="99"/>
      <c r="W18327" s="99"/>
      <c r="X18327" s="99"/>
      <c r="Y18327" s="99"/>
      <c r="Z18327" s="99"/>
      <c r="AF18327" s="326"/>
    </row>
    <row r="18328" spans="1:32" x14ac:dyDescent="0.25">
      <c r="A18328" s="44" t="s">
        <v>13507</v>
      </c>
      <c r="B18328" s="44" t="s">
        <v>13127</v>
      </c>
      <c r="C18328" s="45">
        <v>13.25</v>
      </c>
      <c r="D18328" s="45" t="s">
        <v>13565</v>
      </c>
      <c r="E18328" s="46">
        <v>47664</v>
      </c>
      <c r="F18328" s="45"/>
      <c r="G18328" s="93"/>
      <c r="H18328" s="93"/>
      <c r="I18328" s="99"/>
      <c r="J18328" s="99"/>
      <c r="K18328" s="99"/>
      <c r="L18328" s="99"/>
      <c r="M18328" s="99"/>
      <c r="N18328" s="99"/>
      <c r="O18328" s="99"/>
      <c r="P18328" s="99"/>
      <c r="Q18328" s="99"/>
      <c r="R18328" s="99"/>
      <c r="S18328" s="99"/>
      <c r="T18328" s="99"/>
      <c r="U18328" s="99"/>
      <c r="V18328" s="99"/>
      <c r="W18328" s="99"/>
      <c r="X18328" s="99"/>
      <c r="Y18328" s="99"/>
      <c r="Z18328" s="99"/>
      <c r="AF18328" s="326"/>
    </row>
    <row r="18329" spans="1:32" x14ac:dyDescent="0.25">
      <c r="A18329" s="44" t="s">
        <v>13507</v>
      </c>
      <c r="B18329" s="44" t="s">
        <v>13196</v>
      </c>
      <c r="C18329" s="45">
        <v>15.23</v>
      </c>
      <c r="D18329" s="45" t="s">
        <v>13565</v>
      </c>
      <c r="E18329" s="46">
        <v>46934</v>
      </c>
      <c r="F18329" s="45" t="s">
        <v>1384</v>
      </c>
      <c r="G18329" s="93"/>
      <c r="H18329" s="93"/>
      <c r="I18329" s="99"/>
      <c r="J18329" s="99"/>
      <c r="K18329" s="99"/>
      <c r="L18329" s="99"/>
      <c r="M18329" s="99"/>
      <c r="N18329" s="99"/>
      <c r="O18329" s="99"/>
      <c r="P18329" s="99"/>
      <c r="Q18329" s="99"/>
      <c r="R18329" s="99"/>
      <c r="S18329" s="99"/>
      <c r="T18329" s="99"/>
      <c r="U18329" s="99"/>
      <c r="V18329" s="99"/>
      <c r="W18329" s="99"/>
      <c r="X18329" s="99"/>
      <c r="Y18329" s="99"/>
      <c r="Z18329" s="99"/>
      <c r="AF18329" s="326"/>
    </row>
    <row r="18330" spans="1:32" x14ac:dyDescent="0.25">
      <c r="A18330" s="44" t="s">
        <v>13507</v>
      </c>
      <c r="B18330" s="44" t="s">
        <v>13136</v>
      </c>
      <c r="C18330" s="45">
        <v>41.25</v>
      </c>
      <c r="D18330" s="45" t="s">
        <v>13565</v>
      </c>
      <c r="E18330" s="46">
        <v>47514</v>
      </c>
      <c r="F18330" s="45"/>
      <c r="G18330" s="93"/>
      <c r="H18330" s="93"/>
      <c r="I18330" s="99"/>
      <c r="J18330" s="99"/>
      <c r="K18330" s="99"/>
      <c r="L18330" s="99"/>
      <c r="M18330" s="99"/>
      <c r="N18330" s="99"/>
      <c r="O18330" s="99"/>
      <c r="P18330" s="99"/>
      <c r="Q18330" s="99"/>
      <c r="R18330" s="99"/>
      <c r="S18330" s="99"/>
      <c r="T18330" s="99"/>
      <c r="U18330" s="99"/>
      <c r="V18330" s="99"/>
      <c r="W18330" s="99"/>
      <c r="X18330" s="99"/>
      <c r="Y18330" s="99"/>
      <c r="Z18330" s="99"/>
      <c r="AF18330" s="326"/>
    </row>
    <row r="18331" spans="1:32" x14ac:dyDescent="0.25">
      <c r="A18331" s="44" t="s">
        <v>13831</v>
      </c>
      <c r="B18331" s="44" t="s">
        <v>5639</v>
      </c>
      <c r="C18331" s="45">
        <v>25010401</v>
      </c>
      <c r="D18331" s="45" t="s">
        <v>12340</v>
      </c>
      <c r="E18331" s="45" t="s">
        <v>13581</v>
      </c>
      <c r="AF18331" s="326"/>
    </row>
    <row r="18332" spans="1:32" x14ac:dyDescent="0.25">
      <c r="A18332" s="44" t="s">
        <v>13831</v>
      </c>
      <c r="B18332" s="44" t="s">
        <v>210</v>
      </c>
      <c r="C18332" s="45">
        <v>241001</v>
      </c>
      <c r="D18332" s="45" t="s">
        <v>12340</v>
      </c>
      <c r="E18332" s="45" t="s">
        <v>5650</v>
      </c>
      <c r="AF18332" s="326"/>
    </row>
    <row r="18333" spans="1:32" x14ac:dyDescent="0.3">
      <c r="A18333" s="372" t="s">
        <v>7484</v>
      </c>
      <c r="B18333" s="372" t="s">
        <v>2787</v>
      </c>
      <c r="C18333" s="125" t="s">
        <v>8393</v>
      </c>
      <c r="D18333" s="32" t="s">
        <v>20621</v>
      </c>
      <c r="E18333" s="125" t="s">
        <v>4471</v>
      </c>
      <c r="F18333" s="125" t="s">
        <v>1236</v>
      </c>
      <c r="G18333" s="125" t="s">
        <v>1237</v>
      </c>
      <c r="AF18333" s="326"/>
    </row>
    <row r="18334" spans="1:32" x14ac:dyDescent="0.25">
      <c r="A18334" s="44" t="s">
        <v>8595</v>
      </c>
      <c r="B18334" s="44" t="s">
        <v>5447</v>
      </c>
      <c r="C18334" s="45">
        <v>230807</v>
      </c>
      <c r="D18334" s="45" t="s">
        <v>12340</v>
      </c>
      <c r="E18334" s="45" t="s">
        <v>8966</v>
      </c>
      <c r="AF18334" s="326"/>
    </row>
    <row r="18335" spans="1:32" x14ac:dyDescent="0.25">
      <c r="A18335" s="44" t="s">
        <v>13508</v>
      </c>
      <c r="B18335" s="44" t="s">
        <v>13127</v>
      </c>
      <c r="C18335" s="45">
        <v>13.25</v>
      </c>
      <c r="D18335" s="45" t="s">
        <v>13565</v>
      </c>
      <c r="E18335" s="46">
        <v>47664</v>
      </c>
      <c r="F18335" s="45"/>
      <c r="G18335" s="93"/>
      <c r="H18335" s="93"/>
      <c r="I18335" s="99"/>
      <c r="J18335" s="99"/>
      <c r="K18335" s="99"/>
      <c r="L18335" s="99"/>
      <c r="M18335" s="99"/>
      <c r="N18335" s="99"/>
      <c r="O18335" s="99"/>
      <c r="P18335" s="99"/>
      <c r="Q18335" s="99"/>
      <c r="R18335" s="99"/>
      <c r="S18335" s="99"/>
      <c r="T18335" s="99"/>
      <c r="U18335" s="99"/>
      <c r="V18335" s="99"/>
      <c r="W18335" s="99"/>
      <c r="X18335" s="99"/>
      <c r="Y18335" s="99"/>
      <c r="Z18335" s="99"/>
      <c r="AF18335" s="326"/>
    </row>
    <row r="18336" spans="1:32" x14ac:dyDescent="0.25">
      <c r="A18336" s="44" t="s">
        <v>13508</v>
      </c>
      <c r="B18336" s="44" t="s">
        <v>13126</v>
      </c>
      <c r="C18336" s="45">
        <v>14.25</v>
      </c>
      <c r="D18336" s="45" t="s">
        <v>13565</v>
      </c>
      <c r="E18336" s="46">
        <v>47664</v>
      </c>
      <c r="F18336" s="45"/>
      <c r="G18336" s="93"/>
      <c r="H18336" s="93"/>
      <c r="I18336" s="99"/>
      <c r="J18336" s="99"/>
      <c r="K18336" s="99"/>
      <c r="L18336" s="99"/>
      <c r="M18336" s="99"/>
      <c r="N18336" s="99"/>
      <c r="O18336" s="99"/>
      <c r="P18336" s="99"/>
      <c r="Q18336" s="99"/>
      <c r="R18336" s="99"/>
      <c r="S18336" s="99"/>
      <c r="T18336" s="99"/>
      <c r="U18336" s="99"/>
      <c r="V18336" s="99"/>
      <c r="W18336" s="99"/>
      <c r="X18336" s="99"/>
      <c r="Y18336" s="99"/>
      <c r="Z18336" s="99"/>
      <c r="AF18336" s="326"/>
    </row>
    <row r="18337" spans="1:32" x14ac:dyDescent="0.3">
      <c r="A18337" s="372" t="s">
        <v>5737</v>
      </c>
      <c r="B18337" s="372" t="s">
        <v>1209</v>
      </c>
      <c r="C18337" s="125" t="s">
        <v>8691</v>
      </c>
      <c r="D18337" s="32" t="s">
        <v>20621</v>
      </c>
      <c r="E18337" s="125" t="s">
        <v>8524</v>
      </c>
      <c r="F18337" s="125" t="s">
        <v>1236</v>
      </c>
      <c r="G18337" s="125" t="s">
        <v>1237</v>
      </c>
      <c r="AF18337" s="326"/>
    </row>
    <row r="18338" spans="1:32" x14ac:dyDescent="0.25">
      <c r="A18338" s="44" t="s">
        <v>5737</v>
      </c>
      <c r="B18338" s="44" t="s">
        <v>3597</v>
      </c>
      <c r="C18338" s="45">
        <v>220605</v>
      </c>
      <c r="D18338" s="45" t="s">
        <v>12340</v>
      </c>
      <c r="E18338" s="45" t="s">
        <v>5468</v>
      </c>
      <c r="AF18338" s="326"/>
    </row>
    <row r="18339" spans="1:32" x14ac:dyDescent="0.25">
      <c r="A18339" s="44" t="s">
        <v>5737</v>
      </c>
      <c r="B18339" s="44" t="s">
        <v>5639</v>
      </c>
      <c r="C18339" s="45">
        <v>23010401</v>
      </c>
      <c r="D18339" s="45" t="s">
        <v>12340</v>
      </c>
      <c r="E18339" s="45" t="s">
        <v>5640</v>
      </c>
      <c r="AF18339" s="326"/>
    </row>
    <row r="18340" spans="1:32" x14ac:dyDescent="0.25">
      <c r="A18340" s="44" t="s">
        <v>5737</v>
      </c>
      <c r="B18340" s="44" t="s">
        <v>3298</v>
      </c>
      <c r="C18340" s="45">
        <v>23010402</v>
      </c>
      <c r="D18340" s="45" t="s">
        <v>12340</v>
      </c>
      <c r="E18340" s="45" t="s">
        <v>5640</v>
      </c>
      <c r="AF18340" s="326"/>
    </row>
    <row r="18341" spans="1:32" x14ac:dyDescent="0.25">
      <c r="A18341" s="44" t="s">
        <v>17323</v>
      </c>
      <c r="B18341" s="44" t="s">
        <v>2433</v>
      </c>
      <c r="C18341" s="45">
        <v>250106</v>
      </c>
      <c r="D18341" s="45" t="s">
        <v>12340</v>
      </c>
      <c r="E18341" s="45" t="s">
        <v>12896</v>
      </c>
      <c r="AF18341" s="326"/>
    </row>
    <row r="18342" spans="1:32" x14ac:dyDescent="0.25">
      <c r="A18342" s="44" t="s">
        <v>19928</v>
      </c>
      <c r="B18342" s="44" t="s">
        <v>5639</v>
      </c>
      <c r="C18342" s="45">
        <v>26010401</v>
      </c>
      <c r="D18342" s="45" t="s">
        <v>12340</v>
      </c>
      <c r="E18342" s="45" t="s">
        <v>18836</v>
      </c>
      <c r="AF18342" s="326"/>
    </row>
    <row r="18343" spans="1:32" x14ac:dyDescent="0.25">
      <c r="A18343" s="44" t="s">
        <v>19928</v>
      </c>
      <c r="B18343" s="44" t="s">
        <v>3298</v>
      </c>
      <c r="C18343" s="45">
        <v>26010402</v>
      </c>
      <c r="D18343" s="45" t="s">
        <v>12340</v>
      </c>
      <c r="E18343" s="45" t="s">
        <v>18836</v>
      </c>
      <c r="AF18343" s="326"/>
    </row>
    <row r="18344" spans="1:32" x14ac:dyDescent="0.25">
      <c r="A18344" s="44" t="s">
        <v>5738</v>
      </c>
      <c r="B18344" s="44" t="s">
        <v>967</v>
      </c>
      <c r="C18344" s="45">
        <v>220601</v>
      </c>
      <c r="D18344" s="45" t="s">
        <v>12340</v>
      </c>
      <c r="E18344" s="45" t="s">
        <v>5235</v>
      </c>
      <c r="AF18344" s="326"/>
    </row>
    <row r="18345" spans="1:32" x14ac:dyDescent="0.25">
      <c r="A18345" s="44" t="s">
        <v>5739</v>
      </c>
      <c r="B18345" s="44" t="s">
        <v>5443</v>
      </c>
      <c r="C18345" s="45">
        <v>22010701</v>
      </c>
      <c r="D18345" s="45" t="s">
        <v>12340</v>
      </c>
      <c r="E18345" s="45" t="s">
        <v>5444</v>
      </c>
      <c r="AF18345" s="326"/>
    </row>
    <row r="18346" spans="1:32" x14ac:dyDescent="0.25">
      <c r="A18346" s="44" t="s">
        <v>8900</v>
      </c>
      <c r="B18346" s="44" t="s">
        <v>20387</v>
      </c>
      <c r="C18346" s="45" t="s">
        <v>5847</v>
      </c>
      <c r="D18346" s="32" t="s">
        <v>12570</v>
      </c>
      <c r="E18346" s="46">
        <v>46265</v>
      </c>
      <c r="AF18346" s="326"/>
    </row>
    <row r="18347" spans="1:32" x14ac:dyDescent="0.25">
      <c r="A18347" s="44" t="s">
        <v>19929</v>
      </c>
      <c r="B18347" s="44" t="s">
        <v>3298</v>
      </c>
      <c r="C18347" s="45">
        <v>26010402</v>
      </c>
      <c r="D18347" s="45" t="s">
        <v>12340</v>
      </c>
      <c r="E18347" s="45" t="s">
        <v>18836</v>
      </c>
      <c r="AF18347" s="326"/>
    </row>
    <row r="18348" spans="1:32" x14ac:dyDescent="0.25">
      <c r="A18348" s="44" t="s">
        <v>19929</v>
      </c>
      <c r="B18348" s="44" t="s">
        <v>5639</v>
      </c>
      <c r="C18348" s="45">
        <v>26010401</v>
      </c>
      <c r="D18348" s="45" t="s">
        <v>12340</v>
      </c>
      <c r="E18348" s="45" t="s">
        <v>18836</v>
      </c>
      <c r="AF18348" s="326"/>
    </row>
    <row r="18349" spans="1:32" x14ac:dyDescent="0.25">
      <c r="A18349" s="44" t="s">
        <v>19929</v>
      </c>
      <c r="B18349" s="44" t="s">
        <v>7117</v>
      </c>
      <c r="C18349" s="45">
        <v>260203</v>
      </c>
      <c r="D18349" s="45" t="s">
        <v>12340</v>
      </c>
      <c r="E18349" s="45" t="s">
        <v>10021</v>
      </c>
      <c r="AF18349" s="326"/>
    </row>
    <row r="18350" spans="1:32" ht="14.4" x14ac:dyDescent="0.3">
      <c r="A18350" s="385" t="s">
        <v>18631</v>
      </c>
      <c r="B18350" s="385" t="s">
        <v>4970</v>
      </c>
      <c r="C18350" s="387" t="s">
        <v>18640</v>
      </c>
      <c r="D18350" s="93" t="s">
        <v>5007</v>
      </c>
      <c r="E18350" s="389" t="s">
        <v>10500</v>
      </c>
      <c r="AF18350" s="326"/>
    </row>
    <row r="18351" spans="1:32" x14ac:dyDescent="0.3">
      <c r="A18351" s="372" t="s">
        <v>17578</v>
      </c>
      <c r="B18351" s="372" t="s">
        <v>5067</v>
      </c>
      <c r="C18351" s="125" t="s">
        <v>17482</v>
      </c>
      <c r="D18351" s="32" t="s">
        <v>20621</v>
      </c>
      <c r="E18351" s="125" t="s">
        <v>5246</v>
      </c>
      <c r="F18351" s="125" t="s">
        <v>1236</v>
      </c>
      <c r="G18351" s="125" t="s">
        <v>1237</v>
      </c>
      <c r="AF18351" s="326"/>
    </row>
    <row r="18352" spans="1:32" x14ac:dyDescent="0.25">
      <c r="A18352" s="44" t="s">
        <v>11766</v>
      </c>
      <c r="B18352" s="44" t="s">
        <v>10031</v>
      </c>
      <c r="C18352" s="45">
        <v>240101</v>
      </c>
      <c r="D18352" s="45" t="s">
        <v>12340</v>
      </c>
      <c r="E18352" s="45" t="s">
        <v>10032</v>
      </c>
      <c r="AF18352" s="326"/>
    </row>
    <row r="18353" spans="1:32" x14ac:dyDescent="0.25">
      <c r="A18353" s="44" t="s">
        <v>11766</v>
      </c>
      <c r="B18353" s="44" t="s">
        <v>10016</v>
      </c>
      <c r="C18353" s="45">
        <v>240103</v>
      </c>
      <c r="D18353" s="45" t="s">
        <v>12340</v>
      </c>
      <c r="E18353" s="45" t="s">
        <v>5452</v>
      </c>
      <c r="AF18353" s="326"/>
    </row>
    <row r="18354" spans="1:32" x14ac:dyDescent="0.25">
      <c r="A18354" s="44" t="s">
        <v>7091</v>
      </c>
      <c r="B18354" s="44" t="s">
        <v>5639</v>
      </c>
      <c r="C18354" s="45">
        <v>23010401</v>
      </c>
      <c r="D18354" s="45" t="s">
        <v>12340</v>
      </c>
      <c r="E18354" s="45" t="s">
        <v>5640</v>
      </c>
      <c r="AF18354" s="326"/>
    </row>
    <row r="18355" spans="1:32" x14ac:dyDescent="0.25">
      <c r="A18355" s="44" t="s">
        <v>17853</v>
      </c>
      <c r="B18355" s="44" t="s">
        <v>20343</v>
      </c>
      <c r="C18355" s="45" t="s">
        <v>17817</v>
      </c>
      <c r="D18355" s="32" t="s">
        <v>12570</v>
      </c>
      <c r="E18355" s="46">
        <v>46387</v>
      </c>
      <c r="AF18355" s="326"/>
    </row>
    <row r="18356" spans="1:32" x14ac:dyDescent="0.25">
      <c r="A18356" s="44" t="s">
        <v>17324</v>
      </c>
      <c r="B18356" s="44" t="s">
        <v>967</v>
      </c>
      <c r="C18356" s="45">
        <v>250601</v>
      </c>
      <c r="D18356" s="45" t="s">
        <v>12340</v>
      </c>
      <c r="E18356" s="45" t="s">
        <v>16905</v>
      </c>
      <c r="AF18356" s="326"/>
    </row>
    <row r="18357" spans="1:32" x14ac:dyDescent="0.3">
      <c r="A18357" s="372" t="s">
        <v>8779</v>
      </c>
      <c r="B18357" s="372" t="s">
        <v>8693</v>
      </c>
      <c r="C18357" s="125" t="s">
        <v>8694</v>
      </c>
      <c r="D18357" s="32" t="s">
        <v>20621</v>
      </c>
      <c r="E18357" s="125" t="s">
        <v>8524</v>
      </c>
      <c r="F18357" s="125" t="s">
        <v>1236</v>
      </c>
      <c r="G18357" s="125" t="s">
        <v>1237</v>
      </c>
      <c r="AF18357" s="326"/>
    </row>
    <row r="18358" spans="1:32" x14ac:dyDescent="0.25">
      <c r="A18358" s="44" t="s">
        <v>7345</v>
      </c>
      <c r="B18358" s="44" t="s">
        <v>20364</v>
      </c>
      <c r="C18358" s="45" t="s">
        <v>7329</v>
      </c>
      <c r="D18358" s="32" t="s">
        <v>12570</v>
      </c>
      <c r="E18358" s="46">
        <v>46507</v>
      </c>
      <c r="AF18358" s="326"/>
    </row>
    <row r="18359" spans="1:32" x14ac:dyDescent="0.25">
      <c r="A18359" s="44" t="s">
        <v>4562</v>
      </c>
      <c r="B18359" s="44" t="s">
        <v>4036</v>
      </c>
      <c r="C18359" s="45">
        <v>24060401</v>
      </c>
      <c r="D18359" s="45" t="s">
        <v>12340</v>
      </c>
      <c r="E18359" s="45" t="s">
        <v>5235</v>
      </c>
      <c r="AF18359" s="326"/>
    </row>
    <row r="18360" spans="1:32" x14ac:dyDescent="0.25">
      <c r="A18360" s="44" t="s">
        <v>4562</v>
      </c>
      <c r="B18360" s="44" t="s">
        <v>968</v>
      </c>
      <c r="C18360" s="45">
        <v>24060402</v>
      </c>
      <c r="D18360" s="45" t="s">
        <v>12340</v>
      </c>
      <c r="E18360" s="45" t="s">
        <v>5235</v>
      </c>
      <c r="AF18360" s="326"/>
    </row>
    <row r="18361" spans="1:32" x14ac:dyDescent="0.3">
      <c r="A18361" s="372" t="s">
        <v>12096</v>
      </c>
      <c r="B18361" s="372" t="s">
        <v>1208</v>
      </c>
      <c r="C18361" s="125" t="s">
        <v>11149</v>
      </c>
      <c r="D18361" s="32" t="s">
        <v>20621</v>
      </c>
      <c r="E18361" s="125" t="s">
        <v>2686</v>
      </c>
      <c r="F18361" s="125" t="s">
        <v>1236</v>
      </c>
      <c r="G18361" s="125" t="s">
        <v>1237</v>
      </c>
      <c r="AF18361" s="326"/>
    </row>
    <row r="18362" spans="1:32" x14ac:dyDescent="0.3">
      <c r="A18362" s="372" t="s">
        <v>12527</v>
      </c>
      <c r="B18362" s="372" t="s">
        <v>1200</v>
      </c>
      <c r="C18362" s="125" t="s">
        <v>12346</v>
      </c>
      <c r="D18362" s="32" t="s">
        <v>20621</v>
      </c>
      <c r="E18362" s="125" t="s">
        <v>5075</v>
      </c>
      <c r="F18362" s="125" t="s">
        <v>1236</v>
      </c>
      <c r="G18362" s="125" t="s">
        <v>1237</v>
      </c>
      <c r="AF18362" s="326"/>
    </row>
    <row r="18363" spans="1:32" x14ac:dyDescent="0.25">
      <c r="A18363" s="44" t="s">
        <v>10358</v>
      </c>
      <c r="B18363" s="92" t="s">
        <v>10390</v>
      </c>
      <c r="C18363" s="56" t="s">
        <v>10132</v>
      </c>
      <c r="D18363" s="146" t="s">
        <v>10389</v>
      </c>
      <c r="E18363" s="107">
        <v>45838</v>
      </c>
      <c r="F18363" s="93"/>
      <c r="G18363" s="93"/>
      <c r="H18363" s="93"/>
      <c r="I18363" s="99"/>
      <c r="J18363" s="99"/>
      <c r="K18363" s="99"/>
      <c r="L18363" s="44"/>
      <c r="M18363" s="44"/>
      <c r="N18363" s="99"/>
      <c r="O18363" s="99"/>
      <c r="P18363" s="99"/>
      <c r="Q18363" s="99"/>
      <c r="R18363" s="99"/>
      <c r="S18363" s="99"/>
      <c r="T18363" s="99"/>
      <c r="U18363" s="99"/>
      <c r="V18363" s="99"/>
      <c r="W18363" s="99"/>
      <c r="X18363" s="99"/>
      <c r="Y18363" s="99"/>
      <c r="Z18363" s="99"/>
      <c r="AF18363" s="326"/>
    </row>
    <row r="18364" spans="1:32" x14ac:dyDescent="0.25">
      <c r="A18364" s="44" t="s">
        <v>12323</v>
      </c>
      <c r="B18364" s="44" t="s">
        <v>19161</v>
      </c>
      <c r="C18364" s="45">
        <v>240902</v>
      </c>
      <c r="D18364" s="45" t="s">
        <v>12340</v>
      </c>
      <c r="E18364" s="45" t="s">
        <v>5075</v>
      </c>
      <c r="AF18364" s="326"/>
    </row>
    <row r="18365" spans="1:32" x14ac:dyDescent="0.3">
      <c r="A18365" s="372" t="s">
        <v>2225</v>
      </c>
      <c r="B18365" s="372" t="s">
        <v>1211</v>
      </c>
      <c r="C18365" s="125" t="s">
        <v>16878</v>
      </c>
      <c r="D18365" s="32" t="s">
        <v>20621</v>
      </c>
      <c r="E18365" s="125" t="s">
        <v>10638</v>
      </c>
      <c r="F18365" s="125" t="s">
        <v>1236</v>
      </c>
      <c r="G18365" s="125" t="s">
        <v>1237</v>
      </c>
      <c r="AF18365" s="326"/>
    </row>
    <row r="18366" spans="1:32" x14ac:dyDescent="0.25">
      <c r="A18366" s="44" t="s">
        <v>2225</v>
      </c>
      <c r="B18366" s="44" t="s">
        <v>1979</v>
      </c>
      <c r="C18366" s="45" t="s">
        <v>8644</v>
      </c>
      <c r="D18366" s="46" t="s">
        <v>13037</v>
      </c>
      <c r="E18366" s="46">
        <v>46284</v>
      </c>
      <c r="AF18366" s="326"/>
    </row>
    <row r="18367" spans="1:32" x14ac:dyDescent="0.25">
      <c r="A18367" s="44" t="s">
        <v>2225</v>
      </c>
      <c r="B18367" s="44" t="s">
        <v>1979</v>
      </c>
      <c r="C18367" s="45" t="s">
        <v>8644</v>
      </c>
      <c r="D18367" s="46" t="s">
        <v>13037</v>
      </c>
      <c r="E18367" s="46">
        <v>46284</v>
      </c>
      <c r="AF18367" s="326"/>
    </row>
    <row r="18368" spans="1:32" x14ac:dyDescent="0.25">
      <c r="A18368" s="44" t="s">
        <v>2225</v>
      </c>
      <c r="B18368" s="44" t="s">
        <v>1979</v>
      </c>
      <c r="C18368" s="45" t="s">
        <v>8644</v>
      </c>
      <c r="D18368" s="46" t="s">
        <v>13037</v>
      </c>
      <c r="E18368" s="46">
        <v>46284</v>
      </c>
      <c r="AF18368" s="326"/>
    </row>
    <row r="18369" spans="1:32" x14ac:dyDescent="0.25">
      <c r="A18369" s="44" t="s">
        <v>2225</v>
      </c>
      <c r="B18369" s="44" t="s">
        <v>1979</v>
      </c>
      <c r="C18369" s="45" t="s">
        <v>8644</v>
      </c>
      <c r="D18369" s="46" t="s">
        <v>13037</v>
      </c>
      <c r="E18369" s="46">
        <v>46284</v>
      </c>
      <c r="AF18369" s="326"/>
    </row>
    <row r="18370" spans="1:32" x14ac:dyDescent="0.25">
      <c r="A18370" s="44" t="s">
        <v>2225</v>
      </c>
      <c r="B18370" s="44" t="s">
        <v>17606</v>
      </c>
      <c r="C18370" s="45" t="s">
        <v>17789</v>
      </c>
      <c r="D18370" s="46" t="s">
        <v>13037</v>
      </c>
      <c r="E18370" s="46">
        <v>46344</v>
      </c>
      <c r="AF18370" s="326"/>
    </row>
    <row r="18371" spans="1:32" x14ac:dyDescent="0.3">
      <c r="A18371" s="372" t="s">
        <v>1174</v>
      </c>
      <c r="B18371" s="372" t="s">
        <v>7356</v>
      </c>
      <c r="C18371" s="125" t="s">
        <v>20261</v>
      </c>
      <c r="D18371" s="32" t="s">
        <v>20621</v>
      </c>
      <c r="E18371" s="125" t="s">
        <v>8976</v>
      </c>
      <c r="F18371" s="125" t="s">
        <v>1236</v>
      </c>
      <c r="G18371" s="125" t="s">
        <v>1237</v>
      </c>
      <c r="AF18371" s="326"/>
    </row>
    <row r="18372" spans="1:32" x14ac:dyDescent="0.3">
      <c r="A18372" s="372" t="s">
        <v>1174</v>
      </c>
      <c r="B18372" s="372" t="s">
        <v>1221</v>
      </c>
      <c r="C18372" s="125" t="s">
        <v>20613</v>
      </c>
      <c r="D18372" s="32" t="s">
        <v>20621</v>
      </c>
      <c r="E18372" s="125" t="s">
        <v>10032</v>
      </c>
      <c r="F18372" s="125" t="s">
        <v>1236</v>
      </c>
      <c r="G18372" s="125" t="s">
        <v>1237</v>
      </c>
      <c r="AF18372" s="326"/>
    </row>
    <row r="18373" spans="1:32" x14ac:dyDescent="0.3">
      <c r="A18373" s="372" t="s">
        <v>20581</v>
      </c>
      <c r="B18373" s="372" t="s">
        <v>7467</v>
      </c>
      <c r="C18373" s="125" t="s">
        <v>20620</v>
      </c>
      <c r="D18373" s="32" t="s">
        <v>20621</v>
      </c>
      <c r="E18373" s="125" t="s">
        <v>10032</v>
      </c>
      <c r="F18373" s="125" t="s">
        <v>1236</v>
      </c>
      <c r="G18373" s="125" t="s">
        <v>1237</v>
      </c>
      <c r="AF18373" s="326"/>
    </row>
    <row r="18374" spans="1:32" x14ac:dyDescent="0.25">
      <c r="A18374" s="44" t="s">
        <v>11265</v>
      </c>
      <c r="B18374" s="44" t="s">
        <v>10714</v>
      </c>
      <c r="C18374" s="45" t="s">
        <v>11266</v>
      </c>
      <c r="D18374" s="46" t="s">
        <v>13037</v>
      </c>
      <c r="E18374" s="46">
        <v>46231</v>
      </c>
      <c r="AF18374" s="326"/>
    </row>
    <row r="18375" spans="1:32" x14ac:dyDescent="0.25">
      <c r="A18375" s="44" t="s">
        <v>11265</v>
      </c>
      <c r="B18375" s="44" t="s">
        <v>10714</v>
      </c>
      <c r="C18375" s="45" t="s">
        <v>11266</v>
      </c>
      <c r="D18375" s="46" t="s">
        <v>13037</v>
      </c>
      <c r="E18375" s="46">
        <v>46231</v>
      </c>
      <c r="AF18375" s="326"/>
    </row>
    <row r="18376" spans="1:32" x14ac:dyDescent="0.25">
      <c r="A18376" s="44" t="s">
        <v>13509</v>
      </c>
      <c r="B18376" s="44" t="s">
        <v>13283</v>
      </c>
      <c r="C18376" s="45">
        <v>42.25</v>
      </c>
      <c r="D18376" s="45" t="s">
        <v>13565</v>
      </c>
      <c r="E18376" s="46">
        <v>47514</v>
      </c>
      <c r="F18376" s="45"/>
      <c r="G18376" s="93"/>
      <c r="H18376" s="93"/>
      <c r="I18376" s="99"/>
      <c r="J18376" s="99"/>
      <c r="K18376" s="99"/>
      <c r="L18376" s="99"/>
      <c r="M18376" s="99"/>
      <c r="N18376" s="99"/>
      <c r="O18376" s="99"/>
      <c r="P18376" s="99"/>
      <c r="Q18376" s="99"/>
      <c r="R18376" s="99"/>
      <c r="S18376" s="99"/>
      <c r="T18376" s="99"/>
      <c r="U18376" s="99"/>
      <c r="V18376" s="99"/>
      <c r="W18376" s="99"/>
      <c r="X18376" s="99"/>
      <c r="Y18376" s="99"/>
      <c r="Z18376" s="99"/>
      <c r="AF18376" s="326"/>
    </row>
    <row r="18377" spans="1:32" x14ac:dyDescent="0.25">
      <c r="A18377" s="44" t="s">
        <v>2547</v>
      </c>
      <c r="B18377" s="44" t="s">
        <v>5639</v>
      </c>
      <c r="C18377" s="45">
        <v>23010401</v>
      </c>
      <c r="D18377" s="45" t="s">
        <v>12340</v>
      </c>
      <c r="E18377" s="45" t="s">
        <v>5640</v>
      </c>
      <c r="AF18377" s="326"/>
    </row>
    <row r="18378" spans="1:32" x14ac:dyDescent="0.25">
      <c r="A18378" s="44" t="s">
        <v>2547</v>
      </c>
      <c r="B18378" s="44" t="s">
        <v>3298</v>
      </c>
      <c r="C18378" s="45">
        <v>23010402</v>
      </c>
      <c r="D18378" s="45" t="s">
        <v>12340</v>
      </c>
      <c r="E18378" s="45" t="s">
        <v>5640</v>
      </c>
      <c r="AF18378" s="326"/>
    </row>
    <row r="18379" spans="1:32" x14ac:dyDescent="0.3">
      <c r="A18379" s="385" t="s">
        <v>1330</v>
      </c>
      <c r="B18379" s="385" t="s">
        <v>1339</v>
      </c>
      <c r="C18379" s="387">
        <v>24027</v>
      </c>
      <c r="D18379" s="93" t="s">
        <v>5007</v>
      </c>
      <c r="E18379" s="388">
        <v>46507</v>
      </c>
      <c r="AF18379" s="326"/>
    </row>
    <row r="18380" spans="1:32" x14ac:dyDescent="0.25">
      <c r="A18380" s="44" t="s">
        <v>14333</v>
      </c>
      <c r="B18380" s="44" t="s">
        <v>5639</v>
      </c>
      <c r="C18380" s="45">
        <v>25010401</v>
      </c>
      <c r="D18380" s="45" t="s">
        <v>12340</v>
      </c>
      <c r="E18380" s="45" t="s">
        <v>13581</v>
      </c>
      <c r="AF18380" s="326"/>
    </row>
    <row r="18381" spans="1:32" x14ac:dyDescent="0.25">
      <c r="A18381" s="44" t="s">
        <v>5787</v>
      </c>
      <c r="B18381" s="44" t="s">
        <v>20332</v>
      </c>
      <c r="C18381" s="45" t="s">
        <v>5777</v>
      </c>
      <c r="D18381" s="32" t="s">
        <v>12570</v>
      </c>
      <c r="E18381" s="46">
        <v>46599</v>
      </c>
      <c r="AF18381" s="326"/>
    </row>
    <row r="18382" spans="1:32" x14ac:dyDescent="0.25">
      <c r="A18382" s="44" t="s">
        <v>5787</v>
      </c>
      <c r="B18382" s="92" t="s">
        <v>3574</v>
      </c>
      <c r="C18382" s="93" t="s">
        <v>8458</v>
      </c>
      <c r="D18382" s="93" t="s">
        <v>1250</v>
      </c>
      <c r="E18382" s="94">
        <v>46496</v>
      </c>
      <c r="F18382" s="93"/>
      <c r="G18382" s="93"/>
      <c r="H18382" s="93"/>
      <c r="I18382" s="99"/>
      <c r="J18382" s="99"/>
      <c r="K18382" s="99"/>
      <c r="L18382" s="44"/>
      <c r="M18382" s="44"/>
      <c r="N18382" s="99"/>
      <c r="O18382" s="99"/>
      <c r="P18382" s="99"/>
      <c r="Q18382" s="99"/>
      <c r="R18382" s="99"/>
      <c r="S18382" s="99"/>
      <c r="T18382" s="99"/>
      <c r="U18382" s="99"/>
      <c r="V18382" s="99"/>
      <c r="W18382" s="99"/>
      <c r="X18382" s="99"/>
      <c r="Y18382" s="99"/>
      <c r="Z18382" s="99"/>
      <c r="AF18382" s="326"/>
    </row>
    <row r="18383" spans="1:32" x14ac:dyDescent="0.3">
      <c r="A18383" s="372" t="s">
        <v>5053</v>
      </c>
      <c r="B18383" s="372" t="s">
        <v>1660</v>
      </c>
      <c r="C18383" s="125" t="s">
        <v>14425</v>
      </c>
      <c r="D18383" s="32" t="s">
        <v>20621</v>
      </c>
      <c r="E18383" s="125" t="s">
        <v>12895</v>
      </c>
      <c r="F18383" s="125" t="s">
        <v>1236</v>
      </c>
      <c r="G18383" s="125" t="s">
        <v>1237</v>
      </c>
      <c r="AF18383" s="326"/>
    </row>
    <row r="18384" spans="1:32" x14ac:dyDescent="0.3">
      <c r="A18384" s="372" t="s">
        <v>20582</v>
      </c>
      <c r="B18384" s="372" t="s">
        <v>7467</v>
      </c>
      <c r="C18384" s="125" t="s">
        <v>20620</v>
      </c>
      <c r="D18384" s="32" t="s">
        <v>20621</v>
      </c>
      <c r="E18384" s="125" t="s">
        <v>10032</v>
      </c>
      <c r="F18384" s="125" t="s">
        <v>1236</v>
      </c>
      <c r="G18384" s="125" t="s">
        <v>1237</v>
      </c>
      <c r="AF18384" s="326"/>
    </row>
    <row r="18385" spans="1:32" x14ac:dyDescent="0.3">
      <c r="A18385" s="372" t="s">
        <v>16694</v>
      </c>
      <c r="B18385" s="372" t="s">
        <v>1223</v>
      </c>
      <c r="C18385" s="125" t="s">
        <v>16734</v>
      </c>
      <c r="D18385" s="32" t="s">
        <v>20621</v>
      </c>
      <c r="E18385" s="125" t="s">
        <v>10638</v>
      </c>
      <c r="F18385" s="125" t="s">
        <v>1236</v>
      </c>
      <c r="G18385" s="125" t="s">
        <v>1237</v>
      </c>
      <c r="AF18385" s="326"/>
    </row>
    <row r="18386" spans="1:32" x14ac:dyDescent="0.3">
      <c r="A18386" s="372" t="s">
        <v>16694</v>
      </c>
      <c r="B18386" s="372" t="s">
        <v>5061</v>
      </c>
      <c r="C18386" s="125" t="s">
        <v>17483</v>
      </c>
      <c r="D18386" s="32" t="s">
        <v>20621</v>
      </c>
      <c r="E18386" s="125" t="s">
        <v>5246</v>
      </c>
      <c r="F18386" s="125" t="s">
        <v>1236</v>
      </c>
      <c r="G18386" s="125" t="s">
        <v>1237</v>
      </c>
      <c r="AF18386" s="326"/>
    </row>
    <row r="18387" spans="1:32" x14ac:dyDescent="0.3">
      <c r="A18387" s="99" t="s">
        <v>16518</v>
      </c>
      <c r="B18387" s="92" t="s">
        <v>16522</v>
      </c>
      <c r="C18387" s="93" t="s">
        <v>16523</v>
      </c>
      <c r="D18387" s="93" t="s">
        <v>11085</v>
      </c>
      <c r="E18387" s="94">
        <v>47361</v>
      </c>
      <c r="F18387" s="93"/>
      <c r="G18387" s="93"/>
      <c r="H18387" s="93"/>
      <c r="I18387" s="99"/>
      <c r="J18387" s="99"/>
      <c r="K18387" s="99"/>
      <c r="L18387" s="99"/>
      <c r="M18387" s="99"/>
      <c r="N18387" s="99"/>
      <c r="O18387" s="99"/>
      <c r="P18387" s="99"/>
      <c r="Q18387" s="99"/>
      <c r="R18387" s="99"/>
      <c r="S18387" s="99"/>
      <c r="T18387" s="99"/>
      <c r="U18387" s="99"/>
      <c r="V18387" s="99"/>
      <c r="W18387" s="99"/>
      <c r="X18387" s="99"/>
      <c r="Y18387" s="99"/>
      <c r="Z18387" s="99"/>
      <c r="AF18387" s="326"/>
    </row>
    <row r="18388" spans="1:32" x14ac:dyDescent="0.25">
      <c r="A18388" s="44" t="s">
        <v>14334</v>
      </c>
      <c r="B18388" s="44" t="s">
        <v>7117</v>
      </c>
      <c r="C18388" s="45">
        <v>260203</v>
      </c>
      <c r="D18388" s="45" t="s">
        <v>12340</v>
      </c>
      <c r="E18388" s="45" t="s">
        <v>10021</v>
      </c>
      <c r="AF18388" s="326"/>
    </row>
    <row r="18389" spans="1:32" x14ac:dyDescent="0.25">
      <c r="A18389" s="44" t="s">
        <v>14334</v>
      </c>
      <c r="B18389" s="44" t="s">
        <v>5519</v>
      </c>
      <c r="C18389" s="45">
        <v>250302</v>
      </c>
      <c r="D18389" s="45" t="s">
        <v>12340</v>
      </c>
      <c r="E18389" s="45" t="s">
        <v>5580</v>
      </c>
      <c r="AF18389" s="326"/>
    </row>
    <row r="18390" spans="1:32" x14ac:dyDescent="0.25">
      <c r="A18390" s="44" t="s">
        <v>14334</v>
      </c>
      <c r="B18390" s="44" t="s">
        <v>981</v>
      </c>
      <c r="C18390" s="45">
        <v>241202</v>
      </c>
      <c r="D18390" s="45" t="s">
        <v>12340</v>
      </c>
      <c r="E18390" s="45" t="s">
        <v>13570</v>
      </c>
      <c r="AF18390" s="326"/>
    </row>
    <row r="18391" spans="1:32" x14ac:dyDescent="0.25">
      <c r="A18391" s="44" t="s">
        <v>14334</v>
      </c>
      <c r="B18391" s="44" t="s">
        <v>9024</v>
      </c>
      <c r="C18391" s="45">
        <v>231001</v>
      </c>
      <c r="D18391" s="45" t="s">
        <v>12340</v>
      </c>
      <c r="E18391" s="45" t="s">
        <v>2628</v>
      </c>
      <c r="AF18391" s="326"/>
    </row>
    <row r="18392" spans="1:32" x14ac:dyDescent="0.3">
      <c r="A18392" s="372" t="s">
        <v>2770</v>
      </c>
      <c r="B18392" s="372" t="s">
        <v>16724</v>
      </c>
      <c r="C18392" s="125" t="s">
        <v>14353</v>
      </c>
      <c r="D18392" s="32" t="s">
        <v>20621</v>
      </c>
      <c r="E18392" s="125" t="s">
        <v>13567</v>
      </c>
      <c r="F18392" s="125" t="s">
        <v>1236</v>
      </c>
      <c r="G18392" s="125" t="s">
        <v>1237</v>
      </c>
      <c r="AF18392" s="326"/>
    </row>
    <row r="18393" spans="1:32" x14ac:dyDescent="0.3">
      <c r="A18393" s="372" t="s">
        <v>2770</v>
      </c>
      <c r="B18393" s="372" t="s">
        <v>1841</v>
      </c>
      <c r="C18393" s="125" t="s">
        <v>16531</v>
      </c>
      <c r="D18393" s="32" t="s">
        <v>20621</v>
      </c>
      <c r="E18393" s="125" t="s">
        <v>12895</v>
      </c>
      <c r="F18393" s="125" t="s">
        <v>1236</v>
      </c>
      <c r="G18393" s="125" t="s">
        <v>1237</v>
      </c>
      <c r="AF18393" s="326"/>
    </row>
    <row r="18394" spans="1:32" x14ac:dyDescent="0.3">
      <c r="A18394" s="372" t="s">
        <v>2770</v>
      </c>
      <c r="B18394" s="372" t="s">
        <v>1660</v>
      </c>
      <c r="C18394" s="125" t="s">
        <v>14425</v>
      </c>
      <c r="D18394" s="32" t="s">
        <v>20621</v>
      </c>
      <c r="E18394" s="125" t="s">
        <v>12895</v>
      </c>
      <c r="F18394" s="125" t="s">
        <v>1236</v>
      </c>
      <c r="G18394" s="125" t="s">
        <v>1237</v>
      </c>
      <c r="AF18394" s="326"/>
    </row>
    <row r="18395" spans="1:32" x14ac:dyDescent="0.25">
      <c r="A18395" s="44" t="s">
        <v>2770</v>
      </c>
      <c r="B18395" s="44" t="s">
        <v>20388</v>
      </c>
      <c r="C18395" s="45" t="s">
        <v>17463</v>
      </c>
      <c r="D18395" s="32" t="s">
        <v>12570</v>
      </c>
      <c r="E18395" s="46">
        <v>46265</v>
      </c>
      <c r="AF18395" s="326"/>
    </row>
    <row r="18396" spans="1:32" x14ac:dyDescent="0.25">
      <c r="A18396" s="44" t="s">
        <v>2770</v>
      </c>
      <c r="B18396" s="44" t="s">
        <v>20401</v>
      </c>
      <c r="C18396" s="45" t="s">
        <v>14630</v>
      </c>
      <c r="D18396" s="32" t="s">
        <v>12570</v>
      </c>
      <c r="E18396" s="46">
        <v>46538</v>
      </c>
      <c r="AF18396" s="326"/>
    </row>
    <row r="18397" spans="1:32" x14ac:dyDescent="0.25">
      <c r="A18397" s="100" t="s">
        <v>2770</v>
      </c>
      <c r="B18397" s="92" t="s">
        <v>3574</v>
      </c>
      <c r="C18397" s="93" t="s">
        <v>3575</v>
      </c>
      <c r="D18397" s="93" t="s">
        <v>1250</v>
      </c>
      <c r="E18397" s="94">
        <v>46496</v>
      </c>
      <c r="F18397" s="93"/>
      <c r="G18397" s="93"/>
      <c r="H18397" s="93"/>
      <c r="I18397" s="99"/>
      <c r="J18397" s="99"/>
      <c r="K18397" s="99"/>
      <c r="L18397" s="44"/>
      <c r="M18397" s="44"/>
      <c r="N18397" s="99"/>
      <c r="O18397" s="99"/>
      <c r="P18397" s="99"/>
      <c r="Q18397" s="99"/>
      <c r="R18397" s="99"/>
      <c r="S18397" s="99"/>
      <c r="T18397" s="99"/>
      <c r="U18397" s="99"/>
      <c r="V18397" s="99"/>
      <c r="W18397" s="99"/>
      <c r="X18397" s="99"/>
      <c r="Y18397" s="99"/>
      <c r="Z18397" s="99"/>
      <c r="AF18397" s="326"/>
    </row>
    <row r="18398" spans="1:32" x14ac:dyDescent="0.25">
      <c r="A18398" s="44" t="s">
        <v>10359</v>
      </c>
      <c r="B18398" s="92" t="s">
        <v>10390</v>
      </c>
      <c r="C18398" s="56" t="s">
        <v>10120</v>
      </c>
      <c r="D18398" s="146" t="s">
        <v>10389</v>
      </c>
      <c r="E18398" s="107">
        <v>45838</v>
      </c>
      <c r="F18398" s="93"/>
      <c r="G18398" s="93"/>
      <c r="H18398" s="93"/>
      <c r="I18398" s="99"/>
      <c r="J18398" s="99"/>
      <c r="K18398" s="99"/>
      <c r="L18398" s="44"/>
      <c r="M18398" s="44"/>
      <c r="N18398" s="99"/>
      <c r="O18398" s="99"/>
      <c r="P18398" s="99"/>
      <c r="Q18398" s="99"/>
      <c r="R18398" s="99"/>
      <c r="S18398" s="99"/>
      <c r="T18398" s="99"/>
      <c r="U18398" s="99"/>
      <c r="V18398" s="99"/>
      <c r="W18398" s="99"/>
      <c r="X18398" s="99"/>
      <c r="Y18398" s="99"/>
      <c r="Z18398" s="99"/>
      <c r="AF18398" s="326"/>
    </row>
    <row r="18399" spans="1:32" x14ac:dyDescent="0.3">
      <c r="A18399" s="372" t="s">
        <v>17579</v>
      </c>
      <c r="B18399" s="372" t="s">
        <v>5068</v>
      </c>
      <c r="C18399" s="125" t="s">
        <v>17595</v>
      </c>
      <c r="D18399" s="32" t="s">
        <v>20621</v>
      </c>
      <c r="E18399" s="125" t="s">
        <v>5246</v>
      </c>
      <c r="F18399" s="125" t="s">
        <v>1236</v>
      </c>
      <c r="G18399" s="125" t="s">
        <v>1237</v>
      </c>
      <c r="AF18399" s="326"/>
    </row>
    <row r="18400" spans="1:32" x14ac:dyDescent="0.3">
      <c r="A18400" s="372" t="s">
        <v>17580</v>
      </c>
      <c r="B18400" s="372" t="s">
        <v>5068</v>
      </c>
      <c r="C18400" s="125" t="s">
        <v>17595</v>
      </c>
      <c r="D18400" s="32" t="s">
        <v>20621</v>
      </c>
      <c r="E18400" s="125" t="s">
        <v>5246</v>
      </c>
      <c r="F18400" s="125" t="s">
        <v>1236</v>
      </c>
      <c r="G18400" s="125" t="s">
        <v>1237</v>
      </c>
      <c r="AF18400" s="326"/>
    </row>
    <row r="18401" spans="1:32" x14ac:dyDescent="0.25">
      <c r="A18401" s="44" t="s">
        <v>11267</v>
      </c>
      <c r="B18401" s="44" t="s">
        <v>11156</v>
      </c>
      <c r="C18401" s="45" t="s">
        <v>11268</v>
      </c>
      <c r="D18401" s="46" t="s">
        <v>13037</v>
      </c>
      <c r="E18401" s="46">
        <v>46254</v>
      </c>
      <c r="AF18401" s="326"/>
    </row>
    <row r="18402" spans="1:32" x14ac:dyDescent="0.3">
      <c r="A18402" s="372" t="s">
        <v>16</v>
      </c>
      <c r="B18402" s="372" t="s">
        <v>8693</v>
      </c>
      <c r="C18402" s="125" t="s">
        <v>8694</v>
      </c>
      <c r="D18402" s="32" t="s">
        <v>20621</v>
      </c>
      <c r="E18402" s="125" t="s">
        <v>8524</v>
      </c>
      <c r="F18402" s="125" t="s">
        <v>1236</v>
      </c>
      <c r="G18402" s="125" t="s">
        <v>1237</v>
      </c>
      <c r="AF18402" s="326"/>
    </row>
    <row r="18403" spans="1:32" x14ac:dyDescent="0.25">
      <c r="A18403" s="44" t="s">
        <v>5740</v>
      </c>
      <c r="B18403" s="44" t="s">
        <v>210</v>
      </c>
      <c r="C18403" s="45">
        <v>241001</v>
      </c>
      <c r="D18403" s="45" t="s">
        <v>12340</v>
      </c>
      <c r="E18403" s="45" t="s">
        <v>5650</v>
      </c>
      <c r="AF18403" s="326"/>
    </row>
    <row r="18404" spans="1:32" x14ac:dyDescent="0.25">
      <c r="A18404" s="44" t="s">
        <v>2427</v>
      </c>
      <c r="B18404" s="44" t="s">
        <v>5639</v>
      </c>
      <c r="C18404" s="45">
        <v>23010401</v>
      </c>
      <c r="D18404" s="45" t="s">
        <v>12340</v>
      </c>
      <c r="E18404" s="45" t="s">
        <v>5640</v>
      </c>
      <c r="AF18404" s="326"/>
    </row>
    <row r="18405" spans="1:32" x14ac:dyDescent="0.25">
      <c r="A18405" s="44" t="s">
        <v>2427</v>
      </c>
      <c r="B18405" s="44" t="s">
        <v>3298</v>
      </c>
      <c r="C18405" s="45">
        <v>23010402</v>
      </c>
      <c r="D18405" s="45" t="s">
        <v>12340</v>
      </c>
      <c r="E18405" s="45" t="s">
        <v>5640</v>
      </c>
      <c r="AF18405" s="326"/>
    </row>
    <row r="18406" spans="1:32" x14ac:dyDescent="0.25">
      <c r="A18406" s="44" t="s">
        <v>13510</v>
      </c>
      <c r="B18406" s="44" t="s">
        <v>13124</v>
      </c>
      <c r="C18406" s="45">
        <v>4.25</v>
      </c>
      <c r="D18406" s="45" t="s">
        <v>13565</v>
      </c>
      <c r="E18406" s="46">
        <v>47422</v>
      </c>
      <c r="F18406" s="45" t="s">
        <v>1384</v>
      </c>
      <c r="G18406" s="93"/>
      <c r="H18406" s="93"/>
      <c r="I18406" s="99"/>
      <c r="J18406" s="99"/>
      <c r="K18406" s="99"/>
      <c r="L18406" s="99"/>
      <c r="M18406" s="99"/>
      <c r="N18406" s="99"/>
      <c r="O18406" s="99"/>
      <c r="P18406" s="99"/>
      <c r="Q18406" s="99"/>
      <c r="R18406" s="99"/>
      <c r="S18406" s="99"/>
      <c r="T18406" s="99"/>
      <c r="U18406" s="99"/>
      <c r="V18406" s="99"/>
      <c r="W18406" s="99"/>
      <c r="X18406" s="99"/>
      <c r="Y18406" s="99"/>
      <c r="Z18406" s="99"/>
      <c r="AF18406" s="326"/>
    </row>
    <row r="18407" spans="1:32" x14ac:dyDescent="0.25">
      <c r="A18407" s="44" t="s">
        <v>13511</v>
      </c>
      <c r="B18407" s="44" t="s">
        <v>13110</v>
      </c>
      <c r="C18407" s="45">
        <v>12.24</v>
      </c>
      <c r="D18407" s="45" t="s">
        <v>13565</v>
      </c>
      <c r="E18407" s="46">
        <v>47299</v>
      </c>
      <c r="F18407" s="45"/>
      <c r="G18407" s="93"/>
      <c r="H18407" s="93"/>
      <c r="I18407" s="99"/>
      <c r="J18407" s="99"/>
      <c r="K18407" s="99"/>
      <c r="L18407" s="99"/>
      <c r="M18407" s="99"/>
      <c r="N18407" s="99"/>
      <c r="O18407" s="99"/>
      <c r="P18407" s="99"/>
      <c r="Q18407" s="99"/>
      <c r="R18407" s="99"/>
      <c r="S18407" s="99"/>
      <c r="T18407" s="99"/>
      <c r="U18407" s="99"/>
      <c r="V18407" s="99"/>
      <c r="W18407" s="99"/>
      <c r="X18407" s="99"/>
      <c r="Y18407" s="99"/>
      <c r="Z18407" s="99"/>
      <c r="AF18407" s="326"/>
    </row>
    <row r="18408" spans="1:32" x14ac:dyDescent="0.25">
      <c r="A18408" s="44" t="s">
        <v>14335</v>
      </c>
      <c r="B18408" s="44" t="s">
        <v>3298</v>
      </c>
      <c r="C18408" s="45">
        <v>25010402</v>
      </c>
      <c r="D18408" s="45" t="s">
        <v>12340</v>
      </c>
      <c r="E18408" s="45" t="s">
        <v>13581</v>
      </c>
      <c r="AF18408" s="326"/>
    </row>
    <row r="18409" spans="1:32" x14ac:dyDescent="0.25">
      <c r="A18409" s="44" t="s">
        <v>14335</v>
      </c>
      <c r="B18409" s="44" t="s">
        <v>5639</v>
      </c>
      <c r="C18409" s="45">
        <v>25010401</v>
      </c>
      <c r="D18409" s="45" t="s">
        <v>12340</v>
      </c>
      <c r="E18409" s="45" t="s">
        <v>13581</v>
      </c>
      <c r="AF18409" s="326"/>
    </row>
    <row r="18410" spans="1:32" x14ac:dyDescent="0.25">
      <c r="A18410" s="44" t="s">
        <v>14335</v>
      </c>
      <c r="B18410" s="44" t="s">
        <v>5442</v>
      </c>
      <c r="C18410" s="45">
        <v>25010502</v>
      </c>
      <c r="D18410" s="45" t="s">
        <v>12340</v>
      </c>
      <c r="E18410" s="45" t="s">
        <v>13567</v>
      </c>
      <c r="AF18410" s="326"/>
    </row>
    <row r="18411" spans="1:32" x14ac:dyDescent="0.25">
      <c r="A18411" s="44" t="s">
        <v>14335</v>
      </c>
      <c r="B18411" s="44" t="s">
        <v>18828</v>
      </c>
      <c r="C18411" s="45">
        <v>25010501</v>
      </c>
      <c r="D18411" s="45" t="s">
        <v>12340</v>
      </c>
      <c r="E18411" s="45" t="s">
        <v>13567</v>
      </c>
      <c r="AF18411" s="326"/>
    </row>
    <row r="18412" spans="1:32" x14ac:dyDescent="0.25">
      <c r="A18412" s="44" t="s">
        <v>3244</v>
      </c>
      <c r="B18412" s="92" t="s">
        <v>10390</v>
      </c>
      <c r="C18412" s="56" t="s">
        <v>10120</v>
      </c>
      <c r="D18412" s="146" t="s">
        <v>10389</v>
      </c>
      <c r="E18412" s="107">
        <v>45838</v>
      </c>
      <c r="F18412" s="93"/>
      <c r="G18412" s="93"/>
      <c r="H18412" s="93"/>
      <c r="I18412" s="99"/>
      <c r="J18412" s="99"/>
      <c r="K18412" s="99"/>
      <c r="L18412" s="44"/>
      <c r="M18412" s="44"/>
      <c r="N18412" s="99"/>
      <c r="O18412" s="99"/>
      <c r="P18412" s="99"/>
      <c r="Q18412" s="99"/>
      <c r="R18412" s="99"/>
      <c r="S18412" s="99"/>
      <c r="T18412" s="99"/>
      <c r="U18412" s="99"/>
      <c r="V18412" s="99"/>
      <c r="W18412" s="99"/>
      <c r="X18412" s="99"/>
      <c r="Y18412" s="99"/>
      <c r="Z18412" s="99"/>
      <c r="AF18412" s="326"/>
    </row>
    <row r="18413" spans="1:32" x14ac:dyDescent="0.3">
      <c r="A18413" s="372" t="s">
        <v>17581</v>
      </c>
      <c r="B18413" s="372" t="s">
        <v>5059</v>
      </c>
      <c r="C18413" s="125" t="s">
        <v>17475</v>
      </c>
      <c r="D18413" s="32" t="s">
        <v>20621</v>
      </c>
      <c r="E18413" s="125" t="s">
        <v>5246</v>
      </c>
      <c r="F18413" s="125" t="s">
        <v>1236</v>
      </c>
      <c r="G18413" s="125" t="s">
        <v>1237</v>
      </c>
      <c r="AF18413" s="326"/>
    </row>
    <row r="18414" spans="1:32" x14ac:dyDescent="0.25">
      <c r="A18414" s="44" t="s">
        <v>1720</v>
      </c>
      <c r="B18414" s="44" t="s">
        <v>13657</v>
      </c>
      <c r="C18414" s="45">
        <v>250103</v>
      </c>
      <c r="D18414" s="45" t="s">
        <v>12340</v>
      </c>
      <c r="E18414" s="45" t="s">
        <v>13567</v>
      </c>
      <c r="AF18414" s="326"/>
    </row>
    <row r="18415" spans="1:32" x14ac:dyDescent="0.25">
      <c r="A18415" s="44" t="s">
        <v>1721</v>
      </c>
      <c r="B18415" s="44" t="s">
        <v>10020</v>
      </c>
      <c r="C18415" s="45">
        <v>24010401</v>
      </c>
      <c r="D18415" s="45" t="s">
        <v>12340</v>
      </c>
      <c r="E18415" s="45" t="s">
        <v>10021</v>
      </c>
      <c r="AF18415" s="326"/>
    </row>
    <row r="18416" spans="1:32" x14ac:dyDescent="0.25">
      <c r="A18416" s="44" t="s">
        <v>1721</v>
      </c>
      <c r="B18416" s="44" t="s">
        <v>3298</v>
      </c>
      <c r="C18416" s="45">
        <v>24010402</v>
      </c>
      <c r="D18416" s="45" t="s">
        <v>12340</v>
      </c>
      <c r="E18416" s="45" t="s">
        <v>10021</v>
      </c>
      <c r="AF18416" s="326"/>
    </row>
    <row r="18417" spans="1:32" x14ac:dyDescent="0.25">
      <c r="A18417" s="44" t="s">
        <v>5741</v>
      </c>
      <c r="B18417" s="44" t="s">
        <v>5443</v>
      </c>
      <c r="C18417" s="45">
        <v>22010701</v>
      </c>
      <c r="D18417" s="45" t="s">
        <v>12340</v>
      </c>
      <c r="E18417" s="45" t="s">
        <v>5444</v>
      </c>
      <c r="AF18417" s="326"/>
    </row>
    <row r="18418" spans="1:32" x14ac:dyDescent="0.25">
      <c r="A18418" s="44" t="s">
        <v>5741</v>
      </c>
      <c r="B18418" s="44" t="s">
        <v>966</v>
      </c>
      <c r="C18418" s="45">
        <v>22010702</v>
      </c>
      <c r="D18418" s="45" t="s">
        <v>12340</v>
      </c>
      <c r="E18418" s="45" t="s">
        <v>5444</v>
      </c>
      <c r="AF18418" s="326"/>
    </row>
    <row r="18419" spans="1:32" x14ac:dyDescent="0.3">
      <c r="A18419" s="385" t="s">
        <v>1331</v>
      </c>
      <c r="B18419" s="385" t="s">
        <v>1339</v>
      </c>
      <c r="C18419" s="387">
        <v>24027</v>
      </c>
      <c r="D18419" s="93" t="s">
        <v>5007</v>
      </c>
      <c r="E18419" s="388">
        <v>46507</v>
      </c>
      <c r="AF18419" s="326"/>
    </row>
    <row r="18420" spans="1:32" x14ac:dyDescent="0.25">
      <c r="A18420" s="44" t="s">
        <v>1331</v>
      </c>
      <c r="B18420" s="44" t="s">
        <v>3160</v>
      </c>
      <c r="C18420" s="45">
        <v>230901</v>
      </c>
      <c r="D18420" s="45" t="s">
        <v>12340</v>
      </c>
      <c r="E18420" s="45" t="s">
        <v>8524</v>
      </c>
      <c r="AF18420" s="326"/>
    </row>
    <row r="18421" spans="1:32" x14ac:dyDescent="0.3">
      <c r="A18421" s="372" t="s">
        <v>12097</v>
      </c>
      <c r="B18421" s="372" t="s">
        <v>1208</v>
      </c>
      <c r="C18421" s="125" t="s">
        <v>11149</v>
      </c>
      <c r="D18421" s="32" t="s">
        <v>20621</v>
      </c>
      <c r="E18421" s="125" t="s">
        <v>2686</v>
      </c>
      <c r="F18421" s="125" t="s">
        <v>1236</v>
      </c>
      <c r="G18421" s="125" t="s">
        <v>1237</v>
      </c>
      <c r="AF18421" s="326"/>
    </row>
    <row r="18422" spans="1:32" x14ac:dyDescent="0.3">
      <c r="A18422" s="372" t="s">
        <v>12097</v>
      </c>
      <c r="B18422" s="372" t="s">
        <v>4223</v>
      </c>
      <c r="C18422" s="125" t="s">
        <v>12347</v>
      </c>
      <c r="D18422" s="32" t="s">
        <v>20621</v>
      </c>
      <c r="E18422" s="125" t="s">
        <v>5075</v>
      </c>
      <c r="F18422" s="125" t="s">
        <v>1236</v>
      </c>
      <c r="G18422" s="125" t="s">
        <v>1237</v>
      </c>
      <c r="AF18422" s="326"/>
    </row>
    <row r="18423" spans="1:32" x14ac:dyDescent="0.25">
      <c r="A18423" s="44" t="s">
        <v>12639</v>
      </c>
      <c r="B18423" s="44" t="s">
        <v>20343</v>
      </c>
      <c r="C18423" s="45" t="s">
        <v>12601</v>
      </c>
      <c r="D18423" s="32" t="s">
        <v>12570</v>
      </c>
      <c r="E18423" s="46">
        <v>46387</v>
      </c>
      <c r="AF18423" s="326"/>
    </row>
    <row r="18424" spans="1:32" x14ac:dyDescent="0.25">
      <c r="A18424" s="44" t="s">
        <v>14766</v>
      </c>
      <c r="B18424" s="44" t="s">
        <v>13111</v>
      </c>
      <c r="C18424" s="45">
        <v>33.25</v>
      </c>
      <c r="D18424" s="45" t="s">
        <v>13565</v>
      </c>
      <c r="E18424" s="46">
        <v>47664</v>
      </c>
      <c r="F18424" s="45"/>
      <c r="G18424" s="93"/>
      <c r="H18424" s="93"/>
      <c r="I18424" s="99"/>
      <c r="J18424" s="99"/>
      <c r="K18424" s="99"/>
      <c r="L18424" s="99"/>
      <c r="M18424" s="99"/>
      <c r="N18424" s="99"/>
      <c r="O18424" s="99"/>
      <c r="P18424" s="99"/>
      <c r="Q18424" s="99"/>
      <c r="R18424" s="99"/>
      <c r="S18424" s="99"/>
      <c r="T18424" s="99"/>
      <c r="U18424" s="99"/>
      <c r="V18424" s="99"/>
      <c r="W18424" s="99"/>
      <c r="X18424" s="99"/>
      <c r="Y18424" s="99"/>
      <c r="Z18424" s="99"/>
      <c r="AF18424" s="326"/>
    </row>
    <row r="18425" spans="1:32" x14ac:dyDescent="0.3">
      <c r="A18425" s="57" t="s">
        <v>12569</v>
      </c>
      <c r="B18425" s="57" t="s">
        <v>2254</v>
      </c>
      <c r="C18425" s="62">
        <v>24030</v>
      </c>
      <c r="D18425" s="93" t="s">
        <v>5007</v>
      </c>
      <c r="E18425" s="60">
        <v>46326</v>
      </c>
      <c r="F18425" s="379"/>
      <c r="G18425" s="379"/>
      <c r="H18425" s="379"/>
      <c r="I18425" s="380"/>
      <c r="J18425" s="380"/>
      <c r="K18425" s="380"/>
      <c r="L18425" s="380"/>
      <c r="M18425" s="380"/>
      <c r="N18425" s="380"/>
      <c r="O18425" s="380"/>
      <c r="P18425" s="380"/>
      <c r="Q18425" s="380"/>
      <c r="R18425" s="380"/>
      <c r="S18425" s="380"/>
      <c r="T18425" s="380"/>
      <c r="U18425" s="380"/>
      <c r="V18425" s="380"/>
      <c r="W18425" s="380"/>
      <c r="X18425" s="380"/>
      <c r="Y18425" s="380"/>
      <c r="Z18425" s="380"/>
      <c r="AA18425" s="380"/>
      <c r="AF18425" s="326"/>
    </row>
    <row r="18426" spans="1:32" x14ac:dyDescent="0.25">
      <c r="A18426" s="44" t="s">
        <v>4563</v>
      </c>
      <c r="B18426" s="44" t="s">
        <v>4486</v>
      </c>
      <c r="C18426" s="45">
        <v>240903</v>
      </c>
      <c r="D18426" s="45" t="s">
        <v>12340</v>
      </c>
      <c r="E18426" s="45" t="s">
        <v>5075</v>
      </c>
      <c r="AF18426" s="326"/>
    </row>
    <row r="18427" spans="1:32" x14ac:dyDescent="0.25">
      <c r="A18427" s="44" t="s">
        <v>7092</v>
      </c>
      <c r="B18427" s="44" t="s">
        <v>5639</v>
      </c>
      <c r="C18427" s="45">
        <v>23010401</v>
      </c>
      <c r="D18427" s="45" t="s">
        <v>12340</v>
      </c>
      <c r="E18427" s="45" t="s">
        <v>5640</v>
      </c>
      <c r="AF18427" s="326"/>
    </row>
    <row r="18428" spans="1:32" x14ac:dyDescent="0.3">
      <c r="A18428" s="385" t="s">
        <v>18568</v>
      </c>
      <c r="B18428" s="385" t="s">
        <v>1339</v>
      </c>
      <c r="C18428" s="387">
        <v>24027</v>
      </c>
      <c r="D18428" s="93" t="s">
        <v>5007</v>
      </c>
      <c r="E18428" s="388">
        <v>46507</v>
      </c>
      <c r="AF18428" s="326"/>
    </row>
    <row r="18429" spans="1:32" x14ac:dyDescent="0.25">
      <c r="A18429" s="44" t="s">
        <v>14107</v>
      </c>
      <c r="B18429" s="44" t="s">
        <v>20356</v>
      </c>
      <c r="C18429" s="45" t="s">
        <v>14093</v>
      </c>
      <c r="D18429" s="32" t="s">
        <v>12570</v>
      </c>
      <c r="E18429" s="46">
        <v>46477</v>
      </c>
      <c r="AF18429" s="326"/>
    </row>
    <row r="18430" spans="1:32" x14ac:dyDescent="0.25">
      <c r="A18430" s="44" t="s">
        <v>19930</v>
      </c>
      <c r="B18430" s="44" t="s">
        <v>3298</v>
      </c>
      <c r="C18430" s="45">
        <v>26010402</v>
      </c>
      <c r="D18430" s="45" t="s">
        <v>12340</v>
      </c>
      <c r="E18430" s="45" t="s">
        <v>18836</v>
      </c>
      <c r="AF18430" s="326"/>
    </row>
    <row r="18431" spans="1:32" x14ac:dyDescent="0.25">
      <c r="A18431" s="44" t="s">
        <v>8362</v>
      </c>
      <c r="B18431" s="44" t="s">
        <v>7650</v>
      </c>
      <c r="C18431" s="45">
        <v>230504</v>
      </c>
      <c r="D18431" s="45" t="s">
        <v>12340</v>
      </c>
      <c r="E18431" s="45" t="s">
        <v>7651</v>
      </c>
      <c r="AF18431" s="326"/>
    </row>
    <row r="18432" spans="1:32" x14ac:dyDescent="0.25">
      <c r="A18432" s="44" t="s">
        <v>14601</v>
      </c>
      <c r="B18432" s="44" t="s">
        <v>20365</v>
      </c>
      <c r="C18432" s="45" t="s">
        <v>14574</v>
      </c>
      <c r="D18432" s="32" t="s">
        <v>12570</v>
      </c>
      <c r="E18432" s="46">
        <v>46507</v>
      </c>
      <c r="AF18432" s="326"/>
    </row>
    <row r="18433" spans="1:32" x14ac:dyDescent="0.25">
      <c r="A18433" s="91" t="s">
        <v>10360</v>
      </c>
      <c r="B18433" s="92" t="s">
        <v>10390</v>
      </c>
      <c r="C18433" s="56" t="s">
        <v>10135</v>
      </c>
      <c r="D18433" s="146" t="s">
        <v>10389</v>
      </c>
      <c r="E18433" s="107">
        <v>45838</v>
      </c>
      <c r="F18433" s="93"/>
      <c r="G18433" s="93"/>
      <c r="H18433" s="93"/>
      <c r="I18433" s="99"/>
      <c r="J18433" s="99"/>
      <c r="K18433" s="99"/>
      <c r="L18433" s="44"/>
      <c r="M18433" s="44"/>
      <c r="N18433" s="99"/>
      <c r="O18433" s="99"/>
      <c r="P18433" s="99"/>
      <c r="Q18433" s="99"/>
      <c r="R18433" s="99"/>
      <c r="S18433" s="99"/>
      <c r="T18433" s="99"/>
      <c r="U18433" s="99"/>
      <c r="V18433" s="99"/>
      <c r="W18433" s="99"/>
      <c r="X18433" s="99"/>
      <c r="Y18433" s="99"/>
      <c r="Z18433" s="99"/>
      <c r="AF18433" s="326"/>
    </row>
    <row r="18434" spans="1:32" x14ac:dyDescent="0.25">
      <c r="A18434" s="44" t="s">
        <v>3758</v>
      </c>
      <c r="B18434" s="44" t="s">
        <v>3757</v>
      </c>
      <c r="C18434" s="45" t="s">
        <v>14507</v>
      </c>
      <c r="D18434" s="46" t="s">
        <v>13037</v>
      </c>
      <c r="E18434" s="46">
        <v>46162</v>
      </c>
      <c r="AF18434" s="326"/>
    </row>
    <row r="18435" spans="1:32" x14ac:dyDescent="0.25">
      <c r="A18435" s="44" t="s">
        <v>8665</v>
      </c>
      <c r="B18435" s="44" t="s">
        <v>20341</v>
      </c>
      <c r="C18435" s="45" t="s">
        <v>8651</v>
      </c>
      <c r="D18435" s="32" t="s">
        <v>12570</v>
      </c>
      <c r="E18435" s="46">
        <v>46326</v>
      </c>
      <c r="AF18435" s="326"/>
    </row>
    <row r="18436" spans="1:32" x14ac:dyDescent="0.25">
      <c r="A18436" s="76" t="s">
        <v>17440</v>
      </c>
      <c r="B18436" s="44" t="s">
        <v>13116</v>
      </c>
      <c r="C18436" s="45">
        <v>3.26</v>
      </c>
      <c r="D18436" s="45" t="s">
        <v>13565</v>
      </c>
      <c r="E18436" s="46">
        <v>47787</v>
      </c>
      <c r="F18436" s="45"/>
      <c r="G18436" s="93"/>
      <c r="H18436" s="93"/>
      <c r="I18436" s="99"/>
      <c r="J18436" s="99"/>
      <c r="K18436" s="99"/>
      <c r="L18436" s="99"/>
      <c r="M18436" s="99"/>
      <c r="N18436" s="99"/>
      <c r="O18436" s="99"/>
      <c r="P18436" s="99"/>
      <c r="Q18436" s="99"/>
      <c r="R18436" s="99"/>
      <c r="S18436" s="99"/>
      <c r="T18436" s="99"/>
      <c r="U18436" s="99"/>
      <c r="V18436" s="99"/>
      <c r="W18436" s="99"/>
      <c r="X18436" s="99"/>
      <c r="Y18436" s="99"/>
      <c r="Z18436" s="99"/>
      <c r="AF18436" s="326"/>
    </row>
    <row r="18437" spans="1:32" x14ac:dyDescent="0.25">
      <c r="A18437" s="44" t="s">
        <v>10361</v>
      </c>
      <c r="B18437" s="92" t="s">
        <v>10390</v>
      </c>
      <c r="C18437" s="56" t="s">
        <v>10120</v>
      </c>
      <c r="D18437" s="146" t="s">
        <v>10389</v>
      </c>
      <c r="E18437" s="107">
        <v>45838</v>
      </c>
      <c r="F18437" s="93"/>
      <c r="G18437" s="93"/>
      <c r="H18437" s="93"/>
      <c r="I18437" s="99"/>
      <c r="J18437" s="99"/>
      <c r="K18437" s="99"/>
      <c r="L18437" s="44"/>
      <c r="M18437" s="44"/>
      <c r="N18437" s="99"/>
      <c r="O18437" s="99"/>
      <c r="P18437" s="99"/>
      <c r="Q18437" s="99"/>
      <c r="R18437" s="99"/>
      <c r="S18437" s="99"/>
      <c r="T18437" s="99"/>
      <c r="U18437" s="99"/>
      <c r="V18437" s="99"/>
      <c r="W18437" s="99"/>
      <c r="X18437" s="99"/>
      <c r="Y18437" s="99"/>
      <c r="Z18437" s="99"/>
      <c r="AF18437" s="326"/>
    </row>
    <row r="18438" spans="1:32" x14ac:dyDescent="0.25">
      <c r="A18438" s="44" t="s">
        <v>5742</v>
      </c>
      <c r="B18438" s="44" t="s">
        <v>210</v>
      </c>
      <c r="C18438" s="45">
        <v>241001</v>
      </c>
      <c r="D18438" s="45" t="s">
        <v>12340</v>
      </c>
      <c r="E18438" s="45" t="s">
        <v>5650</v>
      </c>
      <c r="AF18438" s="326"/>
    </row>
    <row r="18439" spans="1:32" x14ac:dyDescent="0.25">
      <c r="A18439" s="44" t="s">
        <v>5742</v>
      </c>
      <c r="B18439" s="44" t="s">
        <v>3298</v>
      </c>
      <c r="C18439" s="45">
        <v>25010402</v>
      </c>
      <c r="D18439" s="45" t="s">
        <v>12340</v>
      </c>
      <c r="E18439" s="45" t="s">
        <v>13581</v>
      </c>
      <c r="AF18439" s="326"/>
    </row>
    <row r="18440" spans="1:32" x14ac:dyDescent="0.25">
      <c r="A18440" s="44" t="s">
        <v>10362</v>
      </c>
      <c r="B18440" s="92" t="s">
        <v>10390</v>
      </c>
      <c r="C18440" s="56" t="s">
        <v>10124</v>
      </c>
      <c r="D18440" s="146" t="s">
        <v>10389</v>
      </c>
      <c r="E18440" s="107">
        <v>45838</v>
      </c>
      <c r="F18440" s="93"/>
      <c r="G18440" s="93"/>
      <c r="H18440" s="93"/>
      <c r="I18440" s="99"/>
      <c r="J18440" s="99"/>
      <c r="K18440" s="99"/>
      <c r="L18440" s="44"/>
      <c r="M18440" s="44"/>
      <c r="N18440" s="99"/>
      <c r="O18440" s="99"/>
      <c r="P18440" s="99"/>
      <c r="Q18440" s="99"/>
      <c r="R18440" s="99"/>
      <c r="S18440" s="99"/>
      <c r="T18440" s="99"/>
      <c r="U18440" s="99"/>
      <c r="V18440" s="99"/>
      <c r="W18440" s="99"/>
      <c r="X18440" s="99"/>
      <c r="Y18440" s="99"/>
      <c r="Z18440" s="99"/>
      <c r="AF18440" s="326"/>
    </row>
    <row r="18441" spans="1:32" x14ac:dyDescent="0.3">
      <c r="A18441" s="372" t="s">
        <v>16695</v>
      </c>
      <c r="B18441" s="372" t="s">
        <v>1223</v>
      </c>
      <c r="C18441" s="125" t="s">
        <v>16734</v>
      </c>
      <c r="D18441" s="32" t="s">
        <v>20621</v>
      </c>
      <c r="E18441" s="125" t="s">
        <v>10638</v>
      </c>
      <c r="F18441" s="125" t="s">
        <v>1236</v>
      </c>
      <c r="G18441" s="125" t="s">
        <v>1237</v>
      </c>
      <c r="AF18441" s="326"/>
    </row>
    <row r="18442" spans="1:32" x14ac:dyDescent="0.25">
      <c r="A18442" s="103" t="s">
        <v>3231</v>
      </c>
      <c r="B18442" s="103" t="s">
        <v>3232</v>
      </c>
      <c r="C18442" s="147" t="s">
        <v>2561</v>
      </c>
      <c r="D18442" s="146" t="s">
        <v>10389</v>
      </c>
      <c r="E18442" s="116">
        <v>45535</v>
      </c>
      <c r="F18442" s="104"/>
      <c r="G18442" s="104"/>
      <c r="H18442" s="93"/>
      <c r="I18442" s="99"/>
      <c r="J18442" s="99"/>
      <c r="K18442" s="99"/>
      <c r="L18442" s="44"/>
      <c r="M18442" s="44"/>
      <c r="N18442" s="99"/>
      <c r="O18442" s="99"/>
      <c r="P18442" s="99"/>
      <c r="Q18442" s="99"/>
      <c r="R18442" s="99"/>
      <c r="S18442" s="99"/>
      <c r="T18442" s="99"/>
      <c r="U18442" s="99"/>
      <c r="V18442" s="99"/>
      <c r="W18442" s="99"/>
      <c r="X18442" s="99"/>
      <c r="Y18442" s="99"/>
      <c r="Z18442" s="99"/>
      <c r="AF18442" s="326"/>
    </row>
    <row r="18443" spans="1:32" x14ac:dyDescent="0.25">
      <c r="A18443" s="44" t="s">
        <v>10363</v>
      </c>
      <c r="B18443" s="92" t="s">
        <v>10390</v>
      </c>
      <c r="C18443" s="56" t="s">
        <v>10120</v>
      </c>
      <c r="D18443" s="146" t="s">
        <v>10389</v>
      </c>
      <c r="E18443" s="107">
        <v>45838</v>
      </c>
      <c r="F18443" s="93"/>
      <c r="G18443" s="93"/>
      <c r="H18443" s="93"/>
      <c r="I18443" s="99"/>
      <c r="J18443" s="99"/>
      <c r="K18443" s="99"/>
      <c r="L18443" s="44"/>
      <c r="M18443" s="44"/>
      <c r="N18443" s="99"/>
      <c r="O18443" s="99"/>
      <c r="P18443" s="99"/>
      <c r="Q18443" s="99"/>
      <c r="R18443" s="99"/>
      <c r="S18443" s="99"/>
      <c r="T18443" s="99"/>
      <c r="U18443" s="99"/>
      <c r="V18443" s="99"/>
      <c r="W18443" s="99"/>
      <c r="X18443" s="99"/>
      <c r="Y18443" s="99"/>
      <c r="Z18443" s="99"/>
      <c r="AF18443" s="326"/>
    </row>
    <row r="18444" spans="1:32" x14ac:dyDescent="0.25">
      <c r="A18444" s="99" t="s">
        <v>6688</v>
      </c>
      <c r="B18444" s="99" t="s">
        <v>6685</v>
      </c>
      <c r="C18444" s="93" t="s">
        <v>6693</v>
      </c>
      <c r="D18444" s="93" t="s">
        <v>1250</v>
      </c>
      <c r="E18444" s="94">
        <v>46439</v>
      </c>
      <c r="F18444" s="93"/>
      <c r="G18444" s="93"/>
      <c r="H18444" s="93" t="s">
        <v>1857</v>
      </c>
      <c r="I18444" s="99"/>
      <c r="J18444" s="99"/>
      <c r="K18444" s="99"/>
      <c r="L18444" s="44"/>
      <c r="M18444" s="44"/>
      <c r="N18444" s="99"/>
      <c r="O18444" s="99"/>
      <c r="P18444" s="99"/>
      <c r="Q18444" s="99"/>
      <c r="R18444" s="99"/>
      <c r="S18444" s="99"/>
      <c r="T18444" s="99"/>
      <c r="U18444" s="99"/>
      <c r="V18444" s="99"/>
      <c r="W18444" s="99"/>
      <c r="X18444" s="99"/>
      <c r="Y18444" s="99"/>
      <c r="Z18444" s="99"/>
      <c r="AF18444" s="326"/>
    </row>
    <row r="18445" spans="1:32" x14ac:dyDescent="0.25">
      <c r="A18445" s="44" t="s">
        <v>5743</v>
      </c>
      <c r="B18445" s="44" t="s">
        <v>16911</v>
      </c>
      <c r="C18445" s="45">
        <v>250902</v>
      </c>
      <c r="D18445" s="45" t="s">
        <v>12340</v>
      </c>
      <c r="E18445" s="45" t="s">
        <v>5246</v>
      </c>
      <c r="AF18445" s="326"/>
    </row>
    <row r="18446" spans="1:32" x14ac:dyDescent="0.25">
      <c r="A18446" s="76" t="s">
        <v>2404</v>
      </c>
      <c r="B18446" s="163" t="s">
        <v>3232</v>
      </c>
      <c r="C18446" s="147" t="s">
        <v>2561</v>
      </c>
      <c r="D18446" s="146" t="s">
        <v>10389</v>
      </c>
      <c r="E18446" s="116">
        <v>45535</v>
      </c>
      <c r="F18446" s="93"/>
      <c r="G18446" s="93"/>
      <c r="H18446" s="93"/>
      <c r="I18446" s="99"/>
      <c r="J18446" s="99"/>
      <c r="K18446" s="99"/>
      <c r="L18446" s="44"/>
      <c r="M18446" s="44"/>
      <c r="N18446" s="99"/>
      <c r="O18446" s="99"/>
      <c r="P18446" s="99"/>
      <c r="Q18446" s="99"/>
      <c r="R18446" s="99"/>
      <c r="S18446" s="99"/>
      <c r="T18446" s="99"/>
      <c r="U18446" s="99"/>
      <c r="V18446" s="99"/>
      <c r="W18446" s="99"/>
      <c r="X18446" s="99"/>
      <c r="Y18446" s="99"/>
      <c r="Z18446" s="99"/>
      <c r="AF18446" s="326"/>
    </row>
    <row r="18447" spans="1:32" x14ac:dyDescent="0.3">
      <c r="A18447" s="372" t="s">
        <v>4252</v>
      </c>
      <c r="B18447" s="372" t="s">
        <v>1207</v>
      </c>
      <c r="C18447" s="125" t="s">
        <v>11906</v>
      </c>
      <c r="D18447" s="32" t="s">
        <v>20621</v>
      </c>
      <c r="E18447" s="125" t="s">
        <v>7992</v>
      </c>
      <c r="F18447" s="125" t="s">
        <v>1237</v>
      </c>
      <c r="G18447" s="125" t="s">
        <v>1237</v>
      </c>
      <c r="AF18447" s="326"/>
    </row>
    <row r="18448" spans="1:32" x14ac:dyDescent="0.25">
      <c r="A18448" s="44" t="s">
        <v>20314</v>
      </c>
      <c r="B18448" s="44" t="s">
        <v>20365</v>
      </c>
      <c r="C18448" s="45" t="s">
        <v>20366</v>
      </c>
      <c r="D18448" s="32" t="s">
        <v>12570</v>
      </c>
      <c r="E18448" s="46">
        <v>46507</v>
      </c>
      <c r="AF18448" s="326"/>
    </row>
    <row r="18449" spans="1:32" x14ac:dyDescent="0.25">
      <c r="A18449" s="44" t="s">
        <v>11767</v>
      </c>
      <c r="B18449" s="44" t="s">
        <v>11297</v>
      </c>
      <c r="C18449" s="45">
        <v>240501</v>
      </c>
      <c r="D18449" s="45" t="s">
        <v>12340</v>
      </c>
      <c r="E18449" s="45" t="s">
        <v>11298</v>
      </c>
      <c r="AF18449" s="326"/>
    </row>
    <row r="18450" spans="1:32" x14ac:dyDescent="0.25">
      <c r="A18450" s="44" t="s">
        <v>9124</v>
      </c>
      <c r="B18450" s="44" t="s">
        <v>3298</v>
      </c>
      <c r="C18450" s="45">
        <v>23010402</v>
      </c>
      <c r="D18450" s="45" t="s">
        <v>12340</v>
      </c>
      <c r="E18450" s="45" t="s">
        <v>5640</v>
      </c>
      <c r="AF18450" s="326"/>
    </row>
    <row r="18451" spans="1:32" x14ac:dyDescent="0.25">
      <c r="A18451" s="44" t="s">
        <v>4564</v>
      </c>
      <c r="B18451" s="44" t="s">
        <v>210</v>
      </c>
      <c r="C18451" s="45">
        <v>241001</v>
      </c>
      <c r="D18451" s="45" t="s">
        <v>12340</v>
      </c>
      <c r="E18451" s="45" t="s">
        <v>5650</v>
      </c>
      <c r="AF18451" s="326"/>
    </row>
    <row r="18452" spans="1:32" x14ac:dyDescent="0.25">
      <c r="A18452" s="44" t="s">
        <v>4564</v>
      </c>
      <c r="B18452" s="44" t="s">
        <v>16911</v>
      </c>
      <c r="C18452" s="45">
        <v>250902</v>
      </c>
      <c r="D18452" s="45" t="s">
        <v>12340</v>
      </c>
      <c r="E18452" s="45" t="s">
        <v>5246</v>
      </c>
      <c r="AF18452" s="326"/>
    </row>
    <row r="18453" spans="1:32" x14ac:dyDescent="0.25">
      <c r="A18453" s="44" t="s">
        <v>4564</v>
      </c>
      <c r="B18453" s="44" t="s">
        <v>18842</v>
      </c>
      <c r="C18453" s="45">
        <v>26020101</v>
      </c>
      <c r="D18453" s="45" t="s">
        <v>12340</v>
      </c>
      <c r="E18453" s="45" t="s">
        <v>10021</v>
      </c>
      <c r="AF18453" s="326"/>
    </row>
    <row r="18454" spans="1:32" x14ac:dyDescent="0.25">
      <c r="A18454" s="44" t="s">
        <v>10364</v>
      </c>
      <c r="B18454" s="92" t="s">
        <v>10390</v>
      </c>
      <c r="C18454" s="371" t="s">
        <v>10122</v>
      </c>
      <c r="D18454" s="146" t="s">
        <v>10389</v>
      </c>
      <c r="E18454" s="107">
        <v>45838</v>
      </c>
      <c r="F18454" s="93"/>
      <c r="G18454" s="93"/>
      <c r="H18454" s="93"/>
      <c r="I18454" s="99"/>
      <c r="J18454" s="99"/>
      <c r="K18454" s="99"/>
      <c r="L18454" s="44"/>
      <c r="M18454" s="44"/>
      <c r="N18454" s="99"/>
      <c r="O18454" s="99"/>
      <c r="P18454" s="99"/>
      <c r="Q18454" s="99"/>
      <c r="R18454" s="99"/>
      <c r="S18454" s="99"/>
      <c r="T18454" s="99"/>
      <c r="U18454" s="99"/>
      <c r="V18454" s="99"/>
      <c r="W18454" s="99"/>
      <c r="X18454" s="99"/>
      <c r="Y18454" s="99"/>
      <c r="Z18454" s="99"/>
      <c r="AF18454" s="326"/>
    </row>
    <row r="18455" spans="1:32" x14ac:dyDescent="0.25">
      <c r="A18455" s="57" t="s">
        <v>458</v>
      </c>
      <c r="B18455" s="92" t="s">
        <v>3862</v>
      </c>
      <c r="C18455" s="93" t="s">
        <v>3860</v>
      </c>
      <c r="D18455" s="93" t="s">
        <v>3861</v>
      </c>
      <c r="E18455" s="94">
        <v>46203</v>
      </c>
      <c r="F18455" s="93"/>
      <c r="G18455" s="93"/>
      <c r="H18455" s="93"/>
      <c r="I18455" s="99"/>
      <c r="J18455" s="99"/>
      <c r="K18455" s="99"/>
      <c r="L18455" s="44"/>
      <c r="M18455" s="44"/>
      <c r="N18455" s="99"/>
      <c r="O18455" s="99"/>
      <c r="P18455" s="99"/>
      <c r="Q18455" s="99"/>
      <c r="R18455" s="99"/>
      <c r="S18455" s="99"/>
      <c r="T18455" s="99"/>
      <c r="U18455" s="99"/>
      <c r="V18455" s="99"/>
      <c r="W18455" s="99"/>
      <c r="X18455" s="99"/>
      <c r="Y18455" s="99"/>
      <c r="Z18455" s="99"/>
      <c r="AA18455" s="380"/>
      <c r="AF18455" s="326"/>
    </row>
    <row r="18456" spans="1:32" x14ac:dyDescent="0.25">
      <c r="A18456" s="44" t="s">
        <v>458</v>
      </c>
      <c r="B18456" s="44" t="s">
        <v>20344</v>
      </c>
      <c r="C18456" s="45" t="s">
        <v>8813</v>
      </c>
      <c r="D18456" s="32" t="s">
        <v>12570</v>
      </c>
      <c r="E18456" s="46">
        <v>46387</v>
      </c>
      <c r="AF18456" s="326"/>
    </row>
    <row r="18457" spans="1:32" x14ac:dyDescent="0.25">
      <c r="A18457" s="44" t="s">
        <v>458</v>
      </c>
      <c r="B18457" s="44" t="s">
        <v>5447</v>
      </c>
      <c r="C18457" s="45">
        <v>230807</v>
      </c>
      <c r="D18457" s="45" t="s">
        <v>12340</v>
      </c>
      <c r="E18457" s="45" t="s">
        <v>8966</v>
      </c>
      <c r="AF18457" s="326"/>
    </row>
    <row r="18458" spans="1:32" x14ac:dyDescent="0.25">
      <c r="A18458" s="44" t="s">
        <v>458</v>
      </c>
      <c r="B18458" s="44" t="s">
        <v>3156</v>
      </c>
      <c r="C18458" s="45">
        <v>230904</v>
      </c>
      <c r="D18458" s="45" t="s">
        <v>12340</v>
      </c>
      <c r="E18458" s="45" t="s">
        <v>8524</v>
      </c>
      <c r="AF18458" s="326"/>
    </row>
    <row r="18459" spans="1:32" x14ac:dyDescent="0.25">
      <c r="A18459" s="67" t="s">
        <v>5744</v>
      </c>
      <c r="B18459" s="256" t="s">
        <v>7398</v>
      </c>
      <c r="C18459" s="53" t="s">
        <v>7454</v>
      </c>
      <c r="D18459" s="93" t="s">
        <v>5891</v>
      </c>
      <c r="E18459" s="257">
        <v>46824</v>
      </c>
      <c r="F18459" s="93"/>
      <c r="G18459" s="93"/>
      <c r="H18459" s="93"/>
      <c r="I18459" s="99"/>
      <c r="J18459" s="99"/>
      <c r="K18459" s="99"/>
      <c r="L18459" s="99"/>
      <c r="M18459" s="99"/>
      <c r="N18459" s="99"/>
      <c r="O18459" s="99"/>
      <c r="P18459" s="99"/>
      <c r="Q18459" s="99"/>
      <c r="R18459" s="99"/>
      <c r="S18459" s="99"/>
      <c r="T18459" s="99"/>
      <c r="U18459" s="99"/>
      <c r="V18459" s="99"/>
      <c r="W18459" s="99"/>
      <c r="X18459" s="99"/>
      <c r="Y18459" s="99"/>
      <c r="Z18459" s="99"/>
      <c r="AF18459" s="326"/>
    </row>
    <row r="18460" spans="1:32" x14ac:dyDescent="0.3">
      <c r="A18460" s="372" t="s">
        <v>5744</v>
      </c>
      <c r="B18460" s="372" t="s">
        <v>12354</v>
      </c>
      <c r="C18460" s="125" t="s">
        <v>12187</v>
      </c>
      <c r="D18460" s="32" t="s">
        <v>20621</v>
      </c>
      <c r="E18460" s="125" t="s">
        <v>5239</v>
      </c>
      <c r="F18460" s="125" t="s">
        <v>1236</v>
      </c>
      <c r="G18460" s="125" t="s">
        <v>1237</v>
      </c>
      <c r="AF18460" s="326"/>
    </row>
    <row r="18461" spans="1:32" x14ac:dyDescent="0.3">
      <c r="A18461" s="372" t="s">
        <v>5744</v>
      </c>
      <c r="B18461" s="372" t="s">
        <v>1206</v>
      </c>
      <c r="C18461" s="125" t="s">
        <v>20612</v>
      </c>
      <c r="D18461" s="32" t="s">
        <v>20621</v>
      </c>
      <c r="E18461" s="125" t="s">
        <v>10032</v>
      </c>
      <c r="F18461" s="125" t="s">
        <v>1236</v>
      </c>
      <c r="G18461" s="125" t="s">
        <v>1237</v>
      </c>
      <c r="AF18461" s="326"/>
    </row>
    <row r="18462" spans="1:32" x14ac:dyDescent="0.25">
      <c r="A18462" s="44" t="s">
        <v>13512</v>
      </c>
      <c r="B18462" s="44" t="s">
        <v>13126</v>
      </c>
      <c r="C18462" s="45">
        <v>14.24</v>
      </c>
      <c r="D18462" s="45" t="s">
        <v>13565</v>
      </c>
      <c r="E18462" s="46">
        <v>47299</v>
      </c>
      <c r="F18462" s="45"/>
      <c r="G18462" s="93"/>
      <c r="H18462" s="93"/>
      <c r="I18462" s="99"/>
      <c r="J18462" s="99"/>
      <c r="K18462" s="99"/>
      <c r="L18462" s="99"/>
      <c r="M18462" s="99"/>
      <c r="N18462" s="99"/>
      <c r="O18462" s="99"/>
      <c r="P18462" s="99"/>
      <c r="Q18462" s="99"/>
      <c r="R18462" s="99"/>
      <c r="S18462" s="99"/>
      <c r="T18462" s="99"/>
      <c r="U18462" s="99"/>
      <c r="V18462" s="99"/>
      <c r="W18462" s="99"/>
      <c r="X18462" s="99"/>
      <c r="Y18462" s="99"/>
      <c r="Z18462" s="99"/>
      <c r="AF18462" s="326"/>
    </row>
    <row r="18463" spans="1:32" x14ac:dyDescent="0.25">
      <c r="A18463" s="368" t="s">
        <v>9215</v>
      </c>
      <c r="B18463" s="256" t="s">
        <v>9164</v>
      </c>
      <c r="C18463" s="53" t="s">
        <v>9290</v>
      </c>
      <c r="D18463" s="93" t="s">
        <v>5891</v>
      </c>
      <c r="E18463" s="257">
        <v>47104</v>
      </c>
      <c r="F18463" s="93"/>
      <c r="G18463" s="93"/>
      <c r="H18463" s="93"/>
      <c r="I18463" s="99"/>
      <c r="J18463" s="99"/>
      <c r="K18463" s="99"/>
      <c r="L18463" s="99"/>
      <c r="M18463" s="99"/>
      <c r="N18463" s="99"/>
      <c r="O18463" s="99"/>
      <c r="P18463" s="99"/>
      <c r="Q18463" s="99"/>
      <c r="R18463" s="99"/>
      <c r="S18463" s="99"/>
      <c r="T18463" s="99"/>
      <c r="U18463" s="99"/>
      <c r="V18463" s="99"/>
      <c r="W18463" s="99"/>
      <c r="X18463" s="99"/>
      <c r="Y18463" s="99"/>
      <c r="Z18463" s="99"/>
      <c r="AF18463" s="326"/>
    </row>
    <row r="18464" spans="1:32" x14ac:dyDescent="0.25">
      <c r="A18464" s="44" t="s">
        <v>11768</v>
      </c>
      <c r="B18464" s="44" t="s">
        <v>3165</v>
      </c>
      <c r="C18464" s="45">
        <v>24070202</v>
      </c>
      <c r="D18464" s="45" t="s">
        <v>12340</v>
      </c>
      <c r="E18464" s="45" t="s">
        <v>7992</v>
      </c>
      <c r="AF18464" s="326"/>
    </row>
    <row r="18465" spans="1:32" x14ac:dyDescent="0.25">
      <c r="A18465" s="44" t="s">
        <v>11768</v>
      </c>
      <c r="B18465" s="44" t="s">
        <v>18895</v>
      </c>
      <c r="C18465" s="45">
        <v>24070201</v>
      </c>
      <c r="D18465" s="45" t="s">
        <v>12340</v>
      </c>
      <c r="E18465" s="45" t="s">
        <v>7992</v>
      </c>
      <c r="AF18465" s="326"/>
    </row>
    <row r="18466" spans="1:32" x14ac:dyDescent="0.25">
      <c r="A18466" s="44" t="s">
        <v>19931</v>
      </c>
      <c r="B18466" s="44" t="s">
        <v>3160</v>
      </c>
      <c r="C18466" s="45">
        <v>230901</v>
      </c>
      <c r="D18466" s="45" t="s">
        <v>12340</v>
      </c>
      <c r="E18466" s="45" t="s">
        <v>8524</v>
      </c>
      <c r="AF18466" s="326"/>
    </row>
    <row r="18467" spans="1:32" x14ac:dyDescent="0.25">
      <c r="A18467" s="44" t="s">
        <v>13513</v>
      </c>
      <c r="B18467" s="44" t="s">
        <v>14635</v>
      </c>
      <c r="C18467" s="45">
        <v>28.25</v>
      </c>
      <c r="D18467" s="45" t="s">
        <v>13565</v>
      </c>
      <c r="E18467" s="46">
        <v>47664</v>
      </c>
      <c r="F18467" s="45"/>
      <c r="G18467" s="93"/>
      <c r="H18467" s="93"/>
      <c r="I18467" s="99"/>
      <c r="J18467" s="99"/>
      <c r="K18467" s="99"/>
      <c r="L18467" s="99"/>
      <c r="M18467" s="99"/>
      <c r="N18467" s="99"/>
      <c r="O18467" s="99"/>
      <c r="P18467" s="99"/>
      <c r="Q18467" s="99"/>
      <c r="R18467" s="99"/>
      <c r="S18467" s="99"/>
      <c r="T18467" s="99"/>
      <c r="U18467" s="99"/>
      <c r="V18467" s="99"/>
      <c r="W18467" s="99"/>
      <c r="X18467" s="99"/>
      <c r="Y18467" s="99"/>
      <c r="Z18467" s="99"/>
      <c r="AF18467" s="326"/>
    </row>
    <row r="18468" spans="1:32" x14ac:dyDescent="0.25">
      <c r="A18468" s="44" t="s">
        <v>7629</v>
      </c>
      <c r="B18468" s="44" t="s">
        <v>2433</v>
      </c>
      <c r="C18468" s="45">
        <v>230105</v>
      </c>
      <c r="D18468" s="45" t="s">
        <v>12340</v>
      </c>
      <c r="E18468" s="45" t="s">
        <v>5580</v>
      </c>
      <c r="AF18468" s="326"/>
    </row>
    <row r="18469" spans="1:32" x14ac:dyDescent="0.25">
      <c r="A18469" s="44" t="s">
        <v>930</v>
      </c>
      <c r="B18469" s="44" t="s">
        <v>5447</v>
      </c>
      <c r="C18469" s="45">
        <v>240804</v>
      </c>
      <c r="D18469" s="45" t="s">
        <v>12340</v>
      </c>
      <c r="E18469" s="45" t="s">
        <v>12234</v>
      </c>
      <c r="AF18469" s="326"/>
    </row>
    <row r="18470" spans="1:32" x14ac:dyDescent="0.25">
      <c r="A18470" s="76" t="s">
        <v>6560</v>
      </c>
      <c r="B18470" s="131" t="s">
        <v>1251</v>
      </c>
      <c r="C18470" s="96" t="s">
        <v>6208</v>
      </c>
      <c r="D18470" s="96" t="s">
        <v>1250</v>
      </c>
      <c r="E18470" s="94">
        <v>46228</v>
      </c>
      <c r="F18470" s="93"/>
      <c r="G18470" s="93"/>
      <c r="H18470" s="93"/>
      <c r="I18470" s="99"/>
      <c r="J18470" s="99"/>
      <c r="K18470" s="99"/>
      <c r="L18470" s="44"/>
      <c r="M18470" s="44"/>
      <c r="N18470" s="99"/>
      <c r="O18470" s="99"/>
      <c r="P18470" s="99"/>
      <c r="Q18470" s="99"/>
      <c r="R18470" s="99"/>
      <c r="S18470" s="99"/>
      <c r="T18470" s="99"/>
      <c r="U18470" s="99"/>
      <c r="V18470" s="99"/>
      <c r="W18470" s="99"/>
      <c r="X18470" s="99"/>
      <c r="Y18470" s="99"/>
      <c r="Z18470" s="99"/>
      <c r="AA18470" s="380"/>
      <c r="AF18470" s="326"/>
    </row>
    <row r="18471" spans="1:32" x14ac:dyDescent="0.25">
      <c r="A18471" s="44" t="s">
        <v>3138</v>
      </c>
      <c r="B18471" s="44" t="s">
        <v>8464</v>
      </c>
      <c r="C18471" s="45">
        <v>230701</v>
      </c>
      <c r="D18471" s="45" t="s">
        <v>12340</v>
      </c>
      <c r="E18471" s="45" t="s">
        <v>4375</v>
      </c>
      <c r="AF18471" s="326"/>
    </row>
    <row r="18472" spans="1:32" x14ac:dyDescent="0.25">
      <c r="A18472" s="44" t="s">
        <v>3138</v>
      </c>
      <c r="B18472" s="44" t="s">
        <v>967</v>
      </c>
      <c r="C18472" s="45">
        <v>230601</v>
      </c>
      <c r="D18472" s="45" t="s">
        <v>12340</v>
      </c>
      <c r="E18472" s="45" t="s">
        <v>8383</v>
      </c>
      <c r="AF18472" s="326"/>
    </row>
    <row r="18473" spans="1:32" x14ac:dyDescent="0.25">
      <c r="A18473" s="44" t="s">
        <v>11769</v>
      </c>
      <c r="B18473" s="44" t="s">
        <v>986</v>
      </c>
      <c r="C18473" s="45">
        <v>240303</v>
      </c>
      <c r="D18473" s="45" t="s">
        <v>12340</v>
      </c>
      <c r="E18473" s="45" t="s">
        <v>2686</v>
      </c>
      <c r="AF18473" s="326"/>
    </row>
    <row r="18474" spans="1:32" x14ac:dyDescent="0.25">
      <c r="A18474" s="44" t="s">
        <v>7093</v>
      </c>
      <c r="B18474" s="44" t="s">
        <v>166</v>
      </c>
      <c r="C18474" s="45" t="s">
        <v>7894</v>
      </c>
      <c r="D18474" s="46" t="s">
        <v>13037</v>
      </c>
      <c r="E18474" s="46">
        <v>46249</v>
      </c>
      <c r="AF18474" s="326"/>
    </row>
    <row r="18475" spans="1:32" x14ac:dyDescent="0.25">
      <c r="A18475" s="44" t="s">
        <v>7093</v>
      </c>
      <c r="B18475" s="44" t="s">
        <v>7119</v>
      </c>
      <c r="C18475" s="45">
        <v>26020102</v>
      </c>
      <c r="D18475" s="45" t="s">
        <v>12340</v>
      </c>
      <c r="E18475" s="45" t="s">
        <v>10021</v>
      </c>
      <c r="AF18475" s="326"/>
    </row>
    <row r="18476" spans="1:32" x14ac:dyDescent="0.25">
      <c r="A18476" s="44" t="s">
        <v>7093</v>
      </c>
      <c r="B18476" s="44" t="s">
        <v>18842</v>
      </c>
      <c r="C18476" s="45">
        <v>26020101</v>
      </c>
      <c r="D18476" s="45" t="s">
        <v>12340</v>
      </c>
      <c r="E18476" s="45" t="s">
        <v>10021</v>
      </c>
      <c r="AF18476" s="326"/>
    </row>
    <row r="18477" spans="1:32" x14ac:dyDescent="0.3">
      <c r="A18477" s="372" t="s">
        <v>12098</v>
      </c>
      <c r="B18477" s="372" t="s">
        <v>3578</v>
      </c>
      <c r="C18477" s="125" t="s">
        <v>11923</v>
      </c>
      <c r="D18477" s="32" t="s">
        <v>20621</v>
      </c>
      <c r="E18477" s="125" t="s">
        <v>2686</v>
      </c>
      <c r="F18477" s="125" t="s">
        <v>1236</v>
      </c>
      <c r="G18477" s="125" t="s">
        <v>1237</v>
      </c>
      <c r="AF18477" s="326"/>
    </row>
    <row r="18478" spans="1:32" x14ac:dyDescent="0.25">
      <c r="A18478" s="44" t="s">
        <v>19932</v>
      </c>
      <c r="B18478" s="44" t="s">
        <v>210</v>
      </c>
      <c r="C18478" s="45">
        <v>241001</v>
      </c>
      <c r="D18478" s="45" t="s">
        <v>12340</v>
      </c>
      <c r="E18478" s="45" t="s">
        <v>5650</v>
      </c>
      <c r="AF18478" s="326"/>
    </row>
    <row r="18479" spans="1:32" x14ac:dyDescent="0.25">
      <c r="A18479" s="44" t="s">
        <v>4454</v>
      </c>
      <c r="B18479" s="44" t="s">
        <v>4455</v>
      </c>
      <c r="C18479" s="45" t="s">
        <v>4456</v>
      </c>
      <c r="D18479" s="45" t="s">
        <v>12177</v>
      </c>
      <c r="E18479" s="45" t="s">
        <v>5073</v>
      </c>
      <c r="F18479" s="93"/>
      <c r="G18479" s="93"/>
      <c r="H18479" s="93"/>
      <c r="I18479" s="99"/>
      <c r="J18479" s="99"/>
      <c r="K18479" s="99"/>
      <c r="L18479" s="99"/>
      <c r="M18479" s="99"/>
      <c r="N18479" s="99"/>
      <c r="O18479" s="99"/>
      <c r="P18479" s="99"/>
      <c r="Q18479" s="99"/>
      <c r="R18479" s="99"/>
      <c r="S18479" s="99"/>
      <c r="T18479" s="99"/>
      <c r="U18479" s="99"/>
      <c r="V18479" s="99"/>
      <c r="W18479" s="99"/>
      <c r="X18479" s="99"/>
      <c r="Y18479" s="99"/>
      <c r="Z18479" s="99"/>
      <c r="AF18479" s="326"/>
    </row>
    <row r="18480" spans="1:32" x14ac:dyDescent="0.25">
      <c r="A18480" s="44" t="s">
        <v>4454</v>
      </c>
      <c r="B18480" s="44" t="s">
        <v>4455</v>
      </c>
      <c r="C18480" s="45" t="s">
        <v>15215</v>
      </c>
      <c r="D18480" s="45" t="s">
        <v>12177</v>
      </c>
      <c r="E18480" s="45" t="s">
        <v>4375</v>
      </c>
      <c r="F18480" s="93"/>
      <c r="G18480" s="93"/>
      <c r="H18480" s="93"/>
      <c r="I18480" s="99"/>
      <c r="J18480" s="99"/>
      <c r="K18480" s="99"/>
      <c r="L18480" s="99"/>
      <c r="M18480" s="99"/>
      <c r="N18480" s="99"/>
      <c r="O18480" s="99"/>
      <c r="P18480" s="99"/>
      <c r="Q18480" s="99"/>
      <c r="R18480" s="99"/>
      <c r="S18480" s="99"/>
      <c r="T18480" s="99"/>
      <c r="U18480" s="99"/>
      <c r="V18480" s="99"/>
      <c r="W18480" s="99"/>
      <c r="X18480" s="99"/>
      <c r="Y18480" s="99"/>
      <c r="Z18480" s="99"/>
      <c r="AF18480" s="326"/>
    </row>
    <row r="18481" spans="1:32" x14ac:dyDescent="0.25">
      <c r="A18481" s="44" t="s">
        <v>4454</v>
      </c>
      <c r="B18481" s="44" t="s">
        <v>4455</v>
      </c>
      <c r="C18481" s="45" t="s">
        <v>15215</v>
      </c>
      <c r="D18481" s="93" t="s">
        <v>18817</v>
      </c>
      <c r="E18481" s="45" t="s">
        <v>4375</v>
      </c>
      <c r="F18481" s="379"/>
      <c r="G18481" s="379"/>
      <c r="H18481" s="379"/>
      <c r="I18481" s="380"/>
      <c r="J18481" s="380"/>
      <c r="K18481" s="380"/>
      <c r="L18481" s="380"/>
      <c r="M18481" s="380"/>
      <c r="N18481" s="380"/>
      <c r="O18481" s="380"/>
      <c r="P18481" s="380"/>
      <c r="Q18481" s="380"/>
      <c r="R18481" s="380"/>
      <c r="S18481" s="380"/>
      <c r="T18481" s="380"/>
      <c r="U18481" s="380"/>
      <c r="V18481" s="380"/>
      <c r="W18481" s="380"/>
      <c r="X18481" s="380"/>
      <c r="Y18481" s="380"/>
      <c r="Z18481" s="380"/>
      <c r="AA18481" s="380"/>
      <c r="AF18481" s="326"/>
    </row>
    <row r="18482" spans="1:32" x14ac:dyDescent="0.25">
      <c r="A18482" s="44" t="s">
        <v>4454</v>
      </c>
      <c r="B18482" s="44" t="s">
        <v>4455</v>
      </c>
      <c r="C18482" s="45" t="s">
        <v>4456</v>
      </c>
      <c r="D18482" s="45" t="s">
        <v>10697</v>
      </c>
      <c r="E18482" s="45" t="s">
        <v>5073</v>
      </c>
      <c r="F18482" s="93"/>
      <c r="G18482" s="93"/>
      <c r="H18482" s="93"/>
      <c r="I18482" s="99"/>
      <c r="J18482" s="99"/>
      <c r="K18482" s="99"/>
      <c r="L18482" s="44"/>
      <c r="M18482" s="44"/>
      <c r="N18482" s="99"/>
      <c r="O18482" s="99"/>
      <c r="P18482" s="99"/>
      <c r="Q18482" s="99"/>
      <c r="R18482" s="99"/>
      <c r="S18482" s="99"/>
      <c r="T18482" s="99"/>
      <c r="U18482" s="99"/>
      <c r="V18482" s="99"/>
      <c r="W18482" s="99"/>
      <c r="X18482" s="99"/>
      <c r="Y18482" s="99"/>
      <c r="Z18482" s="99"/>
      <c r="AF18482" s="326"/>
    </row>
    <row r="18483" spans="1:32" x14ac:dyDescent="0.25">
      <c r="A18483" s="44" t="s">
        <v>19933</v>
      </c>
      <c r="B18483" s="44" t="s">
        <v>8377</v>
      </c>
      <c r="C18483" s="45">
        <v>230505</v>
      </c>
      <c r="D18483" s="45" t="s">
        <v>12340</v>
      </c>
      <c r="E18483" s="45" t="s">
        <v>7651</v>
      </c>
      <c r="AF18483" s="326"/>
    </row>
    <row r="18484" spans="1:32" x14ac:dyDescent="0.25">
      <c r="A18484" s="44" t="s">
        <v>17325</v>
      </c>
      <c r="B18484" s="44" t="s">
        <v>5447</v>
      </c>
      <c r="C18484" s="45">
        <v>250802</v>
      </c>
      <c r="D18484" s="45" t="s">
        <v>12340</v>
      </c>
      <c r="E18484" s="45" t="s">
        <v>10682</v>
      </c>
      <c r="AF18484" s="326"/>
    </row>
    <row r="18485" spans="1:32" x14ac:dyDescent="0.25">
      <c r="A18485" s="256" t="s">
        <v>9216</v>
      </c>
      <c r="B18485" s="256" t="s">
        <v>9158</v>
      </c>
      <c r="C18485" s="53" t="s">
        <v>9291</v>
      </c>
      <c r="D18485" s="93" t="s">
        <v>5891</v>
      </c>
      <c r="E18485" s="257">
        <v>47059</v>
      </c>
      <c r="F18485" s="93"/>
      <c r="G18485" s="93"/>
      <c r="H18485" s="93"/>
      <c r="I18485" s="99"/>
      <c r="J18485" s="99"/>
      <c r="K18485" s="99"/>
      <c r="L18485" s="99"/>
      <c r="M18485" s="99"/>
      <c r="N18485" s="99"/>
      <c r="O18485" s="99"/>
      <c r="P18485" s="99"/>
      <c r="Q18485" s="99"/>
      <c r="R18485" s="99"/>
      <c r="S18485" s="99"/>
      <c r="T18485" s="99"/>
      <c r="U18485" s="99"/>
      <c r="V18485" s="99"/>
      <c r="W18485" s="99"/>
      <c r="X18485" s="99"/>
      <c r="Y18485" s="99"/>
      <c r="Z18485" s="99"/>
      <c r="AF18485" s="326"/>
    </row>
    <row r="18486" spans="1:32" x14ac:dyDescent="0.25">
      <c r="A18486" s="44" t="s">
        <v>15014</v>
      </c>
      <c r="B18486" s="44" t="s">
        <v>16423</v>
      </c>
      <c r="C18486" s="45" t="s">
        <v>15015</v>
      </c>
      <c r="D18486" s="93" t="s">
        <v>3876</v>
      </c>
      <c r="E18486" s="359">
        <f>DATE(2028,10,24)</f>
        <v>47050</v>
      </c>
      <c r="F18486" s="93"/>
      <c r="G18486" s="93"/>
      <c r="H18486" s="93"/>
      <c r="I18486" s="99"/>
      <c r="J18486" s="99"/>
      <c r="K18486" s="99"/>
      <c r="L18486" s="99"/>
      <c r="M18486" s="99"/>
      <c r="N18486" s="99"/>
      <c r="O18486" s="99"/>
      <c r="P18486" s="99"/>
      <c r="Q18486" s="99"/>
      <c r="R18486" s="99"/>
      <c r="S18486" s="99"/>
      <c r="T18486" s="99"/>
      <c r="U18486" s="99"/>
      <c r="V18486" s="99"/>
      <c r="W18486" s="99"/>
      <c r="X18486" s="99"/>
      <c r="Y18486" s="99"/>
      <c r="Z18486" s="99"/>
      <c r="AF18486" s="326"/>
    </row>
    <row r="18487" spans="1:32" x14ac:dyDescent="0.3">
      <c r="A18487" s="372" t="s">
        <v>20583</v>
      </c>
      <c r="B18487" s="372" t="s">
        <v>1215</v>
      </c>
      <c r="C18487" s="125" t="s">
        <v>20616</v>
      </c>
      <c r="D18487" s="32" t="s">
        <v>20621</v>
      </c>
      <c r="E18487" s="125" t="s">
        <v>10032</v>
      </c>
      <c r="F18487" s="125" t="s">
        <v>1236</v>
      </c>
      <c r="G18487" s="125" t="s">
        <v>1237</v>
      </c>
      <c r="AF18487" s="326"/>
    </row>
    <row r="18488" spans="1:32" x14ac:dyDescent="0.3">
      <c r="A18488" s="372" t="s">
        <v>12528</v>
      </c>
      <c r="B18488" s="372" t="s">
        <v>12349</v>
      </c>
      <c r="C18488" s="125" t="s">
        <v>12350</v>
      </c>
      <c r="D18488" s="32" t="s">
        <v>20621</v>
      </c>
      <c r="E18488" s="125" t="s">
        <v>5075</v>
      </c>
      <c r="F18488" s="125" t="s">
        <v>1236</v>
      </c>
      <c r="G18488" s="125" t="s">
        <v>1237</v>
      </c>
      <c r="AF18488" s="326"/>
    </row>
    <row r="18489" spans="1:32" x14ac:dyDescent="0.25">
      <c r="A18489" s="44" t="s">
        <v>9125</v>
      </c>
      <c r="B18489" s="44" t="s">
        <v>3156</v>
      </c>
      <c r="C18489" s="45">
        <v>230904</v>
      </c>
      <c r="D18489" s="45" t="s">
        <v>12340</v>
      </c>
      <c r="E18489" s="45" t="s">
        <v>8524</v>
      </c>
      <c r="AF18489" s="326"/>
    </row>
    <row r="18490" spans="1:32" x14ac:dyDescent="0.25">
      <c r="A18490" s="114" t="s">
        <v>2156</v>
      </c>
      <c r="B18490" s="166" t="s">
        <v>2121</v>
      </c>
      <c r="C18490" s="106" t="s">
        <v>2122</v>
      </c>
      <c r="D18490" s="93" t="s">
        <v>1443</v>
      </c>
      <c r="E18490" s="55">
        <v>46418</v>
      </c>
      <c r="F18490" s="93"/>
      <c r="G18490" s="93"/>
      <c r="H18490" s="93"/>
      <c r="I18490" s="99"/>
      <c r="J18490" s="99"/>
      <c r="K18490" s="99"/>
      <c r="L18490" s="44"/>
      <c r="M18490" s="44"/>
      <c r="N18490" s="99"/>
      <c r="O18490" s="99"/>
      <c r="P18490" s="99"/>
      <c r="Q18490" s="99"/>
      <c r="R18490" s="99"/>
      <c r="S18490" s="99"/>
      <c r="T18490" s="99"/>
      <c r="U18490" s="99"/>
      <c r="V18490" s="99"/>
      <c r="W18490" s="99"/>
      <c r="X18490" s="99"/>
      <c r="Y18490" s="99"/>
      <c r="Z18490" s="99"/>
      <c r="AF18490" s="326"/>
    </row>
    <row r="18491" spans="1:32" x14ac:dyDescent="0.25">
      <c r="A18491" s="114" t="s">
        <v>2156</v>
      </c>
      <c r="B18491" s="166" t="s">
        <v>2121</v>
      </c>
      <c r="C18491" s="106" t="s">
        <v>2122</v>
      </c>
      <c r="D18491" s="93" t="s">
        <v>1443</v>
      </c>
      <c r="E18491" s="55">
        <v>46418</v>
      </c>
      <c r="F18491" s="93"/>
      <c r="G18491" s="93"/>
      <c r="H18491" s="93"/>
      <c r="I18491" s="99"/>
      <c r="J18491" s="99"/>
      <c r="K18491" s="99"/>
      <c r="L18491" s="44"/>
      <c r="M18491" s="44"/>
      <c r="N18491" s="99"/>
      <c r="O18491" s="99"/>
      <c r="P18491" s="99"/>
      <c r="Q18491" s="99"/>
      <c r="R18491" s="99"/>
      <c r="S18491" s="99"/>
      <c r="T18491" s="99"/>
      <c r="U18491" s="99"/>
      <c r="V18491" s="99"/>
      <c r="W18491" s="99"/>
      <c r="X18491" s="99"/>
      <c r="Y18491" s="99"/>
      <c r="Z18491" s="99"/>
      <c r="AF18491" s="326"/>
    </row>
    <row r="18492" spans="1:32" x14ac:dyDescent="0.25">
      <c r="A18492" s="44" t="s">
        <v>10434</v>
      </c>
      <c r="B18492" s="44" t="s">
        <v>20342</v>
      </c>
      <c r="C18492" s="45" t="s">
        <v>10493</v>
      </c>
      <c r="D18492" s="32" t="s">
        <v>12570</v>
      </c>
      <c r="E18492" s="46">
        <v>46387</v>
      </c>
      <c r="AF18492" s="326"/>
    </row>
    <row r="18493" spans="1:32" x14ac:dyDescent="0.3">
      <c r="A18493" s="372" t="s">
        <v>16696</v>
      </c>
      <c r="B18493" s="372" t="s">
        <v>1660</v>
      </c>
      <c r="C18493" s="125" t="s">
        <v>14425</v>
      </c>
      <c r="D18493" s="32" t="s">
        <v>20621</v>
      </c>
      <c r="E18493" s="125" t="s">
        <v>12895</v>
      </c>
      <c r="F18493" s="125" t="s">
        <v>1236</v>
      </c>
      <c r="G18493" s="125" t="s">
        <v>1237</v>
      </c>
      <c r="AF18493" s="326"/>
    </row>
    <row r="18494" spans="1:32" x14ac:dyDescent="0.3">
      <c r="A18494" s="372" t="s">
        <v>2808</v>
      </c>
      <c r="B18494" s="372" t="s">
        <v>2787</v>
      </c>
      <c r="C18494" s="125" t="s">
        <v>8393</v>
      </c>
      <c r="D18494" s="32" t="s">
        <v>20621</v>
      </c>
      <c r="E18494" s="125" t="s">
        <v>4471</v>
      </c>
      <c r="F18494" s="125" t="s">
        <v>1236</v>
      </c>
      <c r="G18494" s="125" t="s">
        <v>1237</v>
      </c>
      <c r="AF18494" s="326"/>
    </row>
    <row r="18495" spans="1:32" x14ac:dyDescent="0.25">
      <c r="A18495" s="44" t="s">
        <v>9126</v>
      </c>
      <c r="B18495" s="44" t="s">
        <v>9024</v>
      </c>
      <c r="C18495" s="45">
        <v>231001</v>
      </c>
      <c r="D18495" s="45" t="s">
        <v>12340</v>
      </c>
      <c r="E18495" s="45" t="s">
        <v>2628</v>
      </c>
      <c r="AF18495" s="326"/>
    </row>
    <row r="18496" spans="1:32" x14ac:dyDescent="0.3">
      <c r="A18496" s="372" t="s">
        <v>12099</v>
      </c>
      <c r="B18496" s="372" t="s">
        <v>1208</v>
      </c>
      <c r="C18496" s="125" t="s">
        <v>11149</v>
      </c>
      <c r="D18496" s="32" t="s">
        <v>20621</v>
      </c>
      <c r="E18496" s="125" t="s">
        <v>2686</v>
      </c>
      <c r="F18496" s="125" t="s">
        <v>1236</v>
      </c>
      <c r="G18496" s="125" t="s">
        <v>1237</v>
      </c>
      <c r="AF18496" s="326"/>
    </row>
    <row r="18497" spans="1:32" x14ac:dyDescent="0.25">
      <c r="A18497" s="44" t="s">
        <v>19934</v>
      </c>
      <c r="B18497" s="44" t="s">
        <v>8468</v>
      </c>
      <c r="C18497" s="45">
        <v>23080101</v>
      </c>
      <c r="D18497" s="45" t="s">
        <v>12340</v>
      </c>
      <c r="E18497" s="45" t="s">
        <v>4380</v>
      </c>
      <c r="AF18497" s="326"/>
    </row>
    <row r="18498" spans="1:32" x14ac:dyDescent="0.25">
      <c r="A18498" s="44" t="s">
        <v>13514</v>
      </c>
      <c r="B18498" s="44" t="s">
        <v>13144</v>
      </c>
      <c r="C18498" s="45">
        <v>17.239999999999998</v>
      </c>
      <c r="D18498" s="45" t="s">
        <v>13565</v>
      </c>
      <c r="E18498" s="46">
        <v>47299</v>
      </c>
      <c r="F18498" s="45"/>
      <c r="G18498" s="93"/>
      <c r="H18498" s="93"/>
      <c r="I18498" s="99"/>
      <c r="J18498" s="99"/>
      <c r="K18498" s="99"/>
      <c r="L18498" s="99"/>
      <c r="M18498" s="99"/>
      <c r="N18498" s="99"/>
      <c r="O18498" s="99"/>
      <c r="P18498" s="99"/>
      <c r="Q18498" s="99"/>
      <c r="R18498" s="99"/>
      <c r="S18498" s="99"/>
      <c r="T18498" s="99"/>
      <c r="U18498" s="99"/>
      <c r="V18498" s="99"/>
      <c r="W18498" s="99"/>
      <c r="X18498" s="99"/>
      <c r="Y18498" s="99"/>
      <c r="Z18498" s="99"/>
      <c r="AF18498" s="326"/>
    </row>
    <row r="18499" spans="1:32" x14ac:dyDescent="0.25">
      <c r="A18499" s="44" t="s">
        <v>17326</v>
      </c>
      <c r="B18499" s="44" t="s">
        <v>967</v>
      </c>
      <c r="C18499" s="45">
        <v>250601</v>
      </c>
      <c r="D18499" s="45" t="s">
        <v>12340</v>
      </c>
      <c r="E18499" s="45" t="s">
        <v>16905</v>
      </c>
      <c r="AF18499" s="326"/>
    </row>
    <row r="18500" spans="1:32" x14ac:dyDescent="0.25">
      <c r="A18500" s="44" t="s">
        <v>17326</v>
      </c>
      <c r="B18500" s="44" t="s">
        <v>5447</v>
      </c>
      <c r="C18500" s="45">
        <v>250802</v>
      </c>
      <c r="D18500" s="45" t="s">
        <v>12340</v>
      </c>
      <c r="E18500" s="45" t="s">
        <v>10682</v>
      </c>
      <c r="AF18500" s="326"/>
    </row>
    <row r="18501" spans="1:32" x14ac:dyDescent="0.25">
      <c r="A18501" s="44" t="s">
        <v>17326</v>
      </c>
      <c r="B18501" s="44" t="s">
        <v>3298</v>
      </c>
      <c r="C18501" s="45">
        <v>26010402</v>
      </c>
      <c r="D18501" s="45" t="s">
        <v>12340</v>
      </c>
      <c r="E18501" s="45" t="s">
        <v>18836</v>
      </c>
      <c r="AF18501" s="326"/>
    </row>
    <row r="18502" spans="1:32" x14ac:dyDescent="0.25">
      <c r="A18502" s="44" t="s">
        <v>18647</v>
      </c>
      <c r="B18502" s="44" t="s">
        <v>281</v>
      </c>
      <c r="C18502" s="45" t="s">
        <v>8143</v>
      </c>
      <c r="D18502" s="93" t="s">
        <v>18817</v>
      </c>
      <c r="E18502" s="45" t="s">
        <v>12899</v>
      </c>
      <c r="F18502" s="379"/>
      <c r="G18502" s="379"/>
      <c r="H18502" s="379"/>
      <c r="I18502" s="380"/>
      <c r="J18502" s="380"/>
      <c r="K18502" s="380"/>
      <c r="L18502" s="380"/>
      <c r="M18502" s="380"/>
      <c r="N18502" s="380"/>
      <c r="O18502" s="380"/>
      <c r="P18502" s="380"/>
      <c r="Q18502" s="380"/>
      <c r="R18502" s="380"/>
      <c r="S18502" s="380"/>
      <c r="T18502" s="380"/>
      <c r="U18502" s="380"/>
      <c r="V18502" s="380"/>
      <c r="W18502" s="380"/>
      <c r="X18502" s="380"/>
      <c r="Y18502" s="380"/>
      <c r="Z18502" s="380"/>
      <c r="AA18502" s="380"/>
      <c r="AF18502" s="326"/>
    </row>
    <row r="18503" spans="1:32" x14ac:dyDescent="0.25">
      <c r="A18503" s="44" t="s">
        <v>18647</v>
      </c>
      <c r="B18503" s="44" t="s">
        <v>4618</v>
      </c>
      <c r="C18503" s="45" t="s">
        <v>4870</v>
      </c>
      <c r="D18503" s="93" t="s">
        <v>18817</v>
      </c>
      <c r="E18503" s="45" t="s">
        <v>7925</v>
      </c>
      <c r="F18503" s="379"/>
      <c r="G18503" s="379"/>
      <c r="H18503" s="379"/>
      <c r="I18503" s="380"/>
      <c r="J18503" s="380"/>
      <c r="K18503" s="380"/>
      <c r="L18503" s="380"/>
      <c r="M18503" s="380"/>
      <c r="N18503" s="380"/>
      <c r="O18503" s="380"/>
      <c r="P18503" s="380"/>
      <c r="Q18503" s="380"/>
      <c r="R18503" s="380"/>
      <c r="S18503" s="380"/>
      <c r="T18503" s="380"/>
      <c r="U18503" s="380"/>
      <c r="V18503" s="380"/>
      <c r="W18503" s="380"/>
      <c r="X18503" s="380"/>
      <c r="Y18503" s="380"/>
      <c r="Z18503" s="380"/>
      <c r="AA18503" s="380"/>
      <c r="AF18503" s="326"/>
    </row>
    <row r="18504" spans="1:32" x14ac:dyDescent="0.25">
      <c r="A18504" s="44" t="s">
        <v>18647</v>
      </c>
      <c r="B18504" s="44" t="s">
        <v>4618</v>
      </c>
      <c r="C18504" s="45" t="s">
        <v>18762</v>
      </c>
      <c r="D18504" s="93" t="s">
        <v>18817</v>
      </c>
      <c r="E18504" s="45" t="s">
        <v>10638</v>
      </c>
      <c r="F18504" s="379"/>
      <c r="G18504" s="379"/>
      <c r="H18504" s="379"/>
      <c r="I18504" s="380"/>
      <c r="J18504" s="380"/>
      <c r="K18504" s="380"/>
      <c r="L18504" s="380"/>
      <c r="M18504" s="380"/>
      <c r="N18504" s="380"/>
      <c r="O18504" s="380"/>
      <c r="P18504" s="380"/>
      <c r="Q18504" s="380"/>
      <c r="R18504" s="380"/>
      <c r="S18504" s="380"/>
      <c r="T18504" s="380"/>
      <c r="U18504" s="380"/>
      <c r="V18504" s="380"/>
      <c r="W18504" s="380"/>
      <c r="X18504" s="380"/>
      <c r="Y18504" s="380"/>
      <c r="Z18504" s="380"/>
      <c r="AA18504" s="380"/>
      <c r="AF18504" s="326"/>
    </row>
    <row r="18505" spans="1:32" x14ac:dyDescent="0.25">
      <c r="A18505" s="44" t="s">
        <v>14336</v>
      </c>
      <c r="B18505" s="44" t="s">
        <v>2433</v>
      </c>
      <c r="C18505" s="45">
        <v>250106</v>
      </c>
      <c r="D18505" s="45" t="s">
        <v>12340</v>
      </c>
      <c r="E18505" s="45" t="s">
        <v>12896</v>
      </c>
      <c r="AF18505" s="326"/>
    </row>
    <row r="18506" spans="1:32" x14ac:dyDescent="0.25">
      <c r="A18506" s="44" t="s">
        <v>14336</v>
      </c>
      <c r="B18506" s="44" t="s">
        <v>5639</v>
      </c>
      <c r="C18506" s="45">
        <v>25010401</v>
      </c>
      <c r="D18506" s="45" t="s">
        <v>12340</v>
      </c>
      <c r="E18506" s="45" t="s">
        <v>13581</v>
      </c>
      <c r="AF18506" s="326"/>
    </row>
    <row r="18507" spans="1:32" x14ac:dyDescent="0.25">
      <c r="A18507" s="44" t="s">
        <v>10435</v>
      </c>
      <c r="B18507" s="44" t="s">
        <v>20342</v>
      </c>
      <c r="C18507" s="45" t="s">
        <v>10493</v>
      </c>
      <c r="D18507" s="32" t="s">
        <v>12570</v>
      </c>
      <c r="E18507" s="46">
        <v>46387</v>
      </c>
      <c r="AF18507" s="326"/>
    </row>
    <row r="18508" spans="1:32" x14ac:dyDescent="0.25">
      <c r="A18508" s="44" t="s">
        <v>3734</v>
      </c>
      <c r="B18508" s="44" t="s">
        <v>3598</v>
      </c>
      <c r="C18508" s="45">
        <v>210305</v>
      </c>
      <c r="D18508" s="45" t="s">
        <v>12340</v>
      </c>
      <c r="E18508" s="45" t="s">
        <v>3276</v>
      </c>
      <c r="AF18508" s="326"/>
    </row>
    <row r="18509" spans="1:32" x14ac:dyDescent="0.25">
      <c r="A18509" s="44" t="s">
        <v>8666</v>
      </c>
      <c r="B18509" s="44" t="s">
        <v>20341</v>
      </c>
      <c r="C18509" s="45" t="s">
        <v>8654</v>
      </c>
      <c r="D18509" s="32" t="s">
        <v>12570</v>
      </c>
      <c r="E18509" s="46">
        <v>46326</v>
      </c>
      <c r="AF18509" s="326"/>
    </row>
    <row r="18510" spans="1:32" x14ac:dyDescent="0.25">
      <c r="A18510" s="57" t="s">
        <v>3842</v>
      </c>
      <c r="B18510" s="92" t="s">
        <v>3862</v>
      </c>
      <c r="C18510" s="93" t="s">
        <v>3860</v>
      </c>
      <c r="D18510" s="93" t="s">
        <v>3861</v>
      </c>
      <c r="E18510" s="94">
        <v>46203</v>
      </c>
      <c r="F18510" s="93"/>
      <c r="G18510" s="93"/>
      <c r="H18510" s="93"/>
      <c r="I18510" s="99"/>
      <c r="J18510" s="99"/>
      <c r="K18510" s="99"/>
      <c r="L18510" s="44"/>
      <c r="M18510" s="44"/>
      <c r="N18510" s="99"/>
      <c r="O18510" s="99"/>
      <c r="P18510" s="99"/>
      <c r="Q18510" s="99"/>
      <c r="R18510" s="99"/>
      <c r="S18510" s="99"/>
      <c r="T18510" s="99"/>
      <c r="U18510" s="99"/>
      <c r="V18510" s="99"/>
      <c r="W18510" s="99"/>
      <c r="X18510" s="99"/>
      <c r="Y18510" s="99"/>
      <c r="Z18510" s="99"/>
      <c r="AA18510" s="380"/>
      <c r="AF18510" s="326"/>
    </row>
    <row r="18511" spans="1:32" x14ac:dyDescent="0.25">
      <c r="A18511" s="44" t="s">
        <v>13515</v>
      </c>
      <c r="B18511" s="44" t="s">
        <v>13115</v>
      </c>
      <c r="C18511" s="45">
        <v>8.24</v>
      </c>
      <c r="D18511" s="45" t="s">
        <v>13565</v>
      </c>
      <c r="E18511" s="46">
        <v>47057</v>
      </c>
      <c r="F18511" s="45"/>
      <c r="G18511" s="93"/>
      <c r="H18511" s="93"/>
      <c r="I18511" s="99"/>
      <c r="J18511" s="99"/>
      <c r="K18511" s="99"/>
      <c r="L18511" s="99"/>
      <c r="M18511" s="99"/>
      <c r="N18511" s="99"/>
      <c r="O18511" s="99"/>
      <c r="P18511" s="99"/>
      <c r="Q18511" s="99"/>
      <c r="R18511" s="99"/>
      <c r="S18511" s="99"/>
      <c r="T18511" s="99"/>
      <c r="U18511" s="99"/>
      <c r="V18511" s="99"/>
      <c r="W18511" s="99"/>
      <c r="X18511" s="99"/>
      <c r="Y18511" s="99"/>
      <c r="Z18511" s="99"/>
      <c r="AF18511" s="326"/>
    </row>
    <row r="18512" spans="1:32" x14ac:dyDescent="0.25">
      <c r="A18512" s="102" t="s">
        <v>3499</v>
      </c>
      <c r="B18512" s="92" t="s">
        <v>14075</v>
      </c>
      <c r="C18512" s="93" t="s">
        <v>14076</v>
      </c>
      <c r="D18512" s="93" t="s">
        <v>1250</v>
      </c>
      <c r="E18512" s="94">
        <v>47223</v>
      </c>
      <c r="F18512" s="93"/>
      <c r="G18512" s="93"/>
      <c r="H18512" s="93"/>
      <c r="I18512" s="99"/>
      <c r="J18512" s="99"/>
      <c r="K18512" s="99"/>
      <c r="L18512" s="99"/>
      <c r="M18512" s="99"/>
      <c r="N18512" s="99"/>
      <c r="O18512" s="99"/>
      <c r="P18512" s="99"/>
      <c r="Q18512" s="99"/>
      <c r="R18512" s="99"/>
      <c r="S18512" s="99"/>
      <c r="T18512" s="99"/>
      <c r="U18512" s="99"/>
      <c r="V18512" s="99"/>
      <c r="W18512" s="99"/>
      <c r="X18512" s="99"/>
      <c r="Y18512" s="99"/>
      <c r="Z18512" s="99"/>
      <c r="AF18512" s="326"/>
    </row>
    <row r="18513" spans="1:32" x14ac:dyDescent="0.25">
      <c r="A18513" s="44" t="s">
        <v>14085</v>
      </c>
      <c r="B18513" s="44" t="s">
        <v>20335</v>
      </c>
      <c r="C18513" s="45" t="s">
        <v>10492</v>
      </c>
      <c r="D18513" s="32" t="s">
        <v>12570</v>
      </c>
      <c r="E18513" s="46">
        <v>46538</v>
      </c>
      <c r="AF18513" s="326"/>
    </row>
    <row r="18514" spans="1:32" x14ac:dyDescent="0.25">
      <c r="A18514" s="44" t="s">
        <v>14085</v>
      </c>
      <c r="B18514" s="44" t="s">
        <v>20398</v>
      </c>
      <c r="C18514" s="45" t="s">
        <v>14082</v>
      </c>
      <c r="D18514" s="32" t="s">
        <v>12570</v>
      </c>
      <c r="E18514" s="46">
        <v>46418</v>
      </c>
      <c r="AF18514" s="326"/>
    </row>
    <row r="18515" spans="1:32" x14ac:dyDescent="0.25">
      <c r="A18515" s="44" t="s">
        <v>1932</v>
      </c>
      <c r="B18515" s="44" t="s">
        <v>20368</v>
      </c>
      <c r="C18515" s="45" t="s">
        <v>5829</v>
      </c>
      <c r="D18515" s="32" t="s">
        <v>12570</v>
      </c>
      <c r="E18515" s="46">
        <v>46507</v>
      </c>
      <c r="AF18515" s="326"/>
    </row>
    <row r="18516" spans="1:32" x14ac:dyDescent="0.25">
      <c r="A18516" s="44" t="s">
        <v>11770</v>
      </c>
      <c r="B18516" s="44" t="s">
        <v>967</v>
      </c>
      <c r="C18516" s="45">
        <v>240601</v>
      </c>
      <c r="D18516" s="45" t="s">
        <v>12340</v>
      </c>
      <c r="E18516" s="45" t="s">
        <v>10639</v>
      </c>
      <c r="AF18516" s="326"/>
    </row>
    <row r="18517" spans="1:32" x14ac:dyDescent="0.25">
      <c r="A18517" s="44" t="s">
        <v>11770</v>
      </c>
      <c r="B18517" s="44" t="s">
        <v>1733</v>
      </c>
      <c r="C18517" s="45">
        <v>250101</v>
      </c>
      <c r="D18517" s="45" t="s">
        <v>12340</v>
      </c>
      <c r="E18517" s="45" t="s">
        <v>13567</v>
      </c>
      <c r="AF18517" s="326"/>
    </row>
    <row r="18518" spans="1:32" x14ac:dyDescent="0.25">
      <c r="A18518" s="44" t="s">
        <v>11770</v>
      </c>
      <c r="B18518" s="44" t="s">
        <v>4473</v>
      </c>
      <c r="C18518" s="45">
        <v>241002</v>
      </c>
      <c r="D18518" s="45" t="s">
        <v>12340</v>
      </c>
      <c r="E18518" s="45" t="s">
        <v>5650</v>
      </c>
      <c r="AF18518" s="326"/>
    </row>
    <row r="18519" spans="1:32" x14ac:dyDescent="0.25">
      <c r="A18519" s="44" t="s">
        <v>11770</v>
      </c>
      <c r="B18519" s="44" t="s">
        <v>2433</v>
      </c>
      <c r="C18519" s="45">
        <v>250106</v>
      </c>
      <c r="D18519" s="45" t="s">
        <v>12340</v>
      </c>
      <c r="E18519" s="45" t="s">
        <v>12896</v>
      </c>
      <c r="AF18519" s="326"/>
    </row>
    <row r="18520" spans="1:32" x14ac:dyDescent="0.25">
      <c r="A18520" s="44" t="s">
        <v>11770</v>
      </c>
      <c r="B18520" s="44" t="s">
        <v>17008</v>
      </c>
      <c r="C18520" s="45">
        <v>250701</v>
      </c>
      <c r="D18520" s="45" t="s">
        <v>12340</v>
      </c>
      <c r="E18520" s="45" t="s">
        <v>10638</v>
      </c>
      <c r="AF18520" s="326"/>
    </row>
    <row r="18521" spans="1:32" x14ac:dyDescent="0.25">
      <c r="A18521" s="44" t="s">
        <v>11770</v>
      </c>
      <c r="B18521" s="44" t="s">
        <v>5447</v>
      </c>
      <c r="C18521" s="45">
        <v>240804</v>
      </c>
      <c r="D18521" s="45" t="s">
        <v>12340</v>
      </c>
      <c r="E18521" s="45" t="s">
        <v>12234</v>
      </c>
      <c r="AF18521" s="326"/>
    </row>
    <row r="18522" spans="1:32" x14ac:dyDescent="0.25">
      <c r="A18522" s="44" t="s">
        <v>2679</v>
      </c>
      <c r="B18522" s="44" t="s">
        <v>12161</v>
      </c>
      <c r="C18522" s="45" t="s">
        <v>12163</v>
      </c>
      <c r="D18522" s="45" t="s">
        <v>12177</v>
      </c>
      <c r="E18522" s="45" t="s">
        <v>11298</v>
      </c>
      <c r="F18522" s="93"/>
      <c r="G18522" s="93"/>
      <c r="H18522" s="93"/>
      <c r="I18522" s="99"/>
      <c r="J18522" s="99"/>
      <c r="K18522" s="99"/>
      <c r="L18522" s="99"/>
      <c r="M18522" s="99"/>
      <c r="N18522" s="99"/>
      <c r="O18522" s="99"/>
      <c r="P18522" s="99"/>
      <c r="Q18522" s="99"/>
      <c r="R18522" s="99"/>
      <c r="S18522" s="99"/>
      <c r="T18522" s="99"/>
      <c r="U18522" s="99"/>
      <c r="V18522" s="99"/>
      <c r="W18522" s="99"/>
      <c r="X18522" s="99"/>
      <c r="Y18522" s="99"/>
      <c r="Z18522" s="99"/>
      <c r="AF18522" s="326"/>
    </row>
    <row r="18523" spans="1:32" x14ac:dyDescent="0.25">
      <c r="A18523" s="44" t="s">
        <v>2679</v>
      </c>
      <c r="B18523" s="44" t="s">
        <v>12161</v>
      </c>
      <c r="C18523" s="45" t="s">
        <v>12163</v>
      </c>
      <c r="D18523" s="93" t="s">
        <v>18817</v>
      </c>
      <c r="E18523" s="45" t="s">
        <v>11298</v>
      </c>
      <c r="F18523" s="379"/>
      <c r="G18523" s="379"/>
      <c r="H18523" s="379"/>
      <c r="I18523" s="380"/>
      <c r="J18523" s="380"/>
      <c r="K18523" s="380"/>
      <c r="L18523" s="380"/>
      <c r="M18523" s="380"/>
      <c r="N18523" s="380"/>
      <c r="O18523" s="380"/>
      <c r="P18523" s="380"/>
      <c r="Q18523" s="380"/>
      <c r="R18523" s="380"/>
      <c r="S18523" s="380"/>
      <c r="T18523" s="380"/>
      <c r="U18523" s="380"/>
      <c r="V18523" s="380"/>
      <c r="W18523" s="380"/>
      <c r="X18523" s="380"/>
      <c r="Y18523" s="380"/>
      <c r="Z18523" s="380"/>
      <c r="AA18523" s="380"/>
      <c r="AF18523" s="326"/>
    </row>
    <row r="18524" spans="1:32" x14ac:dyDescent="0.25">
      <c r="A18524" s="44" t="s">
        <v>2679</v>
      </c>
      <c r="B18524" s="44" t="s">
        <v>2680</v>
      </c>
      <c r="C18524" s="45" t="s">
        <v>2681</v>
      </c>
      <c r="D18524" s="45" t="s">
        <v>10697</v>
      </c>
      <c r="E18524" s="45" t="s">
        <v>2682</v>
      </c>
      <c r="F18524" s="93"/>
      <c r="G18524" s="93"/>
      <c r="H18524" s="93"/>
      <c r="I18524" s="99"/>
      <c r="J18524" s="99"/>
      <c r="K18524" s="99"/>
      <c r="L18524" s="44"/>
      <c r="M18524" s="44"/>
      <c r="N18524" s="99"/>
      <c r="O18524" s="99"/>
      <c r="P18524" s="99"/>
      <c r="Q18524" s="99"/>
      <c r="R18524" s="99"/>
      <c r="S18524" s="99"/>
      <c r="T18524" s="99"/>
      <c r="U18524" s="99"/>
      <c r="V18524" s="99"/>
      <c r="W18524" s="99"/>
      <c r="X18524" s="99"/>
      <c r="Y18524" s="99"/>
      <c r="Z18524" s="99"/>
      <c r="AF18524" s="326"/>
    </row>
    <row r="18525" spans="1:32" x14ac:dyDescent="0.25">
      <c r="A18525" s="44" t="s">
        <v>13516</v>
      </c>
      <c r="B18525" s="44" t="s">
        <v>13126</v>
      </c>
      <c r="C18525" s="45">
        <v>14.23</v>
      </c>
      <c r="D18525" s="45" t="s">
        <v>13565</v>
      </c>
      <c r="E18525" s="46">
        <v>46934</v>
      </c>
      <c r="F18525" s="45"/>
      <c r="G18525" s="93"/>
      <c r="H18525" s="93"/>
      <c r="I18525" s="99"/>
      <c r="J18525" s="99"/>
      <c r="K18525" s="99"/>
      <c r="L18525" s="99"/>
      <c r="M18525" s="99"/>
      <c r="N18525" s="99"/>
      <c r="O18525" s="99"/>
      <c r="P18525" s="99"/>
      <c r="Q18525" s="99"/>
      <c r="R18525" s="99"/>
      <c r="S18525" s="99"/>
      <c r="T18525" s="99"/>
      <c r="U18525" s="99"/>
      <c r="V18525" s="99"/>
      <c r="W18525" s="99"/>
      <c r="X18525" s="99"/>
      <c r="Y18525" s="99"/>
      <c r="Z18525" s="99"/>
      <c r="AF18525" s="326"/>
    </row>
    <row r="18526" spans="1:32" x14ac:dyDescent="0.3">
      <c r="A18526" s="372" t="s">
        <v>20584</v>
      </c>
      <c r="B18526" s="372" t="s">
        <v>1213</v>
      </c>
      <c r="C18526" s="125" t="s">
        <v>20615</v>
      </c>
      <c r="D18526" s="32" t="s">
        <v>20621</v>
      </c>
      <c r="E18526" s="125" t="s">
        <v>10032</v>
      </c>
      <c r="F18526" s="125" t="s">
        <v>1236</v>
      </c>
      <c r="G18526" s="125" t="s">
        <v>1236</v>
      </c>
      <c r="AF18526" s="326"/>
    </row>
    <row r="18527" spans="1:32" x14ac:dyDescent="0.3">
      <c r="A18527" s="372" t="s">
        <v>8432</v>
      </c>
      <c r="B18527" s="372" t="s">
        <v>2787</v>
      </c>
      <c r="C18527" s="125" t="s">
        <v>8393</v>
      </c>
      <c r="D18527" s="32" t="s">
        <v>20621</v>
      </c>
      <c r="E18527" s="125" t="s">
        <v>4471</v>
      </c>
      <c r="F18527" s="125" t="s">
        <v>1236</v>
      </c>
      <c r="G18527" s="125" t="s">
        <v>1237</v>
      </c>
      <c r="AF18527" s="326"/>
    </row>
    <row r="18528" spans="1:32" x14ac:dyDescent="0.25">
      <c r="A18528" s="44" t="s">
        <v>17327</v>
      </c>
      <c r="B18528" s="44" t="s">
        <v>3597</v>
      </c>
      <c r="C18528" s="45">
        <v>250503</v>
      </c>
      <c r="D18528" s="45" t="s">
        <v>12340</v>
      </c>
      <c r="E18528" s="45" t="s">
        <v>16904</v>
      </c>
      <c r="AF18528" s="326"/>
    </row>
    <row r="18529" spans="1:32" x14ac:dyDescent="0.3">
      <c r="A18529" s="372" t="s">
        <v>16697</v>
      </c>
      <c r="B18529" s="372" t="s">
        <v>5060</v>
      </c>
      <c r="C18529" s="125" t="s">
        <v>16725</v>
      </c>
      <c r="D18529" s="32" t="s">
        <v>20621</v>
      </c>
      <c r="E18529" s="125" t="s">
        <v>12895</v>
      </c>
      <c r="F18529" s="125" t="s">
        <v>1237</v>
      </c>
      <c r="G18529" s="125" t="s">
        <v>1237</v>
      </c>
      <c r="AF18529" s="326"/>
    </row>
    <row r="18530" spans="1:32" x14ac:dyDescent="0.25">
      <c r="A18530" s="44" t="s">
        <v>19935</v>
      </c>
      <c r="B18530" s="44" t="s">
        <v>978</v>
      </c>
      <c r="C18530" s="45">
        <v>230703</v>
      </c>
      <c r="D18530" s="45" t="s">
        <v>12340</v>
      </c>
      <c r="E18530" s="45" t="s">
        <v>4375</v>
      </c>
      <c r="AF18530" s="326"/>
    </row>
    <row r="18531" spans="1:32" x14ac:dyDescent="0.25">
      <c r="A18531" s="44" t="s">
        <v>596</v>
      </c>
      <c r="B18531" s="44" t="s">
        <v>20390</v>
      </c>
      <c r="C18531" s="45" t="s">
        <v>4143</v>
      </c>
      <c r="D18531" s="32" t="s">
        <v>12570</v>
      </c>
      <c r="E18531" s="46">
        <v>46265</v>
      </c>
      <c r="AF18531" s="326"/>
    </row>
    <row r="18532" spans="1:32" x14ac:dyDescent="0.25">
      <c r="A18532" s="92" t="s">
        <v>11133</v>
      </c>
      <c r="B18532" s="92" t="s">
        <v>11136</v>
      </c>
      <c r="C18532" s="93" t="s">
        <v>11137</v>
      </c>
      <c r="D18532" s="93" t="s">
        <v>1250</v>
      </c>
      <c r="E18532" s="94">
        <v>46281</v>
      </c>
      <c r="F18532" s="93"/>
      <c r="G18532" s="93"/>
      <c r="H18532" s="93"/>
      <c r="I18532" s="99"/>
      <c r="J18532" s="99"/>
      <c r="K18532" s="99"/>
      <c r="L18532" s="44"/>
      <c r="M18532" s="44"/>
      <c r="N18532" s="99"/>
      <c r="O18532" s="99"/>
      <c r="P18532" s="99"/>
      <c r="Q18532" s="99"/>
      <c r="R18532" s="99"/>
      <c r="S18532" s="99"/>
      <c r="T18532" s="99"/>
      <c r="U18532" s="99"/>
      <c r="V18532" s="99"/>
      <c r="W18532" s="99"/>
      <c r="X18532" s="99"/>
      <c r="Y18532" s="99"/>
      <c r="Z18532" s="99"/>
      <c r="AA18532" s="380"/>
      <c r="AF18532" s="326"/>
    </row>
    <row r="18533" spans="1:32" x14ac:dyDescent="0.25">
      <c r="A18533" s="44" t="s">
        <v>10831</v>
      </c>
      <c r="B18533" s="271" t="s">
        <v>6150</v>
      </c>
      <c r="C18533" s="59" t="s">
        <v>10852</v>
      </c>
      <c r="D18533" s="93" t="s">
        <v>1250</v>
      </c>
      <c r="E18533" s="94">
        <v>46225</v>
      </c>
      <c r="F18533" s="93"/>
      <c r="G18533" s="93"/>
      <c r="H18533" s="93"/>
      <c r="I18533" s="99"/>
      <c r="J18533" s="99"/>
      <c r="K18533" s="99"/>
      <c r="L18533" s="44"/>
      <c r="M18533" s="44"/>
      <c r="N18533" s="99"/>
      <c r="O18533" s="99"/>
      <c r="P18533" s="99"/>
      <c r="Q18533" s="99"/>
      <c r="R18533" s="99"/>
      <c r="S18533" s="99"/>
      <c r="T18533" s="99"/>
      <c r="U18533" s="99"/>
      <c r="V18533" s="99"/>
      <c r="W18533" s="99"/>
      <c r="X18533" s="99"/>
      <c r="Y18533" s="99"/>
      <c r="Z18533" s="99"/>
      <c r="AA18533" s="380"/>
      <c r="AF18533" s="326"/>
    </row>
    <row r="18534" spans="1:32" x14ac:dyDescent="0.3">
      <c r="A18534" s="372" t="s">
        <v>12324</v>
      </c>
      <c r="B18534" s="372" t="s">
        <v>12354</v>
      </c>
      <c r="C18534" s="125" t="s">
        <v>12187</v>
      </c>
      <c r="D18534" s="32" t="s">
        <v>20621</v>
      </c>
      <c r="E18534" s="125" t="s">
        <v>5239</v>
      </c>
      <c r="F18534" s="125" t="s">
        <v>1236</v>
      </c>
      <c r="G18534" s="125" t="s">
        <v>1237</v>
      </c>
      <c r="AF18534" s="326"/>
    </row>
    <row r="18535" spans="1:32" x14ac:dyDescent="0.25">
      <c r="A18535" s="44" t="s">
        <v>12324</v>
      </c>
      <c r="B18535" s="44" t="s">
        <v>5447</v>
      </c>
      <c r="C18535" s="45">
        <v>240804</v>
      </c>
      <c r="D18535" s="45" t="s">
        <v>12340</v>
      </c>
      <c r="E18535" s="45" t="s">
        <v>12234</v>
      </c>
      <c r="AF18535" s="326"/>
    </row>
    <row r="18536" spans="1:32" x14ac:dyDescent="0.25">
      <c r="A18536" s="44" t="s">
        <v>8363</v>
      </c>
      <c r="B18536" s="44" t="s">
        <v>8377</v>
      </c>
      <c r="C18536" s="45">
        <v>230505</v>
      </c>
      <c r="D18536" s="45" t="s">
        <v>12340</v>
      </c>
      <c r="E18536" s="45" t="s">
        <v>7651</v>
      </c>
      <c r="AF18536" s="326"/>
    </row>
    <row r="18537" spans="1:32" x14ac:dyDescent="0.25">
      <c r="A18537" s="44" t="s">
        <v>13517</v>
      </c>
      <c r="B18537" s="44" t="s">
        <v>13205</v>
      </c>
      <c r="C18537" s="45">
        <v>35.229999999999997</v>
      </c>
      <c r="D18537" s="45" t="s">
        <v>13565</v>
      </c>
      <c r="E18537" s="46">
        <v>46934</v>
      </c>
      <c r="F18537" s="45"/>
      <c r="G18537" s="93"/>
      <c r="H18537" s="93"/>
      <c r="I18537" s="99"/>
      <c r="J18537" s="99"/>
      <c r="K18537" s="99"/>
      <c r="L18537" s="99"/>
      <c r="M18537" s="99"/>
      <c r="N18537" s="99"/>
      <c r="O18537" s="99"/>
      <c r="P18537" s="99"/>
      <c r="Q18537" s="99"/>
      <c r="R18537" s="99"/>
      <c r="S18537" s="99"/>
      <c r="T18537" s="99"/>
      <c r="U18537" s="99"/>
      <c r="V18537" s="99"/>
      <c r="W18537" s="99"/>
      <c r="X18537" s="99"/>
      <c r="Y18537" s="99"/>
      <c r="Z18537" s="99"/>
      <c r="AF18537" s="326"/>
    </row>
    <row r="18538" spans="1:32" x14ac:dyDescent="0.25">
      <c r="A18538" s="44" t="s">
        <v>19936</v>
      </c>
      <c r="B18538" s="44" t="s">
        <v>5447</v>
      </c>
      <c r="C18538" s="45">
        <v>250802</v>
      </c>
      <c r="D18538" s="45" t="s">
        <v>12340</v>
      </c>
      <c r="E18538" s="45" t="s">
        <v>10682</v>
      </c>
      <c r="AF18538" s="326"/>
    </row>
    <row r="18539" spans="1:32" x14ac:dyDescent="0.25">
      <c r="A18539" s="44" t="s">
        <v>19936</v>
      </c>
      <c r="B18539" s="44" t="s">
        <v>3156</v>
      </c>
      <c r="C18539" s="45">
        <v>230904</v>
      </c>
      <c r="D18539" s="45" t="s">
        <v>12340</v>
      </c>
      <c r="E18539" s="45" t="s">
        <v>8524</v>
      </c>
      <c r="AF18539" s="326"/>
    </row>
    <row r="18540" spans="1:32" x14ac:dyDescent="0.25">
      <c r="A18540" s="44" t="s">
        <v>12600</v>
      </c>
      <c r="B18540" s="44" t="s">
        <v>20340</v>
      </c>
      <c r="C18540" s="45" t="s">
        <v>12598</v>
      </c>
      <c r="D18540" s="32" t="s">
        <v>12570</v>
      </c>
      <c r="E18540" s="46">
        <v>46326</v>
      </c>
      <c r="AF18540" s="326"/>
    </row>
    <row r="18541" spans="1:32" x14ac:dyDescent="0.25">
      <c r="A18541" s="57" t="s">
        <v>3843</v>
      </c>
      <c r="B18541" s="92" t="s">
        <v>3862</v>
      </c>
      <c r="C18541" s="93" t="s">
        <v>3860</v>
      </c>
      <c r="D18541" s="93" t="s">
        <v>3861</v>
      </c>
      <c r="E18541" s="94">
        <v>46203</v>
      </c>
      <c r="F18541" s="93"/>
      <c r="G18541" s="93"/>
      <c r="H18541" s="93"/>
      <c r="I18541" s="99"/>
      <c r="J18541" s="99"/>
      <c r="K18541" s="99"/>
      <c r="L18541" s="44"/>
      <c r="M18541" s="44"/>
      <c r="N18541" s="99"/>
      <c r="O18541" s="99"/>
      <c r="P18541" s="99"/>
      <c r="Q18541" s="99"/>
      <c r="R18541" s="99"/>
      <c r="S18541" s="99"/>
      <c r="T18541" s="99"/>
      <c r="U18541" s="99"/>
      <c r="V18541" s="99"/>
      <c r="W18541" s="99"/>
      <c r="X18541" s="99"/>
      <c r="Y18541" s="99"/>
      <c r="Z18541" s="99"/>
      <c r="AA18541" s="380"/>
      <c r="AF18541" s="326"/>
    </row>
    <row r="18542" spans="1:32" x14ac:dyDescent="0.25">
      <c r="A18542" s="44" t="s">
        <v>14555</v>
      </c>
      <c r="B18542" s="44" t="s">
        <v>20343</v>
      </c>
      <c r="C18542" s="45" t="s">
        <v>14521</v>
      </c>
      <c r="D18542" s="32" t="s">
        <v>12570</v>
      </c>
      <c r="E18542" s="46">
        <v>46387</v>
      </c>
      <c r="AF18542" s="326"/>
    </row>
    <row r="18543" spans="1:32" x14ac:dyDescent="0.25">
      <c r="A18543" s="44" t="s">
        <v>8596</v>
      </c>
      <c r="B18543" s="44" t="s">
        <v>984</v>
      </c>
      <c r="C18543" s="45">
        <v>230806</v>
      </c>
      <c r="D18543" s="45" t="s">
        <v>12340</v>
      </c>
      <c r="E18543" s="45" t="s">
        <v>4380</v>
      </c>
      <c r="AF18543" s="326"/>
    </row>
    <row r="18544" spans="1:32" x14ac:dyDescent="0.3">
      <c r="A18544" s="372" t="s">
        <v>12100</v>
      </c>
      <c r="B18544" s="372" t="s">
        <v>1224</v>
      </c>
      <c r="C18544" s="125" t="s">
        <v>11961</v>
      </c>
      <c r="D18544" s="32" t="s">
        <v>20621</v>
      </c>
      <c r="E18544" s="125" t="s">
        <v>2686</v>
      </c>
      <c r="F18544" s="125" t="s">
        <v>1236</v>
      </c>
      <c r="G18544" s="125" t="s">
        <v>1236</v>
      </c>
      <c r="AF18544" s="326"/>
    </row>
    <row r="18545" spans="1:32" x14ac:dyDescent="0.25">
      <c r="A18545" s="44" t="s">
        <v>7094</v>
      </c>
      <c r="B18545" s="44" t="s">
        <v>3298</v>
      </c>
      <c r="C18545" s="45">
        <v>23010402</v>
      </c>
      <c r="D18545" s="45" t="s">
        <v>12340</v>
      </c>
      <c r="E18545" s="45" t="s">
        <v>5640</v>
      </c>
      <c r="AF18545" s="326"/>
    </row>
    <row r="18546" spans="1:32" x14ac:dyDescent="0.3">
      <c r="A18546" s="99" t="s">
        <v>14443</v>
      </c>
      <c r="B18546" s="92" t="s">
        <v>14451</v>
      </c>
      <c r="C18546" s="93" t="s">
        <v>14452</v>
      </c>
      <c r="D18546" s="93" t="s">
        <v>1250</v>
      </c>
      <c r="E18546" s="94">
        <v>47320</v>
      </c>
      <c r="F18546" s="93"/>
      <c r="G18546" s="93"/>
      <c r="H18546" s="93"/>
      <c r="I18546" s="99"/>
      <c r="J18546" s="99"/>
      <c r="K18546" s="99"/>
      <c r="L18546" s="99"/>
      <c r="M18546" s="99"/>
      <c r="N18546" s="99"/>
      <c r="O18546" s="99"/>
      <c r="P18546" s="99"/>
      <c r="Q18546" s="99"/>
      <c r="R18546" s="99"/>
      <c r="S18546" s="99"/>
      <c r="T18546" s="99"/>
      <c r="U18546" s="99"/>
      <c r="V18546" s="99"/>
      <c r="W18546" s="99"/>
      <c r="X18546" s="99"/>
      <c r="Y18546" s="99"/>
      <c r="Z18546" s="99"/>
      <c r="AA18546" s="380"/>
      <c r="AF18546" s="326"/>
    </row>
    <row r="18547" spans="1:32" x14ac:dyDescent="0.25">
      <c r="A18547" s="76" t="s">
        <v>17441</v>
      </c>
      <c r="B18547" s="44" t="s">
        <v>13124</v>
      </c>
      <c r="C18547" s="45">
        <v>4.26</v>
      </c>
      <c r="D18547" s="45" t="s">
        <v>13565</v>
      </c>
      <c r="E18547" s="46">
        <v>47787</v>
      </c>
      <c r="F18547" s="45" t="s">
        <v>1384</v>
      </c>
      <c r="G18547" s="93"/>
      <c r="H18547" s="93"/>
      <c r="I18547" s="99"/>
      <c r="J18547" s="99"/>
      <c r="K18547" s="99"/>
      <c r="L18547" s="99"/>
      <c r="M18547" s="99"/>
      <c r="N18547" s="99"/>
      <c r="O18547" s="99"/>
      <c r="P18547" s="99"/>
      <c r="Q18547" s="99"/>
      <c r="R18547" s="99"/>
      <c r="S18547" s="99"/>
      <c r="T18547" s="99"/>
      <c r="U18547" s="99"/>
      <c r="V18547" s="99"/>
      <c r="W18547" s="99"/>
      <c r="X18547" s="99"/>
      <c r="Y18547" s="99"/>
      <c r="Z18547" s="99"/>
      <c r="AF18547" s="326"/>
    </row>
    <row r="18548" spans="1:32" x14ac:dyDescent="0.25">
      <c r="A18548" s="76" t="s">
        <v>17441</v>
      </c>
      <c r="B18548" s="44" t="s">
        <v>17385</v>
      </c>
      <c r="C18548" s="45">
        <v>44.26</v>
      </c>
      <c r="D18548" s="45" t="s">
        <v>13565</v>
      </c>
      <c r="E18548" s="46">
        <v>47787</v>
      </c>
      <c r="F18548" s="45" t="s">
        <v>1384</v>
      </c>
      <c r="G18548" s="93"/>
      <c r="H18548" s="93"/>
      <c r="I18548" s="99"/>
      <c r="J18548" s="99"/>
      <c r="K18548" s="99"/>
      <c r="L18548" s="99"/>
      <c r="M18548" s="99"/>
      <c r="N18548" s="99"/>
      <c r="O18548" s="99"/>
      <c r="P18548" s="99"/>
      <c r="Q18548" s="99"/>
      <c r="R18548" s="99"/>
      <c r="S18548" s="99"/>
      <c r="T18548" s="99"/>
      <c r="U18548" s="99"/>
      <c r="V18548" s="99"/>
      <c r="W18548" s="99"/>
      <c r="X18548" s="99"/>
      <c r="Y18548" s="99"/>
      <c r="Z18548" s="99"/>
      <c r="AF18548" s="326"/>
    </row>
    <row r="18549" spans="1:32" x14ac:dyDescent="0.25">
      <c r="A18549" s="44" t="s">
        <v>17914</v>
      </c>
      <c r="B18549" s="44" t="s">
        <v>20394</v>
      </c>
      <c r="C18549" s="45" t="s">
        <v>17907</v>
      </c>
      <c r="D18549" s="32" t="s">
        <v>12570</v>
      </c>
      <c r="E18549" s="46">
        <v>46446</v>
      </c>
      <c r="AF18549" s="326"/>
    </row>
    <row r="18550" spans="1:32" x14ac:dyDescent="0.25">
      <c r="A18550" s="44" t="s">
        <v>17328</v>
      </c>
      <c r="B18550" s="44" t="s">
        <v>5447</v>
      </c>
      <c r="C18550" s="45">
        <v>250802</v>
      </c>
      <c r="D18550" s="45" t="s">
        <v>12340</v>
      </c>
      <c r="E18550" s="45" t="s">
        <v>10682</v>
      </c>
      <c r="AF18550" s="326"/>
    </row>
    <row r="18551" spans="1:32" x14ac:dyDescent="0.25">
      <c r="A18551" s="44" t="s">
        <v>17329</v>
      </c>
      <c r="B18551" s="44" t="s">
        <v>1734</v>
      </c>
      <c r="C18551" s="45">
        <v>250301</v>
      </c>
      <c r="D18551" s="45" t="s">
        <v>12340</v>
      </c>
      <c r="E18551" s="45" t="s">
        <v>5580</v>
      </c>
      <c r="AF18551" s="326"/>
    </row>
    <row r="18552" spans="1:32" x14ac:dyDescent="0.25">
      <c r="A18552" s="44" t="s">
        <v>17329</v>
      </c>
      <c r="B18552" s="44" t="s">
        <v>3598</v>
      </c>
      <c r="C18552" s="45">
        <v>250303</v>
      </c>
      <c r="D18552" s="45" t="s">
        <v>12340</v>
      </c>
      <c r="E18552" s="45" t="s">
        <v>12896</v>
      </c>
      <c r="AF18552" s="326"/>
    </row>
    <row r="18553" spans="1:32" x14ac:dyDescent="0.25">
      <c r="A18553" s="44" t="s">
        <v>17329</v>
      </c>
      <c r="B18553" s="44" t="s">
        <v>5447</v>
      </c>
      <c r="C18553" s="45">
        <v>250802</v>
      </c>
      <c r="D18553" s="45" t="s">
        <v>12340</v>
      </c>
      <c r="E18553" s="45" t="s">
        <v>10682</v>
      </c>
      <c r="AF18553" s="326"/>
    </row>
    <row r="18554" spans="1:32" x14ac:dyDescent="0.25">
      <c r="A18554" s="44" t="s">
        <v>8825</v>
      </c>
      <c r="B18554" s="44" t="s">
        <v>20338</v>
      </c>
      <c r="C18554" s="45" t="s">
        <v>8812</v>
      </c>
      <c r="D18554" s="32" t="s">
        <v>12570</v>
      </c>
      <c r="E18554" s="46">
        <v>46387</v>
      </c>
      <c r="AF18554" s="326"/>
    </row>
    <row r="18555" spans="1:32" x14ac:dyDescent="0.25">
      <c r="A18555" s="86" t="s">
        <v>14767</v>
      </c>
      <c r="B18555" s="44" t="s">
        <v>17386</v>
      </c>
      <c r="C18555" s="45">
        <v>8.26</v>
      </c>
      <c r="D18555" s="45" t="s">
        <v>13565</v>
      </c>
      <c r="E18555" s="46">
        <v>47787</v>
      </c>
      <c r="F18555" s="45"/>
      <c r="G18555" s="93"/>
      <c r="H18555" s="93"/>
      <c r="I18555" s="99"/>
      <c r="J18555" s="99"/>
      <c r="K18555" s="99"/>
      <c r="L18555" s="99"/>
      <c r="M18555" s="99"/>
      <c r="N18555" s="99"/>
      <c r="O18555" s="99"/>
      <c r="P18555" s="99"/>
      <c r="Q18555" s="99"/>
      <c r="R18555" s="99"/>
      <c r="S18555" s="99"/>
      <c r="T18555" s="99"/>
      <c r="U18555" s="99"/>
      <c r="V18555" s="99"/>
      <c r="W18555" s="99"/>
      <c r="X18555" s="99"/>
      <c r="Y18555" s="99"/>
      <c r="Z18555" s="99"/>
      <c r="AF18555" s="326"/>
    </row>
    <row r="18556" spans="1:32" x14ac:dyDescent="0.25">
      <c r="A18556" s="44" t="s">
        <v>14767</v>
      </c>
      <c r="B18556" s="44" t="s">
        <v>13127</v>
      </c>
      <c r="C18556" s="45">
        <v>13.25</v>
      </c>
      <c r="D18556" s="45" t="s">
        <v>13565</v>
      </c>
      <c r="E18556" s="46">
        <v>47664</v>
      </c>
      <c r="F18556" s="45"/>
      <c r="G18556" s="93"/>
      <c r="H18556" s="93"/>
      <c r="I18556" s="99"/>
      <c r="J18556" s="99"/>
      <c r="K18556" s="99"/>
      <c r="L18556" s="99"/>
      <c r="M18556" s="99"/>
      <c r="N18556" s="99"/>
      <c r="O18556" s="99"/>
      <c r="P18556" s="99"/>
      <c r="Q18556" s="99"/>
      <c r="R18556" s="99"/>
      <c r="S18556" s="99"/>
      <c r="T18556" s="99"/>
      <c r="U18556" s="99"/>
      <c r="V18556" s="99"/>
      <c r="W18556" s="99"/>
      <c r="X18556" s="99"/>
      <c r="Y18556" s="99"/>
      <c r="Z18556" s="99"/>
      <c r="AF18556" s="326"/>
    </row>
    <row r="18557" spans="1:32" x14ac:dyDescent="0.25">
      <c r="A18557" s="44" t="s">
        <v>14767</v>
      </c>
      <c r="B18557" s="44" t="s">
        <v>5447</v>
      </c>
      <c r="C18557" s="45">
        <v>250802</v>
      </c>
      <c r="D18557" s="45" t="s">
        <v>12340</v>
      </c>
      <c r="E18557" s="45" t="s">
        <v>10682</v>
      </c>
      <c r="AF18557" s="326"/>
    </row>
    <row r="18558" spans="1:32" x14ac:dyDescent="0.25">
      <c r="A18558" s="44" t="s">
        <v>14556</v>
      </c>
      <c r="B18558" s="44" t="s">
        <v>20343</v>
      </c>
      <c r="C18558" s="45" t="s">
        <v>14521</v>
      </c>
      <c r="D18558" s="32" t="s">
        <v>12570</v>
      </c>
      <c r="E18558" s="46">
        <v>46387</v>
      </c>
      <c r="AF18558" s="326"/>
    </row>
    <row r="18559" spans="1:32" x14ac:dyDescent="0.3">
      <c r="A18559" s="385" t="s">
        <v>60</v>
      </c>
      <c r="B18559" s="385" t="s">
        <v>1339</v>
      </c>
      <c r="C18559" s="387">
        <v>24027</v>
      </c>
      <c r="D18559" s="93" t="s">
        <v>5007</v>
      </c>
      <c r="E18559" s="388">
        <v>46507</v>
      </c>
      <c r="AF18559" s="326"/>
    </row>
    <row r="18560" spans="1:32" x14ac:dyDescent="0.3">
      <c r="A18560" s="372" t="s">
        <v>60</v>
      </c>
      <c r="B18560" s="372" t="s">
        <v>1204</v>
      </c>
      <c r="C18560" s="125" t="s">
        <v>14352</v>
      </c>
      <c r="D18560" s="32" t="s">
        <v>20621</v>
      </c>
      <c r="E18560" s="125" t="s">
        <v>13567</v>
      </c>
      <c r="F18560" s="125" t="s">
        <v>1237</v>
      </c>
      <c r="G18560" s="125" t="s">
        <v>1237</v>
      </c>
      <c r="AF18560" s="326"/>
    </row>
    <row r="18561" spans="1:32" x14ac:dyDescent="0.3">
      <c r="A18561" s="372" t="s">
        <v>60</v>
      </c>
      <c r="B18561" s="372" t="s">
        <v>5059</v>
      </c>
      <c r="C18561" s="125" t="s">
        <v>17475</v>
      </c>
      <c r="D18561" s="32" t="s">
        <v>20621</v>
      </c>
      <c r="E18561" s="125" t="s">
        <v>5246</v>
      </c>
      <c r="F18561" s="125" t="s">
        <v>1237</v>
      </c>
      <c r="G18561" s="125" t="s">
        <v>1237</v>
      </c>
      <c r="AF18561" s="326"/>
    </row>
    <row r="18562" spans="1:32" x14ac:dyDescent="0.25">
      <c r="A18562" s="44" t="s">
        <v>60</v>
      </c>
      <c r="B18562" s="44" t="s">
        <v>13137</v>
      </c>
      <c r="C18562" s="45">
        <v>16.239999999999998</v>
      </c>
      <c r="D18562" s="45" t="s">
        <v>13565</v>
      </c>
      <c r="E18562" s="46">
        <v>47299</v>
      </c>
      <c r="F18562" s="45" t="s">
        <v>1384</v>
      </c>
      <c r="G18562" s="93"/>
      <c r="H18562" s="93"/>
      <c r="I18562" s="99"/>
      <c r="J18562" s="99"/>
      <c r="K18562" s="99"/>
      <c r="L18562" s="99"/>
      <c r="M18562" s="99"/>
      <c r="N18562" s="99"/>
      <c r="O18562" s="99"/>
      <c r="P18562" s="99"/>
      <c r="Q18562" s="99"/>
      <c r="R18562" s="99"/>
      <c r="S18562" s="99"/>
      <c r="T18562" s="99"/>
      <c r="U18562" s="99"/>
      <c r="V18562" s="99"/>
      <c r="W18562" s="99"/>
      <c r="X18562" s="99"/>
      <c r="Y18562" s="99"/>
      <c r="Z18562" s="99"/>
      <c r="AF18562" s="326"/>
    </row>
    <row r="18563" spans="1:32" x14ac:dyDescent="0.25">
      <c r="A18563" s="44" t="s">
        <v>60</v>
      </c>
      <c r="B18563" s="44" t="s">
        <v>20353</v>
      </c>
      <c r="C18563" s="45" t="s">
        <v>20354</v>
      </c>
      <c r="D18563" s="32" t="s">
        <v>12570</v>
      </c>
      <c r="E18563" s="46">
        <v>46507</v>
      </c>
      <c r="AF18563" s="326"/>
    </row>
    <row r="18564" spans="1:32" x14ac:dyDescent="0.25">
      <c r="A18564" s="44" t="s">
        <v>60</v>
      </c>
      <c r="B18564" s="44" t="s">
        <v>6851</v>
      </c>
      <c r="C18564" s="45" t="s">
        <v>6865</v>
      </c>
      <c r="D18564" s="46" t="s">
        <v>13037</v>
      </c>
      <c r="E18564" s="46">
        <v>46441</v>
      </c>
      <c r="AF18564" s="326"/>
    </row>
    <row r="18565" spans="1:32" x14ac:dyDescent="0.25">
      <c r="A18565" s="44" t="s">
        <v>12640</v>
      </c>
      <c r="B18565" s="44" t="s">
        <v>20343</v>
      </c>
      <c r="C18565" s="45" t="s">
        <v>12601</v>
      </c>
      <c r="D18565" s="32" t="s">
        <v>12570</v>
      </c>
      <c r="E18565" s="46">
        <v>46387</v>
      </c>
      <c r="AF18565" s="326"/>
    </row>
    <row r="18566" spans="1:32" x14ac:dyDescent="0.25">
      <c r="A18566" s="57" t="s">
        <v>3735</v>
      </c>
      <c r="B18566" s="92" t="s">
        <v>3862</v>
      </c>
      <c r="C18566" s="93" t="s">
        <v>3860</v>
      </c>
      <c r="D18566" s="93" t="s">
        <v>3861</v>
      </c>
      <c r="E18566" s="94">
        <v>46203</v>
      </c>
      <c r="F18566" s="93"/>
      <c r="G18566" s="93"/>
      <c r="H18566" s="93"/>
      <c r="I18566" s="99"/>
      <c r="J18566" s="99"/>
      <c r="K18566" s="99"/>
      <c r="L18566" s="44"/>
      <c r="M18566" s="44"/>
      <c r="N18566" s="99"/>
      <c r="O18566" s="99"/>
      <c r="P18566" s="99"/>
      <c r="Q18566" s="99"/>
      <c r="R18566" s="99"/>
      <c r="S18566" s="99"/>
      <c r="T18566" s="99"/>
      <c r="U18566" s="99"/>
      <c r="V18566" s="99"/>
      <c r="W18566" s="99"/>
      <c r="X18566" s="99"/>
      <c r="Y18566" s="99"/>
      <c r="Z18566" s="99"/>
      <c r="AA18566" s="380"/>
      <c r="AF18566" s="326"/>
    </row>
    <row r="18567" spans="1:32" x14ac:dyDescent="0.25">
      <c r="A18567" s="44" t="s">
        <v>12325</v>
      </c>
      <c r="B18567" s="44" t="s">
        <v>980</v>
      </c>
      <c r="C18567" s="45">
        <v>260103</v>
      </c>
      <c r="D18567" s="45" t="s">
        <v>12340</v>
      </c>
      <c r="E18567" s="45" t="s">
        <v>8976</v>
      </c>
      <c r="AF18567" s="326"/>
    </row>
    <row r="18568" spans="1:32" x14ac:dyDescent="0.25">
      <c r="A18568" s="44" t="s">
        <v>12325</v>
      </c>
      <c r="B18568" s="44" t="s">
        <v>4482</v>
      </c>
      <c r="C18568" s="45">
        <v>240906</v>
      </c>
      <c r="D18568" s="45" t="s">
        <v>12340</v>
      </c>
      <c r="E18568" s="45" t="s">
        <v>5075</v>
      </c>
      <c r="AF18568" s="326"/>
    </row>
    <row r="18569" spans="1:32" x14ac:dyDescent="0.25">
      <c r="A18569" s="44" t="s">
        <v>91</v>
      </c>
      <c r="B18569" s="44" t="s">
        <v>154</v>
      </c>
      <c r="C18569" s="45" t="s">
        <v>6866</v>
      </c>
      <c r="D18569" s="46" t="s">
        <v>13037</v>
      </c>
      <c r="E18569" s="46">
        <v>46441</v>
      </c>
      <c r="AF18569" s="326"/>
    </row>
    <row r="18570" spans="1:32" x14ac:dyDescent="0.25">
      <c r="A18570" s="44" t="s">
        <v>91</v>
      </c>
      <c r="B18570" s="44" t="s">
        <v>154</v>
      </c>
      <c r="C18570" s="45" t="s">
        <v>6866</v>
      </c>
      <c r="D18570" s="46" t="s">
        <v>13037</v>
      </c>
      <c r="E18570" s="46">
        <v>46441</v>
      </c>
      <c r="AF18570" s="326"/>
    </row>
    <row r="18571" spans="1:32" x14ac:dyDescent="0.25">
      <c r="A18571" s="44" t="s">
        <v>91</v>
      </c>
      <c r="B18571" s="44" t="s">
        <v>154</v>
      </c>
      <c r="C18571" s="45" t="s">
        <v>15828</v>
      </c>
      <c r="D18571" s="46" t="s">
        <v>13037</v>
      </c>
      <c r="E18571" s="46">
        <v>46218</v>
      </c>
      <c r="AF18571" s="326"/>
    </row>
    <row r="18572" spans="1:32" x14ac:dyDescent="0.25">
      <c r="A18572" s="368" t="s">
        <v>15340</v>
      </c>
      <c r="B18572" s="256" t="s">
        <v>5955</v>
      </c>
      <c r="C18572" s="53" t="s">
        <v>15449</v>
      </c>
      <c r="D18572" s="93" t="s">
        <v>5891</v>
      </c>
      <c r="E18572" s="257">
        <v>47658</v>
      </c>
      <c r="F18572" s="93"/>
      <c r="G18572" s="93"/>
      <c r="H18572" s="93"/>
      <c r="I18572" s="99"/>
      <c r="J18572" s="99"/>
      <c r="K18572" s="99"/>
      <c r="L18572" s="99"/>
      <c r="M18572" s="99"/>
      <c r="N18572" s="99"/>
      <c r="O18572" s="99"/>
      <c r="P18572" s="99"/>
      <c r="Q18572" s="99"/>
      <c r="R18572" s="99"/>
      <c r="S18572" s="99"/>
      <c r="T18572" s="99"/>
      <c r="U18572" s="99"/>
      <c r="V18572" s="99"/>
      <c r="W18572" s="99"/>
      <c r="X18572" s="99"/>
      <c r="Y18572" s="99"/>
      <c r="Z18572" s="99"/>
      <c r="AF18572" s="326"/>
    </row>
    <row r="18573" spans="1:32" x14ac:dyDescent="0.25">
      <c r="A18573" s="76" t="s">
        <v>17442</v>
      </c>
      <c r="B18573" s="44" t="s">
        <v>13160</v>
      </c>
      <c r="C18573" s="45">
        <v>6.26</v>
      </c>
      <c r="D18573" s="45" t="s">
        <v>13565</v>
      </c>
      <c r="E18573" s="46">
        <v>47787</v>
      </c>
      <c r="F18573" s="45"/>
      <c r="G18573" s="93"/>
      <c r="H18573" s="93"/>
      <c r="I18573" s="99"/>
      <c r="J18573" s="99"/>
      <c r="K18573" s="99"/>
      <c r="L18573" s="99"/>
      <c r="M18573" s="99"/>
      <c r="N18573" s="99"/>
      <c r="O18573" s="99"/>
      <c r="P18573" s="99"/>
      <c r="Q18573" s="99"/>
      <c r="R18573" s="99"/>
      <c r="S18573" s="99"/>
      <c r="T18573" s="99"/>
      <c r="U18573" s="99"/>
      <c r="V18573" s="99"/>
      <c r="W18573" s="99"/>
      <c r="X18573" s="99"/>
      <c r="Y18573" s="99"/>
      <c r="Z18573" s="99"/>
      <c r="AF18573" s="326"/>
    </row>
    <row r="18574" spans="1:32" x14ac:dyDescent="0.25">
      <c r="A18574" s="256" t="s">
        <v>9217</v>
      </c>
      <c r="B18574" s="256" t="s">
        <v>9158</v>
      </c>
      <c r="C18574" s="53" t="s">
        <v>9292</v>
      </c>
      <c r="D18574" s="93" t="s">
        <v>5891</v>
      </c>
      <c r="E18574" s="257">
        <v>47059</v>
      </c>
      <c r="F18574" s="93"/>
      <c r="G18574" s="93"/>
      <c r="H18574" s="93"/>
      <c r="I18574" s="99"/>
      <c r="J18574" s="99"/>
      <c r="K18574" s="99"/>
      <c r="L18574" s="99"/>
      <c r="M18574" s="99"/>
      <c r="N18574" s="99"/>
      <c r="O18574" s="99"/>
      <c r="P18574" s="99"/>
      <c r="Q18574" s="99"/>
      <c r="R18574" s="99"/>
      <c r="S18574" s="99"/>
      <c r="T18574" s="99"/>
      <c r="U18574" s="99"/>
      <c r="V18574" s="99"/>
      <c r="W18574" s="99"/>
      <c r="X18574" s="99"/>
      <c r="Y18574" s="99"/>
      <c r="Z18574" s="99"/>
      <c r="AF18574" s="326"/>
    </row>
    <row r="18575" spans="1:32" x14ac:dyDescent="0.25">
      <c r="A18575" s="44" t="s">
        <v>4119</v>
      </c>
      <c r="B18575" s="44" t="s">
        <v>20342</v>
      </c>
      <c r="C18575" s="45" t="s">
        <v>10493</v>
      </c>
      <c r="D18575" s="32" t="s">
        <v>12570</v>
      </c>
      <c r="E18575" s="46">
        <v>46387</v>
      </c>
      <c r="AF18575" s="326"/>
    </row>
    <row r="18576" spans="1:32" x14ac:dyDescent="0.25">
      <c r="A18576" s="44" t="s">
        <v>5821</v>
      </c>
      <c r="B18576" s="44" t="s">
        <v>20375</v>
      </c>
      <c r="C18576" s="45" t="s">
        <v>10093</v>
      </c>
      <c r="D18576" s="32" t="s">
        <v>12570</v>
      </c>
      <c r="E18576" s="46">
        <v>46507</v>
      </c>
      <c r="AF18576" s="326"/>
    </row>
    <row r="18577" spans="1:32" x14ac:dyDescent="0.25">
      <c r="A18577" s="44" t="s">
        <v>11771</v>
      </c>
      <c r="B18577" s="44" t="s">
        <v>10020</v>
      </c>
      <c r="C18577" s="45">
        <v>24010401</v>
      </c>
      <c r="D18577" s="45" t="s">
        <v>12340</v>
      </c>
      <c r="E18577" s="45" t="s">
        <v>10021</v>
      </c>
      <c r="AF18577" s="326"/>
    </row>
    <row r="18578" spans="1:32" x14ac:dyDescent="0.25">
      <c r="A18578" s="44" t="s">
        <v>3909</v>
      </c>
      <c r="B18578" s="92" t="s">
        <v>3574</v>
      </c>
      <c r="C18578" s="93" t="s">
        <v>8458</v>
      </c>
      <c r="D18578" s="93" t="s">
        <v>1250</v>
      </c>
      <c r="E18578" s="94">
        <v>46496</v>
      </c>
      <c r="F18578" s="93"/>
      <c r="G18578" s="93"/>
      <c r="H18578" s="93"/>
      <c r="I18578" s="99"/>
      <c r="J18578" s="99"/>
      <c r="K18578" s="99"/>
      <c r="L18578" s="44"/>
      <c r="M18578" s="44"/>
      <c r="N18578" s="99"/>
      <c r="O18578" s="99"/>
      <c r="P18578" s="99"/>
      <c r="Q18578" s="99"/>
      <c r="R18578" s="99"/>
      <c r="S18578" s="99"/>
      <c r="T18578" s="99"/>
      <c r="U18578" s="99"/>
      <c r="V18578" s="99"/>
      <c r="W18578" s="99"/>
      <c r="X18578" s="99"/>
      <c r="Y18578" s="99"/>
      <c r="Z18578" s="99"/>
      <c r="AF18578" s="326"/>
    </row>
    <row r="18579" spans="1:32" x14ac:dyDescent="0.3">
      <c r="A18579" s="372" t="s">
        <v>12101</v>
      </c>
      <c r="B18579" s="372" t="s">
        <v>12354</v>
      </c>
      <c r="C18579" s="125" t="s">
        <v>12187</v>
      </c>
      <c r="D18579" s="32" t="s">
        <v>20621</v>
      </c>
      <c r="E18579" s="125" t="s">
        <v>5239</v>
      </c>
      <c r="F18579" s="125" t="s">
        <v>1236</v>
      </c>
      <c r="G18579" s="125" t="s">
        <v>1237</v>
      </c>
      <c r="AF18579" s="326"/>
    </row>
    <row r="18580" spans="1:32" x14ac:dyDescent="0.3">
      <c r="A18580" s="372" t="s">
        <v>431</v>
      </c>
      <c r="B18580" s="372" t="s">
        <v>1219</v>
      </c>
      <c r="C18580" s="125" t="s">
        <v>9359</v>
      </c>
      <c r="D18580" s="32" t="s">
        <v>20621</v>
      </c>
      <c r="E18580" s="125" t="s">
        <v>9349</v>
      </c>
      <c r="F18580" s="125" t="s">
        <v>1236</v>
      </c>
      <c r="G18580" s="125" t="s">
        <v>1237</v>
      </c>
      <c r="AF18580" s="326"/>
    </row>
    <row r="18581" spans="1:32" x14ac:dyDescent="0.25">
      <c r="A18581" s="44" t="s">
        <v>14620</v>
      </c>
      <c r="B18581" s="44" t="s">
        <v>20376</v>
      </c>
      <c r="C18581" s="45" t="s">
        <v>14616</v>
      </c>
      <c r="D18581" s="32" t="s">
        <v>12570</v>
      </c>
      <c r="E18581" s="46">
        <v>46507</v>
      </c>
      <c r="AF18581" s="326"/>
    </row>
    <row r="18582" spans="1:32" x14ac:dyDescent="0.25">
      <c r="A18582" s="44" t="s">
        <v>19937</v>
      </c>
      <c r="B18582" s="44" t="s">
        <v>5639</v>
      </c>
      <c r="C18582" s="45">
        <v>26010401</v>
      </c>
      <c r="D18582" s="45" t="s">
        <v>12340</v>
      </c>
      <c r="E18582" s="45" t="s">
        <v>18836</v>
      </c>
      <c r="AF18582" s="326"/>
    </row>
    <row r="18583" spans="1:32" x14ac:dyDescent="0.25">
      <c r="A18583" s="44" t="s">
        <v>1591</v>
      </c>
      <c r="B18583" s="44" t="s">
        <v>5288</v>
      </c>
      <c r="C18583" s="45" t="s">
        <v>10643</v>
      </c>
      <c r="D18583" s="45" t="s">
        <v>12177</v>
      </c>
      <c r="E18583" s="45" t="s">
        <v>12902</v>
      </c>
      <c r="F18583" s="93"/>
      <c r="G18583" s="93"/>
      <c r="H18583" s="93"/>
      <c r="I18583" s="99"/>
      <c r="J18583" s="99"/>
      <c r="K18583" s="99"/>
      <c r="L18583" s="99"/>
      <c r="M18583" s="99"/>
      <c r="N18583" s="99"/>
      <c r="O18583" s="99"/>
      <c r="P18583" s="99"/>
      <c r="Q18583" s="99"/>
      <c r="R18583" s="99"/>
      <c r="S18583" s="99"/>
      <c r="T18583" s="99"/>
      <c r="U18583" s="99"/>
      <c r="V18583" s="99"/>
      <c r="W18583" s="99"/>
      <c r="X18583" s="99"/>
      <c r="Y18583" s="99"/>
      <c r="Z18583" s="99"/>
      <c r="AF18583" s="326"/>
    </row>
    <row r="18584" spans="1:32" x14ac:dyDescent="0.25">
      <c r="A18584" s="44" t="s">
        <v>1591</v>
      </c>
      <c r="B18584" s="44" t="s">
        <v>5288</v>
      </c>
      <c r="C18584" s="45" t="s">
        <v>10643</v>
      </c>
      <c r="D18584" s="93" t="s">
        <v>18817</v>
      </c>
      <c r="E18584" s="45" t="s">
        <v>12902</v>
      </c>
      <c r="F18584" s="379"/>
      <c r="G18584" s="379"/>
      <c r="H18584" s="379"/>
      <c r="I18584" s="380"/>
      <c r="J18584" s="380"/>
      <c r="K18584" s="380"/>
      <c r="L18584" s="380"/>
      <c r="M18584" s="380"/>
      <c r="N18584" s="380"/>
      <c r="O18584" s="380"/>
      <c r="P18584" s="380"/>
      <c r="Q18584" s="380"/>
      <c r="R18584" s="380"/>
      <c r="S18584" s="380"/>
      <c r="T18584" s="380"/>
      <c r="U18584" s="380"/>
      <c r="V18584" s="380"/>
      <c r="W18584" s="380"/>
      <c r="X18584" s="380"/>
      <c r="Y18584" s="380"/>
      <c r="Z18584" s="380"/>
      <c r="AA18584" s="380"/>
      <c r="AF18584" s="326"/>
    </row>
    <row r="18585" spans="1:32" x14ac:dyDescent="0.25">
      <c r="A18585" s="44" t="s">
        <v>1591</v>
      </c>
      <c r="B18585" s="44" t="s">
        <v>5288</v>
      </c>
      <c r="C18585" s="45" t="s">
        <v>10643</v>
      </c>
      <c r="D18585" s="45" t="s">
        <v>10697</v>
      </c>
      <c r="E18585" s="45" t="s">
        <v>5290</v>
      </c>
      <c r="F18585" s="93"/>
      <c r="G18585" s="93"/>
      <c r="H18585" s="93"/>
      <c r="I18585" s="99"/>
      <c r="J18585" s="99"/>
      <c r="K18585" s="99"/>
      <c r="L18585" s="44"/>
      <c r="M18585" s="44"/>
      <c r="N18585" s="99"/>
      <c r="O18585" s="99"/>
      <c r="P18585" s="99"/>
      <c r="Q18585" s="99"/>
      <c r="R18585" s="99"/>
      <c r="S18585" s="99"/>
      <c r="T18585" s="99"/>
      <c r="U18585" s="99"/>
      <c r="V18585" s="99"/>
      <c r="W18585" s="99"/>
      <c r="X18585" s="99"/>
      <c r="Y18585" s="99"/>
      <c r="Z18585" s="99"/>
      <c r="AF18585" s="326"/>
    </row>
    <row r="18586" spans="1:32" x14ac:dyDescent="0.25">
      <c r="A18586" s="44" t="s">
        <v>19938</v>
      </c>
      <c r="B18586" s="44" t="s">
        <v>3597</v>
      </c>
      <c r="C18586" s="45">
        <v>250503</v>
      </c>
      <c r="D18586" s="45" t="s">
        <v>12340</v>
      </c>
      <c r="E18586" s="45" t="s">
        <v>16904</v>
      </c>
      <c r="AF18586" s="326"/>
    </row>
    <row r="18587" spans="1:32" x14ac:dyDescent="0.25">
      <c r="A18587" s="44" t="s">
        <v>19938</v>
      </c>
      <c r="B18587" s="44" t="s">
        <v>10020</v>
      </c>
      <c r="C18587" s="45">
        <v>24010401</v>
      </c>
      <c r="D18587" s="45" t="s">
        <v>12340</v>
      </c>
      <c r="E18587" s="45" t="s">
        <v>10021</v>
      </c>
      <c r="AF18587" s="326"/>
    </row>
    <row r="18588" spans="1:32" x14ac:dyDescent="0.25">
      <c r="A18588" s="256" t="s">
        <v>15341</v>
      </c>
      <c r="B18588" s="256" t="s">
        <v>15252</v>
      </c>
      <c r="C18588" s="53" t="s">
        <v>15450</v>
      </c>
      <c r="D18588" s="93" t="s">
        <v>5891</v>
      </c>
      <c r="E18588" s="257">
        <v>47273</v>
      </c>
      <c r="F18588" s="93"/>
      <c r="G18588" s="93"/>
      <c r="H18588" s="93"/>
      <c r="I18588" s="99"/>
      <c r="J18588" s="99"/>
      <c r="K18588" s="99"/>
      <c r="L18588" s="99"/>
      <c r="M18588" s="99"/>
      <c r="N18588" s="99"/>
      <c r="O18588" s="99"/>
      <c r="P18588" s="99"/>
      <c r="Q18588" s="99"/>
      <c r="R18588" s="99"/>
      <c r="S18588" s="99"/>
      <c r="T18588" s="99"/>
      <c r="U18588" s="99"/>
      <c r="V18588" s="99"/>
      <c r="W18588" s="99"/>
      <c r="X18588" s="99"/>
      <c r="Y18588" s="99"/>
      <c r="Z18588" s="99"/>
      <c r="AF18588" s="326"/>
    </row>
    <row r="18589" spans="1:32" x14ac:dyDescent="0.25">
      <c r="A18589" s="99" t="s">
        <v>4070</v>
      </c>
      <c r="B18589" s="92" t="s">
        <v>2570</v>
      </c>
      <c r="C18589" s="146" t="s">
        <v>4071</v>
      </c>
      <c r="D18589" s="146" t="s">
        <v>1788</v>
      </c>
      <c r="E18589" s="107">
        <v>45128</v>
      </c>
      <c r="F18589" s="93"/>
      <c r="G18589" s="93"/>
      <c r="H18589" s="93"/>
      <c r="I18589" s="99"/>
      <c r="J18589" s="99"/>
      <c r="K18589" s="99"/>
      <c r="L18589" s="44"/>
      <c r="M18589" s="44"/>
      <c r="N18589" s="99"/>
      <c r="O18589" s="99"/>
      <c r="P18589" s="99"/>
      <c r="Q18589" s="99"/>
      <c r="R18589" s="99"/>
      <c r="S18589" s="99"/>
      <c r="T18589" s="99"/>
      <c r="U18589" s="99"/>
      <c r="V18589" s="99"/>
      <c r="W18589" s="99"/>
      <c r="X18589" s="99"/>
      <c r="Y18589" s="99"/>
      <c r="Z18589" s="99"/>
      <c r="AF18589" s="326"/>
    </row>
    <row r="18590" spans="1:32" x14ac:dyDescent="0.25">
      <c r="A18590" s="256" t="s">
        <v>15342</v>
      </c>
      <c r="B18590" s="256" t="s">
        <v>5955</v>
      </c>
      <c r="C18590" s="167" t="s">
        <v>5956</v>
      </c>
      <c r="D18590" s="146" t="s">
        <v>5891</v>
      </c>
      <c r="E18590" s="66">
        <v>45832</v>
      </c>
      <c r="F18590" s="93"/>
      <c r="G18590" s="93"/>
      <c r="H18590" s="93"/>
      <c r="I18590" s="99"/>
      <c r="J18590" s="99"/>
      <c r="K18590" s="99"/>
      <c r="L18590" s="99"/>
      <c r="M18590" s="99"/>
      <c r="N18590" s="99"/>
      <c r="O18590" s="99"/>
      <c r="P18590" s="99"/>
      <c r="Q18590" s="99"/>
      <c r="R18590" s="99"/>
      <c r="S18590" s="99"/>
      <c r="T18590" s="99"/>
      <c r="U18590" s="99"/>
      <c r="V18590" s="99"/>
      <c r="W18590" s="99"/>
      <c r="X18590" s="99"/>
      <c r="Y18590" s="99"/>
      <c r="Z18590" s="99"/>
      <c r="AF18590" s="326"/>
    </row>
    <row r="18591" spans="1:32" x14ac:dyDescent="0.25">
      <c r="A18591" s="256" t="s">
        <v>15342</v>
      </c>
      <c r="B18591" s="256" t="s">
        <v>5955</v>
      </c>
      <c r="C18591" s="53" t="s">
        <v>15451</v>
      </c>
      <c r="D18591" s="93" t="s">
        <v>5891</v>
      </c>
      <c r="E18591" s="257">
        <v>47658</v>
      </c>
      <c r="F18591" s="93"/>
      <c r="G18591" s="93"/>
      <c r="H18591" s="93"/>
      <c r="I18591" s="99"/>
      <c r="J18591" s="99"/>
      <c r="K18591" s="99"/>
      <c r="L18591" s="99"/>
      <c r="M18591" s="99"/>
      <c r="N18591" s="99"/>
      <c r="O18591" s="99"/>
      <c r="P18591" s="99"/>
      <c r="Q18591" s="99"/>
      <c r="R18591" s="99"/>
      <c r="S18591" s="99"/>
      <c r="T18591" s="99"/>
      <c r="U18591" s="99"/>
      <c r="V18591" s="99"/>
      <c r="W18591" s="99"/>
      <c r="X18591" s="99"/>
      <c r="Y18591" s="99"/>
      <c r="Z18591" s="99"/>
      <c r="AF18591" s="326"/>
    </row>
    <row r="18592" spans="1:32" x14ac:dyDescent="0.3">
      <c r="A18592" s="372" t="s">
        <v>1657</v>
      </c>
      <c r="B18592" s="372" t="s">
        <v>1660</v>
      </c>
      <c r="C18592" s="125" t="s">
        <v>14425</v>
      </c>
      <c r="D18592" s="32" t="s">
        <v>20621</v>
      </c>
      <c r="E18592" s="125" t="s">
        <v>12895</v>
      </c>
      <c r="F18592" s="125" t="s">
        <v>1236</v>
      </c>
      <c r="G18592" s="125" t="s">
        <v>1237</v>
      </c>
      <c r="AF18592" s="326"/>
    </row>
    <row r="18593" spans="1:32" x14ac:dyDescent="0.25">
      <c r="A18593" s="76" t="s">
        <v>1657</v>
      </c>
      <c r="B18593" s="131" t="s">
        <v>2570</v>
      </c>
      <c r="C18593" s="146" t="s">
        <v>4071</v>
      </c>
      <c r="D18593" s="146" t="s">
        <v>1788</v>
      </c>
      <c r="E18593" s="107">
        <v>45128</v>
      </c>
      <c r="F18593" s="93"/>
      <c r="G18593" s="93"/>
      <c r="H18593" s="93"/>
      <c r="I18593" s="99"/>
      <c r="J18593" s="99"/>
      <c r="K18593" s="99"/>
      <c r="L18593" s="44"/>
      <c r="M18593" s="44"/>
      <c r="N18593" s="99"/>
      <c r="O18593" s="99"/>
      <c r="P18593" s="99"/>
      <c r="Q18593" s="99"/>
      <c r="R18593" s="99"/>
      <c r="S18593" s="99"/>
      <c r="T18593" s="99"/>
      <c r="U18593" s="99"/>
      <c r="V18593" s="99"/>
      <c r="W18593" s="99"/>
      <c r="X18593" s="99"/>
      <c r="Y18593" s="99"/>
      <c r="Z18593" s="99"/>
      <c r="AF18593" s="326"/>
    </row>
    <row r="18594" spans="1:32" x14ac:dyDescent="0.25">
      <c r="A18594" s="44" t="s">
        <v>1657</v>
      </c>
      <c r="B18594" s="44" t="s">
        <v>11251</v>
      </c>
      <c r="C18594" s="45" t="s">
        <v>11269</v>
      </c>
      <c r="D18594" s="46" t="s">
        <v>13037</v>
      </c>
      <c r="E18594" s="46">
        <v>46231</v>
      </c>
      <c r="AF18594" s="326"/>
    </row>
    <row r="18595" spans="1:32" x14ac:dyDescent="0.25">
      <c r="A18595" s="44" t="s">
        <v>8030</v>
      </c>
      <c r="B18595" s="44" t="s">
        <v>4578</v>
      </c>
      <c r="C18595" s="45" t="s">
        <v>4744</v>
      </c>
      <c r="D18595" s="45" t="s">
        <v>12177</v>
      </c>
      <c r="E18595" s="45" t="s">
        <v>2628</v>
      </c>
      <c r="F18595" s="93"/>
      <c r="G18595" s="93"/>
      <c r="H18595" s="93"/>
      <c r="I18595" s="99"/>
      <c r="J18595" s="99"/>
      <c r="K18595" s="99"/>
      <c r="L18595" s="99"/>
      <c r="M18595" s="99"/>
      <c r="N18595" s="99"/>
      <c r="O18595" s="99"/>
      <c r="P18595" s="99"/>
      <c r="Q18595" s="99"/>
      <c r="R18595" s="99"/>
      <c r="S18595" s="99"/>
      <c r="T18595" s="99"/>
      <c r="U18595" s="99"/>
      <c r="V18595" s="99"/>
      <c r="W18595" s="99"/>
      <c r="X18595" s="99"/>
      <c r="Y18595" s="99"/>
      <c r="Z18595" s="99"/>
      <c r="AF18595" s="326"/>
    </row>
    <row r="18596" spans="1:32" x14ac:dyDescent="0.25">
      <c r="A18596" s="44" t="s">
        <v>8030</v>
      </c>
      <c r="B18596" s="44" t="s">
        <v>4578</v>
      </c>
      <c r="C18596" s="45" t="s">
        <v>4744</v>
      </c>
      <c r="D18596" s="93" t="s">
        <v>18817</v>
      </c>
      <c r="E18596" s="45" t="s">
        <v>2628</v>
      </c>
      <c r="F18596" s="379"/>
      <c r="G18596" s="379"/>
      <c r="H18596" s="379"/>
      <c r="I18596" s="380"/>
      <c r="J18596" s="380"/>
      <c r="K18596" s="380"/>
      <c r="L18596" s="380"/>
      <c r="M18596" s="380"/>
      <c r="N18596" s="380"/>
      <c r="O18596" s="380"/>
      <c r="P18596" s="380"/>
      <c r="Q18596" s="380"/>
      <c r="R18596" s="380"/>
      <c r="S18596" s="380"/>
      <c r="T18596" s="380"/>
      <c r="U18596" s="380"/>
      <c r="V18596" s="380"/>
      <c r="W18596" s="380"/>
      <c r="X18596" s="380"/>
      <c r="Y18596" s="380"/>
      <c r="Z18596" s="380"/>
      <c r="AA18596" s="380"/>
      <c r="AF18596" s="326"/>
    </row>
    <row r="18597" spans="1:32" x14ac:dyDescent="0.25">
      <c r="A18597" s="44" t="s">
        <v>8030</v>
      </c>
      <c r="B18597" s="44" t="s">
        <v>18676</v>
      </c>
      <c r="C18597" s="45" t="s">
        <v>18773</v>
      </c>
      <c r="D18597" s="93" t="s">
        <v>18817</v>
      </c>
      <c r="E18597" s="45" t="s">
        <v>10638</v>
      </c>
      <c r="F18597" s="379"/>
      <c r="G18597" s="379"/>
      <c r="H18597" s="379"/>
      <c r="I18597" s="380"/>
      <c r="J18597" s="380"/>
      <c r="K18597" s="380"/>
      <c r="L18597" s="380"/>
      <c r="M18597" s="380"/>
      <c r="N18597" s="380"/>
      <c r="O18597" s="380"/>
      <c r="P18597" s="380"/>
      <c r="Q18597" s="380"/>
      <c r="R18597" s="380"/>
      <c r="S18597" s="380"/>
      <c r="T18597" s="380"/>
      <c r="U18597" s="380"/>
      <c r="V18597" s="380"/>
      <c r="W18597" s="380"/>
      <c r="X18597" s="380"/>
      <c r="Y18597" s="380"/>
      <c r="Z18597" s="380"/>
      <c r="AA18597" s="380"/>
      <c r="AF18597" s="326"/>
    </row>
    <row r="18598" spans="1:32" x14ac:dyDescent="0.25">
      <c r="A18598" s="44" t="s">
        <v>1658</v>
      </c>
      <c r="B18598" s="92" t="s">
        <v>10390</v>
      </c>
      <c r="C18598" s="56" t="s">
        <v>10120</v>
      </c>
      <c r="D18598" s="146" t="s">
        <v>10389</v>
      </c>
      <c r="E18598" s="107">
        <v>45838</v>
      </c>
      <c r="F18598" s="93"/>
      <c r="G18598" s="93"/>
      <c r="H18598" s="93"/>
      <c r="I18598" s="99"/>
      <c r="J18598" s="99"/>
      <c r="K18598" s="99"/>
      <c r="L18598" s="44"/>
      <c r="M18598" s="44"/>
      <c r="N18598" s="99"/>
      <c r="O18598" s="99"/>
      <c r="P18598" s="99"/>
      <c r="Q18598" s="99"/>
      <c r="R18598" s="99"/>
      <c r="S18598" s="99"/>
      <c r="T18598" s="99"/>
      <c r="U18598" s="99"/>
      <c r="V18598" s="99"/>
      <c r="W18598" s="99"/>
      <c r="X18598" s="99"/>
      <c r="Y18598" s="99"/>
      <c r="Z18598" s="99"/>
      <c r="AF18598" s="326"/>
    </row>
    <row r="18599" spans="1:32" x14ac:dyDescent="0.25">
      <c r="A18599" s="99" t="s">
        <v>1658</v>
      </c>
      <c r="B18599" s="99" t="s">
        <v>6685</v>
      </c>
      <c r="C18599" s="93" t="s">
        <v>6693</v>
      </c>
      <c r="D18599" s="93" t="s">
        <v>1250</v>
      </c>
      <c r="E18599" s="94">
        <v>46439</v>
      </c>
      <c r="F18599" s="93"/>
      <c r="G18599" s="93"/>
      <c r="H18599" s="93" t="s">
        <v>1857</v>
      </c>
      <c r="I18599" s="99"/>
      <c r="J18599" s="99"/>
      <c r="K18599" s="99"/>
      <c r="L18599" s="44"/>
      <c r="M18599" s="44"/>
      <c r="N18599" s="99"/>
      <c r="O18599" s="99"/>
      <c r="P18599" s="99"/>
      <c r="Q18599" s="99"/>
      <c r="R18599" s="99"/>
      <c r="S18599" s="99"/>
      <c r="T18599" s="99"/>
      <c r="U18599" s="99"/>
      <c r="V18599" s="99"/>
      <c r="W18599" s="99"/>
      <c r="X18599" s="99"/>
      <c r="Y18599" s="99"/>
      <c r="Z18599" s="99"/>
      <c r="AF18599" s="326"/>
    </row>
    <row r="18600" spans="1:32" x14ac:dyDescent="0.25">
      <c r="A18600" s="44" t="s">
        <v>1658</v>
      </c>
      <c r="B18600" s="44" t="s">
        <v>1612</v>
      </c>
      <c r="C18600" s="45" t="s">
        <v>2298</v>
      </c>
      <c r="D18600" s="45" t="s">
        <v>12177</v>
      </c>
      <c r="E18600" s="45" t="s">
        <v>2628</v>
      </c>
      <c r="F18600" s="93"/>
      <c r="G18600" s="93"/>
      <c r="H18600" s="93"/>
      <c r="I18600" s="99"/>
      <c r="J18600" s="99"/>
      <c r="K18600" s="99"/>
      <c r="L18600" s="99"/>
      <c r="M18600" s="99"/>
      <c r="N18600" s="99"/>
      <c r="O18600" s="99"/>
      <c r="P18600" s="99"/>
      <c r="Q18600" s="99"/>
      <c r="R18600" s="99"/>
      <c r="S18600" s="99"/>
      <c r="T18600" s="99"/>
      <c r="U18600" s="99"/>
      <c r="V18600" s="99"/>
      <c r="W18600" s="99"/>
      <c r="X18600" s="99"/>
      <c r="Y18600" s="99"/>
      <c r="Z18600" s="99"/>
      <c r="AF18600" s="326"/>
    </row>
    <row r="18601" spans="1:32" x14ac:dyDescent="0.25">
      <c r="A18601" s="44" t="s">
        <v>1658</v>
      </c>
      <c r="B18601" s="44" t="s">
        <v>1626</v>
      </c>
      <c r="C18601" s="45" t="s">
        <v>2683</v>
      </c>
      <c r="D18601" s="45" t="s">
        <v>12177</v>
      </c>
      <c r="E18601" s="45" t="s">
        <v>9349</v>
      </c>
      <c r="F18601" s="93"/>
      <c r="G18601" s="93"/>
      <c r="H18601" s="93"/>
      <c r="I18601" s="99"/>
      <c r="J18601" s="99"/>
      <c r="K18601" s="99"/>
      <c r="L18601" s="99"/>
      <c r="M18601" s="99"/>
      <c r="N18601" s="99"/>
      <c r="O18601" s="99"/>
      <c r="P18601" s="99"/>
      <c r="Q18601" s="99"/>
      <c r="R18601" s="99"/>
      <c r="S18601" s="99"/>
      <c r="T18601" s="99"/>
      <c r="U18601" s="99"/>
      <c r="V18601" s="99"/>
      <c r="W18601" s="99"/>
      <c r="X18601" s="99"/>
      <c r="Y18601" s="99"/>
      <c r="Z18601" s="99"/>
      <c r="AF18601" s="326"/>
    </row>
    <row r="18602" spans="1:32" x14ac:dyDescent="0.25">
      <c r="A18602" s="44" t="s">
        <v>1658</v>
      </c>
      <c r="B18602" s="44" t="s">
        <v>1612</v>
      </c>
      <c r="C18602" s="45" t="s">
        <v>2298</v>
      </c>
      <c r="D18602" s="93" t="s">
        <v>18817</v>
      </c>
      <c r="E18602" s="45" t="s">
        <v>2628</v>
      </c>
      <c r="F18602" s="379"/>
      <c r="G18602" s="379"/>
      <c r="H18602" s="379"/>
      <c r="I18602" s="380"/>
      <c r="J18602" s="380"/>
      <c r="K18602" s="380"/>
      <c r="L18602" s="380"/>
      <c r="M18602" s="380"/>
      <c r="N18602" s="380"/>
      <c r="O18602" s="380"/>
      <c r="P18602" s="380"/>
      <c r="Q18602" s="380"/>
      <c r="R18602" s="380"/>
      <c r="S18602" s="380"/>
      <c r="T18602" s="380"/>
      <c r="U18602" s="380"/>
      <c r="V18602" s="380"/>
      <c r="W18602" s="380"/>
      <c r="X18602" s="380"/>
      <c r="Y18602" s="380"/>
      <c r="Z18602" s="380"/>
      <c r="AA18602" s="380"/>
      <c r="AF18602" s="326"/>
    </row>
    <row r="18603" spans="1:32" x14ac:dyDescent="0.25">
      <c r="A18603" s="44" t="s">
        <v>1658</v>
      </c>
      <c r="B18603" s="44" t="s">
        <v>1626</v>
      </c>
      <c r="C18603" s="45" t="s">
        <v>2683</v>
      </c>
      <c r="D18603" s="93" t="s">
        <v>18817</v>
      </c>
      <c r="E18603" s="45" t="s">
        <v>9349</v>
      </c>
      <c r="F18603" s="379"/>
      <c r="G18603" s="379"/>
      <c r="H18603" s="379"/>
      <c r="I18603" s="380"/>
      <c r="J18603" s="380"/>
      <c r="K18603" s="380"/>
      <c r="L18603" s="380"/>
      <c r="M18603" s="380"/>
      <c r="N18603" s="380"/>
      <c r="O18603" s="380"/>
      <c r="P18603" s="380"/>
      <c r="Q18603" s="380"/>
      <c r="R18603" s="380"/>
      <c r="S18603" s="380"/>
      <c r="T18603" s="380"/>
      <c r="U18603" s="380"/>
      <c r="V18603" s="380"/>
      <c r="W18603" s="380"/>
      <c r="X18603" s="380"/>
      <c r="Y18603" s="380"/>
      <c r="Z18603" s="380"/>
      <c r="AA18603" s="380"/>
      <c r="AF18603" s="326"/>
    </row>
    <row r="18604" spans="1:32" x14ac:dyDescent="0.25">
      <c r="A18604" s="44" t="s">
        <v>1658</v>
      </c>
      <c r="B18604" s="44" t="s">
        <v>1623</v>
      </c>
      <c r="C18604" s="45" t="s">
        <v>18806</v>
      </c>
      <c r="D18604" s="93" t="s">
        <v>18817</v>
      </c>
      <c r="E18604" s="45" t="s">
        <v>18725</v>
      </c>
      <c r="F18604" s="379"/>
      <c r="G18604" s="379"/>
      <c r="H18604" s="379"/>
      <c r="I18604" s="380"/>
      <c r="J18604" s="380"/>
      <c r="K18604" s="380"/>
      <c r="L18604" s="380"/>
      <c r="M18604" s="380"/>
      <c r="N18604" s="380"/>
      <c r="O18604" s="380"/>
      <c r="P18604" s="380"/>
      <c r="Q18604" s="380"/>
      <c r="R18604" s="380"/>
      <c r="S18604" s="380"/>
      <c r="T18604" s="380"/>
      <c r="U18604" s="380"/>
      <c r="V18604" s="380"/>
      <c r="W18604" s="380"/>
      <c r="X18604" s="380"/>
      <c r="Y18604" s="380"/>
      <c r="Z18604" s="380"/>
      <c r="AA18604" s="380"/>
      <c r="AF18604" s="326"/>
    </row>
    <row r="18605" spans="1:32" x14ac:dyDescent="0.25">
      <c r="A18605" s="44" t="s">
        <v>1658</v>
      </c>
      <c r="B18605" s="44" t="s">
        <v>1612</v>
      </c>
      <c r="C18605" s="45" t="s">
        <v>2298</v>
      </c>
      <c r="D18605" s="45" t="s">
        <v>10697</v>
      </c>
      <c r="E18605" s="45" t="s">
        <v>2628</v>
      </c>
      <c r="F18605" s="93"/>
      <c r="G18605" s="93"/>
      <c r="H18605" s="93"/>
      <c r="I18605" s="99"/>
      <c r="J18605" s="99"/>
      <c r="K18605" s="99"/>
      <c r="L18605" s="44"/>
      <c r="M18605" s="44"/>
      <c r="N18605" s="99"/>
      <c r="O18605" s="99"/>
      <c r="P18605" s="99"/>
      <c r="Q18605" s="99"/>
      <c r="R18605" s="99"/>
      <c r="S18605" s="99"/>
      <c r="T18605" s="99"/>
      <c r="U18605" s="99"/>
      <c r="V18605" s="99"/>
      <c r="W18605" s="99"/>
      <c r="X18605" s="99"/>
      <c r="Y18605" s="99"/>
      <c r="Z18605" s="99"/>
      <c r="AF18605" s="326"/>
    </row>
    <row r="18606" spans="1:32" x14ac:dyDescent="0.25">
      <c r="A18606" s="44" t="s">
        <v>1658</v>
      </c>
      <c r="B18606" s="44" t="s">
        <v>1626</v>
      </c>
      <c r="C18606" s="45" t="s">
        <v>2683</v>
      </c>
      <c r="D18606" s="45" t="s">
        <v>10697</v>
      </c>
      <c r="E18606" s="46">
        <v>46446</v>
      </c>
      <c r="F18606" s="93"/>
      <c r="G18606" s="93"/>
      <c r="H18606" s="93"/>
      <c r="I18606" s="99"/>
      <c r="J18606" s="99"/>
      <c r="K18606" s="99"/>
      <c r="L18606" s="44"/>
      <c r="M18606" s="44"/>
      <c r="N18606" s="99"/>
      <c r="O18606" s="99"/>
      <c r="P18606" s="99"/>
      <c r="Q18606" s="99"/>
      <c r="R18606" s="99"/>
      <c r="S18606" s="99"/>
      <c r="T18606" s="99"/>
      <c r="U18606" s="99"/>
      <c r="V18606" s="99"/>
      <c r="W18606" s="99"/>
      <c r="X18606" s="99"/>
      <c r="Y18606" s="99"/>
      <c r="Z18606" s="99"/>
      <c r="AF18606" s="326"/>
    </row>
    <row r="18607" spans="1:32" x14ac:dyDescent="0.25">
      <c r="A18607" s="44" t="s">
        <v>5237</v>
      </c>
      <c r="B18607" s="44" t="s">
        <v>2668</v>
      </c>
      <c r="C18607" s="45" t="s">
        <v>2685</v>
      </c>
      <c r="D18607" s="45" t="s">
        <v>10697</v>
      </c>
      <c r="E18607" s="45" t="s">
        <v>2686</v>
      </c>
      <c r="F18607" s="93"/>
      <c r="G18607" s="93"/>
      <c r="H18607" s="93"/>
      <c r="I18607" s="99"/>
      <c r="J18607" s="99"/>
      <c r="K18607" s="99"/>
      <c r="L18607" s="44"/>
      <c r="M18607" s="44"/>
      <c r="N18607" s="99"/>
      <c r="O18607" s="99"/>
      <c r="P18607" s="99"/>
      <c r="Q18607" s="99"/>
      <c r="R18607" s="99"/>
      <c r="S18607" s="99"/>
      <c r="T18607" s="99"/>
      <c r="U18607" s="99"/>
      <c r="V18607" s="99"/>
      <c r="W18607" s="99"/>
      <c r="X18607" s="99"/>
      <c r="Y18607" s="99"/>
      <c r="Z18607" s="99"/>
      <c r="AF18607" s="326"/>
    </row>
    <row r="18608" spans="1:32" x14ac:dyDescent="0.25">
      <c r="A18608" s="44" t="s">
        <v>5237</v>
      </c>
      <c r="B18608" s="44" t="s">
        <v>1623</v>
      </c>
      <c r="C18608" s="45" t="s">
        <v>2298</v>
      </c>
      <c r="D18608" s="45" t="s">
        <v>10697</v>
      </c>
      <c r="E18608" s="45" t="s">
        <v>2628</v>
      </c>
      <c r="F18608" s="93"/>
      <c r="G18608" s="93"/>
      <c r="H18608" s="93"/>
      <c r="I18608" s="99"/>
      <c r="J18608" s="99"/>
      <c r="K18608" s="99"/>
      <c r="L18608" s="44"/>
      <c r="M18608" s="44"/>
      <c r="N18608" s="99"/>
      <c r="O18608" s="99"/>
      <c r="P18608" s="99"/>
      <c r="Q18608" s="99"/>
      <c r="R18608" s="99"/>
      <c r="S18608" s="99"/>
      <c r="T18608" s="99"/>
      <c r="U18608" s="99"/>
      <c r="V18608" s="99"/>
      <c r="W18608" s="99"/>
      <c r="X18608" s="99"/>
      <c r="Y18608" s="99"/>
      <c r="Z18608" s="99"/>
      <c r="AF18608" s="326"/>
    </row>
    <row r="18609" spans="1:32" x14ac:dyDescent="0.3">
      <c r="A18609" s="372" t="s">
        <v>13961</v>
      </c>
      <c r="B18609" s="372" t="s">
        <v>1204</v>
      </c>
      <c r="C18609" s="125" t="s">
        <v>14352</v>
      </c>
      <c r="D18609" s="32" t="s">
        <v>20621</v>
      </c>
      <c r="E18609" s="125" t="s">
        <v>13567</v>
      </c>
      <c r="F18609" s="125" t="s">
        <v>1236</v>
      </c>
      <c r="G18609" s="125" t="s">
        <v>1237</v>
      </c>
      <c r="AF18609" s="326"/>
    </row>
    <row r="18610" spans="1:32" x14ac:dyDescent="0.3">
      <c r="A18610" s="385" t="s">
        <v>18569</v>
      </c>
      <c r="B18610" s="385" t="s">
        <v>1339</v>
      </c>
      <c r="C18610" s="387">
        <v>24027</v>
      </c>
      <c r="D18610" s="93" t="s">
        <v>5007</v>
      </c>
      <c r="E18610" s="388">
        <v>46507</v>
      </c>
      <c r="AF18610" s="326"/>
    </row>
    <row r="18611" spans="1:32" x14ac:dyDescent="0.25">
      <c r="A18611" s="44" t="s">
        <v>5887</v>
      </c>
      <c r="B18611" s="44" t="s">
        <v>20400</v>
      </c>
      <c r="C18611" s="45" t="s">
        <v>5878</v>
      </c>
      <c r="D18611" s="32" t="s">
        <v>12570</v>
      </c>
      <c r="E18611" s="46">
        <v>46295</v>
      </c>
      <c r="AF18611" s="326"/>
    </row>
    <row r="18612" spans="1:32" x14ac:dyDescent="0.25">
      <c r="A18612" s="44" t="s">
        <v>7630</v>
      </c>
      <c r="B18612" s="44" t="s">
        <v>7652</v>
      </c>
      <c r="C18612" s="45">
        <v>230304</v>
      </c>
      <c r="D18612" s="45" t="s">
        <v>12340</v>
      </c>
      <c r="E18612" s="45" t="s">
        <v>3276</v>
      </c>
      <c r="AF18612" s="326"/>
    </row>
    <row r="18613" spans="1:32" x14ac:dyDescent="0.25">
      <c r="A18613" s="44" t="s">
        <v>10809</v>
      </c>
      <c r="B18613" s="44" t="s">
        <v>10712</v>
      </c>
      <c r="C18613" s="45" t="s">
        <v>10810</v>
      </c>
      <c r="D18613" s="46" t="s">
        <v>13037</v>
      </c>
      <c r="E18613" s="46">
        <v>46445</v>
      </c>
      <c r="AF18613" s="326"/>
    </row>
    <row r="18614" spans="1:32" x14ac:dyDescent="0.25">
      <c r="A18614" s="44" t="s">
        <v>5745</v>
      </c>
      <c r="B18614" s="44" t="s">
        <v>2433</v>
      </c>
      <c r="C18614" s="45">
        <v>220105</v>
      </c>
      <c r="D18614" s="45" t="s">
        <v>12340</v>
      </c>
      <c r="E18614" s="45" t="s">
        <v>2686</v>
      </c>
      <c r="AF18614" s="326"/>
    </row>
    <row r="18615" spans="1:32" x14ac:dyDescent="0.25">
      <c r="A18615" s="44" t="s">
        <v>17891</v>
      </c>
      <c r="B18615" s="44" t="s">
        <v>20356</v>
      </c>
      <c r="C18615" s="45" t="s">
        <v>17874</v>
      </c>
      <c r="D18615" s="32" t="s">
        <v>12570</v>
      </c>
      <c r="E18615" s="46">
        <v>46477</v>
      </c>
      <c r="AF18615" s="326"/>
    </row>
    <row r="18616" spans="1:32" x14ac:dyDescent="0.25">
      <c r="A18616" s="57" t="s">
        <v>3844</v>
      </c>
      <c r="B18616" s="92" t="s">
        <v>3862</v>
      </c>
      <c r="C18616" s="93" t="s">
        <v>3860</v>
      </c>
      <c r="D18616" s="93" t="s">
        <v>3861</v>
      </c>
      <c r="E18616" s="94">
        <v>46203</v>
      </c>
      <c r="F18616" s="93"/>
      <c r="G18616" s="93"/>
      <c r="H18616" s="93"/>
      <c r="I18616" s="99"/>
      <c r="J18616" s="99"/>
      <c r="K18616" s="99"/>
      <c r="L18616" s="44"/>
      <c r="M18616" s="44"/>
      <c r="N18616" s="99"/>
      <c r="O18616" s="99"/>
      <c r="P18616" s="99"/>
      <c r="Q18616" s="99"/>
      <c r="R18616" s="99"/>
      <c r="S18616" s="99"/>
      <c r="T18616" s="99"/>
      <c r="U18616" s="99"/>
      <c r="V18616" s="99"/>
      <c r="W18616" s="99"/>
      <c r="X18616" s="99"/>
      <c r="Y18616" s="99"/>
      <c r="Z18616" s="99"/>
      <c r="AA18616" s="380"/>
      <c r="AF18616" s="326"/>
    </row>
    <row r="18617" spans="1:32" x14ac:dyDescent="0.3">
      <c r="A18617" s="372" t="s">
        <v>20585</v>
      </c>
      <c r="B18617" s="372" t="s">
        <v>7467</v>
      </c>
      <c r="C18617" s="125" t="s">
        <v>20620</v>
      </c>
      <c r="D18617" s="32" t="s">
        <v>20621</v>
      </c>
      <c r="E18617" s="125" t="s">
        <v>10032</v>
      </c>
      <c r="F18617" s="125" t="s">
        <v>1236</v>
      </c>
      <c r="G18617" s="125" t="s">
        <v>1237</v>
      </c>
      <c r="AF18617" s="326"/>
    </row>
    <row r="18618" spans="1:32" x14ac:dyDescent="0.25">
      <c r="A18618" s="44" t="s">
        <v>11772</v>
      </c>
      <c r="B18618" s="44" t="s">
        <v>967</v>
      </c>
      <c r="C18618" s="45">
        <v>240601</v>
      </c>
      <c r="D18618" s="45" t="s">
        <v>12340</v>
      </c>
      <c r="E18618" s="45" t="s">
        <v>10639</v>
      </c>
      <c r="AF18618" s="326"/>
    </row>
    <row r="18619" spans="1:32" x14ac:dyDescent="0.25">
      <c r="A18619" s="44" t="s">
        <v>14557</v>
      </c>
      <c r="B18619" s="44" t="s">
        <v>20343</v>
      </c>
      <c r="C18619" s="45" t="s">
        <v>14521</v>
      </c>
      <c r="D18619" s="32" t="s">
        <v>12570</v>
      </c>
      <c r="E18619" s="46">
        <v>46387</v>
      </c>
      <c r="AF18619" s="326"/>
    </row>
    <row r="18620" spans="1:32" x14ac:dyDescent="0.3">
      <c r="A18620" s="372" t="s">
        <v>20586</v>
      </c>
      <c r="B18620" s="372" t="s">
        <v>7465</v>
      </c>
      <c r="C18620" s="125" t="s">
        <v>20614</v>
      </c>
      <c r="D18620" s="32" t="s">
        <v>20621</v>
      </c>
      <c r="E18620" s="125" t="s">
        <v>10032</v>
      </c>
      <c r="F18620" s="125" t="s">
        <v>1236</v>
      </c>
      <c r="G18620" s="125" t="s">
        <v>1237</v>
      </c>
      <c r="AF18620" s="326"/>
    </row>
    <row r="18621" spans="1:32" x14ac:dyDescent="0.3">
      <c r="A18621" s="372" t="s">
        <v>20587</v>
      </c>
      <c r="B18621" s="372" t="s">
        <v>1206</v>
      </c>
      <c r="C18621" s="125" t="s">
        <v>20612</v>
      </c>
      <c r="D18621" s="32" t="s">
        <v>20621</v>
      </c>
      <c r="E18621" s="125" t="s">
        <v>10032</v>
      </c>
      <c r="F18621" s="125" t="s">
        <v>1236</v>
      </c>
      <c r="G18621" s="125" t="s">
        <v>1237</v>
      </c>
      <c r="AF18621" s="326"/>
    </row>
    <row r="18622" spans="1:32" x14ac:dyDescent="0.25">
      <c r="A18622" s="44" t="s">
        <v>3755</v>
      </c>
      <c r="B18622" s="44" t="s">
        <v>20398</v>
      </c>
      <c r="C18622" s="45" t="s">
        <v>14082</v>
      </c>
      <c r="D18622" s="32" t="s">
        <v>12570</v>
      </c>
      <c r="E18622" s="46">
        <v>46418</v>
      </c>
      <c r="AF18622" s="326"/>
    </row>
    <row r="18623" spans="1:32" x14ac:dyDescent="0.25">
      <c r="A18623" s="44" t="s">
        <v>3755</v>
      </c>
      <c r="B18623" s="44" t="s">
        <v>2610</v>
      </c>
      <c r="C18623" s="45" t="s">
        <v>15829</v>
      </c>
      <c r="D18623" s="46" t="s">
        <v>13037</v>
      </c>
      <c r="E18623" s="46">
        <v>46162</v>
      </c>
      <c r="AF18623" s="326"/>
    </row>
    <row r="18624" spans="1:32" x14ac:dyDescent="0.25">
      <c r="A18624" s="44" t="s">
        <v>19939</v>
      </c>
      <c r="B18624" s="44" t="s">
        <v>3156</v>
      </c>
      <c r="C18624" s="45">
        <v>230904</v>
      </c>
      <c r="D18624" s="45" t="s">
        <v>12340</v>
      </c>
      <c r="E18624" s="45" t="s">
        <v>8524</v>
      </c>
      <c r="AF18624" s="326"/>
    </row>
    <row r="18625" spans="1:32" x14ac:dyDescent="0.3">
      <c r="A18625" s="372" t="s">
        <v>931</v>
      </c>
      <c r="B18625" s="372" t="s">
        <v>1208</v>
      </c>
      <c r="C18625" s="125" t="s">
        <v>11149</v>
      </c>
      <c r="D18625" s="32" t="s">
        <v>20621</v>
      </c>
      <c r="E18625" s="125" t="s">
        <v>2686</v>
      </c>
      <c r="F18625" s="125" t="s">
        <v>1236</v>
      </c>
      <c r="G18625" s="125" t="s">
        <v>1237</v>
      </c>
      <c r="AF18625" s="326"/>
    </row>
    <row r="18626" spans="1:32" x14ac:dyDescent="0.3">
      <c r="A18626" s="372" t="s">
        <v>931</v>
      </c>
      <c r="B18626" s="372" t="s">
        <v>12348</v>
      </c>
      <c r="C18626" s="125" t="s">
        <v>12188</v>
      </c>
      <c r="D18626" s="32" t="s">
        <v>20621</v>
      </c>
      <c r="E18626" s="125" t="s">
        <v>5239</v>
      </c>
      <c r="F18626" s="125" t="s">
        <v>1236</v>
      </c>
      <c r="G18626" s="125" t="s">
        <v>1237</v>
      </c>
      <c r="AF18626" s="326"/>
    </row>
    <row r="18627" spans="1:32" x14ac:dyDescent="0.3">
      <c r="A18627" s="372" t="s">
        <v>931</v>
      </c>
      <c r="B18627" s="372" t="s">
        <v>1204</v>
      </c>
      <c r="C18627" s="125" t="s">
        <v>14352</v>
      </c>
      <c r="D18627" s="32" t="s">
        <v>20621</v>
      </c>
      <c r="E18627" s="125" t="s">
        <v>13567</v>
      </c>
      <c r="F18627" s="125" t="s">
        <v>1236</v>
      </c>
      <c r="G18627" s="125" t="s">
        <v>1237</v>
      </c>
      <c r="AF18627" s="326"/>
    </row>
    <row r="18628" spans="1:32" x14ac:dyDescent="0.25">
      <c r="A18628" s="44" t="s">
        <v>931</v>
      </c>
      <c r="B18628" s="44" t="s">
        <v>11296</v>
      </c>
      <c r="C18628" s="45">
        <v>240402</v>
      </c>
      <c r="D18628" s="45" t="s">
        <v>12340</v>
      </c>
      <c r="E18628" s="45" t="s">
        <v>5311</v>
      </c>
      <c r="AF18628" s="326"/>
    </row>
    <row r="18629" spans="1:32" x14ac:dyDescent="0.25">
      <c r="A18629" s="44" t="s">
        <v>931</v>
      </c>
      <c r="B18629" s="44" t="s">
        <v>5447</v>
      </c>
      <c r="C18629" s="45">
        <v>250802</v>
      </c>
      <c r="D18629" s="45" t="s">
        <v>12340</v>
      </c>
      <c r="E18629" s="45" t="s">
        <v>10682</v>
      </c>
      <c r="AF18629" s="326"/>
    </row>
    <row r="18630" spans="1:32" x14ac:dyDescent="0.25">
      <c r="A18630" s="44" t="s">
        <v>931</v>
      </c>
      <c r="B18630" s="44" t="s">
        <v>3156</v>
      </c>
      <c r="C18630" s="45">
        <v>230904</v>
      </c>
      <c r="D18630" s="45" t="s">
        <v>12340</v>
      </c>
      <c r="E18630" s="45" t="s">
        <v>8524</v>
      </c>
      <c r="AF18630" s="326"/>
    </row>
    <row r="18631" spans="1:32" x14ac:dyDescent="0.25">
      <c r="A18631" s="44" t="s">
        <v>931</v>
      </c>
      <c r="B18631" s="44" t="s">
        <v>965</v>
      </c>
      <c r="C18631" s="45">
        <v>220303</v>
      </c>
      <c r="D18631" s="45" t="s">
        <v>12340</v>
      </c>
      <c r="E18631" s="45" t="s">
        <v>2686</v>
      </c>
      <c r="AF18631" s="326"/>
    </row>
    <row r="18632" spans="1:32" x14ac:dyDescent="0.25">
      <c r="A18632" s="44" t="s">
        <v>3591</v>
      </c>
      <c r="B18632" s="44" t="s">
        <v>13137</v>
      </c>
      <c r="C18632" s="45">
        <v>16.239999999999998</v>
      </c>
      <c r="D18632" s="45" t="s">
        <v>13565</v>
      </c>
      <c r="E18632" s="46">
        <v>47299</v>
      </c>
      <c r="F18632" s="45"/>
      <c r="G18632" s="93"/>
      <c r="H18632" s="93"/>
      <c r="I18632" s="99"/>
      <c r="J18632" s="99"/>
      <c r="K18632" s="99"/>
      <c r="L18632" s="99"/>
      <c r="M18632" s="99"/>
      <c r="N18632" s="99"/>
      <c r="O18632" s="99"/>
      <c r="P18632" s="99"/>
      <c r="Q18632" s="99"/>
      <c r="R18632" s="99"/>
      <c r="S18632" s="99"/>
      <c r="T18632" s="99"/>
      <c r="U18632" s="99"/>
      <c r="V18632" s="99"/>
      <c r="W18632" s="99"/>
      <c r="X18632" s="99"/>
      <c r="Y18632" s="99"/>
      <c r="Z18632" s="99"/>
      <c r="AF18632" s="326"/>
    </row>
    <row r="18633" spans="1:32" x14ac:dyDescent="0.25">
      <c r="A18633" s="44" t="s">
        <v>7095</v>
      </c>
      <c r="B18633" s="44" t="s">
        <v>5639</v>
      </c>
      <c r="C18633" s="45">
        <v>23010401</v>
      </c>
      <c r="D18633" s="45" t="s">
        <v>12340</v>
      </c>
      <c r="E18633" s="45" t="s">
        <v>5640</v>
      </c>
      <c r="AF18633" s="326"/>
    </row>
    <row r="18634" spans="1:32" x14ac:dyDescent="0.25">
      <c r="A18634" s="44" t="s">
        <v>17892</v>
      </c>
      <c r="B18634" s="44" t="s">
        <v>20356</v>
      </c>
      <c r="C18634" s="45" t="s">
        <v>17874</v>
      </c>
      <c r="D18634" s="32" t="s">
        <v>12570</v>
      </c>
      <c r="E18634" s="46">
        <v>46477</v>
      </c>
      <c r="AF18634" s="326"/>
    </row>
    <row r="18635" spans="1:32" x14ac:dyDescent="0.25">
      <c r="A18635" s="44" t="s">
        <v>13832</v>
      </c>
      <c r="B18635" s="44" t="s">
        <v>1733</v>
      </c>
      <c r="C18635" s="45">
        <v>250101</v>
      </c>
      <c r="D18635" s="45" t="s">
        <v>12340</v>
      </c>
      <c r="E18635" s="45" t="s">
        <v>13567</v>
      </c>
      <c r="AF18635" s="326"/>
    </row>
    <row r="18636" spans="1:32" x14ac:dyDescent="0.25">
      <c r="A18636" s="44" t="s">
        <v>19940</v>
      </c>
      <c r="B18636" s="44" t="s">
        <v>10031</v>
      </c>
      <c r="C18636" s="45">
        <v>240101</v>
      </c>
      <c r="D18636" s="45" t="s">
        <v>12340</v>
      </c>
      <c r="E18636" s="45" t="s">
        <v>10032</v>
      </c>
      <c r="AF18636" s="326"/>
    </row>
    <row r="18637" spans="1:32" x14ac:dyDescent="0.25">
      <c r="A18637" s="44" t="s">
        <v>5746</v>
      </c>
      <c r="B18637" s="44" t="s">
        <v>2433</v>
      </c>
      <c r="C18637" s="45">
        <v>220105</v>
      </c>
      <c r="D18637" s="45" t="s">
        <v>12340</v>
      </c>
      <c r="E18637" s="45" t="s">
        <v>2686</v>
      </c>
      <c r="AF18637" s="326"/>
    </row>
    <row r="18638" spans="1:32" x14ac:dyDescent="0.25">
      <c r="A18638" s="44" t="s">
        <v>17330</v>
      </c>
      <c r="B18638" s="44" t="s">
        <v>5447</v>
      </c>
      <c r="C18638" s="45">
        <v>250802</v>
      </c>
      <c r="D18638" s="45" t="s">
        <v>12340</v>
      </c>
      <c r="E18638" s="45" t="s">
        <v>10682</v>
      </c>
      <c r="AF18638" s="326"/>
    </row>
    <row r="18639" spans="1:32" x14ac:dyDescent="0.3">
      <c r="A18639" s="372" t="s">
        <v>7668</v>
      </c>
      <c r="B18639" s="372" t="s">
        <v>2787</v>
      </c>
      <c r="C18639" s="125" t="s">
        <v>8393</v>
      </c>
      <c r="D18639" s="32" t="s">
        <v>20621</v>
      </c>
      <c r="E18639" s="125" t="s">
        <v>4471</v>
      </c>
      <c r="F18639" s="125" t="s">
        <v>1236</v>
      </c>
      <c r="G18639" s="125" t="s">
        <v>1237</v>
      </c>
      <c r="AF18639" s="326"/>
    </row>
    <row r="18640" spans="1:32" x14ac:dyDescent="0.25">
      <c r="A18640" s="44" t="s">
        <v>7668</v>
      </c>
      <c r="B18640" s="44" t="s">
        <v>6827</v>
      </c>
      <c r="C18640" s="45" t="s">
        <v>7669</v>
      </c>
      <c r="D18640" s="46" t="s">
        <v>13037</v>
      </c>
      <c r="E18640" s="46">
        <v>46523</v>
      </c>
      <c r="AF18640" s="326"/>
    </row>
    <row r="18641" spans="1:32" x14ac:dyDescent="0.3">
      <c r="A18641" s="372" t="s">
        <v>932</v>
      </c>
      <c r="B18641" s="372" t="s">
        <v>12348</v>
      </c>
      <c r="C18641" s="125" t="s">
        <v>12188</v>
      </c>
      <c r="D18641" s="32" t="s">
        <v>20621</v>
      </c>
      <c r="E18641" s="125" t="s">
        <v>5239</v>
      </c>
      <c r="F18641" s="125" t="s">
        <v>1236</v>
      </c>
      <c r="G18641" s="125" t="s">
        <v>1237</v>
      </c>
      <c r="AF18641" s="326"/>
    </row>
    <row r="18642" spans="1:32" x14ac:dyDescent="0.25">
      <c r="A18642" s="57" t="s">
        <v>932</v>
      </c>
      <c r="B18642" s="92" t="s">
        <v>3862</v>
      </c>
      <c r="C18642" s="93" t="s">
        <v>3860</v>
      </c>
      <c r="D18642" s="93" t="s">
        <v>3861</v>
      </c>
      <c r="E18642" s="94">
        <v>46203</v>
      </c>
      <c r="F18642" s="93"/>
      <c r="G18642" s="93"/>
      <c r="H18642" s="93"/>
      <c r="I18642" s="99"/>
      <c r="J18642" s="99"/>
      <c r="K18642" s="99"/>
      <c r="L18642" s="44"/>
      <c r="M18642" s="44"/>
      <c r="N18642" s="99"/>
      <c r="O18642" s="99"/>
      <c r="P18642" s="99"/>
      <c r="Q18642" s="99"/>
      <c r="R18642" s="99"/>
      <c r="S18642" s="99"/>
      <c r="T18642" s="99"/>
      <c r="U18642" s="99"/>
      <c r="V18642" s="99"/>
      <c r="W18642" s="99"/>
      <c r="X18642" s="99"/>
      <c r="Y18642" s="99"/>
      <c r="Z18642" s="99"/>
      <c r="AA18642" s="380"/>
      <c r="AF18642" s="326"/>
    </row>
    <row r="18643" spans="1:32" x14ac:dyDescent="0.25">
      <c r="A18643" s="44" t="s">
        <v>932</v>
      </c>
      <c r="B18643" s="44" t="s">
        <v>13127</v>
      </c>
      <c r="C18643" s="45">
        <v>13.25</v>
      </c>
      <c r="D18643" s="45" t="s">
        <v>13565</v>
      </c>
      <c r="E18643" s="46">
        <v>47664</v>
      </c>
      <c r="F18643" s="45"/>
      <c r="G18643" s="93"/>
      <c r="H18643" s="93"/>
      <c r="I18643" s="99"/>
      <c r="J18643" s="99"/>
      <c r="K18643" s="99"/>
      <c r="L18643" s="99"/>
      <c r="M18643" s="99"/>
      <c r="N18643" s="99"/>
      <c r="O18643" s="99"/>
      <c r="P18643" s="99"/>
      <c r="Q18643" s="99"/>
      <c r="R18643" s="99"/>
      <c r="S18643" s="99"/>
      <c r="T18643" s="99"/>
      <c r="U18643" s="99"/>
      <c r="V18643" s="99"/>
      <c r="W18643" s="99"/>
      <c r="X18643" s="99"/>
      <c r="Y18643" s="99"/>
      <c r="Z18643" s="99"/>
      <c r="AF18643" s="326"/>
    </row>
    <row r="18644" spans="1:32" x14ac:dyDescent="0.25">
      <c r="A18644" s="44" t="s">
        <v>932</v>
      </c>
      <c r="B18644" s="44" t="s">
        <v>20343</v>
      </c>
      <c r="C18644" s="45" t="s">
        <v>12601</v>
      </c>
      <c r="D18644" s="32" t="s">
        <v>12570</v>
      </c>
      <c r="E18644" s="46">
        <v>46387</v>
      </c>
      <c r="AF18644" s="326"/>
    </row>
    <row r="18645" spans="1:32" x14ac:dyDescent="0.25">
      <c r="A18645" s="44" t="s">
        <v>932</v>
      </c>
      <c r="B18645" s="44" t="s">
        <v>5447</v>
      </c>
      <c r="C18645" s="45">
        <v>240804</v>
      </c>
      <c r="D18645" s="45" t="s">
        <v>12340</v>
      </c>
      <c r="E18645" s="45" t="s">
        <v>12234</v>
      </c>
      <c r="AF18645" s="326"/>
    </row>
    <row r="18646" spans="1:32" x14ac:dyDescent="0.25">
      <c r="A18646" s="57" t="s">
        <v>510</v>
      </c>
      <c r="B18646" s="92" t="s">
        <v>3862</v>
      </c>
      <c r="C18646" s="93" t="s">
        <v>3860</v>
      </c>
      <c r="D18646" s="93" t="s">
        <v>3861</v>
      </c>
      <c r="E18646" s="94">
        <v>46203</v>
      </c>
      <c r="F18646" s="93"/>
      <c r="G18646" s="93"/>
      <c r="H18646" s="93"/>
      <c r="I18646" s="99"/>
      <c r="J18646" s="99"/>
      <c r="K18646" s="99"/>
      <c r="L18646" s="44"/>
      <c r="M18646" s="44"/>
      <c r="N18646" s="99"/>
      <c r="O18646" s="99"/>
      <c r="P18646" s="99"/>
      <c r="Q18646" s="99"/>
      <c r="R18646" s="99"/>
      <c r="S18646" s="99"/>
      <c r="T18646" s="99"/>
      <c r="U18646" s="99"/>
      <c r="V18646" s="99"/>
      <c r="W18646" s="99"/>
      <c r="X18646" s="99"/>
      <c r="Y18646" s="99"/>
      <c r="Z18646" s="99"/>
      <c r="AA18646" s="380"/>
      <c r="AF18646" s="326"/>
    </row>
    <row r="18647" spans="1:32" x14ac:dyDescent="0.25">
      <c r="A18647" s="44" t="s">
        <v>510</v>
      </c>
      <c r="B18647" s="44" t="s">
        <v>20387</v>
      </c>
      <c r="C18647" s="45" t="s">
        <v>5847</v>
      </c>
      <c r="D18647" s="32" t="s">
        <v>12570</v>
      </c>
      <c r="E18647" s="46">
        <v>46265</v>
      </c>
      <c r="AF18647" s="326"/>
    </row>
    <row r="18648" spans="1:32" x14ac:dyDescent="0.3">
      <c r="A18648" s="99" t="s">
        <v>14436</v>
      </c>
      <c r="B18648" s="92" t="s">
        <v>14451</v>
      </c>
      <c r="C18648" s="93" t="s">
        <v>14452</v>
      </c>
      <c r="D18648" s="93" t="s">
        <v>1250</v>
      </c>
      <c r="E18648" s="94">
        <v>47320</v>
      </c>
      <c r="F18648" s="93"/>
      <c r="G18648" s="93"/>
      <c r="H18648" s="93"/>
      <c r="I18648" s="99"/>
      <c r="J18648" s="99"/>
      <c r="K18648" s="99"/>
      <c r="L18648" s="99"/>
      <c r="M18648" s="99"/>
      <c r="N18648" s="99"/>
      <c r="O18648" s="99"/>
      <c r="P18648" s="99"/>
      <c r="Q18648" s="99"/>
      <c r="R18648" s="99"/>
      <c r="S18648" s="99"/>
      <c r="T18648" s="99"/>
      <c r="U18648" s="99"/>
      <c r="V18648" s="99"/>
      <c r="W18648" s="99"/>
      <c r="X18648" s="99"/>
      <c r="Y18648" s="99"/>
      <c r="Z18648" s="99"/>
      <c r="AA18648" s="380"/>
      <c r="AF18648" s="326"/>
    </row>
    <row r="18649" spans="1:32" x14ac:dyDescent="0.25">
      <c r="A18649" s="44" t="s">
        <v>13518</v>
      </c>
      <c r="B18649" s="44" t="s">
        <v>13139</v>
      </c>
      <c r="C18649" s="45">
        <v>11.23</v>
      </c>
      <c r="D18649" s="45" t="s">
        <v>13565</v>
      </c>
      <c r="E18649" s="46">
        <v>46934</v>
      </c>
      <c r="F18649" s="45"/>
      <c r="G18649" s="93"/>
      <c r="H18649" s="93"/>
      <c r="I18649" s="99"/>
      <c r="J18649" s="99"/>
      <c r="K18649" s="99"/>
      <c r="L18649" s="99"/>
      <c r="M18649" s="99"/>
      <c r="N18649" s="99"/>
      <c r="O18649" s="99"/>
      <c r="P18649" s="99"/>
      <c r="Q18649" s="99"/>
      <c r="R18649" s="99"/>
      <c r="S18649" s="99"/>
      <c r="T18649" s="99"/>
      <c r="U18649" s="99"/>
      <c r="V18649" s="99"/>
      <c r="W18649" s="99"/>
      <c r="X18649" s="99"/>
      <c r="Y18649" s="99"/>
      <c r="Z18649" s="99"/>
      <c r="AF18649" s="326"/>
    </row>
    <row r="18650" spans="1:32" x14ac:dyDescent="0.25">
      <c r="A18650" s="44" t="s">
        <v>13518</v>
      </c>
      <c r="B18650" s="44" t="s">
        <v>13134</v>
      </c>
      <c r="C18650" s="45">
        <v>13.23</v>
      </c>
      <c r="D18650" s="45" t="s">
        <v>13565</v>
      </c>
      <c r="E18650" s="46">
        <v>46934</v>
      </c>
      <c r="F18650" s="45"/>
      <c r="G18650" s="93"/>
      <c r="H18650" s="93"/>
      <c r="I18650" s="99"/>
      <c r="J18650" s="99"/>
      <c r="K18650" s="99"/>
      <c r="L18650" s="99"/>
      <c r="M18650" s="99"/>
      <c r="N18650" s="99"/>
      <c r="O18650" s="99"/>
      <c r="P18650" s="99"/>
      <c r="Q18650" s="99"/>
      <c r="R18650" s="99"/>
      <c r="S18650" s="99"/>
      <c r="T18650" s="99"/>
      <c r="U18650" s="99"/>
      <c r="V18650" s="99"/>
      <c r="W18650" s="99"/>
      <c r="X18650" s="99"/>
      <c r="Y18650" s="99"/>
      <c r="Z18650" s="99"/>
      <c r="AF18650" s="326"/>
    </row>
    <row r="18651" spans="1:32" x14ac:dyDescent="0.25">
      <c r="A18651" s="44" t="s">
        <v>13518</v>
      </c>
      <c r="B18651" s="44" t="s">
        <v>13141</v>
      </c>
      <c r="C18651" s="45">
        <v>20.23</v>
      </c>
      <c r="D18651" s="45" t="s">
        <v>13565</v>
      </c>
      <c r="E18651" s="46">
        <v>46934</v>
      </c>
      <c r="F18651" s="45"/>
      <c r="G18651" s="93"/>
      <c r="H18651" s="93"/>
      <c r="I18651" s="99"/>
      <c r="J18651" s="99"/>
      <c r="K18651" s="99"/>
      <c r="L18651" s="99"/>
      <c r="M18651" s="99"/>
      <c r="N18651" s="99"/>
      <c r="O18651" s="99"/>
      <c r="P18651" s="99"/>
      <c r="Q18651" s="99"/>
      <c r="R18651" s="99"/>
      <c r="S18651" s="99"/>
      <c r="T18651" s="99"/>
      <c r="U18651" s="99"/>
      <c r="V18651" s="99"/>
      <c r="W18651" s="99"/>
      <c r="X18651" s="99"/>
      <c r="Y18651" s="99"/>
      <c r="Z18651" s="99"/>
      <c r="AF18651" s="326"/>
    </row>
    <row r="18652" spans="1:32" x14ac:dyDescent="0.25">
      <c r="A18652" s="44" t="s">
        <v>1943</v>
      </c>
      <c r="B18652" s="44" t="s">
        <v>1942</v>
      </c>
      <c r="C18652" s="45" t="s">
        <v>5099</v>
      </c>
      <c r="D18652" s="46" t="s">
        <v>13037</v>
      </c>
      <c r="E18652" s="46">
        <v>46234</v>
      </c>
      <c r="AF18652" s="326"/>
    </row>
    <row r="18653" spans="1:32" x14ac:dyDescent="0.25">
      <c r="A18653" s="44" t="s">
        <v>15830</v>
      </c>
      <c r="B18653" s="44" t="s">
        <v>15524</v>
      </c>
      <c r="C18653" s="45" t="s">
        <v>15831</v>
      </c>
      <c r="D18653" s="46" t="s">
        <v>13037</v>
      </c>
      <c r="E18653" s="46">
        <v>46492</v>
      </c>
      <c r="AF18653" s="326"/>
    </row>
    <row r="18654" spans="1:32" x14ac:dyDescent="0.25">
      <c r="A18654" s="44" t="s">
        <v>17331</v>
      </c>
      <c r="B18654" s="44" t="s">
        <v>990</v>
      </c>
      <c r="C18654" s="45">
        <v>260102</v>
      </c>
      <c r="D18654" s="45" t="s">
        <v>12340</v>
      </c>
      <c r="E18654" s="45" t="s">
        <v>8976</v>
      </c>
      <c r="AF18654" s="326"/>
    </row>
    <row r="18655" spans="1:32" x14ac:dyDescent="0.25">
      <c r="A18655" s="44" t="s">
        <v>17331</v>
      </c>
      <c r="B18655" s="44" t="s">
        <v>967</v>
      </c>
      <c r="C18655" s="45">
        <v>250601</v>
      </c>
      <c r="D18655" s="45" t="s">
        <v>12340</v>
      </c>
      <c r="E18655" s="45" t="s">
        <v>16905</v>
      </c>
      <c r="AF18655" s="326"/>
    </row>
    <row r="18656" spans="1:32" x14ac:dyDescent="0.25">
      <c r="A18656" s="44" t="s">
        <v>17331</v>
      </c>
      <c r="B18656" s="44" t="s">
        <v>5447</v>
      </c>
      <c r="C18656" s="45">
        <v>250802</v>
      </c>
      <c r="D18656" s="45" t="s">
        <v>12340</v>
      </c>
      <c r="E18656" s="45" t="s">
        <v>10682</v>
      </c>
      <c r="AF18656" s="326"/>
    </row>
    <row r="18657" spans="1:32" x14ac:dyDescent="0.25">
      <c r="A18657" s="44" t="s">
        <v>3139</v>
      </c>
      <c r="B18657" s="44" t="s">
        <v>978</v>
      </c>
      <c r="C18657" s="45">
        <v>230703</v>
      </c>
      <c r="D18657" s="45" t="s">
        <v>12340</v>
      </c>
      <c r="E18657" s="45" t="s">
        <v>4375</v>
      </c>
      <c r="AF18657" s="326"/>
    </row>
    <row r="18658" spans="1:32" x14ac:dyDescent="0.25">
      <c r="A18658" s="44" t="s">
        <v>18259</v>
      </c>
      <c r="B18658" s="44" t="s">
        <v>18260</v>
      </c>
      <c r="C18658" s="45" t="s">
        <v>18505</v>
      </c>
      <c r="D18658" s="93" t="s">
        <v>3876</v>
      </c>
      <c r="E18658" s="359">
        <f>DATE(2029,9,18)</f>
        <v>47379</v>
      </c>
      <c r="F18658" s="93"/>
      <c r="G18658" s="93"/>
      <c r="H18658" s="93"/>
      <c r="I18658" s="99"/>
      <c r="J18658" s="99"/>
      <c r="K18658" s="99"/>
      <c r="L18658" s="99"/>
      <c r="M18658" s="99"/>
      <c r="N18658" s="99"/>
      <c r="O18658" s="99"/>
      <c r="P18658" s="99"/>
      <c r="Q18658" s="99"/>
      <c r="R18658" s="99"/>
      <c r="S18658" s="99"/>
      <c r="T18658" s="99"/>
      <c r="U18658" s="99"/>
      <c r="V18658" s="99"/>
      <c r="W18658" s="99"/>
      <c r="X18658" s="99"/>
      <c r="Y18658" s="99"/>
      <c r="Z18658" s="99"/>
      <c r="AF18658" s="326"/>
    </row>
    <row r="18659" spans="1:32" x14ac:dyDescent="0.25">
      <c r="A18659" s="44" t="s">
        <v>933</v>
      </c>
      <c r="B18659" s="44" t="s">
        <v>18842</v>
      </c>
      <c r="C18659" s="45">
        <v>26020101</v>
      </c>
      <c r="D18659" s="45" t="s">
        <v>12340</v>
      </c>
      <c r="E18659" s="45" t="s">
        <v>10021</v>
      </c>
      <c r="AF18659" s="326"/>
    </row>
    <row r="18660" spans="1:32" x14ac:dyDescent="0.25">
      <c r="A18660" s="44" t="s">
        <v>933</v>
      </c>
      <c r="B18660" s="44" t="s">
        <v>3298</v>
      </c>
      <c r="C18660" s="45">
        <v>26010402</v>
      </c>
      <c r="D18660" s="45" t="s">
        <v>12340</v>
      </c>
      <c r="E18660" s="45" t="s">
        <v>18836</v>
      </c>
      <c r="AF18660" s="326"/>
    </row>
    <row r="18661" spans="1:32" x14ac:dyDescent="0.25">
      <c r="A18661" s="44" t="s">
        <v>933</v>
      </c>
      <c r="B18661" s="44" t="s">
        <v>5639</v>
      </c>
      <c r="C18661" s="45">
        <v>26010401</v>
      </c>
      <c r="D18661" s="45" t="s">
        <v>12340</v>
      </c>
      <c r="E18661" s="45" t="s">
        <v>18836</v>
      </c>
      <c r="AF18661" s="326"/>
    </row>
    <row r="18662" spans="1:32" x14ac:dyDescent="0.25">
      <c r="A18662" s="44" t="s">
        <v>933</v>
      </c>
      <c r="B18662" s="44" t="s">
        <v>7119</v>
      </c>
      <c r="C18662" s="45">
        <v>26020102</v>
      </c>
      <c r="D18662" s="45" t="s">
        <v>12340</v>
      </c>
      <c r="E18662" s="45" t="s">
        <v>10021</v>
      </c>
      <c r="AF18662" s="326"/>
    </row>
    <row r="18663" spans="1:32" x14ac:dyDescent="0.25">
      <c r="A18663" s="44" t="s">
        <v>13519</v>
      </c>
      <c r="B18663" s="44" t="s">
        <v>13127</v>
      </c>
      <c r="C18663" s="45">
        <v>13.24</v>
      </c>
      <c r="D18663" s="45" t="s">
        <v>13565</v>
      </c>
      <c r="E18663" s="46">
        <v>47299</v>
      </c>
      <c r="F18663" s="45"/>
      <c r="G18663" s="93"/>
      <c r="H18663" s="93"/>
      <c r="I18663" s="99"/>
      <c r="J18663" s="99"/>
      <c r="K18663" s="99"/>
      <c r="L18663" s="99"/>
      <c r="M18663" s="99"/>
      <c r="N18663" s="99"/>
      <c r="O18663" s="99"/>
      <c r="P18663" s="99"/>
      <c r="Q18663" s="99"/>
      <c r="R18663" s="99"/>
      <c r="S18663" s="99"/>
      <c r="T18663" s="99"/>
      <c r="U18663" s="99"/>
      <c r="V18663" s="99"/>
      <c r="W18663" s="99"/>
      <c r="X18663" s="99"/>
      <c r="Y18663" s="99"/>
      <c r="Z18663" s="99"/>
      <c r="AF18663" s="326"/>
    </row>
    <row r="18664" spans="1:32" x14ac:dyDescent="0.3">
      <c r="A18664" s="372" t="s">
        <v>12529</v>
      </c>
      <c r="B18664" s="372" t="s">
        <v>12354</v>
      </c>
      <c r="C18664" s="125" t="s">
        <v>12187</v>
      </c>
      <c r="D18664" s="32" t="s">
        <v>20621</v>
      </c>
      <c r="E18664" s="125" t="s">
        <v>5239</v>
      </c>
      <c r="F18664" s="125" t="s">
        <v>1236</v>
      </c>
      <c r="G18664" s="125" t="s">
        <v>1237</v>
      </c>
      <c r="AF18664" s="326"/>
    </row>
    <row r="18665" spans="1:32" x14ac:dyDescent="0.25">
      <c r="A18665" s="44" t="s">
        <v>11773</v>
      </c>
      <c r="B18665" s="44" t="s">
        <v>3598</v>
      </c>
      <c r="C18665" s="45">
        <v>240301</v>
      </c>
      <c r="D18665" s="45" t="s">
        <v>12340</v>
      </c>
      <c r="E18665" s="45" t="s">
        <v>10032</v>
      </c>
      <c r="AF18665" s="326"/>
    </row>
    <row r="18666" spans="1:32" x14ac:dyDescent="0.25">
      <c r="A18666" s="44" t="s">
        <v>11773</v>
      </c>
      <c r="B18666" s="44" t="s">
        <v>11296</v>
      </c>
      <c r="C18666" s="45">
        <v>240402</v>
      </c>
      <c r="D18666" s="45" t="s">
        <v>12340</v>
      </c>
      <c r="E18666" s="45" t="s">
        <v>5311</v>
      </c>
      <c r="AF18666" s="326"/>
    </row>
    <row r="18667" spans="1:32" x14ac:dyDescent="0.25">
      <c r="A18667" s="44" t="s">
        <v>934</v>
      </c>
      <c r="B18667" s="44" t="s">
        <v>10016</v>
      </c>
      <c r="C18667" s="45">
        <v>240103</v>
      </c>
      <c r="D18667" s="45" t="s">
        <v>12340</v>
      </c>
      <c r="E18667" s="45" t="s">
        <v>5452</v>
      </c>
      <c r="AF18667" s="326"/>
    </row>
    <row r="18668" spans="1:32" x14ac:dyDescent="0.25">
      <c r="A18668" s="44" t="s">
        <v>19941</v>
      </c>
      <c r="B18668" s="44" t="s">
        <v>983</v>
      </c>
      <c r="C18668" s="45">
        <v>241102</v>
      </c>
      <c r="D18668" s="45" t="s">
        <v>12340</v>
      </c>
      <c r="E18668" s="45" t="s">
        <v>5650</v>
      </c>
      <c r="AF18668" s="326"/>
    </row>
    <row r="18669" spans="1:32" x14ac:dyDescent="0.25">
      <c r="A18669" s="44" t="s">
        <v>19941</v>
      </c>
      <c r="B18669" s="44" t="s">
        <v>985</v>
      </c>
      <c r="C18669" s="45">
        <v>241201</v>
      </c>
      <c r="D18669" s="45" t="s">
        <v>12340</v>
      </c>
      <c r="E18669" s="45" t="s">
        <v>13570</v>
      </c>
      <c r="AF18669" s="326"/>
    </row>
    <row r="18670" spans="1:32" x14ac:dyDescent="0.25">
      <c r="A18670" s="44" t="s">
        <v>19941</v>
      </c>
      <c r="B18670" s="44" t="s">
        <v>3598</v>
      </c>
      <c r="C18670" s="45">
        <v>250303</v>
      </c>
      <c r="D18670" s="45" t="s">
        <v>12340</v>
      </c>
      <c r="E18670" s="45" t="s">
        <v>12896</v>
      </c>
      <c r="AF18670" s="326"/>
    </row>
    <row r="18671" spans="1:32" x14ac:dyDescent="0.25">
      <c r="A18671" s="44" t="s">
        <v>19941</v>
      </c>
      <c r="B18671" s="44" t="s">
        <v>2433</v>
      </c>
      <c r="C18671" s="45">
        <v>250106</v>
      </c>
      <c r="D18671" s="45" t="s">
        <v>12340</v>
      </c>
      <c r="E18671" s="45" t="s">
        <v>12896</v>
      </c>
      <c r="AF18671" s="326"/>
    </row>
    <row r="18672" spans="1:32" x14ac:dyDescent="0.3">
      <c r="A18672" s="57" t="s">
        <v>18570</v>
      </c>
      <c r="B18672" s="57" t="s">
        <v>2254</v>
      </c>
      <c r="C18672" s="62">
        <v>24030</v>
      </c>
      <c r="D18672" s="93" t="s">
        <v>5007</v>
      </c>
      <c r="E18672" s="60">
        <v>46326</v>
      </c>
      <c r="F18672" s="379"/>
      <c r="G18672" s="379"/>
      <c r="H18672" s="379"/>
      <c r="I18672" s="380"/>
      <c r="J18672" s="380"/>
      <c r="K18672" s="380"/>
      <c r="L18672" s="380"/>
      <c r="M18672" s="380"/>
      <c r="N18672" s="380"/>
      <c r="O18672" s="380"/>
      <c r="P18672" s="380"/>
      <c r="Q18672" s="380"/>
      <c r="R18672" s="380"/>
      <c r="S18672" s="380"/>
      <c r="T18672" s="380"/>
      <c r="U18672" s="380"/>
      <c r="V18672" s="380"/>
      <c r="W18672" s="380"/>
      <c r="X18672" s="380"/>
      <c r="Y18672" s="380"/>
      <c r="Z18672" s="380"/>
      <c r="AA18672" s="380"/>
      <c r="AF18672" s="326"/>
    </row>
    <row r="18673" spans="1:32" x14ac:dyDescent="0.25">
      <c r="A18673" s="57" t="s">
        <v>3845</v>
      </c>
      <c r="B18673" s="92" t="s">
        <v>3862</v>
      </c>
      <c r="C18673" s="93" t="s">
        <v>3860</v>
      </c>
      <c r="D18673" s="93" t="s">
        <v>3861</v>
      </c>
      <c r="E18673" s="94">
        <v>46203</v>
      </c>
      <c r="F18673" s="93"/>
      <c r="G18673" s="93"/>
      <c r="H18673" s="93"/>
      <c r="I18673" s="99"/>
      <c r="J18673" s="99"/>
      <c r="K18673" s="99"/>
      <c r="L18673" s="44"/>
      <c r="M18673" s="44"/>
      <c r="N18673" s="99"/>
      <c r="O18673" s="99"/>
      <c r="P18673" s="99"/>
      <c r="Q18673" s="99"/>
      <c r="R18673" s="99"/>
      <c r="S18673" s="99"/>
      <c r="T18673" s="99"/>
      <c r="U18673" s="99"/>
      <c r="V18673" s="99"/>
      <c r="W18673" s="99"/>
      <c r="X18673" s="99"/>
      <c r="Y18673" s="99"/>
      <c r="Z18673" s="99"/>
      <c r="AA18673" s="380"/>
      <c r="AF18673" s="326"/>
    </row>
    <row r="18674" spans="1:32" x14ac:dyDescent="0.25">
      <c r="A18674" s="44" t="s">
        <v>13833</v>
      </c>
      <c r="B18674" s="44" t="s">
        <v>5639</v>
      </c>
      <c r="C18674" s="45">
        <v>25010401</v>
      </c>
      <c r="D18674" s="45" t="s">
        <v>12340</v>
      </c>
      <c r="E18674" s="45" t="s">
        <v>13581</v>
      </c>
      <c r="AF18674" s="326"/>
    </row>
    <row r="18675" spans="1:32" x14ac:dyDescent="0.25">
      <c r="A18675" s="44" t="s">
        <v>13833</v>
      </c>
      <c r="B18675" s="44" t="s">
        <v>18828</v>
      </c>
      <c r="C18675" s="45">
        <v>25010501</v>
      </c>
      <c r="D18675" s="45" t="s">
        <v>12340</v>
      </c>
      <c r="E18675" s="45" t="s">
        <v>13567</v>
      </c>
      <c r="AF18675" s="326"/>
    </row>
    <row r="18676" spans="1:32" x14ac:dyDescent="0.25">
      <c r="A18676" s="44" t="s">
        <v>12641</v>
      </c>
      <c r="B18676" s="44" t="s">
        <v>20343</v>
      </c>
      <c r="C18676" s="45" t="s">
        <v>12601</v>
      </c>
      <c r="D18676" s="32" t="s">
        <v>12570</v>
      </c>
      <c r="E18676" s="46">
        <v>46387</v>
      </c>
      <c r="AF18676" s="326"/>
    </row>
    <row r="18677" spans="1:32" x14ac:dyDescent="0.25">
      <c r="A18677" s="44" t="s">
        <v>3030</v>
      </c>
      <c r="B18677" s="44" t="s">
        <v>20399</v>
      </c>
      <c r="C18677" s="45" t="s">
        <v>8672</v>
      </c>
      <c r="D18677" s="32" t="s">
        <v>12570</v>
      </c>
      <c r="E18677" s="46">
        <v>46295</v>
      </c>
      <c r="AF18677" s="326"/>
    </row>
    <row r="18678" spans="1:32" x14ac:dyDescent="0.3">
      <c r="A18678" s="57" t="s">
        <v>18571</v>
      </c>
      <c r="B18678" s="57" t="s">
        <v>2254</v>
      </c>
      <c r="C18678" s="62">
        <v>24030</v>
      </c>
      <c r="D18678" s="93" t="s">
        <v>5007</v>
      </c>
      <c r="E18678" s="60">
        <v>46326</v>
      </c>
      <c r="F18678" s="379"/>
      <c r="G18678" s="379"/>
      <c r="H18678" s="379"/>
      <c r="I18678" s="380"/>
      <c r="J18678" s="380"/>
      <c r="K18678" s="380"/>
      <c r="L18678" s="380"/>
      <c r="M18678" s="380"/>
      <c r="N18678" s="380"/>
      <c r="O18678" s="380"/>
      <c r="P18678" s="380"/>
      <c r="Q18678" s="380"/>
      <c r="R18678" s="380"/>
      <c r="S18678" s="380"/>
      <c r="T18678" s="380"/>
      <c r="U18678" s="380"/>
      <c r="V18678" s="380"/>
      <c r="W18678" s="380"/>
      <c r="X18678" s="380"/>
      <c r="Y18678" s="380"/>
      <c r="Z18678" s="380"/>
      <c r="AA18678" s="380"/>
      <c r="AF18678" s="326"/>
    </row>
    <row r="18679" spans="1:32" x14ac:dyDescent="0.25">
      <c r="A18679" s="44" t="s">
        <v>19942</v>
      </c>
      <c r="B18679" s="44" t="s">
        <v>18840</v>
      </c>
      <c r="C18679" s="45">
        <v>260202</v>
      </c>
      <c r="D18679" s="45" t="s">
        <v>12340</v>
      </c>
      <c r="E18679" s="45" t="s">
        <v>10021</v>
      </c>
      <c r="AF18679" s="326"/>
    </row>
    <row r="18680" spans="1:32" x14ac:dyDescent="0.25">
      <c r="A18680" s="44" t="s">
        <v>10365</v>
      </c>
      <c r="B18680" s="92" t="s">
        <v>10390</v>
      </c>
      <c r="C18680" s="56" t="s">
        <v>10132</v>
      </c>
      <c r="D18680" s="146" t="s">
        <v>10389</v>
      </c>
      <c r="E18680" s="107">
        <v>45838</v>
      </c>
      <c r="F18680" s="93"/>
      <c r="G18680" s="93"/>
      <c r="H18680" s="93"/>
      <c r="I18680" s="99"/>
      <c r="J18680" s="99"/>
      <c r="K18680" s="99"/>
      <c r="L18680" s="44"/>
      <c r="M18680" s="44"/>
      <c r="N18680" s="99"/>
      <c r="O18680" s="99"/>
      <c r="P18680" s="99"/>
      <c r="Q18680" s="99"/>
      <c r="R18680" s="99"/>
      <c r="S18680" s="99"/>
      <c r="T18680" s="99"/>
      <c r="U18680" s="99"/>
      <c r="V18680" s="99"/>
      <c r="W18680" s="99"/>
      <c r="X18680" s="99"/>
      <c r="Y18680" s="99"/>
      <c r="Z18680" s="99"/>
      <c r="AF18680" s="326"/>
    </row>
    <row r="18681" spans="1:32" x14ac:dyDescent="0.25">
      <c r="A18681" s="44" t="s">
        <v>8597</v>
      </c>
      <c r="B18681" s="44" t="s">
        <v>13126</v>
      </c>
      <c r="C18681" s="45">
        <v>14.24</v>
      </c>
      <c r="D18681" s="45" t="s">
        <v>13565</v>
      </c>
      <c r="E18681" s="46">
        <v>47299</v>
      </c>
      <c r="F18681" s="45"/>
      <c r="G18681" s="93"/>
      <c r="H18681" s="93"/>
      <c r="I18681" s="99"/>
      <c r="J18681" s="99"/>
      <c r="K18681" s="99"/>
      <c r="L18681" s="99"/>
      <c r="M18681" s="99"/>
      <c r="N18681" s="99"/>
      <c r="O18681" s="99"/>
      <c r="P18681" s="99"/>
      <c r="Q18681" s="99"/>
      <c r="R18681" s="99"/>
      <c r="S18681" s="99"/>
      <c r="T18681" s="99"/>
      <c r="U18681" s="99"/>
      <c r="V18681" s="99"/>
      <c r="W18681" s="99"/>
      <c r="X18681" s="99"/>
      <c r="Y18681" s="99"/>
      <c r="Z18681" s="99"/>
      <c r="AF18681" s="326"/>
    </row>
    <row r="18682" spans="1:32" x14ac:dyDescent="0.25">
      <c r="A18682" s="44" t="s">
        <v>8597</v>
      </c>
      <c r="B18682" s="44" t="s">
        <v>5447</v>
      </c>
      <c r="C18682" s="45">
        <v>230807</v>
      </c>
      <c r="D18682" s="45" t="s">
        <v>12340</v>
      </c>
      <c r="E18682" s="45" t="s">
        <v>8966</v>
      </c>
      <c r="AF18682" s="326"/>
    </row>
    <row r="18683" spans="1:32" x14ac:dyDescent="0.3">
      <c r="A18683" s="372" t="s">
        <v>2598</v>
      </c>
      <c r="B18683" s="372" t="s">
        <v>1206</v>
      </c>
      <c r="C18683" s="125" t="s">
        <v>20612</v>
      </c>
      <c r="D18683" s="32" t="s">
        <v>20621</v>
      </c>
      <c r="E18683" s="125" t="s">
        <v>10032</v>
      </c>
      <c r="F18683" s="125" t="s">
        <v>1236</v>
      </c>
      <c r="G18683" s="125" t="s">
        <v>1237</v>
      </c>
      <c r="AF18683" s="326"/>
    </row>
    <row r="18684" spans="1:32" x14ac:dyDescent="0.25">
      <c r="A18684" s="44" t="s">
        <v>19943</v>
      </c>
      <c r="B18684" s="44" t="s">
        <v>16911</v>
      </c>
      <c r="C18684" s="45">
        <v>250902</v>
      </c>
      <c r="D18684" s="45" t="s">
        <v>12340</v>
      </c>
      <c r="E18684" s="45" t="s">
        <v>5246</v>
      </c>
      <c r="AF18684" s="326"/>
    </row>
    <row r="18685" spans="1:32" x14ac:dyDescent="0.3">
      <c r="A18685" s="372" t="s">
        <v>16853</v>
      </c>
      <c r="B18685" s="372" t="s">
        <v>12351</v>
      </c>
      <c r="C18685" s="125" t="s">
        <v>12352</v>
      </c>
      <c r="D18685" s="32" t="s">
        <v>20621</v>
      </c>
      <c r="E18685" s="125" t="s">
        <v>5075</v>
      </c>
      <c r="F18685" s="125" t="s">
        <v>1236</v>
      </c>
      <c r="G18685" s="125" t="s">
        <v>1237</v>
      </c>
      <c r="AF18685" s="326"/>
    </row>
    <row r="18686" spans="1:32" x14ac:dyDescent="0.25">
      <c r="A18686" s="44" t="s">
        <v>15016</v>
      </c>
      <c r="B18686" s="44" t="s">
        <v>16424</v>
      </c>
      <c r="C18686" s="45" t="s">
        <v>9955</v>
      </c>
      <c r="D18686" s="93" t="s">
        <v>3876</v>
      </c>
      <c r="E18686" s="359">
        <f>DATE(2027,11,8)</f>
        <v>46699</v>
      </c>
      <c r="F18686" s="93"/>
      <c r="G18686" s="93"/>
      <c r="H18686" s="93"/>
      <c r="I18686" s="99"/>
      <c r="J18686" s="99"/>
      <c r="K18686" s="99"/>
      <c r="L18686" s="99"/>
      <c r="M18686" s="99"/>
      <c r="N18686" s="99"/>
      <c r="O18686" s="99"/>
      <c r="P18686" s="99"/>
      <c r="Q18686" s="99"/>
      <c r="R18686" s="99"/>
      <c r="S18686" s="99"/>
      <c r="T18686" s="99"/>
      <c r="U18686" s="99"/>
      <c r="V18686" s="99"/>
      <c r="W18686" s="99"/>
      <c r="X18686" s="99"/>
      <c r="Y18686" s="99"/>
      <c r="Z18686" s="99"/>
      <c r="AF18686" s="326"/>
    </row>
    <row r="18687" spans="1:32" x14ac:dyDescent="0.25">
      <c r="A18687" s="44" t="s">
        <v>3140</v>
      </c>
      <c r="B18687" s="44" t="s">
        <v>8464</v>
      </c>
      <c r="C18687" s="45">
        <v>230701</v>
      </c>
      <c r="D18687" s="45" t="s">
        <v>12340</v>
      </c>
      <c r="E18687" s="45" t="s">
        <v>4375</v>
      </c>
      <c r="AF18687" s="326"/>
    </row>
    <row r="18688" spans="1:32" x14ac:dyDescent="0.25">
      <c r="A18688" s="44" t="s">
        <v>3140</v>
      </c>
      <c r="B18688" s="44" t="s">
        <v>8465</v>
      </c>
      <c r="C18688" s="45">
        <v>230804</v>
      </c>
      <c r="D18688" s="45" t="s">
        <v>12340</v>
      </c>
      <c r="E18688" s="45" t="s">
        <v>4380</v>
      </c>
      <c r="AF18688" s="326"/>
    </row>
    <row r="18689" spans="1:32" x14ac:dyDescent="0.25">
      <c r="A18689" s="44" t="s">
        <v>10436</v>
      </c>
      <c r="B18689" s="44" t="s">
        <v>20342</v>
      </c>
      <c r="C18689" s="45" t="s">
        <v>10493</v>
      </c>
      <c r="D18689" s="32" t="s">
        <v>12570</v>
      </c>
      <c r="E18689" s="46">
        <v>46387</v>
      </c>
      <c r="AF18689" s="326"/>
    </row>
    <row r="18690" spans="1:32" x14ac:dyDescent="0.25">
      <c r="A18690" s="44" t="s">
        <v>14337</v>
      </c>
      <c r="B18690" s="44" t="s">
        <v>5639</v>
      </c>
      <c r="C18690" s="45">
        <v>25010401</v>
      </c>
      <c r="D18690" s="45" t="s">
        <v>12340</v>
      </c>
      <c r="E18690" s="45" t="s">
        <v>13581</v>
      </c>
      <c r="AF18690" s="326"/>
    </row>
    <row r="18691" spans="1:32" x14ac:dyDescent="0.25">
      <c r="A18691" s="44" t="s">
        <v>935</v>
      </c>
      <c r="B18691" s="44" t="s">
        <v>972</v>
      </c>
      <c r="C18691" s="45">
        <v>240803</v>
      </c>
      <c r="D18691" s="45" t="s">
        <v>12340</v>
      </c>
      <c r="E18691" s="45" t="s">
        <v>5239</v>
      </c>
      <c r="AF18691" s="326"/>
    </row>
    <row r="18692" spans="1:32" x14ac:dyDescent="0.25">
      <c r="A18692" s="44" t="s">
        <v>935</v>
      </c>
      <c r="B18692" s="44" t="s">
        <v>11338</v>
      </c>
      <c r="C18692" s="45">
        <v>24020201</v>
      </c>
      <c r="D18692" s="45" t="s">
        <v>12340</v>
      </c>
      <c r="E18692" s="45" t="s">
        <v>5444</v>
      </c>
      <c r="AF18692" s="326"/>
    </row>
    <row r="18693" spans="1:32" x14ac:dyDescent="0.25">
      <c r="A18693" s="44" t="s">
        <v>935</v>
      </c>
      <c r="B18693" s="44" t="s">
        <v>7119</v>
      </c>
      <c r="C18693" s="45">
        <v>26020102</v>
      </c>
      <c r="D18693" s="45" t="s">
        <v>12340</v>
      </c>
      <c r="E18693" s="45" t="s">
        <v>10021</v>
      </c>
      <c r="AF18693" s="326"/>
    </row>
    <row r="18694" spans="1:32" x14ac:dyDescent="0.25">
      <c r="A18694" s="44" t="s">
        <v>935</v>
      </c>
      <c r="B18694" s="44" t="s">
        <v>18842</v>
      </c>
      <c r="C18694" s="45">
        <v>26020101</v>
      </c>
      <c r="D18694" s="45" t="s">
        <v>12340</v>
      </c>
      <c r="E18694" s="45" t="s">
        <v>10021</v>
      </c>
      <c r="AF18694" s="326"/>
    </row>
    <row r="18695" spans="1:32" x14ac:dyDescent="0.25">
      <c r="A18695" s="44" t="s">
        <v>935</v>
      </c>
      <c r="B18695" s="44" t="s">
        <v>210</v>
      </c>
      <c r="C18695" s="45">
        <v>241001</v>
      </c>
      <c r="D18695" s="45" t="s">
        <v>12340</v>
      </c>
      <c r="E18695" s="45" t="s">
        <v>5650</v>
      </c>
      <c r="AF18695" s="326"/>
    </row>
    <row r="18696" spans="1:32" x14ac:dyDescent="0.25">
      <c r="A18696" s="44" t="s">
        <v>935</v>
      </c>
      <c r="B18696" s="44" t="s">
        <v>18895</v>
      </c>
      <c r="C18696" s="45">
        <v>24070201</v>
      </c>
      <c r="D18696" s="45" t="s">
        <v>12340</v>
      </c>
      <c r="E18696" s="45" t="s">
        <v>7992</v>
      </c>
      <c r="AF18696" s="326"/>
    </row>
    <row r="18697" spans="1:32" x14ac:dyDescent="0.3">
      <c r="A18697" s="372" t="s">
        <v>1175</v>
      </c>
      <c r="B18697" s="372" t="s">
        <v>5064</v>
      </c>
      <c r="C18697" s="125" t="s">
        <v>16873</v>
      </c>
      <c r="D18697" s="32" t="s">
        <v>20621</v>
      </c>
      <c r="E18697" s="125" t="s">
        <v>10638</v>
      </c>
      <c r="F18697" s="125" t="s">
        <v>1236</v>
      </c>
      <c r="G18697" s="125" t="s">
        <v>1237</v>
      </c>
      <c r="AF18697" s="326"/>
    </row>
    <row r="18698" spans="1:32" x14ac:dyDescent="0.25">
      <c r="A18698" s="44" t="s">
        <v>581</v>
      </c>
      <c r="B18698" s="44" t="s">
        <v>13390</v>
      </c>
      <c r="C18698" s="45">
        <v>2.25</v>
      </c>
      <c r="D18698" s="45" t="s">
        <v>13565</v>
      </c>
      <c r="E18698" s="46">
        <v>47422</v>
      </c>
      <c r="F18698" s="45"/>
      <c r="G18698" s="93"/>
      <c r="H18698" s="93"/>
      <c r="I18698" s="99"/>
      <c r="J18698" s="99"/>
      <c r="K18698" s="99"/>
      <c r="L18698" s="99"/>
      <c r="M18698" s="99"/>
      <c r="N18698" s="99"/>
      <c r="O18698" s="99"/>
      <c r="P18698" s="99"/>
      <c r="Q18698" s="99"/>
      <c r="R18698" s="99"/>
      <c r="S18698" s="99"/>
      <c r="T18698" s="99"/>
      <c r="U18698" s="99"/>
      <c r="V18698" s="99"/>
      <c r="W18698" s="99"/>
      <c r="X18698" s="99"/>
      <c r="Y18698" s="99"/>
      <c r="Z18698" s="99"/>
      <c r="AF18698" s="326"/>
    </row>
    <row r="18699" spans="1:32" x14ac:dyDescent="0.25">
      <c r="A18699" s="44" t="s">
        <v>581</v>
      </c>
      <c r="B18699" s="44" t="s">
        <v>13311</v>
      </c>
      <c r="C18699" s="45">
        <v>5.25</v>
      </c>
      <c r="D18699" s="45" t="s">
        <v>13565</v>
      </c>
      <c r="E18699" s="46">
        <v>47422</v>
      </c>
      <c r="F18699" s="45"/>
      <c r="G18699" s="93"/>
      <c r="H18699" s="93"/>
      <c r="I18699" s="99"/>
      <c r="J18699" s="99"/>
      <c r="K18699" s="99"/>
      <c r="L18699" s="99"/>
      <c r="M18699" s="99"/>
      <c r="N18699" s="99"/>
      <c r="O18699" s="99"/>
      <c r="P18699" s="99"/>
      <c r="Q18699" s="99"/>
      <c r="R18699" s="99"/>
      <c r="S18699" s="99"/>
      <c r="T18699" s="99"/>
      <c r="U18699" s="99"/>
      <c r="V18699" s="99"/>
      <c r="W18699" s="99"/>
      <c r="X18699" s="99"/>
      <c r="Y18699" s="99"/>
      <c r="Z18699" s="99"/>
      <c r="AF18699" s="326"/>
    </row>
    <row r="18700" spans="1:32" x14ac:dyDescent="0.25">
      <c r="A18700" s="44" t="s">
        <v>581</v>
      </c>
      <c r="B18700" s="44" t="s">
        <v>20384</v>
      </c>
      <c r="C18700" s="45" t="s">
        <v>4206</v>
      </c>
      <c r="D18700" s="32" t="s">
        <v>12570</v>
      </c>
      <c r="E18700" s="46">
        <v>46387</v>
      </c>
      <c r="AF18700" s="326"/>
    </row>
    <row r="18701" spans="1:32" x14ac:dyDescent="0.25">
      <c r="A18701" s="44" t="s">
        <v>581</v>
      </c>
      <c r="B18701" s="44" t="s">
        <v>12684</v>
      </c>
      <c r="C18701" s="45" t="s">
        <v>12722</v>
      </c>
      <c r="D18701" s="46" t="s">
        <v>13037</v>
      </c>
      <c r="E18701" s="46">
        <v>46282</v>
      </c>
      <c r="AF18701" s="326"/>
    </row>
    <row r="18702" spans="1:32" x14ac:dyDescent="0.25">
      <c r="A18702" s="100" t="s">
        <v>3571</v>
      </c>
      <c r="B18702" s="92" t="s">
        <v>3574</v>
      </c>
      <c r="C18702" s="93" t="s">
        <v>3575</v>
      </c>
      <c r="D18702" s="93" t="s">
        <v>1250</v>
      </c>
      <c r="E18702" s="94">
        <v>46496</v>
      </c>
      <c r="F18702" s="93"/>
      <c r="G18702" s="93"/>
      <c r="H18702" s="93"/>
      <c r="I18702" s="99"/>
      <c r="J18702" s="99"/>
      <c r="K18702" s="99"/>
      <c r="L18702" s="44"/>
      <c r="M18702" s="44"/>
      <c r="N18702" s="99"/>
      <c r="O18702" s="99"/>
      <c r="P18702" s="99"/>
      <c r="Q18702" s="99"/>
      <c r="R18702" s="99"/>
      <c r="S18702" s="99"/>
      <c r="T18702" s="99"/>
      <c r="U18702" s="99"/>
      <c r="V18702" s="99"/>
      <c r="W18702" s="99"/>
      <c r="X18702" s="99"/>
      <c r="Y18702" s="99"/>
      <c r="Z18702" s="99"/>
      <c r="AF18702" s="326"/>
    </row>
    <row r="18703" spans="1:32" x14ac:dyDescent="0.25">
      <c r="A18703" s="44" t="s">
        <v>3141</v>
      </c>
      <c r="B18703" s="44" t="s">
        <v>967</v>
      </c>
      <c r="C18703" s="45">
        <v>230601</v>
      </c>
      <c r="D18703" s="45" t="s">
        <v>12340</v>
      </c>
      <c r="E18703" s="45" t="s">
        <v>8383</v>
      </c>
      <c r="AF18703" s="326"/>
    </row>
    <row r="18704" spans="1:32" x14ac:dyDescent="0.25">
      <c r="A18704" s="44" t="s">
        <v>8453</v>
      </c>
      <c r="B18704" s="92" t="s">
        <v>3574</v>
      </c>
      <c r="C18704" s="93" t="s">
        <v>8458</v>
      </c>
      <c r="D18704" s="93" t="s">
        <v>1250</v>
      </c>
      <c r="E18704" s="94">
        <v>46496</v>
      </c>
      <c r="F18704" s="93"/>
      <c r="G18704" s="93"/>
      <c r="H18704" s="93"/>
      <c r="I18704" s="99"/>
      <c r="J18704" s="99"/>
      <c r="K18704" s="99"/>
      <c r="L18704" s="44"/>
      <c r="M18704" s="44"/>
      <c r="N18704" s="99"/>
      <c r="O18704" s="99"/>
      <c r="P18704" s="99"/>
      <c r="Q18704" s="99"/>
      <c r="R18704" s="99"/>
      <c r="S18704" s="99"/>
      <c r="T18704" s="99"/>
      <c r="U18704" s="99"/>
      <c r="V18704" s="99"/>
      <c r="W18704" s="99"/>
      <c r="X18704" s="99"/>
      <c r="Y18704" s="99"/>
      <c r="Z18704" s="99"/>
      <c r="AF18704" s="326"/>
    </row>
    <row r="18705" spans="1:32" x14ac:dyDescent="0.25">
      <c r="A18705" s="44" t="s">
        <v>17332</v>
      </c>
      <c r="B18705" s="44" t="s">
        <v>18261</v>
      </c>
      <c r="C18705" s="45" t="s">
        <v>18506</v>
      </c>
      <c r="D18705" s="93" t="s">
        <v>3876</v>
      </c>
      <c r="E18705" s="359">
        <f>DATE(2029,12,17)</f>
        <v>47469</v>
      </c>
      <c r="F18705" s="93"/>
      <c r="G18705" s="93"/>
      <c r="H18705" s="93"/>
      <c r="I18705" s="99"/>
      <c r="J18705" s="99"/>
      <c r="K18705" s="99"/>
      <c r="L18705" s="99"/>
      <c r="M18705" s="99"/>
      <c r="N18705" s="99"/>
      <c r="O18705" s="99"/>
      <c r="P18705" s="99"/>
      <c r="Q18705" s="99"/>
      <c r="R18705" s="99"/>
      <c r="S18705" s="99"/>
      <c r="T18705" s="99"/>
      <c r="U18705" s="99"/>
      <c r="V18705" s="99"/>
      <c r="W18705" s="99"/>
      <c r="X18705" s="99"/>
      <c r="Y18705" s="99"/>
      <c r="Z18705" s="99"/>
      <c r="AF18705" s="326"/>
    </row>
    <row r="18706" spans="1:32" x14ac:dyDescent="0.25">
      <c r="A18706" s="44" t="s">
        <v>17332</v>
      </c>
      <c r="B18706" s="44" t="s">
        <v>3598</v>
      </c>
      <c r="C18706" s="45">
        <v>250303</v>
      </c>
      <c r="D18706" s="45" t="s">
        <v>12340</v>
      </c>
      <c r="E18706" s="45" t="s">
        <v>12896</v>
      </c>
      <c r="AF18706" s="326"/>
    </row>
    <row r="18707" spans="1:32" x14ac:dyDescent="0.25">
      <c r="A18707" s="44" t="s">
        <v>17854</v>
      </c>
      <c r="B18707" s="44" t="s">
        <v>20343</v>
      </c>
      <c r="C18707" s="45" t="s">
        <v>17817</v>
      </c>
      <c r="D18707" s="32" t="s">
        <v>12570</v>
      </c>
      <c r="E18707" s="46">
        <v>46387</v>
      </c>
      <c r="AF18707" s="326"/>
    </row>
    <row r="18708" spans="1:32" x14ac:dyDescent="0.3">
      <c r="A18708" s="99" t="s">
        <v>16521</v>
      </c>
      <c r="B18708" s="92" t="s">
        <v>16522</v>
      </c>
      <c r="C18708" s="93" t="s">
        <v>16523</v>
      </c>
      <c r="D18708" s="93" t="s">
        <v>11085</v>
      </c>
      <c r="E18708" s="94">
        <v>47361</v>
      </c>
      <c r="F18708" s="93"/>
      <c r="G18708" s="93"/>
      <c r="H18708" s="93"/>
      <c r="I18708" s="99"/>
      <c r="J18708" s="99"/>
      <c r="K18708" s="99"/>
      <c r="L18708" s="99"/>
      <c r="M18708" s="99"/>
      <c r="N18708" s="99"/>
      <c r="O18708" s="99"/>
      <c r="P18708" s="99"/>
      <c r="Q18708" s="99"/>
      <c r="R18708" s="99"/>
      <c r="S18708" s="99"/>
      <c r="T18708" s="99"/>
      <c r="U18708" s="99"/>
      <c r="V18708" s="99"/>
      <c r="W18708" s="99"/>
      <c r="X18708" s="99"/>
      <c r="Y18708" s="99"/>
      <c r="Z18708" s="99"/>
      <c r="AF18708" s="326"/>
    </row>
    <row r="18709" spans="1:32" x14ac:dyDescent="0.25">
      <c r="A18709" s="44" t="s">
        <v>3142</v>
      </c>
      <c r="B18709" s="44" t="s">
        <v>2433</v>
      </c>
      <c r="C18709" s="45">
        <v>230105</v>
      </c>
      <c r="D18709" s="45" t="s">
        <v>12340</v>
      </c>
      <c r="E18709" s="45" t="s">
        <v>5580</v>
      </c>
      <c r="AF18709" s="326"/>
    </row>
    <row r="18710" spans="1:32" x14ac:dyDescent="0.25">
      <c r="A18710" s="44" t="s">
        <v>3142</v>
      </c>
      <c r="B18710" s="44" t="s">
        <v>5460</v>
      </c>
      <c r="C18710" s="45">
        <v>251003</v>
      </c>
      <c r="D18710" s="45" t="s">
        <v>12340</v>
      </c>
      <c r="E18710" s="45" t="s">
        <v>12119</v>
      </c>
      <c r="AF18710" s="326"/>
    </row>
    <row r="18711" spans="1:32" x14ac:dyDescent="0.3">
      <c r="A18711" s="372" t="s">
        <v>13962</v>
      </c>
      <c r="B18711" s="372" t="s">
        <v>16724</v>
      </c>
      <c r="C18711" s="125" t="s">
        <v>14353</v>
      </c>
      <c r="D18711" s="32" t="s">
        <v>20621</v>
      </c>
      <c r="E18711" s="125" t="s">
        <v>13567</v>
      </c>
      <c r="F18711" s="125" t="s">
        <v>1236</v>
      </c>
      <c r="G18711" s="125" t="s">
        <v>1237</v>
      </c>
      <c r="AF18711" s="326"/>
    </row>
    <row r="18712" spans="1:32" x14ac:dyDescent="0.25">
      <c r="A18712" s="44" t="s">
        <v>8930</v>
      </c>
      <c r="B18712" s="44" t="s">
        <v>8931</v>
      </c>
      <c r="C18712" s="45" t="s">
        <v>8932</v>
      </c>
      <c r="D18712" s="45" t="s">
        <v>12177</v>
      </c>
      <c r="E18712" s="45" t="s">
        <v>12121</v>
      </c>
      <c r="F18712" s="93"/>
      <c r="G18712" s="93"/>
      <c r="H18712" s="93"/>
      <c r="I18712" s="99"/>
      <c r="J18712" s="99"/>
      <c r="K18712" s="99"/>
      <c r="L18712" s="99"/>
      <c r="M18712" s="99"/>
      <c r="N18712" s="99"/>
      <c r="O18712" s="99"/>
      <c r="P18712" s="99"/>
      <c r="Q18712" s="99"/>
      <c r="R18712" s="99"/>
      <c r="S18712" s="99"/>
      <c r="T18712" s="99"/>
      <c r="U18712" s="99"/>
      <c r="V18712" s="99"/>
      <c r="W18712" s="99"/>
      <c r="X18712" s="99"/>
      <c r="Y18712" s="99"/>
      <c r="Z18712" s="99"/>
      <c r="AF18712" s="326"/>
    </row>
    <row r="18713" spans="1:32" x14ac:dyDescent="0.25">
      <c r="A18713" s="44" t="s">
        <v>8930</v>
      </c>
      <c r="B18713" s="44" t="s">
        <v>8931</v>
      </c>
      <c r="C18713" s="45" t="s">
        <v>8932</v>
      </c>
      <c r="D18713" s="93" t="s">
        <v>18817</v>
      </c>
      <c r="E18713" s="45" t="s">
        <v>5452</v>
      </c>
      <c r="F18713" s="379"/>
      <c r="G18713" s="379"/>
      <c r="H18713" s="379"/>
      <c r="I18713" s="380"/>
      <c r="J18713" s="380"/>
      <c r="K18713" s="380"/>
      <c r="L18713" s="380"/>
      <c r="M18713" s="380"/>
      <c r="N18713" s="380"/>
      <c r="O18713" s="380"/>
      <c r="P18713" s="380"/>
      <c r="Q18713" s="380"/>
      <c r="R18713" s="380"/>
      <c r="S18713" s="380"/>
      <c r="T18713" s="380"/>
      <c r="U18713" s="380"/>
      <c r="V18713" s="380"/>
      <c r="W18713" s="380"/>
      <c r="X18713" s="380"/>
      <c r="Y18713" s="380"/>
      <c r="Z18713" s="380"/>
      <c r="AA18713" s="380"/>
      <c r="AF18713" s="326"/>
    </row>
    <row r="18714" spans="1:32" x14ac:dyDescent="0.3">
      <c r="A18714" s="372" t="s">
        <v>16698</v>
      </c>
      <c r="B18714" s="372" t="s">
        <v>5064</v>
      </c>
      <c r="C18714" s="125" t="s">
        <v>16873</v>
      </c>
      <c r="D18714" s="32" t="s">
        <v>20621</v>
      </c>
      <c r="E18714" s="125" t="s">
        <v>10638</v>
      </c>
      <c r="F18714" s="125" t="s">
        <v>1236</v>
      </c>
      <c r="G18714" s="125" t="s">
        <v>1237</v>
      </c>
      <c r="AF18714" s="326"/>
    </row>
    <row r="18715" spans="1:32" x14ac:dyDescent="0.25">
      <c r="A18715" s="67" t="s">
        <v>120</v>
      </c>
      <c r="B18715" s="256" t="s">
        <v>7398</v>
      </c>
      <c r="C18715" s="53" t="s">
        <v>7455</v>
      </c>
      <c r="D18715" s="93" t="s">
        <v>5891</v>
      </c>
      <c r="E18715" s="257">
        <v>46824</v>
      </c>
      <c r="F18715" s="93"/>
      <c r="G18715" s="93"/>
      <c r="H18715" s="93"/>
      <c r="I18715" s="99"/>
      <c r="J18715" s="99"/>
      <c r="K18715" s="99"/>
      <c r="L18715" s="99"/>
      <c r="M18715" s="99"/>
      <c r="N18715" s="99"/>
      <c r="O18715" s="99"/>
      <c r="P18715" s="99"/>
      <c r="Q18715" s="99"/>
      <c r="R18715" s="99"/>
      <c r="S18715" s="99"/>
      <c r="T18715" s="99"/>
      <c r="U18715" s="99"/>
      <c r="V18715" s="99"/>
      <c r="W18715" s="99"/>
      <c r="X18715" s="99"/>
      <c r="Y18715" s="99"/>
      <c r="Z18715" s="99"/>
      <c r="AF18715" s="326"/>
    </row>
    <row r="18716" spans="1:32" x14ac:dyDescent="0.25">
      <c r="A18716" s="44" t="s">
        <v>120</v>
      </c>
      <c r="B18716" s="44" t="s">
        <v>13127</v>
      </c>
      <c r="C18716" s="45">
        <v>13.24</v>
      </c>
      <c r="D18716" s="45" t="s">
        <v>13565</v>
      </c>
      <c r="E18716" s="46">
        <v>47299</v>
      </c>
      <c r="F18716" s="45"/>
      <c r="G18716" s="93"/>
      <c r="H18716" s="93"/>
      <c r="I18716" s="99"/>
      <c r="J18716" s="99"/>
      <c r="K18716" s="99"/>
      <c r="L18716" s="99"/>
      <c r="M18716" s="99"/>
      <c r="N18716" s="99"/>
      <c r="O18716" s="99"/>
      <c r="P18716" s="99"/>
      <c r="Q18716" s="99"/>
      <c r="R18716" s="99"/>
      <c r="S18716" s="99"/>
      <c r="T18716" s="99"/>
      <c r="U18716" s="99"/>
      <c r="V18716" s="99"/>
      <c r="W18716" s="99"/>
      <c r="X18716" s="99"/>
      <c r="Y18716" s="99"/>
      <c r="Z18716" s="99"/>
      <c r="AF18716" s="326"/>
    </row>
    <row r="18717" spans="1:32" x14ac:dyDescent="0.25">
      <c r="A18717" s="44" t="s">
        <v>120</v>
      </c>
      <c r="B18717" s="44" t="s">
        <v>13126</v>
      </c>
      <c r="C18717" s="45">
        <v>14.24</v>
      </c>
      <c r="D18717" s="45" t="s">
        <v>13565</v>
      </c>
      <c r="E18717" s="46">
        <v>47299</v>
      </c>
      <c r="F18717" s="45"/>
      <c r="G18717" s="93"/>
      <c r="H18717" s="93"/>
      <c r="I18717" s="99"/>
      <c r="J18717" s="99"/>
      <c r="K18717" s="99"/>
      <c r="L18717" s="99"/>
      <c r="M18717" s="99"/>
      <c r="N18717" s="99"/>
      <c r="O18717" s="99"/>
      <c r="P18717" s="99"/>
      <c r="Q18717" s="99"/>
      <c r="R18717" s="99"/>
      <c r="S18717" s="99"/>
      <c r="T18717" s="99"/>
      <c r="U18717" s="99"/>
      <c r="V18717" s="99"/>
      <c r="W18717" s="99"/>
      <c r="X18717" s="99"/>
      <c r="Y18717" s="99"/>
      <c r="Z18717" s="99"/>
      <c r="AF18717" s="326"/>
    </row>
    <row r="18718" spans="1:32" x14ac:dyDescent="0.25">
      <c r="A18718" s="44" t="s">
        <v>120</v>
      </c>
      <c r="B18718" s="44" t="s">
        <v>3156</v>
      </c>
      <c r="C18718" s="45">
        <v>230904</v>
      </c>
      <c r="D18718" s="45" t="s">
        <v>12340</v>
      </c>
      <c r="E18718" s="45" t="s">
        <v>8524</v>
      </c>
      <c r="AF18718" s="326"/>
    </row>
    <row r="18719" spans="1:32" x14ac:dyDescent="0.25">
      <c r="A18719" s="44" t="s">
        <v>120</v>
      </c>
      <c r="B18719" s="44" t="s">
        <v>5447</v>
      </c>
      <c r="C18719" s="45">
        <v>250802</v>
      </c>
      <c r="D18719" s="45" t="s">
        <v>12340</v>
      </c>
      <c r="E18719" s="45" t="s">
        <v>10682</v>
      </c>
      <c r="AF18719" s="326"/>
    </row>
    <row r="18720" spans="1:32" x14ac:dyDescent="0.3">
      <c r="A18720" s="372" t="s">
        <v>3143</v>
      </c>
      <c r="B18720" s="372" t="s">
        <v>1206</v>
      </c>
      <c r="C18720" s="125" t="s">
        <v>20612</v>
      </c>
      <c r="D18720" s="32" t="s">
        <v>20621</v>
      </c>
      <c r="E18720" s="125" t="s">
        <v>10032</v>
      </c>
      <c r="F18720" s="125" t="s">
        <v>1236</v>
      </c>
      <c r="G18720" s="125" t="s">
        <v>1237</v>
      </c>
      <c r="AF18720" s="326"/>
    </row>
    <row r="18721" spans="1:32" x14ac:dyDescent="0.25">
      <c r="A18721" s="57" t="s">
        <v>3143</v>
      </c>
      <c r="B18721" s="92" t="s">
        <v>3862</v>
      </c>
      <c r="C18721" s="93" t="s">
        <v>3860</v>
      </c>
      <c r="D18721" s="93" t="s">
        <v>3861</v>
      </c>
      <c r="E18721" s="94">
        <v>46203</v>
      </c>
      <c r="F18721" s="93"/>
      <c r="G18721" s="93"/>
      <c r="H18721" s="93"/>
      <c r="I18721" s="99"/>
      <c r="J18721" s="99"/>
      <c r="K18721" s="99"/>
      <c r="L18721" s="44"/>
      <c r="M18721" s="44"/>
      <c r="N18721" s="99"/>
      <c r="O18721" s="99"/>
      <c r="P18721" s="99"/>
      <c r="Q18721" s="99"/>
      <c r="R18721" s="99"/>
      <c r="S18721" s="99"/>
      <c r="T18721" s="99"/>
      <c r="U18721" s="99"/>
      <c r="V18721" s="99"/>
      <c r="W18721" s="99"/>
      <c r="X18721" s="99"/>
      <c r="Y18721" s="99"/>
      <c r="Z18721" s="99"/>
      <c r="AA18721" s="380"/>
      <c r="AF18721" s="326"/>
    </row>
    <row r="18722" spans="1:32" x14ac:dyDescent="0.25">
      <c r="A18722" s="44" t="s">
        <v>3143</v>
      </c>
      <c r="B18722" s="44" t="s">
        <v>20342</v>
      </c>
      <c r="C18722" s="45" t="s">
        <v>10493</v>
      </c>
      <c r="D18722" s="32" t="s">
        <v>12570</v>
      </c>
      <c r="E18722" s="46">
        <v>46387</v>
      </c>
      <c r="AF18722" s="326"/>
    </row>
    <row r="18723" spans="1:32" x14ac:dyDescent="0.25">
      <c r="A18723" s="44" t="s">
        <v>7245</v>
      </c>
      <c r="B18723" s="44" t="s">
        <v>308</v>
      </c>
      <c r="C18723" s="45" t="s">
        <v>9011</v>
      </c>
      <c r="D18723" s="45" t="s">
        <v>12177</v>
      </c>
      <c r="E18723" s="45" t="s">
        <v>2628</v>
      </c>
      <c r="F18723" s="93"/>
      <c r="G18723" s="93"/>
      <c r="H18723" s="93"/>
      <c r="I18723" s="99"/>
      <c r="J18723" s="99"/>
      <c r="K18723" s="99"/>
      <c r="L18723" s="99"/>
      <c r="M18723" s="99"/>
      <c r="N18723" s="99"/>
      <c r="O18723" s="99"/>
      <c r="P18723" s="99"/>
      <c r="Q18723" s="99"/>
      <c r="R18723" s="99"/>
      <c r="S18723" s="99"/>
      <c r="T18723" s="99"/>
      <c r="U18723" s="99"/>
      <c r="V18723" s="99"/>
      <c r="W18723" s="99"/>
      <c r="X18723" s="99"/>
      <c r="Y18723" s="99"/>
      <c r="Z18723" s="99"/>
      <c r="AF18723" s="326"/>
    </row>
    <row r="18724" spans="1:32" x14ac:dyDescent="0.25">
      <c r="A18724" s="44" t="s">
        <v>7245</v>
      </c>
      <c r="B18724" s="44" t="s">
        <v>308</v>
      </c>
      <c r="C18724" s="45" t="s">
        <v>9011</v>
      </c>
      <c r="D18724" s="93" t="s">
        <v>18817</v>
      </c>
      <c r="E18724" s="45" t="s">
        <v>2628</v>
      </c>
      <c r="F18724" s="379"/>
      <c r="G18724" s="379"/>
      <c r="H18724" s="379"/>
      <c r="I18724" s="380"/>
      <c r="J18724" s="380"/>
      <c r="K18724" s="380"/>
      <c r="L18724" s="380"/>
      <c r="M18724" s="380"/>
      <c r="N18724" s="380"/>
      <c r="O18724" s="380"/>
      <c r="P18724" s="380"/>
      <c r="Q18724" s="380"/>
      <c r="R18724" s="380"/>
      <c r="S18724" s="380"/>
      <c r="T18724" s="380"/>
      <c r="U18724" s="380"/>
      <c r="V18724" s="380"/>
      <c r="W18724" s="380"/>
      <c r="X18724" s="380"/>
      <c r="Y18724" s="380"/>
      <c r="Z18724" s="380"/>
      <c r="AA18724" s="380"/>
      <c r="AF18724" s="326"/>
    </row>
    <row r="18725" spans="1:32" x14ac:dyDescent="0.25">
      <c r="A18725" s="44" t="s">
        <v>7245</v>
      </c>
      <c r="B18725" s="44" t="s">
        <v>308</v>
      </c>
      <c r="C18725" s="45" t="s">
        <v>9011</v>
      </c>
      <c r="D18725" s="45" t="s">
        <v>10697</v>
      </c>
      <c r="E18725" s="45" t="s">
        <v>2628</v>
      </c>
      <c r="F18725" s="93"/>
      <c r="G18725" s="93"/>
      <c r="H18725" s="93"/>
      <c r="I18725" s="99"/>
      <c r="J18725" s="99"/>
      <c r="K18725" s="99"/>
      <c r="L18725" s="44"/>
      <c r="M18725" s="44"/>
      <c r="N18725" s="99"/>
      <c r="O18725" s="99"/>
      <c r="P18725" s="99"/>
      <c r="Q18725" s="99"/>
      <c r="R18725" s="99"/>
      <c r="S18725" s="99"/>
      <c r="T18725" s="99"/>
      <c r="U18725" s="99"/>
      <c r="V18725" s="99"/>
      <c r="W18725" s="99"/>
      <c r="X18725" s="99"/>
      <c r="Y18725" s="99"/>
      <c r="Z18725" s="99"/>
      <c r="AF18725" s="326"/>
    </row>
    <row r="18726" spans="1:32" x14ac:dyDescent="0.25">
      <c r="A18726" s="44" t="s">
        <v>8598</v>
      </c>
      <c r="B18726" s="44" t="s">
        <v>13118</v>
      </c>
      <c r="C18726" s="45">
        <v>21.25</v>
      </c>
      <c r="D18726" s="45" t="s">
        <v>13565</v>
      </c>
      <c r="E18726" s="46">
        <v>47664</v>
      </c>
      <c r="F18726" s="45" t="s">
        <v>1384</v>
      </c>
      <c r="G18726" s="93"/>
      <c r="H18726" s="93"/>
      <c r="I18726" s="99"/>
      <c r="J18726" s="99"/>
      <c r="K18726" s="99"/>
      <c r="L18726" s="99"/>
      <c r="M18726" s="99"/>
      <c r="N18726" s="99"/>
      <c r="O18726" s="99"/>
      <c r="P18726" s="99"/>
      <c r="Q18726" s="99"/>
      <c r="R18726" s="99"/>
      <c r="S18726" s="99"/>
      <c r="T18726" s="99"/>
      <c r="U18726" s="99"/>
      <c r="V18726" s="99"/>
      <c r="W18726" s="99"/>
      <c r="X18726" s="99"/>
      <c r="Y18726" s="99"/>
      <c r="Z18726" s="99"/>
      <c r="AF18726" s="326"/>
    </row>
    <row r="18727" spans="1:32" x14ac:dyDescent="0.25">
      <c r="A18727" s="44" t="s">
        <v>8598</v>
      </c>
      <c r="B18727" s="44" t="s">
        <v>14648</v>
      </c>
      <c r="C18727" s="45">
        <v>22.25</v>
      </c>
      <c r="D18727" s="45" t="s">
        <v>13565</v>
      </c>
      <c r="E18727" s="46">
        <v>47664</v>
      </c>
      <c r="F18727" s="45" t="s">
        <v>1384</v>
      </c>
      <c r="G18727" s="93"/>
      <c r="H18727" s="93"/>
      <c r="I18727" s="99"/>
      <c r="J18727" s="99"/>
      <c r="K18727" s="99"/>
      <c r="L18727" s="99"/>
      <c r="M18727" s="99"/>
      <c r="N18727" s="99"/>
      <c r="O18727" s="99"/>
      <c r="P18727" s="99"/>
      <c r="Q18727" s="99"/>
      <c r="R18727" s="99"/>
      <c r="S18727" s="99"/>
      <c r="T18727" s="99"/>
      <c r="U18727" s="99"/>
      <c r="V18727" s="99"/>
      <c r="W18727" s="99"/>
      <c r="X18727" s="99"/>
      <c r="Y18727" s="99"/>
      <c r="Z18727" s="99"/>
      <c r="AF18727" s="326"/>
    </row>
    <row r="18728" spans="1:32" x14ac:dyDescent="0.25">
      <c r="A18728" s="44" t="s">
        <v>8598</v>
      </c>
      <c r="B18728" s="44" t="s">
        <v>5447</v>
      </c>
      <c r="C18728" s="45">
        <v>230807</v>
      </c>
      <c r="D18728" s="45" t="s">
        <v>12340</v>
      </c>
      <c r="E18728" s="45" t="s">
        <v>8966</v>
      </c>
      <c r="AF18728" s="326"/>
    </row>
    <row r="18729" spans="1:32" x14ac:dyDescent="0.25">
      <c r="A18729" s="44" t="s">
        <v>15832</v>
      </c>
      <c r="B18729" s="44" t="s">
        <v>4105</v>
      </c>
      <c r="C18729" s="45" t="s">
        <v>15833</v>
      </c>
      <c r="D18729" s="46" t="s">
        <v>13037</v>
      </c>
      <c r="E18729" s="46">
        <v>46218</v>
      </c>
      <c r="AF18729" s="326"/>
    </row>
    <row r="18730" spans="1:32" x14ac:dyDescent="0.25">
      <c r="A18730" s="44" t="s">
        <v>15832</v>
      </c>
      <c r="B18730" s="44" t="s">
        <v>4105</v>
      </c>
      <c r="C18730" s="45" t="s">
        <v>15833</v>
      </c>
      <c r="D18730" s="46" t="s">
        <v>13037</v>
      </c>
      <c r="E18730" s="46">
        <v>46218</v>
      </c>
      <c r="AF18730" s="326"/>
    </row>
    <row r="18731" spans="1:32" x14ac:dyDescent="0.25">
      <c r="A18731" s="44" t="s">
        <v>13834</v>
      </c>
      <c r="B18731" s="44" t="s">
        <v>210</v>
      </c>
      <c r="C18731" s="45">
        <v>241001</v>
      </c>
      <c r="D18731" s="45" t="s">
        <v>12340</v>
      </c>
      <c r="E18731" s="45" t="s">
        <v>5650</v>
      </c>
      <c r="AF18731" s="326"/>
    </row>
    <row r="18732" spans="1:32" x14ac:dyDescent="0.25">
      <c r="A18732" s="44" t="s">
        <v>17333</v>
      </c>
      <c r="B18732" s="44" t="s">
        <v>16917</v>
      </c>
      <c r="C18732" s="45">
        <v>25080302</v>
      </c>
      <c r="D18732" s="45" t="s">
        <v>12340</v>
      </c>
      <c r="E18732" s="45" t="s">
        <v>8966</v>
      </c>
      <c r="AF18732" s="326"/>
    </row>
    <row r="18733" spans="1:32" x14ac:dyDescent="0.25">
      <c r="A18733" s="44" t="s">
        <v>17333</v>
      </c>
      <c r="B18733" s="44" t="s">
        <v>11309</v>
      </c>
      <c r="C18733" s="45">
        <v>24020102</v>
      </c>
      <c r="D18733" s="45" t="s">
        <v>12340</v>
      </c>
      <c r="E18733" s="45" t="s">
        <v>5444</v>
      </c>
      <c r="AF18733" s="326"/>
    </row>
    <row r="18734" spans="1:32" x14ac:dyDescent="0.25">
      <c r="A18734" s="44" t="s">
        <v>17333</v>
      </c>
      <c r="B18734" s="44" t="s">
        <v>16916</v>
      </c>
      <c r="C18734" s="45">
        <v>25080301</v>
      </c>
      <c r="D18734" s="45" t="s">
        <v>12340</v>
      </c>
      <c r="E18734" s="45" t="s">
        <v>8966</v>
      </c>
      <c r="AF18734" s="326"/>
    </row>
    <row r="18735" spans="1:32" x14ac:dyDescent="0.25">
      <c r="A18735" s="44" t="s">
        <v>4126</v>
      </c>
      <c r="B18735" s="44" t="s">
        <v>20362</v>
      </c>
      <c r="C18735" s="45" t="s">
        <v>10495</v>
      </c>
      <c r="D18735" s="32" t="s">
        <v>12570</v>
      </c>
      <c r="E18735" s="46">
        <v>46568</v>
      </c>
      <c r="AF18735" s="326"/>
    </row>
    <row r="18736" spans="1:32" x14ac:dyDescent="0.25">
      <c r="A18736" s="44" t="s">
        <v>3736</v>
      </c>
      <c r="B18736" s="44" t="s">
        <v>3298</v>
      </c>
      <c r="C18736" s="45">
        <v>26010402</v>
      </c>
      <c r="D18736" s="45" t="s">
        <v>12340</v>
      </c>
      <c r="E18736" s="45" t="s">
        <v>18836</v>
      </c>
      <c r="AF18736" s="326"/>
    </row>
    <row r="18737" spans="1:32" x14ac:dyDescent="0.25">
      <c r="A18737" s="44" t="s">
        <v>2405</v>
      </c>
      <c r="B18737" s="44" t="s">
        <v>11187</v>
      </c>
      <c r="C18737" s="45" t="s">
        <v>11047</v>
      </c>
      <c r="D18737" s="46" t="s">
        <v>13037</v>
      </c>
      <c r="E18737" s="46">
        <v>46191</v>
      </c>
      <c r="AF18737" s="326"/>
    </row>
    <row r="18738" spans="1:32" x14ac:dyDescent="0.25">
      <c r="A18738" s="44" t="s">
        <v>14159</v>
      </c>
      <c r="B18738" s="44" t="s">
        <v>20398</v>
      </c>
      <c r="C18738" s="45" t="s">
        <v>14082</v>
      </c>
      <c r="D18738" s="32" t="s">
        <v>12570</v>
      </c>
      <c r="E18738" s="46">
        <v>46418</v>
      </c>
      <c r="AF18738" s="326"/>
    </row>
    <row r="18739" spans="1:32" x14ac:dyDescent="0.25">
      <c r="A18739" s="44" t="s">
        <v>5747</v>
      </c>
      <c r="B18739" s="44" t="s">
        <v>2433</v>
      </c>
      <c r="C18739" s="45">
        <v>220105</v>
      </c>
      <c r="D18739" s="45" t="s">
        <v>12340</v>
      </c>
      <c r="E18739" s="45" t="s">
        <v>2686</v>
      </c>
      <c r="AF18739" s="326"/>
    </row>
    <row r="18740" spans="1:32" x14ac:dyDescent="0.3">
      <c r="A18740" s="372" t="s">
        <v>20226</v>
      </c>
      <c r="B18740" s="372" t="s">
        <v>7364</v>
      </c>
      <c r="C18740" s="125" t="s">
        <v>20260</v>
      </c>
      <c r="D18740" s="32" t="s">
        <v>20621</v>
      </c>
      <c r="E18740" s="125" t="s">
        <v>8976</v>
      </c>
      <c r="F18740" s="125" t="s">
        <v>1236</v>
      </c>
      <c r="G18740" s="125" t="s">
        <v>1237</v>
      </c>
      <c r="AF18740" s="326"/>
    </row>
    <row r="18741" spans="1:32" x14ac:dyDescent="0.3">
      <c r="A18741" s="372" t="s">
        <v>20226</v>
      </c>
      <c r="B18741" s="372" t="s">
        <v>1215</v>
      </c>
      <c r="C18741" s="125" t="s">
        <v>20616</v>
      </c>
      <c r="D18741" s="32" t="s">
        <v>20621</v>
      </c>
      <c r="E18741" s="125" t="s">
        <v>10032</v>
      </c>
      <c r="F18741" s="125" t="s">
        <v>1236</v>
      </c>
      <c r="G18741" s="125" t="s">
        <v>1237</v>
      </c>
      <c r="AF18741" s="326"/>
    </row>
    <row r="18742" spans="1:32" x14ac:dyDescent="0.25">
      <c r="A18742" s="44" t="s">
        <v>2428</v>
      </c>
      <c r="B18742" s="44" t="s">
        <v>3298</v>
      </c>
      <c r="C18742" s="45">
        <v>23010402</v>
      </c>
      <c r="D18742" s="45" t="s">
        <v>12340</v>
      </c>
      <c r="E18742" s="45" t="s">
        <v>5640</v>
      </c>
      <c r="AF18742" s="326"/>
    </row>
    <row r="18743" spans="1:32" x14ac:dyDescent="0.25">
      <c r="A18743" s="44" t="s">
        <v>2428</v>
      </c>
      <c r="B18743" s="44" t="s">
        <v>5639</v>
      </c>
      <c r="C18743" s="45">
        <v>23010401</v>
      </c>
      <c r="D18743" s="45" t="s">
        <v>12340</v>
      </c>
      <c r="E18743" s="45" t="s">
        <v>5640</v>
      </c>
      <c r="AF18743" s="326"/>
    </row>
    <row r="18744" spans="1:32" x14ac:dyDescent="0.25">
      <c r="A18744" s="44" t="s">
        <v>13520</v>
      </c>
      <c r="B18744" s="44" t="s">
        <v>13115</v>
      </c>
      <c r="C18744" s="45">
        <v>8.24</v>
      </c>
      <c r="D18744" s="45" t="s">
        <v>13565</v>
      </c>
      <c r="E18744" s="46">
        <v>47057</v>
      </c>
      <c r="F18744" s="45"/>
      <c r="G18744" s="93"/>
      <c r="H18744" s="93"/>
      <c r="I18744" s="99"/>
      <c r="J18744" s="99"/>
      <c r="K18744" s="99"/>
      <c r="L18744" s="99"/>
      <c r="M18744" s="99"/>
      <c r="N18744" s="99"/>
      <c r="O18744" s="99"/>
      <c r="P18744" s="99"/>
      <c r="Q18744" s="99"/>
      <c r="R18744" s="99"/>
      <c r="S18744" s="99"/>
      <c r="T18744" s="99"/>
      <c r="U18744" s="99"/>
      <c r="V18744" s="99"/>
      <c r="W18744" s="99"/>
      <c r="X18744" s="99"/>
      <c r="Y18744" s="99"/>
      <c r="Z18744" s="99"/>
      <c r="AF18744" s="326"/>
    </row>
    <row r="18745" spans="1:32" x14ac:dyDescent="0.25">
      <c r="A18745" s="44" t="s">
        <v>8599</v>
      </c>
      <c r="B18745" s="44" t="s">
        <v>5447</v>
      </c>
      <c r="C18745" s="45">
        <v>230807</v>
      </c>
      <c r="D18745" s="45" t="s">
        <v>12340</v>
      </c>
      <c r="E18745" s="45" t="s">
        <v>8966</v>
      </c>
      <c r="AF18745" s="326"/>
    </row>
    <row r="18746" spans="1:32" x14ac:dyDescent="0.25">
      <c r="A18746" s="44" t="s">
        <v>2723</v>
      </c>
      <c r="B18746" s="44" t="s">
        <v>20342</v>
      </c>
      <c r="C18746" s="45" t="s">
        <v>10493</v>
      </c>
      <c r="D18746" s="32" t="s">
        <v>12570</v>
      </c>
      <c r="E18746" s="46">
        <v>46387</v>
      </c>
      <c r="AF18746" s="326"/>
    </row>
    <row r="18747" spans="1:32" x14ac:dyDescent="0.25">
      <c r="A18747" s="368" t="s">
        <v>9218</v>
      </c>
      <c r="B18747" s="256" t="s">
        <v>9169</v>
      </c>
      <c r="C18747" s="53" t="s">
        <v>9293</v>
      </c>
      <c r="D18747" s="93" t="s">
        <v>5891</v>
      </c>
      <c r="E18747" s="257">
        <v>47091</v>
      </c>
      <c r="F18747" s="93"/>
      <c r="G18747" s="93"/>
      <c r="H18747" s="93"/>
      <c r="I18747" s="99"/>
      <c r="J18747" s="99"/>
      <c r="K18747" s="99"/>
      <c r="L18747" s="99"/>
      <c r="M18747" s="99"/>
      <c r="N18747" s="99"/>
      <c r="O18747" s="99"/>
      <c r="P18747" s="99"/>
      <c r="Q18747" s="99"/>
      <c r="R18747" s="99"/>
      <c r="S18747" s="99"/>
      <c r="T18747" s="99"/>
      <c r="U18747" s="99"/>
      <c r="V18747" s="99"/>
      <c r="W18747" s="99"/>
      <c r="X18747" s="99"/>
      <c r="Y18747" s="99"/>
      <c r="Z18747" s="99"/>
      <c r="AF18747" s="326"/>
    </row>
    <row r="18748" spans="1:32" x14ac:dyDescent="0.25">
      <c r="A18748" s="44" t="s">
        <v>7096</v>
      </c>
      <c r="B18748" s="44" t="s">
        <v>973</v>
      </c>
      <c r="C18748" s="45">
        <v>260101</v>
      </c>
      <c r="D18748" s="45" t="s">
        <v>12340</v>
      </c>
      <c r="E18748" s="45" t="s">
        <v>8976</v>
      </c>
      <c r="AF18748" s="326"/>
    </row>
    <row r="18749" spans="1:32" x14ac:dyDescent="0.25">
      <c r="A18749" s="44" t="s">
        <v>7096</v>
      </c>
      <c r="B18749" s="44" t="s">
        <v>7117</v>
      </c>
      <c r="C18749" s="45">
        <v>260203</v>
      </c>
      <c r="D18749" s="45" t="s">
        <v>12340</v>
      </c>
      <c r="E18749" s="45" t="s">
        <v>10021</v>
      </c>
      <c r="AF18749" s="326"/>
    </row>
    <row r="18750" spans="1:32" x14ac:dyDescent="0.3">
      <c r="A18750" s="372" t="s">
        <v>12530</v>
      </c>
      <c r="B18750" s="372" t="s">
        <v>12354</v>
      </c>
      <c r="C18750" s="125" t="s">
        <v>12187</v>
      </c>
      <c r="D18750" s="32" t="s">
        <v>20621</v>
      </c>
      <c r="E18750" s="125" t="s">
        <v>5239</v>
      </c>
      <c r="F18750" s="125" t="s">
        <v>1236</v>
      </c>
      <c r="G18750" s="125" t="s">
        <v>1237</v>
      </c>
      <c r="AF18750" s="326"/>
    </row>
    <row r="18751" spans="1:32" x14ac:dyDescent="0.25">
      <c r="A18751" s="44" t="s">
        <v>14558</v>
      </c>
      <c r="B18751" s="44" t="s">
        <v>20343</v>
      </c>
      <c r="C18751" s="45" t="s">
        <v>14521</v>
      </c>
      <c r="D18751" s="32" t="s">
        <v>12570</v>
      </c>
      <c r="E18751" s="46">
        <v>46387</v>
      </c>
      <c r="AF18751" s="326"/>
    </row>
    <row r="18752" spans="1:32" x14ac:dyDescent="0.25">
      <c r="A18752" s="91" t="s">
        <v>10366</v>
      </c>
      <c r="B18752" s="92" t="s">
        <v>10390</v>
      </c>
      <c r="C18752" s="56" t="s">
        <v>10135</v>
      </c>
      <c r="D18752" s="146" t="s">
        <v>10389</v>
      </c>
      <c r="E18752" s="107">
        <v>45838</v>
      </c>
      <c r="F18752" s="93"/>
      <c r="G18752" s="93"/>
      <c r="H18752" s="93"/>
      <c r="I18752" s="99"/>
      <c r="J18752" s="99"/>
      <c r="K18752" s="99"/>
      <c r="L18752" s="44"/>
      <c r="M18752" s="44"/>
      <c r="N18752" s="99"/>
      <c r="O18752" s="99"/>
      <c r="P18752" s="99"/>
      <c r="Q18752" s="99"/>
      <c r="R18752" s="99"/>
      <c r="S18752" s="99"/>
      <c r="T18752" s="99"/>
      <c r="U18752" s="99"/>
      <c r="V18752" s="99"/>
      <c r="W18752" s="99"/>
      <c r="X18752" s="99"/>
      <c r="Y18752" s="99"/>
      <c r="Z18752" s="99"/>
      <c r="AF18752" s="326"/>
    </row>
    <row r="18753" spans="1:32" x14ac:dyDescent="0.25">
      <c r="A18753" s="256" t="s">
        <v>5839</v>
      </c>
      <c r="B18753" s="256" t="s">
        <v>7396</v>
      </c>
      <c r="C18753" s="53" t="s">
        <v>7456</v>
      </c>
      <c r="D18753" s="93" t="s">
        <v>5891</v>
      </c>
      <c r="E18753" s="257">
        <v>46791</v>
      </c>
      <c r="F18753" s="93"/>
      <c r="G18753" s="93"/>
      <c r="H18753" s="93"/>
      <c r="I18753" s="99"/>
      <c r="J18753" s="99"/>
      <c r="K18753" s="99"/>
      <c r="L18753" s="99"/>
      <c r="M18753" s="99"/>
      <c r="N18753" s="99"/>
      <c r="O18753" s="99"/>
      <c r="P18753" s="99"/>
      <c r="Q18753" s="99"/>
      <c r="R18753" s="99"/>
      <c r="S18753" s="99"/>
      <c r="T18753" s="99"/>
      <c r="U18753" s="99"/>
      <c r="V18753" s="99"/>
      <c r="W18753" s="99"/>
      <c r="X18753" s="99"/>
      <c r="Y18753" s="99"/>
      <c r="Z18753" s="99"/>
      <c r="AF18753" s="326"/>
    </row>
    <row r="18754" spans="1:32" x14ac:dyDescent="0.25">
      <c r="A18754" s="44" t="s">
        <v>5839</v>
      </c>
      <c r="B18754" s="44" t="s">
        <v>20368</v>
      </c>
      <c r="C18754" s="45" t="s">
        <v>5829</v>
      </c>
      <c r="D18754" s="32" t="s">
        <v>12570</v>
      </c>
      <c r="E18754" s="46">
        <v>46507</v>
      </c>
      <c r="AF18754" s="326"/>
    </row>
    <row r="18755" spans="1:32" x14ac:dyDescent="0.25">
      <c r="A18755" s="44" t="s">
        <v>13521</v>
      </c>
      <c r="B18755" s="44" t="s">
        <v>13110</v>
      </c>
      <c r="C18755" s="45">
        <v>12.24</v>
      </c>
      <c r="D18755" s="45" t="s">
        <v>13565</v>
      </c>
      <c r="E18755" s="46">
        <v>47299</v>
      </c>
      <c r="F18755" s="45"/>
      <c r="G18755" s="93"/>
      <c r="H18755" s="93"/>
      <c r="I18755" s="99"/>
      <c r="J18755" s="99"/>
      <c r="K18755" s="99"/>
      <c r="L18755" s="99"/>
      <c r="M18755" s="99"/>
      <c r="N18755" s="99"/>
      <c r="O18755" s="99"/>
      <c r="P18755" s="99"/>
      <c r="Q18755" s="99"/>
      <c r="R18755" s="99"/>
      <c r="S18755" s="99"/>
      <c r="T18755" s="99"/>
      <c r="U18755" s="99"/>
      <c r="V18755" s="99"/>
      <c r="W18755" s="99"/>
      <c r="X18755" s="99"/>
      <c r="Y18755" s="99"/>
      <c r="Z18755" s="99"/>
      <c r="AF18755" s="326"/>
    </row>
    <row r="18756" spans="1:32" x14ac:dyDescent="0.25">
      <c r="A18756" s="99" t="s">
        <v>1747</v>
      </c>
      <c r="B18756" s="92" t="s">
        <v>1746</v>
      </c>
      <c r="C18756" s="146" t="s">
        <v>2764</v>
      </c>
      <c r="D18756" s="146" t="s">
        <v>1735</v>
      </c>
      <c r="E18756" s="107">
        <v>45565</v>
      </c>
      <c r="F18756" s="93"/>
      <c r="G18756" s="93"/>
      <c r="H18756" s="93" t="s">
        <v>1237</v>
      </c>
      <c r="I18756" s="99"/>
      <c r="J18756" s="99"/>
      <c r="K18756" s="99"/>
      <c r="L18756" s="44"/>
      <c r="M18756" s="44"/>
      <c r="N18756" s="99"/>
      <c r="O18756" s="99"/>
      <c r="P18756" s="99"/>
      <c r="Q18756" s="99"/>
      <c r="R18756" s="99"/>
      <c r="S18756" s="99"/>
      <c r="T18756" s="99"/>
      <c r="U18756" s="99"/>
      <c r="V18756" s="99"/>
      <c r="W18756" s="99"/>
      <c r="X18756" s="99"/>
      <c r="Y18756" s="99"/>
      <c r="Z18756" s="99"/>
      <c r="AF18756" s="326"/>
    </row>
    <row r="18757" spans="1:32" x14ac:dyDescent="0.25">
      <c r="A18757" s="76" t="s">
        <v>2599</v>
      </c>
      <c r="B18757" s="131" t="s">
        <v>1746</v>
      </c>
      <c r="C18757" s="146" t="s">
        <v>2764</v>
      </c>
      <c r="D18757" s="146" t="s">
        <v>1735</v>
      </c>
      <c r="E18757" s="107">
        <v>45199</v>
      </c>
      <c r="F18757" s="93"/>
      <c r="G18757" s="93"/>
      <c r="H18757" s="93"/>
      <c r="I18757" s="99"/>
      <c r="J18757" s="99"/>
      <c r="K18757" s="99"/>
      <c r="L18757" s="44"/>
      <c r="M18757" s="44"/>
      <c r="N18757" s="99"/>
      <c r="O18757" s="99"/>
      <c r="P18757" s="99"/>
      <c r="Q18757" s="99"/>
      <c r="R18757" s="99"/>
      <c r="S18757" s="99"/>
      <c r="T18757" s="99"/>
      <c r="U18757" s="99"/>
      <c r="V18757" s="99"/>
      <c r="W18757" s="99"/>
      <c r="X18757" s="99"/>
      <c r="Y18757" s="99"/>
      <c r="Z18757" s="99"/>
      <c r="AF18757" s="326"/>
    </row>
    <row r="18758" spans="1:32" x14ac:dyDescent="0.25">
      <c r="A18758" s="44" t="s">
        <v>8454</v>
      </c>
      <c r="B18758" s="92" t="s">
        <v>3574</v>
      </c>
      <c r="C18758" s="93" t="s">
        <v>8458</v>
      </c>
      <c r="D18758" s="93" t="s">
        <v>1250</v>
      </c>
      <c r="E18758" s="94">
        <v>46496</v>
      </c>
      <c r="F18758" s="93"/>
      <c r="G18758" s="93"/>
      <c r="H18758" s="93"/>
      <c r="I18758" s="99"/>
      <c r="J18758" s="99"/>
      <c r="K18758" s="99"/>
      <c r="L18758" s="44"/>
      <c r="M18758" s="44"/>
      <c r="N18758" s="99"/>
      <c r="O18758" s="99"/>
      <c r="P18758" s="99"/>
      <c r="Q18758" s="99"/>
      <c r="R18758" s="99"/>
      <c r="S18758" s="99"/>
      <c r="T18758" s="99"/>
      <c r="U18758" s="99"/>
      <c r="V18758" s="99"/>
      <c r="W18758" s="99"/>
      <c r="X18758" s="99"/>
      <c r="Y18758" s="99"/>
      <c r="Z18758" s="99"/>
      <c r="AF18758" s="326"/>
    </row>
    <row r="18759" spans="1:32" x14ac:dyDescent="0.25">
      <c r="A18759" s="44" t="s">
        <v>19944</v>
      </c>
      <c r="B18759" s="44" t="s">
        <v>3298</v>
      </c>
      <c r="C18759" s="45">
        <v>26010402</v>
      </c>
      <c r="D18759" s="45" t="s">
        <v>12340</v>
      </c>
      <c r="E18759" s="45" t="s">
        <v>18836</v>
      </c>
      <c r="AF18759" s="326"/>
    </row>
    <row r="18760" spans="1:32" x14ac:dyDescent="0.25">
      <c r="A18760" s="44" t="s">
        <v>13079</v>
      </c>
      <c r="B18760" s="92" t="s">
        <v>13084</v>
      </c>
      <c r="C18760" s="93" t="s">
        <v>13054</v>
      </c>
      <c r="D18760" s="93" t="s">
        <v>1250</v>
      </c>
      <c r="E18760" s="94">
        <v>47208</v>
      </c>
      <c r="F18760" s="93"/>
      <c r="G18760" s="93"/>
      <c r="H18760" s="93"/>
      <c r="I18760" s="99"/>
      <c r="J18760" s="99"/>
      <c r="K18760" s="99"/>
      <c r="L18760" s="99"/>
      <c r="M18760" s="99"/>
      <c r="N18760" s="99"/>
      <c r="O18760" s="99"/>
      <c r="P18760" s="99"/>
      <c r="Q18760" s="99"/>
      <c r="R18760" s="99"/>
      <c r="S18760" s="99"/>
      <c r="T18760" s="99"/>
      <c r="U18760" s="99"/>
      <c r="V18760" s="99"/>
      <c r="W18760" s="99"/>
      <c r="X18760" s="99"/>
      <c r="Y18760" s="99"/>
      <c r="Z18760" s="99"/>
      <c r="AF18760" s="326"/>
    </row>
    <row r="18761" spans="1:32" x14ac:dyDescent="0.25">
      <c r="A18761" s="44" t="s">
        <v>14559</v>
      </c>
      <c r="B18761" s="44" t="s">
        <v>20343</v>
      </c>
      <c r="C18761" s="45" t="s">
        <v>14521</v>
      </c>
      <c r="D18761" s="32" t="s">
        <v>12570</v>
      </c>
      <c r="E18761" s="46">
        <v>46387</v>
      </c>
      <c r="AF18761" s="326"/>
    </row>
    <row r="18762" spans="1:32" x14ac:dyDescent="0.25">
      <c r="A18762" s="44" t="s">
        <v>75</v>
      </c>
      <c r="B18762" s="44" t="s">
        <v>4105</v>
      </c>
      <c r="C18762" s="45" t="s">
        <v>15834</v>
      </c>
      <c r="D18762" s="46" t="s">
        <v>13037</v>
      </c>
      <c r="E18762" s="46">
        <v>46218</v>
      </c>
      <c r="AF18762" s="326"/>
    </row>
    <row r="18763" spans="1:32" x14ac:dyDescent="0.25">
      <c r="A18763" s="44" t="s">
        <v>75</v>
      </c>
      <c r="B18763" s="44" t="s">
        <v>4105</v>
      </c>
      <c r="C18763" s="45" t="s">
        <v>15834</v>
      </c>
      <c r="D18763" s="46" t="s">
        <v>13037</v>
      </c>
      <c r="E18763" s="46">
        <v>46218</v>
      </c>
      <c r="AF18763" s="326"/>
    </row>
    <row r="18764" spans="1:32" x14ac:dyDescent="0.25">
      <c r="A18764" s="44" t="s">
        <v>936</v>
      </c>
      <c r="B18764" s="44" t="s">
        <v>972</v>
      </c>
      <c r="C18764" s="45">
        <v>240803</v>
      </c>
      <c r="D18764" s="45" t="s">
        <v>12340</v>
      </c>
      <c r="E18764" s="45" t="s">
        <v>5239</v>
      </c>
      <c r="AF18764" s="326"/>
    </row>
    <row r="18765" spans="1:32" x14ac:dyDescent="0.25">
      <c r="A18765" s="44" t="s">
        <v>14602</v>
      </c>
      <c r="B18765" s="44" t="s">
        <v>20365</v>
      </c>
      <c r="C18765" s="45" t="s">
        <v>14574</v>
      </c>
      <c r="D18765" s="32" t="s">
        <v>12570</v>
      </c>
      <c r="E18765" s="46">
        <v>46507</v>
      </c>
      <c r="AF18765" s="326"/>
    </row>
    <row r="18766" spans="1:32" x14ac:dyDescent="0.25">
      <c r="A18766" s="44" t="s">
        <v>17334</v>
      </c>
      <c r="B18766" s="44" t="s">
        <v>16907</v>
      </c>
      <c r="C18766" s="45">
        <v>25050401</v>
      </c>
      <c r="D18766" s="45" t="s">
        <v>12340</v>
      </c>
      <c r="E18766" s="45" t="s">
        <v>7651</v>
      </c>
      <c r="AF18766" s="326"/>
    </row>
    <row r="18767" spans="1:32" x14ac:dyDescent="0.25">
      <c r="A18767" s="44" t="s">
        <v>17334</v>
      </c>
      <c r="B18767" s="44" t="s">
        <v>16912</v>
      </c>
      <c r="C18767" s="45">
        <v>25050101</v>
      </c>
      <c r="D18767" s="45" t="s">
        <v>12340</v>
      </c>
      <c r="E18767" s="45" t="s">
        <v>7651</v>
      </c>
      <c r="AF18767" s="326"/>
    </row>
    <row r="18768" spans="1:32" x14ac:dyDescent="0.25">
      <c r="A18768" s="44" t="s">
        <v>17334</v>
      </c>
      <c r="B18768" s="44" t="s">
        <v>16913</v>
      </c>
      <c r="C18768" s="45">
        <v>25050102</v>
      </c>
      <c r="D18768" s="45" t="s">
        <v>12340</v>
      </c>
      <c r="E18768" s="45" t="s">
        <v>7651</v>
      </c>
      <c r="AF18768" s="326"/>
    </row>
    <row r="18769" spans="1:32" x14ac:dyDescent="0.3">
      <c r="A18769" s="372" t="s">
        <v>16699</v>
      </c>
      <c r="B18769" s="372" t="s">
        <v>1211</v>
      </c>
      <c r="C18769" s="125" t="s">
        <v>16878</v>
      </c>
      <c r="D18769" s="32" t="s">
        <v>20621</v>
      </c>
      <c r="E18769" s="125" t="s">
        <v>10638</v>
      </c>
      <c r="F18769" s="125" t="s">
        <v>1236</v>
      </c>
      <c r="G18769" s="125" t="s">
        <v>1237</v>
      </c>
      <c r="AF18769" s="326"/>
    </row>
    <row r="18770" spans="1:32" x14ac:dyDescent="0.25">
      <c r="A18770" s="44" t="s">
        <v>4034</v>
      </c>
      <c r="B18770" s="44" t="s">
        <v>13111</v>
      </c>
      <c r="C18770" s="45">
        <v>33.229999999999997</v>
      </c>
      <c r="D18770" s="45" t="s">
        <v>13565</v>
      </c>
      <c r="E18770" s="46">
        <v>46934</v>
      </c>
      <c r="F18770" s="45"/>
      <c r="G18770" s="93"/>
      <c r="H18770" s="93"/>
      <c r="I18770" s="99"/>
      <c r="J18770" s="99"/>
      <c r="K18770" s="99"/>
      <c r="L18770" s="99"/>
      <c r="M18770" s="99"/>
      <c r="N18770" s="99"/>
      <c r="O18770" s="99"/>
      <c r="P18770" s="99"/>
      <c r="Q18770" s="99"/>
      <c r="R18770" s="99"/>
      <c r="S18770" s="99"/>
      <c r="T18770" s="99"/>
      <c r="U18770" s="99"/>
      <c r="V18770" s="99"/>
      <c r="W18770" s="99"/>
      <c r="X18770" s="99"/>
      <c r="Y18770" s="99"/>
      <c r="Z18770" s="99"/>
      <c r="AF18770" s="326"/>
    </row>
    <row r="18771" spans="1:32" x14ac:dyDescent="0.25">
      <c r="A18771" s="44" t="s">
        <v>4034</v>
      </c>
      <c r="B18771" s="44" t="s">
        <v>20357</v>
      </c>
      <c r="C18771" s="45" t="s">
        <v>8814</v>
      </c>
      <c r="D18771" s="32" t="s">
        <v>12570</v>
      </c>
      <c r="E18771" s="46">
        <v>46477</v>
      </c>
      <c r="AF18771" s="326"/>
    </row>
    <row r="18772" spans="1:32" x14ac:dyDescent="0.25">
      <c r="A18772" s="44" t="s">
        <v>4034</v>
      </c>
      <c r="B18772" s="44" t="s">
        <v>978</v>
      </c>
      <c r="C18772" s="45">
        <v>230703</v>
      </c>
      <c r="D18772" s="45" t="s">
        <v>12340</v>
      </c>
      <c r="E18772" s="45" t="s">
        <v>4375</v>
      </c>
      <c r="AF18772" s="326"/>
    </row>
    <row r="18773" spans="1:32" x14ac:dyDescent="0.3">
      <c r="A18773" s="372" t="s">
        <v>1659</v>
      </c>
      <c r="B18773" s="372" t="s">
        <v>1662</v>
      </c>
      <c r="C18773" s="125" t="s">
        <v>16727</v>
      </c>
      <c r="D18773" s="32" t="s">
        <v>20621</v>
      </c>
      <c r="E18773" s="125" t="s">
        <v>12895</v>
      </c>
      <c r="F18773" s="125" t="s">
        <v>1236</v>
      </c>
      <c r="G18773" s="125" t="s">
        <v>1237</v>
      </c>
      <c r="AF18773" s="326"/>
    </row>
    <row r="18774" spans="1:32" x14ac:dyDescent="0.25">
      <c r="A18774" s="44" t="s">
        <v>13522</v>
      </c>
      <c r="B18774" s="44" t="s">
        <v>13169</v>
      </c>
      <c r="C18774" s="45">
        <v>19.25</v>
      </c>
      <c r="D18774" s="45" t="s">
        <v>13565</v>
      </c>
      <c r="E18774" s="46">
        <v>47664</v>
      </c>
      <c r="F18774" s="45"/>
      <c r="G18774" s="93"/>
      <c r="H18774" s="93"/>
      <c r="I18774" s="99"/>
      <c r="J18774" s="99"/>
      <c r="K18774" s="99"/>
      <c r="L18774" s="99"/>
      <c r="M18774" s="99"/>
      <c r="N18774" s="99"/>
      <c r="O18774" s="99"/>
      <c r="P18774" s="99"/>
      <c r="Q18774" s="99"/>
      <c r="R18774" s="99"/>
      <c r="S18774" s="99"/>
      <c r="T18774" s="99"/>
      <c r="U18774" s="99"/>
      <c r="V18774" s="99"/>
      <c r="W18774" s="99"/>
      <c r="X18774" s="99"/>
      <c r="Y18774" s="99"/>
      <c r="Z18774" s="99"/>
      <c r="AF18774" s="326"/>
    </row>
    <row r="18775" spans="1:32" x14ac:dyDescent="0.25">
      <c r="A18775" s="44" t="s">
        <v>13522</v>
      </c>
      <c r="B18775" s="44" t="s">
        <v>14657</v>
      </c>
      <c r="C18775" s="45">
        <v>35.25</v>
      </c>
      <c r="D18775" s="45" t="s">
        <v>13565</v>
      </c>
      <c r="E18775" s="46">
        <v>47664</v>
      </c>
      <c r="F18775" s="45"/>
      <c r="G18775" s="93"/>
      <c r="H18775" s="93"/>
      <c r="I18775" s="99"/>
      <c r="J18775" s="99"/>
      <c r="K18775" s="99"/>
      <c r="L18775" s="99"/>
      <c r="M18775" s="99"/>
      <c r="N18775" s="99"/>
      <c r="O18775" s="99"/>
      <c r="P18775" s="99"/>
      <c r="Q18775" s="99"/>
      <c r="R18775" s="99"/>
      <c r="S18775" s="99"/>
      <c r="T18775" s="99"/>
      <c r="U18775" s="99"/>
      <c r="V18775" s="99"/>
      <c r="W18775" s="99"/>
      <c r="X18775" s="99"/>
      <c r="Y18775" s="99"/>
      <c r="Z18775" s="99"/>
      <c r="AF18775" s="326"/>
    </row>
    <row r="18776" spans="1:32" x14ac:dyDescent="0.3">
      <c r="A18776" s="372" t="s">
        <v>8433</v>
      </c>
      <c r="B18776" s="372" t="s">
        <v>2787</v>
      </c>
      <c r="C18776" s="125" t="s">
        <v>8393</v>
      </c>
      <c r="D18776" s="32" t="s">
        <v>20621</v>
      </c>
      <c r="E18776" s="125" t="s">
        <v>4471</v>
      </c>
      <c r="F18776" s="125" t="s">
        <v>1236</v>
      </c>
      <c r="G18776" s="125" t="s">
        <v>1237</v>
      </c>
      <c r="AF18776" s="326"/>
    </row>
    <row r="18777" spans="1:32" x14ac:dyDescent="0.3">
      <c r="A18777" s="99" t="s">
        <v>16520</v>
      </c>
      <c r="B18777" s="92" t="s">
        <v>16522</v>
      </c>
      <c r="C18777" s="93" t="s">
        <v>16523</v>
      </c>
      <c r="D18777" s="93" t="s">
        <v>11085</v>
      </c>
      <c r="E18777" s="94">
        <v>47361</v>
      </c>
      <c r="F18777" s="93"/>
      <c r="G18777" s="93"/>
      <c r="H18777" s="93"/>
      <c r="I18777" s="99"/>
      <c r="J18777" s="99"/>
      <c r="K18777" s="99"/>
      <c r="L18777" s="99"/>
      <c r="M18777" s="99"/>
      <c r="N18777" s="99"/>
      <c r="O18777" s="99"/>
      <c r="P18777" s="99"/>
      <c r="Q18777" s="99"/>
      <c r="R18777" s="99"/>
      <c r="S18777" s="99"/>
      <c r="T18777" s="99"/>
      <c r="U18777" s="99"/>
      <c r="V18777" s="99"/>
      <c r="W18777" s="99"/>
      <c r="X18777" s="99"/>
      <c r="Y18777" s="99"/>
      <c r="Z18777" s="99"/>
      <c r="AF18777" s="326"/>
    </row>
    <row r="18778" spans="1:32" x14ac:dyDescent="0.3">
      <c r="A18778" s="372" t="s">
        <v>14387</v>
      </c>
      <c r="B18778" s="372" t="s">
        <v>1204</v>
      </c>
      <c r="C18778" s="125" t="s">
        <v>14352</v>
      </c>
      <c r="D18778" s="32" t="s">
        <v>20621</v>
      </c>
      <c r="E18778" s="125" t="s">
        <v>13567</v>
      </c>
      <c r="F18778" s="125" t="s">
        <v>1236</v>
      </c>
      <c r="G18778" s="125" t="s">
        <v>1237</v>
      </c>
      <c r="AF18778" s="326"/>
    </row>
    <row r="18779" spans="1:32" x14ac:dyDescent="0.25">
      <c r="A18779" s="44" t="s">
        <v>7670</v>
      </c>
      <c r="B18779" s="44" t="s">
        <v>153</v>
      </c>
      <c r="C18779" s="45" t="s">
        <v>7671</v>
      </c>
      <c r="D18779" s="46" t="s">
        <v>13037</v>
      </c>
      <c r="E18779" s="46">
        <v>46158</v>
      </c>
      <c r="AF18779" s="326"/>
    </row>
    <row r="18780" spans="1:32" x14ac:dyDescent="0.3">
      <c r="A18780" s="372" t="s">
        <v>12102</v>
      </c>
      <c r="B18780" s="372" t="s">
        <v>4231</v>
      </c>
      <c r="C18780" s="125" t="s">
        <v>11929</v>
      </c>
      <c r="D18780" s="32" t="s">
        <v>20621</v>
      </c>
      <c r="E18780" s="125" t="s">
        <v>7992</v>
      </c>
      <c r="F18780" s="125" t="s">
        <v>1236</v>
      </c>
      <c r="G18780" s="125" t="s">
        <v>1237</v>
      </c>
      <c r="AF18780" s="326"/>
    </row>
    <row r="18781" spans="1:32" x14ac:dyDescent="0.25">
      <c r="A18781" s="44" t="s">
        <v>8600</v>
      </c>
      <c r="B18781" s="44" t="s">
        <v>967</v>
      </c>
      <c r="C18781" s="45">
        <v>230601</v>
      </c>
      <c r="D18781" s="45" t="s">
        <v>12340</v>
      </c>
      <c r="E18781" s="45" t="s">
        <v>8383</v>
      </c>
      <c r="AF18781" s="326"/>
    </row>
    <row r="18782" spans="1:32" x14ac:dyDescent="0.25">
      <c r="A18782" s="44" t="s">
        <v>5748</v>
      </c>
      <c r="B18782" s="44" t="s">
        <v>2433</v>
      </c>
      <c r="C18782" s="45">
        <v>220105</v>
      </c>
      <c r="D18782" s="45" t="s">
        <v>12340</v>
      </c>
      <c r="E18782" s="45" t="s">
        <v>2686</v>
      </c>
      <c r="AF18782" s="326"/>
    </row>
    <row r="18783" spans="1:32" x14ac:dyDescent="0.25">
      <c r="A18783" s="44" t="s">
        <v>3144</v>
      </c>
      <c r="B18783" s="44" t="s">
        <v>967</v>
      </c>
      <c r="C18783" s="45">
        <v>230601</v>
      </c>
      <c r="D18783" s="45" t="s">
        <v>12340</v>
      </c>
      <c r="E18783" s="45" t="s">
        <v>8383</v>
      </c>
      <c r="AF18783" s="326"/>
    </row>
    <row r="18784" spans="1:32" x14ac:dyDescent="0.25">
      <c r="A18784" s="256" t="s">
        <v>9219</v>
      </c>
      <c r="B18784" s="256" t="s">
        <v>9158</v>
      </c>
      <c r="C18784" s="53" t="s">
        <v>9294</v>
      </c>
      <c r="D18784" s="93" t="s">
        <v>5891</v>
      </c>
      <c r="E18784" s="257">
        <v>47059</v>
      </c>
      <c r="F18784" s="93"/>
      <c r="G18784" s="93"/>
      <c r="H18784" s="93"/>
      <c r="I18784" s="99"/>
      <c r="J18784" s="99"/>
      <c r="K18784" s="99"/>
      <c r="L18784" s="99"/>
      <c r="M18784" s="99"/>
      <c r="N18784" s="99"/>
      <c r="O18784" s="99"/>
      <c r="P18784" s="99"/>
      <c r="Q18784" s="99"/>
      <c r="R18784" s="99"/>
      <c r="S18784" s="99"/>
      <c r="T18784" s="99"/>
      <c r="U18784" s="99"/>
      <c r="V18784" s="99"/>
      <c r="W18784" s="99"/>
      <c r="X18784" s="99"/>
      <c r="Y18784" s="99"/>
      <c r="Z18784" s="99"/>
      <c r="AF18784" s="326"/>
    </row>
    <row r="18785" spans="1:32" x14ac:dyDescent="0.25">
      <c r="A18785" s="44" t="s">
        <v>8601</v>
      </c>
      <c r="B18785" s="44" t="s">
        <v>978</v>
      </c>
      <c r="C18785" s="45">
        <v>230703</v>
      </c>
      <c r="D18785" s="45" t="s">
        <v>12340</v>
      </c>
      <c r="E18785" s="45" t="s">
        <v>4375</v>
      </c>
      <c r="AF18785" s="326"/>
    </row>
    <row r="18786" spans="1:32" x14ac:dyDescent="0.3">
      <c r="A18786" s="372" t="s">
        <v>2600</v>
      </c>
      <c r="B18786" s="372" t="s">
        <v>1213</v>
      </c>
      <c r="C18786" s="125" t="s">
        <v>20615</v>
      </c>
      <c r="D18786" s="32" t="s">
        <v>20621</v>
      </c>
      <c r="E18786" s="125" t="s">
        <v>10032</v>
      </c>
      <c r="F18786" s="125" t="s">
        <v>1236</v>
      </c>
      <c r="G18786" s="125" t="s">
        <v>1236</v>
      </c>
      <c r="AF18786" s="326"/>
    </row>
    <row r="18787" spans="1:32" x14ac:dyDescent="0.25">
      <c r="A18787" s="44" t="s">
        <v>2600</v>
      </c>
      <c r="B18787" s="44" t="s">
        <v>13135</v>
      </c>
      <c r="C18787" s="45">
        <v>15.25</v>
      </c>
      <c r="D18787" s="45" t="s">
        <v>13565</v>
      </c>
      <c r="E18787" s="46">
        <v>47664</v>
      </c>
      <c r="F18787" s="45"/>
      <c r="G18787" s="93"/>
      <c r="H18787" s="93"/>
      <c r="I18787" s="99"/>
      <c r="J18787" s="99"/>
      <c r="K18787" s="99"/>
      <c r="L18787" s="99"/>
      <c r="M18787" s="99"/>
      <c r="N18787" s="99"/>
      <c r="O18787" s="99"/>
      <c r="P18787" s="99"/>
      <c r="Q18787" s="99"/>
      <c r="R18787" s="99"/>
      <c r="S18787" s="99"/>
      <c r="T18787" s="99"/>
      <c r="U18787" s="99"/>
      <c r="V18787" s="99"/>
      <c r="W18787" s="99"/>
      <c r="X18787" s="99"/>
      <c r="Y18787" s="99"/>
      <c r="Z18787" s="99"/>
      <c r="AF18787" s="326"/>
    </row>
    <row r="18788" spans="1:32" x14ac:dyDescent="0.25">
      <c r="A18788" s="44" t="s">
        <v>13523</v>
      </c>
      <c r="B18788" s="44" t="s">
        <v>13110</v>
      </c>
      <c r="C18788" s="45">
        <v>12.23</v>
      </c>
      <c r="D18788" s="45" t="s">
        <v>13565</v>
      </c>
      <c r="E18788" s="46">
        <v>46934</v>
      </c>
      <c r="F18788" s="45"/>
      <c r="G18788" s="93"/>
      <c r="H18788" s="93"/>
      <c r="I18788" s="99"/>
      <c r="J18788" s="99"/>
      <c r="K18788" s="99"/>
      <c r="L18788" s="99"/>
      <c r="M18788" s="99"/>
      <c r="N18788" s="99"/>
      <c r="O18788" s="99"/>
      <c r="P18788" s="99"/>
      <c r="Q18788" s="99"/>
      <c r="R18788" s="99"/>
      <c r="S18788" s="99"/>
      <c r="T18788" s="99"/>
      <c r="U18788" s="99"/>
      <c r="V18788" s="99"/>
      <c r="W18788" s="99"/>
      <c r="X18788" s="99"/>
      <c r="Y18788" s="99"/>
      <c r="Z18788" s="99"/>
      <c r="AF18788" s="326"/>
    </row>
    <row r="18789" spans="1:32" x14ac:dyDescent="0.25">
      <c r="A18789" s="44" t="s">
        <v>3737</v>
      </c>
      <c r="B18789" s="44" t="s">
        <v>11313</v>
      </c>
      <c r="C18789" s="45">
        <v>240302</v>
      </c>
      <c r="D18789" s="45" t="s">
        <v>12340</v>
      </c>
      <c r="E18789" s="45" t="s">
        <v>2686</v>
      </c>
      <c r="AF18789" s="326"/>
    </row>
    <row r="18790" spans="1:32" x14ac:dyDescent="0.25">
      <c r="A18790" s="44" t="s">
        <v>3737</v>
      </c>
      <c r="B18790" s="44" t="s">
        <v>5447</v>
      </c>
      <c r="C18790" s="45">
        <v>250802</v>
      </c>
      <c r="D18790" s="45" t="s">
        <v>12340</v>
      </c>
      <c r="E18790" s="45" t="s">
        <v>10682</v>
      </c>
      <c r="AF18790" s="326"/>
    </row>
    <row r="18791" spans="1:32" x14ac:dyDescent="0.25">
      <c r="A18791" s="44" t="s">
        <v>19945</v>
      </c>
      <c r="B18791" s="44" t="s">
        <v>3298</v>
      </c>
      <c r="C18791" s="45">
        <v>26010402</v>
      </c>
      <c r="D18791" s="45" t="s">
        <v>12340</v>
      </c>
      <c r="E18791" s="45" t="s">
        <v>18836</v>
      </c>
      <c r="AF18791" s="326"/>
    </row>
    <row r="18792" spans="1:32" x14ac:dyDescent="0.25">
      <c r="A18792" s="44" t="s">
        <v>19945</v>
      </c>
      <c r="B18792" s="44" t="s">
        <v>5639</v>
      </c>
      <c r="C18792" s="45">
        <v>26010401</v>
      </c>
      <c r="D18792" s="45" t="s">
        <v>12340</v>
      </c>
      <c r="E18792" s="45" t="s">
        <v>18836</v>
      </c>
      <c r="AF18792" s="326"/>
    </row>
    <row r="18793" spans="1:32" x14ac:dyDescent="0.3">
      <c r="A18793" s="57" t="s">
        <v>8626</v>
      </c>
      <c r="B18793" s="57" t="s">
        <v>2254</v>
      </c>
      <c r="C18793" s="62">
        <v>24030</v>
      </c>
      <c r="D18793" s="93" t="s">
        <v>5007</v>
      </c>
      <c r="E18793" s="60">
        <v>46326</v>
      </c>
      <c r="F18793" s="379"/>
      <c r="G18793" s="379"/>
      <c r="H18793" s="379"/>
      <c r="I18793" s="380"/>
      <c r="J18793" s="380"/>
      <c r="K18793" s="380"/>
      <c r="L18793" s="380"/>
      <c r="M18793" s="380"/>
      <c r="N18793" s="380"/>
      <c r="O18793" s="380"/>
      <c r="P18793" s="380"/>
      <c r="Q18793" s="380"/>
      <c r="R18793" s="380"/>
      <c r="S18793" s="380"/>
      <c r="T18793" s="380"/>
      <c r="U18793" s="380"/>
      <c r="V18793" s="380"/>
      <c r="W18793" s="380"/>
      <c r="X18793" s="380"/>
      <c r="Y18793" s="380"/>
      <c r="Z18793" s="380"/>
      <c r="AA18793" s="380"/>
      <c r="AF18793" s="326"/>
    </row>
    <row r="18794" spans="1:32" x14ac:dyDescent="0.25">
      <c r="A18794" s="368" t="s">
        <v>15343</v>
      </c>
      <c r="B18794" s="256" t="s">
        <v>10705</v>
      </c>
      <c r="C18794" s="53" t="s">
        <v>15452</v>
      </c>
      <c r="D18794" s="93" t="s">
        <v>5891</v>
      </c>
      <c r="E18794" s="257">
        <v>47218</v>
      </c>
      <c r="F18794" s="93"/>
      <c r="G18794" s="93"/>
      <c r="H18794" s="93"/>
      <c r="I18794" s="99"/>
      <c r="J18794" s="99"/>
      <c r="K18794" s="99"/>
      <c r="L18794" s="99"/>
      <c r="M18794" s="99"/>
      <c r="N18794" s="99"/>
      <c r="O18794" s="99"/>
      <c r="P18794" s="99"/>
      <c r="Q18794" s="99"/>
      <c r="R18794" s="99"/>
      <c r="S18794" s="99"/>
      <c r="T18794" s="99"/>
      <c r="U18794" s="99"/>
      <c r="V18794" s="99"/>
      <c r="W18794" s="99"/>
      <c r="X18794" s="99"/>
      <c r="Y18794" s="99"/>
      <c r="Z18794" s="99"/>
      <c r="AF18794" s="326"/>
    </row>
    <row r="18795" spans="1:32" x14ac:dyDescent="0.25">
      <c r="A18795" s="44" t="s">
        <v>15343</v>
      </c>
      <c r="B18795" s="44" t="s">
        <v>980</v>
      </c>
      <c r="C18795" s="45">
        <v>260103</v>
      </c>
      <c r="D18795" s="45" t="s">
        <v>12340</v>
      </c>
      <c r="E18795" s="45" t="s">
        <v>8976</v>
      </c>
      <c r="AF18795" s="326"/>
    </row>
    <row r="18796" spans="1:32" x14ac:dyDescent="0.3">
      <c r="A18796" s="372" t="s">
        <v>12531</v>
      </c>
      <c r="B18796" s="372" t="s">
        <v>12354</v>
      </c>
      <c r="C18796" s="125" t="s">
        <v>12187</v>
      </c>
      <c r="D18796" s="32" t="s">
        <v>20621</v>
      </c>
      <c r="E18796" s="125" t="s">
        <v>5239</v>
      </c>
      <c r="F18796" s="125" t="s">
        <v>1236</v>
      </c>
      <c r="G18796" s="125" t="s">
        <v>1237</v>
      </c>
      <c r="AF18796" s="326"/>
    </row>
    <row r="18797" spans="1:32" x14ac:dyDescent="0.3">
      <c r="A18797" s="372" t="s">
        <v>16700</v>
      </c>
      <c r="B18797" s="372" t="s">
        <v>1841</v>
      </c>
      <c r="C18797" s="125" t="s">
        <v>16531</v>
      </c>
      <c r="D18797" s="32" t="s">
        <v>20621</v>
      </c>
      <c r="E18797" s="125" t="s">
        <v>12895</v>
      </c>
      <c r="F18797" s="125" t="s">
        <v>1237</v>
      </c>
      <c r="G18797" s="125" t="s">
        <v>1237</v>
      </c>
      <c r="AF18797" s="326"/>
    </row>
    <row r="18798" spans="1:32" x14ac:dyDescent="0.25">
      <c r="A18798" s="44" t="s">
        <v>17335</v>
      </c>
      <c r="B18798" s="44" t="s">
        <v>3597</v>
      </c>
      <c r="C18798" s="45">
        <v>250503</v>
      </c>
      <c r="D18798" s="45" t="s">
        <v>12340</v>
      </c>
      <c r="E18798" s="45" t="s">
        <v>16904</v>
      </c>
      <c r="AF18798" s="326"/>
    </row>
    <row r="18799" spans="1:32" x14ac:dyDescent="0.25">
      <c r="A18799" s="99" t="s">
        <v>12199</v>
      </c>
      <c r="B18799" s="92" t="s">
        <v>12207</v>
      </c>
      <c r="C18799" s="93" t="s">
        <v>12206</v>
      </c>
      <c r="D18799" s="93" t="s">
        <v>1250</v>
      </c>
      <c r="E18799" s="94">
        <v>46317</v>
      </c>
      <c r="F18799" s="93"/>
      <c r="G18799" s="93"/>
      <c r="H18799" s="93"/>
      <c r="I18799" s="99"/>
      <c r="J18799" s="99"/>
      <c r="K18799" s="99"/>
      <c r="L18799" s="44"/>
      <c r="M18799" s="44"/>
      <c r="N18799" s="99"/>
      <c r="O18799" s="99"/>
      <c r="P18799" s="99"/>
      <c r="Q18799" s="99"/>
      <c r="R18799" s="99"/>
      <c r="S18799" s="99"/>
      <c r="T18799" s="99"/>
      <c r="U18799" s="99"/>
      <c r="V18799" s="99"/>
      <c r="W18799" s="99"/>
      <c r="X18799" s="99"/>
      <c r="Y18799" s="99"/>
      <c r="Z18799" s="99"/>
      <c r="AA18799" s="380"/>
      <c r="AF18799" s="326"/>
    </row>
    <row r="18800" spans="1:32" x14ac:dyDescent="0.25">
      <c r="A18800" s="44" t="s">
        <v>19946</v>
      </c>
      <c r="B18800" s="44" t="s">
        <v>3598</v>
      </c>
      <c r="C18800" s="45">
        <v>230301</v>
      </c>
      <c r="D18800" s="45" t="s">
        <v>12340</v>
      </c>
      <c r="E18800" s="45" t="s">
        <v>5580</v>
      </c>
      <c r="AF18800" s="326"/>
    </row>
    <row r="18801" spans="1:32" x14ac:dyDescent="0.3">
      <c r="A18801" s="372" t="s">
        <v>16854</v>
      </c>
      <c r="B18801" s="372" t="s">
        <v>5064</v>
      </c>
      <c r="C18801" s="125" t="s">
        <v>16873</v>
      </c>
      <c r="D18801" s="32" t="s">
        <v>20621</v>
      </c>
      <c r="E18801" s="125" t="s">
        <v>10638</v>
      </c>
      <c r="F18801" s="125" t="s">
        <v>1236</v>
      </c>
      <c r="G18801" s="125" t="s">
        <v>1237</v>
      </c>
      <c r="AF18801" s="326"/>
    </row>
    <row r="18802" spans="1:32" x14ac:dyDescent="0.25">
      <c r="A18802" s="44" t="s">
        <v>13524</v>
      </c>
      <c r="B18802" s="44" t="s">
        <v>13205</v>
      </c>
      <c r="C18802" s="45">
        <v>35.229999999999997</v>
      </c>
      <c r="D18802" s="45" t="s">
        <v>13565</v>
      </c>
      <c r="E18802" s="46">
        <v>46934</v>
      </c>
      <c r="F18802" s="45"/>
      <c r="G18802" s="93"/>
      <c r="H18802" s="93"/>
      <c r="I18802" s="99"/>
      <c r="J18802" s="99"/>
      <c r="K18802" s="99"/>
      <c r="L18802" s="99"/>
      <c r="M18802" s="99"/>
      <c r="N18802" s="99"/>
      <c r="O18802" s="99"/>
      <c r="P18802" s="99"/>
      <c r="Q18802" s="99"/>
      <c r="R18802" s="99"/>
      <c r="S18802" s="99"/>
      <c r="T18802" s="99"/>
      <c r="U18802" s="99"/>
      <c r="V18802" s="99"/>
      <c r="W18802" s="99"/>
      <c r="X18802" s="99"/>
      <c r="Y18802" s="99"/>
      <c r="Z18802" s="99"/>
      <c r="AF18802" s="326"/>
    </row>
    <row r="18803" spans="1:32" x14ac:dyDescent="0.25">
      <c r="A18803" s="44" t="s">
        <v>11774</v>
      </c>
      <c r="B18803" s="44" t="s">
        <v>11304</v>
      </c>
      <c r="C18803" s="45">
        <v>240403</v>
      </c>
      <c r="D18803" s="45" t="s">
        <v>12340</v>
      </c>
      <c r="E18803" s="45" t="s">
        <v>5311</v>
      </c>
      <c r="AF18803" s="326"/>
    </row>
    <row r="18804" spans="1:32" x14ac:dyDescent="0.25">
      <c r="A18804" s="44" t="s">
        <v>12326</v>
      </c>
      <c r="B18804" s="44" t="s">
        <v>5447</v>
      </c>
      <c r="C18804" s="45">
        <v>240804</v>
      </c>
      <c r="D18804" s="45" t="s">
        <v>12340</v>
      </c>
      <c r="E18804" s="45" t="s">
        <v>12234</v>
      </c>
      <c r="AF18804" s="326"/>
    </row>
    <row r="18805" spans="1:32" x14ac:dyDescent="0.3">
      <c r="A18805" s="57" t="s">
        <v>10510</v>
      </c>
      <c r="B18805" s="57" t="s">
        <v>4979</v>
      </c>
      <c r="C18805" s="62">
        <v>2517</v>
      </c>
      <c r="D18805" s="93" t="s">
        <v>5007</v>
      </c>
      <c r="E18805" s="60">
        <v>46387</v>
      </c>
      <c r="F18805" s="379"/>
      <c r="G18805" s="379"/>
      <c r="H18805" s="379"/>
      <c r="I18805" s="380"/>
      <c r="J18805" s="380"/>
      <c r="K18805" s="380"/>
      <c r="L18805" s="380"/>
      <c r="M18805" s="380"/>
      <c r="N18805" s="380"/>
      <c r="O18805" s="380"/>
      <c r="P18805" s="380"/>
      <c r="Q18805" s="380"/>
      <c r="R18805" s="380"/>
      <c r="S18805" s="380"/>
      <c r="T18805" s="380"/>
      <c r="U18805" s="380"/>
      <c r="V18805" s="380"/>
      <c r="W18805" s="380"/>
      <c r="X18805" s="380"/>
      <c r="Y18805" s="380"/>
      <c r="Z18805" s="380"/>
      <c r="AA18805" s="380"/>
      <c r="AF18805" s="326"/>
    </row>
    <row r="18806" spans="1:32" x14ac:dyDescent="0.25">
      <c r="A18806" s="44" t="s">
        <v>10510</v>
      </c>
      <c r="B18806" s="44" t="s">
        <v>13127</v>
      </c>
      <c r="C18806" s="45">
        <v>13.24</v>
      </c>
      <c r="D18806" s="45" t="s">
        <v>13565</v>
      </c>
      <c r="E18806" s="46">
        <v>47299</v>
      </c>
      <c r="F18806" s="45"/>
      <c r="G18806" s="93"/>
      <c r="H18806" s="93"/>
      <c r="I18806" s="99"/>
      <c r="J18806" s="99"/>
      <c r="K18806" s="99"/>
      <c r="L18806" s="99"/>
      <c r="M18806" s="99"/>
      <c r="N18806" s="99"/>
      <c r="O18806" s="99"/>
      <c r="P18806" s="99"/>
      <c r="Q18806" s="99"/>
      <c r="R18806" s="99"/>
      <c r="S18806" s="99"/>
      <c r="T18806" s="99"/>
      <c r="U18806" s="99"/>
      <c r="V18806" s="99"/>
      <c r="W18806" s="99"/>
      <c r="X18806" s="99"/>
      <c r="Y18806" s="99"/>
      <c r="Z18806" s="99"/>
      <c r="AF18806" s="326"/>
    </row>
    <row r="18807" spans="1:32" x14ac:dyDescent="0.25">
      <c r="A18807" s="44" t="s">
        <v>12532</v>
      </c>
      <c r="B18807" s="44" t="s">
        <v>20343</v>
      </c>
      <c r="C18807" s="45" t="s">
        <v>12601</v>
      </c>
      <c r="D18807" s="32" t="s">
        <v>12570</v>
      </c>
      <c r="E18807" s="46">
        <v>46387</v>
      </c>
      <c r="AF18807" s="326"/>
    </row>
    <row r="18808" spans="1:32" x14ac:dyDescent="0.25">
      <c r="A18808" s="102" t="s">
        <v>6458</v>
      </c>
      <c r="B18808" s="92" t="s">
        <v>12227</v>
      </c>
      <c r="C18808" s="93" t="s">
        <v>12228</v>
      </c>
      <c r="D18808" s="93" t="s">
        <v>1250</v>
      </c>
      <c r="E18808" s="94">
        <v>46317</v>
      </c>
      <c r="F18808" s="93"/>
      <c r="G18808" s="93"/>
      <c r="H18808" s="93"/>
      <c r="I18808" s="99"/>
      <c r="J18808" s="99"/>
      <c r="K18808" s="99"/>
      <c r="L18808" s="44"/>
      <c r="M18808" s="44"/>
      <c r="N18808" s="99"/>
      <c r="O18808" s="99"/>
      <c r="P18808" s="99"/>
      <c r="Q18808" s="99"/>
      <c r="R18808" s="99"/>
      <c r="S18808" s="99"/>
      <c r="T18808" s="99"/>
      <c r="U18808" s="99"/>
      <c r="V18808" s="99"/>
      <c r="W18808" s="99"/>
      <c r="X18808" s="99"/>
      <c r="Y18808" s="99"/>
      <c r="Z18808" s="99"/>
      <c r="AA18808" s="380"/>
      <c r="AF18808" s="326"/>
    </row>
    <row r="18809" spans="1:32" x14ac:dyDescent="0.25">
      <c r="A18809" s="44" t="s">
        <v>14108</v>
      </c>
      <c r="B18809" s="44" t="s">
        <v>20356</v>
      </c>
      <c r="C18809" s="45" t="s">
        <v>14093</v>
      </c>
      <c r="D18809" s="32" t="s">
        <v>12570</v>
      </c>
      <c r="E18809" s="46">
        <v>46477</v>
      </c>
      <c r="AF18809" s="326"/>
    </row>
    <row r="18810" spans="1:32" x14ac:dyDescent="0.3">
      <c r="A18810" s="372" t="s">
        <v>17582</v>
      </c>
      <c r="B18810" s="372" t="s">
        <v>5061</v>
      </c>
      <c r="C18810" s="125" t="s">
        <v>17483</v>
      </c>
      <c r="D18810" s="32" t="s">
        <v>20621</v>
      </c>
      <c r="E18810" s="125" t="s">
        <v>5246</v>
      </c>
      <c r="F18810" s="125" t="s">
        <v>1236</v>
      </c>
      <c r="G18810" s="125" t="s">
        <v>1237</v>
      </c>
      <c r="AF18810" s="326"/>
    </row>
    <row r="18811" spans="1:32" x14ac:dyDescent="0.25">
      <c r="A18811" s="44" t="s">
        <v>14338</v>
      </c>
      <c r="B18811" s="44" t="s">
        <v>3298</v>
      </c>
      <c r="C18811" s="45">
        <v>25010402</v>
      </c>
      <c r="D18811" s="45" t="s">
        <v>12340</v>
      </c>
      <c r="E18811" s="45" t="s">
        <v>13581</v>
      </c>
      <c r="AF18811" s="326"/>
    </row>
    <row r="18812" spans="1:32" x14ac:dyDescent="0.25">
      <c r="A18812" s="256" t="s">
        <v>6024</v>
      </c>
      <c r="B18812" s="256" t="s">
        <v>15240</v>
      </c>
      <c r="C18812" s="53" t="s">
        <v>15453</v>
      </c>
      <c r="D18812" s="93" t="s">
        <v>5891</v>
      </c>
      <c r="E18812" s="257">
        <v>46558</v>
      </c>
      <c r="F18812" s="93"/>
      <c r="G18812" s="93"/>
      <c r="H18812" s="93"/>
      <c r="I18812" s="99"/>
      <c r="J18812" s="99"/>
      <c r="K18812" s="99"/>
      <c r="L18812" s="99"/>
      <c r="M18812" s="99"/>
      <c r="N18812" s="99"/>
      <c r="O18812" s="99"/>
      <c r="P18812" s="99"/>
      <c r="Q18812" s="99"/>
      <c r="R18812" s="99"/>
      <c r="S18812" s="99"/>
      <c r="T18812" s="99"/>
      <c r="U18812" s="99"/>
      <c r="V18812" s="99"/>
      <c r="W18812" s="99"/>
      <c r="X18812" s="99"/>
      <c r="Y18812" s="99"/>
      <c r="Z18812" s="99"/>
      <c r="AF18812" s="326"/>
    </row>
    <row r="18813" spans="1:32" x14ac:dyDescent="0.25">
      <c r="A18813" s="57" t="s">
        <v>3846</v>
      </c>
      <c r="B18813" s="92" t="s">
        <v>3862</v>
      </c>
      <c r="C18813" s="93" t="s">
        <v>3860</v>
      </c>
      <c r="D18813" s="93" t="s">
        <v>3861</v>
      </c>
      <c r="E18813" s="94">
        <v>46203</v>
      </c>
      <c r="F18813" s="93"/>
      <c r="G18813" s="93"/>
      <c r="H18813" s="93"/>
      <c r="I18813" s="99"/>
      <c r="J18813" s="99"/>
      <c r="K18813" s="99"/>
      <c r="L18813" s="44"/>
      <c r="M18813" s="44"/>
      <c r="N18813" s="99"/>
      <c r="O18813" s="99"/>
      <c r="P18813" s="99"/>
      <c r="Q18813" s="99"/>
      <c r="R18813" s="99"/>
      <c r="S18813" s="99"/>
      <c r="T18813" s="99"/>
      <c r="U18813" s="99"/>
      <c r="V18813" s="99"/>
      <c r="W18813" s="99"/>
      <c r="X18813" s="99"/>
      <c r="Y18813" s="99"/>
      <c r="Z18813" s="99"/>
      <c r="AA18813" s="380"/>
      <c r="AF18813" s="326"/>
    </row>
    <row r="18814" spans="1:32" x14ac:dyDescent="0.25">
      <c r="A18814" s="44" t="s">
        <v>11775</v>
      </c>
      <c r="B18814" s="44" t="s">
        <v>10031</v>
      </c>
      <c r="C18814" s="45">
        <v>240101</v>
      </c>
      <c r="D18814" s="45" t="s">
        <v>12340</v>
      </c>
      <c r="E18814" s="45" t="s">
        <v>10032</v>
      </c>
      <c r="AF18814" s="326"/>
    </row>
    <row r="18815" spans="1:32" x14ac:dyDescent="0.25">
      <c r="A18815" s="44" t="s">
        <v>2724</v>
      </c>
      <c r="B18815" s="44" t="s">
        <v>20344</v>
      </c>
      <c r="C18815" s="45" t="s">
        <v>8813</v>
      </c>
      <c r="D18815" s="32" t="s">
        <v>12570</v>
      </c>
      <c r="E18815" s="46">
        <v>46387</v>
      </c>
      <c r="AF18815" s="326"/>
    </row>
    <row r="18816" spans="1:32" x14ac:dyDescent="0.25">
      <c r="A18816" s="44" t="s">
        <v>13835</v>
      </c>
      <c r="B18816" s="44" t="s">
        <v>11161</v>
      </c>
      <c r="C18816" s="45" t="s">
        <v>11270</v>
      </c>
      <c r="D18816" s="46" t="s">
        <v>13037</v>
      </c>
      <c r="E18816" s="46">
        <v>46231</v>
      </c>
      <c r="AF18816" s="326"/>
    </row>
    <row r="18817" spans="1:32" x14ac:dyDescent="0.25">
      <c r="A18817" s="44" t="s">
        <v>13835</v>
      </c>
      <c r="B18817" s="44" t="s">
        <v>2610</v>
      </c>
      <c r="C18817" s="45" t="s">
        <v>15835</v>
      </c>
      <c r="D18817" s="46" t="s">
        <v>13037</v>
      </c>
      <c r="E18817" s="46">
        <v>46162</v>
      </c>
      <c r="AF18817" s="326"/>
    </row>
    <row r="18818" spans="1:32" x14ac:dyDescent="0.25">
      <c r="A18818" s="44" t="s">
        <v>13835</v>
      </c>
      <c r="B18818" s="44" t="s">
        <v>5447</v>
      </c>
      <c r="C18818" s="45">
        <v>240804</v>
      </c>
      <c r="D18818" s="45" t="s">
        <v>12340</v>
      </c>
      <c r="E18818" s="45" t="s">
        <v>12234</v>
      </c>
      <c r="AF18818" s="326"/>
    </row>
    <row r="18819" spans="1:32" x14ac:dyDescent="0.25">
      <c r="A18819" s="44" t="s">
        <v>13080</v>
      </c>
      <c r="B18819" s="44" t="s">
        <v>20343</v>
      </c>
      <c r="C18819" s="45" t="s">
        <v>14521</v>
      </c>
      <c r="D18819" s="32" t="s">
        <v>12570</v>
      </c>
      <c r="E18819" s="46">
        <v>46387</v>
      </c>
      <c r="AF18819" s="326"/>
    </row>
    <row r="18820" spans="1:32" x14ac:dyDescent="0.25">
      <c r="A18820" s="44" t="s">
        <v>13080</v>
      </c>
      <c r="B18820" s="92" t="s">
        <v>13084</v>
      </c>
      <c r="C18820" s="93" t="s">
        <v>13054</v>
      </c>
      <c r="D18820" s="93" t="s">
        <v>1250</v>
      </c>
      <c r="E18820" s="94">
        <v>47208</v>
      </c>
      <c r="F18820" s="93"/>
      <c r="G18820" s="93"/>
      <c r="H18820" s="93"/>
      <c r="I18820" s="99"/>
      <c r="J18820" s="99"/>
      <c r="K18820" s="99"/>
      <c r="L18820" s="99"/>
      <c r="M18820" s="99"/>
      <c r="N18820" s="99"/>
      <c r="O18820" s="99"/>
      <c r="P18820" s="99"/>
      <c r="Q18820" s="99"/>
      <c r="R18820" s="99"/>
      <c r="S18820" s="99"/>
      <c r="T18820" s="99"/>
      <c r="U18820" s="99"/>
      <c r="V18820" s="99"/>
      <c r="W18820" s="99"/>
      <c r="X18820" s="99"/>
      <c r="Y18820" s="99"/>
      <c r="Z18820" s="99"/>
      <c r="AF18820" s="326"/>
    </row>
    <row r="18821" spans="1:32" x14ac:dyDescent="0.25">
      <c r="A18821" s="44" t="s">
        <v>14768</v>
      </c>
      <c r="B18821" s="44" t="s">
        <v>13127</v>
      </c>
      <c r="C18821" s="45">
        <v>13.25</v>
      </c>
      <c r="D18821" s="45" t="s">
        <v>13565</v>
      </c>
      <c r="E18821" s="46">
        <v>47664</v>
      </c>
      <c r="F18821" s="45"/>
      <c r="G18821" s="93"/>
      <c r="H18821" s="93"/>
      <c r="I18821" s="99"/>
      <c r="J18821" s="99"/>
      <c r="K18821" s="99"/>
      <c r="L18821" s="99"/>
      <c r="M18821" s="99"/>
      <c r="N18821" s="99"/>
      <c r="O18821" s="99"/>
      <c r="P18821" s="99"/>
      <c r="Q18821" s="99"/>
      <c r="R18821" s="99"/>
      <c r="S18821" s="99"/>
      <c r="T18821" s="99"/>
      <c r="U18821" s="99"/>
      <c r="V18821" s="99"/>
      <c r="W18821" s="99"/>
      <c r="X18821" s="99"/>
      <c r="Y18821" s="99"/>
      <c r="Z18821" s="99"/>
      <c r="AF18821" s="326"/>
    </row>
    <row r="18822" spans="1:32" x14ac:dyDescent="0.25">
      <c r="A18822" s="44" t="s">
        <v>5749</v>
      </c>
      <c r="B18822" s="44" t="s">
        <v>2433</v>
      </c>
      <c r="C18822" s="45">
        <v>220105</v>
      </c>
      <c r="D18822" s="45" t="s">
        <v>12340</v>
      </c>
      <c r="E18822" s="45" t="s">
        <v>2686</v>
      </c>
      <c r="AF18822" s="326"/>
    </row>
    <row r="18823" spans="1:32" x14ac:dyDescent="0.25">
      <c r="A18823" s="256" t="s">
        <v>6025</v>
      </c>
      <c r="B18823" s="256" t="s">
        <v>9158</v>
      </c>
      <c r="C18823" s="53" t="s">
        <v>9295</v>
      </c>
      <c r="D18823" s="93" t="s">
        <v>5891</v>
      </c>
      <c r="E18823" s="257">
        <v>47059</v>
      </c>
      <c r="F18823" s="93"/>
      <c r="G18823" s="93"/>
      <c r="H18823" s="93"/>
      <c r="I18823" s="99"/>
      <c r="J18823" s="99"/>
      <c r="K18823" s="99"/>
      <c r="L18823" s="99"/>
      <c r="M18823" s="99"/>
      <c r="N18823" s="99"/>
      <c r="O18823" s="99"/>
      <c r="P18823" s="99"/>
      <c r="Q18823" s="99"/>
      <c r="R18823" s="99"/>
      <c r="S18823" s="99"/>
      <c r="T18823" s="99"/>
      <c r="U18823" s="99"/>
      <c r="V18823" s="99"/>
      <c r="W18823" s="99"/>
      <c r="X18823" s="99"/>
      <c r="Y18823" s="99"/>
      <c r="Z18823" s="99"/>
      <c r="AF18823" s="326"/>
    </row>
    <row r="18824" spans="1:32" x14ac:dyDescent="0.25">
      <c r="A18824" s="57" t="s">
        <v>1917</v>
      </c>
      <c r="B18824" s="92" t="s">
        <v>3862</v>
      </c>
      <c r="C18824" s="93" t="s">
        <v>3860</v>
      </c>
      <c r="D18824" s="93" t="s">
        <v>3861</v>
      </c>
      <c r="E18824" s="94">
        <v>46203</v>
      </c>
      <c r="F18824" s="93"/>
      <c r="G18824" s="93"/>
      <c r="H18824" s="93"/>
      <c r="I18824" s="99"/>
      <c r="J18824" s="99"/>
      <c r="K18824" s="99"/>
      <c r="L18824" s="44"/>
      <c r="M18824" s="44"/>
      <c r="N18824" s="99"/>
      <c r="O18824" s="99"/>
      <c r="P18824" s="99"/>
      <c r="Q18824" s="99"/>
      <c r="R18824" s="99"/>
      <c r="S18824" s="99"/>
      <c r="T18824" s="99"/>
      <c r="U18824" s="99"/>
      <c r="V18824" s="99"/>
      <c r="W18824" s="99"/>
      <c r="X18824" s="99"/>
      <c r="Y18824" s="99"/>
      <c r="Z18824" s="99"/>
      <c r="AA18824" s="380"/>
      <c r="AF18824" s="326"/>
    </row>
    <row r="18825" spans="1:32" x14ac:dyDescent="0.25">
      <c r="A18825" s="44" t="s">
        <v>1917</v>
      </c>
      <c r="B18825" s="44" t="s">
        <v>20344</v>
      </c>
      <c r="C18825" s="45" t="s">
        <v>8813</v>
      </c>
      <c r="D18825" s="32" t="s">
        <v>12570</v>
      </c>
      <c r="E18825" s="46">
        <v>46387</v>
      </c>
      <c r="AF18825" s="326"/>
    </row>
    <row r="18826" spans="1:32" x14ac:dyDescent="0.25">
      <c r="A18826" s="44" t="s">
        <v>7631</v>
      </c>
      <c r="B18826" s="44" t="s">
        <v>3598</v>
      </c>
      <c r="C18826" s="45">
        <v>230301</v>
      </c>
      <c r="D18826" s="45" t="s">
        <v>12340</v>
      </c>
      <c r="E18826" s="45" t="s">
        <v>5580</v>
      </c>
      <c r="AF18826" s="326"/>
    </row>
    <row r="18827" spans="1:32" x14ac:dyDescent="0.3">
      <c r="A18827" s="372" t="s">
        <v>20588</v>
      </c>
      <c r="B18827" s="372" t="s">
        <v>7467</v>
      </c>
      <c r="C18827" s="125" t="s">
        <v>20620</v>
      </c>
      <c r="D18827" s="32" t="s">
        <v>20621</v>
      </c>
      <c r="E18827" s="125" t="s">
        <v>10032</v>
      </c>
      <c r="F18827" s="125" t="s">
        <v>1236</v>
      </c>
      <c r="G18827" s="125" t="s">
        <v>1237</v>
      </c>
      <c r="AF18827" s="326"/>
    </row>
    <row r="18828" spans="1:32" x14ac:dyDescent="0.25">
      <c r="A18828" s="44" t="s">
        <v>9775</v>
      </c>
      <c r="B18828" s="44" t="s">
        <v>15950</v>
      </c>
      <c r="C18828" s="45" t="s">
        <v>9995</v>
      </c>
      <c r="D18828" s="93" t="s">
        <v>3876</v>
      </c>
      <c r="E18828" s="359">
        <f>DATE(2027,12,22)</f>
        <v>46743</v>
      </c>
      <c r="F18828" s="93"/>
      <c r="G18828" s="93"/>
      <c r="H18828" s="93"/>
      <c r="I18828" s="99"/>
      <c r="J18828" s="99"/>
      <c r="K18828" s="99"/>
      <c r="L18828" s="99"/>
      <c r="M18828" s="99"/>
      <c r="N18828" s="99"/>
      <c r="O18828" s="99"/>
      <c r="P18828" s="99"/>
      <c r="Q18828" s="99"/>
      <c r="R18828" s="99"/>
      <c r="S18828" s="99"/>
      <c r="T18828" s="99"/>
      <c r="U18828" s="99"/>
      <c r="V18828" s="99"/>
      <c r="W18828" s="99"/>
      <c r="X18828" s="99"/>
      <c r="Y18828" s="99"/>
      <c r="Z18828" s="99"/>
      <c r="AF18828" s="326"/>
    </row>
    <row r="18829" spans="1:32" x14ac:dyDescent="0.3">
      <c r="A18829" s="372" t="s">
        <v>1177</v>
      </c>
      <c r="B18829" s="372" t="s">
        <v>1220</v>
      </c>
      <c r="C18829" s="125" t="s">
        <v>8706</v>
      </c>
      <c r="D18829" s="32" t="s">
        <v>20621</v>
      </c>
      <c r="E18829" s="125" t="s">
        <v>8524</v>
      </c>
      <c r="F18829" s="125" t="s">
        <v>1236</v>
      </c>
      <c r="G18829" s="125" t="s">
        <v>1237</v>
      </c>
      <c r="AF18829" s="326"/>
    </row>
    <row r="18830" spans="1:32" x14ac:dyDescent="0.25">
      <c r="A18830" s="44" t="s">
        <v>18823</v>
      </c>
      <c r="B18830" s="44" t="s">
        <v>18822</v>
      </c>
      <c r="C18830" s="45" t="s">
        <v>18824</v>
      </c>
      <c r="D18830" s="46" t="s">
        <v>13037</v>
      </c>
      <c r="E18830" s="46">
        <v>46491</v>
      </c>
      <c r="AF18830" s="326"/>
    </row>
    <row r="18831" spans="1:32" x14ac:dyDescent="0.25">
      <c r="A18831" s="44" t="s">
        <v>19947</v>
      </c>
      <c r="B18831" s="44" t="s">
        <v>7120</v>
      </c>
      <c r="C18831" s="45">
        <v>260204</v>
      </c>
      <c r="D18831" s="45" t="s">
        <v>12340</v>
      </c>
      <c r="E18831" s="45" t="s">
        <v>10021</v>
      </c>
      <c r="AF18831" s="326"/>
    </row>
    <row r="18832" spans="1:32" x14ac:dyDescent="0.25">
      <c r="A18832" s="44" t="s">
        <v>19947</v>
      </c>
      <c r="B18832" s="44" t="s">
        <v>18988</v>
      </c>
      <c r="C18832" s="45">
        <v>240901</v>
      </c>
      <c r="D18832" s="45" t="s">
        <v>12340</v>
      </c>
      <c r="E18832" s="45" t="s">
        <v>5075</v>
      </c>
      <c r="AF18832" s="326"/>
    </row>
    <row r="18833" spans="1:32" x14ac:dyDescent="0.25">
      <c r="A18833" s="44" t="s">
        <v>13836</v>
      </c>
      <c r="B18833" s="44" t="s">
        <v>210</v>
      </c>
      <c r="C18833" s="45">
        <v>241001</v>
      </c>
      <c r="D18833" s="45" t="s">
        <v>12340</v>
      </c>
      <c r="E18833" s="45" t="s">
        <v>5650</v>
      </c>
      <c r="AF18833" s="326"/>
    </row>
    <row r="18834" spans="1:32" x14ac:dyDescent="0.3">
      <c r="A18834" s="372" t="s">
        <v>8780</v>
      </c>
      <c r="B18834" s="372" t="s">
        <v>1222</v>
      </c>
      <c r="C18834" s="125" t="s">
        <v>8704</v>
      </c>
      <c r="D18834" s="32" t="s">
        <v>20621</v>
      </c>
      <c r="E18834" s="125" t="s">
        <v>8524</v>
      </c>
      <c r="F18834" s="125" t="s">
        <v>1236</v>
      </c>
      <c r="G18834" s="125" t="s">
        <v>1237</v>
      </c>
      <c r="AF18834" s="326"/>
    </row>
    <row r="18835" spans="1:32" x14ac:dyDescent="0.25">
      <c r="A18835" s="44" t="s">
        <v>8031</v>
      </c>
      <c r="B18835" s="44" t="s">
        <v>8032</v>
      </c>
      <c r="C18835" s="45" t="s">
        <v>8033</v>
      </c>
      <c r="D18835" s="45" t="s">
        <v>12177</v>
      </c>
      <c r="E18835" s="45" t="s">
        <v>8524</v>
      </c>
      <c r="F18835" s="93"/>
      <c r="G18835" s="93"/>
      <c r="H18835" s="93"/>
      <c r="I18835" s="99"/>
      <c r="J18835" s="99"/>
      <c r="K18835" s="99"/>
      <c r="L18835" s="99"/>
      <c r="M18835" s="99"/>
      <c r="N18835" s="99"/>
      <c r="O18835" s="99"/>
      <c r="P18835" s="99"/>
      <c r="Q18835" s="99"/>
      <c r="R18835" s="99"/>
      <c r="S18835" s="99"/>
      <c r="T18835" s="99"/>
      <c r="U18835" s="99"/>
      <c r="V18835" s="99"/>
      <c r="W18835" s="99"/>
      <c r="X18835" s="99"/>
      <c r="Y18835" s="99"/>
      <c r="Z18835" s="99"/>
      <c r="AF18835" s="326"/>
    </row>
    <row r="18836" spans="1:32" x14ac:dyDescent="0.25">
      <c r="A18836" s="44" t="s">
        <v>8031</v>
      </c>
      <c r="B18836" s="44" t="s">
        <v>8032</v>
      </c>
      <c r="C18836" s="45" t="s">
        <v>8033</v>
      </c>
      <c r="D18836" s="93" t="s">
        <v>18817</v>
      </c>
      <c r="E18836" s="45" t="s">
        <v>8524</v>
      </c>
      <c r="F18836" s="379"/>
      <c r="G18836" s="379"/>
      <c r="H18836" s="379"/>
      <c r="I18836" s="380"/>
      <c r="J18836" s="380"/>
      <c r="K18836" s="380"/>
      <c r="L18836" s="380"/>
      <c r="M18836" s="380"/>
      <c r="N18836" s="380"/>
      <c r="O18836" s="380"/>
      <c r="P18836" s="380"/>
      <c r="Q18836" s="380"/>
      <c r="R18836" s="380"/>
      <c r="S18836" s="380"/>
      <c r="T18836" s="380"/>
      <c r="U18836" s="380"/>
      <c r="V18836" s="380"/>
      <c r="W18836" s="380"/>
      <c r="X18836" s="380"/>
      <c r="Y18836" s="380"/>
      <c r="Z18836" s="380"/>
      <c r="AA18836" s="380"/>
      <c r="AF18836" s="326"/>
    </row>
    <row r="18837" spans="1:32" x14ac:dyDescent="0.25">
      <c r="A18837" s="44" t="s">
        <v>8031</v>
      </c>
      <c r="B18837" s="44" t="s">
        <v>16425</v>
      </c>
      <c r="C18837" s="45" t="s">
        <v>7168</v>
      </c>
      <c r="D18837" s="93" t="s">
        <v>3876</v>
      </c>
      <c r="E18837" s="359">
        <f>DATE(2027,4,10)</f>
        <v>46487</v>
      </c>
      <c r="F18837" s="93"/>
      <c r="G18837" s="93"/>
      <c r="H18837" s="93"/>
      <c r="I18837" s="99"/>
      <c r="J18837" s="99"/>
      <c r="K18837" s="99"/>
      <c r="L18837" s="99"/>
      <c r="M18837" s="99"/>
      <c r="N18837" s="99"/>
      <c r="O18837" s="99"/>
      <c r="P18837" s="99"/>
      <c r="Q18837" s="99"/>
      <c r="R18837" s="99"/>
      <c r="S18837" s="99"/>
      <c r="T18837" s="99"/>
      <c r="U18837" s="99"/>
      <c r="V18837" s="99"/>
      <c r="W18837" s="99"/>
      <c r="X18837" s="99"/>
      <c r="Y18837" s="99"/>
      <c r="Z18837" s="99"/>
      <c r="AF18837" s="326"/>
    </row>
    <row r="18838" spans="1:32" x14ac:dyDescent="0.25">
      <c r="A18838" s="44" t="s">
        <v>8031</v>
      </c>
      <c r="B18838" s="44" t="s">
        <v>8032</v>
      </c>
      <c r="C18838" s="45" t="s">
        <v>8033</v>
      </c>
      <c r="D18838" s="45" t="s">
        <v>10697</v>
      </c>
      <c r="E18838" s="45" t="s">
        <v>5072</v>
      </c>
      <c r="F18838" s="93"/>
      <c r="G18838" s="93"/>
      <c r="H18838" s="93"/>
      <c r="I18838" s="99"/>
      <c r="J18838" s="99"/>
      <c r="K18838" s="99"/>
      <c r="L18838" s="44"/>
      <c r="M18838" s="44"/>
      <c r="N18838" s="99"/>
      <c r="O18838" s="99"/>
      <c r="P18838" s="99"/>
      <c r="Q18838" s="99"/>
      <c r="R18838" s="99"/>
      <c r="S18838" s="99"/>
      <c r="T18838" s="99"/>
      <c r="U18838" s="99"/>
      <c r="V18838" s="99"/>
      <c r="W18838" s="99"/>
      <c r="X18838" s="99"/>
      <c r="Y18838" s="99"/>
      <c r="Z18838" s="99"/>
      <c r="AF18838" s="326"/>
    </row>
    <row r="18839" spans="1:32" x14ac:dyDescent="0.25">
      <c r="A18839" s="44" t="s">
        <v>19948</v>
      </c>
      <c r="B18839" s="44" t="s">
        <v>3298</v>
      </c>
      <c r="C18839" s="45">
        <v>26010402</v>
      </c>
      <c r="D18839" s="45" t="s">
        <v>12340</v>
      </c>
      <c r="E18839" s="45" t="s">
        <v>18836</v>
      </c>
      <c r="AF18839" s="326"/>
    </row>
    <row r="18840" spans="1:32" x14ac:dyDescent="0.25">
      <c r="A18840" s="44" t="s">
        <v>19948</v>
      </c>
      <c r="B18840" s="44" t="s">
        <v>5639</v>
      </c>
      <c r="C18840" s="45">
        <v>26010401</v>
      </c>
      <c r="D18840" s="45" t="s">
        <v>12340</v>
      </c>
      <c r="E18840" s="45" t="s">
        <v>18836</v>
      </c>
      <c r="AF18840" s="326"/>
    </row>
    <row r="18841" spans="1:32" x14ac:dyDescent="0.25">
      <c r="A18841" s="44" t="s">
        <v>9776</v>
      </c>
      <c r="B18841" s="44" t="s">
        <v>16131</v>
      </c>
      <c r="C18841" s="45" t="s">
        <v>5429</v>
      </c>
      <c r="D18841" s="93" t="s">
        <v>3876</v>
      </c>
      <c r="E18841" s="359">
        <f>DATE(2026,11,29)</f>
        <v>46355</v>
      </c>
      <c r="F18841" s="93"/>
      <c r="G18841" s="93"/>
      <c r="H18841" s="93"/>
      <c r="I18841" s="99"/>
      <c r="J18841" s="99"/>
      <c r="K18841" s="99"/>
      <c r="L18841" s="99"/>
      <c r="M18841" s="99"/>
      <c r="N18841" s="99"/>
      <c r="O18841" s="99"/>
      <c r="P18841" s="99"/>
      <c r="Q18841" s="99"/>
      <c r="R18841" s="99"/>
      <c r="S18841" s="99"/>
      <c r="T18841" s="99"/>
      <c r="U18841" s="99"/>
      <c r="V18841" s="99"/>
      <c r="W18841" s="99"/>
      <c r="X18841" s="99"/>
      <c r="Y18841" s="99"/>
      <c r="Z18841" s="99"/>
      <c r="AA18841" s="380"/>
      <c r="AF18841" s="326"/>
    </row>
    <row r="18842" spans="1:32" x14ac:dyDescent="0.25">
      <c r="A18842" s="44" t="s">
        <v>16426</v>
      </c>
      <c r="B18842" s="44" t="s">
        <v>16017</v>
      </c>
      <c r="C18842" s="45" t="s">
        <v>16427</v>
      </c>
      <c r="D18842" s="93" t="s">
        <v>3876</v>
      </c>
      <c r="E18842" s="359">
        <f>DATE(2029,7,7)</f>
        <v>47306</v>
      </c>
      <c r="F18842" s="93"/>
      <c r="G18842" s="93"/>
      <c r="H18842" s="93"/>
      <c r="I18842" s="99"/>
      <c r="J18842" s="99"/>
      <c r="K18842" s="99"/>
      <c r="L18842" s="99"/>
      <c r="M18842" s="99"/>
      <c r="N18842" s="99"/>
      <c r="O18842" s="99"/>
      <c r="P18842" s="99"/>
      <c r="Q18842" s="99"/>
      <c r="R18842" s="99"/>
      <c r="S18842" s="99"/>
      <c r="T18842" s="99"/>
      <c r="U18842" s="99"/>
      <c r="V18842" s="99"/>
      <c r="W18842" s="99"/>
      <c r="X18842" s="99"/>
      <c r="Y18842" s="99"/>
      <c r="Z18842" s="99"/>
      <c r="AF18842" s="326"/>
    </row>
    <row r="18843" spans="1:32" x14ac:dyDescent="0.25">
      <c r="A18843" s="44" t="s">
        <v>8876</v>
      </c>
      <c r="B18843" s="44" t="s">
        <v>20344</v>
      </c>
      <c r="C18843" s="45" t="s">
        <v>8813</v>
      </c>
      <c r="D18843" s="32" t="s">
        <v>12570</v>
      </c>
      <c r="E18843" s="46">
        <v>46387</v>
      </c>
      <c r="AF18843" s="326"/>
    </row>
    <row r="18844" spans="1:32" x14ac:dyDescent="0.25">
      <c r="A18844" s="44" t="s">
        <v>3738</v>
      </c>
      <c r="B18844" s="44" t="s">
        <v>3598</v>
      </c>
      <c r="C18844" s="45">
        <v>210305</v>
      </c>
      <c r="D18844" s="45" t="s">
        <v>12340</v>
      </c>
      <c r="E18844" s="45" t="s">
        <v>3276</v>
      </c>
      <c r="AF18844" s="326"/>
    </row>
    <row r="18845" spans="1:32" x14ac:dyDescent="0.25">
      <c r="A18845" s="44" t="s">
        <v>8074</v>
      </c>
      <c r="B18845" s="44" t="s">
        <v>152</v>
      </c>
      <c r="C18845" s="45" t="s">
        <v>8075</v>
      </c>
      <c r="D18845" s="45" t="s">
        <v>12177</v>
      </c>
      <c r="E18845" s="45" t="s">
        <v>4375</v>
      </c>
      <c r="F18845" s="93"/>
      <c r="G18845" s="93"/>
      <c r="H18845" s="93"/>
      <c r="I18845" s="99"/>
      <c r="J18845" s="99"/>
      <c r="K18845" s="99"/>
      <c r="L18845" s="99"/>
      <c r="M18845" s="99"/>
      <c r="N18845" s="99"/>
      <c r="O18845" s="99"/>
      <c r="P18845" s="99"/>
      <c r="Q18845" s="99"/>
      <c r="R18845" s="99"/>
      <c r="S18845" s="99"/>
      <c r="T18845" s="99"/>
      <c r="U18845" s="99"/>
      <c r="V18845" s="99"/>
      <c r="W18845" s="99"/>
      <c r="X18845" s="99"/>
      <c r="Y18845" s="99"/>
      <c r="Z18845" s="99"/>
      <c r="AF18845" s="326"/>
    </row>
    <row r="18846" spans="1:32" x14ac:dyDescent="0.25">
      <c r="A18846" s="44" t="s">
        <v>8074</v>
      </c>
      <c r="B18846" s="44" t="s">
        <v>152</v>
      </c>
      <c r="C18846" s="45" t="s">
        <v>8075</v>
      </c>
      <c r="D18846" s="93" t="s">
        <v>18817</v>
      </c>
      <c r="E18846" s="45" t="s">
        <v>4375</v>
      </c>
      <c r="F18846" s="379"/>
      <c r="G18846" s="379"/>
      <c r="H18846" s="379"/>
      <c r="I18846" s="380"/>
      <c r="J18846" s="380"/>
      <c r="K18846" s="380"/>
      <c r="L18846" s="380"/>
      <c r="M18846" s="380"/>
      <c r="N18846" s="380"/>
      <c r="O18846" s="380"/>
      <c r="P18846" s="380"/>
      <c r="Q18846" s="380"/>
      <c r="R18846" s="380"/>
      <c r="S18846" s="380"/>
      <c r="T18846" s="380"/>
      <c r="U18846" s="380"/>
      <c r="V18846" s="380"/>
      <c r="W18846" s="380"/>
      <c r="X18846" s="380"/>
      <c r="Y18846" s="380"/>
      <c r="Z18846" s="380"/>
      <c r="AA18846" s="380"/>
      <c r="AF18846" s="326"/>
    </row>
    <row r="18847" spans="1:32" x14ac:dyDescent="0.25">
      <c r="A18847" s="44" t="s">
        <v>8074</v>
      </c>
      <c r="B18847" s="44" t="s">
        <v>152</v>
      </c>
      <c r="C18847" s="45" t="s">
        <v>8075</v>
      </c>
      <c r="D18847" s="45" t="s">
        <v>10697</v>
      </c>
      <c r="E18847" s="46">
        <v>46295</v>
      </c>
      <c r="F18847" s="93"/>
      <c r="G18847" s="93"/>
      <c r="H18847" s="93"/>
      <c r="I18847" s="99"/>
      <c r="J18847" s="99"/>
      <c r="K18847" s="99"/>
      <c r="L18847" s="44"/>
      <c r="M18847" s="44"/>
      <c r="N18847" s="99"/>
      <c r="O18847" s="99"/>
      <c r="P18847" s="99"/>
      <c r="Q18847" s="99"/>
      <c r="R18847" s="99"/>
      <c r="S18847" s="99"/>
      <c r="T18847" s="99"/>
      <c r="U18847" s="99"/>
      <c r="V18847" s="99"/>
      <c r="W18847" s="99"/>
      <c r="X18847" s="99"/>
      <c r="Y18847" s="99"/>
      <c r="Z18847" s="99"/>
      <c r="AF18847" s="326"/>
    </row>
    <row r="18848" spans="1:32" x14ac:dyDescent="0.25">
      <c r="A18848" s="44" t="s">
        <v>5840</v>
      </c>
      <c r="B18848" s="44" t="s">
        <v>20368</v>
      </c>
      <c r="C18848" s="45" t="s">
        <v>5829</v>
      </c>
      <c r="D18848" s="32" t="s">
        <v>12570</v>
      </c>
      <c r="E18848" s="46">
        <v>46507</v>
      </c>
      <c r="AF18848" s="326"/>
    </row>
    <row r="18849" spans="1:32" x14ac:dyDescent="0.25">
      <c r="A18849" s="44" t="s">
        <v>8034</v>
      </c>
      <c r="B18849" s="44" t="s">
        <v>4605</v>
      </c>
      <c r="C18849" s="45" t="s">
        <v>4809</v>
      </c>
      <c r="D18849" s="45" t="s">
        <v>10697</v>
      </c>
      <c r="E18849" s="45" t="s">
        <v>5245</v>
      </c>
      <c r="F18849" s="93"/>
      <c r="G18849" s="93"/>
      <c r="H18849" s="93"/>
      <c r="I18849" s="99"/>
      <c r="J18849" s="99"/>
      <c r="K18849" s="99"/>
      <c r="L18849" s="44"/>
      <c r="M18849" s="44"/>
      <c r="N18849" s="99"/>
      <c r="O18849" s="99"/>
      <c r="P18849" s="99"/>
      <c r="Q18849" s="99"/>
      <c r="R18849" s="99"/>
      <c r="S18849" s="99"/>
      <c r="T18849" s="99"/>
      <c r="U18849" s="99"/>
      <c r="V18849" s="99"/>
      <c r="W18849" s="99"/>
      <c r="X18849" s="99"/>
      <c r="Y18849" s="99"/>
      <c r="Z18849" s="99"/>
      <c r="AA18849" s="380"/>
      <c r="AF18849" s="326"/>
    </row>
    <row r="18850" spans="1:32" x14ac:dyDescent="0.25">
      <c r="A18850" s="44" t="s">
        <v>17336</v>
      </c>
      <c r="B18850" s="44" t="s">
        <v>2433</v>
      </c>
      <c r="C18850" s="45">
        <v>250106</v>
      </c>
      <c r="D18850" s="45" t="s">
        <v>12340</v>
      </c>
      <c r="E18850" s="45" t="s">
        <v>12896</v>
      </c>
      <c r="AF18850" s="326"/>
    </row>
    <row r="18851" spans="1:32" x14ac:dyDescent="0.25">
      <c r="A18851" s="44" t="s">
        <v>17337</v>
      </c>
      <c r="B18851" s="44" t="s">
        <v>5447</v>
      </c>
      <c r="C18851" s="45">
        <v>250802</v>
      </c>
      <c r="D18851" s="45" t="s">
        <v>12340</v>
      </c>
      <c r="E18851" s="45" t="s">
        <v>10682</v>
      </c>
      <c r="AF18851" s="326"/>
    </row>
    <row r="18852" spans="1:32" x14ac:dyDescent="0.25">
      <c r="A18852" s="44" t="s">
        <v>14560</v>
      </c>
      <c r="B18852" s="44" t="s">
        <v>20343</v>
      </c>
      <c r="C18852" s="45" t="s">
        <v>14521</v>
      </c>
      <c r="D18852" s="32" t="s">
        <v>12570</v>
      </c>
      <c r="E18852" s="46">
        <v>46387</v>
      </c>
      <c r="AF18852" s="326"/>
    </row>
    <row r="18853" spans="1:32" x14ac:dyDescent="0.3">
      <c r="A18853" s="372" t="s">
        <v>20227</v>
      </c>
      <c r="B18853" s="372" t="s">
        <v>2383</v>
      </c>
      <c r="C18853" s="125" t="s">
        <v>20257</v>
      </c>
      <c r="D18853" s="32" t="s">
        <v>20621</v>
      </c>
      <c r="E18853" s="125" t="s">
        <v>8976</v>
      </c>
      <c r="F18853" s="125" t="s">
        <v>1236</v>
      </c>
      <c r="G18853" s="125" t="s">
        <v>1237</v>
      </c>
      <c r="AF18853" s="326"/>
    </row>
    <row r="18854" spans="1:32" x14ac:dyDescent="0.25">
      <c r="A18854" s="44" t="s">
        <v>5750</v>
      </c>
      <c r="B18854" s="44" t="s">
        <v>967</v>
      </c>
      <c r="C18854" s="45">
        <v>220601</v>
      </c>
      <c r="D18854" s="45" t="s">
        <v>12340</v>
      </c>
      <c r="E18854" s="45" t="s">
        <v>5235</v>
      </c>
      <c r="AF18854" s="326"/>
    </row>
    <row r="18855" spans="1:32" x14ac:dyDescent="0.25">
      <c r="A18855" s="44" t="s">
        <v>12648</v>
      </c>
      <c r="B18855" s="44" t="s">
        <v>20364</v>
      </c>
      <c r="C18855" s="45" t="s">
        <v>10105</v>
      </c>
      <c r="D18855" s="32" t="s">
        <v>12570</v>
      </c>
      <c r="E18855" s="46">
        <v>46507</v>
      </c>
      <c r="AF18855" s="326"/>
    </row>
    <row r="18856" spans="1:32" x14ac:dyDescent="0.25">
      <c r="A18856" s="44" t="s">
        <v>19949</v>
      </c>
      <c r="B18856" s="44" t="s">
        <v>3298</v>
      </c>
      <c r="C18856" s="45">
        <v>26010402</v>
      </c>
      <c r="D18856" s="45" t="s">
        <v>12340</v>
      </c>
      <c r="E18856" s="45" t="s">
        <v>18836</v>
      </c>
      <c r="AF18856" s="326"/>
    </row>
    <row r="18857" spans="1:32" x14ac:dyDescent="0.25">
      <c r="A18857" s="44" t="s">
        <v>4367</v>
      </c>
      <c r="B18857" s="44" t="s">
        <v>3275</v>
      </c>
      <c r="C18857" s="45" t="s">
        <v>4368</v>
      </c>
      <c r="D18857" s="45" t="s">
        <v>12177</v>
      </c>
      <c r="E18857" s="45" t="s">
        <v>3276</v>
      </c>
      <c r="F18857" s="93"/>
      <c r="G18857" s="93"/>
      <c r="H18857" s="93"/>
      <c r="I18857" s="99"/>
      <c r="J18857" s="99"/>
      <c r="K18857" s="99"/>
      <c r="L18857" s="99"/>
      <c r="M18857" s="99"/>
      <c r="N18857" s="99"/>
      <c r="O18857" s="99"/>
      <c r="P18857" s="99"/>
      <c r="Q18857" s="99"/>
      <c r="R18857" s="99"/>
      <c r="S18857" s="99"/>
      <c r="T18857" s="99"/>
      <c r="U18857" s="99"/>
      <c r="V18857" s="99"/>
      <c r="W18857" s="99"/>
      <c r="X18857" s="99"/>
      <c r="Y18857" s="99"/>
      <c r="Z18857" s="99"/>
      <c r="AF18857" s="326"/>
    </row>
    <row r="18858" spans="1:32" x14ac:dyDescent="0.25">
      <c r="A18858" s="44" t="s">
        <v>4367</v>
      </c>
      <c r="B18858" s="44" t="s">
        <v>3275</v>
      </c>
      <c r="C18858" s="45" t="s">
        <v>4368</v>
      </c>
      <c r="D18858" s="93" t="s">
        <v>18817</v>
      </c>
      <c r="E18858" s="45" t="s">
        <v>3276</v>
      </c>
      <c r="F18858" s="379"/>
      <c r="G18858" s="379"/>
      <c r="H18858" s="379"/>
      <c r="I18858" s="380"/>
      <c r="J18858" s="380"/>
      <c r="K18858" s="380"/>
      <c r="L18858" s="380"/>
      <c r="M18858" s="380"/>
      <c r="N18858" s="380"/>
      <c r="O18858" s="380"/>
      <c r="P18858" s="380"/>
      <c r="Q18858" s="380"/>
      <c r="R18858" s="380"/>
      <c r="S18858" s="380"/>
      <c r="T18858" s="380"/>
      <c r="U18858" s="380"/>
      <c r="V18858" s="380"/>
      <c r="W18858" s="380"/>
      <c r="X18858" s="380"/>
      <c r="Y18858" s="380"/>
      <c r="Z18858" s="380"/>
      <c r="AA18858" s="380"/>
      <c r="AF18858" s="326"/>
    </row>
    <row r="18859" spans="1:32" x14ac:dyDescent="0.25">
      <c r="A18859" s="44" t="s">
        <v>4367</v>
      </c>
      <c r="B18859" s="44" t="s">
        <v>3275</v>
      </c>
      <c r="C18859" s="45" t="s">
        <v>18811</v>
      </c>
      <c r="D18859" s="93" t="s">
        <v>18817</v>
      </c>
      <c r="E18859" s="45" t="s">
        <v>18726</v>
      </c>
      <c r="F18859" s="379"/>
      <c r="G18859" s="379"/>
      <c r="H18859" s="379"/>
      <c r="I18859" s="380"/>
      <c r="J18859" s="380"/>
      <c r="K18859" s="380"/>
      <c r="L18859" s="380"/>
      <c r="M18859" s="380"/>
      <c r="N18859" s="380"/>
      <c r="O18859" s="380"/>
      <c r="P18859" s="380"/>
      <c r="Q18859" s="380"/>
      <c r="R18859" s="380"/>
      <c r="S18859" s="380"/>
      <c r="T18859" s="380"/>
      <c r="U18859" s="380"/>
      <c r="V18859" s="380"/>
      <c r="W18859" s="380"/>
      <c r="X18859" s="380"/>
      <c r="Y18859" s="380"/>
      <c r="Z18859" s="380"/>
      <c r="AA18859" s="380"/>
      <c r="AF18859" s="326"/>
    </row>
    <row r="18860" spans="1:32" x14ac:dyDescent="0.25">
      <c r="A18860" s="44" t="s">
        <v>4367</v>
      </c>
      <c r="B18860" s="44" t="s">
        <v>3275</v>
      </c>
      <c r="C18860" s="45" t="s">
        <v>4368</v>
      </c>
      <c r="D18860" s="45" t="s">
        <v>10697</v>
      </c>
      <c r="E18860" s="45" t="s">
        <v>5074</v>
      </c>
      <c r="F18860" s="93"/>
      <c r="G18860" s="93"/>
      <c r="H18860" s="93"/>
      <c r="I18860" s="99"/>
      <c r="J18860" s="99"/>
      <c r="K18860" s="99"/>
      <c r="L18860" s="44"/>
      <c r="M18860" s="44"/>
      <c r="N18860" s="99"/>
      <c r="O18860" s="99"/>
      <c r="P18860" s="99"/>
      <c r="Q18860" s="99"/>
      <c r="R18860" s="99"/>
      <c r="S18860" s="99"/>
      <c r="T18860" s="99"/>
      <c r="U18860" s="99"/>
      <c r="V18860" s="99"/>
      <c r="W18860" s="99"/>
      <c r="X18860" s="99"/>
      <c r="Y18860" s="99"/>
      <c r="Z18860" s="99"/>
      <c r="AF18860" s="326"/>
    </row>
    <row r="18861" spans="1:32" x14ac:dyDescent="0.25">
      <c r="A18861" s="44" t="s">
        <v>17855</v>
      </c>
      <c r="B18861" s="44" t="s">
        <v>20343</v>
      </c>
      <c r="C18861" s="45" t="s">
        <v>17817</v>
      </c>
      <c r="D18861" s="32" t="s">
        <v>12570</v>
      </c>
      <c r="E18861" s="46">
        <v>46387</v>
      </c>
      <c r="AF18861" s="326"/>
    </row>
    <row r="18862" spans="1:32" x14ac:dyDescent="0.25">
      <c r="A18862" s="76" t="s">
        <v>17443</v>
      </c>
      <c r="B18862" s="44" t="s">
        <v>17386</v>
      </c>
      <c r="C18862" s="45">
        <v>8.26</v>
      </c>
      <c r="D18862" s="45" t="s">
        <v>13565</v>
      </c>
      <c r="E18862" s="46">
        <v>47787</v>
      </c>
      <c r="F18862" s="45"/>
      <c r="G18862" s="93"/>
      <c r="H18862" s="93"/>
      <c r="I18862" s="99"/>
      <c r="J18862" s="99"/>
      <c r="K18862" s="99"/>
      <c r="L18862" s="99"/>
      <c r="M18862" s="99"/>
      <c r="N18862" s="99"/>
      <c r="O18862" s="99"/>
      <c r="P18862" s="99"/>
      <c r="Q18862" s="99"/>
      <c r="R18862" s="99"/>
      <c r="S18862" s="99"/>
      <c r="T18862" s="99"/>
      <c r="U18862" s="99"/>
      <c r="V18862" s="99"/>
      <c r="W18862" s="99"/>
      <c r="X18862" s="99"/>
      <c r="Y18862" s="99"/>
      <c r="Z18862" s="99"/>
      <c r="AF18862" s="326"/>
    </row>
    <row r="18863" spans="1:32" x14ac:dyDescent="0.25">
      <c r="A18863" s="44" t="s">
        <v>18262</v>
      </c>
      <c r="B18863" s="44" t="s">
        <v>18263</v>
      </c>
      <c r="C18863" s="45" t="s">
        <v>18507</v>
      </c>
      <c r="D18863" s="93" t="s">
        <v>3876</v>
      </c>
      <c r="E18863" s="359">
        <f>DATE(2030,2,13)</f>
        <v>47527</v>
      </c>
      <c r="F18863" s="93"/>
      <c r="G18863" s="93"/>
      <c r="H18863" s="93"/>
      <c r="I18863" s="99"/>
      <c r="J18863" s="99"/>
      <c r="K18863" s="99"/>
      <c r="L18863" s="99"/>
      <c r="M18863" s="99"/>
      <c r="N18863" s="99"/>
      <c r="O18863" s="99"/>
      <c r="P18863" s="99"/>
      <c r="Q18863" s="99"/>
      <c r="R18863" s="99"/>
      <c r="S18863" s="99"/>
      <c r="T18863" s="99"/>
      <c r="U18863" s="99"/>
      <c r="V18863" s="99"/>
      <c r="W18863" s="99"/>
      <c r="X18863" s="99"/>
      <c r="Y18863" s="99"/>
      <c r="Z18863" s="99"/>
      <c r="AF18863" s="326"/>
    </row>
    <row r="18864" spans="1:32" x14ac:dyDescent="0.25">
      <c r="A18864" s="44" t="s">
        <v>17790</v>
      </c>
      <c r="B18864" s="44" t="s">
        <v>1959</v>
      </c>
      <c r="C18864" s="45" t="s">
        <v>17791</v>
      </c>
      <c r="D18864" s="46" t="s">
        <v>13037</v>
      </c>
      <c r="E18864" s="46">
        <v>46274</v>
      </c>
      <c r="AF18864" s="326"/>
    </row>
    <row r="18865" spans="1:32" x14ac:dyDescent="0.25">
      <c r="A18865" s="44" t="s">
        <v>19950</v>
      </c>
      <c r="B18865" s="44" t="s">
        <v>11331</v>
      </c>
      <c r="C18865" s="45">
        <v>24050301</v>
      </c>
      <c r="D18865" s="45" t="s">
        <v>12340</v>
      </c>
      <c r="E18865" s="45" t="s">
        <v>5468</v>
      </c>
      <c r="AF18865" s="326"/>
    </row>
    <row r="18866" spans="1:32" x14ac:dyDescent="0.25">
      <c r="A18866" s="44" t="s">
        <v>19950</v>
      </c>
      <c r="B18866" s="44" t="s">
        <v>2433</v>
      </c>
      <c r="C18866" s="45">
        <v>250106</v>
      </c>
      <c r="D18866" s="45" t="s">
        <v>12340</v>
      </c>
      <c r="E18866" s="45" t="s">
        <v>12896</v>
      </c>
      <c r="AF18866" s="326"/>
    </row>
    <row r="18867" spans="1:32" x14ac:dyDescent="0.25">
      <c r="A18867" s="44" t="s">
        <v>10367</v>
      </c>
      <c r="B18867" s="92" t="s">
        <v>10390</v>
      </c>
      <c r="C18867" s="56" t="s">
        <v>10124</v>
      </c>
      <c r="D18867" s="146" t="s">
        <v>10389</v>
      </c>
      <c r="E18867" s="107">
        <v>45838</v>
      </c>
      <c r="F18867" s="93"/>
      <c r="G18867" s="93"/>
      <c r="H18867" s="93"/>
      <c r="I18867" s="99"/>
      <c r="J18867" s="99"/>
      <c r="K18867" s="99"/>
      <c r="L18867" s="44"/>
      <c r="M18867" s="44"/>
      <c r="N18867" s="99"/>
      <c r="O18867" s="99"/>
      <c r="P18867" s="99"/>
      <c r="Q18867" s="99"/>
      <c r="R18867" s="99"/>
      <c r="S18867" s="99"/>
      <c r="T18867" s="99"/>
      <c r="U18867" s="99"/>
      <c r="V18867" s="99"/>
      <c r="W18867" s="99"/>
      <c r="X18867" s="99"/>
      <c r="Y18867" s="99"/>
      <c r="Z18867" s="99"/>
      <c r="AF18867" s="326"/>
    </row>
    <row r="18868" spans="1:32" x14ac:dyDescent="0.25">
      <c r="A18868" s="256" t="s">
        <v>15344</v>
      </c>
      <c r="B18868" s="256" t="s">
        <v>15256</v>
      </c>
      <c r="C18868" s="53" t="s">
        <v>15454</v>
      </c>
      <c r="D18868" s="93" t="s">
        <v>5891</v>
      </c>
      <c r="E18868" s="257">
        <v>47639</v>
      </c>
      <c r="F18868" s="93"/>
      <c r="G18868" s="93"/>
      <c r="H18868" s="93"/>
      <c r="I18868" s="99"/>
      <c r="J18868" s="99"/>
      <c r="K18868" s="99"/>
      <c r="L18868" s="99"/>
      <c r="M18868" s="99"/>
      <c r="N18868" s="99"/>
      <c r="O18868" s="99"/>
      <c r="P18868" s="99"/>
      <c r="Q18868" s="99"/>
      <c r="R18868" s="99"/>
      <c r="S18868" s="99"/>
      <c r="T18868" s="99"/>
      <c r="U18868" s="99"/>
      <c r="V18868" s="99"/>
      <c r="W18868" s="99"/>
      <c r="X18868" s="99"/>
      <c r="Y18868" s="99"/>
      <c r="Z18868" s="99"/>
      <c r="AF18868" s="326"/>
    </row>
    <row r="18869" spans="1:32" x14ac:dyDescent="0.25">
      <c r="A18869" s="44" t="s">
        <v>13837</v>
      </c>
      <c r="B18869" s="44" t="s">
        <v>210</v>
      </c>
      <c r="C18869" s="45">
        <v>241001</v>
      </c>
      <c r="D18869" s="45" t="s">
        <v>12340</v>
      </c>
      <c r="E18869" s="45" t="s">
        <v>5650</v>
      </c>
      <c r="AF18869" s="326"/>
    </row>
    <row r="18870" spans="1:32" x14ac:dyDescent="0.25">
      <c r="A18870" s="44" t="s">
        <v>17338</v>
      </c>
      <c r="B18870" s="44" t="s">
        <v>3598</v>
      </c>
      <c r="C18870" s="45">
        <v>250303</v>
      </c>
      <c r="D18870" s="45" t="s">
        <v>12340</v>
      </c>
      <c r="E18870" s="45" t="s">
        <v>12896</v>
      </c>
      <c r="AF18870" s="326"/>
    </row>
    <row r="18871" spans="1:32" x14ac:dyDescent="0.3">
      <c r="A18871" s="372" t="s">
        <v>20589</v>
      </c>
      <c r="B18871" s="372" t="s">
        <v>1221</v>
      </c>
      <c r="C18871" s="125" t="s">
        <v>20613</v>
      </c>
      <c r="D18871" s="32" t="s">
        <v>20621</v>
      </c>
      <c r="E18871" s="125" t="s">
        <v>10032</v>
      </c>
      <c r="F18871" s="125" t="s">
        <v>1236</v>
      </c>
      <c r="G18871" s="125" t="s">
        <v>1237</v>
      </c>
      <c r="AF18871" s="326"/>
    </row>
    <row r="18872" spans="1:32" x14ac:dyDescent="0.3">
      <c r="A18872" s="372" t="s">
        <v>9405</v>
      </c>
      <c r="B18872" s="372" t="s">
        <v>1201</v>
      </c>
      <c r="C18872" s="125" t="s">
        <v>11031</v>
      </c>
      <c r="D18872" s="32" t="s">
        <v>20621</v>
      </c>
      <c r="E18872" s="125" t="s">
        <v>5452</v>
      </c>
      <c r="F18872" s="125" t="s">
        <v>1236</v>
      </c>
      <c r="G18872" s="125" t="s">
        <v>1236</v>
      </c>
      <c r="AF18872" s="326"/>
    </row>
    <row r="18873" spans="1:32" x14ac:dyDescent="0.25">
      <c r="A18873" s="44" t="s">
        <v>11032</v>
      </c>
      <c r="B18873" s="44" t="s">
        <v>11034</v>
      </c>
      <c r="C18873" s="56" t="s">
        <v>11033</v>
      </c>
      <c r="D18873" s="56" t="s">
        <v>1779</v>
      </c>
      <c r="E18873" s="69">
        <v>45589</v>
      </c>
      <c r="F18873" s="93"/>
      <c r="G18873" s="93"/>
      <c r="H18873" s="93" t="s">
        <v>1237</v>
      </c>
      <c r="I18873" s="99"/>
      <c r="J18873" s="99"/>
      <c r="K18873" s="99"/>
      <c r="L18873" s="44"/>
      <c r="M18873" s="44"/>
      <c r="N18873" s="99"/>
      <c r="O18873" s="99"/>
      <c r="P18873" s="99"/>
      <c r="Q18873" s="99"/>
      <c r="R18873" s="99"/>
      <c r="S18873" s="99"/>
      <c r="T18873" s="99"/>
      <c r="U18873" s="99"/>
      <c r="V18873" s="99"/>
      <c r="W18873" s="99"/>
      <c r="X18873" s="99"/>
      <c r="Y18873" s="99"/>
      <c r="Z18873" s="99"/>
      <c r="AF18873" s="326"/>
    </row>
    <row r="18874" spans="1:32" x14ac:dyDescent="0.3">
      <c r="A18874" s="57" t="s">
        <v>3146</v>
      </c>
      <c r="B18874" s="58" t="s">
        <v>4104</v>
      </c>
      <c r="C18874" s="62">
        <v>23022</v>
      </c>
      <c r="D18874" s="93" t="s">
        <v>5007</v>
      </c>
      <c r="E18874" s="60">
        <v>46265</v>
      </c>
      <c r="F18874" s="379"/>
      <c r="G18874" s="379"/>
      <c r="H18874" s="379"/>
      <c r="I18874" s="380"/>
      <c r="J18874" s="380"/>
      <c r="K18874" s="380"/>
      <c r="L18874" s="380"/>
      <c r="M18874" s="380"/>
      <c r="N18874" s="380"/>
      <c r="O18874" s="380"/>
      <c r="P18874" s="380"/>
      <c r="Q18874" s="380"/>
      <c r="R18874" s="380"/>
      <c r="S18874" s="380"/>
      <c r="T18874" s="380"/>
      <c r="U18874" s="380"/>
      <c r="V18874" s="380"/>
      <c r="W18874" s="380"/>
      <c r="X18874" s="380"/>
      <c r="Y18874" s="380"/>
      <c r="Z18874" s="380"/>
      <c r="AA18874" s="380"/>
      <c r="AF18874" s="326"/>
    </row>
    <row r="18875" spans="1:32" x14ac:dyDescent="0.25">
      <c r="A18875" s="44" t="s">
        <v>3146</v>
      </c>
      <c r="B18875" s="44" t="s">
        <v>2211</v>
      </c>
      <c r="C18875" s="45">
        <v>240505</v>
      </c>
      <c r="D18875" s="45" t="s">
        <v>12340</v>
      </c>
      <c r="E18875" s="45" t="s">
        <v>5468</v>
      </c>
      <c r="AF18875" s="326"/>
    </row>
    <row r="18876" spans="1:32" x14ac:dyDescent="0.25">
      <c r="A18876" s="44" t="s">
        <v>8037</v>
      </c>
      <c r="B18876" s="44" t="s">
        <v>4605</v>
      </c>
      <c r="C18876" s="45" t="s">
        <v>4871</v>
      </c>
      <c r="D18876" s="45" t="s">
        <v>10697</v>
      </c>
      <c r="E18876" s="45" t="s">
        <v>5245</v>
      </c>
      <c r="F18876" s="93"/>
      <c r="G18876" s="93"/>
      <c r="H18876" s="93"/>
      <c r="I18876" s="99"/>
      <c r="J18876" s="99"/>
      <c r="K18876" s="99"/>
      <c r="L18876" s="44"/>
      <c r="M18876" s="44"/>
      <c r="N18876" s="99"/>
      <c r="O18876" s="99"/>
      <c r="P18876" s="99"/>
      <c r="Q18876" s="99"/>
      <c r="R18876" s="99"/>
      <c r="S18876" s="99"/>
      <c r="T18876" s="99"/>
      <c r="U18876" s="99"/>
      <c r="V18876" s="99"/>
      <c r="W18876" s="99"/>
      <c r="X18876" s="99"/>
      <c r="Y18876" s="99"/>
      <c r="Z18876" s="99"/>
      <c r="AA18876" s="380"/>
      <c r="AF18876" s="326"/>
    </row>
    <row r="18877" spans="1:32" x14ac:dyDescent="0.25">
      <c r="A18877" s="44" t="s">
        <v>19951</v>
      </c>
      <c r="B18877" s="44" t="s">
        <v>5447</v>
      </c>
      <c r="C18877" s="45">
        <v>250802</v>
      </c>
      <c r="D18877" s="45" t="s">
        <v>12340</v>
      </c>
      <c r="E18877" s="45" t="s">
        <v>10682</v>
      </c>
      <c r="AF18877" s="326"/>
    </row>
    <row r="18878" spans="1:32" x14ac:dyDescent="0.3">
      <c r="A18878" s="372" t="s">
        <v>13963</v>
      </c>
      <c r="B18878" s="372" t="s">
        <v>12190</v>
      </c>
      <c r="C18878" s="125" t="s">
        <v>12191</v>
      </c>
      <c r="D18878" s="32" t="s">
        <v>20621</v>
      </c>
      <c r="E18878" s="125" t="s">
        <v>5239</v>
      </c>
      <c r="F18878" s="125" t="s">
        <v>1236</v>
      </c>
      <c r="G18878" s="125" t="s">
        <v>1237</v>
      </c>
      <c r="AF18878" s="326"/>
    </row>
    <row r="18879" spans="1:32" x14ac:dyDescent="0.3">
      <c r="A18879" s="372" t="s">
        <v>20228</v>
      </c>
      <c r="B18879" s="372" t="s">
        <v>2383</v>
      </c>
      <c r="C18879" s="125" t="s">
        <v>20257</v>
      </c>
      <c r="D18879" s="32" t="s">
        <v>20621</v>
      </c>
      <c r="E18879" s="125" t="s">
        <v>8976</v>
      </c>
      <c r="F18879" s="125" t="s">
        <v>1236</v>
      </c>
      <c r="G18879" s="125" t="s">
        <v>1237</v>
      </c>
      <c r="AF18879" s="326"/>
    </row>
    <row r="18880" spans="1:32" x14ac:dyDescent="0.25">
      <c r="A18880" s="44" t="s">
        <v>12327</v>
      </c>
      <c r="B18880" s="44" t="s">
        <v>5447</v>
      </c>
      <c r="C18880" s="45">
        <v>240804</v>
      </c>
      <c r="D18880" s="45" t="s">
        <v>12340</v>
      </c>
      <c r="E18880" s="45" t="s">
        <v>12234</v>
      </c>
      <c r="AF18880" s="326"/>
    </row>
    <row r="18881" spans="1:32" x14ac:dyDescent="0.25">
      <c r="A18881" s="44" t="s">
        <v>13525</v>
      </c>
      <c r="B18881" s="44" t="s">
        <v>13134</v>
      </c>
      <c r="C18881" s="45">
        <v>13.23</v>
      </c>
      <c r="D18881" s="45" t="s">
        <v>13565</v>
      </c>
      <c r="E18881" s="46">
        <v>46934</v>
      </c>
      <c r="F18881" s="45"/>
      <c r="G18881" s="93"/>
      <c r="H18881" s="93"/>
      <c r="I18881" s="99"/>
      <c r="J18881" s="99"/>
      <c r="K18881" s="99"/>
      <c r="L18881" s="99"/>
      <c r="M18881" s="99"/>
      <c r="N18881" s="99"/>
      <c r="O18881" s="99"/>
      <c r="P18881" s="99"/>
      <c r="Q18881" s="99"/>
      <c r="R18881" s="99"/>
      <c r="S18881" s="99"/>
      <c r="T18881" s="99"/>
      <c r="U18881" s="99"/>
      <c r="V18881" s="99"/>
      <c r="W18881" s="99"/>
      <c r="X18881" s="99"/>
      <c r="Y18881" s="99"/>
      <c r="Z18881" s="99"/>
      <c r="AF18881" s="326"/>
    </row>
    <row r="18882" spans="1:32" x14ac:dyDescent="0.25">
      <c r="A18882" s="44" t="s">
        <v>17339</v>
      </c>
      <c r="B18882" s="44" t="s">
        <v>5447</v>
      </c>
      <c r="C18882" s="45">
        <v>250802</v>
      </c>
      <c r="D18882" s="45" t="s">
        <v>12340</v>
      </c>
      <c r="E18882" s="45" t="s">
        <v>10682</v>
      </c>
      <c r="AF18882" s="326"/>
    </row>
    <row r="18883" spans="1:32" x14ac:dyDescent="0.25">
      <c r="A18883" s="44" t="s">
        <v>17339</v>
      </c>
      <c r="B18883" s="44" t="s">
        <v>11304</v>
      </c>
      <c r="C18883" s="45">
        <v>240403</v>
      </c>
      <c r="D18883" s="45" t="s">
        <v>12340</v>
      </c>
      <c r="E18883" s="45" t="s">
        <v>5311</v>
      </c>
      <c r="AF18883" s="326"/>
    </row>
    <row r="18884" spans="1:32" x14ac:dyDescent="0.25">
      <c r="A18884" s="44" t="s">
        <v>19952</v>
      </c>
      <c r="B18884" s="44" t="s">
        <v>5639</v>
      </c>
      <c r="C18884" s="45">
        <v>23010401</v>
      </c>
      <c r="D18884" s="45" t="s">
        <v>12340</v>
      </c>
      <c r="E18884" s="45" t="s">
        <v>5640</v>
      </c>
      <c r="AF18884" s="326"/>
    </row>
    <row r="18885" spans="1:32" x14ac:dyDescent="0.25">
      <c r="A18885" s="44" t="s">
        <v>17340</v>
      </c>
      <c r="B18885" s="44" t="s">
        <v>1733</v>
      </c>
      <c r="C18885" s="45">
        <v>250101</v>
      </c>
      <c r="D18885" s="45" t="s">
        <v>12340</v>
      </c>
      <c r="E18885" s="45" t="s">
        <v>13567</v>
      </c>
      <c r="AF18885" s="326"/>
    </row>
    <row r="18886" spans="1:32" x14ac:dyDescent="0.25">
      <c r="A18886" s="44" t="s">
        <v>14109</v>
      </c>
      <c r="B18886" s="44" t="s">
        <v>20356</v>
      </c>
      <c r="C18886" s="45" t="s">
        <v>14093</v>
      </c>
      <c r="D18886" s="32" t="s">
        <v>12570</v>
      </c>
      <c r="E18886" s="46">
        <v>46477</v>
      </c>
      <c r="AF18886" s="326"/>
    </row>
    <row r="18887" spans="1:32" x14ac:dyDescent="0.3">
      <c r="A18887" s="372" t="s">
        <v>14388</v>
      </c>
      <c r="B18887" s="372" t="s">
        <v>16724</v>
      </c>
      <c r="C18887" s="125" t="s">
        <v>14353</v>
      </c>
      <c r="D18887" s="32" t="s">
        <v>20621</v>
      </c>
      <c r="E18887" s="125" t="s">
        <v>13567</v>
      </c>
      <c r="F18887" s="125" t="s">
        <v>1236</v>
      </c>
      <c r="G18887" s="125" t="s">
        <v>1237</v>
      </c>
      <c r="AF18887" s="326"/>
    </row>
    <row r="18888" spans="1:32" x14ac:dyDescent="0.25">
      <c r="A18888" s="44" t="s">
        <v>14388</v>
      </c>
      <c r="B18888" s="44" t="s">
        <v>3597</v>
      </c>
      <c r="C18888" s="45">
        <v>250503</v>
      </c>
      <c r="D18888" s="45" t="s">
        <v>12340</v>
      </c>
      <c r="E18888" s="45" t="s">
        <v>16904</v>
      </c>
      <c r="AF18888" s="326"/>
    </row>
    <row r="18889" spans="1:32" x14ac:dyDescent="0.25">
      <c r="A18889" s="44" t="s">
        <v>14388</v>
      </c>
      <c r="B18889" s="44" t="s">
        <v>2433</v>
      </c>
      <c r="C18889" s="45">
        <v>250106</v>
      </c>
      <c r="D18889" s="45" t="s">
        <v>12340</v>
      </c>
      <c r="E18889" s="45" t="s">
        <v>12896</v>
      </c>
      <c r="AF18889" s="326"/>
    </row>
    <row r="18890" spans="1:32" x14ac:dyDescent="0.25">
      <c r="A18890" s="44" t="s">
        <v>11776</v>
      </c>
      <c r="B18890" s="44" t="s">
        <v>3298</v>
      </c>
      <c r="C18890" s="45">
        <v>24010402</v>
      </c>
      <c r="D18890" s="45" t="s">
        <v>12340</v>
      </c>
      <c r="E18890" s="45" t="s">
        <v>10021</v>
      </c>
      <c r="AF18890" s="326"/>
    </row>
    <row r="18891" spans="1:32" x14ac:dyDescent="0.25">
      <c r="A18891" s="44" t="s">
        <v>19953</v>
      </c>
      <c r="B18891" s="44" t="s">
        <v>7120</v>
      </c>
      <c r="C18891" s="45">
        <v>260204</v>
      </c>
      <c r="D18891" s="45" t="s">
        <v>12340</v>
      </c>
      <c r="E18891" s="45" t="s">
        <v>10021</v>
      </c>
      <c r="AF18891" s="326"/>
    </row>
    <row r="18892" spans="1:32" x14ac:dyDescent="0.25">
      <c r="A18892" s="44" t="s">
        <v>19954</v>
      </c>
      <c r="B18892" s="44" t="s">
        <v>5447</v>
      </c>
      <c r="C18892" s="45">
        <v>250802</v>
      </c>
      <c r="D18892" s="45" t="s">
        <v>12340</v>
      </c>
      <c r="E18892" s="45" t="s">
        <v>10682</v>
      </c>
      <c r="AF18892" s="326"/>
    </row>
    <row r="18893" spans="1:32" x14ac:dyDescent="0.25">
      <c r="A18893" s="44" t="s">
        <v>19954</v>
      </c>
      <c r="B18893" s="44" t="s">
        <v>5470</v>
      </c>
      <c r="C18893" s="45">
        <v>250604</v>
      </c>
      <c r="D18893" s="45" t="s">
        <v>12340</v>
      </c>
      <c r="E18893" s="45" t="s">
        <v>8383</v>
      </c>
      <c r="AF18893" s="326"/>
    </row>
    <row r="18894" spans="1:32" x14ac:dyDescent="0.25">
      <c r="A18894" s="44" t="s">
        <v>19954</v>
      </c>
      <c r="B18894" s="44" t="s">
        <v>3598</v>
      </c>
      <c r="C18894" s="45">
        <v>250303</v>
      </c>
      <c r="D18894" s="45" t="s">
        <v>12340</v>
      </c>
      <c r="E18894" s="45" t="s">
        <v>12896</v>
      </c>
      <c r="AF18894" s="326"/>
    </row>
    <row r="18895" spans="1:32" x14ac:dyDescent="0.25">
      <c r="A18895" s="44" t="s">
        <v>19954</v>
      </c>
      <c r="B18895" s="44" t="s">
        <v>1733</v>
      </c>
      <c r="C18895" s="45">
        <v>250101</v>
      </c>
      <c r="D18895" s="45" t="s">
        <v>12340</v>
      </c>
      <c r="E18895" s="45" t="s">
        <v>13567</v>
      </c>
      <c r="AF18895" s="326"/>
    </row>
    <row r="18896" spans="1:32" x14ac:dyDescent="0.25">
      <c r="A18896" s="44" t="s">
        <v>19954</v>
      </c>
      <c r="B18896" s="44" t="s">
        <v>4038</v>
      </c>
      <c r="C18896" s="45">
        <v>24050401</v>
      </c>
      <c r="D18896" s="45" t="s">
        <v>12340</v>
      </c>
      <c r="E18896" s="45" t="s">
        <v>5468</v>
      </c>
      <c r="AF18896" s="326"/>
    </row>
    <row r="18897" spans="1:32" x14ac:dyDescent="0.3">
      <c r="A18897" s="372" t="s">
        <v>20229</v>
      </c>
      <c r="B18897" s="372" t="s">
        <v>1214</v>
      </c>
      <c r="C18897" s="125" t="s">
        <v>18610</v>
      </c>
      <c r="D18897" s="32" t="s">
        <v>20621</v>
      </c>
      <c r="E18897" s="125" t="s">
        <v>8976</v>
      </c>
      <c r="F18897" s="125" t="s">
        <v>1236</v>
      </c>
      <c r="G18897" s="125" t="s">
        <v>1237</v>
      </c>
      <c r="AF18897" s="326"/>
    </row>
    <row r="18898" spans="1:32" x14ac:dyDescent="0.25">
      <c r="A18898" s="44" t="s">
        <v>13838</v>
      </c>
      <c r="B18898" s="44" t="s">
        <v>3298</v>
      </c>
      <c r="C18898" s="45">
        <v>25010402</v>
      </c>
      <c r="D18898" s="45" t="s">
        <v>12340</v>
      </c>
      <c r="E18898" s="45" t="s">
        <v>13581</v>
      </c>
      <c r="AF18898" s="326"/>
    </row>
    <row r="18899" spans="1:32" x14ac:dyDescent="0.3">
      <c r="A18899" s="372" t="s">
        <v>20230</v>
      </c>
      <c r="B18899" s="372" t="s">
        <v>1225</v>
      </c>
      <c r="C18899" s="125" t="s">
        <v>20256</v>
      </c>
      <c r="D18899" s="32" t="s">
        <v>20621</v>
      </c>
      <c r="E18899" s="125" t="s">
        <v>8976</v>
      </c>
      <c r="F18899" s="125" t="s">
        <v>1236</v>
      </c>
      <c r="G18899" s="125" t="s">
        <v>1236</v>
      </c>
      <c r="AF18899" s="326"/>
    </row>
    <row r="18900" spans="1:32" x14ac:dyDescent="0.25">
      <c r="A18900" s="44" t="s">
        <v>11777</v>
      </c>
      <c r="B18900" s="44" t="s">
        <v>968</v>
      </c>
      <c r="C18900" s="45">
        <v>24060402</v>
      </c>
      <c r="D18900" s="45" t="s">
        <v>12340</v>
      </c>
      <c r="E18900" s="45" t="s">
        <v>5235</v>
      </c>
      <c r="AF18900" s="326"/>
    </row>
    <row r="18901" spans="1:32" x14ac:dyDescent="0.3">
      <c r="A18901" s="372" t="s">
        <v>13964</v>
      </c>
      <c r="B18901" s="372" t="s">
        <v>16724</v>
      </c>
      <c r="C18901" s="125" t="s">
        <v>14353</v>
      </c>
      <c r="D18901" s="32" t="s">
        <v>20621</v>
      </c>
      <c r="E18901" s="125" t="s">
        <v>13567</v>
      </c>
      <c r="F18901" s="125" t="s">
        <v>1236</v>
      </c>
      <c r="G18901" s="125" t="s">
        <v>1237</v>
      </c>
      <c r="AF18901" s="326"/>
    </row>
    <row r="18902" spans="1:32" x14ac:dyDescent="0.25">
      <c r="A18902" s="44" t="s">
        <v>12328</v>
      </c>
      <c r="B18902" s="44" t="s">
        <v>972</v>
      </c>
      <c r="C18902" s="45">
        <v>240803</v>
      </c>
      <c r="D18902" s="45" t="s">
        <v>12340</v>
      </c>
      <c r="E18902" s="45" t="s">
        <v>5239</v>
      </c>
      <c r="AF18902" s="326"/>
    </row>
    <row r="18903" spans="1:32" x14ac:dyDescent="0.25">
      <c r="A18903" s="44" t="s">
        <v>1178</v>
      </c>
      <c r="B18903" s="44" t="s">
        <v>13107</v>
      </c>
      <c r="C18903" s="45">
        <v>9.23</v>
      </c>
      <c r="D18903" s="45" t="s">
        <v>13565</v>
      </c>
      <c r="E18903" s="46">
        <v>46934</v>
      </c>
      <c r="F18903" s="45"/>
      <c r="G18903" s="93"/>
      <c r="H18903" s="93"/>
      <c r="I18903" s="99"/>
      <c r="J18903" s="99"/>
      <c r="K18903" s="99"/>
      <c r="L18903" s="99"/>
      <c r="M18903" s="99"/>
      <c r="N18903" s="99"/>
      <c r="O18903" s="99"/>
      <c r="P18903" s="99"/>
      <c r="Q18903" s="99"/>
      <c r="R18903" s="99"/>
      <c r="S18903" s="99"/>
      <c r="T18903" s="99"/>
      <c r="U18903" s="99"/>
      <c r="V18903" s="99"/>
      <c r="W18903" s="99"/>
      <c r="X18903" s="99"/>
      <c r="Y18903" s="99"/>
      <c r="Z18903" s="99"/>
      <c r="AF18903" s="326"/>
    </row>
    <row r="18904" spans="1:32" x14ac:dyDescent="0.25">
      <c r="A18904" s="44" t="s">
        <v>2548</v>
      </c>
      <c r="B18904" s="44" t="s">
        <v>3298</v>
      </c>
      <c r="C18904" s="45">
        <v>26010402</v>
      </c>
      <c r="D18904" s="45" t="s">
        <v>12340</v>
      </c>
      <c r="E18904" s="45" t="s">
        <v>18836</v>
      </c>
      <c r="AF18904" s="326"/>
    </row>
    <row r="18905" spans="1:32" x14ac:dyDescent="0.25">
      <c r="A18905" s="44" t="s">
        <v>2548</v>
      </c>
      <c r="B18905" s="44" t="s">
        <v>5639</v>
      </c>
      <c r="C18905" s="45">
        <v>26010401</v>
      </c>
      <c r="D18905" s="45" t="s">
        <v>12340</v>
      </c>
      <c r="E18905" s="45" t="s">
        <v>18836</v>
      </c>
      <c r="AF18905" s="326"/>
    </row>
    <row r="18906" spans="1:32" x14ac:dyDescent="0.25">
      <c r="A18906" s="44" t="s">
        <v>10368</v>
      </c>
      <c r="B18906" s="92" t="s">
        <v>10390</v>
      </c>
      <c r="C18906" s="56" t="s">
        <v>10120</v>
      </c>
      <c r="D18906" s="146" t="s">
        <v>10389</v>
      </c>
      <c r="E18906" s="107">
        <v>45838</v>
      </c>
      <c r="F18906" s="93"/>
      <c r="G18906" s="93"/>
      <c r="H18906" s="93"/>
      <c r="I18906" s="99"/>
      <c r="J18906" s="99"/>
      <c r="K18906" s="99"/>
      <c r="L18906" s="44"/>
      <c r="M18906" s="44"/>
      <c r="N18906" s="99"/>
      <c r="O18906" s="99"/>
      <c r="P18906" s="99"/>
      <c r="Q18906" s="99"/>
      <c r="R18906" s="99"/>
      <c r="S18906" s="99"/>
      <c r="T18906" s="99"/>
      <c r="U18906" s="99"/>
      <c r="V18906" s="99"/>
      <c r="W18906" s="99"/>
      <c r="X18906" s="99"/>
      <c r="Y18906" s="99"/>
      <c r="Z18906" s="99"/>
      <c r="AF18906" s="326"/>
    </row>
    <row r="18907" spans="1:32" x14ac:dyDescent="0.25">
      <c r="A18907" s="44" t="s">
        <v>10368</v>
      </c>
      <c r="B18907" s="44" t="s">
        <v>20365</v>
      </c>
      <c r="C18907" s="45" t="s">
        <v>20366</v>
      </c>
      <c r="D18907" s="32" t="s">
        <v>12570</v>
      </c>
      <c r="E18907" s="46">
        <v>46507</v>
      </c>
      <c r="AF18907" s="326"/>
    </row>
    <row r="18908" spans="1:32" x14ac:dyDescent="0.25">
      <c r="A18908" s="44" t="s">
        <v>10368</v>
      </c>
      <c r="B18908" s="44" t="s">
        <v>1959</v>
      </c>
      <c r="C18908" s="45" t="s">
        <v>17792</v>
      </c>
      <c r="D18908" s="46" t="s">
        <v>13037</v>
      </c>
      <c r="E18908" s="46">
        <v>46274</v>
      </c>
      <c r="AF18908" s="326"/>
    </row>
    <row r="18909" spans="1:32" x14ac:dyDescent="0.3">
      <c r="A18909" s="372" t="s">
        <v>12103</v>
      </c>
      <c r="B18909" s="372" t="s">
        <v>1201</v>
      </c>
      <c r="C18909" s="125" t="s">
        <v>11031</v>
      </c>
      <c r="D18909" s="32" t="s">
        <v>20621</v>
      </c>
      <c r="E18909" s="125" t="s">
        <v>5452</v>
      </c>
      <c r="F18909" s="125" t="s">
        <v>1237</v>
      </c>
      <c r="G18909" s="125" t="s">
        <v>1236</v>
      </c>
      <c r="AF18909" s="326"/>
    </row>
    <row r="18910" spans="1:32" x14ac:dyDescent="0.25">
      <c r="A18910" s="140" t="s">
        <v>3865</v>
      </c>
      <c r="B18910" s="141" t="s">
        <v>1644</v>
      </c>
      <c r="C18910" s="146" t="s">
        <v>3863</v>
      </c>
      <c r="D18910" s="146" t="s">
        <v>3861</v>
      </c>
      <c r="E18910" s="107">
        <v>45782</v>
      </c>
      <c r="F18910" s="93"/>
      <c r="G18910" s="93"/>
      <c r="H18910" s="93"/>
      <c r="I18910" s="99"/>
      <c r="J18910" s="99"/>
      <c r="K18910" s="99"/>
      <c r="L18910" s="44"/>
      <c r="M18910" s="44"/>
      <c r="N18910" s="99"/>
      <c r="O18910" s="99"/>
      <c r="P18910" s="99"/>
      <c r="Q18910" s="99"/>
      <c r="R18910" s="99"/>
      <c r="S18910" s="99"/>
      <c r="T18910" s="99"/>
      <c r="U18910" s="99"/>
      <c r="V18910" s="99"/>
      <c r="W18910" s="99"/>
      <c r="X18910" s="99"/>
      <c r="Y18910" s="99"/>
      <c r="Z18910" s="99"/>
      <c r="AF18910" s="326"/>
    </row>
    <row r="18911" spans="1:32" x14ac:dyDescent="0.25">
      <c r="A18911" s="44" t="s">
        <v>3865</v>
      </c>
      <c r="B18911" s="44" t="s">
        <v>4340</v>
      </c>
      <c r="C18911" s="45" t="s">
        <v>4341</v>
      </c>
      <c r="D18911" s="45" t="s">
        <v>12177</v>
      </c>
      <c r="E18911" s="45" t="s">
        <v>5073</v>
      </c>
      <c r="F18911" s="93"/>
      <c r="G18911" s="93"/>
      <c r="H18911" s="93"/>
      <c r="I18911" s="99"/>
      <c r="J18911" s="99"/>
      <c r="K18911" s="99"/>
      <c r="L18911" s="99"/>
      <c r="M18911" s="99"/>
      <c r="N18911" s="99"/>
      <c r="O18911" s="99"/>
      <c r="P18911" s="99"/>
      <c r="Q18911" s="99"/>
      <c r="R18911" s="99"/>
      <c r="S18911" s="99"/>
      <c r="T18911" s="99"/>
      <c r="U18911" s="99"/>
      <c r="V18911" s="99"/>
      <c r="W18911" s="99"/>
      <c r="X18911" s="99"/>
      <c r="Y18911" s="99"/>
      <c r="Z18911" s="99"/>
      <c r="AF18911" s="326"/>
    </row>
    <row r="18912" spans="1:32" x14ac:dyDescent="0.25">
      <c r="A18912" s="44" t="s">
        <v>3865</v>
      </c>
      <c r="B18912" s="44" t="s">
        <v>7250</v>
      </c>
      <c r="C18912" s="45" t="s">
        <v>8039</v>
      </c>
      <c r="D18912" s="45" t="s">
        <v>12177</v>
      </c>
      <c r="E18912" s="45" t="s">
        <v>7925</v>
      </c>
      <c r="F18912" s="93"/>
      <c r="G18912" s="93"/>
      <c r="H18912" s="93"/>
      <c r="I18912" s="99"/>
      <c r="J18912" s="99"/>
      <c r="K18912" s="99"/>
      <c r="L18912" s="99"/>
      <c r="M18912" s="99"/>
      <c r="N18912" s="99"/>
      <c r="O18912" s="99"/>
      <c r="P18912" s="99"/>
      <c r="Q18912" s="99"/>
      <c r="R18912" s="99"/>
      <c r="S18912" s="99"/>
      <c r="T18912" s="99"/>
      <c r="U18912" s="99"/>
      <c r="V18912" s="99"/>
      <c r="W18912" s="99"/>
      <c r="X18912" s="99"/>
      <c r="Y18912" s="99"/>
      <c r="Z18912" s="99"/>
      <c r="AF18912" s="326"/>
    </row>
    <row r="18913" spans="1:32" x14ac:dyDescent="0.25">
      <c r="A18913" s="44" t="s">
        <v>3865</v>
      </c>
      <c r="B18913" s="44" t="s">
        <v>15206</v>
      </c>
      <c r="C18913" s="45" t="s">
        <v>15210</v>
      </c>
      <c r="D18913" s="45" t="s">
        <v>12177</v>
      </c>
      <c r="E18913" s="45" t="s">
        <v>5640</v>
      </c>
      <c r="F18913" s="93"/>
      <c r="G18913" s="93"/>
      <c r="H18913" s="93"/>
      <c r="I18913" s="99"/>
      <c r="J18913" s="99"/>
      <c r="K18913" s="99"/>
      <c r="L18913" s="99"/>
      <c r="M18913" s="99"/>
      <c r="N18913" s="99"/>
      <c r="O18913" s="99"/>
      <c r="P18913" s="99"/>
      <c r="Q18913" s="99"/>
      <c r="R18913" s="99"/>
      <c r="S18913" s="99"/>
      <c r="T18913" s="99"/>
      <c r="U18913" s="99"/>
      <c r="V18913" s="99"/>
      <c r="W18913" s="99"/>
      <c r="X18913" s="99"/>
      <c r="Y18913" s="99"/>
      <c r="Z18913" s="99"/>
      <c r="AF18913" s="326"/>
    </row>
    <row r="18914" spans="1:32" x14ac:dyDescent="0.25">
      <c r="A18914" s="44" t="s">
        <v>3865</v>
      </c>
      <c r="B18914" s="44" t="s">
        <v>7250</v>
      </c>
      <c r="C18914" s="45" t="s">
        <v>8039</v>
      </c>
      <c r="D18914" s="93" t="s">
        <v>18817</v>
      </c>
      <c r="E18914" s="45" t="s">
        <v>7925</v>
      </c>
      <c r="F18914" s="379"/>
      <c r="G18914" s="379"/>
      <c r="H18914" s="379"/>
      <c r="I18914" s="380"/>
      <c r="J18914" s="380"/>
      <c r="K18914" s="380"/>
      <c r="L18914" s="380"/>
      <c r="M18914" s="380"/>
      <c r="N18914" s="380"/>
      <c r="O18914" s="380"/>
      <c r="P18914" s="380"/>
      <c r="Q18914" s="380"/>
      <c r="R18914" s="380"/>
      <c r="S18914" s="380"/>
      <c r="T18914" s="380"/>
      <c r="U18914" s="380"/>
      <c r="V18914" s="380"/>
      <c r="W18914" s="380"/>
      <c r="X18914" s="380"/>
      <c r="Y18914" s="380"/>
      <c r="Z18914" s="380"/>
      <c r="AA18914" s="380"/>
      <c r="AF18914" s="326"/>
    </row>
    <row r="18915" spans="1:32" x14ac:dyDescent="0.25">
      <c r="A18915" s="44" t="s">
        <v>3865</v>
      </c>
      <c r="B18915" s="44" t="s">
        <v>15206</v>
      </c>
      <c r="C18915" s="45" t="s">
        <v>15210</v>
      </c>
      <c r="D18915" s="93" t="s">
        <v>18817</v>
      </c>
      <c r="E18915" s="45" t="s">
        <v>5640</v>
      </c>
      <c r="F18915" s="379"/>
      <c r="G18915" s="379"/>
      <c r="H18915" s="379"/>
      <c r="I18915" s="380"/>
      <c r="J18915" s="380"/>
      <c r="K18915" s="380"/>
      <c r="L18915" s="380"/>
      <c r="M18915" s="380"/>
      <c r="N18915" s="380"/>
      <c r="O18915" s="380"/>
      <c r="P18915" s="380"/>
      <c r="Q18915" s="380"/>
      <c r="R18915" s="380"/>
      <c r="S18915" s="380"/>
      <c r="T18915" s="380"/>
      <c r="U18915" s="380"/>
      <c r="V18915" s="380"/>
      <c r="W18915" s="380"/>
      <c r="X18915" s="380"/>
      <c r="Y18915" s="380"/>
      <c r="Z18915" s="380"/>
      <c r="AA18915" s="380"/>
      <c r="AF18915" s="326"/>
    </row>
    <row r="18916" spans="1:32" x14ac:dyDescent="0.25">
      <c r="A18916" s="44" t="s">
        <v>3865</v>
      </c>
      <c r="B18916" s="44" t="s">
        <v>16358</v>
      </c>
      <c r="C18916" s="45" t="s">
        <v>11911</v>
      </c>
      <c r="D18916" s="93" t="s">
        <v>3876</v>
      </c>
      <c r="E18916" s="359">
        <f>DATE(2028,6,25)</f>
        <v>46929</v>
      </c>
      <c r="F18916" s="93"/>
      <c r="G18916" s="93"/>
      <c r="H18916" s="93"/>
      <c r="I18916" s="99"/>
      <c r="J18916" s="99"/>
      <c r="K18916" s="99"/>
      <c r="L18916" s="99"/>
      <c r="M18916" s="99"/>
      <c r="N18916" s="99"/>
      <c r="O18916" s="99"/>
      <c r="P18916" s="99"/>
      <c r="Q18916" s="99"/>
      <c r="R18916" s="99"/>
      <c r="S18916" s="99"/>
      <c r="T18916" s="99"/>
      <c r="U18916" s="99"/>
      <c r="V18916" s="99"/>
      <c r="W18916" s="99"/>
      <c r="X18916" s="99"/>
      <c r="Y18916" s="99"/>
      <c r="Z18916" s="99"/>
      <c r="AF18916" s="326"/>
    </row>
    <row r="18917" spans="1:32" x14ac:dyDescent="0.25">
      <c r="A18917" s="44" t="s">
        <v>3865</v>
      </c>
      <c r="B18917" s="44" t="s">
        <v>4340</v>
      </c>
      <c r="C18917" s="45" t="s">
        <v>4341</v>
      </c>
      <c r="D18917" s="45" t="s">
        <v>10697</v>
      </c>
      <c r="E18917" s="45" t="s">
        <v>5073</v>
      </c>
      <c r="F18917" s="93"/>
      <c r="G18917" s="93"/>
      <c r="H18917" s="93"/>
      <c r="I18917" s="99"/>
      <c r="J18917" s="99"/>
      <c r="K18917" s="99"/>
      <c r="L18917" s="44"/>
      <c r="M18917" s="44"/>
      <c r="N18917" s="99"/>
      <c r="O18917" s="99"/>
      <c r="P18917" s="99"/>
      <c r="Q18917" s="99"/>
      <c r="R18917" s="99"/>
      <c r="S18917" s="99"/>
      <c r="T18917" s="99"/>
      <c r="U18917" s="99"/>
      <c r="V18917" s="99"/>
      <c r="W18917" s="99"/>
      <c r="X18917" s="99"/>
      <c r="Y18917" s="99"/>
      <c r="Z18917" s="99"/>
      <c r="AF18917" s="326"/>
    </row>
    <row r="18918" spans="1:32" x14ac:dyDescent="0.3">
      <c r="A18918" s="372" t="s">
        <v>12104</v>
      </c>
      <c r="B18918" s="372" t="s">
        <v>1207</v>
      </c>
      <c r="C18918" s="125" t="s">
        <v>11906</v>
      </c>
      <c r="D18918" s="32" t="s">
        <v>20621</v>
      </c>
      <c r="E18918" s="125" t="s">
        <v>7992</v>
      </c>
      <c r="F18918" s="125" t="s">
        <v>1236</v>
      </c>
      <c r="G18918" s="125" t="s">
        <v>1237</v>
      </c>
      <c r="AF18918" s="326"/>
    </row>
    <row r="18919" spans="1:32" x14ac:dyDescent="0.25">
      <c r="A18919" s="44" t="s">
        <v>5751</v>
      </c>
      <c r="B18919" s="44" t="s">
        <v>2433</v>
      </c>
      <c r="C18919" s="45">
        <v>230105</v>
      </c>
      <c r="D18919" s="45" t="s">
        <v>12340</v>
      </c>
      <c r="E18919" s="45" t="s">
        <v>5580</v>
      </c>
      <c r="AF18919" s="326"/>
    </row>
    <row r="18920" spans="1:32" x14ac:dyDescent="0.25">
      <c r="A18920" s="44" t="s">
        <v>5751</v>
      </c>
      <c r="B18920" s="44" t="s">
        <v>7650</v>
      </c>
      <c r="C18920" s="45">
        <v>230504</v>
      </c>
      <c r="D18920" s="45" t="s">
        <v>12340</v>
      </c>
      <c r="E18920" s="45" t="s">
        <v>7651</v>
      </c>
      <c r="AF18920" s="326"/>
    </row>
    <row r="18921" spans="1:32" x14ac:dyDescent="0.25">
      <c r="A18921" s="44" t="s">
        <v>19955</v>
      </c>
      <c r="B18921" s="44" t="s">
        <v>3598</v>
      </c>
      <c r="C18921" s="45">
        <v>210305</v>
      </c>
      <c r="D18921" s="45" t="s">
        <v>12340</v>
      </c>
      <c r="E18921" s="45" t="s">
        <v>3276</v>
      </c>
      <c r="AF18921" s="326"/>
    </row>
    <row r="18922" spans="1:32" x14ac:dyDescent="0.25">
      <c r="A18922" s="44" t="s">
        <v>11778</v>
      </c>
      <c r="B18922" s="44" t="s">
        <v>11296</v>
      </c>
      <c r="C18922" s="45">
        <v>240402</v>
      </c>
      <c r="D18922" s="45" t="s">
        <v>12340</v>
      </c>
      <c r="E18922" s="45" t="s">
        <v>5311</v>
      </c>
      <c r="AF18922" s="326"/>
    </row>
    <row r="18923" spans="1:32" x14ac:dyDescent="0.25">
      <c r="A18923" s="44" t="s">
        <v>12874</v>
      </c>
      <c r="B18923" s="44" t="s">
        <v>16429</v>
      </c>
      <c r="C18923" s="45" t="s">
        <v>12875</v>
      </c>
      <c r="D18923" s="93" t="s">
        <v>3876</v>
      </c>
      <c r="E18923" s="359">
        <f>DATE(2028,10,25)</f>
        <v>47051</v>
      </c>
      <c r="F18923" s="93"/>
      <c r="G18923" s="93"/>
      <c r="H18923" s="93"/>
      <c r="I18923" s="99"/>
      <c r="J18923" s="99"/>
      <c r="K18923" s="99"/>
      <c r="L18923" s="99"/>
      <c r="M18923" s="99"/>
      <c r="N18923" s="99"/>
      <c r="O18923" s="99"/>
      <c r="P18923" s="99"/>
      <c r="Q18923" s="99"/>
      <c r="R18923" s="99"/>
      <c r="S18923" s="99"/>
      <c r="T18923" s="99"/>
      <c r="U18923" s="99"/>
      <c r="V18923" s="99"/>
      <c r="W18923" s="99"/>
      <c r="X18923" s="99"/>
      <c r="Y18923" s="99"/>
      <c r="Z18923" s="99"/>
      <c r="AF18923" s="326"/>
    </row>
    <row r="18924" spans="1:32" x14ac:dyDescent="0.25">
      <c r="A18924" s="44" t="s">
        <v>1722</v>
      </c>
      <c r="B18924" s="44" t="s">
        <v>3598</v>
      </c>
      <c r="C18924" s="45">
        <v>230301</v>
      </c>
      <c r="D18924" s="45" t="s">
        <v>12340</v>
      </c>
      <c r="E18924" s="45" t="s">
        <v>5580</v>
      </c>
      <c r="AF18924" s="326"/>
    </row>
    <row r="18925" spans="1:32" x14ac:dyDescent="0.25">
      <c r="A18925" s="44" t="s">
        <v>14339</v>
      </c>
      <c r="B18925" s="44" t="s">
        <v>2433</v>
      </c>
      <c r="C18925" s="45">
        <v>250106</v>
      </c>
      <c r="D18925" s="45" t="s">
        <v>12340</v>
      </c>
      <c r="E18925" s="45" t="s">
        <v>12896</v>
      </c>
      <c r="AF18925" s="326"/>
    </row>
    <row r="18926" spans="1:32" x14ac:dyDescent="0.25">
      <c r="A18926" s="44" t="s">
        <v>14339</v>
      </c>
      <c r="B18926" s="44" t="s">
        <v>18840</v>
      </c>
      <c r="C18926" s="45">
        <v>260202</v>
      </c>
      <c r="D18926" s="45" t="s">
        <v>12340</v>
      </c>
      <c r="E18926" s="45" t="s">
        <v>10021</v>
      </c>
      <c r="AF18926" s="326"/>
    </row>
    <row r="18927" spans="1:32" x14ac:dyDescent="0.25">
      <c r="A18927" s="44" t="s">
        <v>14769</v>
      </c>
      <c r="B18927" s="44" t="s">
        <v>13115</v>
      </c>
      <c r="C18927" s="45">
        <v>8.25</v>
      </c>
      <c r="D18927" s="45" t="s">
        <v>13565</v>
      </c>
      <c r="E18927" s="46">
        <v>47057</v>
      </c>
      <c r="F18927" s="45"/>
      <c r="G18927" s="93"/>
      <c r="H18927" s="93"/>
      <c r="I18927" s="99"/>
      <c r="J18927" s="99"/>
      <c r="K18927" s="99"/>
      <c r="L18927" s="99"/>
      <c r="M18927" s="99"/>
      <c r="N18927" s="99"/>
      <c r="O18927" s="99"/>
      <c r="P18927" s="99"/>
      <c r="Q18927" s="99"/>
      <c r="R18927" s="99"/>
      <c r="S18927" s="99"/>
      <c r="T18927" s="99"/>
      <c r="U18927" s="99"/>
      <c r="V18927" s="99"/>
      <c r="W18927" s="99"/>
      <c r="X18927" s="99"/>
      <c r="Y18927" s="99"/>
      <c r="Z18927" s="99"/>
      <c r="AF18927" s="326"/>
    </row>
    <row r="18928" spans="1:32" x14ac:dyDescent="0.25">
      <c r="A18928" s="44" t="s">
        <v>14769</v>
      </c>
      <c r="B18928" s="44" t="s">
        <v>13117</v>
      </c>
      <c r="C18928" s="45">
        <v>11.25</v>
      </c>
      <c r="D18928" s="45" t="s">
        <v>13565</v>
      </c>
      <c r="E18928" s="46">
        <v>47664</v>
      </c>
      <c r="F18928" s="45"/>
      <c r="G18928" s="93"/>
      <c r="H18928" s="93"/>
      <c r="I18928" s="99"/>
      <c r="J18928" s="99"/>
      <c r="K18928" s="99"/>
      <c r="L18928" s="99"/>
      <c r="M18928" s="99"/>
      <c r="N18928" s="99"/>
      <c r="O18928" s="99"/>
      <c r="P18928" s="99"/>
      <c r="Q18928" s="99"/>
      <c r="R18928" s="99"/>
      <c r="S18928" s="99"/>
      <c r="T18928" s="99"/>
      <c r="U18928" s="99"/>
      <c r="V18928" s="99"/>
      <c r="W18928" s="99"/>
      <c r="X18928" s="99"/>
      <c r="Y18928" s="99"/>
      <c r="Z18928" s="99"/>
      <c r="AF18928" s="326"/>
    </row>
    <row r="18929" spans="1:32" x14ac:dyDescent="0.25">
      <c r="A18929" s="44" t="s">
        <v>14769</v>
      </c>
      <c r="B18929" s="44" t="s">
        <v>13144</v>
      </c>
      <c r="C18929" s="45">
        <v>17.25</v>
      </c>
      <c r="D18929" s="45" t="s">
        <v>13565</v>
      </c>
      <c r="E18929" s="46">
        <v>47664</v>
      </c>
      <c r="F18929" s="45"/>
      <c r="G18929" s="93"/>
      <c r="H18929" s="93"/>
      <c r="I18929" s="99"/>
      <c r="J18929" s="99"/>
      <c r="K18929" s="99"/>
      <c r="L18929" s="99"/>
      <c r="M18929" s="99"/>
      <c r="N18929" s="99"/>
      <c r="O18929" s="99"/>
      <c r="P18929" s="99"/>
      <c r="Q18929" s="99"/>
      <c r="R18929" s="99"/>
      <c r="S18929" s="99"/>
      <c r="T18929" s="99"/>
      <c r="U18929" s="99"/>
      <c r="V18929" s="99"/>
      <c r="W18929" s="99"/>
      <c r="X18929" s="99"/>
      <c r="Y18929" s="99"/>
      <c r="Z18929" s="99"/>
      <c r="AF18929" s="326"/>
    </row>
    <row r="18930" spans="1:32" x14ac:dyDescent="0.25">
      <c r="A18930" s="44" t="s">
        <v>2549</v>
      </c>
      <c r="B18930" s="44" t="s">
        <v>3298</v>
      </c>
      <c r="C18930" s="45">
        <v>26010402</v>
      </c>
      <c r="D18930" s="45" t="s">
        <v>12340</v>
      </c>
      <c r="E18930" s="45" t="s">
        <v>18836</v>
      </c>
      <c r="AF18930" s="326"/>
    </row>
    <row r="18931" spans="1:32" x14ac:dyDescent="0.25">
      <c r="A18931" s="44" t="s">
        <v>7632</v>
      </c>
      <c r="B18931" s="44" t="s">
        <v>966</v>
      </c>
      <c r="C18931" s="45">
        <v>22010702</v>
      </c>
      <c r="D18931" s="45" t="s">
        <v>12340</v>
      </c>
      <c r="E18931" s="45" t="s">
        <v>5444</v>
      </c>
      <c r="AF18931" s="326"/>
    </row>
    <row r="18932" spans="1:32" x14ac:dyDescent="0.25">
      <c r="A18932" s="44" t="s">
        <v>7632</v>
      </c>
      <c r="B18932" s="44" t="s">
        <v>5443</v>
      </c>
      <c r="C18932" s="45">
        <v>22010701</v>
      </c>
      <c r="D18932" s="45" t="s">
        <v>12340</v>
      </c>
      <c r="E18932" s="45" t="s">
        <v>5444</v>
      </c>
      <c r="AF18932" s="326"/>
    </row>
    <row r="18933" spans="1:32" x14ac:dyDescent="0.25">
      <c r="A18933" s="44" t="s">
        <v>9777</v>
      </c>
      <c r="B18933" s="44" t="s">
        <v>16431</v>
      </c>
      <c r="C18933" s="45" t="s">
        <v>10620</v>
      </c>
      <c r="D18933" s="93" t="s">
        <v>3876</v>
      </c>
      <c r="E18933" s="359">
        <f>DATE(2028,5,8)</f>
        <v>46881</v>
      </c>
      <c r="F18933" s="93"/>
      <c r="G18933" s="93"/>
      <c r="H18933" s="93"/>
      <c r="I18933" s="99"/>
      <c r="J18933" s="99"/>
      <c r="K18933" s="99"/>
      <c r="L18933" s="99"/>
      <c r="M18933" s="99"/>
      <c r="N18933" s="99"/>
      <c r="O18933" s="99"/>
      <c r="P18933" s="99"/>
      <c r="Q18933" s="99"/>
      <c r="R18933" s="99"/>
      <c r="S18933" s="99"/>
      <c r="T18933" s="99"/>
      <c r="U18933" s="99"/>
      <c r="V18933" s="99"/>
      <c r="W18933" s="99"/>
      <c r="X18933" s="99"/>
      <c r="Y18933" s="99"/>
      <c r="Z18933" s="99"/>
      <c r="AF18933" s="326"/>
    </row>
    <row r="18934" spans="1:32" x14ac:dyDescent="0.25">
      <c r="A18934" s="44" t="s">
        <v>9777</v>
      </c>
      <c r="B18934" s="44" t="s">
        <v>16430</v>
      </c>
      <c r="C18934" s="45" t="s">
        <v>10619</v>
      </c>
      <c r="D18934" s="93" t="s">
        <v>3876</v>
      </c>
      <c r="E18934" s="359">
        <f>DATE(2028,5,7)</f>
        <v>46880</v>
      </c>
      <c r="F18934" s="93"/>
      <c r="G18934" s="93"/>
      <c r="H18934" s="93"/>
      <c r="I18934" s="99"/>
      <c r="J18934" s="99"/>
      <c r="K18934" s="99"/>
      <c r="L18934" s="99"/>
      <c r="M18934" s="99"/>
      <c r="N18934" s="99"/>
      <c r="O18934" s="99"/>
      <c r="P18934" s="99"/>
      <c r="Q18934" s="99"/>
      <c r="R18934" s="99"/>
      <c r="S18934" s="99"/>
      <c r="T18934" s="99"/>
      <c r="U18934" s="99"/>
      <c r="V18934" s="99"/>
      <c r="W18934" s="99"/>
      <c r="X18934" s="99"/>
      <c r="Y18934" s="99"/>
      <c r="Z18934" s="99"/>
      <c r="AF18934" s="326"/>
    </row>
    <row r="18935" spans="1:32" x14ac:dyDescent="0.25">
      <c r="A18935" s="44" t="s">
        <v>82</v>
      </c>
      <c r="B18935" s="44" t="s">
        <v>159</v>
      </c>
      <c r="C18935" s="45" t="s">
        <v>5138</v>
      </c>
      <c r="D18935" s="46" t="s">
        <v>13037</v>
      </c>
      <c r="E18935" s="46">
        <v>46159</v>
      </c>
      <c r="AF18935" s="326"/>
    </row>
    <row r="18936" spans="1:32" x14ac:dyDescent="0.25">
      <c r="A18936" s="44" t="s">
        <v>20315</v>
      </c>
      <c r="B18936" s="44" t="s">
        <v>20365</v>
      </c>
      <c r="C18936" s="45" t="s">
        <v>20366</v>
      </c>
      <c r="D18936" s="32" t="s">
        <v>12570</v>
      </c>
      <c r="E18936" s="46">
        <v>46507</v>
      </c>
      <c r="AF18936" s="326"/>
    </row>
    <row r="18937" spans="1:32" x14ac:dyDescent="0.25">
      <c r="A18937" s="99" t="s">
        <v>11874</v>
      </c>
      <c r="B18937" s="92" t="s">
        <v>11875</v>
      </c>
      <c r="C18937" s="93" t="s">
        <v>11891</v>
      </c>
      <c r="D18937" s="93" t="s">
        <v>1443</v>
      </c>
      <c r="E18937" s="94">
        <v>46491</v>
      </c>
      <c r="F18937" s="93"/>
      <c r="G18937" s="93"/>
      <c r="H18937" s="93"/>
      <c r="I18937" s="99"/>
      <c r="J18937" s="99"/>
      <c r="K18937" s="99"/>
      <c r="L18937" s="44"/>
      <c r="M18937" s="44"/>
      <c r="N18937" s="99"/>
      <c r="O18937" s="99"/>
      <c r="P18937" s="99"/>
      <c r="Q18937" s="99"/>
      <c r="R18937" s="99"/>
      <c r="S18937" s="99"/>
      <c r="T18937" s="99"/>
      <c r="U18937" s="99"/>
      <c r="V18937" s="99"/>
      <c r="W18937" s="99"/>
      <c r="X18937" s="99"/>
      <c r="Y18937" s="99"/>
      <c r="Z18937" s="99"/>
      <c r="AF18937" s="326"/>
    </row>
    <row r="18938" spans="1:32" x14ac:dyDescent="0.25">
      <c r="A18938" s="256" t="s">
        <v>9220</v>
      </c>
      <c r="B18938" s="256" t="s">
        <v>9158</v>
      </c>
      <c r="C18938" s="53" t="s">
        <v>9296</v>
      </c>
      <c r="D18938" s="93" t="s">
        <v>5891</v>
      </c>
      <c r="E18938" s="257">
        <v>47059</v>
      </c>
      <c r="F18938" s="93"/>
      <c r="G18938" s="93"/>
      <c r="H18938" s="93"/>
      <c r="I18938" s="99"/>
      <c r="J18938" s="99"/>
      <c r="K18938" s="99"/>
      <c r="L18938" s="99"/>
      <c r="M18938" s="99"/>
      <c r="N18938" s="99"/>
      <c r="O18938" s="99"/>
      <c r="P18938" s="99"/>
      <c r="Q18938" s="99"/>
      <c r="R18938" s="99"/>
      <c r="S18938" s="99"/>
      <c r="T18938" s="99"/>
      <c r="U18938" s="99"/>
      <c r="V18938" s="99"/>
      <c r="W18938" s="99"/>
      <c r="X18938" s="99"/>
      <c r="Y18938" s="99"/>
      <c r="Z18938" s="99"/>
      <c r="AF18938" s="326"/>
    </row>
    <row r="18939" spans="1:32" x14ac:dyDescent="0.25">
      <c r="A18939" s="44" t="s">
        <v>12329</v>
      </c>
      <c r="B18939" s="44" t="s">
        <v>5447</v>
      </c>
      <c r="C18939" s="45">
        <v>240804</v>
      </c>
      <c r="D18939" s="45" t="s">
        <v>12340</v>
      </c>
      <c r="E18939" s="45" t="s">
        <v>12234</v>
      </c>
      <c r="AF18939" s="326"/>
    </row>
    <row r="18940" spans="1:32" x14ac:dyDescent="0.25">
      <c r="A18940" s="44" t="s">
        <v>13526</v>
      </c>
      <c r="B18940" s="44" t="s">
        <v>13145</v>
      </c>
      <c r="C18940" s="45">
        <v>20.239999999999998</v>
      </c>
      <c r="D18940" s="45" t="s">
        <v>13565</v>
      </c>
      <c r="E18940" s="46">
        <v>47299</v>
      </c>
      <c r="F18940" s="45"/>
      <c r="G18940" s="93"/>
      <c r="H18940" s="93"/>
      <c r="I18940" s="99"/>
      <c r="J18940" s="99"/>
      <c r="K18940" s="99"/>
      <c r="L18940" s="99"/>
      <c r="M18940" s="99"/>
      <c r="N18940" s="99"/>
      <c r="O18940" s="99"/>
      <c r="P18940" s="99"/>
      <c r="Q18940" s="99"/>
      <c r="R18940" s="99"/>
      <c r="S18940" s="99"/>
      <c r="T18940" s="99"/>
      <c r="U18940" s="99"/>
      <c r="V18940" s="99"/>
      <c r="W18940" s="99"/>
      <c r="X18940" s="99"/>
      <c r="Y18940" s="99"/>
      <c r="Z18940" s="99"/>
      <c r="AF18940" s="326"/>
    </row>
    <row r="18941" spans="1:32" x14ac:dyDescent="0.3">
      <c r="A18941" s="385" t="s">
        <v>1333</v>
      </c>
      <c r="B18941" s="385" t="s">
        <v>1339</v>
      </c>
      <c r="C18941" s="387">
        <v>24027</v>
      </c>
      <c r="D18941" s="93" t="s">
        <v>5007</v>
      </c>
      <c r="E18941" s="388">
        <v>46507</v>
      </c>
      <c r="AF18941" s="326"/>
    </row>
    <row r="18942" spans="1:32" x14ac:dyDescent="0.25">
      <c r="A18942" s="57" t="s">
        <v>1333</v>
      </c>
      <c r="B18942" s="92" t="s">
        <v>3862</v>
      </c>
      <c r="C18942" s="93" t="s">
        <v>3860</v>
      </c>
      <c r="D18942" s="93" t="s">
        <v>3861</v>
      </c>
      <c r="E18942" s="94">
        <v>46203</v>
      </c>
      <c r="F18942" s="93"/>
      <c r="G18942" s="93"/>
      <c r="H18942" s="93"/>
      <c r="I18942" s="99"/>
      <c r="J18942" s="99"/>
      <c r="K18942" s="99"/>
      <c r="L18942" s="44"/>
      <c r="M18942" s="44"/>
      <c r="N18942" s="99"/>
      <c r="O18942" s="99"/>
      <c r="P18942" s="99"/>
      <c r="Q18942" s="99"/>
      <c r="R18942" s="99"/>
      <c r="S18942" s="99"/>
      <c r="T18942" s="99"/>
      <c r="U18942" s="99"/>
      <c r="V18942" s="99"/>
      <c r="W18942" s="99"/>
      <c r="X18942" s="99"/>
      <c r="Y18942" s="99"/>
      <c r="Z18942" s="99"/>
      <c r="AA18942" s="380"/>
      <c r="AF18942" s="326"/>
    </row>
    <row r="18943" spans="1:32" x14ac:dyDescent="0.25">
      <c r="A18943" s="44" t="s">
        <v>1333</v>
      </c>
      <c r="B18943" s="44" t="s">
        <v>973</v>
      </c>
      <c r="C18943" s="45">
        <v>260101</v>
      </c>
      <c r="D18943" s="45" t="s">
        <v>12340</v>
      </c>
      <c r="E18943" s="45" t="s">
        <v>8976</v>
      </c>
      <c r="AF18943" s="326"/>
    </row>
    <row r="18944" spans="1:32" x14ac:dyDescent="0.25">
      <c r="A18944" s="44" t="s">
        <v>1333</v>
      </c>
      <c r="B18944" s="44" t="s">
        <v>2433</v>
      </c>
      <c r="C18944" s="45">
        <v>230105</v>
      </c>
      <c r="D18944" s="45" t="s">
        <v>12340</v>
      </c>
      <c r="E18944" s="45" t="s">
        <v>5580</v>
      </c>
      <c r="AF18944" s="326"/>
    </row>
    <row r="18945" spans="1:32" x14ac:dyDescent="0.25">
      <c r="A18945" s="44" t="s">
        <v>3739</v>
      </c>
      <c r="B18945" s="44" t="s">
        <v>3598</v>
      </c>
      <c r="C18945" s="45">
        <v>210305</v>
      </c>
      <c r="D18945" s="45" t="s">
        <v>12340</v>
      </c>
      <c r="E18945" s="45" t="s">
        <v>3276</v>
      </c>
      <c r="AF18945" s="326"/>
    </row>
    <row r="18946" spans="1:32" x14ac:dyDescent="0.25">
      <c r="A18946" s="44" t="s">
        <v>7633</v>
      </c>
      <c r="B18946" s="44" t="s">
        <v>4470</v>
      </c>
      <c r="C18946" s="45">
        <v>210602</v>
      </c>
      <c r="D18946" s="45" t="s">
        <v>12340</v>
      </c>
      <c r="E18946" s="45" t="s">
        <v>4471</v>
      </c>
      <c r="AF18946" s="326"/>
    </row>
    <row r="18947" spans="1:32" x14ac:dyDescent="0.25">
      <c r="A18947" s="44" t="s">
        <v>7633</v>
      </c>
      <c r="B18947" s="44" t="s">
        <v>7650</v>
      </c>
      <c r="C18947" s="45">
        <v>230504</v>
      </c>
      <c r="D18947" s="45" t="s">
        <v>12340</v>
      </c>
      <c r="E18947" s="45" t="s">
        <v>7651</v>
      </c>
      <c r="AF18947" s="326"/>
    </row>
    <row r="18948" spans="1:32" x14ac:dyDescent="0.25">
      <c r="A18948" s="44" t="s">
        <v>13839</v>
      </c>
      <c r="B18948" s="44" t="s">
        <v>210</v>
      </c>
      <c r="C18948" s="45">
        <v>241001</v>
      </c>
      <c r="D18948" s="45" t="s">
        <v>12340</v>
      </c>
      <c r="E18948" s="45" t="s">
        <v>5650</v>
      </c>
      <c r="AF18948" s="326"/>
    </row>
    <row r="18949" spans="1:32" x14ac:dyDescent="0.25">
      <c r="A18949" s="44" t="s">
        <v>12330</v>
      </c>
      <c r="B18949" s="44" t="s">
        <v>5447</v>
      </c>
      <c r="C18949" s="45">
        <v>240804</v>
      </c>
      <c r="D18949" s="45" t="s">
        <v>12340</v>
      </c>
      <c r="E18949" s="45" t="s">
        <v>12234</v>
      </c>
      <c r="AF18949" s="326"/>
    </row>
    <row r="18950" spans="1:32" x14ac:dyDescent="0.25">
      <c r="A18950" s="44" t="s">
        <v>19956</v>
      </c>
      <c r="B18950" s="44" t="s">
        <v>3598</v>
      </c>
      <c r="C18950" s="45">
        <v>230301</v>
      </c>
      <c r="D18950" s="45" t="s">
        <v>12340</v>
      </c>
      <c r="E18950" s="45" t="s">
        <v>5580</v>
      </c>
      <c r="AF18950" s="326"/>
    </row>
    <row r="18951" spans="1:32" x14ac:dyDescent="0.3">
      <c r="A18951" s="372" t="s">
        <v>937</v>
      </c>
      <c r="B18951" s="372" t="s">
        <v>16724</v>
      </c>
      <c r="C18951" s="125" t="s">
        <v>14353</v>
      </c>
      <c r="D18951" s="32" t="s">
        <v>20621</v>
      </c>
      <c r="E18951" s="125" t="s">
        <v>13567</v>
      </c>
      <c r="F18951" s="125" t="s">
        <v>1236</v>
      </c>
      <c r="G18951" s="125" t="s">
        <v>1237</v>
      </c>
      <c r="AF18951" s="326"/>
    </row>
    <row r="18952" spans="1:32" x14ac:dyDescent="0.3">
      <c r="A18952" s="372" t="s">
        <v>937</v>
      </c>
      <c r="B18952" s="372" t="s">
        <v>14350</v>
      </c>
      <c r="C18952" s="125" t="s">
        <v>14351</v>
      </c>
      <c r="D18952" s="32" t="s">
        <v>20621</v>
      </c>
      <c r="E18952" s="125" t="s">
        <v>13567</v>
      </c>
      <c r="F18952" s="125" t="s">
        <v>1236</v>
      </c>
      <c r="G18952" s="125" t="s">
        <v>1237</v>
      </c>
      <c r="AF18952" s="326"/>
    </row>
    <row r="18953" spans="1:32" x14ac:dyDescent="0.25">
      <c r="A18953" s="44" t="s">
        <v>937</v>
      </c>
      <c r="B18953" s="44" t="s">
        <v>7117</v>
      </c>
      <c r="C18953" s="45">
        <v>260203</v>
      </c>
      <c r="D18953" s="45" t="s">
        <v>12340</v>
      </c>
      <c r="E18953" s="45" t="s">
        <v>10021</v>
      </c>
      <c r="AF18953" s="326"/>
    </row>
    <row r="18954" spans="1:32" x14ac:dyDescent="0.25">
      <c r="A18954" s="44" t="s">
        <v>12642</v>
      </c>
      <c r="B18954" s="44" t="s">
        <v>20343</v>
      </c>
      <c r="C18954" s="45" t="s">
        <v>12601</v>
      </c>
      <c r="D18954" s="32" t="s">
        <v>12570</v>
      </c>
      <c r="E18954" s="46">
        <v>46387</v>
      </c>
      <c r="AF18954" s="326"/>
    </row>
    <row r="18955" spans="1:32" x14ac:dyDescent="0.25">
      <c r="A18955" s="44" t="s">
        <v>5752</v>
      </c>
      <c r="B18955" s="44" t="s">
        <v>18840</v>
      </c>
      <c r="C18955" s="45">
        <v>260202</v>
      </c>
      <c r="D18955" s="45" t="s">
        <v>12340</v>
      </c>
      <c r="E18955" s="45" t="s">
        <v>10021</v>
      </c>
      <c r="AF18955" s="326"/>
    </row>
    <row r="18956" spans="1:32" x14ac:dyDescent="0.25">
      <c r="A18956" s="44" t="s">
        <v>5752</v>
      </c>
      <c r="B18956" s="44" t="s">
        <v>1733</v>
      </c>
      <c r="C18956" s="45">
        <v>250101</v>
      </c>
      <c r="D18956" s="45" t="s">
        <v>12340</v>
      </c>
      <c r="E18956" s="45" t="s">
        <v>13567</v>
      </c>
      <c r="AF18956" s="326"/>
    </row>
    <row r="18957" spans="1:32" x14ac:dyDescent="0.3">
      <c r="A18957" s="372" t="s">
        <v>7391</v>
      </c>
      <c r="B18957" s="372" t="s">
        <v>9352</v>
      </c>
      <c r="C18957" s="125" t="s">
        <v>9353</v>
      </c>
      <c r="D18957" s="32" t="s">
        <v>20621</v>
      </c>
      <c r="E18957" s="125" t="s">
        <v>8524</v>
      </c>
      <c r="F18957" s="125" t="s">
        <v>1237</v>
      </c>
      <c r="G18957" s="125" t="s">
        <v>1237</v>
      </c>
      <c r="AF18957" s="326"/>
    </row>
    <row r="18958" spans="1:32" x14ac:dyDescent="0.3">
      <c r="A18958" s="372" t="s">
        <v>7391</v>
      </c>
      <c r="B18958" s="372" t="s">
        <v>1218</v>
      </c>
      <c r="C18958" s="125" t="s">
        <v>11922</v>
      </c>
      <c r="D18958" s="32" t="s">
        <v>20621</v>
      </c>
      <c r="E18958" s="125" t="s">
        <v>8976</v>
      </c>
      <c r="F18958" s="125" t="s">
        <v>1237</v>
      </c>
      <c r="G18958" s="125" t="s">
        <v>1237</v>
      </c>
      <c r="AF18958" s="326"/>
    </row>
    <row r="18959" spans="1:32" x14ac:dyDescent="0.25">
      <c r="A18959" s="44" t="s">
        <v>7097</v>
      </c>
      <c r="B18959" s="44" t="s">
        <v>2433</v>
      </c>
      <c r="C18959" s="45">
        <v>230105</v>
      </c>
      <c r="D18959" s="45" t="s">
        <v>12340</v>
      </c>
      <c r="E18959" s="45" t="s">
        <v>5580</v>
      </c>
      <c r="AF18959" s="326"/>
    </row>
    <row r="18960" spans="1:32" x14ac:dyDescent="0.25">
      <c r="A18960" s="44" t="s">
        <v>19957</v>
      </c>
      <c r="B18960" s="44" t="s">
        <v>11296</v>
      </c>
      <c r="C18960" s="45">
        <v>240402</v>
      </c>
      <c r="D18960" s="45" t="s">
        <v>12340</v>
      </c>
      <c r="E18960" s="45" t="s">
        <v>5311</v>
      </c>
      <c r="AF18960" s="326"/>
    </row>
    <row r="18961" spans="1:32" x14ac:dyDescent="0.25">
      <c r="A18961" s="360" t="s">
        <v>14071</v>
      </c>
      <c r="B18961" s="92" t="s">
        <v>14075</v>
      </c>
      <c r="C18961" s="93" t="s">
        <v>14076</v>
      </c>
      <c r="D18961" s="93" t="s">
        <v>1250</v>
      </c>
      <c r="E18961" s="94">
        <v>47223</v>
      </c>
      <c r="F18961" s="93"/>
      <c r="G18961" s="93"/>
      <c r="H18961" s="93"/>
      <c r="I18961" s="99"/>
      <c r="J18961" s="99"/>
      <c r="K18961" s="99"/>
      <c r="L18961" s="99"/>
      <c r="M18961" s="99"/>
      <c r="N18961" s="99"/>
      <c r="O18961" s="99"/>
      <c r="P18961" s="99"/>
      <c r="Q18961" s="99"/>
      <c r="R18961" s="99"/>
      <c r="S18961" s="99"/>
      <c r="T18961" s="99"/>
      <c r="U18961" s="99"/>
      <c r="V18961" s="99"/>
      <c r="W18961" s="99"/>
      <c r="X18961" s="99"/>
      <c r="Y18961" s="99"/>
      <c r="Z18961" s="99"/>
      <c r="AF18961" s="326"/>
    </row>
    <row r="18962" spans="1:32" x14ac:dyDescent="0.25">
      <c r="A18962" s="44" t="s">
        <v>5877</v>
      </c>
      <c r="B18962" s="44" t="s">
        <v>20398</v>
      </c>
      <c r="C18962" s="45" t="s">
        <v>14082</v>
      </c>
      <c r="D18962" s="32" t="s">
        <v>12570</v>
      </c>
      <c r="E18962" s="46">
        <v>46418</v>
      </c>
      <c r="AF18962" s="326"/>
    </row>
    <row r="18963" spans="1:32" x14ac:dyDescent="0.25">
      <c r="A18963" s="44" t="s">
        <v>13840</v>
      </c>
      <c r="B18963" s="44" t="s">
        <v>981</v>
      </c>
      <c r="C18963" s="45">
        <v>241202</v>
      </c>
      <c r="D18963" s="45" t="s">
        <v>12340</v>
      </c>
      <c r="E18963" s="45" t="s">
        <v>13570</v>
      </c>
      <c r="AF18963" s="326"/>
    </row>
    <row r="18964" spans="1:32" x14ac:dyDescent="0.3">
      <c r="A18964" s="372" t="s">
        <v>12533</v>
      </c>
      <c r="B18964" s="372" t="s">
        <v>1210</v>
      </c>
      <c r="C18964" s="125" t="s">
        <v>12344</v>
      </c>
      <c r="D18964" s="32" t="s">
        <v>20621</v>
      </c>
      <c r="E18964" s="125" t="s">
        <v>5075</v>
      </c>
      <c r="F18964" s="125" t="s">
        <v>1236</v>
      </c>
      <c r="G18964" s="125" t="s">
        <v>1237</v>
      </c>
      <c r="AF18964" s="326"/>
    </row>
    <row r="18965" spans="1:32" x14ac:dyDescent="0.25">
      <c r="A18965" s="44" t="s">
        <v>11779</v>
      </c>
      <c r="B18965" s="44" t="s">
        <v>10031</v>
      </c>
      <c r="C18965" s="45">
        <v>240101</v>
      </c>
      <c r="D18965" s="45" t="s">
        <v>12340</v>
      </c>
      <c r="E18965" s="45" t="s">
        <v>10032</v>
      </c>
      <c r="AF18965" s="326"/>
    </row>
    <row r="18966" spans="1:32" x14ac:dyDescent="0.25">
      <c r="A18966" s="44" t="s">
        <v>11779</v>
      </c>
      <c r="B18966" s="44" t="s">
        <v>10016</v>
      </c>
      <c r="C18966" s="45">
        <v>240103</v>
      </c>
      <c r="D18966" s="45" t="s">
        <v>12340</v>
      </c>
      <c r="E18966" s="45" t="s">
        <v>5452</v>
      </c>
      <c r="AF18966" s="326"/>
    </row>
    <row r="18967" spans="1:32" x14ac:dyDescent="0.25">
      <c r="A18967" s="44" t="s">
        <v>11779</v>
      </c>
      <c r="B18967" s="44" t="s">
        <v>11296</v>
      </c>
      <c r="C18967" s="45">
        <v>240402</v>
      </c>
      <c r="D18967" s="45" t="s">
        <v>12340</v>
      </c>
      <c r="E18967" s="45" t="s">
        <v>5311</v>
      </c>
      <c r="AF18967" s="326"/>
    </row>
    <row r="18968" spans="1:32" x14ac:dyDescent="0.25">
      <c r="A18968" s="44" t="s">
        <v>19958</v>
      </c>
      <c r="B18968" s="44" t="s">
        <v>980</v>
      </c>
      <c r="C18968" s="45">
        <v>260103</v>
      </c>
      <c r="D18968" s="45" t="s">
        <v>12340</v>
      </c>
      <c r="E18968" s="45" t="s">
        <v>8976</v>
      </c>
      <c r="AF18968" s="326"/>
    </row>
    <row r="18969" spans="1:32" x14ac:dyDescent="0.25">
      <c r="A18969" s="44" t="s">
        <v>3024</v>
      </c>
      <c r="B18969" s="44" t="s">
        <v>20338</v>
      </c>
      <c r="C18969" s="45" t="s">
        <v>8812</v>
      </c>
      <c r="D18969" s="32" t="s">
        <v>12570</v>
      </c>
      <c r="E18969" s="46">
        <v>46387</v>
      </c>
      <c r="AF18969" s="326"/>
    </row>
    <row r="18970" spans="1:32" x14ac:dyDescent="0.25">
      <c r="A18970" s="44" t="s">
        <v>9127</v>
      </c>
      <c r="B18970" s="44" t="s">
        <v>7650</v>
      </c>
      <c r="C18970" s="45">
        <v>230504</v>
      </c>
      <c r="D18970" s="45" t="s">
        <v>12340</v>
      </c>
      <c r="E18970" s="45" t="s">
        <v>7651</v>
      </c>
      <c r="AF18970" s="326"/>
    </row>
    <row r="18971" spans="1:32" x14ac:dyDescent="0.25">
      <c r="A18971" s="44" t="s">
        <v>938</v>
      </c>
      <c r="B18971" s="44" t="s">
        <v>210</v>
      </c>
      <c r="C18971" s="45">
        <v>241001</v>
      </c>
      <c r="D18971" s="45" t="s">
        <v>12340</v>
      </c>
      <c r="E18971" s="45" t="s">
        <v>5650</v>
      </c>
      <c r="AF18971" s="326"/>
    </row>
    <row r="18972" spans="1:32" x14ac:dyDescent="0.25">
      <c r="A18972" s="44" t="s">
        <v>1424</v>
      </c>
      <c r="B18972" s="44" t="s">
        <v>8974</v>
      </c>
      <c r="C18972" s="45" t="s">
        <v>8975</v>
      </c>
      <c r="D18972" s="45" t="s">
        <v>12177</v>
      </c>
      <c r="E18972" s="45" t="s">
        <v>8976</v>
      </c>
      <c r="F18972" s="93"/>
      <c r="G18972" s="93"/>
      <c r="H18972" s="93"/>
      <c r="I18972" s="99"/>
      <c r="J18972" s="99"/>
      <c r="K18972" s="99"/>
      <c r="L18972" s="99"/>
      <c r="M18972" s="99"/>
      <c r="N18972" s="99"/>
      <c r="O18972" s="99"/>
      <c r="P18972" s="99"/>
      <c r="Q18972" s="99"/>
      <c r="R18972" s="99"/>
      <c r="S18972" s="99"/>
      <c r="T18972" s="99"/>
      <c r="U18972" s="99"/>
      <c r="V18972" s="99"/>
      <c r="W18972" s="99"/>
      <c r="X18972" s="99"/>
      <c r="Y18972" s="99"/>
      <c r="Z18972" s="99"/>
      <c r="AF18972" s="326"/>
    </row>
    <row r="18973" spans="1:32" x14ac:dyDescent="0.25">
      <c r="A18973" s="44" t="s">
        <v>1424</v>
      </c>
      <c r="B18973" s="44" t="s">
        <v>8974</v>
      </c>
      <c r="C18973" s="45" t="s">
        <v>8975</v>
      </c>
      <c r="D18973" s="93" t="s">
        <v>18817</v>
      </c>
      <c r="E18973" s="45" t="s">
        <v>8976</v>
      </c>
      <c r="F18973" s="379"/>
      <c r="G18973" s="379"/>
      <c r="H18973" s="379"/>
      <c r="I18973" s="380"/>
      <c r="J18973" s="380"/>
      <c r="K18973" s="380"/>
      <c r="L18973" s="380"/>
      <c r="M18973" s="380"/>
      <c r="N18973" s="380"/>
      <c r="O18973" s="380"/>
      <c r="P18973" s="380"/>
      <c r="Q18973" s="380"/>
      <c r="R18973" s="380"/>
      <c r="S18973" s="380"/>
      <c r="T18973" s="380"/>
      <c r="U18973" s="380"/>
      <c r="V18973" s="380"/>
      <c r="W18973" s="380"/>
      <c r="X18973" s="380"/>
      <c r="Y18973" s="380"/>
      <c r="Z18973" s="380"/>
      <c r="AA18973" s="380"/>
      <c r="AF18973" s="326"/>
    </row>
    <row r="18974" spans="1:32" x14ac:dyDescent="0.25">
      <c r="A18974" s="44" t="s">
        <v>1424</v>
      </c>
      <c r="B18974" s="44" t="s">
        <v>16432</v>
      </c>
      <c r="C18974" s="45" t="s">
        <v>15017</v>
      </c>
      <c r="D18974" s="93" t="s">
        <v>3876</v>
      </c>
      <c r="E18974" s="359">
        <f>DATE(2029,1,31)</f>
        <v>47149</v>
      </c>
      <c r="F18974" s="93"/>
      <c r="G18974" s="93"/>
      <c r="H18974" s="93"/>
      <c r="I18974" s="99"/>
      <c r="J18974" s="99"/>
      <c r="K18974" s="99"/>
      <c r="L18974" s="99"/>
      <c r="M18974" s="99"/>
      <c r="N18974" s="99"/>
      <c r="O18974" s="99"/>
      <c r="P18974" s="99"/>
      <c r="Q18974" s="99"/>
      <c r="R18974" s="99"/>
      <c r="S18974" s="99"/>
      <c r="T18974" s="99"/>
      <c r="U18974" s="99"/>
      <c r="V18974" s="99"/>
      <c r="W18974" s="99"/>
      <c r="X18974" s="99"/>
      <c r="Y18974" s="99"/>
      <c r="Z18974" s="99"/>
      <c r="AF18974" s="326"/>
    </row>
    <row r="18975" spans="1:32" x14ac:dyDescent="0.25">
      <c r="A18975" s="44" t="s">
        <v>1424</v>
      </c>
      <c r="B18975" s="44" t="s">
        <v>8974</v>
      </c>
      <c r="C18975" s="45" t="s">
        <v>8975</v>
      </c>
      <c r="D18975" s="45" t="s">
        <v>10697</v>
      </c>
      <c r="E18975" s="45" t="s">
        <v>8976</v>
      </c>
      <c r="F18975" s="93"/>
      <c r="G18975" s="93"/>
      <c r="H18975" s="93"/>
      <c r="I18975" s="99"/>
      <c r="J18975" s="99"/>
      <c r="K18975" s="99"/>
      <c r="L18975" s="44"/>
      <c r="M18975" s="44"/>
      <c r="N18975" s="99"/>
      <c r="O18975" s="99"/>
      <c r="P18975" s="99"/>
      <c r="Q18975" s="99"/>
      <c r="R18975" s="99"/>
      <c r="S18975" s="99"/>
      <c r="T18975" s="99"/>
      <c r="U18975" s="99"/>
      <c r="V18975" s="99"/>
      <c r="W18975" s="99"/>
      <c r="X18975" s="99"/>
      <c r="Y18975" s="99"/>
      <c r="Z18975" s="99"/>
      <c r="AF18975" s="326"/>
    </row>
    <row r="18976" spans="1:32" x14ac:dyDescent="0.25">
      <c r="A18976" s="44" t="s">
        <v>1592</v>
      </c>
      <c r="B18976" s="44" t="s">
        <v>15134</v>
      </c>
      <c r="C18976" s="45" t="s">
        <v>15136</v>
      </c>
      <c r="D18976" s="45" t="s">
        <v>12177</v>
      </c>
      <c r="E18976" s="45" t="s">
        <v>12896</v>
      </c>
      <c r="F18976" s="93"/>
      <c r="G18976" s="93"/>
      <c r="H18976" s="93"/>
      <c r="I18976" s="99"/>
      <c r="J18976" s="99"/>
      <c r="K18976" s="99"/>
      <c r="L18976" s="99"/>
      <c r="M18976" s="99"/>
      <c r="N18976" s="99"/>
      <c r="O18976" s="99"/>
      <c r="P18976" s="99"/>
      <c r="Q18976" s="99"/>
      <c r="R18976" s="99"/>
      <c r="S18976" s="99"/>
      <c r="T18976" s="99"/>
      <c r="U18976" s="99"/>
      <c r="V18976" s="99"/>
      <c r="W18976" s="99"/>
      <c r="X18976" s="99"/>
      <c r="Y18976" s="99"/>
      <c r="Z18976" s="99"/>
      <c r="AF18976" s="326"/>
    </row>
    <row r="18977" spans="1:32" x14ac:dyDescent="0.25">
      <c r="A18977" s="44" t="s">
        <v>1592</v>
      </c>
      <c r="B18977" s="44" t="s">
        <v>15134</v>
      </c>
      <c r="C18977" s="45" t="s">
        <v>15136</v>
      </c>
      <c r="D18977" s="93" t="s">
        <v>18817</v>
      </c>
      <c r="E18977" s="45" t="s">
        <v>12896</v>
      </c>
      <c r="F18977" s="379"/>
      <c r="G18977" s="379"/>
      <c r="H18977" s="379"/>
      <c r="I18977" s="380"/>
      <c r="J18977" s="380"/>
      <c r="K18977" s="380"/>
      <c r="L18977" s="380"/>
      <c r="M18977" s="380"/>
      <c r="N18977" s="380"/>
      <c r="O18977" s="380"/>
      <c r="P18977" s="380"/>
      <c r="Q18977" s="380"/>
      <c r="R18977" s="380"/>
      <c r="S18977" s="380"/>
      <c r="T18977" s="380"/>
      <c r="U18977" s="380"/>
      <c r="V18977" s="380"/>
      <c r="W18977" s="380"/>
      <c r="X18977" s="380"/>
      <c r="Y18977" s="380"/>
      <c r="Z18977" s="380"/>
      <c r="AA18977" s="380"/>
      <c r="AF18977" s="326"/>
    </row>
    <row r="18978" spans="1:32" x14ac:dyDescent="0.25">
      <c r="A18978" s="44" t="s">
        <v>1592</v>
      </c>
      <c r="B18978" s="44" t="s">
        <v>16433</v>
      </c>
      <c r="C18978" s="45" t="s">
        <v>15018</v>
      </c>
      <c r="D18978" s="93" t="s">
        <v>3876</v>
      </c>
      <c r="E18978" s="359">
        <f>DATE(2029,1,10)</f>
        <v>47128</v>
      </c>
      <c r="F18978" s="93"/>
      <c r="G18978" s="93"/>
      <c r="H18978" s="93"/>
      <c r="I18978" s="99"/>
      <c r="J18978" s="99"/>
      <c r="K18978" s="99"/>
      <c r="L18978" s="99"/>
      <c r="M18978" s="99"/>
      <c r="N18978" s="99"/>
      <c r="O18978" s="99"/>
      <c r="P18978" s="99"/>
      <c r="Q18978" s="99"/>
      <c r="R18978" s="99"/>
      <c r="S18978" s="99"/>
      <c r="T18978" s="99"/>
      <c r="U18978" s="99"/>
      <c r="V18978" s="99"/>
      <c r="W18978" s="99"/>
      <c r="X18978" s="99"/>
      <c r="Y18978" s="99"/>
      <c r="Z18978" s="99"/>
      <c r="AF18978" s="326"/>
    </row>
    <row r="18979" spans="1:32" x14ac:dyDescent="0.25">
      <c r="A18979" s="44" t="s">
        <v>939</v>
      </c>
      <c r="B18979" s="44" t="s">
        <v>10016</v>
      </c>
      <c r="C18979" s="45">
        <v>240103</v>
      </c>
      <c r="D18979" s="45" t="s">
        <v>12340</v>
      </c>
      <c r="E18979" s="45" t="s">
        <v>5452</v>
      </c>
      <c r="AF18979" s="326"/>
    </row>
    <row r="18980" spans="1:32" x14ac:dyDescent="0.25">
      <c r="A18980" s="44" t="s">
        <v>939</v>
      </c>
      <c r="B18980" s="44" t="s">
        <v>3275</v>
      </c>
      <c r="C18980" s="45">
        <v>210101</v>
      </c>
      <c r="D18980" s="45" t="s">
        <v>12340</v>
      </c>
      <c r="E18980" s="45" t="s">
        <v>3276</v>
      </c>
      <c r="AF18980" s="326"/>
    </row>
    <row r="18981" spans="1:32" x14ac:dyDescent="0.25">
      <c r="A18981" s="44" t="s">
        <v>17904</v>
      </c>
      <c r="B18981" s="44" t="s">
        <v>20386</v>
      </c>
      <c r="C18981" s="45" t="s">
        <v>17902</v>
      </c>
      <c r="D18981" s="32" t="s">
        <v>12570</v>
      </c>
      <c r="E18981" s="46">
        <v>46446</v>
      </c>
      <c r="AF18981" s="326"/>
    </row>
    <row r="18982" spans="1:32" x14ac:dyDescent="0.3">
      <c r="A18982" s="372" t="s">
        <v>12534</v>
      </c>
      <c r="B18982" s="372" t="s">
        <v>1200</v>
      </c>
      <c r="C18982" s="125" t="s">
        <v>12346</v>
      </c>
      <c r="D18982" s="32" t="s">
        <v>20621</v>
      </c>
      <c r="E18982" s="125" t="s">
        <v>5075</v>
      </c>
      <c r="F18982" s="125" t="s">
        <v>1236</v>
      </c>
      <c r="G18982" s="125" t="s">
        <v>1237</v>
      </c>
      <c r="AF18982" s="326"/>
    </row>
    <row r="18983" spans="1:32" x14ac:dyDescent="0.25">
      <c r="A18983" s="44" t="s">
        <v>19959</v>
      </c>
      <c r="B18983" s="44" t="s">
        <v>3298</v>
      </c>
      <c r="C18983" s="45">
        <v>24010402</v>
      </c>
      <c r="D18983" s="45" t="s">
        <v>12340</v>
      </c>
      <c r="E18983" s="45" t="s">
        <v>10021</v>
      </c>
      <c r="AF18983" s="326"/>
    </row>
    <row r="18984" spans="1:32" x14ac:dyDescent="0.25">
      <c r="A18984" s="44" t="s">
        <v>565</v>
      </c>
      <c r="B18984" s="44" t="s">
        <v>20368</v>
      </c>
      <c r="C18984" s="45" t="s">
        <v>5829</v>
      </c>
      <c r="D18984" s="32" t="s">
        <v>12570</v>
      </c>
      <c r="E18984" s="46">
        <v>46507</v>
      </c>
      <c r="AF18984" s="326"/>
    </row>
    <row r="18985" spans="1:32" x14ac:dyDescent="0.3">
      <c r="A18985" s="372" t="s">
        <v>12535</v>
      </c>
      <c r="B18985" s="372" t="s">
        <v>12351</v>
      </c>
      <c r="C18985" s="125" t="s">
        <v>12352</v>
      </c>
      <c r="D18985" s="32" t="s">
        <v>20621</v>
      </c>
      <c r="E18985" s="125" t="s">
        <v>5075</v>
      </c>
      <c r="F18985" s="125" t="s">
        <v>1236</v>
      </c>
      <c r="G18985" s="125" t="s">
        <v>1237</v>
      </c>
      <c r="AF18985" s="326"/>
    </row>
    <row r="18986" spans="1:32" x14ac:dyDescent="0.25">
      <c r="A18986" s="368" t="s">
        <v>15345</v>
      </c>
      <c r="B18986" s="256" t="s">
        <v>15248</v>
      </c>
      <c r="C18986" s="53" t="s">
        <v>15455</v>
      </c>
      <c r="D18986" s="93" t="s">
        <v>5891</v>
      </c>
      <c r="E18986" s="257">
        <v>47615</v>
      </c>
      <c r="F18986" s="93"/>
      <c r="G18986" s="93"/>
      <c r="H18986" s="93"/>
      <c r="I18986" s="99"/>
      <c r="J18986" s="99"/>
      <c r="K18986" s="99"/>
      <c r="L18986" s="99"/>
      <c r="M18986" s="99"/>
      <c r="N18986" s="99"/>
      <c r="O18986" s="99"/>
      <c r="P18986" s="99"/>
      <c r="Q18986" s="99"/>
      <c r="R18986" s="99"/>
      <c r="S18986" s="99"/>
      <c r="T18986" s="99"/>
      <c r="U18986" s="99"/>
      <c r="V18986" s="99"/>
      <c r="W18986" s="99"/>
      <c r="X18986" s="99"/>
      <c r="Y18986" s="99"/>
      <c r="Z18986" s="99"/>
      <c r="AF18986" s="326"/>
    </row>
    <row r="18987" spans="1:32" x14ac:dyDescent="0.3">
      <c r="A18987" s="372" t="s">
        <v>16701</v>
      </c>
      <c r="B18987" s="372" t="s">
        <v>1660</v>
      </c>
      <c r="C18987" s="125" t="s">
        <v>14425</v>
      </c>
      <c r="D18987" s="32" t="s">
        <v>20621</v>
      </c>
      <c r="E18987" s="125" t="s">
        <v>12895</v>
      </c>
      <c r="F18987" s="125" t="s">
        <v>1236</v>
      </c>
      <c r="G18987" s="125" t="s">
        <v>1237</v>
      </c>
      <c r="AF18987" s="326"/>
    </row>
    <row r="18988" spans="1:32" x14ac:dyDescent="0.25">
      <c r="A18988" s="44" t="s">
        <v>8455</v>
      </c>
      <c r="B18988" s="92" t="s">
        <v>3574</v>
      </c>
      <c r="C18988" s="93" t="s">
        <v>8458</v>
      </c>
      <c r="D18988" s="93" t="s">
        <v>1250</v>
      </c>
      <c r="E18988" s="94">
        <v>46496</v>
      </c>
      <c r="F18988" s="93"/>
      <c r="G18988" s="93"/>
      <c r="H18988" s="93"/>
      <c r="I18988" s="99"/>
      <c r="J18988" s="99"/>
      <c r="K18988" s="99"/>
      <c r="L18988" s="44"/>
      <c r="M18988" s="44"/>
      <c r="N18988" s="99"/>
      <c r="O18988" s="99"/>
      <c r="P18988" s="99"/>
      <c r="Q18988" s="99"/>
      <c r="R18988" s="99"/>
      <c r="S18988" s="99"/>
      <c r="T18988" s="99"/>
      <c r="U18988" s="99"/>
      <c r="V18988" s="99"/>
      <c r="W18988" s="99"/>
      <c r="X18988" s="99"/>
      <c r="Y18988" s="99"/>
      <c r="Z18988" s="99"/>
      <c r="AF18988" s="326"/>
    </row>
    <row r="18989" spans="1:32" x14ac:dyDescent="0.25">
      <c r="A18989" s="91" t="s">
        <v>13104</v>
      </c>
      <c r="B18989" s="92" t="s">
        <v>3574</v>
      </c>
      <c r="C18989" s="93" t="s">
        <v>8458</v>
      </c>
      <c r="D18989" s="93" t="s">
        <v>1250</v>
      </c>
      <c r="E18989" s="94">
        <v>46496</v>
      </c>
      <c r="F18989" s="93"/>
      <c r="G18989" s="93"/>
      <c r="H18989" s="93"/>
      <c r="I18989" s="99"/>
      <c r="J18989" s="99"/>
      <c r="K18989" s="99"/>
      <c r="L18989" s="99"/>
      <c r="M18989" s="99"/>
      <c r="N18989" s="99"/>
      <c r="O18989" s="99"/>
      <c r="P18989" s="99"/>
      <c r="Q18989" s="99"/>
      <c r="R18989" s="99"/>
      <c r="S18989" s="99"/>
      <c r="T18989" s="99"/>
      <c r="U18989" s="99"/>
      <c r="V18989" s="99"/>
      <c r="W18989" s="99"/>
      <c r="X18989" s="99"/>
      <c r="Y18989" s="99"/>
      <c r="Z18989" s="99"/>
      <c r="AF18989" s="326"/>
    </row>
    <row r="18990" spans="1:32" x14ac:dyDescent="0.25">
      <c r="A18990" s="44" t="s">
        <v>9128</v>
      </c>
      <c r="B18990" s="44" t="s">
        <v>9024</v>
      </c>
      <c r="C18990" s="45">
        <v>231001</v>
      </c>
      <c r="D18990" s="45" t="s">
        <v>12340</v>
      </c>
      <c r="E18990" s="45" t="s">
        <v>2628</v>
      </c>
      <c r="AF18990" s="326"/>
    </row>
    <row r="18991" spans="1:32" x14ac:dyDescent="0.25">
      <c r="A18991" s="44" t="s">
        <v>9128</v>
      </c>
      <c r="B18991" s="44" t="s">
        <v>981</v>
      </c>
      <c r="C18991" s="45">
        <v>241202</v>
      </c>
      <c r="D18991" s="45" t="s">
        <v>12340</v>
      </c>
      <c r="E18991" s="45" t="s">
        <v>13570</v>
      </c>
      <c r="AF18991" s="326"/>
    </row>
    <row r="18992" spans="1:32" x14ac:dyDescent="0.25">
      <c r="A18992" s="44" t="s">
        <v>1593</v>
      </c>
      <c r="B18992" s="44" t="s">
        <v>8248</v>
      </c>
      <c r="C18992" s="45" t="s">
        <v>8249</v>
      </c>
      <c r="D18992" s="45" t="s">
        <v>12177</v>
      </c>
      <c r="E18992" s="45" t="s">
        <v>15074</v>
      </c>
      <c r="F18992" s="93"/>
      <c r="G18992" s="93"/>
      <c r="H18992" s="93"/>
      <c r="I18992" s="99"/>
      <c r="J18992" s="99"/>
      <c r="K18992" s="99"/>
      <c r="L18992" s="99"/>
      <c r="M18992" s="99"/>
      <c r="N18992" s="99"/>
      <c r="O18992" s="99"/>
      <c r="P18992" s="99"/>
      <c r="Q18992" s="99"/>
      <c r="R18992" s="99"/>
      <c r="S18992" s="99"/>
      <c r="T18992" s="99"/>
      <c r="U18992" s="99"/>
      <c r="V18992" s="99"/>
      <c r="W18992" s="99"/>
      <c r="X18992" s="99"/>
      <c r="Y18992" s="99"/>
      <c r="Z18992" s="99"/>
      <c r="AF18992" s="326"/>
    </row>
    <row r="18993" spans="1:32" x14ac:dyDescent="0.25">
      <c r="A18993" s="44" t="s">
        <v>1593</v>
      </c>
      <c r="B18993" s="44" t="s">
        <v>8248</v>
      </c>
      <c r="C18993" s="45" t="s">
        <v>8249</v>
      </c>
      <c r="D18993" s="93" t="s">
        <v>18817</v>
      </c>
      <c r="E18993" s="45" t="s">
        <v>18716</v>
      </c>
      <c r="F18993" s="379"/>
      <c r="G18993" s="379"/>
      <c r="H18993" s="379"/>
      <c r="I18993" s="380"/>
      <c r="J18993" s="380"/>
      <c r="K18993" s="380"/>
      <c r="L18993" s="380"/>
      <c r="M18993" s="380"/>
      <c r="N18993" s="380"/>
      <c r="O18993" s="380"/>
      <c r="P18993" s="380"/>
      <c r="Q18993" s="380"/>
      <c r="R18993" s="380"/>
      <c r="S18993" s="380"/>
      <c r="T18993" s="380"/>
      <c r="U18993" s="380"/>
      <c r="V18993" s="380"/>
      <c r="W18993" s="380"/>
      <c r="X18993" s="380"/>
      <c r="Y18993" s="380"/>
      <c r="Z18993" s="380"/>
      <c r="AA18993" s="380"/>
      <c r="AF18993" s="326"/>
    </row>
    <row r="18994" spans="1:32" x14ac:dyDescent="0.25">
      <c r="A18994" s="44" t="s">
        <v>1593</v>
      </c>
      <c r="B18994" s="44" t="s">
        <v>16434</v>
      </c>
      <c r="C18994" s="45" t="s">
        <v>15019</v>
      </c>
      <c r="D18994" s="93" t="s">
        <v>3876</v>
      </c>
      <c r="E18994" s="359">
        <f>DATE(2029,4,4)</f>
        <v>47212</v>
      </c>
      <c r="F18994" s="93"/>
      <c r="G18994" s="93"/>
      <c r="H18994" s="93"/>
      <c r="I18994" s="99"/>
      <c r="J18994" s="99"/>
      <c r="K18994" s="99"/>
      <c r="L18994" s="99"/>
      <c r="M18994" s="99"/>
      <c r="N18994" s="99"/>
      <c r="O18994" s="99"/>
      <c r="P18994" s="99"/>
      <c r="Q18994" s="99"/>
      <c r="R18994" s="99"/>
      <c r="S18994" s="99"/>
      <c r="T18994" s="99"/>
      <c r="U18994" s="99"/>
      <c r="V18994" s="99"/>
      <c r="W18994" s="99"/>
      <c r="X18994" s="99"/>
      <c r="Y18994" s="99"/>
      <c r="Z18994" s="99"/>
      <c r="AF18994" s="326"/>
    </row>
    <row r="18995" spans="1:32" x14ac:dyDescent="0.3">
      <c r="A18995" s="57" t="s">
        <v>18572</v>
      </c>
      <c r="B18995" s="57" t="s">
        <v>2254</v>
      </c>
      <c r="C18995" s="62">
        <v>24030</v>
      </c>
      <c r="D18995" s="93" t="s">
        <v>5007</v>
      </c>
      <c r="E18995" s="60">
        <v>46326</v>
      </c>
      <c r="F18995" s="379"/>
      <c r="G18995" s="379"/>
      <c r="H18995" s="379"/>
      <c r="I18995" s="380"/>
      <c r="J18995" s="380"/>
      <c r="K18995" s="380"/>
      <c r="L18995" s="380"/>
      <c r="M18995" s="380"/>
      <c r="N18995" s="380"/>
      <c r="O18995" s="380"/>
      <c r="P18995" s="380"/>
      <c r="Q18995" s="380"/>
      <c r="R18995" s="380"/>
      <c r="S18995" s="380"/>
      <c r="T18995" s="380"/>
      <c r="U18995" s="380"/>
      <c r="V18995" s="380"/>
      <c r="W18995" s="380"/>
      <c r="X18995" s="380"/>
      <c r="Y18995" s="380"/>
      <c r="Z18995" s="380"/>
      <c r="AA18995" s="380"/>
      <c r="AF18995" s="326"/>
    </row>
    <row r="18996" spans="1:32" x14ac:dyDescent="0.25">
      <c r="A18996" s="44" t="s">
        <v>19960</v>
      </c>
      <c r="B18996" s="44" t="s">
        <v>2433</v>
      </c>
      <c r="C18996" s="45">
        <v>250106</v>
      </c>
      <c r="D18996" s="45" t="s">
        <v>12340</v>
      </c>
      <c r="E18996" s="45" t="s">
        <v>12896</v>
      </c>
      <c r="AF18996" s="326"/>
    </row>
    <row r="18997" spans="1:32" x14ac:dyDescent="0.25">
      <c r="A18997" s="44" t="s">
        <v>19960</v>
      </c>
      <c r="B18997" s="44" t="s">
        <v>5447</v>
      </c>
      <c r="C18997" s="45">
        <v>230807</v>
      </c>
      <c r="D18997" s="45" t="s">
        <v>12340</v>
      </c>
      <c r="E18997" s="45" t="s">
        <v>8966</v>
      </c>
      <c r="AF18997" s="326"/>
    </row>
    <row r="18998" spans="1:32" x14ac:dyDescent="0.25">
      <c r="A18998" s="57" t="s">
        <v>3847</v>
      </c>
      <c r="B18998" s="92" t="s">
        <v>3862</v>
      </c>
      <c r="C18998" s="93" t="s">
        <v>3860</v>
      </c>
      <c r="D18998" s="93" t="s">
        <v>3861</v>
      </c>
      <c r="E18998" s="94">
        <v>46203</v>
      </c>
      <c r="F18998" s="93"/>
      <c r="G18998" s="93"/>
      <c r="H18998" s="93"/>
      <c r="I18998" s="99"/>
      <c r="J18998" s="99"/>
      <c r="K18998" s="99"/>
      <c r="L18998" s="44"/>
      <c r="M18998" s="44"/>
      <c r="N18998" s="99"/>
      <c r="O18998" s="99"/>
      <c r="P18998" s="99"/>
      <c r="Q18998" s="99"/>
      <c r="R18998" s="99"/>
      <c r="S18998" s="99"/>
      <c r="T18998" s="99"/>
      <c r="U18998" s="99"/>
      <c r="V18998" s="99"/>
      <c r="W18998" s="99"/>
      <c r="X18998" s="99"/>
      <c r="Y18998" s="99"/>
      <c r="Z18998" s="99"/>
      <c r="AA18998" s="380"/>
      <c r="AF18998" s="326"/>
    </row>
    <row r="18999" spans="1:32" x14ac:dyDescent="0.25">
      <c r="A18999" s="44" t="s">
        <v>3847</v>
      </c>
      <c r="B18999" s="44" t="s">
        <v>13145</v>
      </c>
      <c r="C18999" s="45">
        <v>20.25</v>
      </c>
      <c r="D18999" s="45" t="s">
        <v>13565</v>
      </c>
      <c r="E18999" s="46">
        <v>47664</v>
      </c>
      <c r="F18999" s="45"/>
      <c r="G18999" s="93"/>
      <c r="H18999" s="93"/>
      <c r="I18999" s="99"/>
      <c r="J18999" s="99"/>
      <c r="K18999" s="99"/>
      <c r="L18999" s="99"/>
      <c r="M18999" s="99"/>
      <c r="N18999" s="99"/>
      <c r="O18999" s="99"/>
      <c r="P18999" s="99"/>
      <c r="Q18999" s="99"/>
      <c r="R18999" s="99"/>
      <c r="S18999" s="99"/>
      <c r="T18999" s="99"/>
      <c r="U18999" s="99"/>
      <c r="V18999" s="99"/>
      <c r="W18999" s="99"/>
      <c r="X18999" s="99"/>
      <c r="Y18999" s="99"/>
      <c r="Z18999" s="99"/>
      <c r="AF18999" s="326"/>
    </row>
    <row r="19000" spans="1:32" x14ac:dyDescent="0.25">
      <c r="A19000" s="86" t="s">
        <v>3847</v>
      </c>
      <c r="B19000" s="44" t="s">
        <v>17385</v>
      </c>
      <c r="C19000" s="45">
        <v>44.26</v>
      </c>
      <c r="D19000" s="45" t="s">
        <v>13565</v>
      </c>
      <c r="E19000" s="46">
        <v>47787</v>
      </c>
      <c r="F19000" s="45"/>
      <c r="G19000" s="93"/>
      <c r="H19000" s="93"/>
      <c r="I19000" s="99"/>
      <c r="J19000" s="99"/>
      <c r="K19000" s="99"/>
      <c r="L19000" s="99"/>
      <c r="M19000" s="99"/>
      <c r="N19000" s="99"/>
      <c r="O19000" s="99"/>
      <c r="P19000" s="99"/>
      <c r="Q19000" s="99"/>
      <c r="R19000" s="99"/>
      <c r="S19000" s="99"/>
      <c r="T19000" s="99"/>
      <c r="U19000" s="99"/>
      <c r="V19000" s="99"/>
      <c r="W19000" s="99"/>
      <c r="X19000" s="99"/>
      <c r="Y19000" s="99"/>
      <c r="Z19000" s="99"/>
      <c r="AF19000" s="326"/>
    </row>
    <row r="19001" spans="1:32" x14ac:dyDescent="0.3">
      <c r="A19001" s="372" t="s">
        <v>12536</v>
      </c>
      <c r="B19001" s="372" t="s">
        <v>12354</v>
      </c>
      <c r="C19001" s="125" t="s">
        <v>12187</v>
      </c>
      <c r="D19001" s="32" t="s">
        <v>20621</v>
      </c>
      <c r="E19001" s="125" t="s">
        <v>5239</v>
      </c>
      <c r="F19001" s="125" t="s">
        <v>1236</v>
      </c>
      <c r="G19001" s="125" t="s">
        <v>1237</v>
      </c>
      <c r="AF19001" s="326"/>
    </row>
    <row r="19002" spans="1:32" x14ac:dyDescent="0.25">
      <c r="A19002" s="44" t="s">
        <v>19961</v>
      </c>
      <c r="B19002" s="44" t="s">
        <v>5460</v>
      </c>
      <c r="C19002" s="45">
        <v>251003</v>
      </c>
      <c r="D19002" s="45" t="s">
        <v>12340</v>
      </c>
      <c r="E19002" s="45" t="s">
        <v>12119</v>
      </c>
      <c r="AF19002" s="326"/>
    </row>
    <row r="19003" spans="1:32" x14ac:dyDescent="0.25">
      <c r="A19003" s="44" t="s">
        <v>19962</v>
      </c>
      <c r="B19003" s="44" t="s">
        <v>973</v>
      </c>
      <c r="C19003" s="45">
        <v>260101</v>
      </c>
      <c r="D19003" s="45" t="s">
        <v>12340</v>
      </c>
      <c r="E19003" s="45" t="s">
        <v>8976</v>
      </c>
      <c r="AF19003" s="326"/>
    </row>
    <row r="19004" spans="1:32" x14ac:dyDescent="0.25">
      <c r="A19004" s="44" t="s">
        <v>13527</v>
      </c>
      <c r="B19004" s="44" t="s">
        <v>13110</v>
      </c>
      <c r="C19004" s="45">
        <v>12.25</v>
      </c>
      <c r="D19004" s="45" t="s">
        <v>13565</v>
      </c>
      <c r="E19004" s="46">
        <v>47664</v>
      </c>
      <c r="F19004" s="45"/>
      <c r="G19004" s="93"/>
      <c r="H19004" s="93"/>
      <c r="I19004" s="99"/>
      <c r="J19004" s="99"/>
      <c r="K19004" s="99"/>
      <c r="L19004" s="99"/>
      <c r="M19004" s="99"/>
      <c r="N19004" s="99"/>
      <c r="O19004" s="99"/>
      <c r="P19004" s="99"/>
      <c r="Q19004" s="99"/>
      <c r="R19004" s="99"/>
      <c r="S19004" s="99"/>
      <c r="T19004" s="99"/>
      <c r="U19004" s="99"/>
      <c r="V19004" s="99"/>
      <c r="W19004" s="99"/>
      <c r="X19004" s="99"/>
      <c r="Y19004" s="99"/>
      <c r="Z19004" s="99"/>
      <c r="AF19004" s="326"/>
    </row>
    <row r="19005" spans="1:32" x14ac:dyDescent="0.25">
      <c r="A19005" s="44" t="s">
        <v>19963</v>
      </c>
      <c r="B19005" s="44" t="s">
        <v>3159</v>
      </c>
      <c r="C19005" s="45">
        <v>230903</v>
      </c>
      <c r="D19005" s="45" t="s">
        <v>12340</v>
      </c>
      <c r="E19005" s="45" t="s">
        <v>8524</v>
      </c>
      <c r="AF19005" s="326"/>
    </row>
    <row r="19006" spans="1:32" x14ac:dyDescent="0.25">
      <c r="A19006" s="44" t="s">
        <v>14770</v>
      </c>
      <c r="B19006" s="44" t="s">
        <v>14650</v>
      </c>
      <c r="C19006" s="45">
        <v>27.25</v>
      </c>
      <c r="D19006" s="45" t="s">
        <v>13565</v>
      </c>
      <c r="E19006" s="46">
        <v>47664</v>
      </c>
      <c r="F19006" s="45"/>
      <c r="G19006" s="93"/>
      <c r="H19006" s="93"/>
      <c r="I19006" s="99"/>
      <c r="J19006" s="99"/>
      <c r="K19006" s="99"/>
      <c r="L19006" s="99"/>
      <c r="M19006" s="99"/>
      <c r="N19006" s="99"/>
      <c r="O19006" s="99"/>
      <c r="P19006" s="99"/>
      <c r="Q19006" s="99"/>
      <c r="R19006" s="99"/>
      <c r="S19006" s="99"/>
      <c r="T19006" s="99"/>
      <c r="U19006" s="99"/>
      <c r="V19006" s="99"/>
      <c r="W19006" s="99"/>
      <c r="X19006" s="99"/>
      <c r="Y19006" s="99"/>
      <c r="Z19006" s="99"/>
      <c r="AF19006" s="326"/>
    </row>
    <row r="19007" spans="1:32" x14ac:dyDescent="0.25">
      <c r="A19007" s="44" t="s">
        <v>13528</v>
      </c>
      <c r="B19007" s="44" t="s">
        <v>13121</v>
      </c>
      <c r="C19007" s="45">
        <v>39.25</v>
      </c>
      <c r="D19007" s="45" t="s">
        <v>13565</v>
      </c>
      <c r="E19007" s="46">
        <v>47514</v>
      </c>
      <c r="F19007" s="45"/>
      <c r="G19007" s="93"/>
      <c r="H19007" s="93"/>
      <c r="I19007" s="99"/>
      <c r="J19007" s="99"/>
      <c r="K19007" s="99"/>
      <c r="L19007" s="99"/>
      <c r="M19007" s="99"/>
      <c r="N19007" s="99"/>
      <c r="O19007" s="99"/>
      <c r="P19007" s="99"/>
      <c r="Q19007" s="99"/>
      <c r="R19007" s="99"/>
      <c r="S19007" s="99"/>
      <c r="T19007" s="99"/>
      <c r="U19007" s="99"/>
      <c r="V19007" s="99"/>
      <c r="W19007" s="99"/>
      <c r="X19007" s="99"/>
      <c r="Y19007" s="99"/>
      <c r="Z19007" s="99"/>
      <c r="AF19007" s="326"/>
    </row>
    <row r="19008" spans="1:32" x14ac:dyDescent="0.3">
      <c r="A19008" s="372" t="s">
        <v>20231</v>
      </c>
      <c r="B19008" s="372" t="s">
        <v>1225</v>
      </c>
      <c r="C19008" s="125" t="s">
        <v>20256</v>
      </c>
      <c r="D19008" s="32" t="s">
        <v>20621</v>
      </c>
      <c r="E19008" s="125" t="s">
        <v>8976</v>
      </c>
      <c r="F19008" s="125" t="s">
        <v>1237</v>
      </c>
      <c r="G19008" s="125" t="s">
        <v>1236</v>
      </c>
      <c r="AF19008" s="326"/>
    </row>
    <row r="19009" spans="1:32" x14ac:dyDescent="0.25">
      <c r="A19009" s="44" t="s">
        <v>5851</v>
      </c>
      <c r="B19009" s="44" t="s">
        <v>20387</v>
      </c>
      <c r="C19009" s="45" t="s">
        <v>5847</v>
      </c>
      <c r="D19009" s="32" t="s">
        <v>12570</v>
      </c>
      <c r="E19009" s="46">
        <v>46265</v>
      </c>
      <c r="AF19009" s="326"/>
    </row>
    <row r="19010" spans="1:32" x14ac:dyDescent="0.3">
      <c r="A19010" s="372" t="s">
        <v>8781</v>
      </c>
      <c r="B19010" s="372" t="s">
        <v>1209</v>
      </c>
      <c r="C19010" s="125" t="s">
        <v>8691</v>
      </c>
      <c r="D19010" s="32" t="s">
        <v>20621</v>
      </c>
      <c r="E19010" s="125" t="s">
        <v>8524</v>
      </c>
      <c r="F19010" s="125" t="s">
        <v>1236</v>
      </c>
      <c r="G19010" s="125" t="s">
        <v>1237</v>
      </c>
      <c r="AF19010" s="326"/>
    </row>
    <row r="19011" spans="1:32" x14ac:dyDescent="0.25">
      <c r="A19011" s="44" t="s">
        <v>9778</v>
      </c>
      <c r="B19011" s="44" t="s">
        <v>15915</v>
      </c>
      <c r="C19011" s="45" t="s">
        <v>9996</v>
      </c>
      <c r="D19011" s="93" t="s">
        <v>3876</v>
      </c>
      <c r="E19011" s="359">
        <f>DATE(2026,8,15)</f>
        <v>46249</v>
      </c>
      <c r="F19011" s="93"/>
      <c r="G19011" s="93"/>
      <c r="H19011" s="93"/>
      <c r="I19011" s="99"/>
      <c r="J19011" s="99"/>
      <c r="K19011" s="99"/>
      <c r="L19011" s="99"/>
      <c r="M19011" s="99"/>
      <c r="N19011" s="99"/>
      <c r="O19011" s="99"/>
      <c r="P19011" s="99"/>
      <c r="Q19011" s="99"/>
      <c r="R19011" s="99"/>
      <c r="S19011" s="99"/>
      <c r="T19011" s="99"/>
      <c r="U19011" s="99"/>
      <c r="V19011" s="99"/>
      <c r="W19011" s="99"/>
      <c r="X19011" s="99"/>
      <c r="Y19011" s="99"/>
      <c r="Z19011" s="99"/>
      <c r="AA19011" s="380"/>
      <c r="AF19011" s="326"/>
    </row>
    <row r="19012" spans="1:32" x14ac:dyDescent="0.25">
      <c r="A19012" s="44" t="s">
        <v>9779</v>
      </c>
      <c r="B19012" s="44" t="s">
        <v>15902</v>
      </c>
      <c r="C19012" s="45" t="s">
        <v>5430</v>
      </c>
      <c r="D19012" s="93" t="s">
        <v>3876</v>
      </c>
      <c r="E19012" s="359">
        <f>DATE(2026,12,20)</f>
        <v>46376</v>
      </c>
      <c r="F19012" s="93"/>
      <c r="G19012" s="93"/>
      <c r="H19012" s="93"/>
      <c r="I19012" s="99"/>
      <c r="J19012" s="99"/>
      <c r="K19012" s="99"/>
      <c r="L19012" s="99"/>
      <c r="M19012" s="99"/>
      <c r="N19012" s="99"/>
      <c r="O19012" s="99"/>
      <c r="P19012" s="99"/>
      <c r="Q19012" s="99"/>
      <c r="R19012" s="99"/>
      <c r="S19012" s="99"/>
      <c r="T19012" s="99"/>
      <c r="U19012" s="99"/>
      <c r="V19012" s="99"/>
      <c r="W19012" s="99"/>
      <c r="X19012" s="99"/>
      <c r="Y19012" s="99"/>
      <c r="Z19012" s="99"/>
      <c r="AA19012" s="380"/>
      <c r="AF19012" s="326"/>
    </row>
    <row r="19013" spans="1:32" x14ac:dyDescent="0.25">
      <c r="A19013" s="44" t="s">
        <v>19964</v>
      </c>
      <c r="B19013" s="44" t="s">
        <v>210</v>
      </c>
      <c r="C19013" s="45">
        <v>241001</v>
      </c>
      <c r="D19013" s="45" t="s">
        <v>12340</v>
      </c>
      <c r="E19013" s="45" t="s">
        <v>5650</v>
      </c>
      <c r="AF19013" s="326"/>
    </row>
    <row r="19014" spans="1:32" x14ac:dyDescent="0.25">
      <c r="A19014" s="44" t="s">
        <v>10545</v>
      </c>
      <c r="B19014" s="44" t="s">
        <v>16435</v>
      </c>
      <c r="C19014" s="45" t="s">
        <v>10621</v>
      </c>
      <c r="D19014" s="93" t="s">
        <v>3876</v>
      </c>
      <c r="E19014" s="359">
        <f>DATE(2028,2,27)</f>
        <v>46810</v>
      </c>
      <c r="F19014" s="93"/>
      <c r="G19014" s="93"/>
      <c r="H19014" s="93"/>
      <c r="I19014" s="99"/>
      <c r="J19014" s="99"/>
      <c r="K19014" s="99"/>
      <c r="L19014" s="99"/>
      <c r="M19014" s="99"/>
      <c r="N19014" s="99"/>
      <c r="O19014" s="99"/>
      <c r="P19014" s="99"/>
      <c r="Q19014" s="99"/>
      <c r="R19014" s="99"/>
      <c r="S19014" s="99"/>
      <c r="T19014" s="99"/>
      <c r="U19014" s="99"/>
      <c r="V19014" s="99"/>
      <c r="W19014" s="99"/>
      <c r="X19014" s="99"/>
      <c r="Y19014" s="99"/>
      <c r="Z19014" s="99"/>
      <c r="AF19014" s="326"/>
    </row>
    <row r="19015" spans="1:32" x14ac:dyDescent="0.25">
      <c r="A19015" s="44" t="s">
        <v>19965</v>
      </c>
      <c r="B19015" s="44" t="s">
        <v>2433</v>
      </c>
      <c r="C19015" s="45">
        <v>230105</v>
      </c>
      <c r="D19015" s="45" t="s">
        <v>12340</v>
      </c>
      <c r="E19015" s="45" t="s">
        <v>5580</v>
      </c>
      <c r="AF19015" s="326"/>
    </row>
    <row r="19016" spans="1:32" x14ac:dyDescent="0.25">
      <c r="A19016" s="44" t="s">
        <v>19965</v>
      </c>
      <c r="B19016" s="44" t="s">
        <v>7650</v>
      </c>
      <c r="C19016" s="45">
        <v>230504</v>
      </c>
      <c r="D19016" s="45" t="s">
        <v>12340</v>
      </c>
      <c r="E19016" s="45" t="s">
        <v>7651</v>
      </c>
      <c r="AF19016" s="326"/>
    </row>
    <row r="19017" spans="1:32" x14ac:dyDescent="0.25">
      <c r="A19017" s="44" t="s">
        <v>5753</v>
      </c>
      <c r="B19017" s="44" t="s">
        <v>16911</v>
      </c>
      <c r="C19017" s="45">
        <v>250902</v>
      </c>
      <c r="D19017" s="45" t="s">
        <v>12340</v>
      </c>
      <c r="E19017" s="45" t="s">
        <v>5246</v>
      </c>
      <c r="AF19017" s="326"/>
    </row>
    <row r="19018" spans="1:32" x14ac:dyDescent="0.25">
      <c r="A19018" s="44" t="s">
        <v>15836</v>
      </c>
      <c r="B19018" s="44" t="s">
        <v>2610</v>
      </c>
      <c r="C19018" s="45" t="s">
        <v>15837</v>
      </c>
      <c r="D19018" s="46" t="s">
        <v>13037</v>
      </c>
      <c r="E19018" s="46">
        <v>46162</v>
      </c>
      <c r="AF19018" s="326"/>
    </row>
    <row r="19019" spans="1:32" x14ac:dyDescent="0.25">
      <c r="A19019" s="44" t="s">
        <v>15836</v>
      </c>
      <c r="B19019" s="44" t="s">
        <v>2610</v>
      </c>
      <c r="C19019" s="45" t="s">
        <v>15837</v>
      </c>
      <c r="D19019" s="46" t="s">
        <v>13037</v>
      </c>
      <c r="E19019" s="46">
        <v>46162</v>
      </c>
      <c r="AF19019" s="326"/>
    </row>
    <row r="19020" spans="1:32" x14ac:dyDescent="0.25">
      <c r="A19020" s="44" t="s">
        <v>14771</v>
      </c>
      <c r="B19020" s="44" t="s">
        <v>13111</v>
      </c>
      <c r="C19020" s="45">
        <v>33.25</v>
      </c>
      <c r="D19020" s="45" t="s">
        <v>13565</v>
      </c>
      <c r="E19020" s="46">
        <v>47664</v>
      </c>
      <c r="F19020" s="45"/>
      <c r="G19020" s="93"/>
      <c r="H19020" s="93"/>
      <c r="I19020" s="99"/>
      <c r="J19020" s="99"/>
      <c r="K19020" s="99"/>
      <c r="L19020" s="99"/>
      <c r="M19020" s="99"/>
      <c r="N19020" s="99"/>
      <c r="O19020" s="99"/>
      <c r="P19020" s="99"/>
      <c r="Q19020" s="99"/>
      <c r="R19020" s="99"/>
      <c r="S19020" s="99"/>
      <c r="T19020" s="99"/>
      <c r="U19020" s="99"/>
      <c r="V19020" s="99"/>
      <c r="W19020" s="99"/>
      <c r="X19020" s="99"/>
      <c r="Y19020" s="99"/>
      <c r="Z19020" s="99"/>
      <c r="AF19020" s="326"/>
    </row>
    <row r="19021" spans="1:32" x14ac:dyDescent="0.25">
      <c r="A19021" s="44" t="s">
        <v>1915</v>
      </c>
      <c r="B19021" s="44" t="s">
        <v>20342</v>
      </c>
      <c r="C19021" s="45" t="s">
        <v>10493</v>
      </c>
      <c r="D19021" s="32" t="s">
        <v>12570</v>
      </c>
      <c r="E19021" s="46">
        <v>46387</v>
      </c>
      <c r="AF19021" s="326"/>
    </row>
    <row r="19022" spans="1:32" x14ac:dyDescent="0.25">
      <c r="A19022" s="44" t="s">
        <v>5754</v>
      </c>
      <c r="B19022" s="44" t="s">
        <v>981</v>
      </c>
      <c r="C19022" s="45">
        <v>241202</v>
      </c>
      <c r="D19022" s="45" t="s">
        <v>12340</v>
      </c>
      <c r="E19022" s="45" t="s">
        <v>13570</v>
      </c>
      <c r="AF19022" s="326"/>
    </row>
    <row r="19023" spans="1:32" x14ac:dyDescent="0.3">
      <c r="A19023" s="372" t="s">
        <v>14389</v>
      </c>
      <c r="B19023" s="372" t="s">
        <v>16724</v>
      </c>
      <c r="C19023" s="125" t="s">
        <v>14353</v>
      </c>
      <c r="D19023" s="32" t="s">
        <v>20621</v>
      </c>
      <c r="E19023" s="125" t="s">
        <v>13567</v>
      </c>
      <c r="F19023" s="125" t="s">
        <v>1237</v>
      </c>
      <c r="G19023" s="125" t="s">
        <v>1237</v>
      </c>
      <c r="AF19023" s="326"/>
    </row>
    <row r="19024" spans="1:32" x14ac:dyDescent="0.25">
      <c r="A19024" s="44" t="s">
        <v>16436</v>
      </c>
      <c r="B19024" s="44" t="s">
        <v>16437</v>
      </c>
      <c r="C19024" s="45" t="s">
        <v>16438</v>
      </c>
      <c r="D19024" s="93" t="s">
        <v>3876</v>
      </c>
      <c r="E19024" s="359">
        <f>DATE(2029,7,7)</f>
        <v>47306</v>
      </c>
      <c r="F19024" s="93"/>
      <c r="G19024" s="93"/>
      <c r="H19024" s="93"/>
      <c r="I19024" s="99"/>
      <c r="J19024" s="99"/>
      <c r="K19024" s="99"/>
      <c r="L19024" s="99"/>
      <c r="M19024" s="99"/>
      <c r="N19024" s="99"/>
      <c r="O19024" s="99"/>
      <c r="P19024" s="99"/>
      <c r="Q19024" s="99"/>
      <c r="R19024" s="99"/>
      <c r="S19024" s="99"/>
      <c r="T19024" s="99"/>
      <c r="U19024" s="99"/>
      <c r="V19024" s="99"/>
      <c r="W19024" s="99"/>
      <c r="X19024" s="99"/>
      <c r="Y19024" s="99"/>
      <c r="Z19024" s="99"/>
      <c r="AF19024" s="326"/>
    </row>
    <row r="19025" spans="1:32" x14ac:dyDescent="0.25">
      <c r="A19025" s="44" t="s">
        <v>15020</v>
      </c>
      <c r="B19025" s="44" t="s">
        <v>16439</v>
      </c>
      <c r="C19025" s="45" t="s">
        <v>15021</v>
      </c>
      <c r="D19025" s="93" t="s">
        <v>3876</v>
      </c>
      <c r="E19025" s="359">
        <f>DATE(2029,5,19)</f>
        <v>47257</v>
      </c>
      <c r="F19025" s="93"/>
      <c r="G19025" s="93"/>
      <c r="H19025" s="93"/>
      <c r="I19025" s="99"/>
      <c r="J19025" s="99"/>
      <c r="K19025" s="99"/>
      <c r="L19025" s="99"/>
      <c r="M19025" s="99"/>
      <c r="N19025" s="99"/>
      <c r="O19025" s="99"/>
      <c r="P19025" s="99"/>
      <c r="Q19025" s="99"/>
      <c r="R19025" s="99"/>
      <c r="S19025" s="99"/>
      <c r="T19025" s="99"/>
      <c r="U19025" s="99"/>
      <c r="V19025" s="99"/>
      <c r="W19025" s="99"/>
      <c r="X19025" s="99"/>
      <c r="Y19025" s="99"/>
      <c r="Z19025" s="99"/>
      <c r="AF19025" s="326"/>
    </row>
    <row r="19026" spans="1:32" x14ac:dyDescent="0.25">
      <c r="A19026" s="44" t="s">
        <v>19966</v>
      </c>
      <c r="B19026" s="44" t="s">
        <v>8377</v>
      </c>
      <c r="C19026" s="45">
        <v>230505</v>
      </c>
      <c r="D19026" s="45" t="s">
        <v>12340</v>
      </c>
      <c r="E19026" s="45" t="s">
        <v>7651</v>
      </c>
      <c r="AF19026" s="326"/>
    </row>
    <row r="19027" spans="1:32" x14ac:dyDescent="0.25">
      <c r="A19027" s="44" t="s">
        <v>19966</v>
      </c>
      <c r="B19027" s="44" t="s">
        <v>5639</v>
      </c>
      <c r="C19027" s="45">
        <v>23010401</v>
      </c>
      <c r="D19027" s="45" t="s">
        <v>12340</v>
      </c>
      <c r="E19027" s="45" t="s">
        <v>5640</v>
      </c>
      <c r="AF19027" s="326"/>
    </row>
    <row r="19028" spans="1:32" x14ac:dyDescent="0.25">
      <c r="A19028" s="44" t="s">
        <v>19966</v>
      </c>
      <c r="B19028" s="44" t="s">
        <v>978</v>
      </c>
      <c r="C19028" s="45">
        <v>230703</v>
      </c>
      <c r="D19028" s="45" t="s">
        <v>12340</v>
      </c>
      <c r="E19028" s="45" t="s">
        <v>4375</v>
      </c>
      <c r="AF19028" s="326"/>
    </row>
    <row r="19029" spans="1:32" x14ac:dyDescent="0.25">
      <c r="A19029" s="44" t="s">
        <v>10369</v>
      </c>
      <c r="B19029" s="92" t="s">
        <v>10390</v>
      </c>
      <c r="C19029" s="371" t="s">
        <v>10122</v>
      </c>
      <c r="D19029" s="146" t="s">
        <v>10389</v>
      </c>
      <c r="E19029" s="107">
        <v>45838</v>
      </c>
      <c r="F19029" s="93"/>
      <c r="G19029" s="93"/>
      <c r="H19029" s="93"/>
      <c r="I19029" s="99"/>
      <c r="J19029" s="99"/>
      <c r="K19029" s="99"/>
      <c r="L19029" s="44"/>
      <c r="M19029" s="44"/>
      <c r="N19029" s="99"/>
      <c r="O19029" s="99"/>
      <c r="P19029" s="99"/>
      <c r="Q19029" s="99"/>
      <c r="R19029" s="99"/>
      <c r="S19029" s="99"/>
      <c r="T19029" s="99"/>
      <c r="U19029" s="99"/>
      <c r="V19029" s="99"/>
      <c r="W19029" s="99"/>
      <c r="X19029" s="99"/>
      <c r="Y19029" s="99"/>
      <c r="Z19029" s="99"/>
      <c r="AF19029" s="326"/>
    </row>
    <row r="19030" spans="1:32" x14ac:dyDescent="0.25">
      <c r="A19030" s="44" t="s">
        <v>1590</v>
      </c>
      <c r="B19030" s="44" t="s">
        <v>1625</v>
      </c>
      <c r="C19030" s="45" t="s">
        <v>12936</v>
      </c>
      <c r="D19030" s="45" t="s">
        <v>12177</v>
      </c>
      <c r="E19030" s="45" t="s">
        <v>5075</v>
      </c>
      <c r="F19030" s="93"/>
      <c r="G19030" s="93"/>
      <c r="H19030" s="93"/>
      <c r="I19030" s="99"/>
      <c r="J19030" s="99"/>
      <c r="K19030" s="99"/>
      <c r="L19030" s="99"/>
      <c r="M19030" s="99"/>
      <c r="N19030" s="99"/>
      <c r="O19030" s="99"/>
      <c r="P19030" s="99"/>
      <c r="Q19030" s="99"/>
      <c r="R19030" s="99"/>
      <c r="S19030" s="99"/>
      <c r="T19030" s="99"/>
      <c r="U19030" s="99"/>
      <c r="V19030" s="99"/>
      <c r="W19030" s="99"/>
      <c r="X19030" s="99"/>
      <c r="Y19030" s="99"/>
      <c r="Z19030" s="99"/>
      <c r="AF19030" s="326"/>
    </row>
    <row r="19031" spans="1:32" x14ac:dyDescent="0.25">
      <c r="A19031" s="44" t="s">
        <v>1590</v>
      </c>
      <c r="B19031" s="44" t="s">
        <v>1625</v>
      </c>
      <c r="C19031" s="45" t="s">
        <v>12936</v>
      </c>
      <c r="D19031" s="93" t="s">
        <v>18817</v>
      </c>
      <c r="E19031" s="45" t="s">
        <v>5075</v>
      </c>
      <c r="F19031" s="379"/>
      <c r="G19031" s="379"/>
      <c r="H19031" s="379"/>
      <c r="I19031" s="380"/>
      <c r="J19031" s="380"/>
      <c r="K19031" s="380"/>
      <c r="L19031" s="380"/>
      <c r="M19031" s="380"/>
      <c r="N19031" s="380"/>
      <c r="O19031" s="380"/>
      <c r="P19031" s="380"/>
      <c r="Q19031" s="380"/>
      <c r="R19031" s="380"/>
      <c r="S19031" s="380"/>
      <c r="T19031" s="380"/>
      <c r="U19031" s="380"/>
      <c r="V19031" s="380"/>
      <c r="W19031" s="380"/>
      <c r="X19031" s="380"/>
      <c r="Y19031" s="380"/>
      <c r="Z19031" s="380"/>
      <c r="AA19031" s="380"/>
      <c r="AF19031" s="326"/>
    </row>
    <row r="19032" spans="1:32" x14ac:dyDescent="0.25">
      <c r="A19032" s="44" t="s">
        <v>1590</v>
      </c>
      <c r="B19032" s="44" t="s">
        <v>1625</v>
      </c>
      <c r="C19032" s="45">
        <v>158961</v>
      </c>
      <c r="D19032" s="45" t="s">
        <v>10697</v>
      </c>
      <c r="E19032" s="46">
        <v>48182</v>
      </c>
      <c r="F19032" s="93"/>
      <c r="G19032" s="93"/>
      <c r="H19032" s="93"/>
      <c r="I19032" s="99"/>
      <c r="J19032" s="99"/>
      <c r="K19032" s="99"/>
      <c r="L19032" s="44"/>
      <c r="M19032" s="44"/>
      <c r="N19032" s="99"/>
      <c r="O19032" s="99"/>
      <c r="P19032" s="99"/>
      <c r="Q19032" s="99"/>
      <c r="R19032" s="99"/>
      <c r="S19032" s="99"/>
      <c r="T19032" s="99"/>
      <c r="U19032" s="99"/>
      <c r="V19032" s="99"/>
      <c r="W19032" s="99"/>
      <c r="X19032" s="99"/>
      <c r="Y19032" s="99"/>
      <c r="Z19032" s="99"/>
      <c r="AF19032" s="326"/>
    </row>
    <row r="19033" spans="1:32" x14ac:dyDescent="0.25">
      <c r="A19033" s="44" t="s">
        <v>8040</v>
      </c>
      <c r="B19033" s="44" t="s">
        <v>3275</v>
      </c>
      <c r="C19033" s="45" t="s">
        <v>8041</v>
      </c>
      <c r="D19033" s="45" t="s">
        <v>12177</v>
      </c>
      <c r="E19033" s="45" t="s">
        <v>8524</v>
      </c>
      <c r="F19033" s="93"/>
      <c r="G19033" s="93"/>
      <c r="H19033" s="93"/>
      <c r="I19033" s="99"/>
      <c r="J19033" s="99"/>
      <c r="K19033" s="99"/>
      <c r="L19033" s="99"/>
      <c r="M19033" s="99"/>
      <c r="N19033" s="99"/>
      <c r="O19033" s="99"/>
      <c r="P19033" s="99"/>
      <c r="Q19033" s="99"/>
      <c r="R19033" s="99"/>
      <c r="S19033" s="99"/>
      <c r="T19033" s="99"/>
      <c r="U19033" s="99"/>
      <c r="V19033" s="99"/>
      <c r="W19033" s="99"/>
      <c r="X19033" s="99"/>
      <c r="Y19033" s="99"/>
      <c r="Z19033" s="99"/>
      <c r="AF19033" s="326"/>
    </row>
    <row r="19034" spans="1:32" x14ac:dyDescent="0.25">
      <c r="A19034" s="44" t="s">
        <v>8040</v>
      </c>
      <c r="B19034" s="44" t="s">
        <v>3275</v>
      </c>
      <c r="C19034" s="45" t="s">
        <v>8041</v>
      </c>
      <c r="D19034" s="93" t="s">
        <v>18817</v>
      </c>
      <c r="E19034" s="45" t="s">
        <v>8524</v>
      </c>
      <c r="F19034" s="379"/>
      <c r="G19034" s="379"/>
      <c r="H19034" s="379"/>
      <c r="I19034" s="380"/>
      <c r="J19034" s="380"/>
      <c r="K19034" s="380"/>
      <c r="L19034" s="380"/>
      <c r="M19034" s="380"/>
      <c r="N19034" s="380"/>
      <c r="O19034" s="380"/>
      <c r="P19034" s="380"/>
      <c r="Q19034" s="380"/>
      <c r="R19034" s="380"/>
      <c r="S19034" s="380"/>
      <c r="T19034" s="380"/>
      <c r="U19034" s="380"/>
      <c r="V19034" s="380"/>
      <c r="W19034" s="380"/>
      <c r="X19034" s="380"/>
      <c r="Y19034" s="380"/>
      <c r="Z19034" s="380"/>
      <c r="AA19034" s="380"/>
      <c r="AF19034" s="326"/>
    </row>
    <row r="19035" spans="1:32" x14ac:dyDescent="0.25">
      <c r="A19035" s="44" t="s">
        <v>8040</v>
      </c>
      <c r="B19035" s="44" t="s">
        <v>3275</v>
      </c>
      <c r="C19035" s="45" t="s">
        <v>8041</v>
      </c>
      <c r="D19035" s="45" t="s">
        <v>10697</v>
      </c>
      <c r="E19035" s="45" t="s">
        <v>5072</v>
      </c>
      <c r="F19035" s="93"/>
      <c r="G19035" s="93"/>
      <c r="H19035" s="93"/>
      <c r="I19035" s="99"/>
      <c r="J19035" s="99"/>
      <c r="K19035" s="99"/>
      <c r="L19035" s="44"/>
      <c r="M19035" s="44"/>
      <c r="N19035" s="99"/>
      <c r="O19035" s="99"/>
      <c r="P19035" s="99"/>
      <c r="Q19035" s="99"/>
      <c r="R19035" s="99"/>
      <c r="S19035" s="99"/>
      <c r="T19035" s="99"/>
      <c r="U19035" s="99"/>
      <c r="V19035" s="99"/>
      <c r="W19035" s="99"/>
      <c r="X19035" s="99"/>
      <c r="Y19035" s="99"/>
      <c r="Z19035" s="99"/>
      <c r="AF19035" s="326"/>
    </row>
    <row r="19036" spans="1:32" x14ac:dyDescent="0.3">
      <c r="A19036" s="372" t="s">
        <v>13965</v>
      </c>
      <c r="B19036" s="372" t="s">
        <v>13870</v>
      </c>
      <c r="C19036" s="125" t="s">
        <v>13871</v>
      </c>
      <c r="D19036" s="32" t="s">
        <v>20621</v>
      </c>
      <c r="E19036" s="125" t="s">
        <v>5650</v>
      </c>
      <c r="F19036" s="125" t="s">
        <v>1236</v>
      </c>
      <c r="G19036" s="125" t="s">
        <v>1237</v>
      </c>
      <c r="AF19036" s="326"/>
    </row>
    <row r="19037" spans="1:32" x14ac:dyDescent="0.3">
      <c r="A19037" s="372" t="s">
        <v>13965</v>
      </c>
      <c r="B19037" s="372" t="s">
        <v>16874</v>
      </c>
      <c r="C19037" s="125" t="s">
        <v>13872</v>
      </c>
      <c r="D19037" s="32" t="s">
        <v>20621</v>
      </c>
      <c r="E19037" s="125" t="s">
        <v>5650</v>
      </c>
      <c r="F19037" s="125" t="s">
        <v>1236</v>
      </c>
      <c r="G19037" s="125" t="s">
        <v>1237</v>
      </c>
      <c r="AF19037" s="326"/>
    </row>
    <row r="19038" spans="1:32" x14ac:dyDescent="0.3">
      <c r="A19038" s="57" t="s">
        <v>4103</v>
      </c>
      <c r="B19038" s="58" t="s">
        <v>4104</v>
      </c>
      <c r="C19038" s="62">
        <v>23022</v>
      </c>
      <c r="D19038" s="93" t="s">
        <v>5007</v>
      </c>
      <c r="E19038" s="60">
        <v>46265</v>
      </c>
      <c r="F19038" s="379"/>
      <c r="G19038" s="379"/>
      <c r="H19038" s="379"/>
      <c r="I19038" s="380"/>
      <c r="J19038" s="380"/>
      <c r="K19038" s="380"/>
      <c r="L19038" s="380"/>
      <c r="M19038" s="380"/>
      <c r="N19038" s="380"/>
      <c r="O19038" s="380"/>
      <c r="P19038" s="380"/>
      <c r="Q19038" s="380"/>
      <c r="R19038" s="380"/>
      <c r="S19038" s="380"/>
      <c r="T19038" s="380"/>
      <c r="U19038" s="380"/>
      <c r="V19038" s="380"/>
      <c r="W19038" s="380"/>
      <c r="X19038" s="380"/>
      <c r="Y19038" s="380"/>
      <c r="Z19038" s="380"/>
      <c r="AA19038" s="380"/>
      <c r="AF19038" s="326"/>
    </row>
    <row r="19039" spans="1:32" x14ac:dyDescent="0.25">
      <c r="A19039" s="44" t="s">
        <v>4103</v>
      </c>
      <c r="B19039" s="44" t="s">
        <v>2433</v>
      </c>
      <c r="C19039" s="45">
        <v>230105</v>
      </c>
      <c r="D19039" s="45" t="s">
        <v>12340</v>
      </c>
      <c r="E19039" s="45" t="s">
        <v>5580</v>
      </c>
      <c r="AF19039" s="326"/>
    </row>
    <row r="19040" spans="1:32" x14ac:dyDescent="0.25">
      <c r="A19040" s="44" t="s">
        <v>14160</v>
      </c>
      <c r="B19040" s="44" t="s">
        <v>20398</v>
      </c>
      <c r="C19040" s="45" t="s">
        <v>14082</v>
      </c>
      <c r="D19040" s="32" t="s">
        <v>12570</v>
      </c>
      <c r="E19040" s="46">
        <v>46418</v>
      </c>
      <c r="AF19040" s="326"/>
    </row>
    <row r="19041" spans="1:32" x14ac:dyDescent="0.25">
      <c r="A19041" s="267" t="s">
        <v>9340</v>
      </c>
      <c r="B19041" s="267" t="s">
        <v>9307</v>
      </c>
      <c r="C19041" s="268">
        <v>791202303002</v>
      </c>
      <c r="D19041" s="268" t="s">
        <v>6775</v>
      </c>
      <c r="E19041" s="269" t="s">
        <v>3276</v>
      </c>
      <c r="F19041" s="93"/>
      <c r="G19041" s="93"/>
      <c r="H19041" s="93"/>
      <c r="I19041" s="99"/>
      <c r="J19041" s="99"/>
      <c r="K19041" s="99"/>
      <c r="L19041" s="44"/>
      <c r="M19041" s="44"/>
      <c r="N19041" s="99"/>
      <c r="O19041" s="99"/>
      <c r="P19041" s="99"/>
      <c r="Q19041" s="99"/>
      <c r="R19041" s="99"/>
      <c r="S19041" s="99"/>
      <c r="T19041" s="99"/>
      <c r="U19041" s="99"/>
      <c r="V19041" s="99"/>
      <c r="W19041" s="99"/>
      <c r="X19041" s="99"/>
      <c r="Y19041" s="99"/>
      <c r="Z19041" s="99"/>
      <c r="AF19041" s="326"/>
    </row>
    <row r="19042" spans="1:32" x14ac:dyDescent="0.25">
      <c r="A19042" s="44" t="s">
        <v>9340</v>
      </c>
      <c r="B19042" s="44" t="s">
        <v>14648</v>
      </c>
      <c r="C19042" s="45">
        <v>22.25</v>
      </c>
      <c r="D19042" s="45" t="s">
        <v>13565</v>
      </c>
      <c r="E19042" s="46">
        <v>47664</v>
      </c>
      <c r="F19042" s="45"/>
      <c r="G19042" s="93"/>
      <c r="H19042" s="93"/>
      <c r="I19042" s="99"/>
      <c r="J19042" s="99"/>
      <c r="K19042" s="99"/>
      <c r="L19042" s="99"/>
      <c r="M19042" s="99"/>
      <c r="N19042" s="99"/>
      <c r="O19042" s="99"/>
      <c r="P19042" s="99"/>
      <c r="Q19042" s="99"/>
      <c r="R19042" s="99"/>
      <c r="S19042" s="99"/>
      <c r="T19042" s="99"/>
      <c r="U19042" s="99"/>
      <c r="V19042" s="99"/>
      <c r="W19042" s="99"/>
      <c r="X19042" s="99"/>
      <c r="Y19042" s="99"/>
      <c r="Z19042" s="99"/>
      <c r="AF19042" s="326"/>
    </row>
    <row r="19043" spans="1:32" x14ac:dyDescent="0.25">
      <c r="A19043" s="44" t="s">
        <v>2687</v>
      </c>
      <c r="B19043" s="44" t="s">
        <v>2688</v>
      </c>
      <c r="C19043" s="45" t="s">
        <v>2354</v>
      </c>
      <c r="D19043" s="93" t="s">
        <v>18817</v>
      </c>
      <c r="E19043" s="45" t="s">
        <v>9349</v>
      </c>
      <c r="F19043" s="379"/>
      <c r="G19043" s="379"/>
      <c r="H19043" s="379"/>
      <c r="I19043" s="380"/>
      <c r="J19043" s="380"/>
      <c r="K19043" s="380"/>
      <c r="L19043" s="380"/>
      <c r="M19043" s="380"/>
      <c r="N19043" s="380"/>
      <c r="O19043" s="380"/>
      <c r="P19043" s="380"/>
      <c r="Q19043" s="380"/>
      <c r="R19043" s="380"/>
      <c r="S19043" s="380"/>
      <c r="T19043" s="380"/>
      <c r="U19043" s="380"/>
      <c r="V19043" s="380"/>
      <c r="W19043" s="380"/>
      <c r="X19043" s="380"/>
      <c r="Y19043" s="380"/>
      <c r="Z19043" s="380"/>
      <c r="AA19043" s="380"/>
      <c r="AF19043" s="326"/>
    </row>
    <row r="19044" spans="1:32" x14ac:dyDescent="0.25">
      <c r="A19044" s="44" t="s">
        <v>2687</v>
      </c>
      <c r="B19044" s="44" t="s">
        <v>2688</v>
      </c>
      <c r="C19044" s="45" t="s">
        <v>2354</v>
      </c>
      <c r="D19044" s="45" t="s">
        <v>10697</v>
      </c>
      <c r="E19044" s="45" t="s">
        <v>7229</v>
      </c>
      <c r="F19044" s="93"/>
      <c r="G19044" s="93"/>
      <c r="H19044" s="93"/>
      <c r="I19044" s="99"/>
      <c r="J19044" s="99"/>
      <c r="K19044" s="99"/>
      <c r="L19044" s="44"/>
      <c r="M19044" s="44"/>
      <c r="N19044" s="99"/>
      <c r="O19044" s="99"/>
      <c r="P19044" s="99"/>
      <c r="Q19044" s="99"/>
      <c r="R19044" s="99"/>
      <c r="S19044" s="99"/>
      <c r="T19044" s="99"/>
      <c r="U19044" s="99"/>
      <c r="V19044" s="99"/>
      <c r="W19044" s="99"/>
      <c r="X19044" s="99"/>
      <c r="Y19044" s="99"/>
      <c r="Z19044" s="99"/>
      <c r="AA19044" s="380"/>
      <c r="AF19044" s="326"/>
    </row>
    <row r="19045" spans="1:32" x14ac:dyDescent="0.3">
      <c r="A19045" s="372" t="s">
        <v>20590</v>
      </c>
      <c r="B19045" s="372" t="s">
        <v>1221</v>
      </c>
      <c r="C19045" s="125" t="s">
        <v>20613</v>
      </c>
      <c r="D19045" s="32" t="s">
        <v>20621</v>
      </c>
      <c r="E19045" s="125" t="s">
        <v>10032</v>
      </c>
      <c r="F19045" s="125" t="s">
        <v>1236</v>
      </c>
      <c r="G19045" s="125" t="s">
        <v>1237</v>
      </c>
      <c r="AF19045" s="326"/>
    </row>
    <row r="19046" spans="1:32" x14ac:dyDescent="0.25">
      <c r="A19046" s="44" t="s">
        <v>16440</v>
      </c>
      <c r="B19046" s="44" t="s">
        <v>16441</v>
      </c>
      <c r="C19046" s="45" t="s">
        <v>16442</v>
      </c>
      <c r="D19046" s="93" t="s">
        <v>3876</v>
      </c>
      <c r="E19046" s="359">
        <f>DATE(2029,6,27)</f>
        <v>47296</v>
      </c>
      <c r="F19046" s="93"/>
      <c r="G19046" s="93"/>
      <c r="H19046" s="93"/>
      <c r="I19046" s="99"/>
      <c r="J19046" s="99"/>
      <c r="K19046" s="99"/>
      <c r="L19046" s="99"/>
      <c r="M19046" s="99"/>
      <c r="N19046" s="99"/>
      <c r="O19046" s="99"/>
      <c r="P19046" s="99"/>
      <c r="Q19046" s="99"/>
      <c r="R19046" s="99"/>
      <c r="S19046" s="99"/>
      <c r="T19046" s="99"/>
      <c r="U19046" s="99"/>
      <c r="V19046" s="99"/>
      <c r="W19046" s="99"/>
      <c r="X19046" s="99"/>
      <c r="Y19046" s="99"/>
      <c r="Z19046" s="99"/>
      <c r="AF19046" s="326"/>
    </row>
    <row r="19047" spans="1:32" x14ac:dyDescent="0.3">
      <c r="A19047" s="372" t="s">
        <v>2406</v>
      </c>
      <c r="B19047" s="372" t="s">
        <v>1221</v>
      </c>
      <c r="C19047" s="125" t="s">
        <v>20613</v>
      </c>
      <c r="D19047" s="32" t="s">
        <v>20621</v>
      </c>
      <c r="E19047" s="125" t="s">
        <v>10032</v>
      </c>
      <c r="F19047" s="125" t="s">
        <v>1236</v>
      </c>
      <c r="G19047" s="125" t="s">
        <v>1237</v>
      </c>
      <c r="AF19047" s="326"/>
    </row>
    <row r="19048" spans="1:32" x14ac:dyDescent="0.25">
      <c r="A19048" s="44" t="s">
        <v>15022</v>
      </c>
      <c r="B19048" s="44" t="s">
        <v>15925</v>
      </c>
      <c r="C19048" s="45" t="s">
        <v>15023</v>
      </c>
      <c r="D19048" s="93" t="s">
        <v>3876</v>
      </c>
      <c r="E19048" s="359">
        <f>DATE(2029,6,27)</f>
        <v>47296</v>
      </c>
      <c r="F19048" s="93"/>
      <c r="G19048" s="93"/>
      <c r="H19048" s="93"/>
      <c r="I19048" s="99"/>
      <c r="J19048" s="99"/>
      <c r="K19048" s="99"/>
      <c r="L19048" s="99"/>
      <c r="M19048" s="99"/>
      <c r="N19048" s="99"/>
      <c r="O19048" s="99"/>
      <c r="P19048" s="99"/>
      <c r="Q19048" s="99"/>
      <c r="R19048" s="99"/>
      <c r="S19048" s="99"/>
      <c r="T19048" s="99"/>
      <c r="U19048" s="99"/>
      <c r="V19048" s="99"/>
      <c r="W19048" s="99"/>
      <c r="X19048" s="99"/>
      <c r="Y19048" s="99"/>
      <c r="Z19048" s="99"/>
      <c r="AF19048" s="326"/>
    </row>
    <row r="19049" spans="1:32" x14ac:dyDescent="0.25">
      <c r="A19049" s="44" t="s">
        <v>5341</v>
      </c>
      <c r="B19049" s="44" t="s">
        <v>15902</v>
      </c>
      <c r="C19049" s="45" t="s">
        <v>5431</v>
      </c>
      <c r="D19049" s="93" t="s">
        <v>3876</v>
      </c>
      <c r="E19049" s="359">
        <f>DATE(2026,12,20)</f>
        <v>46376</v>
      </c>
      <c r="F19049" s="93"/>
      <c r="G19049" s="93"/>
      <c r="H19049" s="93"/>
      <c r="I19049" s="99"/>
      <c r="J19049" s="99"/>
      <c r="K19049" s="99"/>
      <c r="L19049" s="99"/>
      <c r="M19049" s="99"/>
      <c r="N19049" s="99"/>
      <c r="O19049" s="99"/>
      <c r="P19049" s="99"/>
      <c r="Q19049" s="99"/>
      <c r="R19049" s="99"/>
      <c r="S19049" s="99"/>
      <c r="T19049" s="99"/>
      <c r="U19049" s="99"/>
      <c r="V19049" s="99"/>
      <c r="W19049" s="99"/>
      <c r="X19049" s="99"/>
      <c r="Y19049" s="99"/>
      <c r="Z19049" s="99"/>
      <c r="AA19049" s="380"/>
      <c r="AF19049" s="326"/>
    </row>
    <row r="19050" spans="1:32" x14ac:dyDescent="0.25">
      <c r="A19050" s="44" t="s">
        <v>9129</v>
      </c>
      <c r="B19050" s="44" t="s">
        <v>18840</v>
      </c>
      <c r="C19050" s="45">
        <v>260202</v>
      </c>
      <c r="D19050" s="45" t="s">
        <v>12340</v>
      </c>
      <c r="E19050" s="45" t="s">
        <v>10021</v>
      </c>
      <c r="AF19050" s="326"/>
    </row>
    <row r="19051" spans="1:32" x14ac:dyDescent="0.3">
      <c r="A19051" s="372" t="s">
        <v>1179</v>
      </c>
      <c r="B19051" s="372" t="s">
        <v>1209</v>
      </c>
      <c r="C19051" s="125" t="s">
        <v>8691</v>
      </c>
      <c r="D19051" s="32" t="s">
        <v>20621</v>
      </c>
      <c r="E19051" s="125" t="s">
        <v>8524</v>
      </c>
      <c r="F19051" s="125" t="s">
        <v>1236</v>
      </c>
      <c r="G19051" s="125" t="s">
        <v>1237</v>
      </c>
      <c r="AF19051" s="326"/>
    </row>
    <row r="19052" spans="1:32" x14ac:dyDescent="0.25">
      <c r="A19052" s="44" t="s">
        <v>1179</v>
      </c>
      <c r="B19052" s="44" t="s">
        <v>7923</v>
      </c>
      <c r="C19052" s="45" t="s">
        <v>7924</v>
      </c>
      <c r="D19052" s="45" t="s">
        <v>12177</v>
      </c>
      <c r="E19052" s="45" t="s">
        <v>7925</v>
      </c>
      <c r="F19052" s="93"/>
      <c r="G19052" s="93"/>
      <c r="H19052" s="93"/>
      <c r="I19052" s="99"/>
      <c r="J19052" s="99"/>
      <c r="K19052" s="99"/>
      <c r="L19052" s="99"/>
      <c r="M19052" s="99"/>
      <c r="N19052" s="99"/>
      <c r="O19052" s="99"/>
      <c r="P19052" s="99"/>
      <c r="Q19052" s="99"/>
      <c r="R19052" s="99"/>
      <c r="S19052" s="99"/>
      <c r="T19052" s="99"/>
      <c r="U19052" s="99"/>
      <c r="V19052" s="99"/>
      <c r="W19052" s="99"/>
      <c r="X19052" s="99"/>
      <c r="Y19052" s="99"/>
      <c r="Z19052" s="99"/>
      <c r="AF19052" s="326"/>
    </row>
    <row r="19053" spans="1:32" x14ac:dyDescent="0.25">
      <c r="A19053" s="44" t="s">
        <v>1179</v>
      </c>
      <c r="B19053" s="44" t="s">
        <v>5233</v>
      </c>
      <c r="C19053" s="45" t="s">
        <v>5234</v>
      </c>
      <c r="D19053" s="45" t="s">
        <v>12177</v>
      </c>
      <c r="E19053" s="45" t="s">
        <v>5235</v>
      </c>
      <c r="F19053" s="93"/>
      <c r="G19053" s="93"/>
      <c r="H19053" s="93"/>
      <c r="I19053" s="99"/>
      <c r="J19053" s="99"/>
      <c r="K19053" s="99"/>
      <c r="L19053" s="99"/>
      <c r="M19053" s="99"/>
      <c r="N19053" s="99"/>
      <c r="O19053" s="99"/>
      <c r="P19053" s="99"/>
      <c r="Q19053" s="99"/>
      <c r="R19053" s="99"/>
      <c r="S19053" s="99"/>
      <c r="T19053" s="99"/>
      <c r="U19053" s="99"/>
      <c r="V19053" s="99"/>
      <c r="W19053" s="99"/>
      <c r="X19053" s="99"/>
      <c r="Y19053" s="99"/>
      <c r="Z19053" s="99"/>
      <c r="AF19053" s="326"/>
    </row>
    <row r="19054" spans="1:32" x14ac:dyDescent="0.25">
      <c r="A19054" s="44" t="s">
        <v>1179</v>
      </c>
      <c r="B19054" s="44" t="s">
        <v>5236</v>
      </c>
      <c r="C19054" s="45" t="s">
        <v>2294</v>
      </c>
      <c r="D19054" s="45" t="s">
        <v>12177</v>
      </c>
      <c r="E19054" s="45" t="s">
        <v>2655</v>
      </c>
      <c r="F19054" s="93"/>
      <c r="G19054" s="93"/>
      <c r="H19054" s="93"/>
      <c r="I19054" s="99"/>
      <c r="J19054" s="99"/>
      <c r="K19054" s="99"/>
      <c r="L19054" s="99"/>
      <c r="M19054" s="99"/>
      <c r="N19054" s="99"/>
      <c r="O19054" s="99"/>
      <c r="P19054" s="99"/>
      <c r="Q19054" s="99"/>
      <c r="R19054" s="99"/>
      <c r="S19054" s="99"/>
      <c r="T19054" s="99"/>
      <c r="U19054" s="99"/>
      <c r="V19054" s="99"/>
      <c r="W19054" s="99"/>
      <c r="X19054" s="99"/>
      <c r="Y19054" s="99"/>
      <c r="Z19054" s="99"/>
      <c r="AF19054" s="326"/>
    </row>
    <row r="19055" spans="1:32" x14ac:dyDescent="0.25">
      <c r="A19055" s="44" t="s">
        <v>1179</v>
      </c>
      <c r="B19055" s="44" t="s">
        <v>7923</v>
      </c>
      <c r="C19055" s="45" t="s">
        <v>7924</v>
      </c>
      <c r="D19055" s="93" t="s">
        <v>18817</v>
      </c>
      <c r="E19055" s="45" t="s">
        <v>5311</v>
      </c>
      <c r="F19055" s="379"/>
      <c r="G19055" s="379"/>
      <c r="H19055" s="379"/>
      <c r="I19055" s="380"/>
      <c r="J19055" s="380"/>
      <c r="K19055" s="380"/>
      <c r="L19055" s="380"/>
      <c r="M19055" s="380"/>
      <c r="N19055" s="380"/>
      <c r="O19055" s="380"/>
      <c r="P19055" s="380"/>
      <c r="Q19055" s="380"/>
      <c r="R19055" s="380"/>
      <c r="S19055" s="380"/>
      <c r="T19055" s="380"/>
      <c r="U19055" s="380"/>
      <c r="V19055" s="380"/>
      <c r="W19055" s="380"/>
      <c r="X19055" s="380"/>
      <c r="Y19055" s="380"/>
      <c r="Z19055" s="380"/>
      <c r="AA19055" s="380"/>
      <c r="AF19055" s="326"/>
    </row>
    <row r="19056" spans="1:32" x14ac:dyDescent="0.25">
      <c r="A19056" s="44" t="s">
        <v>1179</v>
      </c>
      <c r="B19056" s="44" t="s">
        <v>5233</v>
      </c>
      <c r="C19056" s="45" t="s">
        <v>5234</v>
      </c>
      <c r="D19056" s="93" t="s">
        <v>18817</v>
      </c>
      <c r="E19056" s="45" t="s">
        <v>5235</v>
      </c>
      <c r="F19056" s="379"/>
      <c r="G19056" s="379"/>
      <c r="H19056" s="379"/>
      <c r="I19056" s="380"/>
      <c r="J19056" s="380"/>
      <c r="K19056" s="380"/>
      <c r="L19056" s="380"/>
      <c r="M19056" s="380"/>
      <c r="N19056" s="380"/>
      <c r="O19056" s="380"/>
      <c r="P19056" s="380"/>
      <c r="Q19056" s="380"/>
      <c r="R19056" s="380"/>
      <c r="S19056" s="380"/>
      <c r="T19056" s="380"/>
      <c r="U19056" s="380"/>
      <c r="V19056" s="380"/>
      <c r="W19056" s="380"/>
      <c r="X19056" s="380"/>
      <c r="Y19056" s="380"/>
      <c r="Z19056" s="380"/>
      <c r="AA19056" s="380"/>
      <c r="AF19056" s="326"/>
    </row>
    <row r="19057" spans="1:32" x14ac:dyDescent="0.25">
      <c r="A19057" s="44" t="s">
        <v>1179</v>
      </c>
      <c r="B19057" s="44" t="s">
        <v>5236</v>
      </c>
      <c r="C19057" s="45" t="s">
        <v>2294</v>
      </c>
      <c r="D19057" s="93" t="s">
        <v>18817</v>
      </c>
      <c r="E19057" s="45" t="s">
        <v>2655</v>
      </c>
      <c r="F19057" s="379"/>
      <c r="G19057" s="379"/>
      <c r="H19057" s="379"/>
      <c r="I19057" s="380"/>
      <c r="J19057" s="380"/>
      <c r="K19057" s="380"/>
      <c r="L19057" s="380"/>
      <c r="M19057" s="380"/>
      <c r="N19057" s="380"/>
      <c r="O19057" s="380"/>
      <c r="P19057" s="380"/>
      <c r="Q19057" s="380"/>
      <c r="R19057" s="380"/>
      <c r="S19057" s="380"/>
      <c r="T19057" s="380"/>
      <c r="U19057" s="380"/>
      <c r="V19057" s="380"/>
      <c r="W19057" s="380"/>
      <c r="X19057" s="380"/>
      <c r="Y19057" s="380"/>
      <c r="Z19057" s="380"/>
      <c r="AA19057" s="380"/>
      <c r="AF19057" s="326"/>
    </row>
    <row r="19058" spans="1:32" x14ac:dyDescent="0.25">
      <c r="A19058" s="44" t="s">
        <v>1179</v>
      </c>
      <c r="B19058" s="44" t="s">
        <v>5233</v>
      </c>
      <c r="C19058" s="45" t="s">
        <v>5234</v>
      </c>
      <c r="D19058" s="45" t="s">
        <v>10697</v>
      </c>
      <c r="E19058" s="45" t="s">
        <v>5235</v>
      </c>
      <c r="F19058" s="93"/>
      <c r="G19058" s="93"/>
      <c r="H19058" s="93"/>
      <c r="I19058" s="99"/>
      <c r="J19058" s="99"/>
      <c r="K19058" s="99"/>
      <c r="L19058" s="44"/>
      <c r="M19058" s="44"/>
      <c r="N19058" s="99"/>
      <c r="O19058" s="99"/>
      <c r="P19058" s="99"/>
      <c r="Q19058" s="99"/>
      <c r="R19058" s="99"/>
      <c r="S19058" s="99"/>
      <c r="T19058" s="99"/>
      <c r="U19058" s="99"/>
      <c r="V19058" s="99"/>
      <c r="W19058" s="99"/>
      <c r="X19058" s="99"/>
      <c r="Y19058" s="99"/>
      <c r="Z19058" s="99"/>
      <c r="AF19058" s="326"/>
    </row>
    <row r="19059" spans="1:32" x14ac:dyDescent="0.25">
      <c r="A19059" s="44" t="s">
        <v>1179</v>
      </c>
      <c r="B19059" s="44" t="s">
        <v>7923</v>
      </c>
      <c r="C19059" s="45" t="s">
        <v>7924</v>
      </c>
      <c r="D19059" s="45" t="s">
        <v>10697</v>
      </c>
      <c r="E19059" s="45" t="s">
        <v>7925</v>
      </c>
      <c r="F19059" s="93"/>
      <c r="G19059" s="93"/>
      <c r="H19059" s="93"/>
      <c r="I19059" s="99"/>
      <c r="J19059" s="99"/>
      <c r="K19059" s="99"/>
      <c r="L19059" s="44"/>
      <c r="M19059" s="44"/>
      <c r="N19059" s="99"/>
      <c r="O19059" s="99"/>
      <c r="P19059" s="99"/>
      <c r="Q19059" s="99"/>
      <c r="R19059" s="99"/>
      <c r="S19059" s="99"/>
      <c r="T19059" s="99"/>
      <c r="U19059" s="99"/>
      <c r="V19059" s="99"/>
      <c r="W19059" s="99"/>
      <c r="X19059" s="99"/>
      <c r="Y19059" s="99"/>
      <c r="Z19059" s="99"/>
      <c r="AF19059" s="326"/>
    </row>
    <row r="19060" spans="1:32" x14ac:dyDescent="0.25">
      <c r="A19060" s="44" t="s">
        <v>1179</v>
      </c>
      <c r="B19060" s="44" t="s">
        <v>5236</v>
      </c>
      <c r="C19060" s="45" t="s">
        <v>2294</v>
      </c>
      <c r="D19060" s="45" t="s">
        <v>10697</v>
      </c>
      <c r="E19060" s="45" t="s">
        <v>2655</v>
      </c>
      <c r="F19060" s="93"/>
      <c r="G19060" s="93"/>
      <c r="H19060" s="93"/>
      <c r="I19060" s="99"/>
      <c r="J19060" s="99"/>
      <c r="K19060" s="99"/>
      <c r="L19060" s="44"/>
      <c r="M19060" s="44"/>
      <c r="N19060" s="99"/>
      <c r="O19060" s="99"/>
      <c r="P19060" s="99"/>
      <c r="Q19060" s="99"/>
      <c r="R19060" s="99"/>
      <c r="S19060" s="99"/>
      <c r="T19060" s="99"/>
      <c r="U19060" s="99"/>
      <c r="V19060" s="99"/>
      <c r="W19060" s="99"/>
      <c r="X19060" s="99"/>
      <c r="Y19060" s="99"/>
      <c r="Z19060" s="99"/>
      <c r="AF19060" s="326"/>
    </row>
    <row r="19061" spans="1:32" x14ac:dyDescent="0.25">
      <c r="A19061" s="44" t="s">
        <v>583</v>
      </c>
      <c r="B19061" s="44" t="s">
        <v>20362</v>
      </c>
      <c r="C19061" s="45" t="s">
        <v>10495</v>
      </c>
      <c r="D19061" s="32" t="s">
        <v>12570</v>
      </c>
      <c r="E19061" s="46">
        <v>46568</v>
      </c>
      <c r="AF19061" s="326"/>
    </row>
    <row r="19062" spans="1:32" x14ac:dyDescent="0.25">
      <c r="A19062" s="44" t="s">
        <v>583</v>
      </c>
      <c r="B19062" s="44" t="s">
        <v>20368</v>
      </c>
      <c r="C19062" s="45" t="s">
        <v>5829</v>
      </c>
      <c r="D19062" s="32" t="s">
        <v>12570</v>
      </c>
      <c r="E19062" s="46">
        <v>46507</v>
      </c>
      <c r="AF19062" s="326"/>
    </row>
    <row r="19063" spans="1:32" x14ac:dyDescent="0.25">
      <c r="A19063" s="135" t="s">
        <v>6244</v>
      </c>
      <c r="B19063" s="131" t="s">
        <v>6205</v>
      </c>
      <c r="C19063" s="96" t="s">
        <v>6206</v>
      </c>
      <c r="D19063" s="96" t="s">
        <v>1250</v>
      </c>
      <c r="E19063" s="94">
        <v>46234</v>
      </c>
      <c r="F19063" s="93"/>
      <c r="G19063" s="93"/>
      <c r="H19063" s="93"/>
      <c r="I19063" s="99"/>
      <c r="J19063" s="99"/>
      <c r="K19063" s="99"/>
      <c r="L19063" s="44"/>
      <c r="M19063" s="44"/>
      <c r="N19063" s="99"/>
      <c r="O19063" s="99"/>
      <c r="P19063" s="99"/>
      <c r="Q19063" s="99"/>
      <c r="R19063" s="99"/>
      <c r="S19063" s="99"/>
      <c r="T19063" s="99"/>
      <c r="U19063" s="99"/>
      <c r="V19063" s="99"/>
      <c r="W19063" s="99"/>
      <c r="X19063" s="99"/>
      <c r="Y19063" s="99"/>
      <c r="Z19063" s="99"/>
      <c r="AA19063" s="380"/>
      <c r="AF19063" s="326"/>
    </row>
    <row r="19064" spans="1:32" x14ac:dyDescent="0.25">
      <c r="A19064" s="99" t="s">
        <v>6244</v>
      </c>
      <c r="B19064" s="92" t="s">
        <v>2780</v>
      </c>
      <c r="C19064" s="93" t="s">
        <v>10926</v>
      </c>
      <c r="D19064" s="93" t="s">
        <v>1250</v>
      </c>
      <c r="E19064" s="94">
        <v>46225</v>
      </c>
      <c r="F19064" s="93"/>
      <c r="G19064" s="93"/>
      <c r="H19064" s="93" t="s">
        <v>1857</v>
      </c>
      <c r="I19064" s="99"/>
      <c r="J19064" s="99"/>
      <c r="K19064" s="99"/>
      <c r="L19064" s="44"/>
      <c r="M19064" s="44"/>
      <c r="N19064" s="99"/>
      <c r="O19064" s="99"/>
      <c r="P19064" s="99"/>
      <c r="Q19064" s="99"/>
      <c r="R19064" s="99"/>
      <c r="S19064" s="99"/>
      <c r="T19064" s="99"/>
      <c r="U19064" s="99"/>
      <c r="V19064" s="99"/>
      <c r="W19064" s="99"/>
      <c r="X19064" s="99"/>
      <c r="Y19064" s="99"/>
      <c r="Z19064" s="99"/>
      <c r="AA19064" s="380"/>
      <c r="AF19064" s="326"/>
    </row>
    <row r="19065" spans="1:32" x14ac:dyDescent="0.25">
      <c r="A19065" s="256" t="s">
        <v>1457</v>
      </c>
      <c r="B19065" s="256" t="s">
        <v>15240</v>
      </c>
      <c r="C19065" s="53" t="s">
        <v>15456</v>
      </c>
      <c r="D19065" s="93" t="s">
        <v>5891</v>
      </c>
      <c r="E19065" s="257">
        <v>46558</v>
      </c>
      <c r="F19065" s="93"/>
      <c r="G19065" s="93"/>
      <c r="H19065" s="93"/>
      <c r="I19065" s="99"/>
      <c r="J19065" s="99"/>
      <c r="K19065" s="99"/>
      <c r="L19065" s="99"/>
      <c r="M19065" s="99"/>
      <c r="N19065" s="99"/>
      <c r="O19065" s="99"/>
      <c r="P19065" s="99"/>
      <c r="Q19065" s="99"/>
      <c r="R19065" s="99"/>
      <c r="S19065" s="99"/>
      <c r="T19065" s="99"/>
      <c r="U19065" s="99"/>
      <c r="V19065" s="99"/>
      <c r="W19065" s="99"/>
      <c r="X19065" s="99"/>
      <c r="Y19065" s="99"/>
      <c r="Z19065" s="99"/>
      <c r="AF19065" s="326"/>
    </row>
    <row r="19066" spans="1:32" x14ac:dyDescent="0.25">
      <c r="A19066" s="44" t="s">
        <v>1457</v>
      </c>
      <c r="B19066" s="92" t="s">
        <v>10390</v>
      </c>
      <c r="C19066" s="56" t="s">
        <v>10132</v>
      </c>
      <c r="D19066" s="146" t="s">
        <v>10389</v>
      </c>
      <c r="E19066" s="107">
        <v>45838</v>
      </c>
      <c r="F19066" s="93"/>
      <c r="G19066" s="93"/>
      <c r="H19066" s="93"/>
      <c r="I19066" s="99"/>
      <c r="J19066" s="99"/>
      <c r="K19066" s="99"/>
      <c r="L19066" s="44"/>
      <c r="M19066" s="44"/>
      <c r="N19066" s="99"/>
      <c r="O19066" s="99"/>
      <c r="P19066" s="99"/>
      <c r="Q19066" s="99"/>
      <c r="R19066" s="99"/>
      <c r="S19066" s="99"/>
      <c r="T19066" s="99"/>
      <c r="U19066" s="99"/>
      <c r="V19066" s="99"/>
      <c r="W19066" s="99"/>
      <c r="X19066" s="99"/>
      <c r="Y19066" s="99"/>
      <c r="Z19066" s="99"/>
      <c r="AF19066" s="326"/>
    </row>
    <row r="19067" spans="1:32" x14ac:dyDescent="0.25">
      <c r="A19067" s="368" t="s">
        <v>15346</v>
      </c>
      <c r="B19067" s="256" t="s">
        <v>5912</v>
      </c>
      <c r="C19067" s="53" t="s">
        <v>15457</v>
      </c>
      <c r="D19067" s="93" t="s">
        <v>5891</v>
      </c>
      <c r="E19067" s="257">
        <v>47352</v>
      </c>
      <c r="F19067" s="93"/>
      <c r="G19067" s="93"/>
      <c r="H19067" s="93"/>
      <c r="I19067" s="99"/>
      <c r="J19067" s="99"/>
      <c r="K19067" s="99"/>
      <c r="L19067" s="99"/>
      <c r="M19067" s="99"/>
      <c r="N19067" s="99"/>
      <c r="O19067" s="99"/>
      <c r="P19067" s="99"/>
      <c r="Q19067" s="99"/>
      <c r="R19067" s="99"/>
      <c r="S19067" s="99"/>
      <c r="T19067" s="99"/>
      <c r="U19067" s="99"/>
      <c r="V19067" s="99"/>
      <c r="W19067" s="99"/>
      <c r="X19067" s="99"/>
      <c r="Y19067" s="99"/>
      <c r="Z19067" s="99"/>
      <c r="AF19067" s="326"/>
    </row>
    <row r="19068" spans="1:32" x14ac:dyDescent="0.25">
      <c r="A19068" s="44" t="s">
        <v>8044</v>
      </c>
      <c r="B19068" s="44" t="s">
        <v>12174</v>
      </c>
      <c r="C19068" s="45" t="s">
        <v>12175</v>
      </c>
      <c r="D19068" s="45" t="s">
        <v>12177</v>
      </c>
      <c r="E19068" s="45" t="s">
        <v>12176</v>
      </c>
      <c r="F19068" s="93"/>
      <c r="G19068" s="93"/>
      <c r="H19068" s="93"/>
      <c r="I19068" s="99"/>
      <c r="J19068" s="99"/>
      <c r="K19068" s="99"/>
      <c r="L19068" s="99"/>
      <c r="M19068" s="99"/>
      <c r="N19068" s="99"/>
      <c r="O19068" s="99"/>
      <c r="P19068" s="99"/>
      <c r="Q19068" s="99"/>
      <c r="R19068" s="99"/>
      <c r="S19068" s="99"/>
      <c r="T19068" s="99"/>
      <c r="U19068" s="99"/>
      <c r="V19068" s="99"/>
      <c r="W19068" s="99"/>
      <c r="X19068" s="99"/>
      <c r="Y19068" s="99"/>
      <c r="Z19068" s="99"/>
      <c r="AF19068" s="326"/>
    </row>
    <row r="19069" spans="1:32" x14ac:dyDescent="0.25">
      <c r="A19069" s="44" t="s">
        <v>8044</v>
      </c>
      <c r="B19069" s="44" t="s">
        <v>12174</v>
      </c>
      <c r="C19069" s="45" t="s">
        <v>12175</v>
      </c>
      <c r="D19069" s="93" t="s">
        <v>18817</v>
      </c>
      <c r="E19069" s="45" t="s">
        <v>12176</v>
      </c>
      <c r="F19069" s="379"/>
      <c r="G19069" s="379"/>
      <c r="H19069" s="379"/>
      <c r="I19069" s="380"/>
      <c r="J19069" s="380"/>
      <c r="K19069" s="380"/>
      <c r="L19069" s="380"/>
      <c r="M19069" s="380"/>
      <c r="N19069" s="380"/>
      <c r="O19069" s="380"/>
      <c r="P19069" s="380"/>
      <c r="Q19069" s="380"/>
      <c r="R19069" s="380"/>
      <c r="S19069" s="380"/>
      <c r="T19069" s="380"/>
      <c r="U19069" s="380"/>
      <c r="V19069" s="380"/>
      <c r="W19069" s="380"/>
      <c r="X19069" s="380"/>
      <c r="Y19069" s="380"/>
      <c r="Z19069" s="380"/>
      <c r="AA19069" s="380"/>
      <c r="AF19069" s="326"/>
    </row>
    <row r="19070" spans="1:32" x14ac:dyDescent="0.25">
      <c r="A19070" s="256" t="s">
        <v>9221</v>
      </c>
      <c r="B19070" s="67" t="s">
        <v>5906</v>
      </c>
      <c r="C19070" s="77" t="s">
        <v>9297</v>
      </c>
      <c r="D19070" s="93" t="s">
        <v>5891</v>
      </c>
      <c r="E19070" s="55">
        <v>46935</v>
      </c>
      <c r="F19070" s="93"/>
      <c r="G19070" s="93"/>
      <c r="H19070" s="93"/>
      <c r="I19070" s="99"/>
      <c r="J19070" s="99"/>
      <c r="K19070" s="99"/>
      <c r="L19070" s="99"/>
      <c r="M19070" s="99"/>
      <c r="N19070" s="99"/>
      <c r="O19070" s="99"/>
      <c r="P19070" s="99"/>
      <c r="Q19070" s="99"/>
      <c r="R19070" s="99"/>
      <c r="S19070" s="99"/>
      <c r="T19070" s="99"/>
      <c r="U19070" s="99"/>
      <c r="V19070" s="99"/>
      <c r="W19070" s="99"/>
      <c r="X19070" s="99"/>
      <c r="Y19070" s="99"/>
      <c r="Z19070" s="99"/>
      <c r="AF19070" s="326"/>
    </row>
    <row r="19071" spans="1:32" x14ac:dyDescent="0.3">
      <c r="A19071" s="372" t="s">
        <v>20232</v>
      </c>
      <c r="B19071" s="372" t="s">
        <v>16874</v>
      </c>
      <c r="C19071" s="125" t="s">
        <v>13872</v>
      </c>
      <c r="D19071" s="32" t="s">
        <v>20621</v>
      </c>
      <c r="E19071" s="125" t="s">
        <v>5650</v>
      </c>
      <c r="F19071" s="125" t="s">
        <v>1236</v>
      </c>
      <c r="G19071" s="125" t="s">
        <v>1237</v>
      </c>
      <c r="AF19071" s="326"/>
    </row>
    <row r="19072" spans="1:32" x14ac:dyDescent="0.3">
      <c r="A19072" s="372" t="s">
        <v>20232</v>
      </c>
      <c r="B19072" s="372" t="s">
        <v>2383</v>
      </c>
      <c r="C19072" s="125" t="s">
        <v>20257</v>
      </c>
      <c r="D19072" s="32" t="s">
        <v>20621</v>
      </c>
      <c r="E19072" s="125" t="s">
        <v>8976</v>
      </c>
      <c r="F19072" s="125" t="s">
        <v>1236</v>
      </c>
      <c r="G19072" s="125" t="s">
        <v>1237</v>
      </c>
      <c r="AF19072" s="326"/>
    </row>
    <row r="19073" spans="1:32" x14ac:dyDescent="0.25">
      <c r="A19073" s="256" t="s">
        <v>4269</v>
      </c>
      <c r="B19073" s="256" t="s">
        <v>9172</v>
      </c>
      <c r="C19073" s="53" t="s">
        <v>7694</v>
      </c>
      <c r="D19073" s="93" t="s">
        <v>5891</v>
      </c>
      <c r="E19073" s="257">
        <v>46890</v>
      </c>
      <c r="F19073" s="93"/>
      <c r="G19073" s="93"/>
      <c r="H19073" s="93"/>
      <c r="I19073" s="99"/>
      <c r="J19073" s="99"/>
      <c r="K19073" s="99"/>
      <c r="L19073" s="99"/>
      <c r="M19073" s="99"/>
      <c r="N19073" s="99"/>
      <c r="O19073" s="99"/>
      <c r="P19073" s="99"/>
      <c r="Q19073" s="99"/>
      <c r="R19073" s="99"/>
      <c r="S19073" s="99"/>
      <c r="T19073" s="99"/>
      <c r="U19073" s="99"/>
      <c r="V19073" s="99"/>
      <c r="W19073" s="99"/>
      <c r="X19073" s="99"/>
      <c r="Y19073" s="99"/>
      <c r="Z19073" s="99"/>
      <c r="AF19073" s="326"/>
    </row>
    <row r="19074" spans="1:32" x14ac:dyDescent="0.3">
      <c r="A19074" s="372" t="s">
        <v>4269</v>
      </c>
      <c r="B19074" s="372" t="s">
        <v>13870</v>
      </c>
      <c r="C19074" s="125" t="s">
        <v>13871</v>
      </c>
      <c r="D19074" s="32" t="s">
        <v>20621</v>
      </c>
      <c r="E19074" s="125" t="s">
        <v>5650</v>
      </c>
      <c r="F19074" s="125" t="s">
        <v>1236</v>
      </c>
      <c r="G19074" s="125" t="s">
        <v>1237</v>
      </c>
      <c r="AF19074" s="326"/>
    </row>
    <row r="19075" spans="1:32" x14ac:dyDescent="0.25">
      <c r="A19075" s="149" t="s">
        <v>2123</v>
      </c>
      <c r="B19075" s="149" t="s">
        <v>2096</v>
      </c>
      <c r="C19075" s="106" t="s">
        <v>2124</v>
      </c>
      <c r="D19075" s="93" t="s">
        <v>1443</v>
      </c>
      <c r="E19075" s="168">
        <v>46691</v>
      </c>
      <c r="F19075" s="93"/>
      <c r="G19075" s="93"/>
      <c r="H19075" s="93"/>
      <c r="I19075" s="99"/>
      <c r="J19075" s="99"/>
      <c r="K19075" s="99"/>
      <c r="L19075" s="44"/>
      <c r="M19075" s="44"/>
      <c r="N19075" s="99"/>
      <c r="O19075" s="99"/>
      <c r="P19075" s="99"/>
      <c r="Q19075" s="99"/>
      <c r="R19075" s="99"/>
      <c r="S19075" s="99"/>
      <c r="T19075" s="99"/>
      <c r="U19075" s="99"/>
      <c r="V19075" s="99"/>
      <c r="W19075" s="99"/>
      <c r="X19075" s="99"/>
      <c r="Y19075" s="99"/>
      <c r="Z19075" s="99"/>
      <c r="AF19075" s="326"/>
    </row>
    <row r="19076" spans="1:32" x14ac:dyDescent="0.3">
      <c r="A19076" s="372" t="s">
        <v>12537</v>
      </c>
      <c r="B19076" s="372" t="s">
        <v>16874</v>
      </c>
      <c r="C19076" s="125" t="s">
        <v>13872</v>
      </c>
      <c r="D19076" s="32" t="s">
        <v>20621</v>
      </c>
      <c r="E19076" s="125" t="s">
        <v>5650</v>
      </c>
      <c r="F19076" s="125" t="s">
        <v>1236</v>
      </c>
      <c r="G19076" s="125" t="s">
        <v>1237</v>
      </c>
      <c r="AF19076" s="326"/>
    </row>
    <row r="19077" spans="1:32" x14ac:dyDescent="0.3">
      <c r="A19077" s="372" t="s">
        <v>20233</v>
      </c>
      <c r="B19077" s="372" t="s">
        <v>2384</v>
      </c>
      <c r="C19077" s="125" t="s">
        <v>20259</v>
      </c>
      <c r="D19077" s="32" t="s">
        <v>20621</v>
      </c>
      <c r="E19077" s="125" t="s">
        <v>8976</v>
      </c>
      <c r="F19077" s="125" t="s">
        <v>1236</v>
      </c>
      <c r="G19077" s="125" t="s">
        <v>1237</v>
      </c>
      <c r="AF19077" s="326"/>
    </row>
    <row r="19078" spans="1:32" x14ac:dyDescent="0.25">
      <c r="A19078" s="102" t="s">
        <v>12208</v>
      </c>
      <c r="B19078" s="92" t="s">
        <v>12217</v>
      </c>
      <c r="C19078" s="93" t="s">
        <v>12221</v>
      </c>
      <c r="D19078" s="93" t="s">
        <v>1250</v>
      </c>
      <c r="E19078" s="94">
        <v>46317</v>
      </c>
      <c r="F19078" s="93"/>
      <c r="G19078" s="93"/>
      <c r="H19078" s="93"/>
      <c r="I19078" s="99"/>
      <c r="J19078" s="99"/>
      <c r="K19078" s="99"/>
      <c r="L19078" s="44"/>
      <c r="M19078" s="44"/>
      <c r="N19078" s="99"/>
      <c r="O19078" s="99"/>
      <c r="P19078" s="99"/>
      <c r="Q19078" s="99"/>
      <c r="R19078" s="99"/>
      <c r="S19078" s="99"/>
      <c r="T19078" s="99"/>
      <c r="U19078" s="99"/>
      <c r="V19078" s="99"/>
      <c r="W19078" s="99"/>
      <c r="X19078" s="99"/>
      <c r="Y19078" s="99"/>
      <c r="Z19078" s="99"/>
      <c r="AA19078" s="380"/>
      <c r="AF19078" s="326"/>
    </row>
    <row r="19079" spans="1:32" x14ac:dyDescent="0.25">
      <c r="A19079" s="99" t="s">
        <v>12196</v>
      </c>
      <c r="B19079" s="92" t="s">
        <v>12207</v>
      </c>
      <c r="C19079" s="93" t="s">
        <v>12206</v>
      </c>
      <c r="D19079" s="93" t="s">
        <v>1250</v>
      </c>
      <c r="E19079" s="94">
        <v>46317</v>
      </c>
      <c r="F19079" s="93"/>
      <c r="G19079" s="93"/>
      <c r="H19079" s="93"/>
      <c r="I19079" s="99"/>
      <c r="J19079" s="99"/>
      <c r="K19079" s="99"/>
      <c r="L19079" s="44"/>
      <c r="M19079" s="44"/>
      <c r="N19079" s="99"/>
      <c r="O19079" s="99"/>
      <c r="P19079" s="99"/>
      <c r="Q19079" s="99"/>
      <c r="R19079" s="99"/>
      <c r="S19079" s="99"/>
      <c r="T19079" s="99"/>
      <c r="U19079" s="99"/>
      <c r="V19079" s="99"/>
      <c r="W19079" s="99"/>
      <c r="X19079" s="99"/>
      <c r="Y19079" s="99"/>
      <c r="Z19079" s="99"/>
      <c r="AA19079" s="380"/>
      <c r="AF19079" s="326"/>
    </row>
    <row r="19080" spans="1:32" x14ac:dyDescent="0.25">
      <c r="A19080" s="44" t="s">
        <v>1723</v>
      </c>
      <c r="B19080" s="44" t="s">
        <v>2433</v>
      </c>
      <c r="C19080" s="45">
        <v>230105</v>
      </c>
      <c r="D19080" s="45" t="s">
        <v>12340</v>
      </c>
      <c r="E19080" s="45" t="s">
        <v>5580</v>
      </c>
      <c r="AF19080" s="326"/>
    </row>
    <row r="19081" spans="1:32" x14ac:dyDescent="0.25">
      <c r="A19081" s="44" t="s">
        <v>18264</v>
      </c>
      <c r="B19081" s="44" t="s">
        <v>18265</v>
      </c>
      <c r="C19081" s="45" t="s">
        <v>18508</v>
      </c>
      <c r="D19081" s="93" t="s">
        <v>3876</v>
      </c>
      <c r="E19081" s="359">
        <f>DATE(2030,1,28)</f>
        <v>47511</v>
      </c>
      <c r="F19081" s="93"/>
      <c r="G19081" s="93"/>
      <c r="H19081" s="93"/>
      <c r="I19081" s="99"/>
      <c r="J19081" s="99"/>
      <c r="K19081" s="99"/>
      <c r="L19081" s="99"/>
      <c r="M19081" s="99"/>
      <c r="N19081" s="99"/>
      <c r="O19081" s="99"/>
      <c r="P19081" s="99"/>
      <c r="Q19081" s="99"/>
      <c r="R19081" s="99"/>
      <c r="S19081" s="99"/>
      <c r="T19081" s="99"/>
      <c r="U19081" s="99"/>
      <c r="V19081" s="99"/>
      <c r="W19081" s="99"/>
      <c r="X19081" s="99"/>
      <c r="Y19081" s="99"/>
      <c r="Z19081" s="99"/>
      <c r="AF19081" s="326"/>
    </row>
    <row r="19082" spans="1:32" x14ac:dyDescent="0.25">
      <c r="A19082" s="44" t="s">
        <v>8229</v>
      </c>
      <c r="B19082" s="44" t="s">
        <v>4874</v>
      </c>
      <c r="C19082" s="45" t="s">
        <v>8230</v>
      </c>
      <c r="D19082" s="93" t="s">
        <v>18817</v>
      </c>
      <c r="E19082" s="45" t="s">
        <v>5444</v>
      </c>
      <c r="F19082" s="379"/>
      <c r="G19082" s="379"/>
      <c r="H19082" s="379"/>
      <c r="I19082" s="380"/>
      <c r="J19082" s="380"/>
      <c r="K19082" s="380"/>
      <c r="L19082" s="380"/>
      <c r="M19082" s="380"/>
      <c r="N19082" s="380"/>
      <c r="O19082" s="380"/>
      <c r="P19082" s="380"/>
      <c r="Q19082" s="380"/>
      <c r="R19082" s="380"/>
      <c r="S19082" s="380"/>
      <c r="T19082" s="380"/>
      <c r="U19082" s="380"/>
      <c r="V19082" s="380"/>
      <c r="W19082" s="380"/>
      <c r="X19082" s="380"/>
      <c r="Y19082" s="380"/>
      <c r="Z19082" s="380"/>
      <c r="AA19082" s="380"/>
      <c r="AF19082" s="326"/>
    </row>
    <row r="19083" spans="1:32" x14ac:dyDescent="0.25">
      <c r="A19083" s="44" t="s">
        <v>8229</v>
      </c>
      <c r="B19083" s="44" t="s">
        <v>4874</v>
      </c>
      <c r="C19083" s="45" t="s">
        <v>8230</v>
      </c>
      <c r="D19083" s="45" t="s">
        <v>10697</v>
      </c>
      <c r="E19083" s="45" t="s">
        <v>7121</v>
      </c>
      <c r="F19083" s="93"/>
      <c r="G19083" s="93"/>
      <c r="H19083" s="93"/>
      <c r="I19083" s="99"/>
      <c r="J19083" s="99"/>
      <c r="K19083" s="99"/>
      <c r="L19083" s="44"/>
      <c r="M19083" s="44"/>
      <c r="N19083" s="99"/>
      <c r="O19083" s="99"/>
      <c r="P19083" s="99"/>
      <c r="Q19083" s="99"/>
      <c r="R19083" s="99"/>
      <c r="S19083" s="99"/>
      <c r="T19083" s="99"/>
      <c r="U19083" s="99"/>
      <c r="V19083" s="99"/>
      <c r="W19083" s="99"/>
      <c r="X19083" s="99"/>
      <c r="Y19083" s="99"/>
      <c r="Z19083" s="99"/>
      <c r="AA19083" s="380"/>
      <c r="AF19083" s="326"/>
    </row>
    <row r="19084" spans="1:32" x14ac:dyDescent="0.25">
      <c r="A19084" s="44" t="s">
        <v>7634</v>
      </c>
      <c r="B19084" s="44" t="s">
        <v>2433</v>
      </c>
      <c r="C19084" s="45">
        <v>230105</v>
      </c>
      <c r="D19084" s="45" t="s">
        <v>12340</v>
      </c>
      <c r="E19084" s="45" t="s">
        <v>5580</v>
      </c>
      <c r="AF19084" s="326"/>
    </row>
    <row r="19085" spans="1:32" x14ac:dyDescent="0.25">
      <c r="A19085" s="99" t="s">
        <v>1244</v>
      </c>
      <c r="B19085" s="92" t="s">
        <v>1243</v>
      </c>
      <c r="C19085" s="146" t="s">
        <v>6701</v>
      </c>
      <c r="D19085" s="146" t="s">
        <v>1247</v>
      </c>
      <c r="E19085" s="107">
        <v>45957</v>
      </c>
      <c r="F19085" s="93"/>
      <c r="G19085" s="93"/>
      <c r="H19085" s="93" t="s">
        <v>1237</v>
      </c>
      <c r="I19085" s="99"/>
      <c r="J19085" s="99"/>
      <c r="K19085" s="99"/>
      <c r="L19085" s="44"/>
      <c r="M19085" s="44"/>
      <c r="N19085" s="99"/>
      <c r="O19085" s="99"/>
      <c r="P19085" s="99"/>
      <c r="Q19085" s="99"/>
      <c r="R19085" s="99"/>
      <c r="S19085" s="99"/>
      <c r="T19085" s="99"/>
      <c r="U19085" s="99"/>
      <c r="V19085" s="99"/>
      <c r="W19085" s="99"/>
      <c r="X19085" s="99"/>
      <c r="Y19085" s="99"/>
      <c r="Z19085" s="99"/>
      <c r="AF19085" s="326"/>
    </row>
    <row r="19086" spans="1:32" x14ac:dyDescent="0.3">
      <c r="A19086" s="372" t="s">
        <v>20591</v>
      </c>
      <c r="B19086" s="372" t="s">
        <v>1221</v>
      </c>
      <c r="C19086" s="125" t="s">
        <v>20613</v>
      </c>
      <c r="D19086" s="32" t="s">
        <v>20621</v>
      </c>
      <c r="E19086" s="125" t="s">
        <v>10032</v>
      </c>
      <c r="F19086" s="125" t="s">
        <v>1236</v>
      </c>
      <c r="G19086" s="125" t="s">
        <v>1237</v>
      </c>
      <c r="AF19086" s="326"/>
    </row>
    <row r="19087" spans="1:32" x14ac:dyDescent="0.25">
      <c r="A19087" s="256" t="s">
        <v>9222</v>
      </c>
      <c r="B19087" s="256" t="s">
        <v>9172</v>
      </c>
      <c r="C19087" s="53" t="s">
        <v>9298</v>
      </c>
      <c r="D19087" s="93" t="s">
        <v>5891</v>
      </c>
      <c r="E19087" s="257">
        <v>46890</v>
      </c>
      <c r="F19087" s="93"/>
      <c r="G19087" s="93"/>
      <c r="H19087" s="93"/>
      <c r="I19087" s="99"/>
      <c r="J19087" s="99"/>
      <c r="K19087" s="99"/>
      <c r="L19087" s="99"/>
      <c r="M19087" s="99"/>
      <c r="N19087" s="99"/>
      <c r="O19087" s="99"/>
      <c r="P19087" s="99"/>
      <c r="Q19087" s="99"/>
      <c r="R19087" s="99"/>
      <c r="S19087" s="99"/>
      <c r="T19087" s="99"/>
      <c r="U19087" s="99"/>
      <c r="V19087" s="99"/>
      <c r="W19087" s="99"/>
      <c r="X19087" s="99"/>
      <c r="Y19087" s="99"/>
      <c r="Z19087" s="99"/>
      <c r="AF19087" s="326"/>
    </row>
    <row r="19088" spans="1:32" x14ac:dyDescent="0.25">
      <c r="A19088" s="256" t="s">
        <v>9222</v>
      </c>
      <c r="B19088" s="256" t="s">
        <v>9172</v>
      </c>
      <c r="C19088" s="53" t="s">
        <v>9298</v>
      </c>
      <c r="D19088" s="93" t="s">
        <v>5891</v>
      </c>
      <c r="E19088" s="257">
        <v>46890</v>
      </c>
      <c r="F19088" s="93"/>
      <c r="G19088" s="93"/>
      <c r="H19088" s="93"/>
      <c r="I19088" s="99"/>
      <c r="J19088" s="99"/>
      <c r="K19088" s="99"/>
      <c r="L19088" s="99"/>
      <c r="M19088" s="99"/>
      <c r="N19088" s="99"/>
      <c r="O19088" s="99"/>
      <c r="P19088" s="99"/>
      <c r="Q19088" s="99"/>
      <c r="R19088" s="99"/>
      <c r="S19088" s="99"/>
      <c r="T19088" s="99"/>
      <c r="U19088" s="99"/>
      <c r="V19088" s="99"/>
      <c r="W19088" s="99"/>
      <c r="X19088" s="99"/>
      <c r="Y19088" s="99"/>
      <c r="Z19088" s="99"/>
      <c r="AF19088" s="326"/>
    </row>
    <row r="19089" spans="1:32" x14ac:dyDescent="0.3">
      <c r="A19089" s="372" t="s">
        <v>1180</v>
      </c>
      <c r="B19089" s="372" t="s">
        <v>1231</v>
      </c>
      <c r="C19089" s="125" t="s">
        <v>8396</v>
      </c>
      <c r="D19089" s="32" t="s">
        <v>20621</v>
      </c>
      <c r="E19089" s="125" t="s">
        <v>4471</v>
      </c>
      <c r="F19089" s="125" t="s">
        <v>1237</v>
      </c>
      <c r="G19089" s="125" t="s">
        <v>1237</v>
      </c>
      <c r="AF19089" s="326"/>
    </row>
    <row r="19090" spans="1:32" x14ac:dyDescent="0.25">
      <c r="A19090" s="44" t="s">
        <v>3740</v>
      </c>
      <c r="B19090" s="44" t="s">
        <v>3298</v>
      </c>
      <c r="C19090" s="45">
        <v>26010402</v>
      </c>
      <c r="D19090" s="45" t="s">
        <v>12340</v>
      </c>
      <c r="E19090" s="45" t="s">
        <v>18836</v>
      </c>
      <c r="AF19090" s="326"/>
    </row>
    <row r="19091" spans="1:32" x14ac:dyDescent="0.25">
      <c r="A19091" s="44" t="s">
        <v>3740</v>
      </c>
      <c r="B19091" s="44" t="s">
        <v>5639</v>
      </c>
      <c r="C19091" s="45">
        <v>26010401</v>
      </c>
      <c r="D19091" s="45" t="s">
        <v>12340</v>
      </c>
      <c r="E19091" s="45" t="s">
        <v>18836</v>
      </c>
      <c r="AF19091" s="326"/>
    </row>
    <row r="19092" spans="1:32" x14ac:dyDescent="0.25">
      <c r="A19092" s="44" t="s">
        <v>13841</v>
      </c>
      <c r="B19092" s="44" t="s">
        <v>5447</v>
      </c>
      <c r="C19092" s="45">
        <v>240804</v>
      </c>
      <c r="D19092" s="45" t="s">
        <v>12340</v>
      </c>
      <c r="E19092" s="45" t="s">
        <v>12234</v>
      </c>
      <c r="AF19092" s="326"/>
    </row>
    <row r="19093" spans="1:32" x14ac:dyDescent="0.25">
      <c r="A19093" s="99" t="s">
        <v>7751</v>
      </c>
      <c r="B19093" s="92" t="s">
        <v>6150</v>
      </c>
      <c r="C19093" s="93" t="s">
        <v>7754</v>
      </c>
      <c r="D19093" s="93" t="s">
        <v>1250</v>
      </c>
      <c r="E19093" s="94">
        <v>46220</v>
      </c>
      <c r="F19093" s="93"/>
      <c r="G19093" s="93"/>
      <c r="H19093" s="93"/>
      <c r="I19093" s="99"/>
      <c r="J19093" s="99"/>
      <c r="K19093" s="99"/>
      <c r="L19093" s="44"/>
      <c r="M19093" s="44"/>
      <c r="N19093" s="99"/>
      <c r="O19093" s="99"/>
      <c r="P19093" s="99"/>
      <c r="Q19093" s="99"/>
      <c r="R19093" s="99"/>
      <c r="S19093" s="99"/>
      <c r="T19093" s="99"/>
      <c r="U19093" s="99"/>
      <c r="V19093" s="99"/>
      <c r="W19093" s="99"/>
      <c r="X19093" s="99"/>
      <c r="Y19093" s="99"/>
      <c r="Z19093" s="99"/>
      <c r="AA19093" s="380"/>
      <c r="AF19093" s="326"/>
    </row>
    <row r="19094" spans="1:32" x14ac:dyDescent="0.3">
      <c r="A19094" s="372" t="s">
        <v>12105</v>
      </c>
      <c r="B19094" s="372" t="s">
        <v>1201</v>
      </c>
      <c r="C19094" s="125" t="s">
        <v>11031</v>
      </c>
      <c r="D19094" s="32" t="s">
        <v>20621</v>
      </c>
      <c r="E19094" s="125" t="s">
        <v>5452</v>
      </c>
      <c r="F19094" s="125" t="s">
        <v>1236</v>
      </c>
      <c r="G19094" s="125" t="s">
        <v>1236</v>
      </c>
      <c r="AF19094" s="326"/>
    </row>
    <row r="19095" spans="1:32" x14ac:dyDescent="0.3">
      <c r="A19095" s="372" t="s">
        <v>7485</v>
      </c>
      <c r="B19095" s="372" t="s">
        <v>1206</v>
      </c>
      <c r="C19095" s="125" t="s">
        <v>20612</v>
      </c>
      <c r="D19095" s="32" t="s">
        <v>20621</v>
      </c>
      <c r="E19095" s="125" t="s">
        <v>10032</v>
      </c>
      <c r="F19095" s="125" t="s">
        <v>1236</v>
      </c>
      <c r="G19095" s="125" t="s">
        <v>1237</v>
      </c>
      <c r="AF19095" s="326"/>
    </row>
    <row r="19096" spans="1:32" x14ac:dyDescent="0.25">
      <c r="A19096" s="44" t="s">
        <v>17341</v>
      </c>
      <c r="B19096" s="44" t="s">
        <v>2433</v>
      </c>
      <c r="C19096" s="45">
        <v>250106</v>
      </c>
      <c r="D19096" s="45" t="s">
        <v>12340</v>
      </c>
      <c r="E19096" s="45" t="s">
        <v>12896</v>
      </c>
      <c r="AF19096" s="326"/>
    </row>
    <row r="19097" spans="1:32" x14ac:dyDescent="0.3">
      <c r="A19097" s="372" t="s">
        <v>16702</v>
      </c>
      <c r="B19097" s="372" t="s">
        <v>1841</v>
      </c>
      <c r="C19097" s="125" t="s">
        <v>16531</v>
      </c>
      <c r="D19097" s="32" t="s">
        <v>20621</v>
      </c>
      <c r="E19097" s="125" t="s">
        <v>12895</v>
      </c>
      <c r="F19097" s="125" t="s">
        <v>1236</v>
      </c>
      <c r="G19097" s="125" t="s">
        <v>1237</v>
      </c>
      <c r="AF19097" s="326"/>
    </row>
    <row r="19098" spans="1:32" x14ac:dyDescent="0.25">
      <c r="A19098" s="44" t="s">
        <v>11780</v>
      </c>
      <c r="B19098" s="44" t="s">
        <v>11331</v>
      </c>
      <c r="C19098" s="45">
        <v>24050301</v>
      </c>
      <c r="D19098" s="45" t="s">
        <v>12340</v>
      </c>
      <c r="E19098" s="45" t="s">
        <v>5468</v>
      </c>
      <c r="AF19098" s="326"/>
    </row>
    <row r="19099" spans="1:32" x14ac:dyDescent="0.25">
      <c r="A19099" s="44" t="s">
        <v>17342</v>
      </c>
      <c r="B19099" s="44" t="s">
        <v>16911</v>
      </c>
      <c r="C19099" s="45">
        <v>250902</v>
      </c>
      <c r="D19099" s="45" t="s">
        <v>12340</v>
      </c>
      <c r="E19099" s="45" t="s">
        <v>5246</v>
      </c>
      <c r="AF19099" s="326"/>
    </row>
    <row r="19100" spans="1:32" x14ac:dyDescent="0.25">
      <c r="A19100" s="44" t="s">
        <v>5755</v>
      </c>
      <c r="B19100" s="44" t="s">
        <v>3597</v>
      </c>
      <c r="C19100" s="45">
        <v>220605</v>
      </c>
      <c r="D19100" s="45" t="s">
        <v>12340</v>
      </c>
      <c r="E19100" s="45" t="s">
        <v>5468</v>
      </c>
      <c r="AF19100" s="326"/>
    </row>
    <row r="19101" spans="1:32" x14ac:dyDescent="0.25">
      <c r="A19101" s="57" t="s">
        <v>3848</v>
      </c>
      <c r="B19101" s="92" t="s">
        <v>3862</v>
      </c>
      <c r="C19101" s="93" t="s">
        <v>3860</v>
      </c>
      <c r="D19101" s="93" t="s">
        <v>3861</v>
      </c>
      <c r="E19101" s="94">
        <v>46203</v>
      </c>
      <c r="F19101" s="93"/>
      <c r="G19101" s="93"/>
      <c r="H19101" s="93"/>
      <c r="I19101" s="99"/>
      <c r="J19101" s="99"/>
      <c r="K19101" s="99"/>
      <c r="L19101" s="44"/>
      <c r="M19101" s="44"/>
      <c r="N19101" s="99"/>
      <c r="O19101" s="99"/>
      <c r="P19101" s="99"/>
      <c r="Q19101" s="99"/>
      <c r="R19101" s="99"/>
      <c r="S19101" s="99"/>
      <c r="T19101" s="99"/>
      <c r="U19101" s="99"/>
      <c r="V19101" s="99"/>
      <c r="W19101" s="99"/>
      <c r="X19101" s="99"/>
      <c r="Y19101" s="99"/>
      <c r="Z19101" s="99"/>
      <c r="AA19101" s="380"/>
      <c r="AF19101" s="326"/>
    </row>
    <row r="19102" spans="1:32" x14ac:dyDescent="0.25">
      <c r="A19102" s="44" t="s">
        <v>11781</v>
      </c>
      <c r="B19102" s="44" t="s">
        <v>10031</v>
      </c>
      <c r="C19102" s="45">
        <v>240101</v>
      </c>
      <c r="D19102" s="45" t="s">
        <v>12340</v>
      </c>
      <c r="E19102" s="45" t="s">
        <v>10032</v>
      </c>
      <c r="AF19102" s="326"/>
    </row>
    <row r="19103" spans="1:32" x14ac:dyDescent="0.25">
      <c r="A19103" s="44" t="s">
        <v>20316</v>
      </c>
      <c r="B19103" s="44" t="s">
        <v>20365</v>
      </c>
      <c r="C19103" s="45" t="s">
        <v>20366</v>
      </c>
      <c r="D19103" s="32" t="s">
        <v>12570</v>
      </c>
      <c r="E19103" s="46">
        <v>46507</v>
      </c>
      <c r="AF19103" s="326"/>
    </row>
    <row r="19104" spans="1:32" x14ac:dyDescent="0.25">
      <c r="A19104" s="44" t="s">
        <v>12331</v>
      </c>
      <c r="B19104" s="44" t="s">
        <v>5447</v>
      </c>
      <c r="C19104" s="45">
        <v>240804</v>
      </c>
      <c r="D19104" s="45" t="s">
        <v>12340</v>
      </c>
      <c r="E19104" s="45" t="s">
        <v>12234</v>
      </c>
      <c r="AF19104" s="326"/>
    </row>
    <row r="19105" spans="1:32" x14ac:dyDescent="0.25">
      <c r="A19105" s="44" t="s">
        <v>19967</v>
      </c>
      <c r="B19105" s="44" t="s">
        <v>3598</v>
      </c>
      <c r="C19105" s="45">
        <v>230301</v>
      </c>
      <c r="D19105" s="45" t="s">
        <v>12340</v>
      </c>
      <c r="E19105" s="45" t="s">
        <v>5580</v>
      </c>
      <c r="AF19105" s="326"/>
    </row>
    <row r="19106" spans="1:32" x14ac:dyDescent="0.25">
      <c r="A19106" s="44" t="s">
        <v>8927</v>
      </c>
      <c r="B19106" s="44" t="s">
        <v>8990</v>
      </c>
      <c r="C19106" s="45" t="s">
        <v>8991</v>
      </c>
      <c r="D19106" s="45" t="s">
        <v>12177</v>
      </c>
      <c r="E19106" s="45" t="s">
        <v>4380</v>
      </c>
      <c r="F19106" s="93"/>
      <c r="G19106" s="93"/>
      <c r="H19106" s="93"/>
      <c r="I19106" s="99"/>
      <c r="J19106" s="99"/>
      <c r="K19106" s="99"/>
      <c r="L19106" s="99"/>
      <c r="M19106" s="99"/>
      <c r="N19106" s="99"/>
      <c r="O19106" s="99"/>
      <c r="P19106" s="99"/>
      <c r="Q19106" s="99"/>
      <c r="R19106" s="99"/>
      <c r="S19106" s="99"/>
      <c r="T19106" s="99"/>
      <c r="U19106" s="99"/>
      <c r="V19106" s="99"/>
      <c r="W19106" s="99"/>
      <c r="X19106" s="99"/>
      <c r="Y19106" s="99"/>
      <c r="Z19106" s="99"/>
      <c r="AF19106" s="326"/>
    </row>
    <row r="19107" spans="1:32" x14ac:dyDescent="0.25">
      <c r="A19107" s="44" t="s">
        <v>8927</v>
      </c>
      <c r="B19107" s="44" t="s">
        <v>2620</v>
      </c>
      <c r="C19107" s="45" t="s">
        <v>15161</v>
      </c>
      <c r="D19107" s="45" t="s">
        <v>12177</v>
      </c>
      <c r="E19107" s="45" t="s">
        <v>9349</v>
      </c>
      <c r="F19107" s="93"/>
      <c r="G19107" s="93"/>
      <c r="H19107" s="93"/>
      <c r="I19107" s="99"/>
      <c r="J19107" s="99"/>
      <c r="K19107" s="99"/>
      <c r="L19107" s="99"/>
      <c r="M19107" s="99"/>
      <c r="N19107" s="99"/>
      <c r="O19107" s="99"/>
      <c r="P19107" s="99"/>
      <c r="Q19107" s="99"/>
      <c r="R19107" s="99"/>
      <c r="S19107" s="99"/>
      <c r="T19107" s="99"/>
      <c r="U19107" s="99"/>
      <c r="V19107" s="99"/>
      <c r="W19107" s="99"/>
      <c r="X19107" s="99"/>
      <c r="Y19107" s="99"/>
      <c r="Z19107" s="99"/>
      <c r="AF19107" s="326"/>
    </row>
    <row r="19108" spans="1:32" x14ac:dyDescent="0.25">
      <c r="A19108" s="44" t="s">
        <v>8927</v>
      </c>
      <c r="B19108" s="44" t="s">
        <v>5243</v>
      </c>
      <c r="C19108" s="45" t="s">
        <v>5244</v>
      </c>
      <c r="D19108" s="93" t="s">
        <v>18817</v>
      </c>
      <c r="E19108" s="45" t="s">
        <v>5444</v>
      </c>
      <c r="F19108" s="379"/>
      <c r="G19108" s="379"/>
      <c r="H19108" s="379"/>
      <c r="I19108" s="380"/>
      <c r="J19108" s="380"/>
      <c r="K19108" s="380"/>
      <c r="L19108" s="380"/>
      <c r="M19108" s="380"/>
      <c r="N19108" s="380"/>
      <c r="O19108" s="380"/>
      <c r="P19108" s="380"/>
      <c r="Q19108" s="380"/>
      <c r="R19108" s="380"/>
      <c r="S19108" s="380"/>
      <c r="T19108" s="380"/>
      <c r="U19108" s="380"/>
      <c r="V19108" s="380"/>
      <c r="W19108" s="380"/>
      <c r="X19108" s="380"/>
      <c r="Y19108" s="380"/>
      <c r="Z19108" s="380"/>
      <c r="AA19108" s="380"/>
      <c r="AF19108" s="326"/>
    </row>
    <row r="19109" spans="1:32" x14ac:dyDescent="0.25">
      <c r="A19109" s="44" t="s">
        <v>8927</v>
      </c>
      <c r="B19109" s="44" t="s">
        <v>2620</v>
      </c>
      <c r="C19109" s="45" t="s">
        <v>15161</v>
      </c>
      <c r="D19109" s="93" t="s">
        <v>18817</v>
      </c>
      <c r="E19109" s="45" t="s">
        <v>9349</v>
      </c>
      <c r="F19109" s="379"/>
      <c r="G19109" s="379"/>
      <c r="H19109" s="379"/>
      <c r="I19109" s="380"/>
      <c r="J19109" s="380"/>
      <c r="K19109" s="380"/>
      <c r="L19109" s="380"/>
      <c r="M19109" s="380"/>
      <c r="N19109" s="380"/>
      <c r="O19109" s="380"/>
      <c r="P19109" s="380"/>
      <c r="Q19109" s="380"/>
      <c r="R19109" s="380"/>
      <c r="S19109" s="380"/>
      <c r="T19109" s="380"/>
      <c r="U19109" s="380"/>
      <c r="V19109" s="380"/>
      <c r="W19109" s="380"/>
      <c r="X19109" s="380"/>
      <c r="Y19109" s="380"/>
      <c r="Z19109" s="380"/>
      <c r="AA19109" s="380"/>
      <c r="AF19109" s="326"/>
    </row>
    <row r="19110" spans="1:32" x14ac:dyDescent="0.25">
      <c r="A19110" s="44" t="s">
        <v>8927</v>
      </c>
      <c r="B19110" s="44" t="s">
        <v>18643</v>
      </c>
      <c r="C19110" s="45" t="s">
        <v>18728</v>
      </c>
      <c r="D19110" s="93" t="s">
        <v>18817</v>
      </c>
      <c r="E19110" s="45" t="s">
        <v>11298</v>
      </c>
      <c r="F19110" s="379"/>
      <c r="G19110" s="379"/>
      <c r="H19110" s="379"/>
      <c r="I19110" s="380"/>
      <c r="J19110" s="380"/>
      <c r="K19110" s="380"/>
      <c r="L19110" s="380"/>
      <c r="M19110" s="380"/>
      <c r="N19110" s="380"/>
      <c r="O19110" s="380"/>
      <c r="P19110" s="380"/>
      <c r="Q19110" s="380"/>
      <c r="R19110" s="380"/>
      <c r="S19110" s="380"/>
      <c r="T19110" s="380"/>
      <c r="U19110" s="380"/>
      <c r="V19110" s="380"/>
      <c r="W19110" s="380"/>
      <c r="X19110" s="380"/>
      <c r="Y19110" s="380"/>
      <c r="Z19110" s="380"/>
      <c r="AA19110" s="380"/>
      <c r="AF19110" s="326"/>
    </row>
    <row r="19111" spans="1:32" x14ac:dyDescent="0.25">
      <c r="A19111" s="44" t="s">
        <v>8927</v>
      </c>
      <c r="B19111" s="44" t="s">
        <v>8990</v>
      </c>
      <c r="C19111" s="45" t="s">
        <v>8991</v>
      </c>
      <c r="D19111" s="93" t="s">
        <v>18817</v>
      </c>
      <c r="E19111" s="45" t="s">
        <v>4380</v>
      </c>
      <c r="F19111" s="379"/>
      <c r="G19111" s="379"/>
      <c r="H19111" s="379"/>
      <c r="I19111" s="380"/>
      <c r="J19111" s="380"/>
      <c r="K19111" s="380"/>
      <c r="L19111" s="380"/>
      <c r="M19111" s="380"/>
      <c r="N19111" s="380"/>
      <c r="O19111" s="380"/>
      <c r="P19111" s="380"/>
      <c r="Q19111" s="380"/>
      <c r="R19111" s="380"/>
      <c r="S19111" s="380"/>
      <c r="T19111" s="380"/>
      <c r="U19111" s="380"/>
      <c r="V19111" s="380"/>
      <c r="W19111" s="380"/>
      <c r="X19111" s="380"/>
      <c r="Y19111" s="380"/>
      <c r="Z19111" s="380"/>
      <c r="AA19111" s="380"/>
      <c r="AF19111" s="326"/>
    </row>
    <row r="19112" spans="1:32" x14ac:dyDescent="0.25">
      <c r="A19112" s="44" t="s">
        <v>8927</v>
      </c>
      <c r="B19112" s="44" t="s">
        <v>329</v>
      </c>
      <c r="C19112" s="45" t="s">
        <v>18800</v>
      </c>
      <c r="D19112" s="93" t="s">
        <v>18817</v>
      </c>
      <c r="E19112" s="45" t="s">
        <v>18723</v>
      </c>
      <c r="F19112" s="379"/>
      <c r="G19112" s="379"/>
      <c r="H19112" s="379"/>
      <c r="I19112" s="380"/>
      <c r="J19112" s="380"/>
      <c r="K19112" s="380"/>
      <c r="L19112" s="380"/>
      <c r="M19112" s="380"/>
      <c r="N19112" s="380"/>
      <c r="O19112" s="380"/>
      <c r="P19112" s="380"/>
      <c r="Q19112" s="380"/>
      <c r="R19112" s="380"/>
      <c r="S19112" s="380"/>
      <c r="T19112" s="380"/>
      <c r="U19112" s="380"/>
      <c r="V19112" s="380"/>
      <c r="W19112" s="380"/>
      <c r="X19112" s="380"/>
      <c r="Y19112" s="380"/>
      <c r="Z19112" s="380"/>
      <c r="AA19112" s="380"/>
      <c r="AF19112" s="326"/>
    </row>
    <row r="19113" spans="1:32" x14ac:dyDescent="0.25">
      <c r="A19113" s="44" t="s">
        <v>8927</v>
      </c>
      <c r="B19113" s="44" t="s">
        <v>5243</v>
      </c>
      <c r="C19113" s="45" t="s">
        <v>5244</v>
      </c>
      <c r="D19113" s="45" t="s">
        <v>10697</v>
      </c>
      <c r="E19113" s="46">
        <v>46507</v>
      </c>
      <c r="F19113" s="93"/>
      <c r="G19113" s="93"/>
      <c r="H19113" s="93"/>
      <c r="I19113" s="99"/>
      <c r="J19113" s="99"/>
      <c r="K19113" s="99"/>
      <c r="L19113" s="44"/>
      <c r="M19113" s="44"/>
      <c r="N19113" s="99"/>
      <c r="O19113" s="99"/>
      <c r="P19113" s="99"/>
      <c r="Q19113" s="99"/>
      <c r="R19113" s="99"/>
      <c r="S19113" s="99"/>
      <c r="T19113" s="99"/>
      <c r="U19113" s="99"/>
      <c r="V19113" s="99"/>
      <c r="W19113" s="99"/>
      <c r="X19113" s="99"/>
      <c r="Y19113" s="99"/>
      <c r="Z19113" s="99"/>
      <c r="AF19113" s="326"/>
    </row>
    <row r="19114" spans="1:32" x14ac:dyDescent="0.25">
      <c r="A19114" s="44" t="s">
        <v>8927</v>
      </c>
      <c r="B19114" s="44" t="s">
        <v>8990</v>
      </c>
      <c r="C19114" s="45" t="s">
        <v>8991</v>
      </c>
      <c r="D19114" s="45" t="s">
        <v>10697</v>
      </c>
      <c r="E19114" s="45" t="s">
        <v>4380</v>
      </c>
      <c r="F19114" s="93"/>
      <c r="G19114" s="93"/>
      <c r="H19114" s="93"/>
      <c r="I19114" s="99"/>
      <c r="J19114" s="99"/>
      <c r="K19114" s="99"/>
      <c r="L19114" s="44"/>
      <c r="M19114" s="44"/>
      <c r="N19114" s="99"/>
      <c r="O19114" s="99"/>
      <c r="P19114" s="99"/>
      <c r="Q19114" s="99"/>
      <c r="R19114" s="99"/>
      <c r="S19114" s="99"/>
      <c r="T19114" s="99"/>
      <c r="U19114" s="99"/>
      <c r="V19114" s="99"/>
      <c r="W19114" s="99"/>
      <c r="X19114" s="99"/>
      <c r="Y19114" s="99"/>
      <c r="Z19114" s="99"/>
      <c r="AF19114" s="326"/>
    </row>
    <row r="19115" spans="1:32" x14ac:dyDescent="0.25">
      <c r="A19115" s="44" t="s">
        <v>8927</v>
      </c>
      <c r="B19115" s="44" t="s">
        <v>2620</v>
      </c>
      <c r="C19115" s="45" t="s">
        <v>2690</v>
      </c>
      <c r="D19115" s="45" t="s">
        <v>10697</v>
      </c>
      <c r="E19115" s="45" t="s">
        <v>5245</v>
      </c>
      <c r="F19115" s="93"/>
      <c r="G19115" s="93"/>
      <c r="H19115" s="93"/>
      <c r="I19115" s="99"/>
      <c r="J19115" s="99"/>
      <c r="K19115" s="99"/>
      <c r="L19115" s="44"/>
      <c r="M19115" s="44"/>
      <c r="N19115" s="99"/>
      <c r="O19115" s="99"/>
      <c r="P19115" s="99"/>
      <c r="Q19115" s="99"/>
      <c r="R19115" s="99"/>
      <c r="S19115" s="99"/>
      <c r="T19115" s="99"/>
      <c r="U19115" s="99"/>
      <c r="V19115" s="99"/>
      <c r="W19115" s="99"/>
      <c r="X19115" s="99"/>
      <c r="Y19115" s="99"/>
      <c r="Z19115" s="99"/>
      <c r="AA19115" s="380"/>
      <c r="AF19115" s="326"/>
    </row>
    <row r="19116" spans="1:32" x14ac:dyDescent="0.25">
      <c r="A19116" s="44" t="s">
        <v>19968</v>
      </c>
      <c r="B19116" s="44" t="s">
        <v>2433</v>
      </c>
      <c r="C19116" s="45">
        <v>250106</v>
      </c>
      <c r="D19116" s="45" t="s">
        <v>12340</v>
      </c>
      <c r="E19116" s="45" t="s">
        <v>12896</v>
      </c>
      <c r="AF19116" s="326"/>
    </row>
    <row r="19117" spans="1:32" x14ac:dyDescent="0.3">
      <c r="A19117" s="372" t="s">
        <v>20234</v>
      </c>
      <c r="B19117" s="372" t="s">
        <v>2384</v>
      </c>
      <c r="C19117" s="125" t="s">
        <v>20259</v>
      </c>
      <c r="D19117" s="32" t="s">
        <v>20621</v>
      </c>
      <c r="E19117" s="125" t="s">
        <v>8976</v>
      </c>
      <c r="F19117" s="125" t="s">
        <v>1236</v>
      </c>
      <c r="G19117" s="125" t="s">
        <v>1237</v>
      </c>
      <c r="AF19117" s="326"/>
    </row>
    <row r="19118" spans="1:32" x14ac:dyDescent="0.25">
      <c r="A19118" s="44" t="s">
        <v>13081</v>
      </c>
      <c r="B19118" s="92" t="s">
        <v>13084</v>
      </c>
      <c r="C19118" s="93" t="s">
        <v>13054</v>
      </c>
      <c r="D19118" s="93" t="s">
        <v>1250</v>
      </c>
      <c r="E19118" s="94">
        <v>47208</v>
      </c>
      <c r="F19118" s="93"/>
      <c r="G19118" s="93"/>
      <c r="H19118" s="93"/>
      <c r="I19118" s="99"/>
      <c r="J19118" s="99"/>
      <c r="K19118" s="99"/>
      <c r="L19118" s="99"/>
      <c r="M19118" s="99"/>
      <c r="N19118" s="99"/>
      <c r="O19118" s="99"/>
      <c r="P19118" s="99"/>
      <c r="Q19118" s="99"/>
      <c r="R19118" s="99"/>
      <c r="S19118" s="99"/>
      <c r="T19118" s="99"/>
      <c r="U19118" s="99"/>
      <c r="V19118" s="99"/>
      <c r="W19118" s="99"/>
      <c r="X19118" s="99"/>
      <c r="Y19118" s="99"/>
      <c r="Z19118" s="99"/>
      <c r="AF19118" s="326"/>
    </row>
    <row r="19119" spans="1:32" x14ac:dyDescent="0.25">
      <c r="A19119" s="44" t="s">
        <v>19969</v>
      </c>
      <c r="B19119" s="44" t="s">
        <v>3598</v>
      </c>
      <c r="C19119" s="45">
        <v>230301</v>
      </c>
      <c r="D19119" s="45" t="s">
        <v>12340</v>
      </c>
      <c r="E19119" s="45" t="s">
        <v>5580</v>
      </c>
      <c r="AF19119" s="326"/>
    </row>
    <row r="19120" spans="1:32" x14ac:dyDescent="0.25">
      <c r="A19120" s="44" t="s">
        <v>19969</v>
      </c>
      <c r="B19120" s="44" t="s">
        <v>8374</v>
      </c>
      <c r="C19120" s="45">
        <v>230401</v>
      </c>
      <c r="D19120" s="45" t="s">
        <v>12340</v>
      </c>
      <c r="E19120" s="45" t="s">
        <v>7925</v>
      </c>
      <c r="AF19120" s="326"/>
    </row>
    <row r="19121" spans="1:32" x14ac:dyDescent="0.25">
      <c r="A19121" s="44" t="s">
        <v>19969</v>
      </c>
      <c r="B19121" s="44" t="s">
        <v>970</v>
      </c>
      <c r="C19121" s="45">
        <v>231104</v>
      </c>
      <c r="D19121" s="45" t="s">
        <v>12340</v>
      </c>
      <c r="E19121" s="45" t="s">
        <v>9018</v>
      </c>
      <c r="AF19121" s="326"/>
    </row>
    <row r="19122" spans="1:32" x14ac:dyDescent="0.25">
      <c r="A19122" s="44" t="s">
        <v>5756</v>
      </c>
      <c r="B19122" s="44" t="s">
        <v>967</v>
      </c>
      <c r="C19122" s="45">
        <v>220601</v>
      </c>
      <c r="D19122" s="45" t="s">
        <v>12340</v>
      </c>
      <c r="E19122" s="45" t="s">
        <v>5235</v>
      </c>
      <c r="AF19122" s="326"/>
    </row>
    <row r="19123" spans="1:32" x14ac:dyDescent="0.25">
      <c r="A19123" s="44" t="s">
        <v>940</v>
      </c>
      <c r="B19123" s="44" t="s">
        <v>4036</v>
      </c>
      <c r="C19123" s="45">
        <v>24060401</v>
      </c>
      <c r="D19123" s="45" t="s">
        <v>12340</v>
      </c>
      <c r="E19123" s="45" t="s">
        <v>5235</v>
      </c>
      <c r="AF19123" s="326"/>
    </row>
    <row r="19124" spans="1:32" x14ac:dyDescent="0.25">
      <c r="A19124" s="44" t="s">
        <v>940</v>
      </c>
      <c r="B19124" s="44" t="s">
        <v>968</v>
      </c>
      <c r="C19124" s="45">
        <v>24060402</v>
      </c>
      <c r="D19124" s="45" t="s">
        <v>12340</v>
      </c>
      <c r="E19124" s="45" t="s">
        <v>5235</v>
      </c>
      <c r="AF19124" s="326"/>
    </row>
    <row r="19125" spans="1:32" x14ac:dyDescent="0.25">
      <c r="A19125" s="44" t="s">
        <v>14772</v>
      </c>
      <c r="B19125" s="44" t="s">
        <v>13206</v>
      </c>
      <c r="C19125" s="45">
        <v>25.25</v>
      </c>
      <c r="D19125" s="45" t="s">
        <v>13565</v>
      </c>
      <c r="E19125" s="46">
        <v>47664</v>
      </c>
      <c r="F19125" s="45"/>
      <c r="G19125" s="93"/>
      <c r="H19125" s="93"/>
      <c r="I19125" s="99"/>
      <c r="J19125" s="99"/>
      <c r="K19125" s="99"/>
      <c r="L19125" s="99"/>
      <c r="M19125" s="99"/>
      <c r="N19125" s="99"/>
      <c r="O19125" s="99"/>
      <c r="P19125" s="99"/>
      <c r="Q19125" s="99"/>
      <c r="R19125" s="99"/>
      <c r="S19125" s="99"/>
      <c r="T19125" s="99"/>
      <c r="U19125" s="99"/>
      <c r="V19125" s="99"/>
      <c r="W19125" s="99"/>
      <c r="X19125" s="99"/>
      <c r="Y19125" s="99"/>
      <c r="Z19125" s="99"/>
      <c r="AF19125" s="326"/>
    </row>
    <row r="19126" spans="1:32" x14ac:dyDescent="0.3">
      <c r="A19126" s="372" t="s">
        <v>16855</v>
      </c>
      <c r="B19126" s="372" t="s">
        <v>5064</v>
      </c>
      <c r="C19126" s="125" t="s">
        <v>16873</v>
      </c>
      <c r="D19126" s="32" t="s">
        <v>20621</v>
      </c>
      <c r="E19126" s="125" t="s">
        <v>10638</v>
      </c>
      <c r="F19126" s="125" t="s">
        <v>1236</v>
      </c>
      <c r="G19126" s="125" t="s">
        <v>1237</v>
      </c>
      <c r="AF19126" s="326"/>
    </row>
    <row r="19127" spans="1:32" x14ac:dyDescent="0.25">
      <c r="A19127" s="44" t="s">
        <v>7098</v>
      </c>
      <c r="B19127" s="44" t="s">
        <v>11299</v>
      </c>
      <c r="C19127" s="45">
        <v>24020301</v>
      </c>
      <c r="D19127" s="45" t="s">
        <v>12340</v>
      </c>
      <c r="E19127" s="45" t="s">
        <v>5444</v>
      </c>
      <c r="AF19127" s="326"/>
    </row>
    <row r="19128" spans="1:32" x14ac:dyDescent="0.25">
      <c r="A19128" s="44" t="s">
        <v>7098</v>
      </c>
      <c r="B19128" s="44" t="s">
        <v>3299</v>
      </c>
      <c r="C19128" s="45">
        <v>24020302</v>
      </c>
      <c r="D19128" s="45" t="s">
        <v>12340</v>
      </c>
      <c r="E19128" s="45" t="s">
        <v>5444</v>
      </c>
      <c r="AF19128" s="326"/>
    </row>
    <row r="19129" spans="1:32" x14ac:dyDescent="0.25">
      <c r="A19129" s="44" t="s">
        <v>7098</v>
      </c>
      <c r="B19129" s="44" t="s">
        <v>2433</v>
      </c>
      <c r="C19129" s="45">
        <v>230105</v>
      </c>
      <c r="D19129" s="45" t="s">
        <v>12340</v>
      </c>
      <c r="E19129" s="45" t="s">
        <v>5580</v>
      </c>
      <c r="AF19129" s="326"/>
    </row>
    <row r="19130" spans="1:32" x14ac:dyDescent="0.3">
      <c r="A19130" s="372" t="s">
        <v>20235</v>
      </c>
      <c r="B19130" s="372" t="s">
        <v>2384</v>
      </c>
      <c r="C19130" s="125" t="s">
        <v>20259</v>
      </c>
      <c r="D19130" s="32" t="s">
        <v>20621</v>
      </c>
      <c r="E19130" s="125" t="s">
        <v>8976</v>
      </c>
      <c r="F19130" s="125" t="s">
        <v>1236</v>
      </c>
      <c r="G19130" s="125" t="s">
        <v>1237</v>
      </c>
      <c r="AF19130" s="326"/>
    </row>
    <row r="19131" spans="1:32" x14ac:dyDescent="0.3">
      <c r="A19131" s="372" t="s">
        <v>20235</v>
      </c>
      <c r="B19131" s="372" t="s">
        <v>1214</v>
      </c>
      <c r="C19131" s="125" t="s">
        <v>18610</v>
      </c>
      <c r="D19131" s="32" t="s">
        <v>20621</v>
      </c>
      <c r="E19131" s="125" t="s">
        <v>8976</v>
      </c>
      <c r="F19131" s="125" t="s">
        <v>1236</v>
      </c>
      <c r="G19131" s="125" t="s">
        <v>1237</v>
      </c>
      <c r="AF19131" s="326"/>
    </row>
    <row r="19132" spans="1:32" x14ac:dyDescent="0.25">
      <c r="A19132" s="44" t="s">
        <v>19970</v>
      </c>
      <c r="B19132" s="44" t="s">
        <v>5639</v>
      </c>
      <c r="C19132" s="45">
        <v>26010401</v>
      </c>
      <c r="D19132" s="45" t="s">
        <v>12340</v>
      </c>
      <c r="E19132" s="45" t="s">
        <v>18836</v>
      </c>
      <c r="AF19132" s="326"/>
    </row>
    <row r="19133" spans="1:32" x14ac:dyDescent="0.25">
      <c r="A19133" s="44" t="s">
        <v>10811</v>
      </c>
      <c r="B19133" s="44" t="s">
        <v>6798</v>
      </c>
      <c r="C19133" s="45" t="s">
        <v>10812</v>
      </c>
      <c r="D19133" s="46" t="s">
        <v>13037</v>
      </c>
      <c r="E19133" s="46">
        <v>46568</v>
      </c>
      <c r="AF19133" s="326"/>
    </row>
    <row r="19134" spans="1:32" x14ac:dyDescent="0.25">
      <c r="A19134" s="44" t="s">
        <v>9130</v>
      </c>
      <c r="B19134" s="44" t="s">
        <v>3160</v>
      </c>
      <c r="C19134" s="45">
        <v>230901</v>
      </c>
      <c r="D19134" s="45" t="s">
        <v>12340</v>
      </c>
      <c r="E19134" s="45" t="s">
        <v>8524</v>
      </c>
      <c r="AF19134" s="326"/>
    </row>
    <row r="19135" spans="1:32" x14ac:dyDescent="0.25">
      <c r="A19135" s="44" t="s">
        <v>10370</v>
      </c>
      <c r="B19135" s="92" t="s">
        <v>10390</v>
      </c>
      <c r="C19135" s="371" t="s">
        <v>10122</v>
      </c>
      <c r="D19135" s="146" t="s">
        <v>10389</v>
      </c>
      <c r="E19135" s="107">
        <v>45838</v>
      </c>
      <c r="F19135" s="93"/>
      <c r="G19135" s="93"/>
      <c r="H19135" s="93"/>
      <c r="I19135" s="99"/>
      <c r="J19135" s="99"/>
      <c r="K19135" s="99"/>
      <c r="L19135" s="44"/>
      <c r="M19135" s="44"/>
      <c r="N19135" s="99"/>
      <c r="O19135" s="99"/>
      <c r="P19135" s="99"/>
      <c r="Q19135" s="99"/>
      <c r="R19135" s="99"/>
      <c r="S19135" s="99"/>
      <c r="T19135" s="99"/>
      <c r="U19135" s="99"/>
      <c r="V19135" s="99"/>
      <c r="W19135" s="99"/>
      <c r="X19135" s="99"/>
      <c r="Y19135" s="99"/>
      <c r="Z19135" s="99"/>
      <c r="AF19135" s="326"/>
    </row>
    <row r="19136" spans="1:32" x14ac:dyDescent="0.25">
      <c r="A19136" s="44" t="s">
        <v>7635</v>
      </c>
      <c r="B19136" s="44" t="s">
        <v>2433</v>
      </c>
      <c r="C19136" s="45">
        <v>230105</v>
      </c>
      <c r="D19136" s="45" t="s">
        <v>12340</v>
      </c>
      <c r="E19136" s="45" t="s">
        <v>5580</v>
      </c>
      <c r="AF19136" s="326"/>
    </row>
    <row r="19137" spans="1:32" x14ac:dyDescent="0.25">
      <c r="A19137" s="44" t="s">
        <v>11782</v>
      </c>
      <c r="B19137" s="44" t="s">
        <v>967</v>
      </c>
      <c r="C19137" s="45">
        <v>240601</v>
      </c>
      <c r="D19137" s="45" t="s">
        <v>12340</v>
      </c>
      <c r="E19137" s="45" t="s">
        <v>10639</v>
      </c>
      <c r="AF19137" s="326"/>
    </row>
    <row r="19138" spans="1:32" x14ac:dyDescent="0.25">
      <c r="A19138" s="44" t="s">
        <v>17343</v>
      </c>
      <c r="B19138" s="44" t="s">
        <v>16911</v>
      </c>
      <c r="C19138" s="45">
        <v>250902</v>
      </c>
      <c r="D19138" s="45" t="s">
        <v>12340</v>
      </c>
      <c r="E19138" s="45" t="s">
        <v>5246</v>
      </c>
      <c r="AF19138" s="326"/>
    </row>
    <row r="19139" spans="1:32" x14ac:dyDescent="0.25">
      <c r="A19139" s="44" t="s">
        <v>13842</v>
      </c>
      <c r="B19139" s="44" t="s">
        <v>210</v>
      </c>
      <c r="C19139" s="45">
        <v>241001</v>
      </c>
      <c r="D19139" s="45" t="s">
        <v>12340</v>
      </c>
      <c r="E19139" s="45" t="s">
        <v>5650</v>
      </c>
      <c r="AF19139" s="326"/>
    </row>
    <row r="19140" spans="1:32" x14ac:dyDescent="0.25">
      <c r="A19140" s="44" t="s">
        <v>3037</v>
      </c>
      <c r="B19140" s="44" t="s">
        <v>161</v>
      </c>
      <c r="C19140" s="45" t="s">
        <v>6719</v>
      </c>
      <c r="D19140" s="45" t="s">
        <v>1443</v>
      </c>
      <c r="E19140" s="46">
        <v>46237</v>
      </c>
      <c r="F19140" s="93"/>
      <c r="G19140" s="93"/>
      <c r="H19140" s="93"/>
      <c r="I19140" s="99"/>
      <c r="J19140" s="99"/>
      <c r="K19140" s="99"/>
      <c r="L19140" s="44"/>
      <c r="M19140" s="44"/>
      <c r="N19140" s="99"/>
      <c r="O19140" s="99"/>
      <c r="P19140" s="99"/>
      <c r="Q19140" s="99"/>
      <c r="R19140" s="99"/>
      <c r="S19140" s="99"/>
      <c r="T19140" s="99"/>
      <c r="U19140" s="99"/>
      <c r="V19140" s="99"/>
      <c r="W19140" s="99"/>
      <c r="X19140" s="99"/>
      <c r="Y19140" s="99"/>
      <c r="Z19140" s="99"/>
      <c r="AA19140" s="380"/>
      <c r="AF19140" s="326"/>
    </row>
    <row r="19141" spans="1:32" x14ac:dyDescent="0.25">
      <c r="A19141" s="44" t="s">
        <v>10546</v>
      </c>
      <c r="B19141" s="44" t="s">
        <v>16011</v>
      </c>
      <c r="C19141" s="45" t="s">
        <v>5421</v>
      </c>
      <c r="D19141" s="93" t="s">
        <v>3876</v>
      </c>
      <c r="E19141" s="359">
        <f>DATE(2026,8,3)</f>
        <v>46237</v>
      </c>
      <c r="F19141" s="93"/>
      <c r="G19141" s="93"/>
      <c r="H19141" s="93"/>
      <c r="I19141" s="99"/>
      <c r="J19141" s="99"/>
      <c r="K19141" s="99"/>
      <c r="L19141" s="99"/>
      <c r="M19141" s="99"/>
      <c r="N19141" s="99"/>
      <c r="O19141" s="99"/>
      <c r="P19141" s="99"/>
      <c r="Q19141" s="99"/>
      <c r="R19141" s="99"/>
      <c r="S19141" s="99"/>
      <c r="T19141" s="99"/>
      <c r="U19141" s="99"/>
      <c r="V19141" s="99"/>
      <c r="W19141" s="99"/>
      <c r="X19141" s="99"/>
      <c r="Y19141" s="99"/>
      <c r="Z19141" s="99"/>
      <c r="AA19141" s="380"/>
      <c r="AF19141" s="326"/>
    </row>
    <row r="19142" spans="1:32" x14ac:dyDescent="0.25">
      <c r="A19142" s="44" t="s">
        <v>13998</v>
      </c>
      <c r="B19142" s="44" t="s">
        <v>1951</v>
      </c>
      <c r="C19142" s="45" t="s">
        <v>11273</v>
      </c>
      <c r="D19142" s="46" t="s">
        <v>13037</v>
      </c>
      <c r="E19142" s="46">
        <v>46234</v>
      </c>
      <c r="AF19142" s="326"/>
    </row>
    <row r="19143" spans="1:32" x14ac:dyDescent="0.25">
      <c r="A19143" s="44" t="s">
        <v>13998</v>
      </c>
      <c r="B19143" s="44" t="s">
        <v>14453</v>
      </c>
      <c r="C19143" s="45" t="s">
        <v>14508</v>
      </c>
      <c r="D19143" s="46" t="s">
        <v>13037</v>
      </c>
      <c r="E19143" s="46">
        <v>46493</v>
      </c>
      <c r="AF19143" s="326"/>
    </row>
    <row r="19144" spans="1:32" x14ac:dyDescent="0.3">
      <c r="A19144" s="372" t="s">
        <v>17583</v>
      </c>
      <c r="B19144" s="372" t="s">
        <v>5059</v>
      </c>
      <c r="C19144" s="125" t="s">
        <v>17475</v>
      </c>
      <c r="D19144" s="32" t="s">
        <v>20621</v>
      </c>
      <c r="E19144" s="125" t="s">
        <v>5246</v>
      </c>
      <c r="F19144" s="125" t="s">
        <v>1236</v>
      </c>
      <c r="G19144" s="125" t="s">
        <v>1237</v>
      </c>
      <c r="AF19144" s="326"/>
    </row>
    <row r="19145" spans="1:32" x14ac:dyDescent="0.3">
      <c r="A19145" s="372" t="s">
        <v>20592</v>
      </c>
      <c r="B19145" s="372" t="s">
        <v>7465</v>
      </c>
      <c r="C19145" s="125" t="s">
        <v>20614</v>
      </c>
      <c r="D19145" s="32" t="s">
        <v>20621</v>
      </c>
      <c r="E19145" s="125" t="s">
        <v>10032</v>
      </c>
      <c r="F19145" s="125" t="s">
        <v>1236</v>
      </c>
      <c r="G19145" s="125" t="s">
        <v>1237</v>
      </c>
      <c r="AF19145" s="326"/>
    </row>
    <row r="19146" spans="1:32" x14ac:dyDescent="0.25">
      <c r="A19146" s="44" t="s">
        <v>4566</v>
      </c>
      <c r="B19146" s="44" t="s">
        <v>210</v>
      </c>
      <c r="C19146" s="45">
        <v>241001</v>
      </c>
      <c r="D19146" s="45" t="s">
        <v>12340</v>
      </c>
      <c r="E19146" s="45" t="s">
        <v>5650</v>
      </c>
      <c r="AF19146" s="326"/>
    </row>
    <row r="19147" spans="1:32" x14ac:dyDescent="0.25">
      <c r="A19147" s="360" t="s">
        <v>14072</v>
      </c>
      <c r="B19147" s="92" t="s">
        <v>14075</v>
      </c>
      <c r="C19147" s="93" t="s">
        <v>14076</v>
      </c>
      <c r="D19147" s="93" t="s">
        <v>1250</v>
      </c>
      <c r="E19147" s="94">
        <v>47223</v>
      </c>
      <c r="F19147" s="93"/>
      <c r="G19147" s="93"/>
      <c r="H19147" s="93"/>
      <c r="I19147" s="99"/>
      <c r="J19147" s="99"/>
      <c r="K19147" s="99"/>
      <c r="L19147" s="99"/>
      <c r="M19147" s="99"/>
      <c r="N19147" s="99"/>
      <c r="O19147" s="99"/>
      <c r="P19147" s="99"/>
      <c r="Q19147" s="99"/>
      <c r="R19147" s="99"/>
      <c r="S19147" s="99"/>
      <c r="T19147" s="99"/>
      <c r="U19147" s="99"/>
      <c r="V19147" s="99"/>
      <c r="W19147" s="99"/>
      <c r="X19147" s="99"/>
      <c r="Y19147" s="99"/>
      <c r="Z19147" s="99"/>
      <c r="AF19147" s="326"/>
    </row>
    <row r="19148" spans="1:32" x14ac:dyDescent="0.25">
      <c r="A19148" s="80" t="s">
        <v>6678</v>
      </c>
      <c r="B19148" s="80" t="s">
        <v>6044</v>
      </c>
      <c r="C19148" s="344" t="s">
        <v>12179</v>
      </c>
      <c r="D19148" s="344" t="s">
        <v>1808</v>
      </c>
      <c r="E19148" s="347">
        <v>46294</v>
      </c>
      <c r="F19148" s="93"/>
      <c r="G19148" s="93"/>
      <c r="H19148" s="93"/>
      <c r="I19148" s="99"/>
      <c r="J19148" s="99"/>
      <c r="K19148" s="99"/>
      <c r="L19148" s="44"/>
      <c r="M19148" s="44"/>
      <c r="N19148" s="99"/>
      <c r="O19148" s="99"/>
      <c r="P19148" s="99"/>
      <c r="Q19148" s="99"/>
      <c r="R19148" s="99"/>
      <c r="S19148" s="99"/>
      <c r="T19148" s="99"/>
      <c r="U19148" s="99"/>
      <c r="V19148" s="99"/>
      <c r="W19148" s="99"/>
      <c r="X19148" s="99"/>
      <c r="Y19148" s="99"/>
      <c r="Z19148" s="99"/>
      <c r="AA19148" s="380"/>
      <c r="AF19148" s="326"/>
    </row>
    <row r="19149" spans="1:32" x14ac:dyDescent="0.25">
      <c r="A19149" s="44" t="s">
        <v>3910</v>
      </c>
      <c r="B19149" s="92" t="s">
        <v>3574</v>
      </c>
      <c r="C19149" s="93" t="s">
        <v>8458</v>
      </c>
      <c r="D19149" s="93" t="s">
        <v>1250</v>
      </c>
      <c r="E19149" s="94">
        <v>46496</v>
      </c>
      <c r="F19149" s="93"/>
      <c r="G19149" s="93"/>
      <c r="H19149" s="93"/>
      <c r="I19149" s="99"/>
      <c r="J19149" s="99"/>
      <c r="K19149" s="99"/>
      <c r="L19149" s="44"/>
      <c r="M19149" s="44"/>
      <c r="N19149" s="99"/>
      <c r="O19149" s="99"/>
      <c r="P19149" s="99"/>
      <c r="Q19149" s="99"/>
      <c r="R19149" s="99"/>
      <c r="S19149" s="99"/>
      <c r="T19149" s="99"/>
      <c r="U19149" s="99"/>
      <c r="V19149" s="99"/>
      <c r="W19149" s="99"/>
      <c r="X19149" s="99"/>
      <c r="Y19149" s="99"/>
      <c r="Z19149" s="99"/>
      <c r="AF19149" s="326"/>
    </row>
    <row r="19150" spans="1:32" x14ac:dyDescent="0.25">
      <c r="A19150" s="44" t="s">
        <v>3910</v>
      </c>
      <c r="B19150" s="131" t="s">
        <v>1461</v>
      </c>
      <c r="C19150" s="96" t="s">
        <v>6248</v>
      </c>
      <c r="D19150" s="96" t="s">
        <v>1250</v>
      </c>
      <c r="E19150" s="112">
        <v>46166</v>
      </c>
      <c r="F19150" s="93"/>
      <c r="G19150" s="93"/>
      <c r="H19150" s="93"/>
      <c r="I19150" s="99"/>
      <c r="J19150" s="99"/>
      <c r="K19150" s="99"/>
      <c r="L19150" s="44"/>
      <c r="M19150" s="44"/>
      <c r="N19150" s="99"/>
      <c r="O19150" s="99"/>
      <c r="P19150" s="99"/>
      <c r="Q19150" s="99"/>
      <c r="R19150" s="99"/>
      <c r="S19150" s="99"/>
      <c r="T19150" s="99"/>
      <c r="U19150" s="99"/>
      <c r="V19150" s="99"/>
      <c r="W19150" s="99"/>
      <c r="X19150" s="99"/>
      <c r="Y19150" s="99"/>
      <c r="Z19150" s="99"/>
      <c r="AA19150" s="380"/>
      <c r="AF19150" s="326"/>
    </row>
    <row r="19151" spans="1:32" x14ac:dyDescent="0.25">
      <c r="A19151" s="44" t="s">
        <v>3741</v>
      </c>
      <c r="B19151" s="44" t="s">
        <v>981</v>
      </c>
      <c r="C19151" s="45">
        <v>241202</v>
      </c>
      <c r="D19151" s="45" t="s">
        <v>12340</v>
      </c>
      <c r="E19151" s="45" t="s">
        <v>13570</v>
      </c>
      <c r="AF19151" s="326"/>
    </row>
    <row r="19152" spans="1:32" x14ac:dyDescent="0.25">
      <c r="A19152" s="44" t="s">
        <v>8072</v>
      </c>
      <c r="B19152" s="44" t="s">
        <v>152</v>
      </c>
      <c r="C19152" s="45" t="s">
        <v>8073</v>
      </c>
      <c r="D19152" s="45" t="s">
        <v>12177</v>
      </c>
      <c r="E19152" s="45" t="s">
        <v>4375</v>
      </c>
      <c r="F19152" s="93"/>
      <c r="G19152" s="93"/>
      <c r="H19152" s="93"/>
      <c r="I19152" s="99"/>
      <c r="J19152" s="99"/>
      <c r="K19152" s="99"/>
      <c r="L19152" s="99"/>
      <c r="M19152" s="99"/>
      <c r="N19152" s="99"/>
      <c r="O19152" s="99"/>
      <c r="P19152" s="99"/>
      <c r="Q19152" s="99"/>
      <c r="R19152" s="99"/>
      <c r="S19152" s="99"/>
      <c r="T19152" s="99"/>
      <c r="U19152" s="99"/>
      <c r="V19152" s="99"/>
      <c r="W19152" s="99"/>
      <c r="X19152" s="99"/>
      <c r="Y19152" s="99"/>
      <c r="Z19152" s="99"/>
      <c r="AF19152" s="326"/>
    </row>
    <row r="19153" spans="1:32" x14ac:dyDescent="0.25">
      <c r="A19153" s="44" t="s">
        <v>8072</v>
      </c>
      <c r="B19153" s="44" t="s">
        <v>152</v>
      </c>
      <c r="C19153" s="45" t="s">
        <v>8073</v>
      </c>
      <c r="D19153" s="93" t="s">
        <v>18817</v>
      </c>
      <c r="E19153" s="45" t="s">
        <v>4375</v>
      </c>
      <c r="F19153" s="379"/>
      <c r="G19153" s="379"/>
      <c r="H19153" s="379"/>
      <c r="I19153" s="380"/>
      <c r="J19153" s="380"/>
      <c r="K19153" s="380"/>
      <c r="L19153" s="380"/>
      <c r="M19153" s="380"/>
      <c r="N19153" s="380"/>
      <c r="O19153" s="380"/>
      <c r="P19153" s="380"/>
      <c r="Q19153" s="380"/>
      <c r="R19153" s="380"/>
      <c r="S19153" s="380"/>
      <c r="T19153" s="380"/>
      <c r="U19153" s="380"/>
      <c r="V19153" s="380"/>
      <c r="W19153" s="380"/>
      <c r="X19153" s="380"/>
      <c r="Y19153" s="380"/>
      <c r="Z19153" s="380"/>
      <c r="AA19153" s="380"/>
      <c r="AF19153" s="326"/>
    </row>
    <row r="19154" spans="1:32" x14ac:dyDescent="0.25">
      <c r="A19154" s="44" t="s">
        <v>8072</v>
      </c>
      <c r="B19154" s="44" t="s">
        <v>152</v>
      </c>
      <c r="C19154" s="45" t="s">
        <v>8073</v>
      </c>
      <c r="D19154" s="45" t="s">
        <v>10697</v>
      </c>
      <c r="E19154" s="46">
        <v>46295</v>
      </c>
      <c r="F19154" s="93"/>
      <c r="G19154" s="93"/>
      <c r="H19154" s="93"/>
      <c r="I19154" s="99"/>
      <c r="J19154" s="99"/>
      <c r="K19154" s="99"/>
      <c r="L19154" s="44"/>
      <c r="M19154" s="44"/>
      <c r="N19154" s="99"/>
      <c r="O19154" s="99"/>
      <c r="P19154" s="99"/>
      <c r="Q19154" s="99"/>
      <c r="R19154" s="99"/>
      <c r="S19154" s="99"/>
      <c r="T19154" s="99"/>
      <c r="U19154" s="99"/>
      <c r="V19154" s="99"/>
      <c r="W19154" s="99"/>
      <c r="X19154" s="99"/>
      <c r="Y19154" s="99"/>
      <c r="Z19154" s="99"/>
      <c r="AF19154" s="326"/>
    </row>
    <row r="19155" spans="1:32" x14ac:dyDescent="0.25">
      <c r="A19155" s="44" t="s">
        <v>7636</v>
      </c>
      <c r="B19155" s="44" t="s">
        <v>3598</v>
      </c>
      <c r="C19155" s="45">
        <v>230301</v>
      </c>
      <c r="D19155" s="45" t="s">
        <v>12340</v>
      </c>
      <c r="E19155" s="45" t="s">
        <v>5580</v>
      </c>
      <c r="AF19155" s="326"/>
    </row>
    <row r="19156" spans="1:32" x14ac:dyDescent="0.25">
      <c r="A19156" s="91" t="s">
        <v>18573</v>
      </c>
      <c r="B19156" s="385" t="s">
        <v>18577</v>
      </c>
      <c r="C19156" s="387">
        <v>2515</v>
      </c>
      <c r="D19156" s="93" t="s">
        <v>5007</v>
      </c>
      <c r="E19156" s="388">
        <v>46418</v>
      </c>
      <c r="AF19156" s="326"/>
    </row>
    <row r="19157" spans="1:32" x14ac:dyDescent="0.25">
      <c r="A19157" s="44" t="s">
        <v>13843</v>
      </c>
      <c r="B19157" s="44" t="s">
        <v>210</v>
      </c>
      <c r="C19157" s="45">
        <v>241001</v>
      </c>
      <c r="D19157" s="45" t="s">
        <v>12340</v>
      </c>
      <c r="E19157" s="45" t="s">
        <v>5650</v>
      </c>
      <c r="AF19157" s="326"/>
    </row>
    <row r="19158" spans="1:32" x14ac:dyDescent="0.25">
      <c r="A19158" s="44" t="s">
        <v>10547</v>
      </c>
      <c r="B19158" s="44" t="s">
        <v>16443</v>
      </c>
      <c r="C19158" s="45" t="s">
        <v>10622</v>
      </c>
      <c r="D19158" s="93" t="s">
        <v>3876</v>
      </c>
      <c r="E19158" s="359">
        <f>DATE(2028,4,3)</f>
        <v>46846</v>
      </c>
      <c r="F19158" s="93"/>
      <c r="G19158" s="93"/>
      <c r="H19158" s="93"/>
      <c r="I19158" s="99"/>
      <c r="J19158" s="99"/>
      <c r="K19158" s="99"/>
      <c r="L19158" s="99"/>
      <c r="M19158" s="99"/>
      <c r="N19158" s="99"/>
      <c r="O19158" s="99"/>
      <c r="P19158" s="99"/>
      <c r="Q19158" s="99"/>
      <c r="R19158" s="99"/>
      <c r="S19158" s="99"/>
      <c r="T19158" s="99"/>
      <c r="U19158" s="99"/>
      <c r="V19158" s="99"/>
      <c r="W19158" s="99"/>
      <c r="X19158" s="99"/>
      <c r="Y19158" s="99"/>
      <c r="Z19158" s="99"/>
      <c r="AF19158" s="326"/>
    </row>
    <row r="19159" spans="1:32" x14ac:dyDescent="0.25">
      <c r="A19159" s="44" t="s">
        <v>7729</v>
      </c>
      <c r="B19159" s="44" t="s">
        <v>1969</v>
      </c>
      <c r="C19159" s="45" t="s">
        <v>7730</v>
      </c>
      <c r="D19159" s="46" t="s">
        <v>13037</v>
      </c>
      <c r="E19159" s="46">
        <v>46193</v>
      </c>
      <c r="AF19159" s="326"/>
    </row>
    <row r="19160" spans="1:32" x14ac:dyDescent="0.25">
      <c r="A19160" s="44" t="s">
        <v>7731</v>
      </c>
      <c r="B19160" s="44" t="s">
        <v>164</v>
      </c>
      <c r="C19160" s="45" t="s">
        <v>7732</v>
      </c>
      <c r="D19160" s="46" t="s">
        <v>13037</v>
      </c>
      <c r="E19160" s="46">
        <v>46214</v>
      </c>
      <c r="AF19160" s="326"/>
    </row>
    <row r="19161" spans="1:32" x14ac:dyDescent="0.25">
      <c r="A19161" s="44" t="s">
        <v>7731</v>
      </c>
      <c r="B19161" s="44" t="s">
        <v>164</v>
      </c>
      <c r="C19161" s="45" t="s">
        <v>7732</v>
      </c>
      <c r="D19161" s="46" t="s">
        <v>13037</v>
      </c>
      <c r="E19161" s="46">
        <v>46214</v>
      </c>
      <c r="AF19161" s="326"/>
    </row>
    <row r="19162" spans="1:32" x14ac:dyDescent="0.3">
      <c r="A19162" s="372" t="s">
        <v>20593</v>
      </c>
      <c r="B19162" s="372" t="s">
        <v>1206</v>
      </c>
      <c r="C19162" s="125" t="s">
        <v>20612</v>
      </c>
      <c r="D19162" s="32" t="s">
        <v>20621</v>
      </c>
      <c r="E19162" s="125" t="s">
        <v>10032</v>
      </c>
      <c r="F19162" s="125" t="s">
        <v>1236</v>
      </c>
      <c r="G19162" s="125" t="s">
        <v>1237</v>
      </c>
      <c r="AF19162" s="326"/>
    </row>
    <row r="19163" spans="1:32" x14ac:dyDescent="0.25">
      <c r="A19163" s="44" t="s">
        <v>13844</v>
      </c>
      <c r="B19163" s="44" t="s">
        <v>968</v>
      </c>
      <c r="C19163" s="45">
        <v>24060402</v>
      </c>
      <c r="D19163" s="45" t="s">
        <v>12340</v>
      </c>
      <c r="E19163" s="45" t="s">
        <v>5235</v>
      </c>
      <c r="AF19163" s="326"/>
    </row>
    <row r="19164" spans="1:32" x14ac:dyDescent="0.25">
      <c r="A19164" s="44" t="s">
        <v>13844</v>
      </c>
      <c r="B19164" s="44" t="s">
        <v>210</v>
      </c>
      <c r="C19164" s="45">
        <v>241001</v>
      </c>
      <c r="D19164" s="45" t="s">
        <v>12340</v>
      </c>
      <c r="E19164" s="45" t="s">
        <v>5650</v>
      </c>
      <c r="AF19164" s="326"/>
    </row>
    <row r="19165" spans="1:32" x14ac:dyDescent="0.25">
      <c r="A19165" s="267" t="s">
        <v>9341</v>
      </c>
      <c r="B19165" s="267" t="s">
        <v>9313</v>
      </c>
      <c r="C19165" s="268">
        <v>791202303006</v>
      </c>
      <c r="D19165" s="268" t="s">
        <v>6775</v>
      </c>
      <c r="E19165" s="269">
        <v>48669</v>
      </c>
      <c r="F19165" s="93"/>
      <c r="G19165" s="93"/>
      <c r="H19165" s="93"/>
      <c r="I19165" s="99"/>
      <c r="J19165" s="99"/>
      <c r="K19165" s="99"/>
      <c r="L19165" s="44"/>
      <c r="M19165" s="44"/>
      <c r="N19165" s="99"/>
      <c r="O19165" s="99"/>
      <c r="P19165" s="99"/>
      <c r="Q19165" s="99"/>
      <c r="R19165" s="99"/>
      <c r="S19165" s="99"/>
      <c r="T19165" s="99"/>
      <c r="U19165" s="99"/>
      <c r="V19165" s="99"/>
      <c r="W19165" s="99"/>
      <c r="X19165" s="99"/>
      <c r="Y19165" s="99"/>
      <c r="Z19165" s="99"/>
      <c r="AF19165" s="326"/>
    </row>
    <row r="19166" spans="1:32" x14ac:dyDescent="0.25">
      <c r="A19166" s="267" t="s">
        <v>9341</v>
      </c>
      <c r="B19166" s="267" t="s">
        <v>9311</v>
      </c>
      <c r="C19166" s="268">
        <v>791202303005</v>
      </c>
      <c r="D19166" s="268" t="s">
        <v>6775</v>
      </c>
      <c r="E19166" s="269">
        <v>47269</v>
      </c>
      <c r="F19166" s="93"/>
      <c r="G19166" s="93"/>
      <c r="H19166" s="93"/>
      <c r="I19166" s="99"/>
      <c r="J19166" s="99"/>
      <c r="K19166" s="99"/>
      <c r="L19166" s="44"/>
      <c r="M19166" s="44"/>
      <c r="N19166" s="99"/>
      <c r="O19166" s="99"/>
      <c r="P19166" s="99"/>
      <c r="Q19166" s="99"/>
      <c r="R19166" s="99"/>
      <c r="S19166" s="99"/>
      <c r="T19166" s="99"/>
      <c r="U19166" s="99"/>
      <c r="V19166" s="99"/>
      <c r="W19166" s="99"/>
      <c r="X19166" s="99"/>
      <c r="Y19166" s="99"/>
      <c r="Z19166" s="99"/>
      <c r="AF19166" s="326"/>
    </row>
    <row r="19167" spans="1:32" x14ac:dyDescent="0.25">
      <c r="A19167" s="44" t="s">
        <v>19971</v>
      </c>
      <c r="B19167" s="44" t="s">
        <v>5639</v>
      </c>
      <c r="C19167" s="45">
        <v>26010401</v>
      </c>
      <c r="D19167" s="45" t="s">
        <v>12340</v>
      </c>
      <c r="E19167" s="45" t="s">
        <v>18836</v>
      </c>
      <c r="AF19167" s="326"/>
    </row>
    <row r="19168" spans="1:32" x14ac:dyDescent="0.25">
      <c r="A19168" s="44" t="s">
        <v>19971</v>
      </c>
      <c r="B19168" s="44" t="s">
        <v>3298</v>
      </c>
      <c r="C19168" s="45">
        <v>26010402</v>
      </c>
      <c r="D19168" s="45" t="s">
        <v>12340</v>
      </c>
      <c r="E19168" s="45" t="s">
        <v>18836</v>
      </c>
      <c r="AF19168" s="326"/>
    </row>
    <row r="19169" spans="1:32" x14ac:dyDescent="0.25">
      <c r="A19169" s="44" t="s">
        <v>10371</v>
      </c>
      <c r="B19169" s="92" t="s">
        <v>10390</v>
      </c>
      <c r="C19169" s="56" t="s">
        <v>10124</v>
      </c>
      <c r="D19169" s="146" t="s">
        <v>10389</v>
      </c>
      <c r="E19169" s="107">
        <v>45838</v>
      </c>
      <c r="F19169" s="93"/>
      <c r="G19169" s="93"/>
      <c r="H19169" s="93"/>
      <c r="I19169" s="99"/>
      <c r="J19169" s="99"/>
      <c r="K19169" s="99"/>
      <c r="L19169" s="44"/>
      <c r="M19169" s="44"/>
      <c r="N19169" s="99"/>
      <c r="O19169" s="99"/>
      <c r="P19169" s="99"/>
      <c r="Q19169" s="99"/>
      <c r="R19169" s="99"/>
      <c r="S19169" s="99"/>
      <c r="T19169" s="99"/>
      <c r="U19169" s="99"/>
      <c r="V19169" s="99"/>
      <c r="W19169" s="99"/>
      <c r="X19169" s="99"/>
      <c r="Y19169" s="99"/>
      <c r="Z19169" s="99"/>
      <c r="AF19169" s="326"/>
    </row>
    <row r="19170" spans="1:32" x14ac:dyDescent="0.25">
      <c r="A19170" s="44" t="s">
        <v>566</v>
      </c>
      <c r="B19170" s="44" t="s">
        <v>20346</v>
      </c>
      <c r="C19170" s="45" t="s">
        <v>17861</v>
      </c>
      <c r="D19170" s="32" t="s">
        <v>12570</v>
      </c>
      <c r="E19170" s="46">
        <v>46418</v>
      </c>
      <c r="AF19170" s="326"/>
    </row>
    <row r="19171" spans="1:32" x14ac:dyDescent="0.25">
      <c r="A19171" s="44" t="s">
        <v>566</v>
      </c>
      <c r="B19171" s="44" t="s">
        <v>20368</v>
      </c>
      <c r="C19171" s="45" t="s">
        <v>5829</v>
      </c>
      <c r="D19171" s="32" t="s">
        <v>12570</v>
      </c>
      <c r="E19171" s="46">
        <v>46507</v>
      </c>
      <c r="AF19171" s="326"/>
    </row>
    <row r="19172" spans="1:32" x14ac:dyDescent="0.25">
      <c r="A19172" s="44" t="s">
        <v>11783</v>
      </c>
      <c r="B19172" s="44" t="s">
        <v>10020</v>
      </c>
      <c r="C19172" s="45">
        <v>24010401</v>
      </c>
      <c r="D19172" s="45" t="s">
        <v>12340</v>
      </c>
      <c r="E19172" s="45" t="s">
        <v>10021</v>
      </c>
      <c r="AF19172" s="326"/>
    </row>
    <row r="19173" spans="1:32" x14ac:dyDescent="0.25">
      <c r="A19173" s="44" t="s">
        <v>3147</v>
      </c>
      <c r="B19173" s="44" t="s">
        <v>967</v>
      </c>
      <c r="C19173" s="45">
        <v>230601</v>
      </c>
      <c r="D19173" s="45" t="s">
        <v>12340</v>
      </c>
      <c r="E19173" s="45" t="s">
        <v>8383</v>
      </c>
      <c r="AF19173" s="326"/>
    </row>
    <row r="19174" spans="1:32" x14ac:dyDescent="0.25">
      <c r="A19174" s="44" t="s">
        <v>17344</v>
      </c>
      <c r="B19174" s="44" t="s">
        <v>16967</v>
      </c>
      <c r="C19174" s="45">
        <v>25050402</v>
      </c>
      <c r="D19174" s="45" t="s">
        <v>12340</v>
      </c>
      <c r="E19174" s="45" t="s">
        <v>7651</v>
      </c>
      <c r="AF19174" s="326"/>
    </row>
    <row r="19175" spans="1:32" x14ac:dyDescent="0.25">
      <c r="A19175" s="44" t="s">
        <v>17344</v>
      </c>
      <c r="B19175" s="44" t="s">
        <v>3298</v>
      </c>
      <c r="C19175" s="45">
        <v>24010402</v>
      </c>
      <c r="D19175" s="45" t="s">
        <v>12340</v>
      </c>
      <c r="E19175" s="45" t="s">
        <v>10021</v>
      </c>
      <c r="AF19175" s="326"/>
    </row>
    <row r="19176" spans="1:32" x14ac:dyDescent="0.25">
      <c r="A19176" s="44" t="s">
        <v>17344</v>
      </c>
      <c r="B19176" s="44" t="s">
        <v>10020</v>
      </c>
      <c r="C19176" s="45">
        <v>24010401</v>
      </c>
      <c r="D19176" s="45" t="s">
        <v>12340</v>
      </c>
      <c r="E19176" s="45" t="s">
        <v>10021</v>
      </c>
      <c r="AF19176" s="326"/>
    </row>
    <row r="19177" spans="1:32" x14ac:dyDescent="0.25">
      <c r="A19177" s="44" t="s">
        <v>15838</v>
      </c>
      <c r="B19177" s="44" t="s">
        <v>154</v>
      </c>
      <c r="C19177" s="45" t="s">
        <v>15839</v>
      </c>
      <c r="D19177" s="46" t="s">
        <v>13037</v>
      </c>
      <c r="E19177" s="46">
        <v>46218</v>
      </c>
      <c r="AF19177" s="326"/>
    </row>
    <row r="19178" spans="1:32" x14ac:dyDescent="0.25">
      <c r="A19178" s="44" t="s">
        <v>19972</v>
      </c>
      <c r="B19178" s="44" t="s">
        <v>3157</v>
      </c>
      <c r="C19178" s="45">
        <v>230305</v>
      </c>
      <c r="D19178" s="45" t="s">
        <v>12340</v>
      </c>
      <c r="E19178" s="45" t="s">
        <v>3276</v>
      </c>
      <c r="AF19178" s="326"/>
    </row>
    <row r="19179" spans="1:32" x14ac:dyDescent="0.25">
      <c r="A19179" s="44" t="s">
        <v>19972</v>
      </c>
      <c r="B19179" s="44" t="s">
        <v>18840</v>
      </c>
      <c r="C19179" s="45">
        <v>260202</v>
      </c>
      <c r="D19179" s="45" t="s">
        <v>12340</v>
      </c>
      <c r="E19179" s="45" t="s">
        <v>10021</v>
      </c>
      <c r="AF19179" s="326"/>
    </row>
    <row r="19180" spans="1:32" x14ac:dyDescent="0.25">
      <c r="A19180" s="44" t="s">
        <v>9780</v>
      </c>
      <c r="B19180" s="44" t="s">
        <v>15962</v>
      </c>
      <c r="C19180" s="45" t="s">
        <v>7169</v>
      </c>
      <c r="D19180" s="93" t="s">
        <v>3876</v>
      </c>
      <c r="E19180" s="359">
        <f>DATE(2027,2,24)</f>
        <v>46442</v>
      </c>
      <c r="F19180" s="93"/>
      <c r="G19180" s="93"/>
      <c r="H19180" s="93"/>
      <c r="I19180" s="99"/>
      <c r="J19180" s="99"/>
      <c r="K19180" s="99"/>
      <c r="L19180" s="99"/>
      <c r="M19180" s="99"/>
      <c r="N19180" s="99"/>
      <c r="O19180" s="99"/>
      <c r="P19180" s="99"/>
      <c r="Q19180" s="99"/>
      <c r="R19180" s="99"/>
      <c r="S19180" s="99"/>
      <c r="T19180" s="99"/>
      <c r="U19180" s="99"/>
      <c r="V19180" s="99"/>
      <c r="W19180" s="99"/>
      <c r="X19180" s="99"/>
      <c r="Y19180" s="99"/>
      <c r="Z19180" s="99"/>
      <c r="AF19180" s="326"/>
    </row>
    <row r="19181" spans="1:32" x14ac:dyDescent="0.25">
      <c r="A19181" s="135" t="s">
        <v>11103</v>
      </c>
      <c r="B19181" s="131" t="s">
        <v>1251</v>
      </c>
      <c r="C19181" s="96" t="s">
        <v>6208</v>
      </c>
      <c r="D19181" s="96" t="s">
        <v>1250</v>
      </c>
      <c r="E19181" s="94">
        <v>46228</v>
      </c>
      <c r="F19181" s="93"/>
      <c r="G19181" s="93"/>
      <c r="H19181" s="93"/>
      <c r="I19181" s="99"/>
      <c r="J19181" s="99"/>
      <c r="K19181" s="99"/>
      <c r="L19181" s="44"/>
      <c r="M19181" s="44"/>
      <c r="N19181" s="99"/>
      <c r="O19181" s="99"/>
      <c r="P19181" s="99"/>
      <c r="Q19181" s="99"/>
      <c r="R19181" s="99"/>
      <c r="S19181" s="99"/>
      <c r="T19181" s="99"/>
      <c r="U19181" s="99"/>
      <c r="V19181" s="99"/>
      <c r="W19181" s="99"/>
      <c r="X19181" s="99"/>
      <c r="Y19181" s="99"/>
      <c r="Z19181" s="99"/>
      <c r="AA19181" s="380"/>
      <c r="AF19181" s="326"/>
    </row>
    <row r="19182" spans="1:32" x14ac:dyDescent="0.25">
      <c r="A19182" s="44" t="s">
        <v>7099</v>
      </c>
      <c r="B19182" s="44" t="s">
        <v>5442</v>
      </c>
      <c r="C19182" s="45">
        <v>25010502</v>
      </c>
      <c r="D19182" s="45" t="s">
        <v>12340</v>
      </c>
      <c r="E19182" s="45" t="s">
        <v>13567</v>
      </c>
      <c r="AF19182" s="326"/>
    </row>
    <row r="19183" spans="1:32" x14ac:dyDescent="0.25">
      <c r="A19183" s="44" t="s">
        <v>7099</v>
      </c>
      <c r="B19183" s="44" t="s">
        <v>5639</v>
      </c>
      <c r="C19183" s="45">
        <v>26010401</v>
      </c>
      <c r="D19183" s="45" t="s">
        <v>12340</v>
      </c>
      <c r="E19183" s="45" t="s">
        <v>18836</v>
      </c>
      <c r="AF19183" s="326"/>
    </row>
    <row r="19184" spans="1:32" x14ac:dyDescent="0.25">
      <c r="A19184" s="44" t="s">
        <v>7099</v>
      </c>
      <c r="B19184" s="44" t="s">
        <v>3298</v>
      </c>
      <c r="C19184" s="45">
        <v>26010402</v>
      </c>
      <c r="D19184" s="45" t="s">
        <v>12340</v>
      </c>
      <c r="E19184" s="45" t="s">
        <v>18836</v>
      </c>
      <c r="AF19184" s="326"/>
    </row>
    <row r="19185" spans="1:32" x14ac:dyDescent="0.25">
      <c r="A19185" s="44" t="s">
        <v>941</v>
      </c>
      <c r="B19185" s="44" t="s">
        <v>4036</v>
      </c>
      <c r="C19185" s="45">
        <v>24060401</v>
      </c>
      <c r="D19185" s="45" t="s">
        <v>12340</v>
      </c>
      <c r="E19185" s="45" t="s">
        <v>5235</v>
      </c>
      <c r="AF19185" s="326"/>
    </row>
    <row r="19186" spans="1:32" x14ac:dyDescent="0.25">
      <c r="A19186" s="44" t="s">
        <v>941</v>
      </c>
      <c r="B19186" s="44" t="s">
        <v>968</v>
      </c>
      <c r="C19186" s="45">
        <v>24060402</v>
      </c>
      <c r="D19186" s="45" t="s">
        <v>12340</v>
      </c>
      <c r="E19186" s="45" t="s">
        <v>5235</v>
      </c>
      <c r="AF19186" s="326"/>
    </row>
    <row r="19187" spans="1:32" x14ac:dyDescent="0.25">
      <c r="A19187" s="44" t="s">
        <v>941</v>
      </c>
      <c r="B19187" s="44" t="s">
        <v>5639</v>
      </c>
      <c r="C19187" s="45">
        <v>26010401</v>
      </c>
      <c r="D19187" s="45" t="s">
        <v>12340</v>
      </c>
      <c r="E19187" s="45" t="s">
        <v>18836</v>
      </c>
      <c r="AF19187" s="326"/>
    </row>
    <row r="19188" spans="1:32" x14ac:dyDescent="0.25">
      <c r="A19188" s="44" t="s">
        <v>941</v>
      </c>
      <c r="B19188" s="44" t="s">
        <v>3298</v>
      </c>
      <c r="C19188" s="45">
        <v>26010402</v>
      </c>
      <c r="D19188" s="45" t="s">
        <v>12340</v>
      </c>
      <c r="E19188" s="45" t="s">
        <v>18836</v>
      </c>
      <c r="AF19188" s="326"/>
    </row>
    <row r="19189" spans="1:32" x14ac:dyDescent="0.25">
      <c r="A19189" s="44" t="s">
        <v>11784</v>
      </c>
      <c r="B19189" s="44" t="s">
        <v>4036</v>
      </c>
      <c r="C19189" s="45">
        <v>24060401</v>
      </c>
      <c r="D19189" s="45" t="s">
        <v>12340</v>
      </c>
      <c r="E19189" s="45" t="s">
        <v>5235</v>
      </c>
      <c r="AF19189" s="326"/>
    </row>
    <row r="19190" spans="1:32" x14ac:dyDescent="0.25">
      <c r="A19190" s="44" t="s">
        <v>11784</v>
      </c>
      <c r="B19190" s="44" t="s">
        <v>968</v>
      </c>
      <c r="C19190" s="45">
        <v>24060402</v>
      </c>
      <c r="D19190" s="45" t="s">
        <v>12340</v>
      </c>
      <c r="E19190" s="45" t="s">
        <v>5235</v>
      </c>
      <c r="AF19190" s="326"/>
    </row>
    <row r="19191" spans="1:32" x14ac:dyDescent="0.25">
      <c r="A19191" s="44" t="s">
        <v>11785</v>
      </c>
      <c r="B19191" s="44" t="s">
        <v>2433</v>
      </c>
      <c r="C19191" s="45">
        <v>250106</v>
      </c>
      <c r="D19191" s="45" t="s">
        <v>12340</v>
      </c>
      <c r="E19191" s="45" t="s">
        <v>12896</v>
      </c>
      <c r="AF19191" s="326"/>
    </row>
    <row r="19192" spans="1:32" x14ac:dyDescent="0.25">
      <c r="A19192" s="44" t="s">
        <v>11785</v>
      </c>
      <c r="B19192" s="44" t="s">
        <v>987</v>
      </c>
      <c r="C19192" s="45">
        <v>240602</v>
      </c>
      <c r="D19192" s="45" t="s">
        <v>12340</v>
      </c>
      <c r="E19192" s="45" t="s">
        <v>5235</v>
      </c>
      <c r="AF19192" s="326"/>
    </row>
    <row r="19193" spans="1:32" x14ac:dyDescent="0.3">
      <c r="A19193" s="58" t="s">
        <v>1334</v>
      </c>
      <c r="B19193" s="58" t="s">
        <v>4104</v>
      </c>
      <c r="C19193" s="62">
        <v>23022</v>
      </c>
      <c r="D19193" s="93" t="s">
        <v>5007</v>
      </c>
      <c r="E19193" s="60">
        <v>46265</v>
      </c>
      <c r="F19193" s="379"/>
      <c r="G19193" s="379"/>
      <c r="H19193" s="379"/>
      <c r="I19193" s="380"/>
      <c r="J19193" s="380"/>
      <c r="K19193" s="380"/>
      <c r="L19193" s="380"/>
      <c r="M19193" s="380"/>
      <c r="N19193" s="380"/>
      <c r="O19193" s="380"/>
      <c r="P19193" s="380"/>
      <c r="Q19193" s="380"/>
      <c r="R19193" s="380"/>
      <c r="S19193" s="380"/>
      <c r="T19193" s="380"/>
      <c r="U19193" s="380"/>
      <c r="V19193" s="380"/>
      <c r="W19193" s="380"/>
      <c r="X19193" s="380"/>
      <c r="Y19193" s="380"/>
      <c r="Z19193" s="380"/>
      <c r="AA19193" s="380"/>
      <c r="AF19193" s="326"/>
    </row>
    <row r="19194" spans="1:32" x14ac:dyDescent="0.25">
      <c r="A19194" s="44" t="s">
        <v>3742</v>
      </c>
      <c r="B19194" s="44" t="s">
        <v>3298</v>
      </c>
      <c r="C19194" s="45">
        <v>26010402</v>
      </c>
      <c r="D19194" s="45" t="s">
        <v>12340</v>
      </c>
      <c r="E19194" s="45" t="s">
        <v>18836</v>
      </c>
      <c r="AF19194" s="326"/>
    </row>
    <row r="19195" spans="1:32" x14ac:dyDescent="0.3">
      <c r="A19195" s="99" t="s">
        <v>16519</v>
      </c>
      <c r="B19195" s="92" t="s">
        <v>16522</v>
      </c>
      <c r="C19195" s="93" t="s">
        <v>16523</v>
      </c>
      <c r="D19195" s="93" t="s">
        <v>11085</v>
      </c>
      <c r="E19195" s="94">
        <v>47361</v>
      </c>
      <c r="F19195" s="93"/>
      <c r="G19195" s="93"/>
      <c r="H19195" s="93"/>
      <c r="I19195" s="99"/>
      <c r="J19195" s="99"/>
      <c r="K19195" s="99"/>
      <c r="L19195" s="99"/>
      <c r="M19195" s="99"/>
      <c r="N19195" s="99"/>
      <c r="O19195" s="99"/>
      <c r="P19195" s="99"/>
      <c r="Q19195" s="99"/>
      <c r="R19195" s="99"/>
      <c r="S19195" s="99"/>
      <c r="T19195" s="99"/>
      <c r="U19195" s="99"/>
      <c r="V19195" s="99"/>
      <c r="W19195" s="99"/>
      <c r="X19195" s="99"/>
      <c r="Y19195" s="99"/>
      <c r="Z19195" s="99"/>
      <c r="AF19195" s="326"/>
    </row>
    <row r="19196" spans="1:32" x14ac:dyDescent="0.25">
      <c r="A19196" s="44" t="s">
        <v>13529</v>
      </c>
      <c r="B19196" s="44" t="s">
        <v>13116</v>
      </c>
      <c r="C19196" s="45">
        <v>3.25</v>
      </c>
      <c r="D19196" s="45" t="s">
        <v>13565</v>
      </c>
      <c r="E19196" s="46">
        <v>47422</v>
      </c>
      <c r="F19196" s="45"/>
      <c r="G19196" s="93"/>
      <c r="H19196" s="93"/>
      <c r="I19196" s="99"/>
      <c r="J19196" s="99"/>
      <c r="K19196" s="99"/>
      <c r="L19196" s="99"/>
      <c r="M19196" s="99"/>
      <c r="N19196" s="99"/>
      <c r="O19196" s="99"/>
      <c r="P19196" s="99"/>
      <c r="Q19196" s="99"/>
      <c r="R19196" s="99"/>
      <c r="S19196" s="99"/>
      <c r="T19196" s="99"/>
      <c r="U19196" s="99"/>
      <c r="V19196" s="99"/>
      <c r="W19196" s="99"/>
      <c r="X19196" s="99"/>
      <c r="Y19196" s="99"/>
      <c r="Z19196" s="99"/>
      <c r="AF19196" s="326"/>
    </row>
    <row r="19197" spans="1:32" x14ac:dyDescent="0.25">
      <c r="A19197" s="361" t="s">
        <v>14419</v>
      </c>
      <c r="B19197" s="361" t="s">
        <v>14420</v>
      </c>
      <c r="C19197" s="362" t="s">
        <v>14421</v>
      </c>
      <c r="D19197" s="64" t="s">
        <v>1779</v>
      </c>
      <c r="E19197" s="64">
        <v>46203</v>
      </c>
      <c r="F19197" s="97"/>
      <c r="G19197" s="93"/>
      <c r="H19197" s="93"/>
      <c r="I19197" s="99"/>
      <c r="J19197" s="99"/>
      <c r="K19197" s="99"/>
      <c r="L19197" s="99"/>
      <c r="M19197" s="99"/>
      <c r="N19197" s="99"/>
      <c r="O19197" s="99"/>
      <c r="P19197" s="99"/>
      <c r="Q19197" s="99"/>
      <c r="R19197" s="99"/>
      <c r="S19197" s="99"/>
      <c r="T19197" s="99"/>
      <c r="U19197" s="99"/>
      <c r="V19197" s="99"/>
      <c r="W19197" s="99"/>
      <c r="X19197" s="99"/>
      <c r="Y19197" s="99"/>
      <c r="Z19197" s="99"/>
      <c r="AA19197" s="380"/>
      <c r="AF19197" s="326"/>
    </row>
    <row r="19198" spans="1:32" x14ac:dyDescent="0.25">
      <c r="A19198" s="360" t="s">
        <v>73</v>
      </c>
      <c r="B19198" s="92" t="s">
        <v>14075</v>
      </c>
      <c r="C19198" s="93" t="s">
        <v>14076</v>
      </c>
      <c r="D19198" s="93" t="s">
        <v>1250</v>
      </c>
      <c r="E19198" s="94">
        <v>47223</v>
      </c>
      <c r="F19198" s="93"/>
      <c r="G19198" s="93"/>
      <c r="H19198" s="93"/>
      <c r="I19198" s="99"/>
      <c r="J19198" s="99"/>
      <c r="K19198" s="99"/>
      <c r="L19198" s="99"/>
      <c r="M19198" s="99"/>
      <c r="N19198" s="99"/>
      <c r="O19198" s="99"/>
      <c r="P19198" s="99"/>
      <c r="Q19198" s="99"/>
      <c r="R19198" s="99"/>
      <c r="S19198" s="99"/>
      <c r="T19198" s="99"/>
      <c r="U19198" s="99"/>
      <c r="V19198" s="99"/>
      <c r="W19198" s="99"/>
      <c r="X19198" s="99"/>
      <c r="Y19198" s="99"/>
      <c r="Z19198" s="99"/>
      <c r="AF19198" s="326"/>
    </row>
    <row r="19199" spans="1:32" x14ac:dyDescent="0.25">
      <c r="A19199" s="44" t="s">
        <v>14161</v>
      </c>
      <c r="B19199" s="44" t="s">
        <v>20398</v>
      </c>
      <c r="C19199" s="45" t="s">
        <v>14082</v>
      </c>
      <c r="D19199" s="32" t="s">
        <v>12570</v>
      </c>
      <c r="E19199" s="46">
        <v>46418</v>
      </c>
      <c r="AF19199" s="326"/>
    </row>
    <row r="19200" spans="1:32" x14ac:dyDescent="0.25">
      <c r="A19200" s="44" t="s">
        <v>8602</v>
      </c>
      <c r="B19200" s="44" t="s">
        <v>967</v>
      </c>
      <c r="C19200" s="45">
        <v>230601</v>
      </c>
      <c r="D19200" s="45" t="s">
        <v>12340</v>
      </c>
      <c r="E19200" s="45" t="s">
        <v>8383</v>
      </c>
      <c r="AF19200" s="326"/>
    </row>
    <row r="19201" spans="1:32" x14ac:dyDescent="0.25">
      <c r="A19201" s="44" t="s">
        <v>11786</v>
      </c>
      <c r="B19201" s="44" t="s">
        <v>3298</v>
      </c>
      <c r="C19201" s="45">
        <v>24010402</v>
      </c>
      <c r="D19201" s="45" t="s">
        <v>12340</v>
      </c>
      <c r="E19201" s="45" t="s">
        <v>10021</v>
      </c>
      <c r="AF19201" s="326"/>
    </row>
    <row r="19202" spans="1:32" x14ac:dyDescent="0.25">
      <c r="A19202" s="44" t="s">
        <v>10372</v>
      </c>
      <c r="B19202" s="92" t="s">
        <v>10390</v>
      </c>
      <c r="C19202" s="56" t="s">
        <v>10124</v>
      </c>
      <c r="D19202" s="146" t="s">
        <v>10389</v>
      </c>
      <c r="E19202" s="107">
        <v>45838</v>
      </c>
      <c r="F19202" s="93"/>
      <c r="G19202" s="93"/>
      <c r="H19202" s="93"/>
      <c r="I19202" s="99"/>
      <c r="J19202" s="99"/>
      <c r="K19202" s="99"/>
      <c r="L19202" s="44"/>
      <c r="M19202" s="44"/>
      <c r="N19202" s="99"/>
      <c r="O19202" s="99"/>
      <c r="P19202" s="99"/>
      <c r="Q19202" s="99"/>
      <c r="R19202" s="99"/>
      <c r="S19202" s="99"/>
      <c r="T19202" s="99"/>
      <c r="U19202" s="99"/>
      <c r="V19202" s="99"/>
      <c r="W19202" s="99"/>
      <c r="X19202" s="99"/>
      <c r="Y19202" s="99"/>
      <c r="Z19202" s="99"/>
      <c r="AF19202" s="326"/>
    </row>
    <row r="19203" spans="1:32" x14ac:dyDescent="0.25">
      <c r="A19203" s="44" t="s">
        <v>18266</v>
      </c>
      <c r="B19203" s="44" t="s">
        <v>15967</v>
      </c>
      <c r="C19203" s="45" t="s">
        <v>18509</v>
      </c>
      <c r="D19203" s="93" t="s">
        <v>3876</v>
      </c>
      <c r="E19203" s="359">
        <f>DATE(2029,10,27)</f>
        <v>47418</v>
      </c>
      <c r="F19203" s="93"/>
      <c r="G19203" s="93"/>
      <c r="H19203" s="93"/>
      <c r="I19203" s="99"/>
      <c r="J19203" s="99"/>
      <c r="K19203" s="99"/>
      <c r="L19203" s="99"/>
      <c r="M19203" s="99"/>
      <c r="N19203" s="99"/>
      <c r="O19203" s="99"/>
      <c r="P19203" s="99"/>
      <c r="Q19203" s="99"/>
      <c r="R19203" s="99"/>
      <c r="S19203" s="99"/>
      <c r="T19203" s="99"/>
      <c r="U19203" s="99"/>
      <c r="V19203" s="99"/>
      <c r="W19203" s="99"/>
      <c r="X19203" s="99"/>
      <c r="Y19203" s="99"/>
      <c r="Z19203" s="99"/>
      <c r="AF19203" s="326"/>
    </row>
    <row r="19204" spans="1:32" x14ac:dyDescent="0.25">
      <c r="A19204" s="44" t="s">
        <v>18266</v>
      </c>
      <c r="B19204" s="44" t="s">
        <v>16256</v>
      </c>
      <c r="C19204" s="45" t="s">
        <v>15024</v>
      </c>
      <c r="D19204" s="93" t="s">
        <v>3876</v>
      </c>
      <c r="E19204" s="359">
        <f>DATE(2029,2,24)</f>
        <v>47173</v>
      </c>
      <c r="F19204" s="93"/>
      <c r="G19204" s="93"/>
      <c r="H19204" s="93"/>
      <c r="I19204" s="99"/>
      <c r="J19204" s="99"/>
      <c r="K19204" s="99"/>
      <c r="L19204" s="99"/>
      <c r="M19204" s="99"/>
      <c r="N19204" s="99"/>
      <c r="O19204" s="99"/>
      <c r="P19204" s="99"/>
      <c r="Q19204" s="99"/>
      <c r="R19204" s="99"/>
      <c r="S19204" s="99"/>
      <c r="T19204" s="99"/>
      <c r="U19204" s="99"/>
      <c r="V19204" s="99"/>
      <c r="W19204" s="99"/>
      <c r="X19204" s="99"/>
      <c r="Y19204" s="99"/>
      <c r="Z19204" s="99"/>
      <c r="AF19204" s="326"/>
    </row>
    <row r="19205" spans="1:32" x14ac:dyDescent="0.25">
      <c r="A19205" s="44" t="s">
        <v>18266</v>
      </c>
      <c r="B19205" s="44" t="s">
        <v>16444</v>
      </c>
      <c r="C19205" s="45" t="s">
        <v>12876</v>
      </c>
      <c r="D19205" s="93" t="s">
        <v>3876</v>
      </c>
      <c r="E19205" s="359">
        <f>DATE(2028,7,9)</f>
        <v>46943</v>
      </c>
      <c r="F19205" s="93"/>
      <c r="G19205" s="93"/>
      <c r="H19205" s="93"/>
      <c r="I19205" s="99"/>
      <c r="J19205" s="99"/>
      <c r="K19205" s="99"/>
      <c r="L19205" s="99"/>
      <c r="M19205" s="99"/>
      <c r="N19205" s="99"/>
      <c r="O19205" s="99"/>
      <c r="P19205" s="99"/>
      <c r="Q19205" s="99"/>
      <c r="R19205" s="99"/>
      <c r="S19205" s="99"/>
      <c r="T19205" s="99"/>
      <c r="U19205" s="99"/>
      <c r="V19205" s="99"/>
      <c r="W19205" s="99"/>
      <c r="X19205" s="99"/>
      <c r="Y19205" s="99"/>
      <c r="Z19205" s="99"/>
      <c r="AF19205" s="326"/>
    </row>
    <row r="19206" spans="1:32" x14ac:dyDescent="0.25">
      <c r="A19206" s="44" t="s">
        <v>9781</v>
      </c>
      <c r="B19206" s="44" t="s">
        <v>16445</v>
      </c>
      <c r="C19206" s="45" t="s">
        <v>12877</v>
      </c>
      <c r="D19206" s="93" t="s">
        <v>3876</v>
      </c>
      <c r="E19206" s="359">
        <f>DATE(2028,7,29)</f>
        <v>46963</v>
      </c>
      <c r="F19206" s="93"/>
      <c r="G19206" s="93"/>
      <c r="H19206" s="93"/>
      <c r="I19206" s="99"/>
      <c r="J19206" s="99"/>
      <c r="K19206" s="99"/>
      <c r="L19206" s="99"/>
      <c r="M19206" s="99"/>
      <c r="N19206" s="99"/>
      <c r="O19206" s="99"/>
      <c r="P19206" s="99"/>
      <c r="Q19206" s="99"/>
      <c r="R19206" s="99"/>
      <c r="S19206" s="99"/>
      <c r="T19206" s="99"/>
      <c r="U19206" s="99"/>
      <c r="V19206" s="99"/>
      <c r="W19206" s="99"/>
      <c r="X19206" s="99"/>
      <c r="Y19206" s="99"/>
      <c r="Z19206" s="99"/>
      <c r="AF19206" s="326"/>
    </row>
    <row r="19207" spans="1:32" x14ac:dyDescent="0.25">
      <c r="A19207" s="44" t="s">
        <v>11787</v>
      </c>
      <c r="B19207" s="44" t="s">
        <v>986</v>
      </c>
      <c r="C19207" s="45">
        <v>240303</v>
      </c>
      <c r="D19207" s="45" t="s">
        <v>12340</v>
      </c>
      <c r="E19207" s="45" t="s">
        <v>2686</v>
      </c>
      <c r="AF19207" s="326"/>
    </row>
    <row r="19208" spans="1:32" x14ac:dyDescent="0.25">
      <c r="A19208" s="44" t="s">
        <v>496</v>
      </c>
      <c r="B19208" s="44" t="s">
        <v>13118</v>
      </c>
      <c r="C19208" s="45">
        <v>21.25</v>
      </c>
      <c r="D19208" s="45" t="s">
        <v>13565</v>
      </c>
      <c r="E19208" s="46">
        <v>47664</v>
      </c>
      <c r="F19208" s="45"/>
      <c r="G19208" s="93"/>
      <c r="H19208" s="93"/>
      <c r="I19208" s="99"/>
      <c r="J19208" s="99"/>
      <c r="K19208" s="99"/>
      <c r="L19208" s="99"/>
      <c r="M19208" s="99"/>
      <c r="N19208" s="99"/>
      <c r="O19208" s="99"/>
      <c r="P19208" s="99"/>
      <c r="Q19208" s="99"/>
      <c r="R19208" s="99"/>
      <c r="S19208" s="99"/>
      <c r="T19208" s="99"/>
      <c r="U19208" s="99"/>
      <c r="V19208" s="99"/>
      <c r="W19208" s="99"/>
      <c r="X19208" s="99"/>
      <c r="Y19208" s="99"/>
      <c r="Z19208" s="99"/>
      <c r="AF19208" s="326"/>
    </row>
    <row r="19209" spans="1:32" x14ac:dyDescent="0.25">
      <c r="A19209" s="44" t="s">
        <v>496</v>
      </c>
      <c r="B19209" s="44" t="s">
        <v>13111</v>
      </c>
      <c r="C19209" s="45">
        <v>33.25</v>
      </c>
      <c r="D19209" s="45" t="s">
        <v>13565</v>
      </c>
      <c r="E19209" s="46">
        <v>47664</v>
      </c>
      <c r="F19209" s="45"/>
      <c r="G19209" s="93"/>
      <c r="H19209" s="93"/>
      <c r="I19209" s="99"/>
      <c r="J19209" s="99"/>
      <c r="K19209" s="99"/>
      <c r="L19209" s="99"/>
      <c r="M19209" s="99"/>
      <c r="N19209" s="99"/>
      <c r="O19209" s="99"/>
      <c r="P19209" s="99"/>
      <c r="Q19209" s="99"/>
      <c r="R19209" s="99"/>
      <c r="S19209" s="99"/>
      <c r="T19209" s="99"/>
      <c r="U19209" s="99"/>
      <c r="V19209" s="99"/>
      <c r="W19209" s="99"/>
      <c r="X19209" s="99"/>
      <c r="Y19209" s="99"/>
      <c r="Z19209" s="99"/>
      <c r="AF19209" s="326"/>
    </row>
    <row r="19210" spans="1:32" x14ac:dyDescent="0.25">
      <c r="A19210" s="44" t="s">
        <v>496</v>
      </c>
      <c r="B19210" s="44" t="s">
        <v>20397</v>
      </c>
      <c r="C19210" s="45" t="s">
        <v>8815</v>
      </c>
      <c r="D19210" s="32" t="s">
        <v>12570</v>
      </c>
      <c r="E19210" s="46">
        <v>46418</v>
      </c>
      <c r="AF19210" s="326"/>
    </row>
    <row r="19211" spans="1:32" x14ac:dyDescent="0.25">
      <c r="A19211" s="256" t="s">
        <v>3148</v>
      </c>
      <c r="B19211" s="256" t="s">
        <v>5914</v>
      </c>
      <c r="C19211" s="167" t="s">
        <v>6026</v>
      </c>
      <c r="D19211" s="146" t="s">
        <v>5891</v>
      </c>
      <c r="E19211" s="66">
        <v>45980</v>
      </c>
      <c r="F19211" s="93"/>
      <c r="G19211" s="93"/>
      <c r="H19211" s="93"/>
      <c r="I19211" s="99"/>
      <c r="J19211" s="99"/>
      <c r="K19211" s="99"/>
      <c r="L19211" s="99"/>
      <c r="M19211" s="99"/>
      <c r="N19211" s="99"/>
      <c r="O19211" s="99"/>
      <c r="P19211" s="99"/>
      <c r="Q19211" s="99"/>
      <c r="R19211" s="99"/>
      <c r="S19211" s="99"/>
      <c r="T19211" s="99"/>
      <c r="U19211" s="99"/>
      <c r="V19211" s="99"/>
      <c r="W19211" s="99"/>
      <c r="X19211" s="99"/>
      <c r="Y19211" s="99"/>
      <c r="Z19211" s="99"/>
      <c r="AF19211" s="326"/>
    </row>
    <row r="19212" spans="1:32" x14ac:dyDescent="0.25">
      <c r="A19212" s="44" t="s">
        <v>3148</v>
      </c>
      <c r="B19212" s="44" t="s">
        <v>2433</v>
      </c>
      <c r="C19212" s="45">
        <v>230105</v>
      </c>
      <c r="D19212" s="45" t="s">
        <v>12340</v>
      </c>
      <c r="E19212" s="45" t="s">
        <v>5580</v>
      </c>
      <c r="AF19212" s="326"/>
    </row>
    <row r="19213" spans="1:32" x14ac:dyDescent="0.25">
      <c r="A19213" s="44" t="s">
        <v>3148</v>
      </c>
      <c r="B19213" s="44" t="s">
        <v>967</v>
      </c>
      <c r="C19213" s="45">
        <v>230601</v>
      </c>
      <c r="D19213" s="45" t="s">
        <v>12340</v>
      </c>
      <c r="E19213" s="45" t="s">
        <v>8383</v>
      </c>
      <c r="AF19213" s="326"/>
    </row>
    <row r="19214" spans="1:32" x14ac:dyDescent="0.25">
      <c r="A19214" s="44" t="s">
        <v>12584</v>
      </c>
      <c r="B19214" s="44" t="s">
        <v>20331</v>
      </c>
      <c r="C19214" s="45" t="s">
        <v>12572</v>
      </c>
      <c r="D19214" s="32" t="s">
        <v>12570</v>
      </c>
      <c r="E19214" s="46">
        <v>46387</v>
      </c>
      <c r="AF19214" s="326"/>
    </row>
    <row r="19215" spans="1:32" x14ac:dyDescent="0.3">
      <c r="A19215" s="372" t="s">
        <v>8782</v>
      </c>
      <c r="B19215" s="372" t="s">
        <v>8701</v>
      </c>
      <c r="C19215" s="125" t="s">
        <v>8702</v>
      </c>
      <c r="D19215" s="32" t="s">
        <v>20621</v>
      </c>
      <c r="E19215" s="125" t="s">
        <v>8524</v>
      </c>
      <c r="F19215" s="125" t="s">
        <v>1236</v>
      </c>
      <c r="G19215" s="125" t="s">
        <v>1237</v>
      </c>
      <c r="AF19215" s="326"/>
    </row>
    <row r="19216" spans="1:32" x14ac:dyDescent="0.25">
      <c r="A19216" s="44" t="s">
        <v>14110</v>
      </c>
      <c r="B19216" s="44" t="s">
        <v>20356</v>
      </c>
      <c r="C19216" s="45" t="s">
        <v>14093</v>
      </c>
      <c r="D19216" s="32" t="s">
        <v>12570</v>
      </c>
      <c r="E19216" s="46">
        <v>46477</v>
      </c>
      <c r="AF19216" s="326"/>
    </row>
    <row r="19217" spans="1:32" x14ac:dyDescent="0.25">
      <c r="A19217" s="44" t="s">
        <v>1724</v>
      </c>
      <c r="B19217" s="44" t="s">
        <v>11296</v>
      </c>
      <c r="C19217" s="45">
        <v>240402</v>
      </c>
      <c r="D19217" s="45" t="s">
        <v>12340</v>
      </c>
      <c r="E19217" s="45" t="s">
        <v>5311</v>
      </c>
      <c r="AF19217" s="326"/>
    </row>
    <row r="19218" spans="1:32" x14ac:dyDescent="0.25">
      <c r="A19218" s="44" t="s">
        <v>1724</v>
      </c>
      <c r="B19218" s="44" t="s">
        <v>976</v>
      </c>
      <c r="C19218" s="45">
        <v>25010201</v>
      </c>
      <c r="D19218" s="45" t="s">
        <v>12340</v>
      </c>
      <c r="E19218" s="45" t="s">
        <v>13567</v>
      </c>
      <c r="AF19218" s="326"/>
    </row>
    <row r="19219" spans="1:32" x14ac:dyDescent="0.3">
      <c r="A19219" s="372" t="s">
        <v>20236</v>
      </c>
      <c r="B19219" s="372" t="s">
        <v>2383</v>
      </c>
      <c r="C19219" s="125" t="s">
        <v>20257</v>
      </c>
      <c r="D19219" s="32" t="s">
        <v>20621</v>
      </c>
      <c r="E19219" s="125" t="s">
        <v>8976</v>
      </c>
      <c r="F19219" s="125" t="s">
        <v>1236</v>
      </c>
      <c r="G19219" s="125" t="s">
        <v>1237</v>
      </c>
      <c r="AF19219" s="326"/>
    </row>
    <row r="19220" spans="1:32" x14ac:dyDescent="0.25">
      <c r="A19220" s="44" t="s">
        <v>10548</v>
      </c>
      <c r="B19220" s="44" t="s">
        <v>16446</v>
      </c>
      <c r="C19220" s="45" t="s">
        <v>10623</v>
      </c>
      <c r="D19220" s="93" t="s">
        <v>3876</v>
      </c>
      <c r="E19220" s="359">
        <f>DATE(2028,4,3)</f>
        <v>46846</v>
      </c>
      <c r="F19220" s="93"/>
      <c r="G19220" s="93"/>
      <c r="H19220" s="93"/>
      <c r="I19220" s="99"/>
      <c r="J19220" s="99"/>
      <c r="K19220" s="99"/>
      <c r="L19220" s="99"/>
      <c r="M19220" s="99"/>
      <c r="N19220" s="99"/>
      <c r="O19220" s="99"/>
      <c r="P19220" s="99"/>
      <c r="Q19220" s="99"/>
      <c r="R19220" s="99"/>
      <c r="S19220" s="99"/>
      <c r="T19220" s="99"/>
      <c r="U19220" s="99"/>
      <c r="V19220" s="99"/>
      <c r="W19220" s="99"/>
      <c r="X19220" s="99"/>
      <c r="Y19220" s="99"/>
      <c r="Z19220" s="99"/>
      <c r="AF19220" s="326"/>
    </row>
    <row r="19221" spans="1:32" x14ac:dyDescent="0.3">
      <c r="A19221" s="372" t="s">
        <v>3255</v>
      </c>
      <c r="B19221" s="372" t="s">
        <v>1235</v>
      </c>
      <c r="C19221" s="125" t="s">
        <v>9348</v>
      </c>
      <c r="D19221" s="32" t="s">
        <v>20621</v>
      </c>
      <c r="E19221" s="125" t="s">
        <v>9349</v>
      </c>
      <c r="F19221" s="125" t="s">
        <v>1236</v>
      </c>
      <c r="G19221" s="125" t="s">
        <v>1237</v>
      </c>
      <c r="AF19221" s="326"/>
    </row>
    <row r="19222" spans="1:32" x14ac:dyDescent="0.25">
      <c r="A19222" s="44" t="s">
        <v>11788</v>
      </c>
      <c r="B19222" s="44" t="s">
        <v>10020</v>
      </c>
      <c r="C19222" s="45">
        <v>24010401</v>
      </c>
      <c r="D19222" s="45" t="s">
        <v>12340</v>
      </c>
      <c r="E19222" s="45" t="s">
        <v>10021</v>
      </c>
      <c r="AF19222" s="326"/>
    </row>
    <row r="19223" spans="1:32" x14ac:dyDescent="0.25">
      <c r="A19223" s="44" t="s">
        <v>14340</v>
      </c>
      <c r="B19223" s="44" t="s">
        <v>5639</v>
      </c>
      <c r="C19223" s="45">
        <v>25010401</v>
      </c>
      <c r="D19223" s="45" t="s">
        <v>12340</v>
      </c>
      <c r="E19223" s="45" t="s">
        <v>13581</v>
      </c>
      <c r="AF19223" s="326"/>
    </row>
    <row r="19224" spans="1:32" x14ac:dyDescent="0.25">
      <c r="A19224" s="44" t="s">
        <v>14340</v>
      </c>
      <c r="B19224" s="44" t="s">
        <v>3298</v>
      </c>
      <c r="C19224" s="45">
        <v>25010402</v>
      </c>
      <c r="D19224" s="45" t="s">
        <v>12340</v>
      </c>
      <c r="E19224" s="45" t="s">
        <v>13581</v>
      </c>
      <c r="AF19224" s="326"/>
    </row>
    <row r="19225" spans="1:32" x14ac:dyDescent="0.25">
      <c r="A19225" s="44" t="s">
        <v>12878</v>
      </c>
      <c r="B19225" s="44" t="s">
        <v>16447</v>
      </c>
      <c r="C19225" s="45" t="s">
        <v>12879</v>
      </c>
      <c r="D19225" s="93" t="s">
        <v>3876</v>
      </c>
      <c r="E19225" s="359">
        <f>DATE(2028,10,24)</f>
        <v>47050</v>
      </c>
      <c r="F19225" s="93"/>
      <c r="G19225" s="93"/>
      <c r="H19225" s="93"/>
      <c r="I19225" s="99"/>
      <c r="J19225" s="99"/>
      <c r="K19225" s="99"/>
      <c r="L19225" s="99"/>
      <c r="M19225" s="99"/>
      <c r="N19225" s="99"/>
      <c r="O19225" s="99"/>
      <c r="P19225" s="99"/>
      <c r="Q19225" s="99"/>
      <c r="R19225" s="99"/>
      <c r="S19225" s="99"/>
      <c r="T19225" s="99"/>
      <c r="U19225" s="99"/>
      <c r="V19225" s="99"/>
      <c r="W19225" s="99"/>
      <c r="X19225" s="99"/>
      <c r="Y19225" s="99"/>
      <c r="Z19225" s="99"/>
      <c r="AF19225" s="326"/>
    </row>
    <row r="19226" spans="1:32" x14ac:dyDescent="0.3">
      <c r="A19226" s="372" t="s">
        <v>15840</v>
      </c>
      <c r="B19226" s="372" t="s">
        <v>5060</v>
      </c>
      <c r="C19226" s="125" t="s">
        <v>16725</v>
      </c>
      <c r="D19226" s="32" t="s">
        <v>20621</v>
      </c>
      <c r="E19226" s="125" t="s">
        <v>12895</v>
      </c>
      <c r="F19226" s="125" t="s">
        <v>1237</v>
      </c>
      <c r="G19226" s="125" t="s">
        <v>1237</v>
      </c>
      <c r="AF19226" s="326"/>
    </row>
    <row r="19227" spans="1:32" x14ac:dyDescent="0.25">
      <c r="A19227" s="44" t="s">
        <v>15840</v>
      </c>
      <c r="B19227" s="44" t="s">
        <v>4105</v>
      </c>
      <c r="C19227" s="45" t="s">
        <v>15841</v>
      </c>
      <c r="D19227" s="46" t="s">
        <v>13037</v>
      </c>
      <c r="E19227" s="46">
        <v>46218</v>
      </c>
      <c r="AF19227" s="326"/>
    </row>
    <row r="19228" spans="1:32" x14ac:dyDescent="0.25">
      <c r="A19228" s="44" t="s">
        <v>8364</v>
      </c>
      <c r="B19228" s="44" t="s">
        <v>968</v>
      </c>
      <c r="C19228" s="45">
        <v>24060402</v>
      </c>
      <c r="D19228" s="45" t="s">
        <v>12340</v>
      </c>
      <c r="E19228" s="45" t="s">
        <v>5235</v>
      </c>
      <c r="AF19228" s="326"/>
    </row>
    <row r="19229" spans="1:32" x14ac:dyDescent="0.25">
      <c r="A19229" s="44" t="s">
        <v>8364</v>
      </c>
      <c r="B19229" s="44" t="s">
        <v>4036</v>
      </c>
      <c r="C19229" s="45">
        <v>24060401</v>
      </c>
      <c r="D19229" s="45" t="s">
        <v>12340</v>
      </c>
      <c r="E19229" s="45" t="s">
        <v>5235</v>
      </c>
      <c r="AF19229" s="326"/>
    </row>
    <row r="19230" spans="1:32" x14ac:dyDescent="0.25">
      <c r="A19230" s="44" t="s">
        <v>8364</v>
      </c>
      <c r="B19230" s="44" t="s">
        <v>3298</v>
      </c>
      <c r="C19230" s="45">
        <v>24010402</v>
      </c>
      <c r="D19230" s="45" t="s">
        <v>12340</v>
      </c>
      <c r="E19230" s="45" t="s">
        <v>10021</v>
      </c>
      <c r="AF19230" s="326"/>
    </row>
    <row r="19231" spans="1:32" x14ac:dyDescent="0.25">
      <c r="A19231" s="44" t="s">
        <v>8364</v>
      </c>
      <c r="B19231" s="44" t="s">
        <v>8377</v>
      </c>
      <c r="C19231" s="45">
        <v>230505</v>
      </c>
      <c r="D19231" s="45" t="s">
        <v>12340</v>
      </c>
      <c r="E19231" s="45" t="s">
        <v>7651</v>
      </c>
      <c r="AF19231" s="326"/>
    </row>
    <row r="19232" spans="1:32" x14ac:dyDescent="0.25">
      <c r="A19232" s="44" t="s">
        <v>8364</v>
      </c>
      <c r="B19232" s="44" t="s">
        <v>10020</v>
      </c>
      <c r="C19232" s="45">
        <v>24010401</v>
      </c>
      <c r="D19232" s="45" t="s">
        <v>12340</v>
      </c>
      <c r="E19232" s="45" t="s">
        <v>10021</v>
      </c>
      <c r="AF19232" s="326"/>
    </row>
    <row r="19233" spans="1:32" x14ac:dyDescent="0.25">
      <c r="A19233" s="44" t="s">
        <v>11789</v>
      </c>
      <c r="B19233" s="44" t="s">
        <v>11304</v>
      </c>
      <c r="C19233" s="45">
        <v>240403</v>
      </c>
      <c r="D19233" s="45" t="s">
        <v>12340</v>
      </c>
      <c r="E19233" s="45" t="s">
        <v>5311</v>
      </c>
      <c r="AF19233" s="326"/>
    </row>
    <row r="19234" spans="1:32" x14ac:dyDescent="0.25">
      <c r="A19234" s="44" t="s">
        <v>11789</v>
      </c>
      <c r="B19234" s="44" t="s">
        <v>967</v>
      </c>
      <c r="C19234" s="45">
        <v>240601</v>
      </c>
      <c r="D19234" s="45" t="s">
        <v>12340</v>
      </c>
      <c r="E19234" s="45" t="s">
        <v>10639</v>
      </c>
      <c r="AF19234" s="326"/>
    </row>
    <row r="19235" spans="1:32" x14ac:dyDescent="0.3">
      <c r="A19235" s="372" t="s">
        <v>11790</v>
      </c>
      <c r="B19235" s="372" t="s">
        <v>5059</v>
      </c>
      <c r="C19235" s="125" t="s">
        <v>17475</v>
      </c>
      <c r="D19235" s="32" t="s">
        <v>20621</v>
      </c>
      <c r="E19235" s="125" t="s">
        <v>5246</v>
      </c>
      <c r="F19235" s="125" t="s">
        <v>1237</v>
      </c>
      <c r="G19235" s="125" t="s">
        <v>1237</v>
      </c>
      <c r="AF19235" s="326"/>
    </row>
    <row r="19236" spans="1:32" x14ac:dyDescent="0.25">
      <c r="A19236" s="44" t="s">
        <v>11790</v>
      </c>
      <c r="B19236" s="44" t="s">
        <v>3598</v>
      </c>
      <c r="C19236" s="45">
        <v>240301</v>
      </c>
      <c r="D19236" s="45" t="s">
        <v>12340</v>
      </c>
      <c r="E19236" s="45" t="s">
        <v>10032</v>
      </c>
      <c r="AF19236" s="326"/>
    </row>
    <row r="19237" spans="1:32" x14ac:dyDescent="0.25">
      <c r="A19237" s="44" t="s">
        <v>5757</v>
      </c>
      <c r="B19237" s="44" t="s">
        <v>3597</v>
      </c>
      <c r="C19237" s="45">
        <v>220605</v>
      </c>
      <c r="D19237" s="45" t="s">
        <v>12340</v>
      </c>
      <c r="E19237" s="45" t="s">
        <v>5468</v>
      </c>
      <c r="AF19237" s="326"/>
    </row>
    <row r="19238" spans="1:32" x14ac:dyDescent="0.25">
      <c r="A19238" s="44" t="s">
        <v>576</v>
      </c>
      <c r="B19238" s="44" t="s">
        <v>8376</v>
      </c>
      <c r="C19238" s="45">
        <v>230501</v>
      </c>
      <c r="D19238" s="45" t="s">
        <v>12340</v>
      </c>
      <c r="E19238" s="45" t="s">
        <v>8252</v>
      </c>
      <c r="AF19238" s="326"/>
    </row>
    <row r="19239" spans="1:32" x14ac:dyDescent="0.25">
      <c r="A19239" s="44" t="s">
        <v>576</v>
      </c>
      <c r="B19239" s="44" t="s">
        <v>11338</v>
      </c>
      <c r="C19239" s="45">
        <v>24020201</v>
      </c>
      <c r="D19239" s="45" t="s">
        <v>12340</v>
      </c>
      <c r="E19239" s="45" t="s">
        <v>5444</v>
      </c>
      <c r="AF19239" s="326"/>
    </row>
    <row r="19240" spans="1:32" x14ac:dyDescent="0.25">
      <c r="A19240" s="44" t="s">
        <v>576</v>
      </c>
      <c r="B19240" s="44" t="s">
        <v>11308</v>
      </c>
      <c r="C19240" s="45">
        <v>24020101</v>
      </c>
      <c r="D19240" s="45" t="s">
        <v>12340</v>
      </c>
      <c r="E19240" s="45" t="s">
        <v>10021</v>
      </c>
      <c r="AF19240" s="326"/>
    </row>
    <row r="19241" spans="1:32" x14ac:dyDescent="0.25">
      <c r="A19241" s="44" t="s">
        <v>576</v>
      </c>
      <c r="B19241" s="44" t="s">
        <v>1734</v>
      </c>
      <c r="C19241" s="45">
        <v>250301</v>
      </c>
      <c r="D19241" s="45" t="s">
        <v>12340</v>
      </c>
      <c r="E19241" s="45" t="s">
        <v>5580</v>
      </c>
      <c r="AF19241" s="326"/>
    </row>
    <row r="19242" spans="1:32" x14ac:dyDescent="0.3">
      <c r="A19242" s="372" t="s">
        <v>12106</v>
      </c>
      <c r="B19242" s="372" t="s">
        <v>3249</v>
      </c>
      <c r="C19242" s="125" t="s">
        <v>11935</v>
      </c>
      <c r="D19242" s="32" t="s">
        <v>20621</v>
      </c>
      <c r="E19242" s="125" t="s">
        <v>5452</v>
      </c>
      <c r="F19242" s="125" t="s">
        <v>1236</v>
      </c>
      <c r="G19242" s="125" t="s">
        <v>1236</v>
      </c>
      <c r="AF19242" s="326"/>
    </row>
    <row r="19243" spans="1:32" x14ac:dyDescent="0.25">
      <c r="A19243" s="44" t="s">
        <v>13530</v>
      </c>
      <c r="B19243" s="44" t="s">
        <v>13110</v>
      </c>
      <c r="C19243" s="45">
        <v>12.24</v>
      </c>
      <c r="D19243" s="45" t="s">
        <v>13565</v>
      </c>
      <c r="E19243" s="46">
        <v>47299</v>
      </c>
      <c r="F19243" s="45"/>
      <c r="G19243" s="93"/>
      <c r="H19243" s="93"/>
      <c r="I19243" s="99"/>
      <c r="J19243" s="99"/>
      <c r="K19243" s="99"/>
      <c r="L19243" s="99"/>
      <c r="M19243" s="99"/>
      <c r="N19243" s="99"/>
      <c r="O19243" s="99"/>
      <c r="P19243" s="99"/>
      <c r="Q19243" s="99"/>
      <c r="R19243" s="99"/>
      <c r="S19243" s="99"/>
      <c r="T19243" s="99"/>
      <c r="U19243" s="99"/>
      <c r="V19243" s="99"/>
      <c r="W19243" s="99"/>
      <c r="X19243" s="99"/>
      <c r="Y19243" s="99"/>
      <c r="Z19243" s="99"/>
      <c r="AF19243" s="326"/>
    </row>
    <row r="19244" spans="1:32" x14ac:dyDescent="0.25">
      <c r="A19244" s="44" t="s">
        <v>3743</v>
      </c>
      <c r="B19244" s="44" t="s">
        <v>3275</v>
      </c>
      <c r="C19244" s="45">
        <v>210101</v>
      </c>
      <c r="D19244" s="45" t="s">
        <v>12340</v>
      </c>
      <c r="E19244" s="45" t="s">
        <v>3276</v>
      </c>
      <c r="AF19244" s="326"/>
    </row>
    <row r="19245" spans="1:32" x14ac:dyDescent="0.25">
      <c r="A19245" s="44" t="s">
        <v>9131</v>
      </c>
      <c r="B19245" s="44" t="s">
        <v>976</v>
      </c>
      <c r="C19245" s="45">
        <v>25010201</v>
      </c>
      <c r="D19245" s="45" t="s">
        <v>12340</v>
      </c>
      <c r="E19245" s="45" t="s">
        <v>13567</v>
      </c>
      <c r="AF19245" s="326"/>
    </row>
    <row r="19246" spans="1:32" x14ac:dyDescent="0.25">
      <c r="A19246" s="44" t="s">
        <v>9131</v>
      </c>
      <c r="B19246" s="44" t="s">
        <v>2433</v>
      </c>
      <c r="C19246" s="45">
        <v>230105</v>
      </c>
      <c r="D19246" s="45" t="s">
        <v>12340</v>
      </c>
      <c r="E19246" s="45" t="s">
        <v>5580</v>
      </c>
      <c r="AF19246" s="326"/>
    </row>
    <row r="19247" spans="1:32" x14ac:dyDescent="0.3">
      <c r="A19247" s="372" t="s">
        <v>11274</v>
      </c>
      <c r="B19247" s="372" t="s">
        <v>5063</v>
      </c>
      <c r="C19247" s="125" t="s">
        <v>16877</v>
      </c>
      <c r="D19247" s="32" t="s">
        <v>20621</v>
      </c>
      <c r="E19247" s="125" t="s">
        <v>10638</v>
      </c>
      <c r="F19247" s="125" t="s">
        <v>1236</v>
      </c>
      <c r="G19247" s="125" t="s">
        <v>1237</v>
      </c>
      <c r="AF19247" s="326"/>
    </row>
    <row r="19248" spans="1:32" x14ac:dyDescent="0.25">
      <c r="A19248" s="44" t="s">
        <v>11274</v>
      </c>
      <c r="B19248" s="44" t="s">
        <v>5173</v>
      </c>
      <c r="C19248" s="45" t="s">
        <v>5178</v>
      </c>
      <c r="D19248" s="46" t="s">
        <v>13037</v>
      </c>
      <c r="E19248" s="46">
        <v>46250</v>
      </c>
      <c r="AF19248" s="326"/>
    </row>
    <row r="19249" spans="1:32" x14ac:dyDescent="0.25">
      <c r="A19249" s="44" t="s">
        <v>17345</v>
      </c>
      <c r="B19249" s="44" t="s">
        <v>966</v>
      </c>
      <c r="C19249" s="45">
        <v>22010702</v>
      </c>
      <c r="D19249" s="45" t="s">
        <v>12340</v>
      </c>
      <c r="E19249" s="45" t="s">
        <v>5444</v>
      </c>
      <c r="AF19249" s="326"/>
    </row>
    <row r="19250" spans="1:32" x14ac:dyDescent="0.25">
      <c r="A19250" s="44" t="s">
        <v>17345</v>
      </c>
      <c r="B19250" s="44" t="s">
        <v>968</v>
      </c>
      <c r="C19250" s="45">
        <v>24060402</v>
      </c>
      <c r="D19250" s="45" t="s">
        <v>12340</v>
      </c>
      <c r="E19250" s="45" t="s">
        <v>5235</v>
      </c>
      <c r="AF19250" s="326"/>
    </row>
    <row r="19251" spans="1:32" x14ac:dyDescent="0.25">
      <c r="A19251" s="44" t="s">
        <v>17345</v>
      </c>
      <c r="B19251" s="44" t="s">
        <v>16913</v>
      </c>
      <c r="C19251" s="45">
        <v>25050102</v>
      </c>
      <c r="D19251" s="45" t="s">
        <v>12340</v>
      </c>
      <c r="E19251" s="45" t="s">
        <v>7651</v>
      </c>
      <c r="AF19251" s="326"/>
    </row>
    <row r="19252" spans="1:32" x14ac:dyDescent="0.3">
      <c r="A19252" s="372" t="s">
        <v>1181</v>
      </c>
      <c r="B19252" s="372" t="s">
        <v>5065</v>
      </c>
      <c r="C19252" s="125" t="s">
        <v>17481</v>
      </c>
      <c r="D19252" s="32" t="s">
        <v>20621</v>
      </c>
      <c r="E19252" s="125" t="s">
        <v>5246</v>
      </c>
      <c r="F19252" s="125" t="s">
        <v>1236</v>
      </c>
      <c r="G19252" s="125" t="s">
        <v>1236</v>
      </c>
      <c r="AF19252" s="326"/>
    </row>
    <row r="19253" spans="1:32" x14ac:dyDescent="0.25">
      <c r="A19253" s="44" t="s">
        <v>10373</v>
      </c>
      <c r="B19253" s="92" t="s">
        <v>10390</v>
      </c>
      <c r="C19253" s="56" t="s">
        <v>10129</v>
      </c>
      <c r="D19253" s="146" t="s">
        <v>10389</v>
      </c>
      <c r="E19253" s="107">
        <v>45838</v>
      </c>
      <c r="F19253" s="93"/>
      <c r="G19253" s="93"/>
      <c r="H19253" s="93"/>
      <c r="I19253" s="99"/>
      <c r="J19253" s="99"/>
      <c r="K19253" s="99"/>
      <c r="L19253" s="44"/>
      <c r="M19253" s="44"/>
      <c r="N19253" s="99"/>
      <c r="O19253" s="99"/>
      <c r="P19253" s="99"/>
      <c r="Q19253" s="99"/>
      <c r="R19253" s="99"/>
      <c r="S19253" s="99"/>
      <c r="T19253" s="99"/>
      <c r="U19253" s="99"/>
      <c r="V19253" s="99"/>
      <c r="W19253" s="99"/>
      <c r="X19253" s="99"/>
      <c r="Y19253" s="99"/>
      <c r="Z19253" s="99"/>
      <c r="AF19253" s="326"/>
    </row>
    <row r="19254" spans="1:32" x14ac:dyDescent="0.3">
      <c r="A19254" s="372" t="s">
        <v>8919</v>
      </c>
      <c r="B19254" s="372" t="s">
        <v>16874</v>
      </c>
      <c r="C19254" s="125" t="s">
        <v>13872</v>
      </c>
      <c r="D19254" s="32" t="s">
        <v>20621</v>
      </c>
      <c r="E19254" s="125" t="s">
        <v>5650</v>
      </c>
      <c r="F19254" s="125" t="s">
        <v>1237</v>
      </c>
      <c r="G19254" s="125" t="s">
        <v>1237</v>
      </c>
      <c r="AF19254" s="326"/>
    </row>
    <row r="19255" spans="1:32" x14ac:dyDescent="0.25">
      <c r="A19255" s="44" t="s">
        <v>8919</v>
      </c>
      <c r="B19255" s="44" t="s">
        <v>20375</v>
      </c>
      <c r="C19255" s="45" t="s">
        <v>10093</v>
      </c>
      <c r="D19255" s="32" t="s">
        <v>12570</v>
      </c>
      <c r="E19255" s="46">
        <v>46507</v>
      </c>
      <c r="AF19255" s="326"/>
    </row>
    <row r="19256" spans="1:32" x14ac:dyDescent="0.25">
      <c r="A19256" s="44" t="s">
        <v>8919</v>
      </c>
      <c r="B19256" s="44" t="s">
        <v>20397</v>
      </c>
      <c r="C19256" s="45" t="s">
        <v>8815</v>
      </c>
      <c r="D19256" s="32" t="s">
        <v>12570</v>
      </c>
      <c r="E19256" s="46">
        <v>46418</v>
      </c>
      <c r="AF19256" s="326"/>
    </row>
    <row r="19257" spans="1:32" x14ac:dyDescent="0.25">
      <c r="A19257" s="44" t="s">
        <v>8919</v>
      </c>
      <c r="B19257" s="44" t="s">
        <v>10031</v>
      </c>
      <c r="C19257" s="45">
        <v>240101</v>
      </c>
      <c r="D19257" s="45" t="s">
        <v>12340</v>
      </c>
      <c r="E19257" s="45" t="s">
        <v>10032</v>
      </c>
      <c r="AF19257" s="326"/>
    </row>
    <row r="19258" spans="1:32" x14ac:dyDescent="0.25">
      <c r="A19258" s="44" t="s">
        <v>8919</v>
      </c>
      <c r="B19258" s="44" t="s">
        <v>11304</v>
      </c>
      <c r="C19258" s="45">
        <v>240403</v>
      </c>
      <c r="D19258" s="45" t="s">
        <v>12340</v>
      </c>
      <c r="E19258" s="45" t="s">
        <v>5311</v>
      </c>
      <c r="AF19258" s="326"/>
    </row>
    <row r="19259" spans="1:32" x14ac:dyDescent="0.25">
      <c r="A19259" s="44" t="s">
        <v>8919</v>
      </c>
      <c r="B19259" s="44" t="s">
        <v>967</v>
      </c>
      <c r="C19259" s="45">
        <v>240601</v>
      </c>
      <c r="D19259" s="45" t="s">
        <v>12340</v>
      </c>
      <c r="E19259" s="45" t="s">
        <v>10639</v>
      </c>
      <c r="AF19259" s="326"/>
    </row>
    <row r="19260" spans="1:32" x14ac:dyDescent="0.25">
      <c r="A19260" s="44" t="s">
        <v>7100</v>
      </c>
      <c r="B19260" s="44" t="s">
        <v>7653</v>
      </c>
      <c r="C19260" s="45">
        <v>230302</v>
      </c>
      <c r="D19260" s="45" t="s">
        <v>12340</v>
      </c>
      <c r="E19260" s="45" t="s">
        <v>3276</v>
      </c>
      <c r="AF19260" s="326"/>
    </row>
    <row r="19261" spans="1:32" x14ac:dyDescent="0.25">
      <c r="A19261" s="44" t="s">
        <v>7100</v>
      </c>
      <c r="B19261" s="44" t="s">
        <v>2433</v>
      </c>
      <c r="C19261" s="45">
        <v>230105</v>
      </c>
      <c r="D19261" s="45" t="s">
        <v>12340</v>
      </c>
      <c r="E19261" s="45" t="s">
        <v>5580</v>
      </c>
      <c r="AF19261" s="326"/>
    </row>
    <row r="19262" spans="1:32" x14ac:dyDescent="0.25">
      <c r="A19262" s="44" t="s">
        <v>13845</v>
      </c>
      <c r="B19262" s="44" t="s">
        <v>210</v>
      </c>
      <c r="C19262" s="45">
        <v>241001</v>
      </c>
      <c r="D19262" s="45" t="s">
        <v>12340</v>
      </c>
      <c r="E19262" s="45" t="s">
        <v>5650</v>
      </c>
      <c r="AF19262" s="326"/>
    </row>
    <row r="19263" spans="1:32" x14ac:dyDescent="0.25">
      <c r="A19263" s="44" t="s">
        <v>13845</v>
      </c>
      <c r="B19263" s="44" t="s">
        <v>5639</v>
      </c>
      <c r="C19263" s="45">
        <v>26010401</v>
      </c>
      <c r="D19263" s="45" t="s">
        <v>12340</v>
      </c>
      <c r="E19263" s="45" t="s">
        <v>18836</v>
      </c>
      <c r="AF19263" s="326"/>
    </row>
    <row r="19264" spans="1:32" x14ac:dyDescent="0.25">
      <c r="A19264" s="44" t="s">
        <v>13845</v>
      </c>
      <c r="B19264" s="44" t="s">
        <v>3298</v>
      </c>
      <c r="C19264" s="45">
        <v>26010402</v>
      </c>
      <c r="D19264" s="45" t="s">
        <v>12340</v>
      </c>
      <c r="E19264" s="45" t="s">
        <v>18836</v>
      </c>
      <c r="AF19264" s="326"/>
    </row>
    <row r="19265" spans="1:32" x14ac:dyDescent="0.25">
      <c r="A19265" s="44" t="s">
        <v>17856</v>
      </c>
      <c r="B19265" s="44" t="s">
        <v>20343</v>
      </c>
      <c r="C19265" s="45" t="s">
        <v>17817</v>
      </c>
      <c r="D19265" s="32" t="s">
        <v>12570</v>
      </c>
      <c r="E19265" s="46">
        <v>46387</v>
      </c>
      <c r="AF19265" s="326"/>
    </row>
    <row r="19266" spans="1:32" x14ac:dyDescent="0.25">
      <c r="A19266" s="103" t="s">
        <v>2603</v>
      </c>
      <c r="B19266" s="103" t="s">
        <v>1764</v>
      </c>
      <c r="C19266" s="147" t="s">
        <v>2851</v>
      </c>
      <c r="D19266" s="146" t="s">
        <v>1735</v>
      </c>
      <c r="E19266" s="116">
        <v>45838</v>
      </c>
      <c r="F19266" s="93"/>
      <c r="G19266" s="93"/>
      <c r="H19266" s="93"/>
      <c r="I19266" s="99"/>
      <c r="J19266" s="99"/>
      <c r="K19266" s="99"/>
      <c r="L19266" s="44"/>
      <c r="M19266" s="44"/>
      <c r="N19266" s="99"/>
      <c r="O19266" s="99"/>
      <c r="P19266" s="99"/>
      <c r="Q19266" s="99"/>
      <c r="R19266" s="99"/>
      <c r="S19266" s="99"/>
      <c r="T19266" s="99"/>
      <c r="U19266" s="99"/>
      <c r="V19266" s="99"/>
      <c r="W19266" s="99"/>
      <c r="X19266" s="99"/>
      <c r="Y19266" s="99"/>
      <c r="Z19266" s="99"/>
      <c r="AF19266" s="326"/>
    </row>
    <row r="19267" spans="1:32" x14ac:dyDescent="0.25">
      <c r="A19267" s="44" t="s">
        <v>8603</v>
      </c>
      <c r="B19267" s="44" t="s">
        <v>5447</v>
      </c>
      <c r="C19267" s="45">
        <v>230807</v>
      </c>
      <c r="D19267" s="45" t="s">
        <v>12340</v>
      </c>
      <c r="E19267" s="45" t="s">
        <v>8966</v>
      </c>
      <c r="AF19267" s="326"/>
    </row>
    <row r="19268" spans="1:32" x14ac:dyDescent="0.25">
      <c r="A19268" s="44" t="s">
        <v>14603</v>
      </c>
      <c r="B19268" s="44" t="s">
        <v>20365</v>
      </c>
      <c r="C19268" s="45" t="s">
        <v>14574</v>
      </c>
      <c r="D19268" s="32" t="s">
        <v>12570</v>
      </c>
      <c r="E19268" s="46">
        <v>46507</v>
      </c>
      <c r="AF19268" s="326"/>
    </row>
    <row r="19269" spans="1:32" x14ac:dyDescent="0.25">
      <c r="A19269" s="44" t="s">
        <v>2550</v>
      </c>
      <c r="B19269" s="44" t="s">
        <v>7117</v>
      </c>
      <c r="C19269" s="45">
        <v>260203</v>
      </c>
      <c r="D19269" s="45" t="s">
        <v>12340</v>
      </c>
      <c r="E19269" s="45" t="s">
        <v>10021</v>
      </c>
      <c r="AF19269" s="326"/>
    </row>
    <row r="19270" spans="1:32" x14ac:dyDescent="0.25">
      <c r="A19270" s="44" t="s">
        <v>2550</v>
      </c>
      <c r="B19270" s="44" t="s">
        <v>18842</v>
      </c>
      <c r="C19270" s="45">
        <v>26020101</v>
      </c>
      <c r="D19270" s="45" t="s">
        <v>12340</v>
      </c>
      <c r="E19270" s="45" t="s">
        <v>10021</v>
      </c>
      <c r="AF19270" s="326"/>
    </row>
    <row r="19271" spans="1:32" x14ac:dyDescent="0.25">
      <c r="A19271" s="44" t="s">
        <v>2550</v>
      </c>
      <c r="B19271" s="44" t="s">
        <v>7119</v>
      </c>
      <c r="C19271" s="45">
        <v>26020102</v>
      </c>
      <c r="D19271" s="45" t="s">
        <v>12340</v>
      </c>
      <c r="E19271" s="45" t="s">
        <v>10021</v>
      </c>
      <c r="AF19271" s="326"/>
    </row>
    <row r="19272" spans="1:32" x14ac:dyDescent="0.25">
      <c r="A19272" s="44" t="s">
        <v>10374</v>
      </c>
      <c r="B19272" s="92" t="s">
        <v>10390</v>
      </c>
      <c r="C19272" s="56" t="s">
        <v>10132</v>
      </c>
      <c r="D19272" s="146" t="s">
        <v>10389</v>
      </c>
      <c r="E19272" s="107">
        <v>45838</v>
      </c>
      <c r="F19272" s="93"/>
      <c r="G19272" s="93"/>
      <c r="H19272" s="93"/>
      <c r="I19272" s="99"/>
      <c r="J19272" s="99"/>
      <c r="K19272" s="99"/>
      <c r="L19272" s="44"/>
      <c r="M19272" s="44"/>
      <c r="N19272" s="99"/>
      <c r="O19272" s="99"/>
      <c r="P19272" s="99"/>
      <c r="Q19272" s="99"/>
      <c r="R19272" s="99"/>
      <c r="S19272" s="99"/>
      <c r="T19272" s="99"/>
      <c r="U19272" s="99"/>
      <c r="V19272" s="99"/>
      <c r="W19272" s="99"/>
      <c r="X19272" s="99"/>
      <c r="Y19272" s="99"/>
      <c r="Z19272" s="99"/>
      <c r="AF19272" s="326"/>
    </row>
    <row r="19273" spans="1:32" x14ac:dyDescent="0.3">
      <c r="A19273" s="372" t="s">
        <v>20594</v>
      </c>
      <c r="B19273" s="372" t="s">
        <v>7465</v>
      </c>
      <c r="C19273" s="125" t="s">
        <v>20614</v>
      </c>
      <c r="D19273" s="32" t="s">
        <v>20621</v>
      </c>
      <c r="E19273" s="125" t="s">
        <v>10032</v>
      </c>
      <c r="F19273" s="125" t="s">
        <v>1236</v>
      </c>
      <c r="G19273" s="125" t="s">
        <v>1237</v>
      </c>
      <c r="AF19273" s="326"/>
    </row>
    <row r="19274" spans="1:32" x14ac:dyDescent="0.25">
      <c r="A19274" s="44" t="s">
        <v>11791</v>
      </c>
      <c r="B19274" s="44" t="s">
        <v>10020</v>
      </c>
      <c r="C19274" s="45">
        <v>24010401</v>
      </c>
      <c r="D19274" s="45" t="s">
        <v>12340</v>
      </c>
      <c r="E19274" s="45" t="s">
        <v>10021</v>
      </c>
      <c r="AF19274" s="326"/>
    </row>
    <row r="19275" spans="1:32" x14ac:dyDescent="0.3">
      <c r="A19275" s="372" t="s">
        <v>1182</v>
      </c>
      <c r="B19275" s="372" t="s">
        <v>7467</v>
      </c>
      <c r="C19275" s="125" t="s">
        <v>20620</v>
      </c>
      <c r="D19275" s="32" t="s">
        <v>20621</v>
      </c>
      <c r="E19275" s="125" t="s">
        <v>10032</v>
      </c>
      <c r="F19275" s="125" t="s">
        <v>1236</v>
      </c>
      <c r="G19275" s="125" t="s">
        <v>1237</v>
      </c>
      <c r="AF19275" s="326"/>
    </row>
    <row r="19276" spans="1:32" x14ac:dyDescent="0.25">
      <c r="A19276" s="44" t="s">
        <v>9782</v>
      </c>
      <c r="B19276" s="44" t="s">
        <v>15917</v>
      </c>
      <c r="C19276" s="45" t="s">
        <v>5432</v>
      </c>
      <c r="D19276" s="93" t="s">
        <v>3876</v>
      </c>
      <c r="E19276" s="359">
        <f>DATE(2027,5,26)</f>
        <v>46533</v>
      </c>
      <c r="F19276" s="93"/>
      <c r="G19276" s="93"/>
      <c r="H19276" s="93"/>
      <c r="I19276" s="99"/>
      <c r="J19276" s="99"/>
      <c r="K19276" s="99"/>
      <c r="L19276" s="99"/>
      <c r="M19276" s="99"/>
      <c r="N19276" s="99"/>
      <c r="O19276" s="99"/>
      <c r="P19276" s="99"/>
      <c r="Q19276" s="99"/>
      <c r="R19276" s="99"/>
      <c r="S19276" s="99"/>
      <c r="T19276" s="99"/>
      <c r="U19276" s="99"/>
      <c r="V19276" s="99"/>
      <c r="W19276" s="99"/>
      <c r="X19276" s="99"/>
      <c r="Y19276" s="99"/>
      <c r="Z19276" s="99"/>
      <c r="AF19276" s="326"/>
    </row>
    <row r="19277" spans="1:32" x14ac:dyDescent="0.25">
      <c r="A19277" s="44" t="s">
        <v>4567</v>
      </c>
      <c r="B19277" s="44" t="s">
        <v>210</v>
      </c>
      <c r="C19277" s="45">
        <v>241001</v>
      </c>
      <c r="D19277" s="45" t="s">
        <v>12340</v>
      </c>
      <c r="E19277" s="45" t="s">
        <v>5650</v>
      </c>
      <c r="AF19277" s="326"/>
    </row>
    <row r="19278" spans="1:32" x14ac:dyDescent="0.25">
      <c r="A19278" s="44" t="s">
        <v>11792</v>
      </c>
      <c r="B19278" s="44" t="s">
        <v>11297</v>
      </c>
      <c r="C19278" s="45">
        <v>240501</v>
      </c>
      <c r="D19278" s="45" t="s">
        <v>12340</v>
      </c>
      <c r="E19278" s="45" t="s">
        <v>11298</v>
      </c>
      <c r="AF19278" s="326"/>
    </row>
    <row r="19279" spans="1:32" x14ac:dyDescent="0.25">
      <c r="A19279" s="44" t="s">
        <v>14621</v>
      </c>
      <c r="B19279" s="44" t="s">
        <v>20376</v>
      </c>
      <c r="C19279" s="45" t="s">
        <v>14616</v>
      </c>
      <c r="D19279" s="32" t="s">
        <v>12570</v>
      </c>
      <c r="E19279" s="46">
        <v>46507</v>
      </c>
      <c r="AF19279" s="326"/>
    </row>
    <row r="19280" spans="1:32" x14ac:dyDescent="0.25">
      <c r="A19280" s="44" t="s">
        <v>8045</v>
      </c>
      <c r="B19280" s="44" t="s">
        <v>4643</v>
      </c>
      <c r="C19280" s="45" t="s">
        <v>3001</v>
      </c>
      <c r="D19280" s="45" t="s">
        <v>12177</v>
      </c>
      <c r="E19280" s="45" t="s">
        <v>5450</v>
      </c>
      <c r="F19280" s="93"/>
      <c r="G19280" s="93"/>
      <c r="H19280" s="93"/>
      <c r="I19280" s="99"/>
      <c r="J19280" s="99"/>
      <c r="K19280" s="99"/>
      <c r="L19280" s="99"/>
      <c r="M19280" s="99"/>
      <c r="N19280" s="99"/>
      <c r="O19280" s="99"/>
      <c r="P19280" s="99"/>
      <c r="Q19280" s="99"/>
      <c r="R19280" s="99"/>
      <c r="S19280" s="99"/>
      <c r="T19280" s="99"/>
      <c r="U19280" s="99"/>
      <c r="V19280" s="99"/>
      <c r="W19280" s="99"/>
      <c r="X19280" s="99"/>
      <c r="Y19280" s="99"/>
      <c r="Z19280" s="99"/>
      <c r="AF19280" s="326"/>
    </row>
    <row r="19281" spans="1:32" x14ac:dyDescent="0.25">
      <c r="A19281" s="44" t="s">
        <v>8045</v>
      </c>
      <c r="B19281" s="44" t="s">
        <v>18670</v>
      </c>
      <c r="C19281" s="45" t="s">
        <v>18769</v>
      </c>
      <c r="D19281" s="93" t="s">
        <v>18817</v>
      </c>
      <c r="E19281" s="45" t="s">
        <v>10638</v>
      </c>
      <c r="F19281" s="379"/>
      <c r="G19281" s="379"/>
      <c r="H19281" s="379"/>
      <c r="I19281" s="380"/>
      <c r="J19281" s="380"/>
      <c r="K19281" s="380"/>
      <c r="L19281" s="380"/>
      <c r="M19281" s="380"/>
      <c r="N19281" s="380"/>
      <c r="O19281" s="380"/>
      <c r="P19281" s="380"/>
      <c r="Q19281" s="380"/>
      <c r="R19281" s="380"/>
      <c r="S19281" s="380"/>
      <c r="T19281" s="380"/>
      <c r="U19281" s="380"/>
      <c r="V19281" s="380"/>
      <c r="W19281" s="380"/>
      <c r="X19281" s="380"/>
      <c r="Y19281" s="380"/>
      <c r="Z19281" s="380"/>
      <c r="AA19281" s="380"/>
      <c r="AF19281" s="326"/>
    </row>
    <row r="19282" spans="1:32" x14ac:dyDescent="0.25">
      <c r="A19282" s="44" t="s">
        <v>8045</v>
      </c>
      <c r="B19282" s="44" t="s">
        <v>4643</v>
      </c>
      <c r="C19282" s="45" t="s">
        <v>3001</v>
      </c>
      <c r="D19282" s="45" t="s">
        <v>10697</v>
      </c>
      <c r="E19282" s="45" t="s">
        <v>5450</v>
      </c>
      <c r="F19282" s="93"/>
      <c r="G19282" s="93"/>
      <c r="H19282" s="93"/>
      <c r="I19282" s="99"/>
      <c r="J19282" s="99"/>
      <c r="K19282" s="99"/>
      <c r="L19282" s="44"/>
      <c r="M19282" s="44"/>
      <c r="N19282" s="99"/>
      <c r="O19282" s="99"/>
      <c r="P19282" s="99"/>
      <c r="Q19282" s="99"/>
      <c r="R19282" s="99"/>
      <c r="S19282" s="99"/>
      <c r="T19282" s="99"/>
      <c r="U19282" s="99"/>
      <c r="V19282" s="99"/>
      <c r="W19282" s="99"/>
      <c r="X19282" s="99"/>
      <c r="Y19282" s="99"/>
      <c r="Z19282" s="99"/>
      <c r="AF19282" s="326"/>
    </row>
    <row r="19283" spans="1:32" x14ac:dyDescent="0.25">
      <c r="A19283" s="44" t="s">
        <v>3744</v>
      </c>
      <c r="B19283" s="44" t="s">
        <v>3275</v>
      </c>
      <c r="C19283" s="45">
        <v>210101</v>
      </c>
      <c r="D19283" s="45" t="s">
        <v>12340</v>
      </c>
      <c r="E19283" s="45" t="s">
        <v>3276</v>
      </c>
      <c r="AF19283" s="326"/>
    </row>
    <row r="19284" spans="1:32" x14ac:dyDescent="0.25">
      <c r="A19284" s="44" t="s">
        <v>17346</v>
      </c>
      <c r="B19284" s="44" t="s">
        <v>2433</v>
      </c>
      <c r="C19284" s="45">
        <v>250106</v>
      </c>
      <c r="D19284" s="45" t="s">
        <v>12340</v>
      </c>
      <c r="E19284" s="45" t="s">
        <v>12896</v>
      </c>
      <c r="AF19284" s="326"/>
    </row>
    <row r="19285" spans="1:32" x14ac:dyDescent="0.25">
      <c r="A19285" s="44" t="s">
        <v>14773</v>
      </c>
      <c r="B19285" s="44" t="s">
        <v>13118</v>
      </c>
      <c r="C19285" s="45">
        <v>21.25</v>
      </c>
      <c r="D19285" s="45" t="s">
        <v>13565</v>
      </c>
      <c r="E19285" s="46">
        <v>47664</v>
      </c>
      <c r="F19285" s="45" t="s">
        <v>1384</v>
      </c>
      <c r="G19285" s="93"/>
      <c r="H19285" s="93"/>
      <c r="I19285" s="99"/>
      <c r="J19285" s="99"/>
      <c r="K19285" s="99"/>
      <c r="L19285" s="99"/>
      <c r="M19285" s="99"/>
      <c r="N19285" s="99"/>
      <c r="O19285" s="99"/>
      <c r="P19285" s="99"/>
      <c r="Q19285" s="99"/>
      <c r="R19285" s="99"/>
      <c r="S19285" s="99"/>
      <c r="T19285" s="99"/>
      <c r="U19285" s="99"/>
      <c r="V19285" s="99"/>
      <c r="W19285" s="99"/>
      <c r="X19285" s="99"/>
      <c r="Y19285" s="99"/>
      <c r="Z19285" s="99"/>
      <c r="AF19285" s="326"/>
    </row>
    <row r="19286" spans="1:32" x14ac:dyDescent="0.25">
      <c r="A19286" s="44" t="s">
        <v>19973</v>
      </c>
      <c r="B19286" s="44" t="s">
        <v>2433</v>
      </c>
      <c r="C19286" s="45">
        <v>230105</v>
      </c>
      <c r="D19286" s="45" t="s">
        <v>12340</v>
      </c>
      <c r="E19286" s="45" t="s">
        <v>5580</v>
      </c>
      <c r="AF19286" s="326"/>
    </row>
    <row r="19287" spans="1:32" x14ac:dyDescent="0.25">
      <c r="A19287" s="44" t="s">
        <v>19973</v>
      </c>
      <c r="B19287" s="44" t="s">
        <v>3157</v>
      </c>
      <c r="C19287" s="45">
        <v>230305</v>
      </c>
      <c r="D19287" s="45" t="s">
        <v>12340</v>
      </c>
      <c r="E19287" s="45" t="s">
        <v>3276</v>
      </c>
      <c r="AF19287" s="326"/>
    </row>
    <row r="19288" spans="1:32" x14ac:dyDescent="0.25">
      <c r="A19288" s="44" t="s">
        <v>19973</v>
      </c>
      <c r="B19288" s="44" t="s">
        <v>18840</v>
      </c>
      <c r="C19288" s="45">
        <v>260202</v>
      </c>
      <c r="D19288" s="45" t="s">
        <v>12340</v>
      </c>
      <c r="E19288" s="45" t="s">
        <v>10021</v>
      </c>
      <c r="AF19288" s="326"/>
    </row>
    <row r="19289" spans="1:32" x14ac:dyDescent="0.25">
      <c r="A19289" s="44" t="s">
        <v>17915</v>
      </c>
      <c r="B19289" s="44" t="s">
        <v>20394</v>
      </c>
      <c r="C19289" s="45" t="s">
        <v>17907</v>
      </c>
      <c r="D19289" s="32" t="s">
        <v>12570</v>
      </c>
      <c r="E19289" s="46">
        <v>46446</v>
      </c>
      <c r="AF19289" s="326"/>
    </row>
    <row r="19290" spans="1:32" x14ac:dyDescent="0.25">
      <c r="A19290" s="44" t="s">
        <v>19974</v>
      </c>
      <c r="B19290" s="44" t="s">
        <v>5447</v>
      </c>
      <c r="C19290" s="45">
        <v>250802</v>
      </c>
      <c r="D19290" s="45" t="s">
        <v>12340</v>
      </c>
      <c r="E19290" s="45" t="s">
        <v>10682</v>
      </c>
      <c r="AF19290" s="326"/>
    </row>
    <row r="19291" spans="1:32" x14ac:dyDescent="0.25">
      <c r="A19291" s="44" t="s">
        <v>17347</v>
      </c>
      <c r="B19291" s="44" t="s">
        <v>20343</v>
      </c>
      <c r="C19291" s="45" t="s">
        <v>17817</v>
      </c>
      <c r="D19291" s="32" t="s">
        <v>12570</v>
      </c>
      <c r="E19291" s="46">
        <v>46387</v>
      </c>
      <c r="AF19291" s="326"/>
    </row>
    <row r="19292" spans="1:32" x14ac:dyDescent="0.25">
      <c r="A19292" s="44" t="s">
        <v>17347</v>
      </c>
      <c r="B19292" s="44" t="s">
        <v>5447</v>
      </c>
      <c r="C19292" s="45">
        <v>250802</v>
      </c>
      <c r="D19292" s="45" t="s">
        <v>12340</v>
      </c>
      <c r="E19292" s="45" t="s">
        <v>10682</v>
      </c>
      <c r="AF19292" s="326"/>
    </row>
    <row r="19293" spans="1:32" x14ac:dyDescent="0.25">
      <c r="A19293" s="44" t="s">
        <v>8877</v>
      </c>
      <c r="B19293" s="44" t="s">
        <v>20344</v>
      </c>
      <c r="C19293" s="45" t="s">
        <v>8813</v>
      </c>
      <c r="D19293" s="32" t="s">
        <v>12570</v>
      </c>
      <c r="E19293" s="46">
        <v>46387</v>
      </c>
      <c r="AF19293" s="326"/>
    </row>
    <row r="19294" spans="1:32" x14ac:dyDescent="0.25">
      <c r="A19294" s="99" t="s">
        <v>7739</v>
      </c>
      <c r="B19294" s="92" t="s">
        <v>6150</v>
      </c>
      <c r="C19294" s="93" t="s">
        <v>7754</v>
      </c>
      <c r="D19294" s="93" t="s">
        <v>1250</v>
      </c>
      <c r="E19294" s="94">
        <v>46220</v>
      </c>
      <c r="F19294" s="93"/>
      <c r="G19294" s="93"/>
      <c r="H19294" s="93"/>
      <c r="I19294" s="99"/>
      <c r="J19294" s="99"/>
      <c r="K19294" s="99"/>
      <c r="L19294" s="44"/>
      <c r="M19294" s="44"/>
      <c r="N19294" s="99"/>
      <c r="O19294" s="99"/>
      <c r="P19294" s="99"/>
      <c r="Q19294" s="99"/>
      <c r="R19294" s="99"/>
      <c r="S19294" s="99"/>
      <c r="T19294" s="99"/>
      <c r="U19294" s="99"/>
      <c r="V19294" s="99"/>
      <c r="W19294" s="99"/>
      <c r="X19294" s="99"/>
      <c r="Y19294" s="99"/>
      <c r="Z19294" s="99"/>
      <c r="AA19294" s="380"/>
      <c r="AF19294" s="326"/>
    </row>
    <row r="19295" spans="1:32" x14ac:dyDescent="0.25">
      <c r="A19295" s="44" t="s">
        <v>7392</v>
      </c>
      <c r="B19295" s="44" t="s">
        <v>13186</v>
      </c>
      <c r="C19295" s="45">
        <v>10.25</v>
      </c>
      <c r="D19295" s="45" t="s">
        <v>13565</v>
      </c>
      <c r="E19295" s="46">
        <v>47664</v>
      </c>
      <c r="F19295" s="45"/>
      <c r="G19295" s="93"/>
      <c r="H19295" s="93"/>
      <c r="I19295" s="99"/>
      <c r="J19295" s="99"/>
      <c r="K19295" s="99"/>
      <c r="L19295" s="99"/>
      <c r="M19295" s="99"/>
      <c r="N19295" s="99"/>
      <c r="O19295" s="99"/>
      <c r="P19295" s="99"/>
      <c r="Q19295" s="99"/>
      <c r="R19295" s="99"/>
      <c r="S19295" s="99"/>
      <c r="T19295" s="99"/>
      <c r="U19295" s="99"/>
      <c r="V19295" s="99"/>
      <c r="W19295" s="99"/>
      <c r="X19295" s="99"/>
      <c r="Y19295" s="99"/>
      <c r="Z19295" s="99"/>
      <c r="AF19295" s="326"/>
    </row>
    <row r="19296" spans="1:32" x14ac:dyDescent="0.25">
      <c r="A19296" s="44" t="s">
        <v>7392</v>
      </c>
      <c r="B19296" s="44" t="s">
        <v>13205</v>
      </c>
      <c r="C19296" s="45">
        <v>35.229999999999997</v>
      </c>
      <c r="D19296" s="45" t="s">
        <v>13565</v>
      </c>
      <c r="E19296" s="46">
        <v>46934</v>
      </c>
      <c r="F19296" s="45"/>
      <c r="G19296" s="93"/>
      <c r="H19296" s="93"/>
      <c r="I19296" s="99"/>
      <c r="J19296" s="99"/>
      <c r="K19296" s="99"/>
      <c r="L19296" s="99"/>
      <c r="M19296" s="99"/>
      <c r="N19296" s="99"/>
      <c r="O19296" s="99"/>
      <c r="P19296" s="99"/>
      <c r="Q19296" s="99"/>
      <c r="R19296" s="99"/>
      <c r="S19296" s="99"/>
      <c r="T19296" s="99"/>
      <c r="U19296" s="99"/>
      <c r="V19296" s="99"/>
      <c r="W19296" s="99"/>
      <c r="X19296" s="99"/>
      <c r="Y19296" s="99"/>
      <c r="Z19296" s="99"/>
      <c r="AF19296" s="326"/>
    </row>
    <row r="19297" spans="1:32" x14ac:dyDescent="0.3">
      <c r="A19297" s="372" t="s">
        <v>16703</v>
      </c>
      <c r="B19297" s="372" t="s">
        <v>1660</v>
      </c>
      <c r="C19297" s="125" t="s">
        <v>14425</v>
      </c>
      <c r="D19297" s="32" t="s">
        <v>20621</v>
      </c>
      <c r="E19297" s="125" t="s">
        <v>12895</v>
      </c>
      <c r="F19297" s="125" t="s">
        <v>1236</v>
      </c>
      <c r="G19297" s="125" t="s">
        <v>1237</v>
      </c>
      <c r="AF19297" s="326"/>
    </row>
    <row r="19298" spans="1:32" x14ac:dyDescent="0.25">
      <c r="A19298" s="44" t="s">
        <v>11793</v>
      </c>
      <c r="B19298" s="44" t="s">
        <v>3598</v>
      </c>
      <c r="C19298" s="45">
        <v>240301</v>
      </c>
      <c r="D19298" s="45" t="s">
        <v>12340</v>
      </c>
      <c r="E19298" s="45" t="s">
        <v>10032</v>
      </c>
      <c r="AF19298" s="326"/>
    </row>
    <row r="19299" spans="1:32" x14ac:dyDescent="0.25">
      <c r="A19299" s="44" t="s">
        <v>17348</v>
      </c>
      <c r="B19299" s="44" t="s">
        <v>3597</v>
      </c>
      <c r="C19299" s="45">
        <v>250503</v>
      </c>
      <c r="D19299" s="45" t="s">
        <v>12340</v>
      </c>
      <c r="E19299" s="45" t="s">
        <v>16904</v>
      </c>
      <c r="AF19299" s="326"/>
    </row>
    <row r="19300" spans="1:32" x14ac:dyDescent="0.25">
      <c r="A19300" s="44" t="s">
        <v>14774</v>
      </c>
      <c r="B19300" s="44" t="s">
        <v>14639</v>
      </c>
      <c r="C19300" s="45">
        <v>26.25</v>
      </c>
      <c r="D19300" s="45" t="s">
        <v>13565</v>
      </c>
      <c r="E19300" s="46">
        <v>47664</v>
      </c>
      <c r="F19300" s="45"/>
      <c r="G19300" s="93"/>
      <c r="H19300" s="93"/>
      <c r="I19300" s="99"/>
      <c r="J19300" s="99"/>
      <c r="K19300" s="99"/>
      <c r="L19300" s="99"/>
      <c r="M19300" s="99"/>
      <c r="N19300" s="99"/>
      <c r="O19300" s="99"/>
      <c r="P19300" s="99"/>
      <c r="Q19300" s="99"/>
      <c r="R19300" s="99"/>
      <c r="S19300" s="99"/>
      <c r="T19300" s="99"/>
      <c r="U19300" s="99"/>
      <c r="V19300" s="99"/>
      <c r="W19300" s="99"/>
      <c r="X19300" s="99"/>
      <c r="Y19300" s="99"/>
      <c r="Z19300" s="99"/>
      <c r="AF19300" s="326"/>
    </row>
    <row r="19301" spans="1:32" x14ac:dyDescent="0.3">
      <c r="A19301" s="372" t="s">
        <v>12107</v>
      </c>
      <c r="B19301" s="372" t="s">
        <v>3577</v>
      </c>
      <c r="C19301" s="125" t="s">
        <v>11919</v>
      </c>
      <c r="D19301" s="32" t="s">
        <v>20621</v>
      </c>
      <c r="E19301" s="125" t="s">
        <v>2686</v>
      </c>
      <c r="F19301" s="125" t="s">
        <v>1236</v>
      </c>
      <c r="G19301" s="125" t="s">
        <v>1237</v>
      </c>
      <c r="AF19301" s="326"/>
    </row>
    <row r="19302" spans="1:32" x14ac:dyDescent="0.3">
      <c r="A19302" s="372" t="s">
        <v>20237</v>
      </c>
      <c r="B19302" s="372" t="s">
        <v>7356</v>
      </c>
      <c r="C19302" s="125" t="s">
        <v>20261</v>
      </c>
      <c r="D19302" s="32" t="s">
        <v>20621</v>
      </c>
      <c r="E19302" s="125" t="s">
        <v>8976</v>
      </c>
      <c r="F19302" s="125" t="s">
        <v>1236</v>
      </c>
      <c r="G19302" s="125" t="s">
        <v>1237</v>
      </c>
      <c r="AF19302" s="326"/>
    </row>
    <row r="19303" spans="1:32" x14ac:dyDescent="0.25">
      <c r="A19303" s="44" t="s">
        <v>17349</v>
      </c>
      <c r="B19303" s="44" t="s">
        <v>5447</v>
      </c>
      <c r="C19303" s="45">
        <v>250802</v>
      </c>
      <c r="D19303" s="45" t="s">
        <v>12340</v>
      </c>
      <c r="E19303" s="45" t="s">
        <v>10682</v>
      </c>
      <c r="AF19303" s="326"/>
    </row>
    <row r="19304" spans="1:32" x14ac:dyDescent="0.25">
      <c r="A19304" s="44" t="s">
        <v>13531</v>
      </c>
      <c r="B19304" s="44" t="s">
        <v>13118</v>
      </c>
      <c r="C19304" s="45">
        <v>21.23</v>
      </c>
      <c r="D19304" s="45" t="s">
        <v>13565</v>
      </c>
      <c r="E19304" s="46">
        <v>46934</v>
      </c>
      <c r="F19304" s="45"/>
      <c r="G19304" s="93"/>
      <c r="H19304" s="93"/>
      <c r="I19304" s="99"/>
      <c r="J19304" s="99"/>
      <c r="K19304" s="99"/>
      <c r="L19304" s="99"/>
      <c r="M19304" s="99"/>
      <c r="N19304" s="99"/>
      <c r="O19304" s="99"/>
      <c r="P19304" s="99"/>
      <c r="Q19304" s="99"/>
      <c r="R19304" s="99"/>
      <c r="S19304" s="99"/>
      <c r="T19304" s="99"/>
      <c r="U19304" s="99"/>
      <c r="V19304" s="99"/>
      <c r="W19304" s="99"/>
      <c r="X19304" s="99"/>
      <c r="Y19304" s="99"/>
      <c r="Z19304" s="99"/>
      <c r="AF19304" s="326"/>
    </row>
    <row r="19305" spans="1:32" x14ac:dyDescent="0.25">
      <c r="A19305" s="44" t="s">
        <v>13531</v>
      </c>
      <c r="B19305" s="44" t="s">
        <v>2433</v>
      </c>
      <c r="C19305" s="45">
        <v>220105</v>
      </c>
      <c r="D19305" s="45" t="s">
        <v>12340</v>
      </c>
      <c r="E19305" s="45" t="s">
        <v>2686</v>
      </c>
      <c r="AF19305" s="326"/>
    </row>
    <row r="19306" spans="1:32" x14ac:dyDescent="0.25">
      <c r="A19306" s="44" t="s">
        <v>943</v>
      </c>
      <c r="B19306" s="44" t="s">
        <v>2433</v>
      </c>
      <c r="C19306" s="45">
        <v>230105</v>
      </c>
      <c r="D19306" s="45" t="s">
        <v>12340</v>
      </c>
      <c r="E19306" s="45" t="s">
        <v>5580</v>
      </c>
      <c r="AF19306" s="326"/>
    </row>
    <row r="19307" spans="1:32" x14ac:dyDescent="0.3">
      <c r="A19307" s="372" t="s">
        <v>16704</v>
      </c>
      <c r="B19307" s="372" t="s">
        <v>5060</v>
      </c>
      <c r="C19307" s="125" t="s">
        <v>16725</v>
      </c>
      <c r="D19307" s="32" t="s">
        <v>20621</v>
      </c>
      <c r="E19307" s="125" t="s">
        <v>12895</v>
      </c>
      <c r="F19307" s="125" t="s">
        <v>1237</v>
      </c>
      <c r="G19307" s="125" t="s">
        <v>1237</v>
      </c>
      <c r="AF19307" s="326"/>
    </row>
    <row r="19308" spans="1:32" x14ac:dyDescent="0.25">
      <c r="A19308" s="44" t="s">
        <v>17350</v>
      </c>
      <c r="B19308" s="44" t="s">
        <v>2433</v>
      </c>
      <c r="C19308" s="45">
        <v>250106</v>
      </c>
      <c r="D19308" s="45" t="s">
        <v>12340</v>
      </c>
      <c r="E19308" s="45" t="s">
        <v>12896</v>
      </c>
      <c r="AF19308" s="326"/>
    </row>
    <row r="19309" spans="1:32" x14ac:dyDescent="0.25">
      <c r="A19309" s="44" t="s">
        <v>18267</v>
      </c>
      <c r="B19309" s="44" t="s">
        <v>18268</v>
      </c>
      <c r="C19309" s="45" t="s">
        <v>18510</v>
      </c>
      <c r="D19309" s="93" t="s">
        <v>3876</v>
      </c>
      <c r="E19309" s="359">
        <f>DATE(2029,7,17)</f>
        <v>47316</v>
      </c>
      <c r="F19309" s="93"/>
      <c r="G19309" s="93"/>
      <c r="H19309" s="93"/>
      <c r="I19309" s="99"/>
      <c r="J19309" s="99"/>
      <c r="K19309" s="99"/>
      <c r="L19309" s="99"/>
      <c r="M19309" s="99"/>
      <c r="N19309" s="99"/>
      <c r="O19309" s="99"/>
      <c r="P19309" s="99"/>
      <c r="Q19309" s="99"/>
      <c r="R19309" s="99"/>
      <c r="S19309" s="99"/>
      <c r="T19309" s="99"/>
      <c r="U19309" s="99"/>
      <c r="V19309" s="99"/>
      <c r="W19309" s="99"/>
      <c r="X19309" s="99"/>
      <c r="Y19309" s="99"/>
      <c r="Z19309" s="99"/>
      <c r="AF19309" s="326"/>
    </row>
    <row r="19310" spans="1:32" x14ac:dyDescent="0.25">
      <c r="A19310" s="44" t="s">
        <v>8604</v>
      </c>
      <c r="B19310" s="44" t="s">
        <v>978</v>
      </c>
      <c r="C19310" s="45">
        <v>230703</v>
      </c>
      <c r="D19310" s="45" t="s">
        <v>12340</v>
      </c>
      <c r="E19310" s="45" t="s">
        <v>4375</v>
      </c>
      <c r="AF19310" s="326"/>
    </row>
    <row r="19311" spans="1:32" x14ac:dyDescent="0.25">
      <c r="A19311" s="44" t="s">
        <v>8895</v>
      </c>
      <c r="B19311" s="44" t="s">
        <v>20357</v>
      </c>
      <c r="C19311" s="45" t="s">
        <v>8814</v>
      </c>
      <c r="D19311" s="32" t="s">
        <v>12570</v>
      </c>
      <c r="E19311" s="46">
        <v>46477</v>
      </c>
      <c r="AF19311" s="326"/>
    </row>
    <row r="19312" spans="1:32" x14ac:dyDescent="0.25">
      <c r="A19312" s="44" t="s">
        <v>54</v>
      </c>
      <c r="B19312" s="44" t="s">
        <v>5649</v>
      </c>
      <c r="C19312" s="45">
        <v>220904</v>
      </c>
      <c r="D19312" s="45" t="s">
        <v>12340</v>
      </c>
      <c r="E19312" s="45" t="s">
        <v>5650</v>
      </c>
      <c r="AF19312" s="326"/>
    </row>
    <row r="19313" spans="1:32" x14ac:dyDescent="0.25">
      <c r="A19313" s="44" t="s">
        <v>15842</v>
      </c>
      <c r="B19313" s="44" t="s">
        <v>15552</v>
      </c>
      <c r="C19313" s="45" t="s">
        <v>15843</v>
      </c>
      <c r="D19313" s="46" t="s">
        <v>13037</v>
      </c>
      <c r="E19313" s="46">
        <v>46218</v>
      </c>
      <c r="AF19313" s="326"/>
    </row>
    <row r="19314" spans="1:32" x14ac:dyDescent="0.25">
      <c r="A19314" s="44" t="s">
        <v>9783</v>
      </c>
      <c r="B19314" s="44" t="s">
        <v>16448</v>
      </c>
      <c r="C19314" s="45" t="s">
        <v>15025</v>
      </c>
      <c r="D19314" s="93" t="s">
        <v>3876</v>
      </c>
      <c r="E19314" s="359">
        <f>DATE(2028,10,25)</f>
        <v>47051</v>
      </c>
      <c r="F19314" s="93"/>
      <c r="G19314" s="93"/>
      <c r="H19314" s="93"/>
      <c r="I19314" s="99"/>
      <c r="J19314" s="99"/>
      <c r="K19314" s="99"/>
      <c r="L19314" s="99"/>
      <c r="M19314" s="99"/>
      <c r="N19314" s="99"/>
      <c r="O19314" s="99"/>
      <c r="P19314" s="99"/>
      <c r="Q19314" s="99"/>
      <c r="R19314" s="99"/>
      <c r="S19314" s="99"/>
      <c r="T19314" s="99"/>
      <c r="U19314" s="99"/>
      <c r="V19314" s="99"/>
      <c r="W19314" s="99"/>
      <c r="X19314" s="99"/>
      <c r="Y19314" s="99"/>
      <c r="Z19314" s="99"/>
      <c r="AF19314" s="326"/>
    </row>
    <row r="19315" spans="1:32" x14ac:dyDescent="0.25">
      <c r="A19315" s="44" t="s">
        <v>1725</v>
      </c>
      <c r="B19315" s="44" t="s">
        <v>3275</v>
      </c>
      <c r="C19315" s="45">
        <v>210101</v>
      </c>
      <c r="D19315" s="45" t="s">
        <v>12340</v>
      </c>
      <c r="E19315" s="45" t="s">
        <v>3276</v>
      </c>
      <c r="AF19315" s="326"/>
    </row>
    <row r="19316" spans="1:32" x14ac:dyDescent="0.25">
      <c r="A19316" s="256" t="s">
        <v>9223</v>
      </c>
      <c r="B19316" s="256" t="s">
        <v>9172</v>
      </c>
      <c r="C19316" s="53" t="s">
        <v>7695</v>
      </c>
      <c r="D19316" s="93" t="s">
        <v>5891</v>
      </c>
      <c r="E19316" s="257">
        <v>46890</v>
      </c>
      <c r="F19316" s="93"/>
      <c r="G19316" s="93"/>
      <c r="H19316" s="93"/>
      <c r="I19316" s="99"/>
      <c r="J19316" s="99"/>
      <c r="K19316" s="99"/>
      <c r="L19316" s="99"/>
      <c r="M19316" s="99"/>
      <c r="N19316" s="99"/>
      <c r="O19316" s="99"/>
      <c r="P19316" s="99"/>
      <c r="Q19316" s="99"/>
      <c r="R19316" s="99"/>
      <c r="S19316" s="99"/>
      <c r="T19316" s="99"/>
      <c r="U19316" s="99"/>
      <c r="V19316" s="99"/>
      <c r="W19316" s="99"/>
      <c r="X19316" s="99"/>
      <c r="Y19316" s="99"/>
      <c r="Z19316" s="99"/>
      <c r="AF19316" s="326"/>
    </row>
    <row r="19317" spans="1:32" x14ac:dyDescent="0.25">
      <c r="A19317" s="44" t="s">
        <v>9784</v>
      </c>
      <c r="B19317" s="44" t="s">
        <v>18269</v>
      </c>
      <c r="C19317" s="45" t="s">
        <v>18511</v>
      </c>
      <c r="D19317" s="93" t="s">
        <v>3876</v>
      </c>
      <c r="E19317" s="359">
        <f>DATE(2029,10,27)</f>
        <v>47418</v>
      </c>
      <c r="F19317" s="93"/>
      <c r="G19317" s="93"/>
      <c r="H19317" s="93"/>
      <c r="I19317" s="99"/>
      <c r="J19317" s="99"/>
      <c r="K19317" s="99"/>
      <c r="L19317" s="99"/>
      <c r="M19317" s="99"/>
      <c r="N19317" s="99"/>
      <c r="O19317" s="99"/>
      <c r="P19317" s="99"/>
      <c r="Q19317" s="99"/>
      <c r="R19317" s="99"/>
      <c r="S19317" s="99"/>
      <c r="T19317" s="99"/>
      <c r="U19317" s="99"/>
      <c r="V19317" s="99"/>
      <c r="W19317" s="99"/>
      <c r="X19317" s="99"/>
      <c r="Y19317" s="99"/>
      <c r="Z19317" s="99"/>
      <c r="AF19317" s="326"/>
    </row>
    <row r="19318" spans="1:32" x14ac:dyDescent="0.25">
      <c r="A19318" s="44" t="s">
        <v>9784</v>
      </c>
      <c r="B19318" s="44" t="s">
        <v>15891</v>
      </c>
      <c r="C19318" s="45" t="s">
        <v>7170</v>
      </c>
      <c r="D19318" s="93" t="s">
        <v>3876</v>
      </c>
      <c r="E19318" s="359">
        <f>DATE(2027,2,3)</f>
        <v>46421</v>
      </c>
      <c r="F19318" s="93"/>
      <c r="G19318" s="93"/>
      <c r="H19318" s="93"/>
      <c r="I19318" s="99"/>
      <c r="J19318" s="99"/>
      <c r="K19318" s="99"/>
      <c r="L19318" s="99"/>
      <c r="M19318" s="99"/>
      <c r="N19318" s="99"/>
      <c r="O19318" s="99"/>
      <c r="P19318" s="99"/>
      <c r="Q19318" s="99"/>
      <c r="R19318" s="99"/>
      <c r="S19318" s="99"/>
      <c r="T19318" s="99"/>
      <c r="U19318" s="99"/>
      <c r="V19318" s="99"/>
      <c r="W19318" s="99"/>
      <c r="X19318" s="99"/>
      <c r="Y19318" s="99"/>
      <c r="Z19318" s="99"/>
      <c r="AF19318" s="326"/>
    </row>
    <row r="19319" spans="1:32" x14ac:dyDescent="0.3">
      <c r="A19319" s="372" t="s">
        <v>1184</v>
      </c>
      <c r="B19319" s="372" t="s">
        <v>5061</v>
      </c>
      <c r="C19319" s="125" t="s">
        <v>17483</v>
      </c>
      <c r="D19319" s="32" t="s">
        <v>20621</v>
      </c>
      <c r="E19319" s="125" t="s">
        <v>5246</v>
      </c>
      <c r="F19319" s="125" t="s">
        <v>1236</v>
      </c>
      <c r="G19319" s="125" t="s">
        <v>1237</v>
      </c>
      <c r="AF19319" s="326"/>
    </row>
    <row r="19320" spans="1:32" x14ac:dyDescent="0.3">
      <c r="A19320" s="372" t="s">
        <v>20238</v>
      </c>
      <c r="B19320" s="372" t="s">
        <v>2383</v>
      </c>
      <c r="C19320" s="125" t="s">
        <v>20257</v>
      </c>
      <c r="D19320" s="32" t="s">
        <v>20621</v>
      </c>
      <c r="E19320" s="125" t="s">
        <v>8976</v>
      </c>
      <c r="F19320" s="125" t="s">
        <v>1236</v>
      </c>
      <c r="G19320" s="125" t="s">
        <v>1237</v>
      </c>
      <c r="AF19320" s="326"/>
    </row>
    <row r="19321" spans="1:32" x14ac:dyDescent="0.25">
      <c r="A19321" s="44" t="s">
        <v>6867</v>
      </c>
      <c r="B19321" s="44" t="s">
        <v>6798</v>
      </c>
      <c r="C19321" s="45" t="s">
        <v>10813</v>
      </c>
      <c r="D19321" s="46" t="s">
        <v>13037</v>
      </c>
      <c r="E19321" s="46">
        <v>46568</v>
      </c>
      <c r="AF19321" s="326"/>
    </row>
    <row r="19322" spans="1:32" x14ac:dyDescent="0.25">
      <c r="A19322" s="44" t="s">
        <v>6867</v>
      </c>
      <c r="B19322" s="44" t="s">
        <v>6798</v>
      </c>
      <c r="C19322" s="45" t="s">
        <v>10813</v>
      </c>
      <c r="D19322" s="46" t="s">
        <v>13037</v>
      </c>
      <c r="E19322" s="46">
        <v>46568</v>
      </c>
      <c r="AF19322" s="326"/>
    </row>
    <row r="19323" spans="1:32" x14ac:dyDescent="0.25">
      <c r="A19323" s="44" t="s">
        <v>19975</v>
      </c>
      <c r="B19323" s="44" t="s">
        <v>3298</v>
      </c>
      <c r="C19323" s="45">
        <v>26010402</v>
      </c>
      <c r="D19323" s="45" t="s">
        <v>12340</v>
      </c>
      <c r="E19323" s="45" t="s">
        <v>18836</v>
      </c>
      <c r="AF19323" s="326"/>
    </row>
    <row r="19324" spans="1:32" x14ac:dyDescent="0.25">
      <c r="A19324" s="44" t="s">
        <v>17351</v>
      </c>
      <c r="B19324" s="44" t="s">
        <v>2212</v>
      </c>
      <c r="C19324" s="45">
        <v>250702</v>
      </c>
      <c r="D19324" s="45" t="s">
        <v>12340</v>
      </c>
      <c r="E19324" s="45" t="s">
        <v>10638</v>
      </c>
      <c r="AF19324" s="326"/>
    </row>
    <row r="19325" spans="1:32" x14ac:dyDescent="0.25">
      <c r="A19325" s="44" t="s">
        <v>10437</v>
      </c>
      <c r="B19325" s="44" t="s">
        <v>20342</v>
      </c>
      <c r="C19325" s="45" t="s">
        <v>10493</v>
      </c>
      <c r="D19325" s="32" t="s">
        <v>12570</v>
      </c>
      <c r="E19325" s="46">
        <v>46387</v>
      </c>
      <c r="AF19325" s="326"/>
    </row>
    <row r="19326" spans="1:32" x14ac:dyDescent="0.25">
      <c r="A19326" s="44" t="s">
        <v>10437</v>
      </c>
      <c r="B19326" s="44" t="s">
        <v>11161</v>
      </c>
      <c r="C19326" s="45" t="s">
        <v>11275</v>
      </c>
      <c r="D19326" s="46" t="s">
        <v>13037</v>
      </c>
      <c r="E19326" s="46">
        <v>46231</v>
      </c>
      <c r="AF19326" s="326"/>
    </row>
    <row r="19327" spans="1:32" x14ac:dyDescent="0.25">
      <c r="A19327" s="91" t="s">
        <v>10437</v>
      </c>
      <c r="B19327" s="92" t="s">
        <v>6310</v>
      </c>
      <c r="C19327" s="93" t="s">
        <v>12220</v>
      </c>
      <c r="D19327" s="93" t="s">
        <v>1250</v>
      </c>
      <c r="E19327" s="94">
        <v>46317</v>
      </c>
      <c r="F19327" s="93"/>
      <c r="G19327" s="93"/>
      <c r="H19327" s="93"/>
      <c r="I19327" s="99"/>
      <c r="J19327" s="99"/>
      <c r="K19327" s="99"/>
      <c r="L19327" s="44"/>
      <c r="M19327" s="44"/>
      <c r="N19327" s="99"/>
      <c r="O19327" s="99"/>
      <c r="P19327" s="99"/>
      <c r="Q19327" s="99"/>
      <c r="R19327" s="99"/>
      <c r="S19327" s="99"/>
      <c r="T19327" s="99"/>
      <c r="U19327" s="99"/>
      <c r="V19327" s="99"/>
      <c r="W19327" s="99"/>
      <c r="X19327" s="99"/>
      <c r="Y19327" s="99"/>
      <c r="Z19327" s="99"/>
      <c r="AA19327" s="380"/>
      <c r="AF19327" s="326"/>
    </row>
    <row r="19328" spans="1:32" x14ac:dyDescent="0.25">
      <c r="A19328" s="44" t="s">
        <v>9785</v>
      </c>
      <c r="B19328" s="44" t="s">
        <v>16112</v>
      </c>
      <c r="C19328" s="45" t="s">
        <v>12880</v>
      </c>
      <c r="D19328" s="93" t="s">
        <v>3876</v>
      </c>
      <c r="E19328" s="359">
        <f>DATE(2028,12,23)</f>
        <v>47110</v>
      </c>
      <c r="F19328" s="93"/>
      <c r="G19328" s="93"/>
      <c r="H19328" s="93"/>
      <c r="I19328" s="99"/>
      <c r="J19328" s="99"/>
      <c r="K19328" s="99"/>
      <c r="L19328" s="99"/>
      <c r="M19328" s="99"/>
      <c r="N19328" s="99"/>
      <c r="O19328" s="99"/>
      <c r="P19328" s="99"/>
      <c r="Q19328" s="99"/>
      <c r="R19328" s="99"/>
      <c r="S19328" s="99"/>
      <c r="T19328" s="99"/>
      <c r="U19328" s="99"/>
      <c r="V19328" s="99"/>
      <c r="W19328" s="99"/>
      <c r="X19328" s="99"/>
      <c r="Y19328" s="99"/>
      <c r="Z19328" s="99"/>
      <c r="AF19328" s="326"/>
    </row>
    <row r="19329" spans="1:32" x14ac:dyDescent="0.25">
      <c r="A19329" s="44" t="s">
        <v>5326</v>
      </c>
      <c r="B19329" s="44" t="s">
        <v>5327</v>
      </c>
      <c r="C19329" s="45" t="s">
        <v>5328</v>
      </c>
      <c r="D19329" s="45" t="s">
        <v>12177</v>
      </c>
      <c r="E19329" s="45" t="s">
        <v>7228</v>
      </c>
      <c r="F19329" s="93"/>
      <c r="G19329" s="93"/>
      <c r="H19329" s="93"/>
      <c r="I19329" s="99"/>
      <c r="J19329" s="99"/>
      <c r="K19329" s="99"/>
      <c r="L19329" s="99"/>
      <c r="M19329" s="99"/>
      <c r="N19329" s="99"/>
      <c r="O19329" s="99"/>
      <c r="P19329" s="99"/>
      <c r="Q19329" s="99"/>
      <c r="R19329" s="99"/>
      <c r="S19329" s="99"/>
      <c r="T19329" s="99"/>
      <c r="U19329" s="99"/>
      <c r="V19329" s="99"/>
      <c r="W19329" s="99"/>
      <c r="X19329" s="99"/>
      <c r="Y19329" s="99"/>
      <c r="Z19329" s="99"/>
      <c r="AF19329" s="326"/>
    </row>
    <row r="19330" spans="1:32" x14ac:dyDescent="0.25">
      <c r="A19330" s="44" t="s">
        <v>5326</v>
      </c>
      <c r="B19330" s="44" t="s">
        <v>5327</v>
      </c>
      <c r="C19330" s="45" t="s">
        <v>5328</v>
      </c>
      <c r="D19330" s="93" t="s">
        <v>18817</v>
      </c>
      <c r="E19330" s="45" t="s">
        <v>7228</v>
      </c>
      <c r="F19330" s="379"/>
      <c r="G19330" s="379"/>
      <c r="H19330" s="379"/>
      <c r="I19330" s="380"/>
      <c r="J19330" s="380"/>
      <c r="K19330" s="380"/>
      <c r="L19330" s="380"/>
      <c r="M19330" s="380"/>
      <c r="N19330" s="380"/>
      <c r="O19330" s="380"/>
      <c r="P19330" s="380"/>
      <c r="Q19330" s="380"/>
      <c r="R19330" s="380"/>
      <c r="S19330" s="380"/>
      <c r="T19330" s="380"/>
      <c r="U19330" s="380"/>
      <c r="V19330" s="380"/>
      <c r="W19330" s="380"/>
      <c r="X19330" s="380"/>
      <c r="Y19330" s="380"/>
      <c r="Z19330" s="380"/>
      <c r="AA19330" s="380"/>
      <c r="AF19330" s="326"/>
    </row>
    <row r="19331" spans="1:32" x14ac:dyDescent="0.25">
      <c r="A19331" s="44" t="s">
        <v>5326</v>
      </c>
      <c r="B19331" s="44" t="s">
        <v>16449</v>
      </c>
      <c r="C19331" s="45" t="s">
        <v>16450</v>
      </c>
      <c r="D19331" s="93" t="s">
        <v>3876</v>
      </c>
      <c r="E19331" s="359">
        <f>DATE(2029,6,27)</f>
        <v>47296</v>
      </c>
      <c r="F19331" s="93"/>
      <c r="G19331" s="93"/>
      <c r="H19331" s="93"/>
      <c r="I19331" s="99"/>
      <c r="J19331" s="99"/>
      <c r="K19331" s="99"/>
      <c r="L19331" s="99"/>
      <c r="M19331" s="99"/>
      <c r="N19331" s="99"/>
      <c r="O19331" s="99"/>
      <c r="P19331" s="99"/>
      <c r="Q19331" s="99"/>
      <c r="R19331" s="99"/>
      <c r="S19331" s="99"/>
      <c r="T19331" s="99"/>
      <c r="U19331" s="99"/>
      <c r="V19331" s="99"/>
      <c r="W19331" s="99"/>
      <c r="X19331" s="99"/>
      <c r="Y19331" s="99"/>
      <c r="Z19331" s="99"/>
      <c r="AF19331" s="326"/>
    </row>
    <row r="19332" spans="1:32" x14ac:dyDescent="0.25">
      <c r="A19332" s="44" t="s">
        <v>5326</v>
      </c>
      <c r="B19332" s="44" t="s">
        <v>5327</v>
      </c>
      <c r="C19332" s="45" t="s">
        <v>5328</v>
      </c>
      <c r="D19332" s="45" t="s">
        <v>10697</v>
      </c>
      <c r="E19332" s="45" t="s">
        <v>7228</v>
      </c>
      <c r="F19332" s="93"/>
      <c r="G19332" s="93"/>
      <c r="H19332" s="93"/>
      <c r="I19332" s="99"/>
      <c r="J19332" s="99"/>
      <c r="K19332" s="99"/>
      <c r="L19332" s="44"/>
      <c r="M19332" s="44"/>
      <c r="N19332" s="99"/>
      <c r="O19332" s="99"/>
      <c r="P19332" s="99"/>
      <c r="Q19332" s="99"/>
      <c r="R19332" s="99"/>
      <c r="S19332" s="99"/>
      <c r="T19332" s="99"/>
      <c r="U19332" s="99"/>
      <c r="V19332" s="99"/>
      <c r="W19332" s="99"/>
      <c r="X19332" s="99"/>
      <c r="Y19332" s="99"/>
      <c r="Z19332" s="99"/>
      <c r="AF19332" s="326"/>
    </row>
    <row r="19333" spans="1:32" x14ac:dyDescent="0.25">
      <c r="A19333" s="44" t="s">
        <v>17951</v>
      </c>
      <c r="B19333" s="44" t="s">
        <v>20398</v>
      </c>
      <c r="C19333" s="45" t="s">
        <v>17917</v>
      </c>
      <c r="D19333" s="32" t="s">
        <v>12570</v>
      </c>
      <c r="E19333" s="46">
        <v>46418</v>
      </c>
      <c r="AF19333" s="326"/>
    </row>
    <row r="19334" spans="1:32" x14ac:dyDescent="0.25">
      <c r="A19334" s="44" t="s">
        <v>10814</v>
      </c>
      <c r="B19334" s="44" t="s">
        <v>10725</v>
      </c>
      <c r="C19334" s="45" t="s">
        <v>10815</v>
      </c>
      <c r="D19334" s="46" t="s">
        <v>13037</v>
      </c>
      <c r="E19334" s="46">
        <v>46156</v>
      </c>
      <c r="AF19334" s="326"/>
    </row>
    <row r="19335" spans="1:32" x14ac:dyDescent="0.25">
      <c r="A19335" s="100" t="s">
        <v>3573</v>
      </c>
      <c r="B19335" s="92" t="s">
        <v>3574</v>
      </c>
      <c r="C19335" s="93" t="s">
        <v>3575</v>
      </c>
      <c r="D19335" s="93" t="s">
        <v>1250</v>
      </c>
      <c r="E19335" s="94">
        <v>46496</v>
      </c>
      <c r="F19335" s="93"/>
      <c r="G19335" s="93"/>
      <c r="H19335" s="93"/>
      <c r="I19335" s="99"/>
      <c r="J19335" s="99"/>
      <c r="K19335" s="99"/>
      <c r="L19335" s="44"/>
      <c r="M19335" s="44"/>
      <c r="N19335" s="99"/>
      <c r="O19335" s="99"/>
      <c r="P19335" s="99"/>
      <c r="Q19335" s="99"/>
      <c r="R19335" s="99"/>
      <c r="S19335" s="99"/>
      <c r="T19335" s="99"/>
      <c r="U19335" s="99"/>
      <c r="V19335" s="99"/>
      <c r="W19335" s="99"/>
      <c r="X19335" s="99"/>
      <c r="Y19335" s="99"/>
      <c r="Z19335" s="99"/>
      <c r="AF19335" s="326"/>
    </row>
    <row r="19336" spans="1:32" x14ac:dyDescent="0.25">
      <c r="A19336" s="44" t="s">
        <v>2608</v>
      </c>
      <c r="B19336" s="44" t="s">
        <v>2741</v>
      </c>
      <c r="C19336" s="56" t="s">
        <v>2739</v>
      </c>
      <c r="D19336" s="146" t="s">
        <v>1735</v>
      </c>
      <c r="E19336" s="69">
        <v>45535</v>
      </c>
      <c r="F19336" s="93"/>
      <c r="G19336" s="93"/>
      <c r="H19336" s="93"/>
      <c r="I19336" s="99"/>
      <c r="J19336" s="99"/>
      <c r="K19336" s="99"/>
      <c r="L19336" s="44"/>
      <c r="M19336" s="44"/>
      <c r="N19336" s="99"/>
      <c r="O19336" s="99"/>
      <c r="P19336" s="99"/>
      <c r="Q19336" s="99"/>
      <c r="R19336" s="99"/>
      <c r="S19336" s="99"/>
      <c r="T19336" s="99"/>
      <c r="U19336" s="99"/>
      <c r="V19336" s="99"/>
      <c r="W19336" s="99"/>
      <c r="X19336" s="99"/>
      <c r="Y19336" s="99"/>
      <c r="Z19336" s="99"/>
      <c r="AF19336" s="326"/>
    </row>
    <row r="19337" spans="1:32" x14ac:dyDescent="0.25">
      <c r="A19337" s="44" t="s">
        <v>11794</v>
      </c>
      <c r="B19337" s="44" t="s">
        <v>11297</v>
      </c>
      <c r="C19337" s="45">
        <v>240501</v>
      </c>
      <c r="D19337" s="45" t="s">
        <v>12340</v>
      </c>
      <c r="E19337" s="45" t="s">
        <v>11298</v>
      </c>
      <c r="AF19337" s="326"/>
    </row>
    <row r="19338" spans="1:32" x14ac:dyDescent="0.25">
      <c r="A19338" s="44" t="s">
        <v>19976</v>
      </c>
      <c r="B19338" s="44" t="s">
        <v>10020</v>
      </c>
      <c r="C19338" s="45">
        <v>24010401</v>
      </c>
      <c r="D19338" s="45" t="s">
        <v>12340</v>
      </c>
      <c r="E19338" s="45" t="s">
        <v>10021</v>
      </c>
      <c r="AF19338" s="326"/>
    </row>
    <row r="19339" spans="1:32" x14ac:dyDescent="0.25">
      <c r="A19339" s="44" t="s">
        <v>19976</v>
      </c>
      <c r="B19339" s="44" t="s">
        <v>4036</v>
      </c>
      <c r="C19339" s="45">
        <v>24060401</v>
      </c>
      <c r="D19339" s="45" t="s">
        <v>12340</v>
      </c>
      <c r="E19339" s="45" t="s">
        <v>5235</v>
      </c>
      <c r="AF19339" s="326"/>
    </row>
    <row r="19340" spans="1:32" x14ac:dyDescent="0.25">
      <c r="A19340" s="44" t="s">
        <v>19976</v>
      </c>
      <c r="B19340" s="44" t="s">
        <v>968</v>
      </c>
      <c r="C19340" s="45">
        <v>24060402</v>
      </c>
      <c r="D19340" s="45" t="s">
        <v>12340</v>
      </c>
      <c r="E19340" s="45" t="s">
        <v>5235</v>
      </c>
      <c r="AF19340" s="326"/>
    </row>
    <row r="19341" spans="1:32" x14ac:dyDescent="0.25">
      <c r="A19341" s="44" t="s">
        <v>18660</v>
      </c>
      <c r="B19341" s="44" t="s">
        <v>18656</v>
      </c>
      <c r="C19341" s="45" t="s">
        <v>18744</v>
      </c>
      <c r="D19341" s="93" t="s">
        <v>18817</v>
      </c>
      <c r="E19341" s="45" t="s">
        <v>7651</v>
      </c>
      <c r="F19341" s="379"/>
      <c r="G19341" s="379"/>
      <c r="H19341" s="379"/>
      <c r="I19341" s="380"/>
      <c r="J19341" s="380"/>
      <c r="K19341" s="380"/>
      <c r="L19341" s="380"/>
      <c r="M19341" s="380"/>
      <c r="N19341" s="380"/>
      <c r="O19341" s="380"/>
      <c r="P19341" s="380"/>
      <c r="Q19341" s="380"/>
      <c r="R19341" s="380"/>
      <c r="S19341" s="380"/>
      <c r="T19341" s="380"/>
      <c r="U19341" s="380"/>
      <c r="V19341" s="380"/>
      <c r="W19341" s="380"/>
      <c r="X19341" s="380"/>
      <c r="Y19341" s="380"/>
      <c r="Z19341" s="380"/>
      <c r="AA19341" s="380"/>
      <c r="AF19341" s="326"/>
    </row>
    <row r="19342" spans="1:32" x14ac:dyDescent="0.25">
      <c r="A19342" s="44" t="s">
        <v>11795</v>
      </c>
      <c r="B19342" s="44" t="s">
        <v>11295</v>
      </c>
      <c r="C19342" s="45">
        <v>240507</v>
      </c>
      <c r="D19342" s="45" t="s">
        <v>12340</v>
      </c>
      <c r="E19342" s="45" t="s">
        <v>5468</v>
      </c>
      <c r="AF19342" s="326"/>
    </row>
    <row r="19343" spans="1:32" x14ac:dyDescent="0.25">
      <c r="A19343" s="44" t="s">
        <v>12332</v>
      </c>
      <c r="B19343" s="44" t="s">
        <v>8465</v>
      </c>
      <c r="C19343" s="45">
        <v>230804</v>
      </c>
      <c r="D19343" s="45" t="s">
        <v>12340</v>
      </c>
      <c r="E19343" s="45" t="s">
        <v>4380</v>
      </c>
      <c r="AF19343" s="326"/>
    </row>
    <row r="19344" spans="1:32" x14ac:dyDescent="0.25">
      <c r="A19344" s="44" t="s">
        <v>12332</v>
      </c>
      <c r="B19344" s="44" t="s">
        <v>3159</v>
      </c>
      <c r="C19344" s="45">
        <v>230903</v>
      </c>
      <c r="D19344" s="45" t="s">
        <v>12340</v>
      </c>
      <c r="E19344" s="45" t="s">
        <v>8524</v>
      </c>
      <c r="AF19344" s="326"/>
    </row>
    <row r="19345" spans="1:32" x14ac:dyDescent="0.25">
      <c r="A19345" s="44" t="s">
        <v>7637</v>
      </c>
      <c r="B19345" s="44" t="s">
        <v>2433</v>
      </c>
      <c r="C19345" s="45">
        <v>230105</v>
      </c>
      <c r="D19345" s="45" t="s">
        <v>12340</v>
      </c>
      <c r="E19345" s="45" t="s">
        <v>5580</v>
      </c>
      <c r="AF19345" s="326"/>
    </row>
    <row r="19346" spans="1:32" x14ac:dyDescent="0.25">
      <c r="A19346" s="44" t="s">
        <v>18825</v>
      </c>
      <c r="B19346" s="44" t="s">
        <v>17662</v>
      </c>
      <c r="C19346" s="45" t="s">
        <v>18826</v>
      </c>
      <c r="D19346" s="46" t="s">
        <v>13037</v>
      </c>
      <c r="E19346" s="46">
        <v>46344</v>
      </c>
      <c r="AF19346" s="326"/>
    </row>
    <row r="19347" spans="1:32" x14ac:dyDescent="0.25">
      <c r="A19347" s="44" t="s">
        <v>7101</v>
      </c>
      <c r="B19347" s="44" t="s">
        <v>2433</v>
      </c>
      <c r="C19347" s="45">
        <v>230105</v>
      </c>
      <c r="D19347" s="45" t="s">
        <v>12340</v>
      </c>
      <c r="E19347" s="45" t="s">
        <v>5580</v>
      </c>
      <c r="AF19347" s="326"/>
    </row>
    <row r="19348" spans="1:32" x14ac:dyDescent="0.25">
      <c r="A19348" s="44" t="s">
        <v>7193</v>
      </c>
      <c r="B19348" s="44" t="s">
        <v>1617</v>
      </c>
      <c r="C19348" s="45" t="s">
        <v>2651</v>
      </c>
      <c r="D19348" s="45" t="s">
        <v>12177</v>
      </c>
      <c r="E19348" s="45" t="s">
        <v>15057</v>
      </c>
      <c r="F19348" s="93"/>
      <c r="G19348" s="93"/>
      <c r="H19348" s="93"/>
      <c r="I19348" s="99"/>
      <c r="J19348" s="99"/>
      <c r="K19348" s="99"/>
      <c r="L19348" s="99"/>
      <c r="M19348" s="99"/>
      <c r="N19348" s="99"/>
      <c r="O19348" s="99"/>
      <c r="P19348" s="99"/>
      <c r="Q19348" s="99"/>
      <c r="R19348" s="99"/>
      <c r="S19348" s="99"/>
      <c r="T19348" s="99"/>
      <c r="U19348" s="99"/>
      <c r="V19348" s="99"/>
      <c r="W19348" s="99"/>
      <c r="X19348" s="99"/>
      <c r="Y19348" s="99"/>
      <c r="Z19348" s="99"/>
      <c r="AF19348" s="326"/>
    </row>
    <row r="19349" spans="1:32" x14ac:dyDescent="0.25">
      <c r="A19349" s="44" t="s">
        <v>7193</v>
      </c>
      <c r="B19349" s="44" t="s">
        <v>18659</v>
      </c>
      <c r="C19349" s="45" t="s">
        <v>18743</v>
      </c>
      <c r="D19349" s="93" t="s">
        <v>18817</v>
      </c>
      <c r="E19349" s="45" t="s">
        <v>18720</v>
      </c>
      <c r="F19349" s="379"/>
      <c r="G19349" s="379"/>
      <c r="H19349" s="379"/>
      <c r="I19349" s="380"/>
      <c r="J19349" s="380"/>
      <c r="K19349" s="380"/>
      <c r="L19349" s="380"/>
      <c r="M19349" s="380"/>
      <c r="N19349" s="380"/>
      <c r="O19349" s="380"/>
      <c r="P19349" s="380"/>
      <c r="Q19349" s="380"/>
      <c r="R19349" s="380"/>
      <c r="S19349" s="380"/>
      <c r="T19349" s="380"/>
      <c r="U19349" s="380"/>
      <c r="V19349" s="380"/>
      <c r="W19349" s="380"/>
      <c r="X19349" s="380"/>
      <c r="Y19349" s="380"/>
      <c r="Z19349" s="380"/>
      <c r="AA19349" s="380"/>
      <c r="AF19349" s="326"/>
    </row>
    <row r="19350" spans="1:32" x14ac:dyDescent="0.25">
      <c r="A19350" s="99" t="s">
        <v>1798</v>
      </c>
      <c r="B19350" s="92" t="s">
        <v>6721</v>
      </c>
      <c r="C19350" s="93" t="s">
        <v>4893</v>
      </c>
      <c r="D19350" s="45" t="s">
        <v>6722</v>
      </c>
      <c r="E19350" s="112">
        <v>46173</v>
      </c>
      <c r="F19350" s="93"/>
      <c r="G19350" s="93"/>
      <c r="H19350" s="93"/>
      <c r="I19350" s="99"/>
      <c r="J19350" s="99"/>
      <c r="K19350" s="99"/>
      <c r="L19350" s="44"/>
      <c r="M19350" s="44"/>
      <c r="N19350" s="99"/>
      <c r="O19350" s="99"/>
      <c r="P19350" s="99"/>
      <c r="Q19350" s="99"/>
      <c r="R19350" s="99"/>
      <c r="S19350" s="99"/>
      <c r="T19350" s="99"/>
      <c r="U19350" s="99"/>
      <c r="V19350" s="99"/>
      <c r="W19350" s="99"/>
      <c r="X19350" s="99"/>
      <c r="Y19350" s="99"/>
      <c r="Z19350" s="99"/>
      <c r="AA19350" s="380"/>
      <c r="AF19350" s="326"/>
    </row>
    <row r="19351" spans="1:32" x14ac:dyDescent="0.25">
      <c r="A19351" s="99" t="s">
        <v>2738</v>
      </c>
      <c r="B19351" s="92" t="s">
        <v>2749</v>
      </c>
      <c r="C19351" s="96" t="s">
        <v>6048</v>
      </c>
      <c r="D19351" s="96" t="s">
        <v>1779</v>
      </c>
      <c r="E19351" s="94">
        <v>46194</v>
      </c>
      <c r="F19351" s="93"/>
      <c r="G19351" s="93"/>
      <c r="H19351" s="93"/>
      <c r="I19351" s="99"/>
      <c r="J19351" s="99"/>
      <c r="K19351" s="99"/>
      <c r="L19351" s="44"/>
      <c r="M19351" s="44"/>
      <c r="N19351" s="99"/>
      <c r="O19351" s="99"/>
      <c r="P19351" s="99"/>
      <c r="Q19351" s="99"/>
      <c r="R19351" s="99"/>
      <c r="S19351" s="99"/>
      <c r="T19351" s="99"/>
      <c r="U19351" s="99"/>
      <c r="V19351" s="99"/>
      <c r="W19351" s="99"/>
      <c r="X19351" s="99"/>
      <c r="Y19351" s="99"/>
      <c r="Z19351" s="99"/>
      <c r="AA19351" s="380"/>
      <c r="AF19351" s="326"/>
    </row>
    <row r="19352" spans="1:32" x14ac:dyDescent="0.25">
      <c r="A19352" s="44" t="s">
        <v>19977</v>
      </c>
      <c r="B19352" s="44" t="s">
        <v>986</v>
      </c>
      <c r="C19352" s="45">
        <v>240303</v>
      </c>
      <c r="D19352" s="45" t="s">
        <v>12340</v>
      </c>
      <c r="E19352" s="45" t="s">
        <v>2686</v>
      </c>
      <c r="AF19352" s="326"/>
    </row>
    <row r="19353" spans="1:32" x14ac:dyDescent="0.25">
      <c r="A19353" s="44" t="s">
        <v>9786</v>
      </c>
      <c r="B19353" s="44" t="s">
        <v>16451</v>
      </c>
      <c r="C19353" s="45" t="s">
        <v>9997</v>
      </c>
      <c r="D19353" s="93" t="s">
        <v>3876</v>
      </c>
      <c r="E19353" s="359">
        <f>DATE(2027,5,26)</f>
        <v>46533</v>
      </c>
      <c r="F19353" s="93"/>
      <c r="G19353" s="93"/>
      <c r="H19353" s="93"/>
      <c r="I19353" s="99"/>
      <c r="J19353" s="99"/>
      <c r="K19353" s="99"/>
      <c r="L19353" s="99"/>
      <c r="M19353" s="99"/>
      <c r="N19353" s="99"/>
      <c r="O19353" s="99"/>
      <c r="P19353" s="99"/>
      <c r="Q19353" s="99"/>
      <c r="R19353" s="99"/>
      <c r="S19353" s="99"/>
      <c r="T19353" s="99"/>
      <c r="U19353" s="99"/>
      <c r="V19353" s="99"/>
      <c r="W19353" s="99"/>
      <c r="X19353" s="99"/>
      <c r="Y19353" s="99"/>
      <c r="Z19353" s="99"/>
      <c r="AF19353" s="326"/>
    </row>
    <row r="19354" spans="1:32" x14ac:dyDescent="0.3">
      <c r="A19354" s="372" t="s">
        <v>16856</v>
      </c>
      <c r="B19354" s="372" t="s">
        <v>5064</v>
      </c>
      <c r="C19354" s="125" t="s">
        <v>16873</v>
      </c>
      <c r="D19354" s="32" t="s">
        <v>20621</v>
      </c>
      <c r="E19354" s="125" t="s">
        <v>10638</v>
      </c>
      <c r="F19354" s="125" t="s">
        <v>1236</v>
      </c>
      <c r="G19354" s="125" t="s">
        <v>1237</v>
      </c>
      <c r="AF19354" s="326"/>
    </row>
    <row r="19355" spans="1:32" x14ac:dyDescent="0.25">
      <c r="A19355" s="44" t="s">
        <v>19978</v>
      </c>
      <c r="B19355" s="44" t="s">
        <v>967</v>
      </c>
      <c r="C19355" s="45">
        <v>250601</v>
      </c>
      <c r="D19355" s="45" t="s">
        <v>12340</v>
      </c>
      <c r="E19355" s="45" t="s">
        <v>16905</v>
      </c>
      <c r="AF19355" s="326"/>
    </row>
    <row r="19356" spans="1:32" x14ac:dyDescent="0.25">
      <c r="A19356" s="44" t="s">
        <v>19978</v>
      </c>
      <c r="B19356" s="44" t="s">
        <v>3298</v>
      </c>
      <c r="C19356" s="45">
        <v>26010402</v>
      </c>
      <c r="D19356" s="45" t="s">
        <v>12340</v>
      </c>
      <c r="E19356" s="45" t="s">
        <v>18836</v>
      </c>
      <c r="AF19356" s="326"/>
    </row>
    <row r="19357" spans="1:32" x14ac:dyDescent="0.25">
      <c r="A19357" s="44" t="s">
        <v>19978</v>
      </c>
      <c r="B19357" s="44" t="s">
        <v>5639</v>
      </c>
      <c r="C19357" s="45">
        <v>26010401</v>
      </c>
      <c r="D19357" s="45" t="s">
        <v>12340</v>
      </c>
      <c r="E19357" s="45" t="s">
        <v>18836</v>
      </c>
      <c r="AF19357" s="326"/>
    </row>
    <row r="19358" spans="1:32" x14ac:dyDescent="0.25">
      <c r="A19358" s="44" t="s">
        <v>19978</v>
      </c>
      <c r="B19358" s="44" t="s">
        <v>990</v>
      </c>
      <c r="C19358" s="45">
        <v>260102</v>
      </c>
      <c r="D19358" s="45" t="s">
        <v>12340</v>
      </c>
      <c r="E19358" s="45" t="s">
        <v>8976</v>
      </c>
      <c r="AF19358" s="326"/>
    </row>
    <row r="19359" spans="1:32" x14ac:dyDescent="0.25">
      <c r="A19359" s="44" t="s">
        <v>13017</v>
      </c>
      <c r="B19359" s="44" t="s">
        <v>210</v>
      </c>
      <c r="C19359" s="45">
        <v>241001</v>
      </c>
      <c r="D19359" s="45" t="s">
        <v>12340</v>
      </c>
      <c r="E19359" s="45" t="s">
        <v>5650</v>
      </c>
      <c r="AF19359" s="326"/>
    </row>
    <row r="19360" spans="1:32" x14ac:dyDescent="0.25">
      <c r="A19360" s="44" t="s">
        <v>9787</v>
      </c>
      <c r="B19360" s="44" t="s">
        <v>16452</v>
      </c>
      <c r="C19360" s="45" t="s">
        <v>9998</v>
      </c>
      <c r="D19360" s="93" t="s">
        <v>3876</v>
      </c>
      <c r="E19360" s="359">
        <f>DATE(2028,1,15)</f>
        <v>46767</v>
      </c>
      <c r="F19360" s="93"/>
      <c r="G19360" s="93"/>
      <c r="H19360" s="93"/>
      <c r="I19360" s="99"/>
      <c r="J19360" s="99"/>
      <c r="K19360" s="99"/>
      <c r="L19360" s="99"/>
      <c r="M19360" s="99"/>
      <c r="N19360" s="99"/>
      <c r="O19360" s="99"/>
      <c r="P19360" s="99"/>
      <c r="Q19360" s="99"/>
      <c r="R19360" s="99"/>
      <c r="S19360" s="99"/>
      <c r="T19360" s="99"/>
      <c r="U19360" s="99"/>
      <c r="V19360" s="99"/>
      <c r="W19360" s="99"/>
      <c r="X19360" s="99"/>
      <c r="Y19360" s="99"/>
      <c r="Z19360" s="99"/>
      <c r="AF19360" s="326"/>
    </row>
    <row r="19361" spans="1:32" x14ac:dyDescent="0.25">
      <c r="A19361" s="44" t="s">
        <v>13082</v>
      </c>
      <c r="B19361" s="92" t="s">
        <v>13084</v>
      </c>
      <c r="C19361" s="93" t="s">
        <v>13054</v>
      </c>
      <c r="D19361" s="93" t="s">
        <v>1250</v>
      </c>
      <c r="E19361" s="94">
        <v>47208</v>
      </c>
      <c r="F19361" s="93"/>
      <c r="G19361" s="93"/>
      <c r="H19361" s="93"/>
      <c r="I19361" s="99"/>
      <c r="J19361" s="99"/>
      <c r="K19361" s="99"/>
      <c r="L19361" s="99"/>
      <c r="M19361" s="99"/>
      <c r="N19361" s="99"/>
      <c r="O19361" s="99"/>
      <c r="P19361" s="99"/>
      <c r="Q19361" s="99"/>
      <c r="R19361" s="99"/>
      <c r="S19361" s="99"/>
      <c r="T19361" s="99"/>
      <c r="U19361" s="99"/>
      <c r="V19361" s="99"/>
      <c r="W19361" s="99"/>
      <c r="X19361" s="99"/>
      <c r="Y19361" s="99"/>
      <c r="Z19361" s="99"/>
      <c r="AF19361" s="326"/>
    </row>
    <row r="19362" spans="1:32" x14ac:dyDescent="0.3">
      <c r="A19362" s="372" t="s">
        <v>13532</v>
      </c>
      <c r="B19362" s="372" t="s">
        <v>1215</v>
      </c>
      <c r="C19362" s="125" t="s">
        <v>20616</v>
      </c>
      <c r="D19362" s="32" t="s">
        <v>20621</v>
      </c>
      <c r="E19362" s="125" t="s">
        <v>10032</v>
      </c>
      <c r="F19362" s="125" t="s">
        <v>1237</v>
      </c>
      <c r="G19362" s="125" t="s">
        <v>1237</v>
      </c>
      <c r="AF19362" s="326"/>
    </row>
    <row r="19363" spans="1:32" x14ac:dyDescent="0.25">
      <c r="A19363" s="44" t="s">
        <v>13532</v>
      </c>
      <c r="B19363" s="44" t="s">
        <v>13154</v>
      </c>
      <c r="C19363" s="45">
        <v>18.239999999999998</v>
      </c>
      <c r="D19363" s="45" t="s">
        <v>13565</v>
      </c>
      <c r="E19363" s="46">
        <v>47299</v>
      </c>
      <c r="F19363" s="45" t="s">
        <v>1384</v>
      </c>
      <c r="G19363" s="93"/>
      <c r="H19363" s="93"/>
      <c r="I19363" s="99"/>
      <c r="J19363" s="99"/>
      <c r="K19363" s="99"/>
      <c r="L19363" s="99"/>
      <c r="M19363" s="99"/>
      <c r="N19363" s="99"/>
      <c r="O19363" s="99"/>
      <c r="P19363" s="99"/>
      <c r="Q19363" s="99"/>
      <c r="R19363" s="99"/>
      <c r="S19363" s="99"/>
      <c r="T19363" s="99"/>
      <c r="U19363" s="99"/>
      <c r="V19363" s="99"/>
      <c r="W19363" s="99"/>
      <c r="X19363" s="99"/>
      <c r="Y19363" s="99"/>
      <c r="Z19363" s="99"/>
      <c r="AF19363" s="326"/>
    </row>
    <row r="19364" spans="1:32" x14ac:dyDescent="0.25">
      <c r="A19364" s="44" t="s">
        <v>19979</v>
      </c>
      <c r="B19364" s="44" t="s">
        <v>5447</v>
      </c>
      <c r="C19364" s="45">
        <v>220802</v>
      </c>
      <c r="D19364" s="45" t="s">
        <v>12340</v>
      </c>
      <c r="E19364" s="45" t="s">
        <v>5239</v>
      </c>
      <c r="AF19364" s="326"/>
    </row>
    <row r="19365" spans="1:32" x14ac:dyDescent="0.25">
      <c r="A19365" s="44" t="s">
        <v>19979</v>
      </c>
      <c r="B19365" s="44" t="s">
        <v>8465</v>
      </c>
      <c r="C19365" s="45">
        <v>230804</v>
      </c>
      <c r="D19365" s="45" t="s">
        <v>12340</v>
      </c>
      <c r="E19365" s="45" t="s">
        <v>4380</v>
      </c>
      <c r="AF19365" s="326"/>
    </row>
    <row r="19366" spans="1:32" x14ac:dyDescent="0.25">
      <c r="A19366" s="258" t="s">
        <v>8388</v>
      </c>
      <c r="B19366" s="258" t="s">
        <v>1340</v>
      </c>
      <c r="C19366" s="259" t="s">
        <v>8389</v>
      </c>
      <c r="D19366" s="93" t="s">
        <v>1788</v>
      </c>
      <c r="E19366" s="260">
        <v>46843</v>
      </c>
      <c r="F19366" s="93"/>
      <c r="G19366" s="93"/>
      <c r="H19366" s="93"/>
      <c r="I19366" s="99"/>
      <c r="J19366" s="99"/>
      <c r="K19366" s="99"/>
      <c r="L19366" s="44"/>
      <c r="M19366" s="44"/>
      <c r="N19366" s="99"/>
      <c r="O19366" s="99"/>
      <c r="P19366" s="99"/>
      <c r="Q19366" s="99"/>
      <c r="R19366" s="99"/>
      <c r="S19366" s="99"/>
      <c r="T19366" s="99"/>
      <c r="U19366" s="99"/>
      <c r="V19366" s="99"/>
      <c r="W19366" s="99"/>
      <c r="X19366" s="99"/>
      <c r="Y19366" s="99"/>
      <c r="Z19366" s="99"/>
      <c r="AF19366" s="326"/>
    </row>
    <row r="19367" spans="1:32" x14ac:dyDescent="0.25">
      <c r="A19367" s="99" t="s">
        <v>7638</v>
      </c>
      <c r="B19367" s="92" t="s">
        <v>12181</v>
      </c>
      <c r="C19367" s="93" t="s">
        <v>12180</v>
      </c>
      <c r="D19367" s="93" t="s">
        <v>1250</v>
      </c>
      <c r="E19367" s="46">
        <v>46317</v>
      </c>
      <c r="F19367" s="93"/>
      <c r="G19367" s="93"/>
      <c r="H19367" s="93"/>
      <c r="I19367" s="99"/>
      <c r="J19367" s="99"/>
      <c r="K19367" s="99"/>
      <c r="L19367" s="44"/>
      <c r="M19367" s="44"/>
      <c r="N19367" s="99"/>
      <c r="O19367" s="99"/>
      <c r="P19367" s="99"/>
      <c r="Q19367" s="99"/>
      <c r="R19367" s="99"/>
      <c r="S19367" s="99"/>
      <c r="T19367" s="99"/>
      <c r="U19367" s="99"/>
      <c r="V19367" s="99"/>
      <c r="W19367" s="99"/>
      <c r="X19367" s="99"/>
      <c r="Y19367" s="99"/>
      <c r="Z19367" s="99"/>
      <c r="AA19367" s="380"/>
      <c r="AF19367" s="326"/>
    </row>
    <row r="19368" spans="1:32" x14ac:dyDescent="0.25">
      <c r="A19368" s="44" t="s">
        <v>7638</v>
      </c>
      <c r="B19368" s="44" t="s">
        <v>3597</v>
      </c>
      <c r="C19368" s="45">
        <v>220605</v>
      </c>
      <c r="D19368" s="45" t="s">
        <v>12340</v>
      </c>
      <c r="E19368" s="45" t="s">
        <v>5468</v>
      </c>
      <c r="AF19368" s="326"/>
    </row>
    <row r="19369" spans="1:32" x14ac:dyDescent="0.25">
      <c r="A19369" s="44" t="s">
        <v>1594</v>
      </c>
      <c r="B19369" s="44" t="s">
        <v>4840</v>
      </c>
      <c r="C19369" s="45" t="s">
        <v>9010</v>
      </c>
      <c r="D19369" s="45" t="s">
        <v>12177</v>
      </c>
      <c r="E19369" s="45" t="s">
        <v>2628</v>
      </c>
      <c r="F19369" s="93"/>
      <c r="G19369" s="93"/>
      <c r="H19369" s="93"/>
      <c r="I19369" s="99"/>
      <c r="J19369" s="99"/>
      <c r="K19369" s="99"/>
      <c r="L19369" s="99"/>
      <c r="M19369" s="99"/>
      <c r="N19369" s="99"/>
      <c r="O19369" s="99"/>
      <c r="P19369" s="99"/>
      <c r="Q19369" s="99"/>
      <c r="R19369" s="99"/>
      <c r="S19369" s="99"/>
      <c r="T19369" s="99"/>
      <c r="U19369" s="99"/>
      <c r="V19369" s="99"/>
      <c r="W19369" s="99"/>
      <c r="X19369" s="99"/>
      <c r="Y19369" s="99"/>
      <c r="Z19369" s="99"/>
      <c r="AF19369" s="326"/>
    </row>
    <row r="19370" spans="1:32" x14ac:dyDescent="0.25">
      <c r="A19370" s="44" t="s">
        <v>1594</v>
      </c>
      <c r="B19370" s="44" t="s">
        <v>4840</v>
      </c>
      <c r="C19370" s="45" t="s">
        <v>9010</v>
      </c>
      <c r="D19370" s="93" t="s">
        <v>18817</v>
      </c>
      <c r="E19370" s="45" t="s">
        <v>2628</v>
      </c>
      <c r="F19370" s="379"/>
      <c r="G19370" s="379"/>
      <c r="H19370" s="379"/>
      <c r="I19370" s="380"/>
      <c r="J19370" s="380"/>
      <c r="K19370" s="380"/>
      <c r="L19370" s="380"/>
      <c r="M19370" s="380"/>
      <c r="N19370" s="380"/>
      <c r="O19370" s="380"/>
      <c r="P19370" s="380"/>
      <c r="Q19370" s="380"/>
      <c r="R19370" s="380"/>
      <c r="S19370" s="380"/>
      <c r="T19370" s="380"/>
      <c r="U19370" s="380"/>
      <c r="V19370" s="380"/>
      <c r="W19370" s="380"/>
      <c r="X19370" s="380"/>
      <c r="Y19370" s="380"/>
      <c r="Z19370" s="380"/>
      <c r="AA19370" s="380"/>
      <c r="AF19370" s="326"/>
    </row>
    <row r="19371" spans="1:32" x14ac:dyDescent="0.25">
      <c r="A19371" s="44" t="s">
        <v>1594</v>
      </c>
      <c r="B19371" s="44" t="s">
        <v>4840</v>
      </c>
      <c r="C19371" s="45" t="s">
        <v>9010</v>
      </c>
      <c r="D19371" s="45" t="s">
        <v>10697</v>
      </c>
      <c r="E19371" s="45" t="s">
        <v>2628</v>
      </c>
      <c r="F19371" s="93"/>
      <c r="G19371" s="93"/>
      <c r="H19371" s="93"/>
      <c r="I19371" s="99"/>
      <c r="J19371" s="99"/>
      <c r="K19371" s="99"/>
      <c r="L19371" s="44"/>
      <c r="M19371" s="44"/>
      <c r="N19371" s="99"/>
      <c r="O19371" s="99"/>
      <c r="P19371" s="99"/>
      <c r="Q19371" s="99"/>
      <c r="R19371" s="99"/>
      <c r="S19371" s="99"/>
      <c r="T19371" s="99"/>
      <c r="U19371" s="99"/>
      <c r="V19371" s="99"/>
      <c r="W19371" s="99"/>
      <c r="X19371" s="99"/>
      <c r="Y19371" s="99"/>
      <c r="Z19371" s="99"/>
      <c r="AF19371" s="326"/>
    </row>
    <row r="19372" spans="1:32" x14ac:dyDescent="0.25">
      <c r="A19372" s="44" t="s">
        <v>7102</v>
      </c>
      <c r="B19372" s="44" t="s">
        <v>2433</v>
      </c>
      <c r="C19372" s="45">
        <v>230105</v>
      </c>
      <c r="D19372" s="45" t="s">
        <v>12340</v>
      </c>
      <c r="E19372" s="45" t="s">
        <v>5580</v>
      </c>
      <c r="AF19372" s="326"/>
    </row>
    <row r="19373" spans="1:32" x14ac:dyDescent="0.3">
      <c r="A19373" s="372" t="s">
        <v>16857</v>
      </c>
      <c r="B19373" s="372" t="s">
        <v>5063</v>
      </c>
      <c r="C19373" s="125" t="s">
        <v>16877</v>
      </c>
      <c r="D19373" s="32" t="s">
        <v>20621</v>
      </c>
      <c r="E19373" s="125" t="s">
        <v>10638</v>
      </c>
      <c r="F19373" s="125" t="s">
        <v>1236</v>
      </c>
      <c r="G19373" s="125" t="s">
        <v>1237</v>
      </c>
      <c r="AF19373" s="326"/>
    </row>
    <row r="19374" spans="1:32" x14ac:dyDescent="0.25">
      <c r="A19374" s="44" t="s">
        <v>2551</v>
      </c>
      <c r="B19374" s="44" t="s">
        <v>2433</v>
      </c>
      <c r="C19374" s="45">
        <v>230105</v>
      </c>
      <c r="D19374" s="45" t="s">
        <v>12340</v>
      </c>
      <c r="E19374" s="45" t="s">
        <v>5580</v>
      </c>
      <c r="AF19374" s="326"/>
    </row>
    <row r="19375" spans="1:32" x14ac:dyDescent="0.3">
      <c r="A19375" s="372" t="s">
        <v>16858</v>
      </c>
      <c r="B19375" s="372" t="s">
        <v>5070</v>
      </c>
      <c r="C19375" s="125" t="s">
        <v>16881</v>
      </c>
      <c r="D19375" s="32" t="s">
        <v>20621</v>
      </c>
      <c r="E19375" s="125" t="s">
        <v>10638</v>
      </c>
      <c r="F19375" s="125" t="s">
        <v>1237</v>
      </c>
      <c r="G19375" s="125" t="s">
        <v>1237</v>
      </c>
      <c r="AF19375" s="326"/>
    </row>
    <row r="19376" spans="1:32" x14ac:dyDescent="0.25">
      <c r="A19376" s="267" t="s">
        <v>9342</v>
      </c>
      <c r="B19376" s="267" t="s">
        <v>9322</v>
      </c>
      <c r="C19376" s="268">
        <v>791202303003</v>
      </c>
      <c r="D19376" s="268" t="s">
        <v>6775</v>
      </c>
      <c r="E19376" s="269" t="s">
        <v>3276</v>
      </c>
      <c r="F19376" s="93"/>
      <c r="G19376" s="93"/>
      <c r="H19376" s="93"/>
      <c r="I19376" s="99"/>
      <c r="J19376" s="99"/>
      <c r="K19376" s="99"/>
      <c r="L19376" s="44"/>
      <c r="M19376" s="44"/>
      <c r="N19376" s="99"/>
      <c r="O19376" s="99"/>
      <c r="P19376" s="99"/>
      <c r="Q19376" s="99"/>
      <c r="R19376" s="99"/>
      <c r="S19376" s="99"/>
      <c r="T19376" s="99"/>
      <c r="U19376" s="99"/>
      <c r="V19376" s="99"/>
      <c r="W19376" s="99"/>
      <c r="X19376" s="99"/>
      <c r="Y19376" s="99"/>
      <c r="Z19376" s="99"/>
      <c r="AF19376" s="326"/>
    </row>
    <row r="19377" spans="1:32" x14ac:dyDescent="0.25">
      <c r="A19377" s="267" t="s">
        <v>9342</v>
      </c>
      <c r="B19377" s="267" t="s">
        <v>9307</v>
      </c>
      <c r="C19377" s="268">
        <v>791202303002</v>
      </c>
      <c r="D19377" s="268" t="s">
        <v>6775</v>
      </c>
      <c r="E19377" s="269" t="s">
        <v>3276</v>
      </c>
      <c r="F19377" s="93"/>
      <c r="G19377" s="93"/>
      <c r="H19377" s="93"/>
      <c r="I19377" s="99"/>
      <c r="J19377" s="99"/>
      <c r="K19377" s="99"/>
      <c r="L19377" s="44"/>
      <c r="M19377" s="44"/>
      <c r="N19377" s="99"/>
      <c r="O19377" s="99"/>
      <c r="P19377" s="99"/>
      <c r="Q19377" s="99"/>
      <c r="R19377" s="99"/>
      <c r="S19377" s="99"/>
      <c r="T19377" s="99"/>
      <c r="U19377" s="99"/>
      <c r="V19377" s="99"/>
      <c r="W19377" s="99"/>
      <c r="X19377" s="99"/>
      <c r="Y19377" s="99"/>
      <c r="Z19377" s="99"/>
      <c r="AF19377" s="326"/>
    </row>
    <row r="19378" spans="1:32" x14ac:dyDescent="0.25">
      <c r="A19378" s="160" t="s">
        <v>4012</v>
      </c>
      <c r="B19378" s="135" t="s">
        <v>6162</v>
      </c>
      <c r="C19378" s="96" t="s">
        <v>10923</v>
      </c>
      <c r="D19378" s="96" t="s">
        <v>1250</v>
      </c>
      <c r="E19378" s="112">
        <v>46284</v>
      </c>
      <c r="F19378" s="93"/>
      <c r="G19378" s="93"/>
      <c r="H19378" s="93"/>
      <c r="I19378" s="99"/>
      <c r="J19378" s="99"/>
      <c r="K19378" s="99"/>
      <c r="L19378" s="44"/>
      <c r="M19378" s="44"/>
      <c r="N19378" s="99"/>
      <c r="O19378" s="99"/>
      <c r="P19378" s="99"/>
      <c r="Q19378" s="99"/>
      <c r="R19378" s="99"/>
      <c r="S19378" s="99"/>
      <c r="T19378" s="99"/>
      <c r="U19378" s="99"/>
      <c r="V19378" s="99"/>
      <c r="W19378" s="99"/>
      <c r="X19378" s="99"/>
      <c r="Y19378" s="99"/>
      <c r="Z19378" s="99"/>
      <c r="AA19378" s="380"/>
      <c r="AF19378" s="326"/>
    </row>
    <row r="19379" spans="1:32" x14ac:dyDescent="0.25">
      <c r="A19379" s="44" t="s">
        <v>10549</v>
      </c>
      <c r="B19379" s="44" t="s">
        <v>20363</v>
      </c>
      <c r="C19379" s="45" t="s">
        <v>16502</v>
      </c>
      <c r="D19379" s="32" t="s">
        <v>12570</v>
      </c>
      <c r="E19379" s="46">
        <v>46599</v>
      </c>
      <c r="AF19379" s="326"/>
    </row>
    <row r="19380" spans="1:32" x14ac:dyDescent="0.25">
      <c r="A19380" s="44" t="s">
        <v>10549</v>
      </c>
      <c r="B19380" s="44" t="s">
        <v>20407</v>
      </c>
      <c r="C19380" s="45" t="s">
        <v>12654</v>
      </c>
      <c r="D19380" s="32" t="s">
        <v>12570</v>
      </c>
      <c r="E19380" s="46">
        <v>46326</v>
      </c>
      <c r="AF19380" s="326"/>
    </row>
    <row r="19381" spans="1:32" x14ac:dyDescent="0.25">
      <c r="A19381" s="44" t="s">
        <v>10549</v>
      </c>
      <c r="B19381" s="44" t="s">
        <v>16453</v>
      </c>
      <c r="C19381" s="45" t="s">
        <v>10624</v>
      </c>
      <c r="D19381" s="93" t="s">
        <v>3876</v>
      </c>
      <c r="E19381" s="359">
        <f>DATE(2028,3,25)</f>
        <v>46837</v>
      </c>
      <c r="F19381" s="93"/>
      <c r="G19381" s="93"/>
      <c r="H19381" s="93"/>
      <c r="I19381" s="99"/>
      <c r="J19381" s="99"/>
      <c r="K19381" s="99"/>
      <c r="L19381" s="99"/>
      <c r="M19381" s="99"/>
      <c r="N19381" s="99"/>
      <c r="O19381" s="99"/>
      <c r="P19381" s="99"/>
      <c r="Q19381" s="99"/>
      <c r="R19381" s="99"/>
      <c r="S19381" s="99"/>
      <c r="T19381" s="99"/>
      <c r="U19381" s="99"/>
      <c r="V19381" s="99"/>
      <c r="W19381" s="99"/>
      <c r="X19381" s="99"/>
      <c r="Y19381" s="99"/>
      <c r="Z19381" s="99"/>
      <c r="AF19381" s="326"/>
    </row>
    <row r="19382" spans="1:32" x14ac:dyDescent="0.25">
      <c r="A19382" s="44" t="s">
        <v>14114</v>
      </c>
      <c r="B19382" s="44" t="s">
        <v>20372</v>
      </c>
      <c r="C19382" s="45" t="s">
        <v>10496</v>
      </c>
      <c r="D19382" s="32" t="s">
        <v>12570</v>
      </c>
      <c r="E19382" s="46">
        <v>46538</v>
      </c>
      <c r="AF19382" s="326"/>
    </row>
    <row r="19383" spans="1:32" x14ac:dyDescent="0.3">
      <c r="A19383" s="372" t="s">
        <v>16705</v>
      </c>
      <c r="B19383" s="372" t="s">
        <v>1660</v>
      </c>
      <c r="C19383" s="125" t="s">
        <v>14425</v>
      </c>
      <c r="D19383" s="32" t="s">
        <v>20621</v>
      </c>
      <c r="E19383" s="125" t="s">
        <v>12895</v>
      </c>
      <c r="F19383" s="125" t="s">
        <v>1236</v>
      </c>
      <c r="G19383" s="125" t="s">
        <v>1237</v>
      </c>
      <c r="AF19383" s="326"/>
    </row>
    <row r="19384" spans="1:32" x14ac:dyDescent="0.3">
      <c r="A19384" s="385" t="s">
        <v>1335</v>
      </c>
      <c r="B19384" s="385" t="s">
        <v>1339</v>
      </c>
      <c r="C19384" s="387">
        <v>24027</v>
      </c>
      <c r="D19384" s="93" t="s">
        <v>5007</v>
      </c>
      <c r="E19384" s="388">
        <v>46507</v>
      </c>
      <c r="AF19384" s="326"/>
    </row>
    <row r="19385" spans="1:32" x14ac:dyDescent="0.25">
      <c r="A19385" s="44" t="s">
        <v>14042</v>
      </c>
      <c r="B19385" s="44" t="s">
        <v>14043</v>
      </c>
      <c r="C19385" s="45" t="s">
        <v>14044</v>
      </c>
      <c r="D19385" s="45" t="s">
        <v>1443</v>
      </c>
      <c r="E19385" s="46">
        <v>46965</v>
      </c>
      <c r="F19385" s="325"/>
      <c r="G19385" s="44"/>
      <c r="H19385" s="44"/>
      <c r="I19385" s="44"/>
      <c r="J19385" s="44"/>
      <c r="K19385" s="44"/>
      <c r="L19385" s="44"/>
      <c r="M19385" s="44"/>
      <c r="N19385" s="99"/>
      <c r="O19385" s="99"/>
      <c r="P19385" s="99"/>
      <c r="Q19385" s="99"/>
      <c r="R19385" s="99"/>
      <c r="S19385" s="99"/>
      <c r="T19385" s="99"/>
      <c r="U19385" s="99"/>
      <c r="V19385" s="99"/>
      <c r="W19385" s="99"/>
      <c r="X19385" s="99"/>
      <c r="Y19385" s="99"/>
      <c r="Z19385" s="99"/>
      <c r="AF19385" s="326"/>
    </row>
    <row r="19386" spans="1:32" x14ac:dyDescent="0.25">
      <c r="A19386" s="44" t="s">
        <v>14042</v>
      </c>
      <c r="B19386" s="44" t="s">
        <v>13186</v>
      </c>
      <c r="C19386" s="45">
        <v>10.25</v>
      </c>
      <c r="D19386" s="45" t="s">
        <v>13565</v>
      </c>
      <c r="E19386" s="46">
        <v>47664</v>
      </c>
      <c r="F19386" s="45"/>
      <c r="G19386" s="93"/>
      <c r="H19386" s="93"/>
      <c r="I19386" s="99"/>
      <c r="J19386" s="99"/>
      <c r="K19386" s="99"/>
      <c r="L19386" s="99"/>
      <c r="M19386" s="99"/>
      <c r="N19386" s="99"/>
      <c r="O19386" s="99"/>
      <c r="P19386" s="99"/>
      <c r="Q19386" s="99"/>
      <c r="R19386" s="99"/>
      <c r="S19386" s="99"/>
      <c r="T19386" s="99"/>
      <c r="U19386" s="99"/>
      <c r="V19386" s="99"/>
      <c r="W19386" s="99"/>
      <c r="X19386" s="99"/>
      <c r="Y19386" s="99"/>
      <c r="Z19386" s="99"/>
      <c r="AF19386" s="326"/>
    </row>
    <row r="19387" spans="1:32" x14ac:dyDescent="0.3">
      <c r="A19387" s="372" t="s">
        <v>16706</v>
      </c>
      <c r="B19387" s="372" t="s">
        <v>1660</v>
      </c>
      <c r="C19387" s="125" t="s">
        <v>14425</v>
      </c>
      <c r="D19387" s="32" t="s">
        <v>20621</v>
      </c>
      <c r="E19387" s="125" t="s">
        <v>12895</v>
      </c>
      <c r="F19387" s="125" t="s">
        <v>1236</v>
      </c>
      <c r="G19387" s="125" t="s">
        <v>1237</v>
      </c>
      <c r="AF19387" s="326"/>
    </row>
    <row r="19388" spans="1:32" x14ac:dyDescent="0.3">
      <c r="A19388" s="372" t="s">
        <v>3149</v>
      </c>
      <c r="B19388" s="372" t="s">
        <v>1209</v>
      </c>
      <c r="C19388" s="125" t="s">
        <v>8691</v>
      </c>
      <c r="D19388" s="32" t="s">
        <v>20621</v>
      </c>
      <c r="E19388" s="125" t="s">
        <v>8524</v>
      </c>
      <c r="F19388" s="125" t="s">
        <v>1236</v>
      </c>
      <c r="G19388" s="125" t="s">
        <v>1236</v>
      </c>
      <c r="AF19388" s="326"/>
    </row>
    <row r="19389" spans="1:32" x14ac:dyDescent="0.3">
      <c r="A19389" s="372" t="s">
        <v>3149</v>
      </c>
      <c r="B19389" s="372" t="s">
        <v>12349</v>
      </c>
      <c r="C19389" s="125" t="s">
        <v>12350</v>
      </c>
      <c r="D19389" s="32" t="s">
        <v>20621</v>
      </c>
      <c r="E19389" s="125" t="s">
        <v>5075</v>
      </c>
      <c r="F19389" s="125" t="s">
        <v>1236</v>
      </c>
      <c r="G19389" s="125" t="s">
        <v>1236</v>
      </c>
      <c r="AF19389" s="326"/>
    </row>
    <row r="19390" spans="1:32" x14ac:dyDescent="0.3">
      <c r="A19390" s="372" t="s">
        <v>3149</v>
      </c>
      <c r="B19390" s="372" t="s">
        <v>1225</v>
      </c>
      <c r="C19390" s="125" t="s">
        <v>20256</v>
      </c>
      <c r="D19390" s="32" t="s">
        <v>20621</v>
      </c>
      <c r="E19390" s="125" t="s">
        <v>8976</v>
      </c>
      <c r="F19390" s="125" t="s">
        <v>1236</v>
      </c>
      <c r="G19390" s="125" t="s">
        <v>1236</v>
      </c>
      <c r="AF19390" s="326"/>
    </row>
    <row r="19391" spans="1:32" x14ac:dyDescent="0.25">
      <c r="A19391" s="44" t="s">
        <v>3149</v>
      </c>
      <c r="B19391" s="44" t="s">
        <v>3298</v>
      </c>
      <c r="C19391" s="45">
        <v>25010402</v>
      </c>
      <c r="D19391" s="45" t="s">
        <v>12340</v>
      </c>
      <c r="E19391" s="45" t="s">
        <v>13581</v>
      </c>
      <c r="AF19391" s="326"/>
    </row>
    <row r="19392" spans="1:32" x14ac:dyDescent="0.25">
      <c r="A19392" s="44" t="s">
        <v>3149</v>
      </c>
      <c r="B19392" s="44" t="s">
        <v>5639</v>
      </c>
      <c r="C19392" s="45">
        <v>25010401</v>
      </c>
      <c r="D19392" s="45" t="s">
        <v>12340</v>
      </c>
      <c r="E19392" s="45" t="s">
        <v>13581</v>
      </c>
      <c r="AF19392" s="326"/>
    </row>
    <row r="19393" spans="1:32" x14ac:dyDescent="0.25">
      <c r="A19393" s="44" t="s">
        <v>3149</v>
      </c>
      <c r="B19393" s="44" t="s">
        <v>18828</v>
      </c>
      <c r="C19393" s="45">
        <v>25010501</v>
      </c>
      <c r="D19393" s="45" t="s">
        <v>12340</v>
      </c>
      <c r="E19393" s="45" t="s">
        <v>13567</v>
      </c>
      <c r="AF19393" s="326"/>
    </row>
    <row r="19394" spans="1:32" x14ac:dyDescent="0.25">
      <c r="A19394" s="44" t="s">
        <v>3149</v>
      </c>
      <c r="B19394" s="44" t="s">
        <v>5442</v>
      </c>
      <c r="C19394" s="45">
        <v>25010502</v>
      </c>
      <c r="D19394" s="45" t="s">
        <v>12340</v>
      </c>
      <c r="E19394" s="45" t="s">
        <v>13567</v>
      </c>
      <c r="AF19394" s="326"/>
    </row>
    <row r="19395" spans="1:32" x14ac:dyDescent="0.25">
      <c r="A19395" s="44" t="s">
        <v>2691</v>
      </c>
      <c r="B19395" s="44" t="s">
        <v>5274</v>
      </c>
      <c r="C19395" s="45" t="s">
        <v>5325</v>
      </c>
      <c r="D19395" s="45" t="s">
        <v>12177</v>
      </c>
      <c r="E19395" s="45" t="s">
        <v>8524</v>
      </c>
      <c r="F19395" s="93"/>
      <c r="G19395" s="93"/>
      <c r="H19395" s="93"/>
      <c r="I19395" s="99"/>
      <c r="J19395" s="99"/>
      <c r="K19395" s="99"/>
      <c r="L19395" s="99"/>
      <c r="M19395" s="99"/>
      <c r="N19395" s="99"/>
      <c r="O19395" s="99"/>
      <c r="P19395" s="99"/>
      <c r="Q19395" s="99"/>
      <c r="R19395" s="99"/>
      <c r="S19395" s="99"/>
      <c r="T19395" s="99"/>
      <c r="U19395" s="99"/>
      <c r="V19395" s="99"/>
      <c r="W19395" s="99"/>
      <c r="X19395" s="99"/>
      <c r="Y19395" s="99"/>
      <c r="Z19395" s="99"/>
      <c r="AF19395" s="326"/>
    </row>
    <row r="19396" spans="1:32" x14ac:dyDescent="0.25">
      <c r="A19396" s="44" t="s">
        <v>2691</v>
      </c>
      <c r="B19396" s="44" t="s">
        <v>5274</v>
      </c>
      <c r="C19396" s="45" t="s">
        <v>5325</v>
      </c>
      <c r="D19396" s="93" t="s">
        <v>18817</v>
      </c>
      <c r="E19396" s="45" t="s">
        <v>8524</v>
      </c>
      <c r="F19396" s="379"/>
      <c r="G19396" s="379"/>
      <c r="H19396" s="379"/>
      <c r="I19396" s="380"/>
      <c r="J19396" s="380"/>
      <c r="K19396" s="380"/>
      <c r="L19396" s="380"/>
      <c r="M19396" s="380"/>
      <c r="N19396" s="380"/>
      <c r="O19396" s="380"/>
      <c r="P19396" s="380"/>
      <c r="Q19396" s="380"/>
      <c r="R19396" s="380"/>
      <c r="S19396" s="380"/>
      <c r="T19396" s="380"/>
      <c r="U19396" s="380"/>
      <c r="V19396" s="380"/>
      <c r="W19396" s="380"/>
      <c r="X19396" s="380"/>
      <c r="Y19396" s="380"/>
      <c r="Z19396" s="380"/>
      <c r="AA19396" s="380"/>
      <c r="AF19396" s="326"/>
    </row>
    <row r="19397" spans="1:32" x14ac:dyDescent="0.25">
      <c r="A19397" s="44" t="s">
        <v>4355</v>
      </c>
      <c r="B19397" s="44" t="s">
        <v>4343</v>
      </c>
      <c r="C19397" s="45" t="s">
        <v>4356</v>
      </c>
      <c r="D19397" s="45" t="s">
        <v>12177</v>
      </c>
      <c r="E19397" s="45" t="s">
        <v>4354</v>
      </c>
      <c r="F19397" s="93"/>
      <c r="G19397" s="93"/>
      <c r="H19397" s="93"/>
      <c r="I19397" s="99"/>
      <c r="J19397" s="99"/>
      <c r="K19397" s="99"/>
      <c r="L19397" s="99"/>
      <c r="M19397" s="99"/>
      <c r="N19397" s="99"/>
      <c r="O19397" s="99"/>
      <c r="P19397" s="99"/>
      <c r="Q19397" s="99"/>
      <c r="R19397" s="99"/>
      <c r="S19397" s="99"/>
      <c r="T19397" s="99"/>
      <c r="U19397" s="99"/>
      <c r="V19397" s="99"/>
      <c r="W19397" s="99"/>
      <c r="X19397" s="99"/>
      <c r="Y19397" s="99"/>
      <c r="Z19397" s="99"/>
      <c r="AF19397" s="326"/>
    </row>
    <row r="19398" spans="1:32" x14ac:dyDescent="0.25">
      <c r="A19398" s="44" t="s">
        <v>4355</v>
      </c>
      <c r="B19398" s="44" t="s">
        <v>4343</v>
      </c>
      <c r="C19398" s="45" t="s">
        <v>4356</v>
      </c>
      <c r="D19398" s="93" t="s">
        <v>18817</v>
      </c>
      <c r="E19398" s="45" t="s">
        <v>12900</v>
      </c>
      <c r="F19398" s="379"/>
      <c r="G19398" s="379"/>
      <c r="H19398" s="379"/>
      <c r="I19398" s="380"/>
      <c r="J19398" s="380"/>
      <c r="K19398" s="380"/>
      <c r="L19398" s="380"/>
      <c r="M19398" s="380"/>
      <c r="N19398" s="380"/>
      <c r="O19398" s="380"/>
      <c r="P19398" s="380"/>
      <c r="Q19398" s="380"/>
      <c r="R19398" s="380"/>
      <c r="S19398" s="380"/>
      <c r="T19398" s="380"/>
      <c r="U19398" s="380"/>
      <c r="V19398" s="380"/>
      <c r="W19398" s="380"/>
      <c r="X19398" s="380"/>
      <c r="Y19398" s="380"/>
      <c r="Z19398" s="380"/>
      <c r="AA19398" s="380"/>
      <c r="AF19398" s="326"/>
    </row>
    <row r="19399" spans="1:32" x14ac:dyDescent="0.25">
      <c r="A19399" s="44" t="s">
        <v>4355</v>
      </c>
      <c r="B19399" s="44" t="s">
        <v>4343</v>
      </c>
      <c r="C19399" s="45" t="s">
        <v>4356</v>
      </c>
      <c r="D19399" s="45" t="s">
        <v>10697</v>
      </c>
      <c r="E19399" s="45" t="s">
        <v>4354</v>
      </c>
      <c r="F19399" s="93"/>
      <c r="G19399" s="93"/>
      <c r="H19399" s="93"/>
      <c r="I19399" s="99"/>
      <c r="J19399" s="99"/>
      <c r="K19399" s="99"/>
      <c r="L19399" s="44"/>
      <c r="M19399" s="44"/>
      <c r="N19399" s="99"/>
      <c r="O19399" s="99"/>
      <c r="P19399" s="99"/>
      <c r="Q19399" s="99"/>
      <c r="R19399" s="99"/>
      <c r="S19399" s="99"/>
      <c r="T19399" s="99"/>
      <c r="U19399" s="99"/>
      <c r="V19399" s="99"/>
      <c r="W19399" s="99"/>
      <c r="X19399" s="99"/>
      <c r="Y19399" s="99"/>
      <c r="Z19399" s="99"/>
      <c r="AF19399" s="326"/>
    </row>
    <row r="19400" spans="1:32" x14ac:dyDescent="0.25">
      <c r="A19400" s="149" t="s">
        <v>2125</v>
      </c>
      <c r="B19400" s="149" t="s">
        <v>2126</v>
      </c>
      <c r="C19400" s="106" t="s">
        <v>18586</v>
      </c>
      <c r="D19400" s="93" t="s">
        <v>1443</v>
      </c>
      <c r="E19400" s="168">
        <v>47787</v>
      </c>
      <c r="F19400" s="93"/>
      <c r="G19400" s="93"/>
      <c r="H19400" s="93"/>
      <c r="I19400" s="99"/>
      <c r="J19400" s="99"/>
      <c r="K19400" s="99"/>
      <c r="L19400" s="44"/>
      <c r="M19400" s="44"/>
      <c r="N19400" s="99"/>
      <c r="O19400" s="99"/>
      <c r="P19400" s="99"/>
      <c r="Q19400" s="99"/>
      <c r="R19400" s="99"/>
      <c r="S19400" s="99"/>
      <c r="T19400" s="99"/>
      <c r="U19400" s="99"/>
      <c r="V19400" s="99"/>
      <c r="W19400" s="99"/>
      <c r="X19400" s="99"/>
      <c r="Y19400" s="99"/>
      <c r="Z19400" s="99"/>
      <c r="AF19400" s="326"/>
    </row>
    <row r="19401" spans="1:32" x14ac:dyDescent="0.3">
      <c r="A19401" s="57" t="s">
        <v>944</v>
      </c>
      <c r="B19401" s="57" t="s">
        <v>1348</v>
      </c>
      <c r="C19401" s="62">
        <v>2511</v>
      </c>
      <c r="D19401" s="93" t="s">
        <v>5007</v>
      </c>
      <c r="E19401" s="60">
        <v>46326</v>
      </c>
      <c r="F19401" s="379"/>
      <c r="G19401" s="379"/>
      <c r="H19401" s="379"/>
      <c r="I19401" s="380"/>
      <c r="J19401" s="380"/>
      <c r="K19401" s="380"/>
      <c r="L19401" s="380"/>
      <c r="M19401" s="380"/>
      <c r="N19401" s="380"/>
      <c r="O19401" s="380"/>
      <c r="P19401" s="380"/>
      <c r="Q19401" s="380"/>
      <c r="R19401" s="380"/>
      <c r="S19401" s="380"/>
      <c r="T19401" s="380"/>
      <c r="U19401" s="380"/>
      <c r="V19401" s="380"/>
      <c r="W19401" s="380"/>
      <c r="X19401" s="380"/>
      <c r="Y19401" s="380"/>
      <c r="Z19401" s="380"/>
      <c r="AA19401" s="380"/>
      <c r="AF19401" s="326"/>
    </row>
    <row r="19402" spans="1:32" x14ac:dyDescent="0.25">
      <c r="A19402" s="57" t="s">
        <v>944</v>
      </c>
      <c r="B19402" s="92" t="s">
        <v>3862</v>
      </c>
      <c r="C19402" s="93" t="s">
        <v>3860</v>
      </c>
      <c r="D19402" s="93" t="s">
        <v>3861</v>
      </c>
      <c r="E19402" s="94">
        <v>46203</v>
      </c>
      <c r="F19402" s="93"/>
      <c r="G19402" s="93"/>
      <c r="H19402" s="93"/>
      <c r="I19402" s="99"/>
      <c r="J19402" s="99"/>
      <c r="K19402" s="99"/>
      <c r="L19402" s="44"/>
      <c r="M19402" s="44"/>
      <c r="N19402" s="99"/>
      <c r="O19402" s="99"/>
      <c r="P19402" s="99"/>
      <c r="Q19402" s="99"/>
      <c r="R19402" s="99"/>
      <c r="S19402" s="99"/>
      <c r="T19402" s="99"/>
      <c r="U19402" s="99"/>
      <c r="V19402" s="99"/>
      <c r="W19402" s="99"/>
      <c r="X19402" s="99"/>
      <c r="Y19402" s="99"/>
      <c r="Z19402" s="99"/>
      <c r="AA19402" s="380"/>
      <c r="AF19402" s="326"/>
    </row>
    <row r="19403" spans="1:32" x14ac:dyDescent="0.25">
      <c r="A19403" s="44" t="s">
        <v>567</v>
      </c>
      <c r="B19403" s="92" t="s">
        <v>10390</v>
      </c>
      <c r="C19403" s="56" t="s">
        <v>10124</v>
      </c>
      <c r="D19403" s="146" t="s">
        <v>10389</v>
      </c>
      <c r="E19403" s="107">
        <v>45838</v>
      </c>
      <c r="F19403" s="93"/>
      <c r="G19403" s="93"/>
      <c r="H19403" s="93"/>
      <c r="I19403" s="99"/>
      <c r="J19403" s="99"/>
      <c r="K19403" s="99"/>
      <c r="L19403" s="44"/>
      <c r="M19403" s="44"/>
      <c r="N19403" s="99"/>
      <c r="O19403" s="99"/>
      <c r="P19403" s="99"/>
      <c r="Q19403" s="99"/>
      <c r="R19403" s="99"/>
      <c r="S19403" s="99"/>
      <c r="T19403" s="99"/>
      <c r="U19403" s="99"/>
      <c r="V19403" s="99"/>
      <c r="W19403" s="99"/>
      <c r="X19403" s="99"/>
      <c r="Y19403" s="99"/>
      <c r="Z19403" s="99"/>
      <c r="AF19403" s="326"/>
    </row>
    <row r="19404" spans="1:32" x14ac:dyDescent="0.25">
      <c r="A19404" s="44" t="s">
        <v>567</v>
      </c>
      <c r="B19404" s="44" t="s">
        <v>20346</v>
      </c>
      <c r="C19404" s="45" t="s">
        <v>17861</v>
      </c>
      <c r="D19404" s="32" t="s">
        <v>12570</v>
      </c>
      <c r="E19404" s="46">
        <v>46418</v>
      </c>
      <c r="AF19404" s="326"/>
    </row>
    <row r="19405" spans="1:32" x14ac:dyDescent="0.25">
      <c r="A19405" s="44" t="s">
        <v>567</v>
      </c>
      <c r="B19405" s="44" t="s">
        <v>20368</v>
      </c>
      <c r="C19405" s="45" t="s">
        <v>5829</v>
      </c>
      <c r="D19405" s="32" t="s">
        <v>12570</v>
      </c>
      <c r="E19405" s="46">
        <v>46507</v>
      </c>
      <c r="AF19405" s="326"/>
    </row>
    <row r="19406" spans="1:32" x14ac:dyDescent="0.25">
      <c r="A19406" s="44" t="s">
        <v>567</v>
      </c>
      <c r="B19406" s="44" t="s">
        <v>20372</v>
      </c>
      <c r="C19406" s="45" t="s">
        <v>10496</v>
      </c>
      <c r="D19406" s="32" t="s">
        <v>12570</v>
      </c>
      <c r="E19406" s="46">
        <v>46538</v>
      </c>
      <c r="AF19406" s="326"/>
    </row>
    <row r="19407" spans="1:32" x14ac:dyDescent="0.25">
      <c r="A19407" s="44" t="s">
        <v>567</v>
      </c>
      <c r="B19407" s="44" t="s">
        <v>11297</v>
      </c>
      <c r="C19407" s="45">
        <v>240501</v>
      </c>
      <c r="D19407" s="45" t="s">
        <v>12340</v>
      </c>
      <c r="E19407" s="45" t="s">
        <v>11298</v>
      </c>
      <c r="AF19407" s="326"/>
    </row>
    <row r="19408" spans="1:32" x14ac:dyDescent="0.25">
      <c r="A19408" s="44" t="s">
        <v>567</v>
      </c>
      <c r="B19408" s="44" t="s">
        <v>1733</v>
      </c>
      <c r="C19408" s="45">
        <v>250101</v>
      </c>
      <c r="D19408" s="45" t="s">
        <v>12340</v>
      </c>
      <c r="E19408" s="45" t="s">
        <v>13567</v>
      </c>
      <c r="AF19408" s="326"/>
    </row>
    <row r="19409" spans="1:32" x14ac:dyDescent="0.25">
      <c r="A19409" s="44" t="s">
        <v>567</v>
      </c>
      <c r="B19409" s="44" t="s">
        <v>8374</v>
      </c>
      <c r="C19409" s="45">
        <v>230401</v>
      </c>
      <c r="D19409" s="45" t="s">
        <v>12340</v>
      </c>
      <c r="E19409" s="45" t="s">
        <v>7925</v>
      </c>
      <c r="AF19409" s="326"/>
    </row>
    <row r="19410" spans="1:32" x14ac:dyDescent="0.25">
      <c r="A19410" s="44" t="s">
        <v>567</v>
      </c>
      <c r="B19410" s="44" t="s">
        <v>8465</v>
      </c>
      <c r="C19410" s="45">
        <v>230804</v>
      </c>
      <c r="D19410" s="45" t="s">
        <v>12340</v>
      </c>
      <c r="E19410" s="45" t="s">
        <v>4380</v>
      </c>
      <c r="AF19410" s="326"/>
    </row>
    <row r="19411" spans="1:32" x14ac:dyDescent="0.25">
      <c r="A19411" s="44" t="s">
        <v>567</v>
      </c>
      <c r="B19411" s="44" t="s">
        <v>5447</v>
      </c>
      <c r="C19411" s="45">
        <v>230807</v>
      </c>
      <c r="D19411" s="45" t="s">
        <v>12340</v>
      </c>
      <c r="E19411" s="45" t="s">
        <v>8966</v>
      </c>
      <c r="AF19411" s="326"/>
    </row>
    <row r="19412" spans="1:32" x14ac:dyDescent="0.25">
      <c r="A19412" s="44" t="s">
        <v>567</v>
      </c>
      <c r="B19412" s="44" t="s">
        <v>3159</v>
      </c>
      <c r="C19412" s="45">
        <v>230903</v>
      </c>
      <c r="D19412" s="45" t="s">
        <v>12340</v>
      </c>
      <c r="E19412" s="45" t="s">
        <v>8524</v>
      </c>
      <c r="AF19412" s="326"/>
    </row>
    <row r="19413" spans="1:32" x14ac:dyDescent="0.25">
      <c r="A19413" s="44" t="s">
        <v>567</v>
      </c>
      <c r="B19413" s="44" t="s">
        <v>10018</v>
      </c>
      <c r="C19413" s="45">
        <v>240102</v>
      </c>
      <c r="D19413" s="45" t="s">
        <v>12340</v>
      </c>
      <c r="E19413" s="45" t="s">
        <v>5452</v>
      </c>
      <c r="AF19413" s="326"/>
    </row>
    <row r="19414" spans="1:32" x14ac:dyDescent="0.25">
      <c r="A19414" s="44" t="s">
        <v>567</v>
      </c>
      <c r="B19414" s="44" t="s">
        <v>11296</v>
      </c>
      <c r="C19414" s="45">
        <v>240402</v>
      </c>
      <c r="D19414" s="45" t="s">
        <v>12340</v>
      </c>
      <c r="E19414" s="45" t="s">
        <v>5311</v>
      </c>
      <c r="AF19414" s="326"/>
    </row>
    <row r="19415" spans="1:32" x14ac:dyDescent="0.25">
      <c r="A19415" s="44" t="s">
        <v>567</v>
      </c>
      <c r="B19415" s="44" t="s">
        <v>980</v>
      </c>
      <c r="C19415" s="45">
        <v>260103</v>
      </c>
      <c r="D19415" s="45" t="s">
        <v>12340</v>
      </c>
      <c r="E19415" s="45" t="s">
        <v>8976</v>
      </c>
      <c r="AF19415" s="326"/>
    </row>
    <row r="19416" spans="1:32" x14ac:dyDescent="0.25">
      <c r="A19416" s="44" t="s">
        <v>567</v>
      </c>
      <c r="B19416" s="44" t="s">
        <v>16911</v>
      </c>
      <c r="C19416" s="45">
        <v>250902</v>
      </c>
      <c r="D19416" s="45" t="s">
        <v>12340</v>
      </c>
      <c r="E19416" s="45" t="s">
        <v>5246</v>
      </c>
      <c r="AF19416" s="326"/>
    </row>
    <row r="19417" spans="1:32" x14ac:dyDescent="0.3">
      <c r="A19417" s="372" t="s">
        <v>4061</v>
      </c>
      <c r="B19417" s="372" t="s">
        <v>1207</v>
      </c>
      <c r="C19417" s="125" t="s">
        <v>11906</v>
      </c>
      <c r="D19417" s="32" t="s">
        <v>20621</v>
      </c>
      <c r="E19417" s="125" t="s">
        <v>7992</v>
      </c>
      <c r="F19417" s="125" t="s">
        <v>1236</v>
      </c>
      <c r="G19417" s="125" t="s">
        <v>1237</v>
      </c>
      <c r="AF19417" s="326"/>
    </row>
    <row r="19418" spans="1:32" x14ac:dyDescent="0.25">
      <c r="A19418" s="76" t="s">
        <v>4061</v>
      </c>
      <c r="B19418" s="44" t="s">
        <v>13160</v>
      </c>
      <c r="C19418" s="45">
        <v>6.26</v>
      </c>
      <c r="D19418" s="45" t="s">
        <v>13565</v>
      </c>
      <c r="E19418" s="46">
        <v>47787</v>
      </c>
      <c r="F19418" s="45"/>
      <c r="G19418" s="93"/>
      <c r="H19418" s="93"/>
      <c r="I19418" s="99"/>
      <c r="J19418" s="99"/>
      <c r="K19418" s="99"/>
      <c r="L19418" s="99"/>
      <c r="M19418" s="99"/>
      <c r="N19418" s="99"/>
      <c r="O19418" s="99"/>
      <c r="P19418" s="99"/>
      <c r="Q19418" s="99"/>
      <c r="R19418" s="99"/>
      <c r="S19418" s="99"/>
      <c r="T19418" s="99"/>
      <c r="U19418" s="99"/>
      <c r="V19418" s="99"/>
      <c r="W19418" s="99"/>
      <c r="X19418" s="99"/>
      <c r="Y19418" s="99"/>
      <c r="Z19418" s="99"/>
      <c r="AF19418" s="326"/>
    </row>
    <row r="19419" spans="1:32" x14ac:dyDescent="0.25">
      <c r="A19419" s="44" t="s">
        <v>4061</v>
      </c>
      <c r="B19419" s="44" t="s">
        <v>14641</v>
      </c>
      <c r="C19419" s="45">
        <v>34.25</v>
      </c>
      <c r="D19419" s="45" t="s">
        <v>13565</v>
      </c>
      <c r="E19419" s="46">
        <v>47664</v>
      </c>
      <c r="F19419" s="45"/>
      <c r="G19419" s="93"/>
      <c r="H19419" s="93"/>
      <c r="I19419" s="99"/>
      <c r="J19419" s="99"/>
      <c r="K19419" s="99"/>
      <c r="L19419" s="99"/>
      <c r="M19419" s="99"/>
      <c r="N19419" s="99"/>
      <c r="O19419" s="99"/>
      <c r="P19419" s="99"/>
      <c r="Q19419" s="99"/>
      <c r="R19419" s="99"/>
      <c r="S19419" s="99"/>
      <c r="T19419" s="99"/>
      <c r="U19419" s="99"/>
      <c r="V19419" s="99"/>
      <c r="W19419" s="99"/>
      <c r="X19419" s="99"/>
      <c r="Y19419" s="99"/>
      <c r="Z19419" s="99"/>
      <c r="AF19419" s="326"/>
    </row>
    <row r="19420" spans="1:32" x14ac:dyDescent="0.25">
      <c r="A19420" s="44" t="s">
        <v>4061</v>
      </c>
      <c r="B19420" s="44" t="s">
        <v>13121</v>
      </c>
      <c r="C19420" s="45">
        <v>39.25</v>
      </c>
      <c r="D19420" s="45" t="s">
        <v>13565</v>
      </c>
      <c r="E19420" s="46">
        <v>47514</v>
      </c>
      <c r="F19420" s="45"/>
      <c r="G19420" s="93"/>
      <c r="H19420" s="93"/>
      <c r="I19420" s="99"/>
      <c r="J19420" s="99"/>
      <c r="K19420" s="99"/>
      <c r="L19420" s="99"/>
      <c r="M19420" s="99"/>
      <c r="N19420" s="99"/>
      <c r="O19420" s="99"/>
      <c r="P19420" s="99"/>
      <c r="Q19420" s="99"/>
      <c r="R19420" s="99"/>
      <c r="S19420" s="99"/>
      <c r="T19420" s="99"/>
      <c r="U19420" s="99"/>
      <c r="V19420" s="99"/>
      <c r="W19420" s="99"/>
      <c r="X19420" s="99"/>
      <c r="Y19420" s="99"/>
      <c r="Z19420" s="99"/>
      <c r="AF19420" s="326"/>
    </row>
    <row r="19421" spans="1:32" x14ac:dyDescent="0.25">
      <c r="A19421" s="44" t="s">
        <v>17793</v>
      </c>
      <c r="B19421" s="44" t="s">
        <v>2610</v>
      </c>
      <c r="C19421" s="45" t="s">
        <v>15844</v>
      </c>
      <c r="D19421" s="46" t="s">
        <v>13037</v>
      </c>
      <c r="E19421" s="46">
        <v>46162</v>
      </c>
      <c r="AF19421" s="326"/>
    </row>
    <row r="19422" spans="1:32" x14ac:dyDescent="0.25">
      <c r="A19422" s="44" t="s">
        <v>17793</v>
      </c>
      <c r="B19422" s="44" t="s">
        <v>2610</v>
      </c>
      <c r="C19422" s="45" t="s">
        <v>15844</v>
      </c>
      <c r="D19422" s="46" t="s">
        <v>13037</v>
      </c>
      <c r="E19422" s="46">
        <v>46162</v>
      </c>
      <c r="AF19422" s="326"/>
    </row>
    <row r="19423" spans="1:32" x14ac:dyDescent="0.3">
      <c r="A19423" s="372" t="s">
        <v>13966</v>
      </c>
      <c r="B19423" s="372" t="s">
        <v>13870</v>
      </c>
      <c r="C19423" s="125" t="s">
        <v>13871</v>
      </c>
      <c r="D19423" s="32" t="s">
        <v>20621</v>
      </c>
      <c r="E19423" s="125" t="s">
        <v>5650</v>
      </c>
      <c r="F19423" s="125" t="s">
        <v>1237</v>
      </c>
      <c r="G19423" s="125" t="s">
        <v>1237</v>
      </c>
      <c r="AF19423" s="326"/>
    </row>
    <row r="19424" spans="1:32" x14ac:dyDescent="0.25">
      <c r="A19424" s="44" t="s">
        <v>5758</v>
      </c>
      <c r="B19424" s="44" t="s">
        <v>2433</v>
      </c>
      <c r="C19424" s="45">
        <v>220105</v>
      </c>
      <c r="D19424" s="45" t="s">
        <v>12340</v>
      </c>
      <c r="E19424" s="45" t="s">
        <v>2686</v>
      </c>
      <c r="AF19424" s="326"/>
    </row>
    <row r="19425" spans="1:32" x14ac:dyDescent="0.25">
      <c r="A19425" s="44" t="s">
        <v>11104</v>
      </c>
      <c r="B19425" s="44" t="s">
        <v>1340</v>
      </c>
      <c r="C19425" s="56" t="s">
        <v>11105</v>
      </c>
      <c r="D19425" s="56" t="s">
        <v>1808</v>
      </c>
      <c r="E19425" s="69">
        <v>45925</v>
      </c>
      <c r="F19425" s="93"/>
      <c r="G19425" s="93"/>
      <c r="H19425" s="93" t="s">
        <v>1237</v>
      </c>
      <c r="I19425" s="99"/>
      <c r="J19425" s="99"/>
      <c r="K19425" s="99"/>
      <c r="L19425" s="44"/>
      <c r="M19425" s="44"/>
      <c r="N19425" s="99"/>
      <c r="O19425" s="99"/>
      <c r="P19425" s="99"/>
      <c r="Q19425" s="99"/>
      <c r="R19425" s="99"/>
      <c r="S19425" s="99"/>
      <c r="T19425" s="99"/>
      <c r="U19425" s="99"/>
      <c r="V19425" s="99"/>
      <c r="W19425" s="99"/>
      <c r="X19425" s="99"/>
      <c r="Y19425" s="99"/>
      <c r="Z19425" s="99"/>
      <c r="AF19425" s="326"/>
    </row>
    <row r="19426" spans="1:32" x14ac:dyDescent="0.3">
      <c r="A19426" s="372" t="s">
        <v>14390</v>
      </c>
      <c r="B19426" s="372" t="s">
        <v>16724</v>
      </c>
      <c r="C19426" s="125" t="s">
        <v>14353</v>
      </c>
      <c r="D19426" s="32" t="s">
        <v>20621</v>
      </c>
      <c r="E19426" s="125" t="s">
        <v>13567</v>
      </c>
      <c r="F19426" s="125" t="s">
        <v>1236</v>
      </c>
      <c r="G19426" s="125" t="s">
        <v>1237</v>
      </c>
      <c r="AF19426" s="326"/>
    </row>
    <row r="19427" spans="1:32" x14ac:dyDescent="0.3">
      <c r="A19427" s="372" t="s">
        <v>14390</v>
      </c>
      <c r="B19427" s="372" t="s">
        <v>14350</v>
      </c>
      <c r="C19427" s="125" t="s">
        <v>14351</v>
      </c>
      <c r="D19427" s="32" t="s">
        <v>20621</v>
      </c>
      <c r="E19427" s="125" t="s">
        <v>13567</v>
      </c>
      <c r="F19427" s="125" t="s">
        <v>1236</v>
      </c>
      <c r="G19427" s="125" t="s">
        <v>1237</v>
      </c>
      <c r="AF19427" s="326"/>
    </row>
    <row r="19428" spans="1:32" x14ac:dyDescent="0.25">
      <c r="A19428" s="44" t="s">
        <v>7103</v>
      </c>
      <c r="B19428" s="44" t="s">
        <v>2433</v>
      </c>
      <c r="C19428" s="45">
        <v>230105</v>
      </c>
      <c r="D19428" s="45" t="s">
        <v>12340</v>
      </c>
      <c r="E19428" s="45" t="s">
        <v>5580</v>
      </c>
      <c r="AF19428" s="326"/>
    </row>
    <row r="19429" spans="1:32" x14ac:dyDescent="0.25">
      <c r="A19429" s="44" t="s">
        <v>7103</v>
      </c>
      <c r="B19429" s="44" t="s">
        <v>3298</v>
      </c>
      <c r="C19429" s="45">
        <v>23010402</v>
      </c>
      <c r="D19429" s="45" t="s">
        <v>12340</v>
      </c>
      <c r="E19429" s="45" t="s">
        <v>5640</v>
      </c>
      <c r="AF19429" s="326"/>
    </row>
    <row r="19430" spans="1:32" x14ac:dyDescent="0.25">
      <c r="A19430" s="44" t="s">
        <v>7103</v>
      </c>
      <c r="B19430" s="44" t="s">
        <v>5639</v>
      </c>
      <c r="C19430" s="45">
        <v>23010401</v>
      </c>
      <c r="D19430" s="45" t="s">
        <v>12340</v>
      </c>
      <c r="E19430" s="45" t="s">
        <v>5640</v>
      </c>
      <c r="AF19430" s="326"/>
    </row>
    <row r="19431" spans="1:32" x14ac:dyDescent="0.25">
      <c r="A19431" s="44" t="s">
        <v>6772</v>
      </c>
      <c r="B19431" s="44" t="s">
        <v>4602</v>
      </c>
      <c r="C19431" s="45" t="s">
        <v>4879</v>
      </c>
      <c r="D19431" s="45" t="s">
        <v>12177</v>
      </c>
      <c r="E19431" s="46">
        <v>46387</v>
      </c>
      <c r="F19431" s="93"/>
      <c r="G19431" s="93"/>
      <c r="H19431" s="93"/>
      <c r="I19431" s="99"/>
      <c r="J19431" s="99"/>
      <c r="K19431" s="99"/>
      <c r="L19431" s="99"/>
      <c r="M19431" s="99"/>
      <c r="N19431" s="99"/>
      <c r="O19431" s="99"/>
      <c r="P19431" s="99"/>
      <c r="Q19431" s="99"/>
      <c r="R19431" s="99"/>
      <c r="S19431" s="99"/>
      <c r="T19431" s="99"/>
      <c r="U19431" s="99"/>
      <c r="V19431" s="99"/>
      <c r="W19431" s="99"/>
      <c r="X19431" s="99"/>
      <c r="Y19431" s="99"/>
      <c r="Z19431" s="99"/>
      <c r="AF19431" s="326"/>
    </row>
    <row r="19432" spans="1:32" x14ac:dyDescent="0.25">
      <c r="A19432" s="44" t="s">
        <v>6772</v>
      </c>
      <c r="B19432" s="44" t="s">
        <v>3275</v>
      </c>
      <c r="C19432" s="45" t="s">
        <v>8046</v>
      </c>
      <c r="D19432" s="45" t="s">
        <v>12177</v>
      </c>
      <c r="E19432" s="45" t="s">
        <v>8524</v>
      </c>
      <c r="F19432" s="93"/>
      <c r="G19432" s="93"/>
      <c r="H19432" s="93"/>
      <c r="I19432" s="99"/>
      <c r="J19432" s="99"/>
      <c r="K19432" s="99"/>
      <c r="L19432" s="99"/>
      <c r="M19432" s="99"/>
      <c r="N19432" s="99"/>
      <c r="O19432" s="99"/>
      <c r="P19432" s="99"/>
      <c r="Q19432" s="99"/>
      <c r="R19432" s="99"/>
      <c r="S19432" s="99"/>
      <c r="T19432" s="99"/>
      <c r="U19432" s="99"/>
      <c r="V19432" s="99"/>
      <c r="W19432" s="99"/>
      <c r="X19432" s="99"/>
      <c r="Y19432" s="99"/>
      <c r="Z19432" s="99"/>
      <c r="AF19432" s="326"/>
    </row>
    <row r="19433" spans="1:32" x14ac:dyDescent="0.25">
      <c r="A19433" s="44" t="s">
        <v>6772</v>
      </c>
      <c r="B19433" s="44" t="s">
        <v>4602</v>
      </c>
      <c r="C19433" s="45" t="s">
        <v>4879</v>
      </c>
      <c r="D19433" s="93" t="s">
        <v>18817</v>
      </c>
      <c r="E19433" s="45" t="s">
        <v>2628</v>
      </c>
      <c r="F19433" s="379"/>
      <c r="G19433" s="379"/>
      <c r="H19433" s="379"/>
      <c r="I19433" s="380"/>
      <c r="J19433" s="380"/>
      <c r="K19433" s="380"/>
      <c r="L19433" s="380"/>
      <c r="M19433" s="380"/>
      <c r="N19433" s="380"/>
      <c r="O19433" s="380"/>
      <c r="P19433" s="380"/>
      <c r="Q19433" s="380"/>
      <c r="R19433" s="380"/>
      <c r="S19433" s="380"/>
      <c r="T19433" s="380"/>
      <c r="U19433" s="380"/>
      <c r="V19433" s="380"/>
      <c r="W19433" s="380"/>
      <c r="X19433" s="380"/>
      <c r="Y19433" s="380"/>
      <c r="Z19433" s="380"/>
      <c r="AA19433" s="380"/>
      <c r="AF19433" s="326"/>
    </row>
    <row r="19434" spans="1:32" x14ac:dyDescent="0.25">
      <c r="A19434" s="44" t="s">
        <v>6772</v>
      </c>
      <c r="B19434" s="44" t="s">
        <v>3275</v>
      </c>
      <c r="C19434" s="45" t="s">
        <v>8046</v>
      </c>
      <c r="D19434" s="93" t="s">
        <v>18817</v>
      </c>
      <c r="E19434" s="45" t="s">
        <v>8524</v>
      </c>
      <c r="F19434" s="379"/>
      <c r="G19434" s="379"/>
      <c r="H19434" s="379"/>
      <c r="I19434" s="380"/>
      <c r="J19434" s="380"/>
      <c r="K19434" s="380"/>
      <c r="L19434" s="380"/>
      <c r="M19434" s="380"/>
      <c r="N19434" s="380"/>
      <c r="O19434" s="380"/>
      <c r="P19434" s="380"/>
      <c r="Q19434" s="380"/>
      <c r="R19434" s="380"/>
      <c r="S19434" s="380"/>
      <c r="T19434" s="380"/>
      <c r="U19434" s="380"/>
      <c r="V19434" s="380"/>
      <c r="W19434" s="380"/>
      <c r="X19434" s="380"/>
      <c r="Y19434" s="380"/>
      <c r="Z19434" s="380"/>
      <c r="AA19434" s="380"/>
      <c r="AF19434" s="326"/>
    </row>
    <row r="19435" spans="1:32" x14ac:dyDescent="0.25">
      <c r="A19435" s="44" t="s">
        <v>6772</v>
      </c>
      <c r="B19435" s="44" t="s">
        <v>3275</v>
      </c>
      <c r="C19435" s="45" t="s">
        <v>8046</v>
      </c>
      <c r="D19435" s="45" t="s">
        <v>10697</v>
      </c>
      <c r="E19435" s="45" t="s">
        <v>5072</v>
      </c>
      <c r="F19435" s="93"/>
      <c r="G19435" s="93"/>
      <c r="H19435" s="93"/>
      <c r="I19435" s="99"/>
      <c r="J19435" s="99"/>
      <c r="K19435" s="99"/>
      <c r="L19435" s="44"/>
      <c r="M19435" s="44"/>
      <c r="N19435" s="99"/>
      <c r="O19435" s="99"/>
      <c r="P19435" s="99"/>
      <c r="Q19435" s="99"/>
      <c r="R19435" s="99"/>
      <c r="S19435" s="99"/>
      <c r="T19435" s="99"/>
      <c r="U19435" s="99"/>
      <c r="V19435" s="99"/>
      <c r="W19435" s="99"/>
      <c r="X19435" s="99"/>
      <c r="Y19435" s="99"/>
      <c r="Z19435" s="99"/>
      <c r="AF19435" s="326"/>
    </row>
    <row r="19436" spans="1:32" x14ac:dyDescent="0.25">
      <c r="A19436" s="99" t="s">
        <v>6725</v>
      </c>
      <c r="B19436" s="92" t="s">
        <v>1445</v>
      </c>
      <c r="C19436" s="93" t="s">
        <v>6724</v>
      </c>
      <c r="D19436" s="93" t="s">
        <v>1250</v>
      </c>
      <c r="E19436" s="94">
        <v>46488</v>
      </c>
      <c r="F19436" s="93"/>
      <c r="G19436" s="93"/>
      <c r="H19436" s="93" t="s">
        <v>1237</v>
      </c>
      <c r="I19436" s="99"/>
      <c r="J19436" s="99"/>
      <c r="K19436" s="99"/>
      <c r="L19436" s="44"/>
      <c r="M19436" s="44"/>
      <c r="N19436" s="99"/>
      <c r="O19436" s="99"/>
      <c r="P19436" s="99"/>
      <c r="Q19436" s="99"/>
      <c r="R19436" s="99"/>
      <c r="S19436" s="99"/>
      <c r="T19436" s="99"/>
      <c r="U19436" s="99"/>
      <c r="V19436" s="99"/>
      <c r="W19436" s="99"/>
      <c r="X19436" s="99"/>
      <c r="Y19436" s="99"/>
      <c r="Z19436" s="99"/>
      <c r="AF19436" s="326"/>
    </row>
    <row r="19437" spans="1:32" x14ac:dyDescent="0.25">
      <c r="A19437" s="44" t="s">
        <v>7639</v>
      </c>
      <c r="B19437" s="44" t="s">
        <v>5639</v>
      </c>
      <c r="C19437" s="45">
        <v>23010401</v>
      </c>
      <c r="D19437" s="45" t="s">
        <v>12340</v>
      </c>
      <c r="E19437" s="45" t="s">
        <v>5640</v>
      </c>
      <c r="AF19437" s="326"/>
    </row>
    <row r="19438" spans="1:32" x14ac:dyDescent="0.25">
      <c r="A19438" s="44" t="s">
        <v>7639</v>
      </c>
      <c r="B19438" s="44" t="s">
        <v>3298</v>
      </c>
      <c r="C19438" s="45">
        <v>23010402</v>
      </c>
      <c r="D19438" s="45" t="s">
        <v>12340</v>
      </c>
      <c r="E19438" s="45" t="s">
        <v>5640</v>
      </c>
      <c r="AF19438" s="326"/>
    </row>
    <row r="19439" spans="1:32" x14ac:dyDescent="0.25">
      <c r="A19439" s="44" t="s">
        <v>17352</v>
      </c>
      <c r="B19439" s="44" t="s">
        <v>3170</v>
      </c>
      <c r="C19439" s="45">
        <v>230802</v>
      </c>
      <c r="D19439" s="45" t="s">
        <v>12340</v>
      </c>
      <c r="E19439" s="45" t="s">
        <v>4380</v>
      </c>
      <c r="AF19439" s="326"/>
    </row>
    <row r="19440" spans="1:32" x14ac:dyDescent="0.25">
      <c r="A19440" s="44" t="s">
        <v>17352</v>
      </c>
      <c r="B19440" s="44" t="s">
        <v>18988</v>
      </c>
      <c r="C19440" s="45">
        <v>240901</v>
      </c>
      <c r="D19440" s="45" t="s">
        <v>12340</v>
      </c>
      <c r="E19440" s="45" t="s">
        <v>5075</v>
      </c>
      <c r="AF19440" s="326"/>
    </row>
    <row r="19441" spans="1:32" x14ac:dyDescent="0.25">
      <c r="A19441" s="44" t="s">
        <v>11796</v>
      </c>
      <c r="B19441" s="44" t="s">
        <v>11297</v>
      </c>
      <c r="C19441" s="45">
        <v>240501</v>
      </c>
      <c r="D19441" s="45" t="s">
        <v>12340</v>
      </c>
      <c r="E19441" s="45" t="s">
        <v>11298</v>
      </c>
      <c r="AF19441" s="326"/>
    </row>
    <row r="19442" spans="1:32" x14ac:dyDescent="0.25">
      <c r="A19442" s="44" t="s">
        <v>11796</v>
      </c>
      <c r="B19442" s="44" t="s">
        <v>3159</v>
      </c>
      <c r="C19442" s="45">
        <v>230903</v>
      </c>
      <c r="D19442" s="45" t="s">
        <v>12340</v>
      </c>
      <c r="E19442" s="45" t="s">
        <v>8524</v>
      </c>
      <c r="AF19442" s="326"/>
    </row>
    <row r="19443" spans="1:32" x14ac:dyDescent="0.25">
      <c r="A19443" s="44" t="s">
        <v>17867</v>
      </c>
      <c r="B19443" s="44" t="s">
        <v>20346</v>
      </c>
      <c r="C19443" s="45" t="s">
        <v>17861</v>
      </c>
      <c r="D19443" s="32" t="s">
        <v>12570</v>
      </c>
      <c r="E19443" s="46">
        <v>46418</v>
      </c>
      <c r="AF19443" s="326"/>
    </row>
    <row r="19444" spans="1:32" x14ac:dyDescent="0.3">
      <c r="A19444" s="372" t="s">
        <v>8783</v>
      </c>
      <c r="B19444" s="372" t="s">
        <v>1209</v>
      </c>
      <c r="C19444" s="125" t="s">
        <v>8691</v>
      </c>
      <c r="D19444" s="32" t="s">
        <v>20621</v>
      </c>
      <c r="E19444" s="125" t="s">
        <v>8524</v>
      </c>
      <c r="F19444" s="125" t="s">
        <v>1236</v>
      </c>
      <c r="G19444" s="125" t="s">
        <v>1237</v>
      </c>
      <c r="AF19444" s="326"/>
    </row>
    <row r="19445" spans="1:32" x14ac:dyDescent="0.25">
      <c r="A19445" s="99" t="s">
        <v>1646</v>
      </c>
      <c r="B19445" s="92" t="s">
        <v>4080</v>
      </c>
      <c r="C19445" s="93" t="s">
        <v>15229</v>
      </c>
      <c r="D19445" s="93" t="s">
        <v>1540</v>
      </c>
      <c r="E19445" s="94">
        <v>46568</v>
      </c>
      <c r="F19445" s="93"/>
      <c r="G19445" s="93"/>
      <c r="H19445" s="93"/>
      <c r="I19445" s="99"/>
      <c r="J19445" s="99"/>
      <c r="K19445" s="99"/>
      <c r="L19445" s="44"/>
      <c r="M19445" s="44"/>
      <c r="N19445" s="99"/>
      <c r="O19445" s="99"/>
      <c r="P19445" s="99"/>
      <c r="Q19445" s="99"/>
      <c r="R19445" s="99"/>
      <c r="S19445" s="99"/>
      <c r="T19445" s="99"/>
      <c r="U19445" s="99"/>
      <c r="V19445" s="99"/>
      <c r="W19445" s="99"/>
      <c r="X19445" s="99"/>
      <c r="Y19445" s="99"/>
      <c r="Z19445" s="99"/>
      <c r="AF19445" s="326"/>
    </row>
    <row r="19446" spans="1:32" x14ac:dyDescent="0.25">
      <c r="A19446" s="114" t="s">
        <v>142</v>
      </c>
      <c r="B19446" s="117" t="s">
        <v>2128</v>
      </c>
      <c r="C19446" s="106" t="s">
        <v>2129</v>
      </c>
      <c r="D19446" s="93" t="s">
        <v>1443</v>
      </c>
      <c r="E19446" s="115">
        <v>46568</v>
      </c>
      <c r="F19446" s="93"/>
      <c r="G19446" s="93"/>
      <c r="H19446" s="93"/>
      <c r="I19446" s="99"/>
      <c r="J19446" s="99"/>
      <c r="K19446" s="99"/>
      <c r="L19446" s="44"/>
      <c r="M19446" s="44"/>
      <c r="N19446" s="99"/>
      <c r="O19446" s="99"/>
      <c r="P19446" s="99"/>
      <c r="Q19446" s="99"/>
      <c r="R19446" s="99"/>
      <c r="S19446" s="99"/>
      <c r="T19446" s="99"/>
      <c r="U19446" s="99"/>
      <c r="V19446" s="99"/>
      <c r="W19446" s="99"/>
      <c r="X19446" s="99"/>
      <c r="Y19446" s="99"/>
      <c r="Z19446" s="99"/>
      <c r="AF19446" s="326"/>
    </row>
    <row r="19447" spans="1:32" x14ac:dyDescent="0.25">
      <c r="A19447" s="44" t="s">
        <v>142</v>
      </c>
      <c r="B19447" s="44" t="s">
        <v>15979</v>
      </c>
      <c r="C19447" s="45" t="s">
        <v>10625</v>
      </c>
      <c r="D19447" s="93" t="s">
        <v>3876</v>
      </c>
      <c r="E19447" s="359">
        <f>DATE(2028,6,11)</f>
        <v>46915</v>
      </c>
      <c r="F19447" s="93"/>
      <c r="G19447" s="93"/>
      <c r="H19447" s="93"/>
      <c r="I19447" s="99"/>
      <c r="J19447" s="99"/>
      <c r="K19447" s="99"/>
      <c r="L19447" s="99"/>
      <c r="M19447" s="99"/>
      <c r="N19447" s="99"/>
      <c r="O19447" s="99"/>
      <c r="P19447" s="99"/>
      <c r="Q19447" s="99"/>
      <c r="R19447" s="99"/>
      <c r="S19447" s="99"/>
      <c r="T19447" s="99"/>
      <c r="U19447" s="99"/>
      <c r="V19447" s="99"/>
      <c r="W19447" s="99"/>
      <c r="X19447" s="99"/>
      <c r="Y19447" s="99"/>
      <c r="Z19447" s="99"/>
      <c r="AF19447" s="326"/>
    </row>
    <row r="19448" spans="1:32" x14ac:dyDescent="0.25">
      <c r="A19448" s="44" t="s">
        <v>17794</v>
      </c>
      <c r="B19448" s="44" t="s">
        <v>167</v>
      </c>
      <c r="C19448" s="45" t="s">
        <v>5132</v>
      </c>
      <c r="D19448" s="46" t="s">
        <v>13037</v>
      </c>
      <c r="E19448" s="46">
        <v>46285</v>
      </c>
      <c r="AF19448" s="326"/>
    </row>
    <row r="19449" spans="1:32" x14ac:dyDescent="0.25">
      <c r="A19449" s="44" t="s">
        <v>17794</v>
      </c>
      <c r="B19449" s="44" t="s">
        <v>167</v>
      </c>
      <c r="C19449" s="45" t="s">
        <v>5132</v>
      </c>
      <c r="D19449" s="46" t="s">
        <v>13037</v>
      </c>
      <c r="E19449" s="46">
        <v>46285</v>
      </c>
      <c r="AF19449" s="326"/>
    </row>
    <row r="19450" spans="1:32" x14ac:dyDescent="0.25">
      <c r="A19450" s="44" t="s">
        <v>17794</v>
      </c>
      <c r="B19450" s="44" t="s">
        <v>167</v>
      </c>
      <c r="C19450" s="45" t="s">
        <v>5132</v>
      </c>
      <c r="D19450" s="46" t="s">
        <v>13037</v>
      </c>
      <c r="E19450" s="46">
        <v>46285</v>
      </c>
      <c r="AF19450" s="326"/>
    </row>
    <row r="19451" spans="1:32" x14ac:dyDescent="0.3">
      <c r="A19451" s="372" t="s">
        <v>20595</v>
      </c>
      <c r="B19451" s="372" t="s">
        <v>1213</v>
      </c>
      <c r="C19451" s="125" t="s">
        <v>20615</v>
      </c>
      <c r="D19451" s="32" t="s">
        <v>20621</v>
      </c>
      <c r="E19451" s="125" t="s">
        <v>10032</v>
      </c>
      <c r="F19451" s="125" t="s">
        <v>1236</v>
      </c>
      <c r="G19451" s="125" t="s">
        <v>1236</v>
      </c>
      <c r="AF19451" s="326"/>
    </row>
    <row r="19452" spans="1:32" x14ac:dyDescent="0.25">
      <c r="A19452" s="44" t="s">
        <v>10451</v>
      </c>
      <c r="B19452" s="44" t="s">
        <v>20362</v>
      </c>
      <c r="C19452" s="45" t="s">
        <v>10495</v>
      </c>
      <c r="D19452" s="32" t="s">
        <v>12570</v>
      </c>
      <c r="E19452" s="46">
        <v>46568</v>
      </c>
      <c r="AF19452" s="326"/>
    </row>
    <row r="19453" spans="1:32" x14ac:dyDescent="0.25">
      <c r="A19453" s="44" t="s">
        <v>14115</v>
      </c>
      <c r="B19453" s="44" t="s">
        <v>20346</v>
      </c>
      <c r="C19453" s="45" t="s">
        <v>17861</v>
      </c>
      <c r="D19453" s="32" t="s">
        <v>12570</v>
      </c>
      <c r="E19453" s="46">
        <v>46418</v>
      </c>
      <c r="AF19453" s="326"/>
    </row>
    <row r="19454" spans="1:32" x14ac:dyDescent="0.25">
      <c r="A19454" s="44" t="s">
        <v>14115</v>
      </c>
      <c r="B19454" s="44" t="s">
        <v>20378</v>
      </c>
      <c r="C19454" s="45" t="s">
        <v>17901</v>
      </c>
      <c r="D19454" s="32" t="s">
        <v>12570</v>
      </c>
      <c r="E19454" s="46">
        <v>46446</v>
      </c>
      <c r="AF19454" s="326"/>
    </row>
    <row r="19455" spans="1:32" x14ac:dyDescent="0.3">
      <c r="A19455" s="372" t="s">
        <v>16707</v>
      </c>
      <c r="B19455" s="372" t="s">
        <v>1661</v>
      </c>
      <c r="C19455" s="125" t="s">
        <v>16726</v>
      </c>
      <c r="D19455" s="32" t="s">
        <v>20621</v>
      </c>
      <c r="E19455" s="125" t="s">
        <v>5580</v>
      </c>
      <c r="F19455" s="125" t="s">
        <v>1236</v>
      </c>
      <c r="G19455" s="125" t="s">
        <v>1236</v>
      </c>
      <c r="AF19455" s="326"/>
    </row>
    <row r="19456" spans="1:32" x14ac:dyDescent="0.25">
      <c r="A19456" s="44" t="s">
        <v>19980</v>
      </c>
      <c r="B19456" s="44" t="s">
        <v>18842</v>
      </c>
      <c r="C19456" s="45">
        <v>26020101</v>
      </c>
      <c r="D19456" s="45" t="s">
        <v>12340</v>
      </c>
      <c r="E19456" s="45" t="s">
        <v>10021</v>
      </c>
      <c r="AF19456" s="326"/>
    </row>
    <row r="19457" spans="1:32" x14ac:dyDescent="0.25">
      <c r="A19457" s="44" t="s">
        <v>19980</v>
      </c>
      <c r="B19457" s="44" t="s">
        <v>7119</v>
      </c>
      <c r="C19457" s="45">
        <v>26020102</v>
      </c>
      <c r="D19457" s="45" t="s">
        <v>12340</v>
      </c>
      <c r="E19457" s="45" t="s">
        <v>10021</v>
      </c>
      <c r="AF19457" s="326"/>
    </row>
    <row r="19458" spans="1:32" x14ac:dyDescent="0.25">
      <c r="A19458" s="44" t="s">
        <v>19980</v>
      </c>
      <c r="B19458" s="44" t="s">
        <v>5639</v>
      </c>
      <c r="C19458" s="45">
        <v>26010401</v>
      </c>
      <c r="D19458" s="45" t="s">
        <v>12340</v>
      </c>
      <c r="E19458" s="45" t="s">
        <v>18836</v>
      </c>
      <c r="AF19458" s="326"/>
    </row>
    <row r="19459" spans="1:32" x14ac:dyDescent="0.25">
      <c r="A19459" s="44" t="s">
        <v>19980</v>
      </c>
      <c r="B19459" s="44" t="s">
        <v>3298</v>
      </c>
      <c r="C19459" s="45">
        <v>26010402</v>
      </c>
      <c r="D19459" s="45" t="s">
        <v>12340</v>
      </c>
      <c r="E19459" s="45" t="s">
        <v>18836</v>
      </c>
      <c r="AF19459" s="326"/>
    </row>
    <row r="19460" spans="1:32" x14ac:dyDescent="0.25">
      <c r="A19460" s="44" t="s">
        <v>17872</v>
      </c>
      <c r="B19460" s="44" t="s">
        <v>20355</v>
      </c>
      <c r="C19460" s="45" t="s">
        <v>17871</v>
      </c>
      <c r="D19460" s="32" t="s">
        <v>12570</v>
      </c>
      <c r="E19460" s="46">
        <v>46387</v>
      </c>
      <c r="AF19460" s="326"/>
    </row>
    <row r="19461" spans="1:32" x14ac:dyDescent="0.25">
      <c r="A19461" s="44" t="s">
        <v>17872</v>
      </c>
      <c r="B19461" s="44" t="s">
        <v>20358</v>
      </c>
      <c r="C19461" s="45" t="s">
        <v>4140</v>
      </c>
      <c r="D19461" s="32" t="s">
        <v>12570</v>
      </c>
      <c r="E19461" s="46">
        <v>46295</v>
      </c>
      <c r="AF19461" s="326"/>
    </row>
    <row r="19462" spans="1:32" x14ac:dyDescent="0.3">
      <c r="A19462" s="372" t="s">
        <v>14391</v>
      </c>
      <c r="B19462" s="372" t="s">
        <v>14367</v>
      </c>
      <c r="C19462" s="125" t="s">
        <v>14368</v>
      </c>
      <c r="D19462" s="32" t="s">
        <v>20621</v>
      </c>
      <c r="E19462" s="125" t="s">
        <v>13567</v>
      </c>
      <c r="F19462" s="125" t="s">
        <v>1237</v>
      </c>
      <c r="G19462" s="125" t="s">
        <v>1237</v>
      </c>
      <c r="AF19462" s="326"/>
    </row>
    <row r="19463" spans="1:32" x14ac:dyDescent="0.25">
      <c r="A19463" s="44" t="s">
        <v>8071</v>
      </c>
      <c r="B19463" s="44" t="s">
        <v>4848</v>
      </c>
      <c r="C19463" s="45" t="s">
        <v>4880</v>
      </c>
      <c r="D19463" s="45" t="s">
        <v>10697</v>
      </c>
      <c r="E19463" s="45" t="s">
        <v>5245</v>
      </c>
      <c r="F19463" s="93"/>
      <c r="G19463" s="93"/>
      <c r="H19463" s="93"/>
      <c r="I19463" s="99"/>
      <c r="J19463" s="99"/>
      <c r="K19463" s="99"/>
      <c r="L19463" s="44"/>
      <c r="M19463" s="44"/>
      <c r="N19463" s="99"/>
      <c r="O19463" s="99"/>
      <c r="P19463" s="99"/>
      <c r="Q19463" s="99"/>
      <c r="R19463" s="99"/>
      <c r="S19463" s="99"/>
      <c r="T19463" s="99"/>
      <c r="U19463" s="99"/>
      <c r="V19463" s="99"/>
      <c r="W19463" s="99"/>
      <c r="X19463" s="99"/>
      <c r="Y19463" s="99"/>
      <c r="Z19463" s="99"/>
      <c r="AA19463" s="380"/>
      <c r="AF19463" s="326"/>
    </row>
    <row r="19464" spans="1:32" x14ac:dyDescent="0.25">
      <c r="A19464" s="44" t="s">
        <v>591</v>
      </c>
      <c r="B19464" s="44" t="s">
        <v>20390</v>
      </c>
      <c r="C19464" s="45" t="s">
        <v>4143</v>
      </c>
      <c r="D19464" s="32" t="s">
        <v>12570</v>
      </c>
      <c r="E19464" s="46">
        <v>46265</v>
      </c>
      <c r="AF19464" s="326"/>
    </row>
    <row r="19465" spans="1:32" x14ac:dyDescent="0.25">
      <c r="A19465" s="44" t="s">
        <v>7104</v>
      </c>
      <c r="B19465" s="44" t="s">
        <v>5639</v>
      </c>
      <c r="C19465" s="45">
        <v>23010401</v>
      </c>
      <c r="D19465" s="45" t="s">
        <v>12340</v>
      </c>
      <c r="E19465" s="45" t="s">
        <v>5640</v>
      </c>
      <c r="AF19465" s="326"/>
    </row>
    <row r="19466" spans="1:32" x14ac:dyDescent="0.25">
      <c r="A19466" s="44" t="s">
        <v>7104</v>
      </c>
      <c r="B19466" s="44" t="s">
        <v>3298</v>
      </c>
      <c r="C19466" s="45">
        <v>23010402</v>
      </c>
      <c r="D19466" s="45" t="s">
        <v>12340</v>
      </c>
      <c r="E19466" s="45" t="s">
        <v>5640</v>
      </c>
      <c r="AF19466" s="326"/>
    </row>
    <row r="19467" spans="1:32" x14ac:dyDescent="0.3">
      <c r="A19467" s="372" t="s">
        <v>8434</v>
      </c>
      <c r="B19467" s="372" t="s">
        <v>2787</v>
      </c>
      <c r="C19467" s="125" t="s">
        <v>8393</v>
      </c>
      <c r="D19467" s="32" t="s">
        <v>20621</v>
      </c>
      <c r="E19467" s="125" t="s">
        <v>4471</v>
      </c>
      <c r="F19467" s="125" t="s">
        <v>1236</v>
      </c>
      <c r="G19467" s="125" t="s">
        <v>1237</v>
      </c>
      <c r="AF19467" s="326"/>
    </row>
    <row r="19468" spans="1:32" x14ac:dyDescent="0.3">
      <c r="A19468" s="57" t="s">
        <v>4197</v>
      </c>
      <c r="B19468" s="57" t="s">
        <v>1346</v>
      </c>
      <c r="C19468" s="62">
        <v>2502</v>
      </c>
      <c r="D19468" s="93" t="s">
        <v>5007</v>
      </c>
      <c r="E19468" s="60">
        <v>46326</v>
      </c>
      <c r="F19468" s="379"/>
      <c r="G19468" s="379"/>
      <c r="H19468" s="379"/>
      <c r="I19468" s="380"/>
      <c r="J19468" s="380"/>
      <c r="K19468" s="380"/>
      <c r="L19468" s="380"/>
      <c r="M19468" s="380"/>
      <c r="N19468" s="380"/>
      <c r="O19468" s="380"/>
      <c r="P19468" s="380"/>
      <c r="Q19468" s="380"/>
      <c r="R19468" s="380"/>
      <c r="S19468" s="380"/>
      <c r="T19468" s="380"/>
      <c r="U19468" s="380"/>
      <c r="V19468" s="380"/>
      <c r="W19468" s="380"/>
      <c r="X19468" s="380"/>
      <c r="Y19468" s="380"/>
      <c r="Z19468" s="380"/>
      <c r="AA19468" s="380"/>
      <c r="AF19468" s="326"/>
    </row>
    <row r="19469" spans="1:32" x14ac:dyDescent="0.3">
      <c r="A19469" s="57" t="s">
        <v>4197</v>
      </c>
      <c r="B19469" s="57" t="s">
        <v>151</v>
      </c>
      <c r="C19469" s="62">
        <v>2503</v>
      </c>
      <c r="D19469" s="93" t="s">
        <v>5007</v>
      </c>
      <c r="E19469" s="60">
        <v>46326</v>
      </c>
      <c r="F19469" s="379"/>
      <c r="G19469" s="379"/>
      <c r="H19469" s="379"/>
      <c r="I19469" s="380"/>
      <c r="J19469" s="380"/>
      <c r="K19469" s="380"/>
      <c r="L19469" s="380"/>
      <c r="M19469" s="380"/>
      <c r="N19469" s="380"/>
      <c r="O19469" s="380"/>
      <c r="P19469" s="380"/>
      <c r="Q19469" s="380"/>
      <c r="R19469" s="380"/>
      <c r="S19469" s="380"/>
      <c r="T19469" s="380"/>
      <c r="U19469" s="380"/>
      <c r="V19469" s="380"/>
      <c r="W19469" s="380"/>
      <c r="X19469" s="380"/>
      <c r="Y19469" s="380"/>
      <c r="Z19469" s="380"/>
      <c r="AA19469" s="380"/>
      <c r="AF19469" s="326"/>
    </row>
    <row r="19470" spans="1:32" x14ac:dyDescent="0.3">
      <c r="A19470" s="57" t="s">
        <v>4197</v>
      </c>
      <c r="B19470" s="57" t="s">
        <v>1348</v>
      </c>
      <c r="C19470" s="62">
        <v>2511</v>
      </c>
      <c r="D19470" s="93" t="s">
        <v>5007</v>
      </c>
      <c r="E19470" s="60">
        <v>46326</v>
      </c>
      <c r="F19470" s="379"/>
      <c r="G19470" s="379"/>
      <c r="H19470" s="379"/>
      <c r="I19470" s="380"/>
      <c r="J19470" s="380"/>
      <c r="K19470" s="380"/>
      <c r="L19470" s="380"/>
      <c r="M19470" s="380"/>
      <c r="N19470" s="380"/>
      <c r="O19470" s="380"/>
      <c r="P19470" s="380"/>
      <c r="Q19470" s="380"/>
      <c r="R19470" s="380"/>
      <c r="S19470" s="380"/>
      <c r="T19470" s="380"/>
      <c r="U19470" s="380"/>
      <c r="V19470" s="380"/>
      <c r="W19470" s="380"/>
      <c r="X19470" s="380"/>
      <c r="Y19470" s="380"/>
      <c r="Z19470" s="380"/>
      <c r="AA19470" s="380"/>
      <c r="AF19470" s="326"/>
    </row>
    <row r="19471" spans="1:32" x14ac:dyDescent="0.25">
      <c r="A19471" s="44" t="s">
        <v>10375</v>
      </c>
      <c r="B19471" s="92" t="s">
        <v>10390</v>
      </c>
      <c r="C19471" s="56" t="s">
        <v>10129</v>
      </c>
      <c r="D19471" s="146" t="s">
        <v>10389</v>
      </c>
      <c r="E19471" s="107">
        <v>45838</v>
      </c>
      <c r="F19471" s="93"/>
      <c r="G19471" s="93"/>
      <c r="H19471" s="93"/>
      <c r="I19471" s="99"/>
      <c r="J19471" s="99"/>
      <c r="K19471" s="99"/>
      <c r="L19471" s="44"/>
      <c r="M19471" s="44"/>
      <c r="N19471" s="99"/>
      <c r="O19471" s="99"/>
      <c r="P19471" s="99"/>
      <c r="Q19471" s="99"/>
      <c r="R19471" s="99"/>
      <c r="S19471" s="99"/>
      <c r="T19471" s="99"/>
      <c r="U19471" s="99"/>
      <c r="V19471" s="99"/>
      <c r="W19471" s="99"/>
      <c r="X19471" s="99"/>
      <c r="Y19471" s="99"/>
      <c r="Z19471" s="99"/>
      <c r="AF19471" s="326"/>
    </row>
    <row r="19472" spans="1:32" x14ac:dyDescent="0.25">
      <c r="A19472" s="44" t="s">
        <v>13018</v>
      </c>
      <c r="B19472" s="44" t="s">
        <v>4473</v>
      </c>
      <c r="C19472" s="45">
        <v>241002</v>
      </c>
      <c r="D19472" s="45" t="s">
        <v>12340</v>
      </c>
      <c r="E19472" s="45" t="s">
        <v>5650</v>
      </c>
      <c r="AF19472" s="326"/>
    </row>
    <row r="19473" spans="1:32" x14ac:dyDescent="0.3">
      <c r="A19473" s="372" t="s">
        <v>1185</v>
      </c>
      <c r="B19473" s="372" t="s">
        <v>1217</v>
      </c>
      <c r="C19473" s="125" t="s">
        <v>20617</v>
      </c>
      <c r="D19473" s="32" t="s">
        <v>20621</v>
      </c>
      <c r="E19473" s="125" t="s">
        <v>10032</v>
      </c>
      <c r="F19473" s="125" t="s">
        <v>1237</v>
      </c>
      <c r="G19473" s="125" t="s">
        <v>1237</v>
      </c>
      <c r="AF19473" s="326"/>
    </row>
    <row r="19474" spans="1:32" x14ac:dyDescent="0.25">
      <c r="A19474" s="44" t="s">
        <v>19981</v>
      </c>
      <c r="B19474" s="44" t="s">
        <v>965</v>
      </c>
      <c r="C19474" s="45">
        <v>220303</v>
      </c>
      <c r="D19474" s="45" t="s">
        <v>12340</v>
      </c>
      <c r="E19474" s="45" t="s">
        <v>2686</v>
      </c>
      <c r="AF19474" s="326"/>
    </row>
    <row r="19475" spans="1:32" x14ac:dyDescent="0.25">
      <c r="A19475" s="57" t="s">
        <v>3849</v>
      </c>
      <c r="B19475" s="92" t="s">
        <v>3862</v>
      </c>
      <c r="C19475" s="93" t="s">
        <v>3860</v>
      </c>
      <c r="D19475" s="93" t="s">
        <v>3861</v>
      </c>
      <c r="E19475" s="94">
        <v>46203</v>
      </c>
      <c r="F19475" s="93"/>
      <c r="G19475" s="93"/>
      <c r="H19475" s="93"/>
      <c r="I19475" s="99"/>
      <c r="J19475" s="99"/>
      <c r="K19475" s="99"/>
      <c r="L19475" s="44"/>
      <c r="M19475" s="44"/>
      <c r="N19475" s="99"/>
      <c r="O19475" s="99"/>
      <c r="P19475" s="99"/>
      <c r="Q19475" s="99"/>
      <c r="R19475" s="99"/>
      <c r="S19475" s="99"/>
      <c r="T19475" s="99"/>
      <c r="U19475" s="99"/>
      <c r="V19475" s="99"/>
      <c r="W19475" s="99"/>
      <c r="X19475" s="99"/>
      <c r="Y19475" s="99"/>
      <c r="Z19475" s="99"/>
      <c r="AA19475" s="380"/>
      <c r="AF19475" s="326"/>
    </row>
    <row r="19476" spans="1:32" x14ac:dyDescent="0.25">
      <c r="A19476" s="44" t="s">
        <v>5759</v>
      </c>
      <c r="B19476" s="44" t="s">
        <v>972</v>
      </c>
      <c r="C19476" s="45">
        <v>240803</v>
      </c>
      <c r="D19476" s="45" t="s">
        <v>12340</v>
      </c>
      <c r="E19476" s="45" t="s">
        <v>5239</v>
      </c>
      <c r="AF19476" s="326"/>
    </row>
    <row r="19477" spans="1:32" x14ac:dyDescent="0.25">
      <c r="A19477" s="44" t="s">
        <v>9788</v>
      </c>
      <c r="B19477" s="44" t="s">
        <v>15887</v>
      </c>
      <c r="C19477" s="45" t="s">
        <v>7171</v>
      </c>
      <c r="D19477" s="93" t="s">
        <v>3876</v>
      </c>
      <c r="E19477" s="359">
        <f>DATE(2027,3,24)</f>
        <v>46470</v>
      </c>
      <c r="F19477" s="93"/>
      <c r="G19477" s="93"/>
      <c r="H19477" s="93"/>
      <c r="I19477" s="99"/>
      <c r="J19477" s="99"/>
      <c r="K19477" s="99"/>
      <c r="L19477" s="99"/>
      <c r="M19477" s="99"/>
      <c r="N19477" s="99"/>
      <c r="O19477" s="99"/>
      <c r="P19477" s="99"/>
      <c r="Q19477" s="99"/>
      <c r="R19477" s="99"/>
      <c r="S19477" s="99"/>
      <c r="T19477" s="99"/>
      <c r="U19477" s="99"/>
      <c r="V19477" s="99"/>
      <c r="W19477" s="99"/>
      <c r="X19477" s="99"/>
      <c r="Y19477" s="99"/>
      <c r="Z19477" s="99"/>
      <c r="AF19477" s="326"/>
    </row>
    <row r="19478" spans="1:32" x14ac:dyDescent="0.25">
      <c r="A19478" s="44" t="s">
        <v>1727</v>
      </c>
      <c r="B19478" s="44" t="s">
        <v>10031</v>
      </c>
      <c r="C19478" s="45">
        <v>240101</v>
      </c>
      <c r="D19478" s="45" t="s">
        <v>12340</v>
      </c>
      <c r="E19478" s="45" t="s">
        <v>10032</v>
      </c>
      <c r="AF19478" s="326"/>
    </row>
    <row r="19479" spans="1:32" x14ac:dyDescent="0.25">
      <c r="A19479" s="44" t="s">
        <v>8605</v>
      </c>
      <c r="B19479" s="44" t="s">
        <v>5447</v>
      </c>
      <c r="C19479" s="45">
        <v>240804</v>
      </c>
      <c r="D19479" s="45" t="s">
        <v>12340</v>
      </c>
      <c r="E19479" s="45" t="s">
        <v>12234</v>
      </c>
      <c r="AF19479" s="326"/>
    </row>
    <row r="19480" spans="1:32" x14ac:dyDescent="0.25">
      <c r="A19480" s="44" t="s">
        <v>8605</v>
      </c>
      <c r="B19480" s="44" t="s">
        <v>967</v>
      </c>
      <c r="C19480" s="45">
        <v>230601</v>
      </c>
      <c r="D19480" s="45" t="s">
        <v>12340</v>
      </c>
      <c r="E19480" s="45" t="s">
        <v>8383</v>
      </c>
      <c r="AF19480" s="326"/>
    </row>
    <row r="19481" spans="1:32" x14ac:dyDescent="0.25">
      <c r="A19481" s="44" t="s">
        <v>8047</v>
      </c>
      <c r="B19481" s="44" t="s">
        <v>4881</v>
      </c>
      <c r="C19481" s="45" t="s">
        <v>4882</v>
      </c>
      <c r="D19481" s="45" t="s">
        <v>12177</v>
      </c>
      <c r="E19481" s="45" t="s">
        <v>5450</v>
      </c>
      <c r="F19481" s="93"/>
      <c r="G19481" s="93"/>
      <c r="H19481" s="93"/>
      <c r="I19481" s="99"/>
      <c r="J19481" s="99"/>
      <c r="K19481" s="99"/>
      <c r="L19481" s="99"/>
      <c r="M19481" s="99"/>
      <c r="N19481" s="99"/>
      <c r="O19481" s="99"/>
      <c r="P19481" s="99"/>
      <c r="Q19481" s="99"/>
      <c r="R19481" s="99"/>
      <c r="S19481" s="99"/>
      <c r="T19481" s="99"/>
      <c r="U19481" s="99"/>
      <c r="V19481" s="99"/>
      <c r="W19481" s="99"/>
      <c r="X19481" s="99"/>
      <c r="Y19481" s="99"/>
      <c r="Z19481" s="99"/>
      <c r="AF19481" s="326"/>
    </row>
    <row r="19482" spans="1:32" x14ac:dyDescent="0.25">
      <c r="A19482" s="44" t="s">
        <v>8047</v>
      </c>
      <c r="B19482" s="44" t="s">
        <v>4881</v>
      </c>
      <c r="C19482" s="45" t="s">
        <v>4882</v>
      </c>
      <c r="D19482" s="45" t="s">
        <v>10697</v>
      </c>
      <c r="E19482" s="45" t="s">
        <v>5450</v>
      </c>
      <c r="F19482" s="93"/>
      <c r="G19482" s="93"/>
      <c r="H19482" s="93"/>
      <c r="I19482" s="99"/>
      <c r="J19482" s="99"/>
      <c r="K19482" s="99"/>
      <c r="L19482" s="44"/>
      <c r="M19482" s="44"/>
      <c r="N19482" s="99"/>
      <c r="O19482" s="99"/>
      <c r="P19482" s="99"/>
      <c r="Q19482" s="99"/>
      <c r="R19482" s="99"/>
      <c r="S19482" s="99"/>
      <c r="T19482" s="99"/>
      <c r="U19482" s="99"/>
      <c r="V19482" s="99"/>
      <c r="W19482" s="99"/>
      <c r="X19482" s="99"/>
      <c r="Y19482" s="99"/>
      <c r="Z19482" s="99"/>
      <c r="AF19482" s="326"/>
    </row>
    <row r="19483" spans="1:32" x14ac:dyDescent="0.25">
      <c r="A19483" s="44" t="s">
        <v>17353</v>
      </c>
      <c r="B19483" s="44" t="s">
        <v>3597</v>
      </c>
      <c r="C19483" s="45">
        <v>250503</v>
      </c>
      <c r="D19483" s="45" t="s">
        <v>12340</v>
      </c>
      <c r="E19483" s="45" t="s">
        <v>16904</v>
      </c>
      <c r="AF19483" s="326"/>
    </row>
    <row r="19484" spans="1:32" x14ac:dyDescent="0.25">
      <c r="A19484" s="44" t="s">
        <v>17353</v>
      </c>
      <c r="B19484" s="44" t="s">
        <v>5639</v>
      </c>
      <c r="C19484" s="45">
        <v>26010401</v>
      </c>
      <c r="D19484" s="45" t="s">
        <v>12340</v>
      </c>
      <c r="E19484" s="45" t="s">
        <v>18836</v>
      </c>
      <c r="AF19484" s="326"/>
    </row>
    <row r="19485" spans="1:32" x14ac:dyDescent="0.25">
      <c r="A19485" s="44" t="s">
        <v>19982</v>
      </c>
      <c r="B19485" s="44" t="s">
        <v>3298</v>
      </c>
      <c r="C19485" s="45">
        <v>25010402</v>
      </c>
      <c r="D19485" s="45" t="s">
        <v>12340</v>
      </c>
      <c r="E19485" s="45" t="s">
        <v>13581</v>
      </c>
      <c r="AF19485" s="326"/>
    </row>
    <row r="19486" spans="1:32" x14ac:dyDescent="0.25">
      <c r="A19486" s="44" t="s">
        <v>1728</v>
      </c>
      <c r="B19486" s="44" t="s">
        <v>3275</v>
      </c>
      <c r="C19486" s="45">
        <v>210101</v>
      </c>
      <c r="D19486" s="45" t="s">
        <v>12340</v>
      </c>
      <c r="E19486" s="45" t="s">
        <v>3276</v>
      </c>
      <c r="AF19486" s="326"/>
    </row>
    <row r="19487" spans="1:32" x14ac:dyDescent="0.25">
      <c r="A19487" s="44" t="s">
        <v>9789</v>
      </c>
      <c r="B19487" s="44" t="s">
        <v>18270</v>
      </c>
      <c r="C19487" s="45" t="s">
        <v>18512</v>
      </c>
      <c r="D19487" s="93" t="s">
        <v>3876</v>
      </c>
      <c r="E19487" s="359">
        <f>DATE(2030,1,28)</f>
        <v>47511</v>
      </c>
      <c r="F19487" s="93"/>
      <c r="G19487" s="93"/>
      <c r="H19487" s="93"/>
      <c r="I19487" s="99"/>
      <c r="J19487" s="99"/>
      <c r="K19487" s="99"/>
      <c r="L19487" s="99"/>
      <c r="M19487" s="99"/>
      <c r="N19487" s="99"/>
      <c r="O19487" s="99"/>
      <c r="P19487" s="99"/>
      <c r="Q19487" s="99"/>
      <c r="R19487" s="99"/>
      <c r="S19487" s="99"/>
      <c r="T19487" s="99"/>
      <c r="U19487" s="99"/>
      <c r="V19487" s="99"/>
      <c r="W19487" s="99"/>
      <c r="X19487" s="99"/>
      <c r="Y19487" s="99"/>
      <c r="Z19487" s="99"/>
      <c r="AF19487" s="326"/>
    </row>
    <row r="19488" spans="1:32" x14ac:dyDescent="0.25">
      <c r="A19488" s="44" t="s">
        <v>9789</v>
      </c>
      <c r="B19488" s="44" t="s">
        <v>16454</v>
      </c>
      <c r="C19488" s="45" t="s">
        <v>4219</v>
      </c>
      <c r="D19488" s="93" t="s">
        <v>3876</v>
      </c>
      <c r="E19488" s="359">
        <f>DATE(2026,11,11)</f>
        <v>46337</v>
      </c>
      <c r="F19488" s="93"/>
      <c r="G19488" s="93"/>
      <c r="H19488" s="93"/>
      <c r="I19488" s="99"/>
      <c r="J19488" s="99"/>
      <c r="K19488" s="99"/>
      <c r="L19488" s="99"/>
      <c r="M19488" s="99"/>
      <c r="N19488" s="99"/>
      <c r="O19488" s="99"/>
      <c r="P19488" s="99"/>
      <c r="Q19488" s="99"/>
      <c r="R19488" s="99"/>
      <c r="S19488" s="99"/>
      <c r="T19488" s="99"/>
      <c r="U19488" s="99"/>
      <c r="V19488" s="99"/>
      <c r="W19488" s="99"/>
      <c r="X19488" s="99"/>
      <c r="Y19488" s="99"/>
      <c r="Z19488" s="99"/>
      <c r="AA19488" s="380"/>
      <c r="AF19488" s="326"/>
    </row>
    <row r="19489" spans="1:32" x14ac:dyDescent="0.3">
      <c r="A19489" s="372" t="s">
        <v>12108</v>
      </c>
      <c r="B19489" s="372" t="s">
        <v>3249</v>
      </c>
      <c r="C19489" s="125" t="s">
        <v>11935</v>
      </c>
      <c r="D19489" s="32" t="s">
        <v>20621</v>
      </c>
      <c r="E19489" s="125" t="s">
        <v>5452</v>
      </c>
      <c r="F19489" s="125" t="s">
        <v>1236</v>
      </c>
      <c r="G19489" s="125" t="s">
        <v>1236</v>
      </c>
      <c r="AF19489" s="326"/>
    </row>
    <row r="19490" spans="1:32" x14ac:dyDescent="0.25">
      <c r="A19490" s="44" t="s">
        <v>5760</v>
      </c>
      <c r="B19490" s="44" t="s">
        <v>2433</v>
      </c>
      <c r="C19490" s="45">
        <v>220105</v>
      </c>
      <c r="D19490" s="45" t="s">
        <v>12340</v>
      </c>
      <c r="E19490" s="45" t="s">
        <v>2686</v>
      </c>
      <c r="AF19490" s="326"/>
    </row>
    <row r="19491" spans="1:32" x14ac:dyDescent="0.25">
      <c r="A19491" s="44" t="s">
        <v>9790</v>
      </c>
      <c r="B19491" s="44" t="s">
        <v>16455</v>
      </c>
      <c r="C19491" s="45" t="s">
        <v>9999</v>
      </c>
      <c r="D19491" s="93" t="s">
        <v>3876</v>
      </c>
      <c r="E19491" s="359">
        <f>DATE(2028,1,15)</f>
        <v>46767</v>
      </c>
      <c r="F19491" s="93"/>
      <c r="G19491" s="93"/>
      <c r="H19491" s="93"/>
      <c r="I19491" s="99"/>
      <c r="J19491" s="99"/>
      <c r="K19491" s="99"/>
      <c r="L19491" s="99"/>
      <c r="M19491" s="99"/>
      <c r="N19491" s="99"/>
      <c r="O19491" s="99"/>
      <c r="P19491" s="99"/>
      <c r="Q19491" s="99"/>
      <c r="R19491" s="99"/>
      <c r="S19491" s="99"/>
      <c r="T19491" s="99"/>
      <c r="U19491" s="99"/>
      <c r="V19491" s="99"/>
      <c r="W19491" s="99"/>
      <c r="X19491" s="99"/>
      <c r="Y19491" s="99"/>
      <c r="Z19491" s="99"/>
      <c r="AF19491" s="326"/>
    </row>
    <row r="19492" spans="1:32" x14ac:dyDescent="0.25">
      <c r="A19492" s="44" t="s">
        <v>15026</v>
      </c>
      <c r="B19492" s="44" t="s">
        <v>16456</v>
      </c>
      <c r="C19492" s="45" t="s">
        <v>15027</v>
      </c>
      <c r="D19492" s="93" t="s">
        <v>3876</v>
      </c>
      <c r="E19492" s="359">
        <f>DATE(2029,4,18)</f>
        <v>47226</v>
      </c>
      <c r="F19492" s="93"/>
      <c r="G19492" s="93"/>
      <c r="H19492" s="93"/>
      <c r="I19492" s="99"/>
      <c r="J19492" s="99"/>
      <c r="K19492" s="99"/>
      <c r="L19492" s="99"/>
      <c r="M19492" s="99"/>
      <c r="N19492" s="99"/>
      <c r="O19492" s="99"/>
      <c r="P19492" s="99"/>
      <c r="Q19492" s="99"/>
      <c r="R19492" s="99"/>
      <c r="S19492" s="99"/>
      <c r="T19492" s="99"/>
      <c r="U19492" s="99"/>
      <c r="V19492" s="99"/>
      <c r="W19492" s="99"/>
      <c r="X19492" s="99"/>
      <c r="Y19492" s="99"/>
      <c r="Z19492" s="99"/>
      <c r="AF19492" s="326"/>
    </row>
    <row r="19493" spans="1:32" x14ac:dyDescent="0.25">
      <c r="A19493" s="44" t="s">
        <v>17354</v>
      </c>
      <c r="B19493" s="44" t="s">
        <v>2433</v>
      </c>
      <c r="C19493" s="45">
        <v>250106</v>
      </c>
      <c r="D19493" s="45" t="s">
        <v>12340</v>
      </c>
      <c r="E19493" s="45" t="s">
        <v>12896</v>
      </c>
      <c r="AF19493" s="326"/>
    </row>
    <row r="19494" spans="1:32" x14ac:dyDescent="0.25">
      <c r="A19494" s="44" t="s">
        <v>15845</v>
      </c>
      <c r="B19494" s="44" t="s">
        <v>2610</v>
      </c>
      <c r="C19494" s="45" t="s">
        <v>15846</v>
      </c>
      <c r="D19494" s="46" t="s">
        <v>13037</v>
      </c>
      <c r="E19494" s="46">
        <v>46162</v>
      </c>
      <c r="AF19494" s="326"/>
    </row>
    <row r="19495" spans="1:32" x14ac:dyDescent="0.25">
      <c r="A19495" s="44" t="s">
        <v>9791</v>
      </c>
      <c r="B19495" s="44" t="s">
        <v>16457</v>
      </c>
      <c r="C19495" s="45" t="s">
        <v>10000</v>
      </c>
      <c r="D19495" s="93" t="s">
        <v>3876</v>
      </c>
      <c r="E19495" s="359">
        <f>DATE(2028,1,15)</f>
        <v>46767</v>
      </c>
      <c r="F19495" s="93"/>
      <c r="G19495" s="93"/>
      <c r="H19495" s="93"/>
      <c r="I19495" s="99"/>
      <c r="J19495" s="99"/>
      <c r="K19495" s="99"/>
      <c r="L19495" s="99"/>
      <c r="M19495" s="99"/>
      <c r="N19495" s="99"/>
      <c r="O19495" s="99"/>
      <c r="P19495" s="99"/>
      <c r="Q19495" s="99"/>
      <c r="R19495" s="99"/>
      <c r="S19495" s="99"/>
      <c r="T19495" s="99"/>
      <c r="U19495" s="99"/>
      <c r="V19495" s="99"/>
      <c r="W19495" s="99"/>
      <c r="X19495" s="99"/>
      <c r="Y19495" s="99"/>
      <c r="Z19495" s="99"/>
      <c r="AF19495" s="326"/>
    </row>
    <row r="19496" spans="1:32" x14ac:dyDescent="0.3">
      <c r="A19496" s="372" t="s">
        <v>12109</v>
      </c>
      <c r="B19496" s="372" t="s">
        <v>11983</v>
      </c>
      <c r="C19496" s="125" t="s">
        <v>11984</v>
      </c>
      <c r="D19496" s="32" t="s">
        <v>20621</v>
      </c>
      <c r="E19496" s="125" t="s">
        <v>5452</v>
      </c>
      <c r="F19496" s="125" t="s">
        <v>1236</v>
      </c>
      <c r="G19496" s="125" t="s">
        <v>1236</v>
      </c>
      <c r="AF19496" s="326"/>
    </row>
    <row r="19497" spans="1:32" x14ac:dyDescent="0.25">
      <c r="A19497" s="44" t="s">
        <v>17795</v>
      </c>
      <c r="B19497" s="44" t="s">
        <v>17674</v>
      </c>
      <c r="C19497" s="45" t="s">
        <v>17796</v>
      </c>
      <c r="D19497" s="46" t="s">
        <v>13037</v>
      </c>
      <c r="E19497" s="46">
        <v>46274</v>
      </c>
      <c r="AF19497" s="326"/>
    </row>
    <row r="19498" spans="1:32" x14ac:dyDescent="0.25">
      <c r="A19498" s="44" t="s">
        <v>1425</v>
      </c>
      <c r="B19498" s="44" t="s">
        <v>2671</v>
      </c>
      <c r="C19498" s="45" t="s">
        <v>4441</v>
      </c>
      <c r="D19498" s="45" t="s">
        <v>12177</v>
      </c>
      <c r="E19498" s="45" t="s">
        <v>2686</v>
      </c>
      <c r="F19498" s="93"/>
      <c r="G19498" s="93"/>
      <c r="H19498" s="93"/>
      <c r="I19498" s="99"/>
      <c r="J19498" s="99"/>
      <c r="K19498" s="99"/>
      <c r="L19498" s="99"/>
      <c r="M19498" s="99"/>
      <c r="N19498" s="99"/>
      <c r="O19498" s="99"/>
      <c r="P19498" s="99"/>
      <c r="Q19498" s="99"/>
      <c r="R19498" s="99"/>
      <c r="S19498" s="99"/>
      <c r="T19498" s="99"/>
      <c r="U19498" s="99"/>
      <c r="V19498" s="99"/>
      <c r="W19498" s="99"/>
      <c r="X19498" s="99"/>
      <c r="Y19498" s="99"/>
      <c r="Z19498" s="99"/>
      <c r="AF19498" s="326"/>
    </row>
    <row r="19499" spans="1:32" x14ac:dyDescent="0.25">
      <c r="A19499" s="44" t="s">
        <v>1425</v>
      </c>
      <c r="B19499" s="44" t="s">
        <v>2672</v>
      </c>
      <c r="C19499" s="45" t="s">
        <v>2299</v>
      </c>
      <c r="D19499" s="45" t="s">
        <v>12177</v>
      </c>
      <c r="E19499" s="45" t="s">
        <v>5311</v>
      </c>
      <c r="F19499" s="93"/>
      <c r="G19499" s="93"/>
      <c r="H19499" s="93"/>
      <c r="I19499" s="99"/>
      <c r="J19499" s="99"/>
      <c r="K19499" s="99"/>
      <c r="L19499" s="99"/>
      <c r="M19499" s="99"/>
      <c r="N19499" s="99"/>
      <c r="O19499" s="99"/>
      <c r="P19499" s="99"/>
      <c r="Q19499" s="99"/>
      <c r="R19499" s="99"/>
      <c r="S19499" s="99"/>
      <c r="T19499" s="99"/>
      <c r="U19499" s="99"/>
      <c r="V19499" s="99"/>
      <c r="W19499" s="99"/>
      <c r="X19499" s="99"/>
      <c r="Y19499" s="99"/>
      <c r="Z19499" s="99"/>
      <c r="AF19499" s="326"/>
    </row>
    <row r="19500" spans="1:32" x14ac:dyDescent="0.25">
      <c r="A19500" s="44" t="s">
        <v>1425</v>
      </c>
      <c r="B19500" s="44" t="s">
        <v>5227</v>
      </c>
      <c r="C19500" s="45" t="s">
        <v>5228</v>
      </c>
      <c r="D19500" s="45" t="s">
        <v>12177</v>
      </c>
      <c r="E19500" s="45" t="s">
        <v>15068</v>
      </c>
      <c r="F19500" s="93"/>
      <c r="G19500" s="93"/>
      <c r="H19500" s="93"/>
      <c r="I19500" s="99"/>
      <c r="J19500" s="99"/>
      <c r="K19500" s="99"/>
      <c r="L19500" s="99"/>
      <c r="M19500" s="99"/>
      <c r="N19500" s="99"/>
      <c r="O19500" s="99"/>
      <c r="P19500" s="99"/>
      <c r="Q19500" s="99"/>
      <c r="R19500" s="99"/>
      <c r="S19500" s="99"/>
      <c r="T19500" s="99"/>
      <c r="U19500" s="99"/>
      <c r="V19500" s="99"/>
      <c r="W19500" s="99"/>
      <c r="X19500" s="99"/>
      <c r="Y19500" s="99"/>
      <c r="Z19500" s="99"/>
      <c r="AF19500" s="326"/>
    </row>
    <row r="19501" spans="1:32" x14ac:dyDescent="0.25">
      <c r="A19501" s="44" t="s">
        <v>1425</v>
      </c>
      <c r="B19501" s="44" t="s">
        <v>5224</v>
      </c>
      <c r="C19501" s="45" t="s">
        <v>5225</v>
      </c>
      <c r="D19501" s="45" t="s">
        <v>12177</v>
      </c>
      <c r="E19501" s="45" t="s">
        <v>5226</v>
      </c>
      <c r="F19501" s="93"/>
      <c r="G19501" s="93"/>
      <c r="H19501" s="93"/>
      <c r="I19501" s="99"/>
      <c r="J19501" s="99"/>
      <c r="K19501" s="99"/>
      <c r="L19501" s="99"/>
      <c r="M19501" s="99"/>
      <c r="N19501" s="99"/>
      <c r="O19501" s="99"/>
      <c r="P19501" s="99"/>
      <c r="Q19501" s="99"/>
      <c r="R19501" s="99"/>
      <c r="S19501" s="99"/>
      <c r="T19501" s="99"/>
      <c r="U19501" s="99"/>
      <c r="V19501" s="99"/>
      <c r="W19501" s="99"/>
      <c r="X19501" s="99"/>
      <c r="Y19501" s="99"/>
      <c r="Z19501" s="99"/>
      <c r="AF19501" s="326"/>
    </row>
    <row r="19502" spans="1:32" x14ac:dyDescent="0.25">
      <c r="A19502" s="44" t="s">
        <v>1425</v>
      </c>
      <c r="B19502" s="44" t="s">
        <v>2671</v>
      </c>
      <c r="C19502" s="45" t="s">
        <v>4441</v>
      </c>
      <c r="D19502" s="93" t="s">
        <v>18817</v>
      </c>
      <c r="E19502" s="45" t="s">
        <v>2686</v>
      </c>
      <c r="F19502" s="379"/>
      <c r="G19502" s="379"/>
      <c r="H19502" s="379"/>
      <c r="I19502" s="380"/>
      <c r="J19502" s="380"/>
      <c r="K19502" s="380"/>
      <c r="L19502" s="380"/>
      <c r="M19502" s="380"/>
      <c r="N19502" s="380"/>
      <c r="O19502" s="380"/>
      <c r="P19502" s="380"/>
      <c r="Q19502" s="380"/>
      <c r="R19502" s="380"/>
      <c r="S19502" s="380"/>
      <c r="T19502" s="380"/>
      <c r="U19502" s="380"/>
      <c r="V19502" s="380"/>
      <c r="W19502" s="380"/>
      <c r="X19502" s="380"/>
      <c r="Y19502" s="380"/>
      <c r="Z19502" s="380"/>
      <c r="AA19502" s="380"/>
      <c r="AF19502" s="326"/>
    </row>
    <row r="19503" spans="1:32" x14ac:dyDescent="0.25">
      <c r="A19503" s="44" t="s">
        <v>1425</v>
      </c>
      <c r="B19503" s="44" t="s">
        <v>5227</v>
      </c>
      <c r="C19503" s="45" t="s">
        <v>5228</v>
      </c>
      <c r="D19503" s="93" t="s">
        <v>18817</v>
      </c>
      <c r="E19503" s="45" t="s">
        <v>15068</v>
      </c>
      <c r="F19503" s="379"/>
      <c r="G19503" s="379"/>
      <c r="H19503" s="379"/>
      <c r="I19503" s="380"/>
      <c r="J19503" s="380"/>
      <c r="K19503" s="380"/>
      <c r="L19503" s="380"/>
      <c r="M19503" s="380"/>
      <c r="N19503" s="380"/>
      <c r="O19503" s="380"/>
      <c r="P19503" s="380"/>
      <c r="Q19503" s="380"/>
      <c r="R19503" s="380"/>
      <c r="S19503" s="380"/>
      <c r="T19503" s="380"/>
      <c r="U19503" s="380"/>
      <c r="V19503" s="380"/>
      <c r="W19503" s="380"/>
      <c r="X19503" s="380"/>
      <c r="Y19503" s="380"/>
      <c r="Z19503" s="380"/>
      <c r="AA19503" s="380"/>
      <c r="AF19503" s="326"/>
    </row>
    <row r="19504" spans="1:32" x14ac:dyDescent="0.25">
      <c r="A19504" s="44" t="s">
        <v>1425</v>
      </c>
      <c r="B19504" s="44" t="s">
        <v>5224</v>
      </c>
      <c r="C19504" s="45" t="s">
        <v>5225</v>
      </c>
      <c r="D19504" s="93" t="s">
        <v>18817</v>
      </c>
      <c r="E19504" s="45" t="s">
        <v>18702</v>
      </c>
      <c r="F19504" s="379"/>
      <c r="G19504" s="379"/>
      <c r="H19504" s="379"/>
      <c r="I19504" s="380"/>
      <c r="J19504" s="380"/>
      <c r="K19504" s="380"/>
      <c r="L19504" s="380"/>
      <c r="M19504" s="380"/>
      <c r="N19504" s="380"/>
      <c r="O19504" s="380"/>
      <c r="P19504" s="380"/>
      <c r="Q19504" s="380"/>
      <c r="R19504" s="380"/>
      <c r="S19504" s="380"/>
      <c r="T19504" s="380"/>
      <c r="U19504" s="380"/>
      <c r="V19504" s="380"/>
      <c r="W19504" s="380"/>
      <c r="X19504" s="380"/>
      <c r="Y19504" s="380"/>
      <c r="Z19504" s="380"/>
      <c r="AA19504" s="380"/>
      <c r="AF19504" s="326"/>
    </row>
    <row r="19505" spans="1:32" x14ac:dyDescent="0.25">
      <c r="A19505" s="44" t="s">
        <v>1425</v>
      </c>
      <c r="B19505" s="44" t="s">
        <v>2672</v>
      </c>
      <c r="C19505" s="45" t="s">
        <v>2299</v>
      </c>
      <c r="D19505" s="93" t="s">
        <v>18817</v>
      </c>
      <c r="E19505" s="45" t="s">
        <v>5311</v>
      </c>
      <c r="F19505" s="379"/>
      <c r="G19505" s="379"/>
      <c r="H19505" s="379"/>
      <c r="I19505" s="380"/>
      <c r="J19505" s="380"/>
      <c r="K19505" s="380"/>
      <c r="L19505" s="380"/>
      <c r="M19505" s="380"/>
      <c r="N19505" s="380"/>
      <c r="O19505" s="380"/>
      <c r="P19505" s="380"/>
      <c r="Q19505" s="380"/>
      <c r="R19505" s="380"/>
      <c r="S19505" s="380"/>
      <c r="T19505" s="380"/>
      <c r="U19505" s="380"/>
      <c r="V19505" s="380"/>
      <c r="W19505" s="380"/>
      <c r="X19505" s="380"/>
      <c r="Y19505" s="380"/>
      <c r="Z19505" s="380"/>
      <c r="AA19505" s="380"/>
      <c r="AF19505" s="326"/>
    </row>
    <row r="19506" spans="1:32" x14ac:dyDescent="0.25">
      <c r="A19506" s="44" t="s">
        <v>1425</v>
      </c>
      <c r="B19506" s="44" t="s">
        <v>16458</v>
      </c>
      <c r="C19506" s="45" t="s">
        <v>5433</v>
      </c>
      <c r="D19506" s="93" t="s">
        <v>3876</v>
      </c>
      <c r="E19506" s="359">
        <f>DATE(2027,6,3)</f>
        <v>46541</v>
      </c>
      <c r="F19506" s="93"/>
      <c r="G19506" s="93"/>
      <c r="H19506" s="93"/>
      <c r="I19506" s="99"/>
      <c r="J19506" s="99"/>
      <c r="K19506" s="99"/>
      <c r="L19506" s="99"/>
      <c r="M19506" s="99"/>
      <c r="N19506" s="99"/>
      <c r="O19506" s="99"/>
      <c r="P19506" s="99"/>
      <c r="Q19506" s="99"/>
      <c r="R19506" s="99"/>
      <c r="S19506" s="99"/>
      <c r="T19506" s="99"/>
      <c r="U19506" s="99"/>
      <c r="V19506" s="99"/>
      <c r="W19506" s="99"/>
      <c r="X19506" s="99"/>
      <c r="Y19506" s="99"/>
      <c r="Z19506" s="99"/>
      <c r="AF19506" s="326"/>
    </row>
    <row r="19507" spans="1:32" x14ac:dyDescent="0.25">
      <c r="A19507" s="44" t="s">
        <v>1425</v>
      </c>
      <c r="B19507" s="44" t="s">
        <v>16459</v>
      </c>
      <c r="C19507" s="45" t="s">
        <v>5228</v>
      </c>
      <c r="D19507" s="93" t="s">
        <v>3876</v>
      </c>
      <c r="E19507" s="359">
        <f>DATE(2027,2,1)</f>
        <v>46419</v>
      </c>
      <c r="F19507" s="93"/>
      <c r="G19507" s="93"/>
      <c r="H19507" s="93"/>
      <c r="I19507" s="99"/>
      <c r="J19507" s="99"/>
      <c r="K19507" s="99"/>
      <c r="L19507" s="99"/>
      <c r="M19507" s="99"/>
      <c r="N19507" s="99"/>
      <c r="O19507" s="99"/>
      <c r="P19507" s="99"/>
      <c r="Q19507" s="99"/>
      <c r="R19507" s="99"/>
      <c r="S19507" s="99"/>
      <c r="T19507" s="99"/>
      <c r="U19507" s="99"/>
      <c r="V19507" s="99"/>
      <c r="W19507" s="99"/>
      <c r="X19507" s="99"/>
      <c r="Y19507" s="99"/>
      <c r="Z19507" s="99"/>
      <c r="AF19507" s="326"/>
    </row>
    <row r="19508" spans="1:32" x14ac:dyDescent="0.25">
      <c r="A19508" s="44" t="s">
        <v>1425</v>
      </c>
      <c r="B19508" s="44" t="s">
        <v>5224</v>
      </c>
      <c r="C19508" s="45" t="s">
        <v>5225</v>
      </c>
      <c r="D19508" s="45" t="s">
        <v>10697</v>
      </c>
      <c r="E19508" s="45" t="s">
        <v>5226</v>
      </c>
      <c r="F19508" s="93"/>
      <c r="G19508" s="93"/>
      <c r="H19508" s="93"/>
      <c r="I19508" s="99"/>
      <c r="J19508" s="99"/>
      <c r="K19508" s="99"/>
      <c r="L19508" s="44"/>
      <c r="M19508" s="44"/>
      <c r="N19508" s="99"/>
      <c r="O19508" s="99"/>
      <c r="P19508" s="99"/>
      <c r="Q19508" s="99"/>
      <c r="R19508" s="99"/>
      <c r="S19508" s="99"/>
      <c r="T19508" s="99"/>
      <c r="U19508" s="99"/>
      <c r="V19508" s="99"/>
      <c r="W19508" s="99"/>
      <c r="X19508" s="99"/>
      <c r="Y19508" s="99"/>
      <c r="Z19508" s="99"/>
      <c r="AF19508" s="326"/>
    </row>
    <row r="19509" spans="1:32" x14ac:dyDescent="0.25">
      <c r="A19509" s="44" t="s">
        <v>1425</v>
      </c>
      <c r="B19509" s="44" t="s">
        <v>5227</v>
      </c>
      <c r="C19509" s="45" t="s">
        <v>5228</v>
      </c>
      <c r="D19509" s="45" t="s">
        <v>10697</v>
      </c>
      <c r="E19509" s="45" t="s">
        <v>5229</v>
      </c>
      <c r="F19509" s="93"/>
      <c r="G19509" s="93"/>
      <c r="H19509" s="93"/>
      <c r="I19509" s="99"/>
      <c r="J19509" s="99"/>
      <c r="K19509" s="99"/>
      <c r="L19509" s="44"/>
      <c r="M19509" s="44"/>
      <c r="N19509" s="99"/>
      <c r="O19509" s="99"/>
      <c r="P19509" s="99"/>
      <c r="Q19509" s="99"/>
      <c r="R19509" s="99"/>
      <c r="S19509" s="99"/>
      <c r="T19509" s="99"/>
      <c r="U19509" s="99"/>
      <c r="V19509" s="99"/>
      <c r="W19509" s="99"/>
      <c r="X19509" s="99"/>
      <c r="Y19509" s="99"/>
      <c r="Z19509" s="99"/>
      <c r="AA19509" s="380"/>
      <c r="AF19509" s="326"/>
    </row>
    <row r="19510" spans="1:32" x14ac:dyDescent="0.3">
      <c r="A19510" s="57" t="s">
        <v>18574</v>
      </c>
      <c r="B19510" s="57" t="s">
        <v>4975</v>
      </c>
      <c r="C19510" s="62">
        <v>2509</v>
      </c>
      <c r="D19510" s="93" t="s">
        <v>5007</v>
      </c>
      <c r="E19510" s="60">
        <v>46374</v>
      </c>
      <c r="F19510" s="379"/>
      <c r="G19510" s="379"/>
      <c r="H19510" s="379"/>
      <c r="I19510" s="380"/>
      <c r="J19510" s="380"/>
      <c r="K19510" s="380"/>
      <c r="L19510" s="380"/>
      <c r="M19510" s="380"/>
      <c r="N19510" s="380"/>
      <c r="O19510" s="380"/>
      <c r="P19510" s="380"/>
      <c r="Q19510" s="380"/>
      <c r="R19510" s="380"/>
      <c r="S19510" s="380"/>
      <c r="T19510" s="380"/>
      <c r="U19510" s="380"/>
      <c r="V19510" s="380"/>
      <c r="W19510" s="380"/>
      <c r="X19510" s="380"/>
      <c r="Y19510" s="380"/>
      <c r="Z19510" s="380"/>
      <c r="AA19510" s="380"/>
      <c r="AF19510" s="326"/>
    </row>
    <row r="19511" spans="1:32" x14ac:dyDescent="0.25">
      <c r="A19511" s="44" t="s">
        <v>11797</v>
      </c>
      <c r="B19511" s="44" t="s">
        <v>10031</v>
      </c>
      <c r="C19511" s="45">
        <v>240101</v>
      </c>
      <c r="D19511" s="45" t="s">
        <v>12340</v>
      </c>
      <c r="E19511" s="45" t="s">
        <v>10032</v>
      </c>
      <c r="AF19511" s="326"/>
    </row>
    <row r="19512" spans="1:32" x14ac:dyDescent="0.25">
      <c r="A19512" s="256" t="s">
        <v>15347</v>
      </c>
      <c r="B19512" s="256" t="s">
        <v>15242</v>
      </c>
      <c r="C19512" s="53" t="s">
        <v>15458</v>
      </c>
      <c r="D19512" s="93" t="s">
        <v>5891</v>
      </c>
      <c r="E19512" s="257">
        <v>47635</v>
      </c>
      <c r="F19512" s="93"/>
      <c r="G19512" s="93"/>
      <c r="H19512" s="93"/>
      <c r="I19512" s="99"/>
      <c r="J19512" s="99"/>
      <c r="K19512" s="99"/>
      <c r="L19512" s="99"/>
      <c r="M19512" s="99"/>
      <c r="N19512" s="99"/>
      <c r="O19512" s="99"/>
      <c r="P19512" s="99"/>
      <c r="Q19512" s="99"/>
      <c r="R19512" s="99"/>
      <c r="S19512" s="99"/>
      <c r="T19512" s="99"/>
      <c r="U19512" s="99"/>
      <c r="V19512" s="99"/>
      <c r="W19512" s="99"/>
      <c r="X19512" s="99"/>
      <c r="Y19512" s="99"/>
      <c r="Z19512" s="99"/>
      <c r="AF19512" s="326"/>
    </row>
    <row r="19513" spans="1:32" x14ac:dyDescent="0.25">
      <c r="A19513" s="256" t="s">
        <v>6027</v>
      </c>
      <c r="B19513" s="256" t="s">
        <v>6023</v>
      </c>
      <c r="C19513" s="53" t="s">
        <v>7457</v>
      </c>
      <c r="D19513" s="93" t="s">
        <v>5891</v>
      </c>
      <c r="E19513" s="257">
        <v>46832</v>
      </c>
      <c r="F19513" s="93"/>
      <c r="G19513" s="93"/>
      <c r="H19513" s="93"/>
      <c r="I19513" s="99"/>
      <c r="J19513" s="99"/>
      <c r="K19513" s="99"/>
      <c r="L19513" s="99"/>
      <c r="M19513" s="99"/>
      <c r="N19513" s="99"/>
      <c r="O19513" s="99"/>
      <c r="P19513" s="99"/>
      <c r="Q19513" s="99"/>
      <c r="R19513" s="99"/>
      <c r="S19513" s="99"/>
      <c r="T19513" s="99"/>
      <c r="U19513" s="99"/>
      <c r="V19513" s="99"/>
      <c r="W19513" s="99"/>
      <c r="X19513" s="99"/>
      <c r="Y19513" s="99"/>
      <c r="Z19513" s="99"/>
      <c r="AF19513" s="326"/>
    </row>
    <row r="19514" spans="1:32" x14ac:dyDescent="0.25">
      <c r="A19514" s="44" t="s">
        <v>8606</v>
      </c>
      <c r="B19514" s="44" t="s">
        <v>8465</v>
      </c>
      <c r="C19514" s="45">
        <v>230804</v>
      </c>
      <c r="D19514" s="45" t="s">
        <v>12340</v>
      </c>
      <c r="E19514" s="45" t="s">
        <v>4380</v>
      </c>
      <c r="AF19514" s="326"/>
    </row>
    <row r="19515" spans="1:32" x14ac:dyDescent="0.25">
      <c r="A19515" s="99" t="s">
        <v>4459</v>
      </c>
      <c r="B19515" s="92" t="s">
        <v>11875</v>
      </c>
      <c r="C19515" s="93" t="s">
        <v>11892</v>
      </c>
      <c r="D19515" s="93" t="s">
        <v>1443</v>
      </c>
      <c r="E19515" s="94">
        <v>46389</v>
      </c>
      <c r="F19515" s="93"/>
      <c r="G19515" s="93"/>
      <c r="H19515" s="93"/>
      <c r="I19515" s="99"/>
      <c r="J19515" s="99"/>
      <c r="K19515" s="99"/>
      <c r="L19515" s="44"/>
      <c r="M19515" s="44"/>
      <c r="N19515" s="99"/>
      <c r="O19515" s="99"/>
      <c r="P19515" s="99"/>
      <c r="Q19515" s="99"/>
      <c r="R19515" s="99"/>
      <c r="S19515" s="99"/>
      <c r="T19515" s="99"/>
      <c r="U19515" s="99"/>
      <c r="V19515" s="99"/>
      <c r="W19515" s="99"/>
      <c r="X19515" s="99"/>
      <c r="Y19515" s="99"/>
      <c r="Z19515" s="99"/>
      <c r="AF19515" s="326"/>
    </row>
    <row r="19516" spans="1:32" x14ac:dyDescent="0.25">
      <c r="A19516" s="44" t="s">
        <v>4459</v>
      </c>
      <c r="B19516" s="44" t="s">
        <v>4373</v>
      </c>
      <c r="C19516" s="45" t="s">
        <v>4460</v>
      </c>
      <c r="D19516" s="45" t="s">
        <v>12177</v>
      </c>
      <c r="E19516" s="45" t="s">
        <v>4375</v>
      </c>
      <c r="F19516" s="93"/>
      <c r="G19516" s="93"/>
      <c r="H19516" s="93"/>
      <c r="I19516" s="99"/>
      <c r="J19516" s="99"/>
      <c r="K19516" s="99"/>
      <c r="L19516" s="99"/>
      <c r="M19516" s="99"/>
      <c r="N19516" s="99"/>
      <c r="O19516" s="99"/>
      <c r="P19516" s="99"/>
      <c r="Q19516" s="99"/>
      <c r="R19516" s="99"/>
      <c r="S19516" s="99"/>
      <c r="T19516" s="99"/>
      <c r="U19516" s="99"/>
      <c r="V19516" s="99"/>
      <c r="W19516" s="99"/>
      <c r="X19516" s="99"/>
      <c r="Y19516" s="99"/>
      <c r="Z19516" s="99"/>
      <c r="AF19516" s="326"/>
    </row>
    <row r="19517" spans="1:32" x14ac:dyDescent="0.25">
      <c r="A19517" s="44" t="s">
        <v>4459</v>
      </c>
      <c r="B19517" s="44" t="s">
        <v>4373</v>
      </c>
      <c r="C19517" s="45" t="s">
        <v>4460</v>
      </c>
      <c r="D19517" s="93" t="s">
        <v>18817</v>
      </c>
      <c r="E19517" s="45" t="s">
        <v>4375</v>
      </c>
      <c r="F19517" s="379"/>
      <c r="G19517" s="379"/>
      <c r="H19517" s="379"/>
      <c r="I19517" s="380"/>
      <c r="J19517" s="380"/>
      <c r="K19517" s="380"/>
      <c r="L19517" s="380"/>
      <c r="M19517" s="380"/>
      <c r="N19517" s="380"/>
      <c r="O19517" s="380"/>
      <c r="P19517" s="380"/>
      <c r="Q19517" s="380"/>
      <c r="R19517" s="380"/>
      <c r="S19517" s="380"/>
      <c r="T19517" s="380"/>
      <c r="U19517" s="380"/>
      <c r="V19517" s="380"/>
      <c r="W19517" s="380"/>
      <c r="X19517" s="380"/>
      <c r="Y19517" s="380"/>
      <c r="Z19517" s="380"/>
      <c r="AA19517" s="380"/>
      <c r="AF19517" s="326"/>
    </row>
    <row r="19518" spans="1:32" x14ac:dyDescent="0.25">
      <c r="A19518" s="44" t="s">
        <v>4459</v>
      </c>
      <c r="B19518" s="44" t="s">
        <v>4373</v>
      </c>
      <c r="C19518" s="45" t="s">
        <v>4460</v>
      </c>
      <c r="D19518" s="45" t="s">
        <v>10697</v>
      </c>
      <c r="E19518" s="45" t="s">
        <v>4375</v>
      </c>
      <c r="F19518" s="93"/>
      <c r="G19518" s="93"/>
      <c r="H19518" s="93"/>
      <c r="I19518" s="99"/>
      <c r="J19518" s="99"/>
      <c r="K19518" s="99"/>
      <c r="L19518" s="44"/>
      <c r="M19518" s="44"/>
      <c r="N19518" s="99"/>
      <c r="O19518" s="99"/>
      <c r="P19518" s="99"/>
      <c r="Q19518" s="99"/>
      <c r="R19518" s="99"/>
      <c r="S19518" s="99"/>
      <c r="T19518" s="99"/>
      <c r="U19518" s="99"/>
      <c r="V19518" s="99"/>
      <c r="W19518" s="99"/>
      <c r="X19518" s="99"/>
      <c r="Y19518" s="99"/>
      <c r="Z19518" s="99"/>
      <c r="AF19518" s="326"/>
    </row>
    <row r="19519" spans="1:32" x14ac:dyDescent="0.3">
      <c r="A19519" s="385" t="s">
        <v>14197</v>
      </c>
      <c r="B19519" s="385" t="s">
        <v>1339</v>
      </c>
      <c r="C19519" s="387">
        <v>24027</v>
      </c>
      <c r="D19519" s="93" t="s">
        <v>5007</v>
      </c>
      <c r="E19519" s="388">
        <v>46507</v>
      </c>
      <c r="AF19519" s="326"/>
    </row>
    <row r="19520" spans="1:32" x14ac:dyDescent="0.3">
      <c r="A19520" s="372" t="s">
        <v>20239</v>
      </c>
      <c r="B19520" s="372" t="s">
        <v>14356</v>
      </c>
      <c r="C19520" s="125" t="s">
        <v>14357</v>
      </c>
      <c r="D19520" s="32" t="s">
        <v>20621</v>
      </c>
      <c r="E19520" s="125" t="s">
        <v>13567</v>
      </c>
      <c r="F19520" s="125" t="s">
        <v>1236</v>
      </c>
      <c r="G19520" s="125" t="s">
        <v>1237</v>
      </c>
      <c r="AF19520" s="326"/>
    </row>
    <row r="19521" spans="1:32" x14ac:dyDescent="0.25">
      <c r="A19521" s="44" t="s">
        <v>20284</v>
      </c>
      <c r="B19521" s="44" t="s">
        <v>20353</v>
      </c>
      <c r="C19521" s="45" t="s">
        <v>20354</v>
      </c>
      <c r="D19521" s="32" t="s">
        <v>12570</v>
      </c>
      <c r="E19521" s="46">
        <v>46507</v>
      </c>
      <c r="AF19521" s="326"/>
    </row>
    <row r="19522" spans="1:32" x14ac:dyDescent="0.3">
      <c r="A19522" s="372" t="s">
        <v>8784</v>
      </c>
      <c r="B19522" s="372" t="s">
        <v>1209</v>
      </c>
      <c r="C19522" s="125" t="s">
        <v>8691</v>
      </c>
      <c r="D19522" s="32" t="s">
        <v>20621</v>
      </c>
      <c r="E19522" s="125" t="s">
        <v>8524</v>
      </c>
      <c r="F19522" s="125" t="s">
        <v>1236</v>
      </c>
      <c r="G19522" s="125" t="s">
        <v>1237</v>
      </c>
      <c r="AF19522" s="326"/>
    </row>
    <row r="19523" spans="1:32" x14ac:dyDescent="0.25">
      <c r="A19523" s="44" t="s">
        <v>4568</v>
      </c>
      <c r="B19523" s="44" t="s">
        <v>3598</v>
      </c>
      <c r="C19523" s="45">
        <v>210305</v>
      </c>
      <c r="D19523" s="45" t="s">
        <v>12340</v>
      </c>
      <c r="E19523" s="45" t="s">
        <v>3276</v>
      </c>
      <c r="AF19523" s="326"/>
    </row>
    <row r="19524" spans="1:32" x14ac:dyDescent="0.25">
      <c r="A19524" s="44" t="s">
        <v>8048</v>
      </c>
      <c r="B19524" s="44" t="s">
        <v>4883</v>
      </c>
      <c r="C19524" s="45" t="s">
        <v>4884</v>
      </c>
      <c r="D19524" s="45" t="s">
        <v>12177</v>
      </c>
      <c r="E19524" s="45" t="s">
        <v>5450</v>
      </c>
      <c r="F19524" s="93"/>
      <c r="G19524" s="93"/>
      <c r="H19524" s="93"/>
      <c r="I19524" s="99"/>
      <c r="J19524" s="99"/>
      <c r="K19524" s="99"/>
      <c r="L19524" s="99"/>
      <c r="M19524" s="99"/>
      <c r="N19524" s="99"/>
      <c r="O19524" s="99"/>
      <c r="P19524" s="99"/>
      <c r="Q19524" s="99"/>
      <c r="R19524" s="99"/>
      <c r="S19524" s="99"/>
      <c r="T19524" s="99"/>
      <c r="U19524" s="99"/>
      <c r="V19524" s="99"/>
      <c r="W19524" s="99"/>
      <c r="X19524" s="99"/>
      <c r="Y19524" s="99"/>
      <c r="Z19524" s="99"/>
      <c r="AF19524" s="326"/>
    </row>
    <row r="19525" spans="1:32" x14ac:dyDescent="0.25">
      <c r="A19525" s="44" t="s">
        <v>8048</v>
      </c>
      <c r="B19525" s="44" t="s">
        <v>4883</v>
      </c>
      <c r="C19525" s="45" t="s">
        <v>4884</v>
      </c>
      <c r="D19525" s="45" t="s">
        <v>10697</v>
      </c>
      <c r="E19525" s="45" t="s">
        <v>5450</v>
      </c>
      <c r="F19525" s="93"/>
      <c r="G19525" s="93"/>
      <c r="H19525" s="93"/>
      <c r="I19525" s="99"/>
      <c r="J19525" s="99"/>
      <c r="K19525" s="99"/>
      <c r="L19525" s="44"/>
      <c r="M19525" s="44"/>
      <c r="N19525" s="99"/>
      <c r="O19525" s="99"/>
      <c r="P19525" s="99"/>
      <c r="Q19525" s="99"/>
      <c r="R19525" s="99"/>
      <c r="S19525" s="99"/>
      <c r="T19525" s="99"/>
      <c r="U19525" s="99"/>
      <c r="V19525" s="99"/>
      <c r="W19525" s="99"/>
      <c r="X19525" s="99"/>
      <c r="Y19525" s="99"/>
      <c r="Z19525" s="99"/>
      <c r="AF19525" s="326"/>
    </row>
    <row r="19526" spans="1:32" x14ac:dyDescent="0.25">
      <c r="A19526" s="44" t="s">
        <v>10550</v>
      </c>
      <c r="B19526" s="44" t="s">
        <v>16431</v>
      </c>
      <c r="C19526" s="45" t="s">
        <v>10626</v>
      </c>
      <c r="D19526" s="93" t="s">
        <v>3876</v>
      </c>
      <c r="E19526" s="359">
        <f>DATE(2028,5,8)</f>
        <v>46881</v>
      </c>
      <c r="F19526" s="93"/>
      <c r="G19526" s="93"/>
      <c r="H19526" s="93"/>
      <c r="I19526" s="99"/>
      <c r="J19526" s="99"/>
      <c r="K19526" s="99"/>
      <c r="L19526" s="99"/>
      <c r="M19526" s="99"/>
      <c r="N19526" s="99"/>
      <c r="O19526" s="99"/>
      <c r="P19526" s="99"/>
      <c r="Q19526" s="99"/>
      <c r="R19526" s="99"/>
      <c r="S19526" s="99"/>
      <c r="T19526" s="99"/>
      <c r="U19526" s="99"/>
      <c r="V19526" s="99"/>
      <c r="W19526" s="99"/>
      <c r="X19526" s="99"/>
      <c r="Y19526" s="99"/>
      <c r="Z19526" s="99"/>
      <c r="AF19526" s="326"/>
    </row>
    <row r="19527" spans="1:32" x14ac:dyDescent="0.25">
      <c r="A19527" s="44" t="s">
        <v>15028</v>
      </c>
      <c r="B19527" s="44" t="s">
        <v>16079</v>
      </c>
      <c r="C19527" s="45" t="s">
        <v>15029</v>
      </c>
      <c r="D19527" s="93" t="s">
        <v>3876</v>
      </c>
      <c r="E19527" s="359">
        <f>DATE(2029,4,23)</f>
        <v>47231</v>
      </c>
      <c r="F19527" s="93"/>
      <c r="G19527" s="93"/>
      <c r="H19527" s="93"/>
      <c r="I19527" s="99"/>
      <c r="J19527" s="99"/>
      <c r="K19527" s="99"/>
      <c r="L19527" s="99"/>
      <c r="M19527" s="99"/>
      <c r="N19527" s="99"/>
      <c r="O19527" s="99"/>
      <c r="P19527" s="99"/>
      <c r="Q19527" s="99"/>
      <c r="R19527" s="99"/>
      <c r="S19527" s="99"/>
      <c r="T19527" s="99"/>
      <c r="U19527" s="99"/>
      <c r="V19527" s="99"/>
      <c r="W19527" s="99"/>
      <c r="X19527" s="99"/>
      <c r="Y19527" s="99"/>
      <c r="Z19527" s="99"/>
      <c r="AF19527" s="326"/>
    </row>
    <row r="19528" spans="1:32" x14ac:dyDescent="0.25">
      <c r="A19528" s="44" t="s">
        <v>19983</v>
      </c>
      <c r="B19528" s="44" t="s">
        <v>11296</v>
      </c>
      <c r="C19528" s="45">
        <v>240402</v>
      </c>
      <c r="D19528" s="45" t="s">
        <v>12340</v>
      </c>
      <c r="E19528" s="45" t="s">
        <v>5311</v>
      </c>
      <c r="AF19528" s="326"/>
    </row>
    <row r="19529" spans="1:32" x14ac:dyDescent="0.25">
      <c r="A19529" s="44" t="s">
        <v>14775</v>
      </c>
      <c r="B19529" s="44" t="s">
        <v>13111</v>
      </c>
      <c r="C19529" s="45">
        <v>33.25</v>
      </c>
      <c r="D19529" s="45" t="s">
        <v>13565</v>
      </c>
      <c r="E19529" s="46">
        <v>47664</v>
      </c>
      <c r="F19529" s="45"/>
      <c r="G19529" s="93"/>
      <c r="H19529" s="93"/>
      <c r="I19529" s="99"/>
      <c r="J19529" s="99"/>
      <c r="K19529" s="99"/>
      <c r="L19529" s="99"/>
      <c r="M19529" s="99"/>
      <c r="N19529" s="99"/>
      <c r="O19529" s="99"/>
      <c r="P19529" s="99"/>
      <c r="Q19529" s="99"/>
      <c r="R19529" s="99"/>
      <c r="S19529" s="99"/>
      <c r="T19529" s="99"/>
      <c r="U19529" s="99"/>
      <c r="V19529" s="99"/>
      <c r="W19529" s="99"/>
      <c r="X19529" s="99"/>
      <c r="Y19529" s="99"/>
      <c r="Z19529" s="99"/>
      <c r="AF19529" s="326"/>
    </row>
    <row r="19530" spans="1:32" x14ac:dyDescent="0.25">
      <c r="A19530" s="44" t="s">
        <v>14572</v>
      </c>
      <c r="B19530" s="44" t="s">
        <v>20361</v>
      </c>
      <c r="C19530" s="45" t="s">
        <v>14565</v>
      </c>
      <c r="D19530" s="32" t="s">
        <v>12570</v>
      </c>
      <c r="E19530" s="46">
        <v>46568</v>
      </c>
      <c r="AF19530" s="326"/>
    </row>
    <row r="19531" spans="1:32" x14ac:dyDescent="0.25">
      <c r="A19531" s="44" t="s">
        <v>5761</v>
      </c>
      <c r="B19531" s="44" t="s">
        <v>5443</v>
      </c>
      <c r="C19531" s="45">
        <v>22010701</v>
      </c>
      <c r="D19531" s="45" t="s">
        <v>12340</v>
      </c>
      <c r="E19531" s="45" t="s">
        <v>5444</v>
      </c>
      <c r="AF19531" s="326"/>
    </row>
    <row r="19532" spans="1:32" x14ac:dyDescent="0.25">
      <c r="A19532" s="44" t="s">
        <v>5761</v>
      </c>
      <c r="B19532" s="44" t="s">
        <v>966</v>
      </c>
      <c r="C19532" s="45">
        <v>22010702</v>
      </c>
      <c r="D19532" s="45" t="s">
        <v>12340</v>
      </c>
      <c r="E19532" s="45" t="s">
        <v>5444</v>
      </c>
      <c r="AF19532" s="326"/>
    </row>
    <row r="19533" spans="1:32" x14ac:dyDescent="0.3">
      <c r="A19533" s="372" t="s">
        <v>7393</v>
      </c>
      <c r="B19533" s="372" t="s">
        <v>1214</v>
      </c>
      <c r="C19533" s="125" t="s">
        <v>18610</v>
      </c>
      <c r="D19533" s="32" t="s">
        <v>20621</v>
      </c>
      <c r="E19533" s="125" t="s">
        <v>8976</v>
      </c>
      <c r="F19533" s="125" t="s">
        <v>1236</v>
      </c>
      <c r="G19533" s="125" t="s">
        <v>1237</v>
      </c>
      <c r="AF19533" s="326"/>
    </row>
    <row r="19534" spans="1:32" x14ac:dyDescent="0.25">
      <c r="A19534" s="44" t="s">
        <v>19984</v>
      </c>
      <c r="B19534" s="44" t="s">
        <v>3298</v>
      </c>
      <c r="C19534" s="45">
        <v>26010402</v>
      </c>
      <c r="D19534" s="45" t="s">
        <v>12340</v>
      </c>
      <c r="E19534" s="45" t="s">
        <v>18836</v>
      </c>
      <c r="AF19534" s="326"/>
    </row>
    <row r="19535" spans="1:32" x14ac:dyDescent="0.25">
      <c r="A19535" s="44" t="s">
        <v>19984</v>
      </c>
      <c r="B19535" s="44" t="s">
        <v>5639</v>
      </c>
      <c r="C19535" s="45">
        <v>26010401</v>
      </c>
      <c r="D19535" s="45" t="s">
        <v>12340</v>
      </c>
      <c r="E19535" s="45" t="s">
        <v>18836</v>
      </c>
      <c r="AF19535" s="326"/>
    </row>
    <row r="19536" spans="1:32" x14ac:dyDescent="0.3">
      <c r="A19536" s="372" t="s">
        <v>1186</v>
      </c>
      <c r="B19536" s="372" t="s">
        <v>1226</v>
      </c>
      <c r="C19536" s="125" t="s">
        <v>11097</v>
      </c>
      <c r="D19536" s="32" t="s">
        <v>20621</v>
      </c>
      <c r="E19536" s="125" t="s">
        <v>7992</v>
      </c>
      <c r="F19536" s="125" t="s">
        <v>1236</v>
      </c>
      <c r="G19536" s="125" t="s">
        <v>1237</v>
      </c>
      <c r="AF19536" s="326"/>
    </row>
    <row r="19537" spans="1:32" x14ac:dyDescent="0.25">
      <c r="A19537" s="44" t="s">
        <v>1186</v>
      </c>
      <c r="B19537" s="44" t="s">
        <v>16034</v>
      </c>
      <c r="C19537" s="45" t="s">
        <v>4022</v>
      </c>
      <c r="D19537" s="93" t="s">
        <v>3876</v>
      </c>
      <c r="E19537" s="359">
        <f>DATE(2026,7,27)</f>
        <v>46230</v>
      </c>
      <c r="F19537" s="93"/>
      <c r="G19537" s="93"/>
      <c r="H19537" s="93"/>
      <c r="I19537" s="99"/>
      <c r="J19537" s="99"/>
      <c r="K19537" s="99"/>
      <c r="L19537" s="99"/>
      <c r="M19537" s="99"/>
      <c r="N19537" s="99"/>
      <c r="O19537" s="99"/>
      <c r="P19537" s="99"/>
      <c r="Q19537" s="99"/>
      <c r="R19537" s="99"/>
      <c r="S19537" s="99"/>
      <c r="T19537" s="99"/>
      <c r="U19537" s="99"/>
      <c r="V19537" s="99"/>
      <c r="W19537" s="99"/>
      <c r="X19537" s="99"/>
      <c r="Y19537" s="99"/>
      <c r="Z19537" s="99"/>
      <c r="AA19537" s="380"/>
      <c r="AF19537" s="326"/>
    </row>
    <row r="19538" spans="1:32" x14ac:dyDescent="0.25">
      <c r="A19538" s="256" t="s">
        <v>6028</v>
      </c>
      <c r="B19538" s="256" t="s">
        <v>5983</v>
      </c>
      <c r="C19538" s="53" t="s">
        <v>6029</v>
      </c>
      <c r="D19538" s="93" t="s">
        <v>5891</v>
      </c>
      <c r="E19538" s="257">
        <v>46525</v>
      </c>
      <c r="F19538" s="93"/>
      <c r="G19538" s="93"/>
      <c r="H19538" s="93"/>
      <c r="I19538" s="99"/>
      <c r="J19538" s="99"/>
      <c r="K19538" s="99"/>
      <c r="L19538" s="99"/>
      <c r="M19538" s="99"/>
      <c r="N19538" s="99"/>
      <c r="O19538" s="99"/>
      <c r="P19538" s="99"/>
      <c r="Q19538" s="99"/>
      <c r="R19538" s="99"/>
      <c r="S19538" s="99"/>
      <c r="T19538" s="99"/>
      <c r="U19538" s="99"/>
      <c r="V19538" s="99"/>
      <c r="W19538" s="99"/>
      <c r="X19538" s="99"/>
      <c r="Y19538" s="99"/>
      <c r="Z19538" s="99"/>
      <c r="AF19538" s="326"/>
    </row>
    <row r="19539" spans="1:32" x14ac:dyDescent="0.25">
      <c r="A19539" s="267" t="s">
        <v>11915</v>
      </c>
      <c r="B19539" s="267" t="s">
        <v>9313</v>
      </c>
      <c r="C19539" s="268">
        <v>791202303006</v>
      </c>
      <c r="D19539" s="268" t="s">
        <v>6775</v>
      </c>
      <c r="E19539" s="269">
        <v>48669</v>
      </c>
      <c r="F19539" s="93"/>
      <c r="G19539" s="93"/>
      <c r="H19539" s="93"/>
      <c r="I19539" s="99"/>
      <c r="J19539" s="99"/>
      <c r="K19539" s="99"/>
      <c r="L19539" s="44"/>
      <c r="M19539" s="44"/>
      <c r="N19539" s="99"/>
      <c r="O19539" s="99"/>
      <c r="P19539" s="99"/>
      <c r="Q19539" s="99"/>
      <c r="R19539" s="99"/>
      <c r="S19539" s="99"/>
      <c r="T19539" s="99"/>
      <c r="U19539" s="99"/>
      <c r="V19539" s="99"/>
      <c r="W19539" s="99"/>
      <c r="X19539" s="99"/>
      <c r="Y19539" s="99"/>
      <c r="Z19539" s="99"/>
      <c r="AF19539" s="326"/>
    </row>
    <row r="19540" spans="1:32" x14ac:dyDescent="0.25">
      <c r="A19540" s="267" t="s">
        <v>11915</v>
      </c>
      <c r="B19540" s="267" t="s">
        <v>9314</v>
      </c>
      <c r="C19540" s="268">
        <v>791202303008</v>
      </c>
      <c r="D19540" s="268" t="s">
        <v>6775</v>
      </c>
      <c r="E19540" s="269" t="s">
        <v>5580</v>
      </c>
      <c r="F19540" s="93"/>
      <c r="G19540" s="93"/>
      <c r="H19540" s="93"/>
      <c r="I19540" s="99"/>
      <c r="J19540" s="99"/>
      <c r="K19540" s="99"/>
      <c r="L19540" s="44"/>
      <c r="M19540" s="44"/>
      <c r="N19540" s="99"/>
      <c r="O19540" s="99"/>
      <c r="P19540" s="99"/>
      <c r="Q19540" s="99"/>
      <c r="R19540" s="99"/>
      <c r="S19540" s="99"/>
      <c r="T19540" s="99"/>
      <c r="U19540" s="99"/>
      <c r="V19540" s="99"/>
      <c r="W19540" s="99"/>
      <c r="X19540" s="99"/>
      <c r="Y19540" s="99"/>
      <c r="Z19540" s="99"/>
      <c r="AF19540" s="326"/>
    </row>
    <row r="19541" spans="1:32" x14ac:dyDescent="0.25">
      <c r="A19541" s="44" t="s">
        <v>11915</v>
      </c>
      <c r="B19541" s="44" t="s">
        <v>5639</v>
      </c>
      <c r="C19541" s="45">
        <v>25010401</v>
      </c>
      <c r="D19541" s="45" t="s">
        <v>12340</v>
      </c>
      <c r="E19541" s="45" t="s">
        <v>13581</v>
      </c>
      <c r="AF19541" s="326"/>
    </row>
    <row r="19542" spans="1:32" x14ac:dyDescent="0.25">
      <c r="A19542" s="44" t="s">
        <v>11915</v>
      </c>
      <c r="B19542" s="44" t="s">
        <v>3298</v>
      </c>
      <c r="C19542" s="45">
        <v>25010402</v>
      </c>
      <c r="D19542" s="45" t="s">
        <v>12340</v>
      </c>
      <c r="E19542" s="45" t="s">
        <v>13581</v>
      </c>
      <c r="AF19542" s="326"/>
    </row>
    <row r="19543" spans="1:32" x14ac:dyDescent="0.3">
      <c r="A19543" s="372" t="s">
        <v>5054</v>
      </c>
      <c r="B19543" s="372" t="s">
        <v>14356</v>
      </c>
      <c r="C19543" s="125" t="s">
        <v>14357</v>
      </c>
      <c r="D19543" s="32" t="s">
        <v>20621</v>
      </c>
      <c r="E19543" s="125" t="s">
        <v>13567</v>
      </c>
      <c r="F19543" s="125" t="s">
        <v>1236</v>
      </c>
      <c r="G19543" s="125" t="s">
        <v>1237</v>
      </c>
      <c r="AF19543" s="326"/>
    </row>
    <row r="19544" spans="1:32" x14ac:dyDescent="0.25">
      <c r="A19544" s="44" t="s">
        <v>8920</v>
      </c>
      <c r="B19544" s="44" t="s">
        <v>20397</v>
      </c>
      <c r="C19544" s="45" t="s">
        <v>8815</v>
      </c>
      <c r="D19544" s="32" t="s">
        <v>12570</v>
      </c>
      <c r="E19544" s="46">
        <v>46418</v>
      </c>
      <c r="AF19544" s="326"/>
    </row>
    <row r="19545" spans="1:32" x14ac:dyDescent="0.3">
      <c r="A19545" s="372" t="s">
        <v>12110</v>
      </c>
      <c r="B19545" s="372" t="s">
        <v>12354</v>
      </c>
      <c r="C19545" s="125" t="s">
        <v>12187</v>
      </c>
      <c r="D19545" s="32" t="s">
        <v>20621</v>
      </c>
      <c r="E19545" s="125" t="s">
        <v>5239</v>
      </c>
      <c r="F19545" s="125" t="s">
        <v>1236</v>
      </c>
      <c r="G19545" s="125" t="s">
        <v>1237</v>
      </c>
      <c r="AF19545" s="326"/>
    </row>
    <row r="19546" spans="1:32" x14ac:dyDescent="0.3">
      <c r="A19546" s="372" t="s">
        <v>12110</v>
      </c>
      <c r="B19546" s="372" t="s">
        <v>12190</v>
      </c>
      <c r="C19546" s="125" t="s">
        <v>12191</v>
      </c>
      <c r="D19546" s="32" t="s">
        <v>20621</v>
      </c>
      <c r="E19546" s="125" t="s">
        <v>5239</v>
      </c>
      <c r="F19546" s="125" t="s">
        <v>1236</v>
      </c>
      <c r="G19546" s="125" t="s">
        <v>1237</v>
      </c>
      <c r="AF19546" s="326"/>
    </row>
    <row r="19547" spans="1:32" x14ac:dyDescent="0.25">
      <c r="A19547" s="44" t="s">
        <v>13083</v>
      </c>
      <c r="B19547" s="92" t="s">
        <v>13084</v>
      </c>
      <c r="C19547" s="93" t="s">
        <v>13054</v>
      </c>
      <c r="D19547" s="93" t="s">
        <v>1250</v>
      </c>
      <c r="E19547" s="94">
        <v>47208</v>
      </c>
      <c r="F19547" s="93"/>
      <c r="G19547" s="93"/>
      <c r="H19547" s="93"/>
      <c r="I19547" s="99"/>
      <c r="J19547" s="99"/>
      <c r="K19547" s="99"/>
      <c r="L19547" s="99"/>
      <c r="M19547" s="99"/>
      <c r="N19547" s="99"/>
      <c r="O19547" s="99"/>
      <c r="P19547" s="99"/>
      <c r="Q19547" s="99"/>
      <c r="R19547" s="99"/>
      <c r="S19547" s="99"/>
      <c r="T19547" s="99"/>
      <c r="U19547" s="99"/>
      <c r="V19547" s="99"/>
      <c r="W19547" s="99"/>
      <c r="X19547" s="99"/>
      <c r="Y19547" s="99"/>
      <c r="Z19547" s="99"/>
      <c r="AF19547" s="326"/>
    </row>
    <row r="19548" spans="1:32" x14ac:dyDescent="0.25">
      <c r="A19548" s="44" t="s">
        <v>5762</v>
      </c>
      <c r="B19548" s="44" t="s">
        <v>5443</v>
      </c>
      <c r="C19548" s="45">
        <v>22010701</v>
      </c>
      <c r="D19548" s="45" t="s">
        <v>12340</v>
      </c>
      <c r="E19548" s="45" t="s">
        <v>5444</v>
      </c>
      <c r="AF19548" s="326"/>
    </row>
    <row r="19549" spans="1:32" x14ac:dyDescent="0.25">
      <c r="A19549" s="44" t="s">
        <v>8878</v>
      </c>
      <c r="B19549" s="44" t="s">
        <v>20344</v>
      </c>
      <c r="C19549" s="45" t="s">
        <v>8813</v>
      </c>
      <c r="D19549" s="32" t="s">
        <v>12570</v>
      </c>
      <c r="E19549" s="46">
        <v>46387</v>
      </c>
      <c r="AF19549" s="326"/>
    </row>
    <row r="19550" spans="1:32" x14ac:dyDescent="0.25">
      <c r="A19550" s="44" t="s">
        <v>946</v>
      </c>
      <c r="B19550" s="44" t="s">
        <v>3275</v>
      </c>
      <c r="C19550" s="45">
        <v>210101</v>
      </c>
      <c r="D19550" s="45" t="s">
        <v>12340</v>
      </c>
      <c r="E19550" s="45" t="s">
        <v>3276</v>
      </c>
      <c r="AF19550" s="326"/>
    </row>
    <row r="19551" spans="1:32" x14ac:dyDescent="0.25">
      <c r="A19551" s="267" t="s">
        <v>9343</v>
      </c>
      <c r="B19551" s="267" t="s">
        <v>9318</v>
      </c>
      <c r="C19551" s="268">
        <v>791202309002</v>
      </c>
      <c r="D19551" s="268" t="s">
        <v>6775</v>
      </c>
      <c r="E19551" s="269" t="s">
        <v>9345</v>
      </c>
      <c r="F19551" s="93"/>
      <c r="G19551" s="93"/>
      <c r="H19551" s="93"/>
      <c r="I19551" s="99"/>
      <c r="J19551" s="99"/>
      <c r="K19551" s="99"/>
      <c r="L19551" s="44"/>
      <c r="M19551" s="44"/>
      <c r="N19551" s="99"/>
      <c r="O19551" s="99"/>
      <c r="P19551" s="99"/>
      <c r="Q19551" s="99"/>
      <c r="R19551" s="99"/>
      <c r="S19551" s="99"/>
      <c r="T19551" s="99"/>
      <c r="U19551" s="99"/>
      <c r="V19551" s="99"/>
      <c r="W19551" s="99"/>
      <c r="X19551" s="99"/>
      <c r="Y19551" s="99"/>
      <c r="Z19551" s="99"/>
      <c r="AF19551" s="326"/>
    </row>
    <row r="19552" spans="1:32" x14ac:dyDescent="0.25">
      <c r="A19552" s="44" t="s">
        <v>8365</v>
      </c>
      <c r="B19552" s="44" t="s">
        <v>7650</v>
      </c>
      <c r="C19552" s="45">
        <v>230504</v>
      </c>
      <c r="D19552" s="45" t="s">
        <v>12340</v>
      </c>
      <c r="E19552" s="45" t="s">
        <v>7651</v>
      </c>
      <c r="AF19552" s="326"/>
    </row>
    <row r="19553" spans="1:32" x14ac:dyDescent="0.25">
      <c r="A19553" s="44" t="s">
        <v>14604</v>
      </c>
      <c r="B19553" s="44" t="s">
        <v>20365</v>
      </c>
      <c r="C19553" s="45" t="s">
        <v>14574</v>
      </c>
      <c r="D19553" s="32" t="s">
        <v>12570</v>
      </c>
      <c r="E19553" s="46">
        <v>46507</v>
      </c>
      <c r="AF19553" s="326"/>
    </row>
    <row r="19554" spans="1:32" x14ac:dyDescent="0.3">
      <c r="A19554" s="372" t="s">
        <v>12111</v>
      </c>
      <c r="B19554" s="372" t="s">
        <v>3578</v>
      </c>
      <c r="C19554" s="125" t="s">
        <v>11923</v>
      </c>
      <c r="D19554" s="32" t="s">
        <v>20621</v>
      </c>
      <c r="E19554" s="125" t="s">
        <v>2686</v>
      </c>
      <c r="F19554" s="125" t="s">
        <v>1236</v>
      </c>
      <c r="G19554" s="125" t="s">
        <v>1237</v>
      </c>
      <c r="AF19554" s="326"/>
    </row>
    <row r="19555" spans="1:32" x14ac:dyDescent="0.25">
      <c r="A19555" s="44" t="s">
        <v>14162</v>
      </c>
      <c r="B19555" s="44" t="s">
        <v>20398</v>
      </c>
      <c r="C19555" s="45" t="s">
        <v>14082</v>
      </c>
      <c r="D19555" s="32" t="s">
        <v>12570</v>
      </c>
      <c r="E19555" s="46">
        <v>46418</v>
      </c>
      <c r="AF19555" s="326"/>
    </row>
    <row r="19556" spans="1:32" x14ac:dyDescent="0.25">
      <c r="A19556" s="44" t="s">
        <v>5342</v>
      </c>
      <c r="B19556" s="44" t="s">
        <v>16461</v>
      </c>
      <c r="C19556" s="45" t="s">
        <v>5434</v>
      </c>
      <c r="D19556" s="93" t="s">
        <v>3876</v>
      </c>
      <c r="E19556" s="359">
        <f>DATE(2026,11,29)</f>
        <v>46355</v>
      </c>
      <c r="F19556" s="93"/>
      <c r="G19556" s="93"/>
      <c r="H19556" s="93"/>
      <c r="I19556" s="99"/>
      <c r="J19556" s="99"/>
      <c r="K19556" s="99"/>
      <c r="L19556" s="99"/>
      <c r="M19556" s="99"/>
      <c r="N19556" s="99"/>
      <c r="O19556" s="99"/>
      <c r="P19556" s="99"/>
      <c r="Q19556" s="99"/>
      <c r="R19556" s="99"/>
      <c r="S19556" s="99"/>
      <c r="T19556" s="99"/>
      <c r="U19556" s="99"/>
      <c r="V19556" s="99"/>
      <c r="W19556" s="99"/>
      <c r="X19556" s="99"/>
      <c r="Y19556" s="99"/>
      <c r="Z19556" s="99"/>
      <c r="AA19556" s="380"/>
      <c r="AF19556" s="326"/>
    </row>
    <row r="19557" spans="1:32" x14ac:dyDescent="0.25">
      <c r="A19557" s="44" t="s">
        <v>5343</v>
      </c>
      <c r="B19557" s="44" t="s">
        <v>16131</v>
      </c>
      <c r="C19557" s="45" t="s">
        <v>5435</v>
      </c>
      <c r="D19557" s="93" t="s">
        <v>3876</v>
      </c>
      <c r="E19557" s="359">
        <f>DATE(2026,11,29)</f>
        <v>46355</v>
      </c>
      <c r="F19557" s="93"/>
      <c r="G19557" s="93"/>
      <c r="H19557" s="93"/>
      <c r="I19557" s="99"/>
      <c r="J19557" s="99"/>
      <c r="K19557" s="99"/>
      <c r="L19557" s="99"/>
      <c r="M19557" s="99"/>
      <c r="N19557" s="99"/>
      <c r="O19557" s="99"/>
      <c r="P19557" s="99"/>
      <c r="Q19557" s="99"/>
      <c r="R19557" s="99"/>
      <c r="S19557" s="99"/>
      <c r="T19557" s="99"/>
      <c r="U19557" s="99"/>
      <c r="V19557" s="99"/>
      <c r="W19557" s="99"/>
      <c r="X19557" s="99"/>
      <c r="Y19557" s="99"/>
      <c r="Z19557" s="99"/>
      <c r="AA19557" s="380"/>
      <c r="AF19557" s="326"/>
    </row>
    <row r="19558" spans="1:32" x14ac:dyDescent="0.3">
      <c r="A19558" s="372" t="s">
        <v>16859</v>
      </c>
      <c r="B19558" s="372" t="s">
        <v>5064</v>
      </c>
      <c r="C19558" s="125" t="s">
        <v>16873</v>
      </c>
      <c r="D19558" s="32" t="s">
        <v>20621</v>
      </c>
      <c r="E19558" s="125" t="s">
        <v>10638</v>
      </c>
      <c r="F19558" s="125" t="s">
        <v>1236</v>
      </c>
      <c r="G19558" s="125" t="s">
        <v>1237</v>
      </c>
      <c r="AF19558" s="326"/>
    </row>
    <row r="19559" spans="1:32" x14ac:dyDescent="0.25">
      <c r="A19559" s="44" t="s">
        <v>11798</v>
      </c>
      <c r="B19559" s="44" t="s">
        <v>11297</v>
      </c>
      <c r="C19559" s="45">
        <v>240501</v>
      </c>
      <c r="D19559" s="45" t="s">
        <v>12340</v>
      </c>
      <c r="E19559" s="45" t="s">
        <v>11298</v>
      </c>
      <c r="AF19559" s="326"/>
    </row>
    <row r="19560" spans="1:32" x14ac:dyDescent="0.25">
      <c r="A19560" s="44" t="s">
        <v>10376</v>
      </c>
      <c r="B19560" s="92" t="s">
        <v>10390</v>
      </c>
      <c r="C19560" s="56" t="s">
        <v>10120</v>
      </c>
      <c r="D19560" s="146" t="s">
        <v>10389</v>
      </c>
      <c r="E19560" s="107">
        <v>45838</v>
      </c>
      <c r="F19560" s="93"/>
      <c r="G19560" s="93"/>
      <c r="H19560" s="93"/>
      <c r="I19560" s="99"/>
      <c r="J19560" s="99"/>
      <c r="K19560" s="99"/>
      <c r="L19560" s="44"/>
      <c r="M19560" s="44"/>
      <c r="N19560" s="99"/>
      <c r="O19560" s="99"/>
      <c r="P19560" s="99"/>
      <c r="Q19560" s="99"/>
      <c r="R19560" s="99"/>
      <c r="S19560" s="99"/>
      <c r="T19560" s="99"/>
      <c r="U19560" s="99"/>
      <c r="V19560" s="99"/>
      <c r="W19560" s="99"/>
      <c r="X19560" s="99"/>
      <c r="Y19560" s="99"/>
      <c r="Z19560" s="99"/>
      <c r="AF19560" s="326"/>
    </row>
    <row r="19561" spans="1:32" ht="14.4" x14ac:dyDescent="0.3">
      <c r="A19561" s="385" t="s">
        <v>947</v>
      </c>
      <c r="B19561" s="385" t="s">
        <v>210</v>
      </c>
      <c r="C19561" s="387" t="s">
        <v>4998</v>
      </c>
      <c r="D19561" s="93" t="s">
        <v>5007</v>
      </c>
      <c r="E19561" s="389" t="s">
        <v>10500</v>
      </c>
      <c r="AF19561" s="326"/>
    </row>
    <row r="19562" spans="1:32" x14ac:dyDescent="0.3">
      <c r="A19562" s="92" t="s">
        <v>947</v>
      </c>
      <c r="B19562" s="92" t="s">
        <v>210</v>
      </c>
      <c r="C19562" s="349" t="s">
        <v>4998</v>
      </c>
      <c r="D19562" s="349" t="s">
        <v>14041</v>
      </c>
      <c r="E19562" s="351">
        <v>47118</v>
      </c>
      <c r="F19562" s="93"/>
      <c r="G19562" s="93"/>
      <c r="H19562" s="93"/>
      <c r="I19562" s="99"/>
      <c r="J19562" s="99"/>
      <c r="K19562" s="99"/>
      <c r="L19562" s="99"/>
      <c r="M19562" s="99"/>
      <c r="N19562" s="99"/>
      <c r="O19562" s="99"/>
      <c r="P19562" s="99"/>
      <c r="Q19562" s="99"/>
      <c r="R19562" s="99"/>
      <c r="S19562" s="99"/>
      <c r="T19562" s="99"/>
      <c r="U19562" s="99"/>
      <c r="V19562" s="99"/>
      <c r="W19562" s="99"/>
      <c r="X19562" s="99"/>
      <c r="Y19562" s="99"/>
      <c r="Z19562" s="99"/>
      <c r="AF19562" s="326"/>
    </row>
    <row r="19563" spans="1:32" x14ac:dyDescent="0.25">
      <c r="A19563" s="44" t="s">
        <v>15847</v>
      </c>
      <c r="B19563" s="44" t="s">
        <v>154</v>
      </c>
      <c r="C19563" s="45" t="s">
        <v>15848</v>
      </c>
      <c r="D19563" s="46" t="s">
        <v>13037</v>
      </c>
      <c r="E19563" s="46">
        <v>46218</v>
      </c>
      <c r="AF19563" s="326"/>
    </row>
    <row r="19564" spans="1:32" x14ac:dyDescent="0.3">
      <c r="A19564" s="372" t="s">
        <v>16860</v>
      </c>
      <c r="B19564" s="372" t="s">
        <v>16875</v>
      </c>
      <c r="C19564" s="125" t="s">
        <v>16876</v>
      </c>
      <c r="D19564" s="32" t="s">
        <v>20621</v>
      </c>
      <c r="E19564" s="125" t="s">
        <v>16883</v>
      </c>
      <c r="F19564" s="125" t="s">
        <v>1237</v>
      </c>
      <c r="G19564" s="125" t="s">
        <v>1237</v>
      </c>
      <c r="AF19564" s="326"/>
    </row>
    <row r="19565" spans="1:32" x14ac:dyDescent="0.25">
      <c r="A19565" s="44" t="s">
        <v>17355</v>
      </c>
      <c r="B19565" s="44" t="s">
        <v>5519</v>
      </c>
      <c r="C19565" s="45">
        <v>250302</v>
      </c>
      <c r="D19565" s="45" t="s">
        <v>12340</v>
      </c>
      <c r="E19565" s="45" t="s">
        <v>5580</v>
      </c>
      <c r="AF19565" s="326"/>
    </row>
    <row r="19566" spans="1:32" x14ac:dyDescent="0.25">
      <c r="A19566" s="44" t="s">
        <v>19987</v>
      </c>
      <c r="B19566" s="44" t="s">
        <v>10020</v>
      </c>
      <c r="C19566" s="45">
        <v>24010401</v>
      </c>
      <c r="D19566" s="45" t="s">
        <v>12340</v>
      </c>
      <c r="E19566" s="45" t="s">
        <v>10021</v>
      </c>
      <c r="AF19566" s="326"/>
    </row>
    <row r="19567" spans="1:32" x14ac:dyDescent="0.3">
      <c r="A19567" s="385" t="s">
        <v>18575</v>
      </c>
      <c r="B19567" s="385" t="s">
        <v>1339</v>
      </c>
      <c r="C19567" s="387">
        <v>24027</v>
      </c>
      <c r="D19567" s="93" t="s">
        <v>5007</v>
      </c>
      <c r="E19567" s="388">
        <v>46507</v>
      </c>
      <c r="AF19567" s="326"/>
    </row>
    <row r="19568" spans="1:32" x14ac:dyDescent="0.25">
      <c r="A19568" s="44" t="s">
        <v>19988</v>
      </c>
      <c r="B19568" s="44" t="s">
        <v>980</v>
      </c>
      <c r="C19568" s="45">
        <v>260103</v>
      </c>
      <c r="D19568" s="45" t="s">
        <v>12340</v>
      </c>
      <c r="E19568" s="45" t="s">
        <v>8976</v>
      </c>
      <c r="AF19568" s="326"/>
    </row>
    <row r="19569" spans="1:32" x14ac:dyDescent="0.3">
      <c r="A19569" s="372" t="s">
        <v>8435</v>
      </c>
      <c r="B19569" s="372" t="s">
        <v>2787</v>
      </c>
      <c r="C19569" s="125" t="s">
        <v>8393</v>
      </c>
      <c r="D19569" s="32" t="s">
        <v>20621</v>
      </c>
      <c r="E19569" s="125" t="s">
        <v>4471</v>
      </c>
      <c r="F19569" s="125" t="s">
        <v>1236</v>
      </c>
      <c r="G19569" s="125" t="s">
        <v>1237</v>
      </c>
      <c r="AF19569" s="326"/>
    </row>
    <row r="19570" spans="1:32" x14ac:dyDescent="0.25">
      <c r="A19570" s="44" t="s">
        <v>17356</v>
      </c>
      <c r="B19570" s="44" t="s">
        <v>210</v>
      </c>
      <c r="C19570" s="45">
        <v>241001</v>
      </c>
      <c r="D19570" s="45" t="s">
        <v>12340</v>
      </c>
      <c r="E19570" s="45" t="s">
        <v>5650</v>
      </c>
      <c r="AF19570" s="326"/>
    </row>
    <row r="19571" spans="1:32" x14ac:dyDescent="0.25">
      <c r="A19571" s="44" t="s">
        <v>14561</v>
      </c>
      <c r="B19571" s="44" t="s">
        <v>20343</v>
      </c>
      <c r="C19571" s="45" t="s">
        <v>14521</v>
      </c>
      <c r="D19571" s="32" t="s">
        <v>12570</v>
      </c>
      <c r="E19571" s="46">
        <v>46387</v>
      </c>
      <c r="AF19571" s="326"/>
    </row>
    <row r="19572" spans="1:32" x14ac:dyDescent="0.25">
      <c r="A19572" s="44" t="s">
        <v>5763</v>
      </c>
      <c r="B19572" s="44" t="s">
        <v>16911</v>
      </c>
      <c r="C19572" s="45">
        <v>250902</v>
      </c>
      <c r="D19572" s="45" t="s">
        <v>12340</v>
      </c>
      <c r="E19572" s="45" t="s">
        <v>5246</v>
      </c>
      <c r="AF19572" s="326"/>
    </row>
    <row r="19573" spans="1:32" x14ac:dyDescent="0.3">
      <c r="A19573" s="372" t="s">
        <v>8436</v>
      </c>
      <c r="B19573" s="372" t="s">
        <v>7356</v>
      </c>
      <c r="C19573" s="125" t="s">
        <v>20261</v>
      </c>
      <c r="D19573" s="32" t="s">
        <v>20621</v>
      </c>
      <c r="E19573" s="125" t="s">
        <v>8976</v>
      </c>
      <c r="F19573" s="125" t="s">
        <v>1236</v>
      </c>
      <c r="G19573" s="125" t="s">
        <v>1237</v>
      </c>
      <c r="AF19573" s="326"/>
    </row>
    <row r="19574" spans="1:32" x14ac:dyDescent="0.25">
      <c r="A19574" s="44" t="s">
        <v>10551</v>
      </c>
      <c r="B19574" s="44" t="s">
        <v>12954</v>
      </c>
      <c r="C19574" s="45" t="s">
        <v>12955</v>
      </c>
      <c r="D19574" s="45" t="s">
        <v>12177</v>
      </c>
      <c r="E19574" s="45" t="s">
        <v>5239</v>
      </c>
      <c r="F19574" s="93"/>
      <c r="G19574" s="93"/>
      <c r="H19574" s="93"/>
      <c r="I19574" s="99"/>
      <c r="J19574" s="99"/>
      <c r="K19574" s="99"/>
      <c r="L19574" s="99"/>
      <c r="M19574" s="99"/>
      <c r="N19574" s="99"/>
      <c r="O19574" s="99"/>
      <c r="P19574" s="99"/>
      <c r="Q19574" s="99"/>
      <c r="R19574" s="99"/>
      <c r="S19574" s="99"/>
      <c r="T19574" s="99"/>
      <c r="U19574" s="99"/>
      <c r="V19574" s="99"/>
      <c r="W19574" s="99"/>
      <c r="X19574" s="99"/>
      <c r="Y19574" s="99"/>
      <c r="Z19574" s="99"/>
      <c r="AF19574" s="326"/>
    </row>
    <row r="19575" spans="1:32" x14ac:dyDescent="0.25">
      <c r="A19575" s="44" t="s">
        <v>10551</v>
      </c>
      <c r="B19575" s="44" t="s">
        <v>12954</v>
      </c>
      <c r="C19575" s="45" t="s">
        <v>12955</v>
      </c>
      <c r="D19575" s="93" t="s">
        <v>18817</v>
      </c>
      <c r="E19575" s="45" t="s">
        <v>5239</v>
      </c>
      <c r="F19575" s="379"/>
      <c r="G19575" s="379"/>
      <c r="H19575" s="379"/>
      <c r="I19575" s="380"/>
      <c r="J19575" s="380"/>
      <c r="K19575" s="380"/>
      <c r="L19575" s="380"/>
      <c r="M19575" s="380"/>
      <c r="N19575" s="380"/>
      <c r="O19575" s="380"/>
      <c r="P19575" s="380"/>
      <c r="Q19575" s="380"/>
      <c r="R19575" s="380"/>
      <c r="S19575" s="380"/>
      <c r="T19575" s="380"/>
      <c r="U19575" s="380"/>
      <c r="V19575" s="380"/>
      <c r="W19575" s="380"/>
      <c r="X19575" s="380"/>
      <c r="Y19575" s="380"/>
      <c r="Z19575" s="380"/>
      <c r="AA19575" s="380"/>
      <c r="AF19575" s="326"/>
    </row>
    <row r="19576" spans="1:32" x14ac:dyDescent="0.25">
      <c r="A19576" s="44" t="s">
        <v>15030</v>
      </c>
      <c r="B19576" s="44" t="s">
        <v>16462</v>
      </c>
      <c r="C19576" s="45" t="s">
        <v>10627</v>
      </c>
      <c r="D19576" s="93" t="s">
        <v>3876</v>
      </c>
      <c r="E19576" s="359">
        <f>DATE(2028,5,13)</f>
        <v>46886</v>
      </c>
      <c r="F19576" s="93"/>
      <c r="G19576" s="93"/>
      <c r="H19576" s="93"/>
      <c r="I19576" s="99"/>
      <c r="J19576" s="99"/>
      <c r="K19576" s="99"/>
      <c r="L19576" s="99"/>
      <c r="M19576" s="99"/>
      <c r="N19576" s="99"/>
      <c r="O19576" s="99"/>
      <c r="P19576" s="99"/>
      <c r="Q19576" s="99"/>
      <c r="R19576" s="99"/>
      <c r="S19576" s="99"/>
      <c r="T19576" s="99"/>
      <c r="U19576" s="99"/>
      <c r="V19576" s="99"/>
      <c r="W19576" s="99"/>
      <c r="X19576" s="99"/>
      <c r="Y19576" s="99"/>
      <c r="Z19576" s="99"/>
      <c r="AF19576" s="326"/>
    </row>
    <row r="19577" spans="1:32" x14ac:dyDescent="0.25">
      <c r="A19577" s="86" t="s">
        <v>17444</v>
      </c>
      <c r="B19577" s="44" t="s">
        <v>17386</v>
      </c>
      <c r="C19577" s="45">
        <v>8.26</v>
      </c>
      <c r="D19577" s="45" t="s">
        <v>13565</v>
      </c>
      <c r="E19577" s="46">
        <v>47787</v>
      </c>
      <c r="F19577" s="45"/>
      <c r="G19577" s="93"/>
      <c r="H19577" s="93"/>
      <c r="I19577" s="99"/>
      <c r="J19577" s="99"/>
      <c r="K19577" s="99"/>
      <c r="L19577" s="99"/>
      <c r="M19577" s="99"/>
      <c r="N19577" s="99"/>
      <c r="O19577" s="99"/>
      <c r="P19577" s="99"/>
      <c r="Q19577" s="99"/>
      <c r="R19577" s="99"/>
      <c r="S19577" s="99"/>
      <c r="T19577" s="99"/>
      <c r="U19577" s="99"/>
      <c r="V19577" s="99"/>
      <c r="W19577" s="99"/>
      <c r="X19577" s="99"/>
      <c r="Y19577" s="99"/>
      <c r="Z19577" s="99"/>
      <c r="AF19577" s="326"/>
    </row>
    <row r="19578" spans="1:32" x14ac:dyDescent="0.25">
      <c r="A19578" s="44" t="s">
        <v>10438</v>
      </c>
      <c r="B19578" s="44" t="s">
        <v>20342</v>
      </c>
      <c r="C19578" s="45" t="s">
        <v>10493</v>
      </c>
      <c r="D19578" s="32" t="s">
        <v>12570</v>
      </c>
      <c r="E19578" s="46">
        <v>46387</v>
      </c>
      <c r="AF19578" s="326"/>
    </row>
    <row r="19579" spans="1:32" x14ac:dyDescent="0.25">
      <c r="A19579" s="44" t="s">
        <v>10079</v>
      </c>
      <c r="B19579" s="44" t="s">
        <v>3275</v>
      </c>
      <c r="C19579" s="45">
        <v>210101</v>
      </c>
      <c r="D19579" s="45" t="s">
        <v>12340</v>
      </c>
      <c r="E19579" s="45" t="s">
        <v>3276</v>
      </c>
      <c r="AF19579" s="326"/>
    </row>
    <row r="19580" spans="1:32" x14ac:dyDescent="0.25">
      <c r="A19580" s="44" t="s">
        <v>11799</v>
      </c>
      <c r="B19580" s="44" t="s">
        <v>3298</v>
      </c>
      <c r="C19580" s="45">
        <v>24010402</v>
      </c>
      <c r="D19580" s="45" t="s">
        <v>12340</v>
      </c>
      <c r="E19580" s="45" t="s">
        <v>10021</v>
      </c>
      <c r="AF19580" s="326"/>
    </row>
    <row r="19581" spans="1:32" x14ac:dyDescent="0.25">
      <c r="A19581" s="44" t="s">
        <v>11799</v>
      </c>
      <c r="B19581" s="44" t="s">
        <v>10020</v>
      </c>
      <c r="C19581" s="45">
        <v>24010401</v>
      </c>
      <c r="D19581" s="45" t="s">
        <v>12340</v>
      </c>
      <c r="E19581" s="45" t="s">
        <v>10021</v>
      </c>
      <c r="AF19581" s="326"/>
    </row>
    <row r="19582" spans="1:32" x14ac:dyDescent="0.25">
      <c r="A19582" s="44" t="s">
        <v>19989</v>
      </c>
      <c r="B19582" s="44" t="s">
        <v>18988</v>
      </c>
      <c r="C19582" s="45">
        <v>240901</v>
      </c>
      <c r="D19582" s="45" t="s">
        <v>12340</v>
      </c>
      <c r="E19582" s="45" t="s">
        <v>5075</v>
      </c>
      <c r="AF19582" s="326"/>
    </row>
    <row r="19583" spans="1:32" x14ac:dyDescent="0.25">
      <c r="A19583" s="44" t="s">
        <v>19989</v>
      </c>
      <c r="B19583" s="44" t="s">
        <v>19161</v>
      </c>
      <c r="C19583" s="45">
        <v>240902</v>
      </c>
      <c r="D19583" s="45" t="s">
        <v>12340</v>
      </c>
      <c r="E19583" s="45" t="s">
        <v>5075</v>
      </c>
      <c r="AF19583" s="326"/>
    </row>
    <row r="19584" spans="1:32" x14ac:dyDescent="0.25">
      <c r="A19584" s="44" t="s">
        <v>19990</v>
      </c>
      <c r="B19584" s="44" t="s">
        <v>18854</v>
      </c>
      <c r="C19584" s="45">
        <v>25100201</v>
      </c>
      <c r="D19584" s="45" t="s">
        <v>12340</v>
      </c>
      <c r="E19584" s="45" t="s">
        <v>12119</v>
      </c>
      <c r="AF19584" s="326"/>
    </row>
    <row r="19585" spans="1:32" x14ac:dyDescent="0.25">
      <c r="A19585" s="44" t="s">
        <v>17357</v>
      </c>
      <c r="B19585" s="44" t="s">
        <v>10031</v>
      </c>
      <c r="C19585" s="45">
        <v>240101</v>
      </c>
      <c r="D19585" s="45" t="s">
        <v>12340</v>
      </c>
      <c r="E19585" s="45" t="s">
        <v>10032</v>
      </c>
      <c r="AF19585" s="326"/>
    </row>
    <row r="19586" spans="1:32" x14ac:dyDescent="0.25">
      <c r="A19586" s="44" t="s">
        <v>17797</v>
      </c>
      <c r="B19586" s="44" t="s">
        <v>17674</v>
      </c>
      <c r="C19586" s="45" t="s">
        <v>17798</v>
      </c>
      <c r="D19586" s="46" t="s">
        <v>13037</v>
      </c>
      <c r="E19586" s="46">
        <v>46274</v>
      </c>
      <c r="AF19586" s="326"/>
    </row>
    <row r="19587" spans="1:32" x14ac:dyDescent="0.3">
      <c r="A19587" s="372" t="s">
        <v>16861</v>
      </c>
      <c r="B19587" s="372" t="s">
        <v>1211</v>
      </c>
      <c r="C19587" s="125" t="s">
        <v>16878</v>
      </c>
      <c r="D19587" s="32" t="s">
        <v>20621</v>
      </c>
      <c r="E19587" s="125" t="s">
        <v>10638</v>
      </c>
      <c r="F19587" s="125" t="s">
        <v>1236</v>
      </c>
      <c r="G19587" s="125" t="s">
        <v>1237</v>
      </c>
      <c r="AF19587" s="326"/>
    </row>
    <row r="19588" spans="1:32" x14ac:dyDescent="0.25">
      <c r="A19588" s="99" t="s">
        <v>7878</v>
      </c>
      <c r="B19588" s="44" t="s">
        <v>6682</v>
      </c>
      <c r="C19588" s="45" t="s">
        <v>6683</v>
      </c>
      <c r="D19588" s="45" t="s">
        <v>1250</v>
      </c>
      <c r="E19588" s="46">
        <v>46439</v>
      </c>
      <c r="F19588" s="93"/>
      <c r="G19588" s="93"/>
      <c r="H19588" s="93"/>
      <c r="I19588" s="99"/>
      <c r="J19588" s="99"/>
      <c r="K19588" s="99"/>
      <c r="L19588" s="44"/>
      <c r="M19588" s="44"/>
      <c r="N19588" s="99"/>
      <c r="O19588" s="99"/>
      <c r="P19588" s="99"/>
      <c r="Q19588" s="99"/>
      <c r="R19588" s="99"/>
      <c r="S19588" s="99"/>
      <c r="T19588" s="99"/>
      <c r="U19588" s="99"/>
      <c r="V19588" s="99"/>
      <c r="W19588" s="99"/>
      <c r="X19588" s="99"/>
      <c r="Y19588" s="99"/>
      <c r="Z19588" s="99"/>
      <c r="AF19588" s="326"/>
    </row>
    <row r="19589" spans="1:32" x14ac:dyDescent="0.25">
      <c r="A19589" s="44" t="s">
        <v>7952</v>
      </c>
      <c r="B19589" s="44" t="s">
        <v>5286</v>
      </c>
      <c r="C19589" s="45" t="s">
        <v>5330</v>
      </c>
      <c r="D19589" s="45" t="s">
        <v>12177</v>
      </c>
      <c r="E19589" s="45" t="s">
        <v>2628</v>
      </c>
      <c r="F19589" s="93"/>
      <c r="G19589" s="93"/>
      <c r="H19589" s="93"/>
      <c r="I19589" s="99"/>
      <c r="J19589" s="99"/>
      <c r="K19589" s="99"/>
      <c r="L19589" s="99"/>
      <c r="M19589" s="99"/>
      <c r="N19589" s="99"/>
      <c r="O19589" s="99"/>
      <c r="P19589" s="99"/>
      <c r="Q19589" s="99"/>
      <c r="R19589" s="99"/>
      <c r="S19589" s="99"/>
      <c r="T19589" s="99"/>
      <c r="U19589" s="99"/>
      <c r="V19589" s="99"/>
      <c r="W19589" s="99"/>
      <c r="X19589" s="99"/>
      <c r="Y19589" s="99"/>
      <c r="Z19589" s="99"/>
      <c r="AF19589" s="326"/>
    </row>
    <row r="19590" spans="1:32" x14ac:dyDescent="0.25">
      <c r="A19590" s="44" t="s">
        <v>7952</v>
      </c>
      <c r="B19590" s="44" t="s">
        <v>5286</v>
      </c>
      <c r="C19590" s="45" t="s">
        <v>5330</v>
      </c>
      <c r="D19590" s="93" t="s">
        <v>18817</v>
      </c>
      <c r="E19590" s="45" t="s">
        <v>2628</v>
      </c>
      <c r="F19590" s="379"/>
      <c r="G19590" s="379"/>
      <c r="H19590" s="379"/>
      <c r="I19590" s="380"/>
      <c r="J19590" s="380"/>
      <c r="K19590" s="380"/>
      <c r="L19590" s="380"/>
      <c r="M19590" s="380"/>
      <c r="N19590" s="380"/>
      <c r="O19590" s="380"/>
      <c r="P19590" s="380"/>
      <c r="Q19590" s="380"/>
      <c r="R19590" s="380"/>
      <c r="S19590" s="380"/>
      <c r="T19590" s="380"/>
      <c r="U19590" s="380"/>
      <c r="V19590" s="380"/>
      <c r="W19590" s="380"/>
      <c r="X19590" s="380"/>
      <c r="Y19590" s="380"/>
      <c r="Z19590" s="380"/>
      <c r="AA19590" s="380"/>
      <c r="AF19590" s="326"/>
    </row>
    <row r="19591" spans="1:32" x14ac:dyDescent="0.25">
      <c r="A19591" s="44" t="s">
        <v>7952</v>
      </c>
      <c r="B19591" s="44" t="s">
        <v>5286</v>
      </c>
      <c r="C19591" s="45" t="s">
        <v>5330</v>
      </c>
      <c r="D19591" s="45" t="s">
        <v>10697</v>
      </c>
      <c r="E19591" s="45" t="s">
        <v>4354</v>
      </c>
      <c r="F19591" s="93"/>
      <c r="G19591" s="93"/>
      <c r="H19591" s="93"/>
      <c r="I19591" s="99"/>
      <c r="J19591" s="99"/>
      <c r="K19591" s="99"/>
      <c r="L19591" s="44"/>
      <c r="M19591" s="44"/>
      <c r="N19591" s="99"/>
      <c r="O19591" s="99"/>
      <c r="P19591" s="99"/>
      <c r="Q19591" s="99"/>
      <c r="R19591" s="99"/>
      <c r="S19591" s="99"/>
      <c r="T19591" s="99"/>
      <c r="U19591" s="99"/>
      <c r="V19591" s="99"/>
      <c r="W19591" s="99"/>
      <c r="X19591" s="99"/>
      <c r="Y19591" s="99"/>
      <c r="Z19591" s="99"/>
      <c r="AF19591" s="326"/>
    </row>
    <row r="19592" spans="1:32" x14ac:dyDescent="0.25">
      <c r="A19592" s="256" t="s">
        <v>9224</v>
      </c>
      <c r="B19592" s="67" t="s">
        <v>5906</v>
      </c>
      <c r="C19592" s="77" t="s">
        <v>9299</v>
      </c>
      <c r="D19592" s="93" t="s">
        <v>5891</v>
      </c>
      <c r="E19592" s="55">
        <v>46935</v>
      </c>
      <c r="F19592" s="93"/>
      <c r="G19592" s="93"/>
      <c r="H19592" s="93"/>
      <c r="I19592" s="99"/>
      <c r="J19592" s="99"/>
      <c r="K19592" s="99"/>
      <c r="L19592" s="99"/>
      <c r="M19592" s="99"/>
      <c r="N19592" s="99"/>
      <c r="O19592" s="99"/>
      <c r="P19592" s="99"/>
      <c r="Q19592" s="99"/>
      <c r="R19592" s="99"/>
      <c r="S19592" s="99"/>
      <c r="T19592" s="99"/>
      <c r="U19592" s="99"/>
      <c r="V19592" s="99"/>
      <c r="W19592" s="99"/>
      <c r="X19592" s="99"/>
      <c r="Y19592" s="99"/>
      <c r="Z19592" s="99"/>
      <c r="AF19592" s="326"/>
    </row>
    <row r="19593" spans="1:32" x14ac:dyDescent="0.3">
      <c r="A19593" s="372" t="s">
        <v>9224</v>
      </c>
      <c r="B19593" s="372" t="s">
        <v>1204</v>
      </c>
      <c r="C19593" s="125" t="s">
        <v>14352</v>
      </c>
      <c r="D19593" s="32" t="s">
        <v>20621</v>
      </c>
      <c r="E19593" s="125" t="s">
        <v>13567</v>
      </c>
      <c r="F19593" s="125" t="s">
        <v>1236</v>
      </c>
      <c r="G19593" s="125" t="s">
        <v>1237</v>
      </c>
      <c r="AF19593" s="326"/>
    </row>
    <row r="19594" spans="1:32" x14ac:dyDescent="0.25">
      <c r="A19594" s="44" t="s">
        <v>19991</v>
      </c>
      <c r="B19594" s="44" t="s">
        <v>3598</v>
      </c>
      <c r="C19594" s="45">
        <v>230301</v>
      </c>
      <c r="D19594" s="45" t="s">
        <v>12340</v>
      </c>
      <c r="E19594" s="45" t="s">
        <v>5580</v>
      </c>
      <c r="AF19594" s="326"/>
    </row>
    <row r="19595" spans="1:32" x14ac:dyDescent="0.25">
      <c r="A19595" s="368" t="s">
        <v>15348</v>
      </c>
      <c r="B19595" s="256" t="s">
        <v>5912</v>
      </c>
      <c r="C19595" s="53" t="s">
        <v>15459</v>
      </c>
      <c r="D19595" s="93" t="s">
        <v>5891</v>
      </c>
      <c r="E19595" s="257">
        <v>47352</v>
      </c>
      <c r="F19595" s="93"/>
      <c r="G19595" s="93"/>
      <c r="H19595" s="93"/>
      <c r="I19595" s="99"/>
      <c r="J19595" s="99"/>
      <c r="K19595" s="99"/>
      <c r="L19595" s="99"/>
      <c r="M19595" s="99"/>
      <c r="N19595" s="99"/>
      <c r="O19595" s="99"/>
      <c r="P19595" s="99"/>
      <c r="Q19595" s="99"/>
      <c r="R19595" s="99"/>
      <c r="S19595" s="99"/>
      <c r="T19595" s="99"/>
      <c r="U19595" s="99"/>
      <c r="V19595" s="99"/>
      <c r="W19595" s="99"/>
      <c r="X19595" s="99"/>
      <c r="Y19595" s="99"/>
      <c r="Z19595" s="99"/>
      <c r="AF19595" s="326"/>
    </row>
    <row r="19596" spans="1:32" x14ac:dyDescent="0.25">
      <c r="A19596" s="44" t="s">
        <v>7346</v>
      </c>
      <c r="B19596" s="44" t="s">
        <v>20364</v>
      </c>
      <c r="C19596" s="45" t="s">
        <v>7329</v>
      </c>
      <c r="D19596" s="32" t="s">
        <v>12570</v>
      </c>
      <c r="E19596" s="46">
        <v>46507</v>
      </c>
      <c r="AF19596" s="326"/>
    </row>
    <row r="19597" spans="1:32" x14ac:dyDescent="0.25">
      <c r="A19597" s="44" t="s">
        <v>9792</v>
      </c>
      <c r="B19597" s="44" t="s">
        <v>15871</v>
      </c>
      <c r="C19597" s="45" t="s">
        <v>10001</v>
      </c>
      <c r="D19597" s="93" t="s">
        <v>3876</v>
      </c>
      <c r="E19597" s="359">
        <f>DATE(2027,5,30)</f>
        <v>46537</v>
      </c>
      <c r="F19597" s="93"/>
      <c r="G19597" s="93"/>
      <c r="H19597" s="93"/>
      <c r="I19597" s="99"/>
      <c r="J19597" s="99"/>
      <c r="K19597" s="99"/>
      <c r="L19597" s="99"/>
      <c r="M19597" s="99"/>
      <c r="N19597" s="99"/>
      <c r="O19597" s="99"/>
      <c r="P19597" s="99"/>
      <c r="Q19597" s="99"/>
      <c r="R19597" s="99"/>
      <c r="S19597" s="99"/>
      <c r="T19597" s="99"/>
      <c r="U19597" s="99"/>
      <c r="V19597" s="99"/>
      <c r="W19597" s="99"/>
      <c r="X19597" s="99"/>
      <c r="Y19597" s="99"/>
      <c r="Z19597" s="99"/>
      <c r="AF19597" s="326"/>
    </row>
    <row r="19598" spans="1:32" x14ac:dyDescent="0.25">
      <c r="A19598" s="44" t="s">
        <v>4569</v>
      </c>
      <c r="B19598" s="44" t="s">
        <v>5447</v>
      </c>
      <c r="C19598" s="45">
        <v>250802</v>
      </c>
      <c r="D19598" s="45" t="s">
        <v>12340</v>
      </c>
      <c r="E19598" s="45" t="s">
        <v>10682</v>
      </c>
      <c r="AF19598" s="326"/>
    </row>
    <row r="19599" spans="1:32" x14ac:dyDescent="0.3">
      <c r="A19599" s="372" t="s">
        <v>12538</v>
      </c>
      <c r="B19599" s="372" t="s">
        <v>12348</v>
      </c>
      <c r="C19599" s="125" t="s">
        <v>12188</v>
      </c>
      <c r="D19599" s="32" t="s">
        <v>20621</v>
      </c>
      <c r="E19599" s="125" t="s">
        <v>5239</v>
      </c>
      <c r="F19599" s="125" t="s">
        <v>1236</v>
      </c>
      <c r="G19599" s="125" t="s">
        <v>1237</v>
      </c>
      <c r="AF19599" s="326"/>
    </row>
    <row r="19600" spans="1:32" x14ac:dyDescent="0.25">
      <c r="A19600" s="44" t="s">
        <v>13533</v>
      </c>
      <c r="B19600" s="44" t="s">
        <v>13107</v>
      </c>
      <c r="C19600" s="45">
        <v>9.24</v>
      </c>
      <c r="D19600" s="45" t="s">
        <v>13565</v>
      </c>
      <c r="E19600" s="46">
        <v>47299</v>
      </c>
      <c r="F19600" s="45"/>
      <c r="G19600" s="93"/>
      <c r="H19600" s="93"/>
      <c r="I19600" s="99"/>
      <c r="J19600" s="99"/>
      <c r="K19600" s="99"/>
      <c r="L19600" s="99"/>
      <c r="M19600" s="99"/>
      <c r="N19600" s="99"/>
      <c r="O19600" s="99"/>
      <c r="P19600" s="99"/>
      <c r="Q19600" s="99"/>
      <c r="R19600" s="99"/>
      <c r="S19600" s="99"/>
      <c r="T19600" s="99"/>
      <c r="U19600" s="99"/>
      <c r="V19600" s="99"/>
      <c r="W19600" s="99"/>
      <c r="X19600" s="99"/>
      <c r="Y19600" s="99"/>
      <c r="Z19600" s="99"/>
      <c r="AF19600" s="326"/>
    </row>
    <row r="19601" spans="1:32" x14ac:dyDescent="0.25">
      <c r="A19601" s="44" t="s">
        <v>13533</v>
      </c>
      <c r="B19601" s="44" t="s">
        <v>13186</v>
      </c>
      <c r="C19601" s="45">
        <v>10.24</v>
      </c>
      <c r="D19601" s="45" t="s">
        <v>13565</v>
      </c>
      <c r="E19601" s="46">
        <v>47299</v>
      </c>
      <c r="F19601" s="45"/>
      <c r="G19601" s="93"/>
      <c r="H19601" s="93"/>
      <c r="I19601" s="99"/>
      <c r="J19601" s="99"/>
      <c r="K19601" s="99"/>
      <c r="L19601" s="99"/>
      <c r="M19601" s="99"/>
      <c r="N19601" s="99"/>
      <c r="O19601" s="99"/>
      <c r="P19601" s="99"/>
      <c r="Q19601" s="99"/>
      <c r="R19601" s="99"/>
      <c r="S19601" s="99"/>
      <c r="T19601" s="99"/>
      <c r="U19601" s="99"/>
      <c r="V19601" s="99"/>
      <c r="W19601" s="99"/>
      <c r="X19601" s="99"/>
      <c r="Y19601" s="99"/>
      <c r="Z19601" s="99"/>
      <c r="AF19601" s="326"/>
    </row>
    <row r="19602" spans="1:32" x14ac:dyDescent="0.25">
      <c r="A19602" s="44" t="s">
        <v>13533</v>
      </c>
      <c r="B19602" s="44" t="s">
        <v>13117</v>
      </c>
      <c r="C19602" s="45">
        <v>11.24</v>
      </c>
      <c r="D19602" s="45" t="s">
        <v>13565</v>
      </c>
      <c r="E19602" s="46">
        <v>47299</v>
      </c>
      <c r="F19602" s="45"/>
      <c r="G19602" s="93"/>
      <c r="H19602" s="93"/>
      <c r="I19602" s="99"/>
      <c r="J19602" s="99"/>
      <c r="K19602" s="99"/>
      <c r="L19602" s="99"/>
      <c r="M19602" s="99"/>
      <c r="N19602" s="99"/>
      <c r="O19602" s="99"/>
      <c r="P19602" s="99"/>
      <c r="Q19602" s="99"/>
      <c r="R19602" s="99"/>
      <c r="S19602" s="99"/>
      <c r="T19602" s="99"/>
      <c r="U19602" s="99"/>
      <c r="V19602" s="99"/>
      <c r="W19602" s="99"/>
      <c r="X19602" s="99"/>
      <c r="Y19602" s="99"/>
      <c r="Z19602" s="99"/>
      <c r="AF19602" s="326"/>
    </row>
    <row r="19603" spans="1:32" x14ac:dyDescent="0.25">
      <c r="A19603" s="44" t="s">
        <v>13533</v>
      </c>
      <c r="B19603" s="44" t="s">
        <v>13110</v>
      </c>
      <c r="C19603" s="45">
        <v>12.24</v>
      </c>
      <c r="D19603" s="45" t="s">
        <v>13565</v>
      </c>
      <c r="E19603" s="46">
        <v>47299</v>
      </c>
      <c r="F19603" s="45"/>
      <c r="G19603" s="93"/>
      <c r="H19603" s="93"/>
      <c r="I19603" s="99"/>
      <c r="J19603" s="99"/>
      <c r="K19603" s="99"/>
      <c r="L19603" s="99"/>
      <c r="M19603" s="99"/>
      <c r="N19603" s="99"/>
      <c r="O19603" s="99"/>
      <c r="P19603" s="99"/>
      <c r="Q19603" s="99"/>
      <c r="R19603" s="99"/>
      <c r="S19603" s="99"/>
      <c r="T19603" s="99"/>
      <c r="U19603" s="99"/>
      <c r="V19603" s="99"/>
      <c r="W19603" s="99"/>
      <c r="X19603" s="99"/>
      <c r="Y19603" s="99"/>
      <c r="Z19603" s="99"/>
      <c r="AF19603" s="326"/>
    </row>
    <row r="19604" spans="1:32" x14ac:dyDescent="0.25">
      <c r="A19604" s="44" t="s">
        <v>13533</v>
      </c>
      <c r="B19604" s="44" t="s">
        <v>13144</v>
      </c>
      <c r="C19604" s="45">
        <v>17.239999999999998</v>
      </c>
      <c r="D19604" s="45" t="s">
        <v>13565</v>
      </c>
      <c r="E19604" s="46">
        <v>47299</v>
      </c>
      <c r="F19604" s="45"/>
      <c r="G19604" s="93"/>
      <c r="H19604" s="93"/>
      <c r="I19604" s="99"/>
      <c r="J19604" s="99"/>
      <c r="K19604" s="99"/>
      <c r="L19604" s="99"/>
      <c r="M19604" s="99"/>
      <c r="N19604" s="99"/>
      <c r="O19604" s="99"/>
      <c r="P19604" s="99"/>
      <c r="Q19604" s="99"/>
      <c r="R19604" s="99"/>
      <c r="S19604" s="99"/>
      <c r="T19604" s="99"/>
      <c r="U19604" s="99"/>
      <c r="V19604" s="99"/>
      <c r="W19604" s="99"/>
      <c r="X19604" s="99"/>
      <c r="Y19604" s="99"/>
      <c r="Z19604" s="99"/>
      <c r="AF19604" s="326"/>
    </row>
    <row r="19605" spans="1:32" x14ac:dyDescent="0.25">
      <c r="A19605" s="44" t="s">
        <v>13533</v>
      </c>
      <c r="B19605" s="44" t="s">
        <v>13188</v>
      </c>
      <c r="C19605" s="45">
        <v>35.24</v>
      </c>
      <c r="D19605" s="45" t="s">
        <v>13565</v>
      </c>
      <c r="E19605" s="46">
        <v>47299</v>
      </c>
      <c r="F19605" s="45"/>
      <c r="G19605" s="93"/>
      <c r="H19605" s="93"/>
      <c r="I19605" s="99"/>
      <c r="J19605" s="99"/>
      <c r="K19605" s="99"/>
      <c r="L19605" s="99"/>
      <c r="M19605" s="99"/>
      <c r="N19605" s="99"/>
      <c r="O19605" s="99"/>
      <c r="P19605" s="99"/>
      <c r="Q19605" s="99"/>
      <c r="R19605" s="99"/>
      <c r="S19605" s="99"/>
      <c r="T19605" s="99"/>
      <c r="U19605" s="99"/>
      <c r="V19605" s="99"/>
      <c r="W19605" s="99"/>
      <c r="X19605" s="99"/>
      <c r="Y19605" s="99"/>
      <c r="Z19605" s="99"/>
      <c r="AF19605" s="326"/>
    </row>
    <row r="19606" spans="1:32" x14ac:dyDescent="0.25">
      <c r="A19606" s="44" t="s">
        <v>13533</v>
      </c>
      <c r="B19606" s="44" t="s">
        <v>7117</v>
      </c>
      <c r="C19606" s="45">
        <v>260203</v>
      </c>
      <c r="D19606" s="45" t="s">
        <v>12340</v>
      </c>
      <c r="E19606" s="45" t="s">
        <v>10021</v>
      </c>
      <c r="AF19606" s="326"/>
    </row>
    <row r="19607" spans="1:32" x14ac:dyDescent="0.3">
      <c r="A19607" s="372" t="s">
        <v>12112</v>
      </c>
      <c r="B19607" s="372" t="s">
        <v>16724</v>
      </c>
      <c r="C19607" s="125" t="s">
        <v>14353</v>
      </c>
      <c r="D19607" s="32" t="s">
        <v>20621</v>
      </c>
      <c r="E19607" s="125" t="s">
        <v>13567</v>
      </c>
      <c r="F19607" s="125" t="s">
        <v>1236</v>
      </c>
      <c r="G19607" s="125" t="s">
        <v>1237</v>
      </c>
      <c r="AF19607" s="326"/>
    </row>
    <row r="19608" spans="1:32" x14ac:dyDescent="0.3">
      <c r="A19608" s="372" t="s">
        <v>12112</v>
      </c>
      <c r="B19608" s="372" t="s">
        <v>1660</v>
      </c>
      <c r="C19608" s="125" t="s">
        <v>14425</v>
      </c>
      <c r="D19608" s="32" t="s">
        <v>20621</v>
      </c>
      <c r="E19608" s="125" t="s">
        <v>12895</v>
      </c>
      <c r="F19608" s="125" t="s">
        <v>1236</v>
      </c>
      <c r="G19608" s="125" t="s">
        <v>1237</v>
      </c>
      <c r="AF19608" s="326"/>
    </row>
    <row r="19609" spans="1:32" x14ac:dyDescent="0.25">
      <c r="A19609" s="44" t="s">
        <v>8456</v>
      </c>
      <c r="B19609" s="92" t="s">
        <v>3574</v>
      </c>
      <c r="C19609" s="93" t="s">
        <v>8458</v>
      </c>
      <c r="D19609" s="93" t="s">
        <v>1250</v>
      </c>
      <c r="E19609" s="94">
        <v>46496</v>
      </c>
      <c r="F19609" s="93"/>
      <c r="G19609" s="93"/>
      <c r="H19609" s="93"/>
      <c r="I19609" s="99"/>
      <c r="J19609" s="99"/>
      <c r="K19609" s="99"/>
      <c r="L19609" s="44"/>
      <c r="M19609" s="99"/>
      <c r="N19609" s="99"/>
      <c r="O19609" s="99"/>
      <c r="P19609" s="99"/>
      <c r="Q19609" s="99"/>
      <c r="R19609" s="99"/>
      <c r="S19609" s="99"/>
      <c r="T19609" s="99"/>
      <c r="U19609" s="99"/>
      <c r="V19609" s="99"/>
      <c r="W19609" s="99"/>
      <c r="X19609" s="99"/>
      <c r="Y19609" s="99"/>
      <c r="Z19609" s="99"/>
      <c r="AF19609" s="326"/>
    </row>
    <row r="19610" spans="1:32" x14ac:dyDescent="0.25">
      <c r="A19610" s="102" t="s">
        <v>13097</v>
      </c>
      <c r="B19610" s="92" t="s">
        <v>3574</v>
      </c>
      <c r="C19610" s="93" t="s">
        <v>13105</v>
      </c>
      <c r="D19610" s="93" t="s">
        <v>1250</v>
      </c>
      <c r="E19610" s="94">
        <v>46496</v>
      </c>
      <c r="F19610" s="93"/>
      <c r="G19610" s="93"/>
      <c r="H19610" s="93"/>
      <c r="I19610" s="99"/>
      <c r="J19610" s="99"/>
      <c r="K19610" s="99"/>
      <c r="L19610" s="99"/>
      <c r="M19610" s="99"/>
      <c r="N19610" s="99"/>
      <c r="O19610" s="99"/>
      <c r="P19610" s="99"/>
      <c r="Q19610" s="99"/>
      <c r="R19610" s="99"/>
      <c r="S19610" s="99"/>
      <c r="T19610" s="99"/>
      <c r="U19610" s="99"/>
      <c r="V19610" s="99"/>
      <c r="W19610" s="99"/>
      <c r="X19610" s="99"/>
      <c r="Y19610" s="99"/>
      <c r="Z19610" s="99"/>
      <c r="AF19610" s="326"/>
    </row>
    <row r="19611" spans="1:32" x14ac:dyDescent="0.25">
      <c r="A19611" s="92" t="s">
        <v>11134</v>
      </c>
      <c r="B19611" s="92" t="s">
        <v>11136</v>
      </c>
      <c r="C19611" s="93" t="s">
        <v>11137</v>
      </c>
      <c r="D19611" s="93" t="s">
        <v>1250</v>
      </c>
      <c r="E19611" s="94">
        <v>46281</v>
      </c>
      <c r="F19611" s="93"/>
      <c r="G19611" s="93"/>
      <c r="H19611" s="93"/>
      <c r="I19611" s="99"/>
      <c r="J19611" s="99"/>
      <c r="K19611" s="99"/>
      <c r="L19611" s="44"/>
      <c r="M19611" s="99"/>
      <c r="N19611" s="99"/>
      <c r="O19611" s="99"/>
      <c r="P19611" s="99"/>
      <c r="Q19611" s="99"/>
      <c r="R19611" s="99"/>
      <c r="S19611" s="99"/>
      <c r="T19611" s="99"/>
      <c r="U19611" s="99"/>
      <c r="V19611" s="99"/>
      <c r="W19611" s="99"/>
      <c r="X19611" s="99"/>
      <c r="Y19611" s="99"/>
      <c r="Z19611" s="99"/>
      <c r="AA19611" s="380"/>
      <c r="AF19611" s="326"/>
    </row>
    <row r="19612" spans="1:32" x14ac:dyDescent="0.25">
      <c r="A19612" s="44" t="s">
        <v>11276</v>
      </c>
      <c r="B19612" s="44" t="s">
        <v>17385</v>
      </c>
      <c r="C19612" s="45">
        <v>44.26</v>
      </c>
      <c r="D19612" s="45" t="s">
        <v>13565</v>
      </c>
      <c r="E19612" s="46">
        <v>47787</v>
      </c>
      <c r="F19612" s="45"/>
      <c r="G19612" s="93"/>
      <c r="H19612" s="93"/>
      <c r="I19612" s="99"/>
      <c r="J19612" s="99"/>
      <c r="K19612" s="99"/>
      <c r="L19612" s="99"/>
      <c r="M19612" s="99"/>
      <c r="N19612" s="99"/>
      <c r="O19612" s="99"/>
      <c r="P19612" s="99"/>
      <c r="Q19612" s="99"/>
      <c r="R19612" s="99"/>
      <c r="S19612" s="99"/>
      <c r="T19612" s="99"/>
      <c r="U19612" s="99"/>
      <c r="V19612" s="99"/>
      <c r="W19612" s="99"/>
      <c r="X19612" s="99"/>
      <c r="Y19612" s="99"/>
      <c r="Z19612" s="99"/>
      <c r="AF19612" s="326"/>
    </row>
    <row r="19613" spans="1:32" x14ac:dyDescent="0.25">
      <c r="A19613" s="44" t="s">
        <v>11276</v>
      </c>
      <c r="B19613" s="44" t="s">
        <v>20343</v>
      </c>
      <c r="C19613" s="45" t="s">
        <v>17817</v>
      </c>
      <c r="D19613" s="32" t="s">
        <v>12570</v>
      </c>
      <c r="E19613" s="46">
        <v>46387</v>
      </c>
      <c r="AF19613" s="326"/>
    </row>
    <row r="19614" spans="1:32" x14ac:dyDescent="0.25">
      <c r="A19614" s="44" t="s">
        <v>11276</v>
      </c>
      <c r="B19614" s="44" t="s">
        <v>11161</v>
      </c>
      <c r="C19614" s="45" t="s">
        <v>11277</v>
      </c>
      <c r="D19614" s="46" t="s">
        <v>13037</v>
      </c>
      <c r="E19614" s="46">
        <v>46231</v>
      </c>
      <c r="AF19614" s="326"/>
    </row>
    <row r="19615" spans="1:32" x14ac:dyDescent="0.25">
      <c r="A19615" s="44" t="s">
        <v>11276</v>
      </c>
      <c r="B19615" s="44" t="s">
        <v>5447</v>
      </c>
      <c r="C19615" s="45">
        <v>240804</v>
      </c>
      <c r="D19615" s="45" t="s">
        <v>12340</v>
      </c>
      <c r="E19615" s="45" t="s">
        <v>12234</v>
      </c>
      <c r="AF19615" s="326"/>
    </row>
    <row r="19616" spans="1:32" x14ac:dyDescent="0.25">
      <c r="A19616" s="44" t="s">
        <v>10816</v>
      </c>
      <c r="B19616" s="44" t="s">
        <v>1955</v>
      </c>
      <c r="C19616" s="45" t="s">
        <v>10817</v>
      </c>
      <c r="D19616" s="46" t="s">
        <v>13037</v>
      </c>
      <c r="E19616" s="46">
        <v>46404</v>
      </c>
      <c r="AF19616" s="326"/>
    </row>
    <row r="19617" spans="1:32" x14ac:dyDescent="0.25">
      <c r="A19617" s="44" t="s">
        <v>8219</v>
      </c>
      <c r="B19617" s="44" t="s">
        <v>10647</v>
      </c>
      <c r="C19617" s="45" t="s">
        <v>8220</v>
      </c>
      <c r="D19617" s="93" t="s">
        <v>18817</v>
      </c>
      <c r="E19617" s="45" t="s">
        <v>5444</v>
      </c>
      <c r="F19617" s="379"/>
      <c r="G19617" s="379"/>
      <c r="H19617" s="379"/>
      <c r="I19617" s="380"/>
      <c r="J19617" s="380"/>
      <c r="K19617" s="380"/>
      <c r="L19617" s="380"/>
      <c r="M19617" s="380"/>
      <c r="N19617" s="380"/>
      <c r="O19617" s="380"/>
      <c r="P19617" s="380"/>
      <c r="Q19617" s="380"/>
      <c r="R19617" s="380"/>
      <c r="S19617" s="380"/>
      <c r="T19617" s="380"/>
      <c r="U19617" s="380"/>
      <c r="V19617" s="380"/>
      <c r="W19617" s="380"/>
      <c r="X19617" s="380"/>
      <c r="Y19617" s="380"/>
      <c r="Z19617" s="380"/>
      <c r="AA19617" s="380"/>
      <c r="AF19617" s="326"/>
    </row>
    <row r="19618" spans="1:32" x14ac:dyDescent="0.25">
      <c r="A19618" s="44" t="s">
        <v>8219</v>
      </c>
      <c r="B19618" s="44" t="s">
        <v>10647</v>
      </c>
      <c r="C19618" s="45" t="s">
        <v>8220</v>
      </c>
      <c r="D19618" s="45" t="s">
        <v>10697</v>
      </c>
      <c r="E19618" s="46">
        <v>46873</v>
      </c>
      <c r="F19618" s="93"/>
      <c r="G19618" s="93"/>
      <c r="H19618" s="93"/>
      <c r="I19618" s="99"/>
      <c r="J19618" s="99"/>
      <c r="K19618" s="99"/>
      <c r="L19618" s="44"/>
      <c r="M19618" s="99"/>
      <c r="N19618" s="99"/>
      <c r="O19618" s="99"/>
      <c r="P19618" s="99"/>
      <c r="Q19618" s="99"/>
      <c r="R19618" s="99"/>
      <c r="S19618" s="99"/>
      <c r="T19618" s="99"/>
      <c r="U19618" s="99"/>
      <c r="V19618" s="99"/>
      <c r="W19618" s="99"/>
      <c r="X19618" s="99"/>
      <c r="Y19618" s="99"/>
      <c r="Z19618" s="99"/>
      <c r="AA19618" s="380"/>
      <c r="AF19618" s="326"/>
    </row>
    <row r="19619" spans="1:32" x14ac:dyDescent="0.25">
      <c r="A19619" s="44" t="s">
        <v>36</v>
      </c>
      <c r="B19619" s="44" t="s">
        <v>154</v>
      </c>
      <c r="C19619" s="45" t="s">
        <v>9447</v>
      </c>
      <c r="D19619" s="46" t="s">
        <v>13037</v>
      </c>
      <c r="E19619" s="46">
        <v>46403</v>
      </c>
      <c r="AF19619" s="326"/>
    </row>
    <row r="19620" spans="1:32" x14ac:dyDescent="0.25">
      <c r="A19620" s="44" t="s">
        <v>36</v>
      </c>
      <c r="B19620" s="44" t="s">
        <v>154</v>
      </c>
      <c r="C19620" s="45" t="s">
        <v>9447</v>
      </c>
      <c r="D19620" s="46" t="s">
        <v>13037</v>
      </c>
      <c r="E19620" s="46">
        <v>46403</v>
      </c>
      <c r="AF19620" s="326"/>
    </row>
    <row r="19621" spans="1:32" x14ac:dyDescent="0.25">
      <c r="A19621" s="44" t="s">
        <v>36</v>
      </c>
      <c r="B19621" s="44" t="s">
        <v>154</v>
      </c>
      <c r="C19621" s="45" t="s">
        <v>15849</v>
      </c>
      <c r="D19621" s="46" t="s">
        <v>13037</v>
      </c>
      <c r="E19621" s="46">
        <v>46218</v>
      </c>
      <c r="AF19621" s="326"/>
    </row>
    <row r="19622" spans="1:32" x14ac:dyDescent="0.25">
      <c r="A19622" s="44" t="s">
        <v>36</v>
      </c>
      <c r="B19622" s="44" t="s">
        <v>2620</v>
      </c>
      <c r="C19622" s="45" t="s">
        <v>15146</v>
      </c>
      <c r="D19622" s="45" t="s">
        <v>12177</v>
      </c>
      <c r="E19622" s="45" t="s">
        <v>9349</v>
      </c>
      <c r="F19622" s="93"/>
      <c r="G19622" s="93"/>
      <c r="H19622" s="93"/>
      <c r="I19622" s="99"/>
      <c r="J19622" s="99"/>
      <c r="K19622" s="99"/>
      <c r="L19622" s="99"/>
      <c r="M19622" s="99"/>
      <c r="N19622" s="99"/>
      <c r="O19622" s="99"/>
      <c r="P19622" s="99"/>
      <c r="Q19622" s="99"/>
      <c r="R19622" s="99"/>
      <c r="S19622" s="99"/>
      <c r="T19622" s="99"/>
      <c r="U19622" s="99"/>
      <c r="V19622" s="99"/>
      <c r="W19622" s="99"/>
      <c r="X19622" s="99"/>
      <c r="Y19622" s="99"/>
      <c r="Z19622" s="99"/>
      <c r="AF19622" s="326"/>
    </row>
    <row r="19623" spans="1:32" x14ac:dyDescent="0.25">
      <c r="A19623" s="44" t="s">
        <v>36</v>
      </c>
      <c r="B19623" s="44" t="s">
        <v>2620</v>
      </c>
      <c r="C19623" s="45" t="s">
        <v>15146</v>
      </c>
      <c r="D19623" s="93" t="s">
        <v>18817</v>
      </c>
      <c r="E19623" s="45" t="s">
        <v>9349</v>
      </c>
      <c r="F19623" s="379"/>
      <c r="G19623" s="379"/>
      <c r="H19623" s="379"/>
      <c r="I19623" s="380"/>
      <c r="J19623" s="380"/>
      <c r="K19623" s="380"/>
      <c r="L19623" s="380"/>
      <c r="M19623" s="380"/>
      <c r="N19623" s="380"/>
      <c r="O19623" s="380"/>
      <c r="P19623" s="380"/>
      <c r="Q19623" s="380"/>
      <c r="R19623" s="380"/>
      <c r="S19623" s="380"/>
      <c r="T19623" s="380"/>
      <c r="U19623" s="380"/>
      <c r="V19623" s="380"/>
      <c r="W19623" s="380"/>
      <c r="X19623" s="380"/>
      <c r="Y19623" s="380"/>
      <c r="Z19623" s="380"/>
      <c r="AA19623" s="380"/>
      <c r="AF19623" s="326"/>
    </row>
    <row r="19624" spans="1:32" x14ac:dyDescent="0.25">
      <c r="A19624" s="44" t="s">
        <v>36</v>
      </c>
      <c r="B19624" s="44" t="s">
        <v>2620</v>
      </c>
      <c r="C19624" s="45" t="s">
        <v>2692</v>
      </c>
      <c r="D19624" s="45" t="s">
        <v>10697</v>
      </c>
      <c r="E19624" s="45" t="s">
        <v>5245</v>
      </c>
      <c r="F19624" s="93"/>
      <c r="G19624" s="93"/>
      <c r="H19624" s="93"/>
      <c r="I19624" s="99"/>
      <c r="J19624" s="99"/>
      <c r="K19624" s="99"/>
      <c r="L19624" s="44"/>
      <c r="M19624" s="99"/>
      <c r="N19624" s="99"/>
      <c r="O19624" s="99"/>
      <c r="P19624" s="99"/>
      <c r="Q19624" s="99"/>
      <c r="R19624" s="99"/>
      <c r="S19624" s="99"/>
      <c r="T19624" s="99"/>
      <c r="U19624" s="99"/>
      <c r="V19624" s="99"/>
      <c r="W19624" s="99"/>
      <c r="X19624" s="99"/>
      <c r="Y19624" s="99"/>
      <c r="Z19624" s="99"/>
      <c r="AA19624" s="380"/>
      <c r="AF19624" s="326"/>
    </row>
    <row r="19625" spans="1:32" x14ac:dyDescent="0.25">
      <c r="A19625" s="44" t="s">
        <v>17857</v>
      </c>
      <c r="B19625" s="44" t="s">
        <v>20343</v>
      </c>
      <c r="C19625" s="45" t="s">
        <v>17817</v>
      </c>
      <c r="D19625" s="32" t="s">
        <v>12570</v>
      </c>
      <c r="E19625" s="46">
        <v>46387</v>
      </c>
      <c r="AF19625" s="326"/>
    </row>
    <row r="19626" spans="1:32" x14ac:dyDescent="0.25">
      <c r="A19626" s="44" t="s">
        <v>19992</v>
      </c>
      <c r="B19626" s="44" t="s">
        <v>3298</v>
      </c>
      <c r="C19626" s="45">
        <v>26010402</v>
      </c>
      <c r="D19626" s="45" t="s">
        <v>12340</v>
      </c>
      <c r="E19626" s="45" t="s">
        <v>18836</v>
      </c>
      <c r="AF19626" s="326"/>
    </row>
    <row r="19627" spans="1:32" x14ac:dyDescent="0.25">
      <c r="A19627" s="44" t="s">
        <v>19992</v>
      </c>
      <c r="B19627" s="44" t="s">
        <v>5639</v>
      </c>
      <c r="C19627" s="45">
        <v>26010401</v>
      </c>
      <c r="D19627" s="45" t="s">
        <v>12340</v>
      </c>
      <c r="E19627" s="45" t="s">
        <v>18836</v>
      </c>
      <c r="AF19627" s="326"/>
    </row>
    <row r="19628" spans="1:32" x14ac:dyDescent="0.25">
      <c r="A19628" s="44" t="s">
        <v>19985</v>
      </c>
      <c r="B19628" s="44" t="s">
        <v>2438</v>
      </c>
      <c r="C19628" s="45">
        <v>251001</v>
      </c>
      <c r="D19628" s="45" t="s">
        <v>12340</v>
      </c>
      <c r="E19628" s="45" t="s">
        <v>12119</v>
      </c>
      <c r="AF19628" s="326"/>
    </row>
    <row r="19629" spans="1:32" x14ac:dyDescent="0.3">
      <c r="A19629" s="372" t="s">
        <v>20240</v>
      </c>
      <c r="B19629" s="372" t="s">
        <v>7364</v>
      </c>
      <c r="C19629" s="125" t="s">
        <v>20260</v>
      </c>
      <c r="D19629" s="32" t="s">
        <v>20621</v>
      </c>
      <c r="E19629" s="125" t="s">
        <v>8976</v>
      </c>
      <c r="F19629" s="125" t="s">
        <v>1236</v>
      </c>
      <c r="G19629" s="125" t="s">
        <v>1237</v>
      </c>
      <c r="AF19629" s="326"/>
    </row>
    <row r="19630" spans="1:32" x14ac:dyDescent="0.25">
      <c r="A19630" s="44" t="s">
        <v>4369</v>
      </c>
      <c r="B19630" s="44" t="s">
        <v>16463</v>
      </c>
      <c r="C19630" s="45" t="s">
        <v>15031</v>
      </c>
      <c r="D19630" s="93" t="s">
        <v>3876</v>
      </c>
      <c r="E19630" s="359">
        <f>DATE(2029,1,10)</f>
        <v>47128</v>
      </c>
      <c r="F19630" s="93"/>
      <c r="G19630" s="93"/>
      <c r="H19630" s="93"/>
      <c r="I19630" s="99"/>
      <c r="J19630" s="99"/>
      <c r="K19630" s="99"/>
      <c r="L19630" s="99"/>
      <c r="M19630" s="99"/>
      <c r="N19630" s="99"/>
      <c r="O19630" s="99"/>
      <c r="P19630" s="99"/>
      <c r="Q19630" s="99"/>
      <c r="R19630" s="99"/>
      <c r="S19630" s="99"/>
      <c r="T19630" s="99"/>
      <c r="U19630" s="99"/>
      <c r="V19630" s="99"/>
      <c r="W19630" s="99"/>
      <c r="X19630" s="99"/>
      <c r="Y19630" s="99"/>
      <c r="Z19630" s="99"/>
      <c r="AF19630" s="326"/>
    </row>
    <row r="19631" spans="1:32" x14ac:dyDescent="0.25">
      <c r="A19631" s="44" t="s">
        <v>3745</v>
      </c>
      <c r="B19631" s="44" t="s">
        <v>3275</v>
      </c>
      <c r="C19631" s="45">
        <v>210101</v>
      </c>
      <c r="D19631" s="45" t="s">
        <v>12340</v>
      </c>
      <c r="E19631" s="45" t="s">
        <v>3276</v>
      </c>
      <c r="AF19631" s="326"/>
    </row>
    <row r="19632" spans="1:32" x14ac:dyDescent="0.3">
      <c r="A19632" s="372" t="s">
        <v>3034</v>
      </c>
      <c r="B19632" s="372" t="s">
        <v>16874</v>
      </c>
      <c r="C19632" s="125" t="s">
        <v>13872</v>
      </c>
      <c r="D19632" s="32" t="s">
        <v>20621</v>
      </c>
      <c r="E19632" s="125" t="s">
        <v>5650</v>
      </c>
      <c r="F19632" s="125" t="s">
        <v>1237</v>
      </c>
      <c r="G19632" s="125" t="s">
        <v>1237</v>
      </c>
      <c r="AF19632" s="326"/>
    </row>
    <row r="19633" spans="1:32" x14ac:dyDescent="0.3">
      <c r="A19633" s="372" t="s">
        <v>3034</v>
      </c>
      <c r="B19633" s="372" t="s">
        <v>2383</v>
      </c>
      <c r="C19633" s="125" t="s">
        <v>20257</v>
      </c>
      <c r="D19633" s="32" t="s">
        <v>20621</v>
      </c>
      <c r="E19633" s="125" t="s">
        <v>8976</v>
      </c>
      <c r="F19633" s="125" t="s">
        <v>1237</v>
      </c>
      <c r="G19633" s="125" t="s">
        <v>1237</v>
      </c>
      <c r="AF19633" s="326"/>
    </row>
    <row r="19634" spans="1:32" x14ac:dyDescent="0.25">
      <c r="A19634" s="44" t="s">
        <v>3034</v>
      </c>
      <c r="B19634" s="44" t="s">
        <v>13118</v>
      </c>
      <c r="C19634" s="45">
        <v>21.25</v>
      </c>
      <c r="D19634" s="45" t="s">
        <v>13565</v>
      </c>
      <c r="E19634" s="46">
        <v>47664</v>
      </c>
      <c r="F19634" s="45" t="s">
        <v>1384</v>
      </c>
      <c r="G19634" s="93"/>
      <c r="H19634" s="93"/>
      <c r="I19634" s="99"/>
      <c r="J19634" s="99"/>
      <c r="K19634" s="99"/>
      <c r="L19634" s="99"/>
      <c r="M19634" s="99"/>
      <c r="N19634" s="99"/>
      <c r="O19634" s="99"/>
      <c r="P19634" s="99"/>
      <c r="Q19634" s="99"/>
      <c r="R19634" s="99"/>
      <c r="S19634" s="99"/>
      <c r="T19634" s="99"/>
      <c r="U19634" s="99"/>
      <c r="V19634" s="99"/>
      <c r="W19634" s="99"/>
      <c r="X19634" s="99"/>
      <c r="Y19634" s="99"/>
      <c r="Z19634" s="99"/>
      <c r="AF19634" s="326"/>
    </row>
    <row r="19635" spans="1:32" x14ac:dyDescent="0.25">
      <c r="A19635" s="44" t="s">
        <v>3034</v>
      </c>
      <c r="B19635" s="44" t="s">
        <v>14648</v>
      </c>
      <c r="C19635" s="45">
        <v>22.25</v>
      </c>
      <c r="D19635" s="45" t="s">
        <v>13565</v>
      </c>
      <c r="E19635" s="46">
        <v>47664</v>
      </c>
      <c r="F19635" s="45" t="s">
        <v>1384</v>
      </c>
      <c r="G19635" s="93"/>
      <c r="H19635" s="93"/>
      <c r="I19635" s="99"/>
      <c r="J19635" s="99"/>
      <c r="K19635" s="99"/>
      <c r="L19635" s="99"/>
      <c r="M19635" s="99"/>
      <c r="N19635" s="99"/>
      <c r="O19635" s="99"/>
      <c r="P19635" s="99"/>
      <c r="Q19635" s="99"/>
      <c r="R19635" s="99"/>
      <c r="S19635" s="99"/>
      <c r="T19635" s="99"/>
      <c r="U19635" s="99"/>
      <c r="V19635" s="99"/>
      <c r="W19635" s="99"/>
      <c r="X19635" s="99"/>
      <c r="Y19635" s="99"/>
      <c r="Z19635" s="99"/>
      <c r="AF19635" s="326"/>
    </row>
    <row r="19636" spans="1:32" x14ac:dyDescent="0.25">
      <c r="A19636" s="44" t="s">
        <v>3034</v>
      </c>
      <c r="B19636" s="44" t="s">
        <v>20386</v>
      </c>
      <c r="C19636" s="45" t="s">
        <v>17902</v>
      </c>
      <c r="D19636" s="32" t="s">
        <v>12570</v>
      </c>
      <c r="E19636" s="46">
        <v>46446</v>
      </c>
      <c r="AF19636" s="326"/>
    </row>
    <row r="19637" spans="1:32" x14ac:dyDescent="0.25">
      <c r="A19637" s="44" t="s">
        <v>3034</v>
      </c>
      <c r="B19637" s="44" t="s">
        <v>20398</v>
      </c>
      <c r="C19637" s="45" t="s">
        <v>14082</v>
      </c>
      <c r="D19637" s="32" t="s">
        <v>12570</v>
      </c>
      <c r="E19637" s="46">
        <v>46418</v>
      </c>
      <c r="AF19637" s="326"/>
    </row>
    <row r="19638" spans="1:32" x14ac:dyDescent="0.25">
      <c r="A19638" s="44" t="s">
        <v>19993</v>
      </c>
      <c r="B19638" s="44" t="s">
        <v>2433</v>
      </c>
      <c r="C19638" s="45">
        <v>230105</v>
      </c>
      <c r="D19638" s="45" t="s">
        <v>12340</v>
      </c>
      <c r="E19638" s="45" t="s">
        <v>5580</v>
      </c>
      <c r="AF19638" s="326"/>
    </row>
    <row r="19639" spans="1:32" x14ac:dyDescent="0.25">
      <c r="A19639" s="44" t="s">
        <v>12122</v>
      </c>
      <c r="B19639" s="44" t="s">
        <v>2315</v>
      </c>
      <c r="C19639" s="45" t="s">
        <v>2316</v>
      </c>
      <c r="D19639" s="45" t="s">
        <v>12177</v>
      </c>
      <c r="E19639" s="45" t="s">
        <v>12123</v>
      </c>
      <c r="F19639" s="93"/>
      <c r="G19639" s="93"/>
      <c r="H19639" s="93"/>
      <c r="I19639" s="99"/>
      <c r="J19639" s="99"/>
      <c r="K19639" s="99"/>
      <c r="L19639" s="99"/>
      <c r="M19639" s="99"/>
      <c r="N19639" s="99"/>
      <c r="O19639" s="99"/>
      <c r="P19639" s="99"/>
      <c r="Q19639" s="99"/>
      <c r="R19639" s="99"/>
      <c r="S19639" s="99"/>
      <c r="T19639" s="99"/>
      <c r="U19639" s="99"/>
      <c r="V19639" s="99"/>
      <c r="W19639" s="99"/>
      <c r="X19639" s="99"/>
      <c r="Y19639" s="99"/>
      <c r="Z19639" s="99"/>
      <c r="AF19639" s="326"/>
    </row>
    <row r="19640" spans="1:32" x14ac:dyDescent="0.25">
      <c r="A19640" s="44" t="s">
        <v>12122</v>
      </c>
      <c r="B19640" s="44" t="s">
        <v>2315</v>
      </c>
      <c r="C19640" s="45" t="s">
        <v>2316</v>
      </c>
      <c r="D19640" s="93" t="s">
        <v>18817</v>
      </c>
      <c r="E19640" s="45" t="s">
        <v>12123</v>
      </c>
      <c r="F19640" s="379"/>
      <c r="G19640" s="379"/>
      <c r="H19640" s="379"/>
      <c r="I19640" s="380"/>
      <c r="J19640" s="380"/>
      <c r="K19640" s="380"/>
      <c r="L19640" s="380"/>
      <c r="M19640" s="380"/>
      <c r="N19640" s="380"/>
      <c r="O19640" s="380"/>
      <c r="P19640" s="380"/>
      <c r="Q19640" s="380"/>
      <c r="R19640" s="380"/>
      <c r="S19640" s="380"/>
      <c r="T19640" s="380"/>
      <c r="U19640" s="380"/>
      <c r="V19640" s="380"/>
      <c r="W19640" s="380"/>
      <c r="X19640" s="380"/>
      <c r="Y19640" s="380"/>
      <c r="Z19640" s="380"/>
      <c r="AA19640" s="380"/>
      <c r="AF19640" s="326"/>
    </row>
    <row r="19641" spans="1:32" x14ac:dyDescent="0.3">
      <c r="A19641" s="372" t="s">
        <v>20241</v>
      </c>
      <c r="B19641" s="372" t="s">
        <v>1214</v>
      </c>
      <c r="C19641" s="125" t="s">
        <v>18610</v>
      </c>
      <c r="D19641" s="32" t="s">
        <v>20621</v>
      </c>
      <c r="E19641" s="125" t="s">
        <v>8976</v>
      </c>
      <c r="F19641" s="125" t="s">
        <v>1236</v>
      </c>
      <c r="G19641" s="125" t="s">
        <v>1237</v>
      </c>
      <c r="AF19641" s="326"/>
    </row>
    <row r="19642" spans="1:32" x14ac:dyDescent="0.3">
      <c r="A19642" s="372" t="s">
        <v>12113</v>
      </c>
      <c r="B19642" s="372" t="s">
        <v>3577</v>
      </c>
      <c r="C19642" s="125" t="s">
        <v>11919</v>
      </c>
      <c r="D19642" s="32" t="s">
        <v>20621</v>
      </c>
      <c r="E19642" s="125" t="s">
        <v>2686</v>
      </c>
      <c r="F19642" s="125" t="s">
        <v>1236</v>
      </c>
      <c r="G19642" s="125" t="s">
        <v>1237</v>
      </c>
      <c r="AF19642" s="326"/>
    </row>
    <row r="19643" spans="1:32" x14ac:dyDescent="0.3">
      <c r="A19643" s="372" t="s">
        <v>12113</v>
      </c>
      <c r="B19643" s="372" t="s">
        <v>3578</v>
      </c>
      <c r="C19643" s="125" t="s">
        <v>11923</v>
      </c>
      <c r="D19643" s="32" t="s">
        <v>20621</v>
      </c>
      <c r="E19643" s="125" t="s">
        <v>2686</v>
      </c>
      <c r="F19643" s="125" t="s">
        <v>1236</v>
      </c>
      <c r="G19643" s="125" t="s">
        <v>1237</v>
      </c>
      <c r="AF19643" s="326"/>
    </row>
    <row r="19644" spans="1:32" x14ac:dyDescent="0.25">
      <c r="A19644" s="44" t="s">
        <v>12113</v>
      </c>
      <c r="B19644" s="44" t="s">
        <v>210</v>
      </c>
      <c r="C19644" s="45">
        <v>241001</v>
      </c>
      <c r="D19644" s="45" t="s">
        <v>12340</v>
      </c>
      <c r="E19644" s="45" t="s">
        <v>5650</v>
      </c>
      <c r="AF19644" s="326"/>
    </row>
    <row r="19645" spans="1:32" x14ac:dyDescent="0.25">
      <c r="A19645" s="44" t="s">
        <v>11800</v>
      </c>
      <c r="B19645" s="44" t="s">
        <v>10031</v>
      </c>
      <c r="C19645" s="45">
        <v>240101</v>
      </c>
      <c r="D19645" s="45" t="s">
        <v>12340</v>
      </c>
      <c r="E19645" s="45" t="s">
        <v>10032</v>
      </c>
      <c r="AF19645" s="326"/>
    </row>
    <row r="19646" spans="1:32" x14ac:dyDescent="0.25">
      <c r="A19646" s="44" t="s">
        <v>11800</v>
      </c>
      <c r="B19646" s="44" t="s">
        <v>10020</v>
      </c>
      <c r="C19646" s="45">
        <v>24010401</v>
      </c>
      <c r="D19646" s="45" t="s">
        <v>12340</v>
      </c>
      <c r="E19646" s="45" t="s">
        <v>10021</v>
      </c>
      <c r="AF19646" s="326"/>
    </row>
    <row r="19647" spans="1:32" x14ac:dyDescent="0.25">
      <c r="A19647" s="44" t="s">
        <v>10552</v>
      </c>
      <c r="B19647" s="44" t="s">
        <v>16464</v>
      </c>
      <c r="C19647" s="45" t="s">
        <v>10628</v>
      </c>
      <c r="D19647" s="93" t="s">
        <v>3876</v>
      </c>
      <c r="E19647" s="359">
        <f>DATE(2028,5,13)</f>
        <v>46886</v>
      </c>
      <c r="F19647" s="93"/>
      <c r="G19647" s="93"/>
      <c r="H19647" s="93"/>
      <c r="I19647" s="99"/>
      <c r="J19647" s="99"/>
      <c r="K19647" s="99"/>
      <c r="L19647" s="99"/>
      <c r="M19647" s="99"/>
      <c r="N19647" s="99"/>
      <c r="O19647" s="99"/>
      <c r="P19647" s="99"/>
      <c r="Q19647" s="99"/>
      <c r="R19647" s="99"/>
      <c r="S19647" s="99"/>
      <c r="T19647" s="99"/>
      <c r="U19647" s="99"/>
      <c r="V19647" s="99"/>
      <c r="W19647" s="99"/>
      <c r="X19647" s="99"/>
      <c r="Y19647" s="99"/>
      <c r="Z19647" s="99"/>
      <c r="AF19647" s="326"/>
    </row>
    <row r="19648" spans="1:32" x14ac:dyDescent="0.25">
      <c r="A19648" s="44" t="s">
        <v>5764</v>
      </c>
      <c r="B19648" s="44" t="s">
        <v>2433</v>
      </c>
      <c r="C19648" s="45">
        <v>220105</v>
      </c>
      <c r="D19648" s="45" t="s">
        <v>12340</v>
      </c>
      <c r="E19648" s="45" t="s">
        <v>2686</v>
      </c>
      <c r="AF19648" s="326"/>
    </row>
    <row r="19649" spans="1:32" x14ac:dyDescent="0.25">
      <c r="A19649" s="256" t="s">
        <v>15349</v>
      </c>
      <c r="B19649" s="256" t="s">
        <v>15244</v>
      </c>
      <c r="C19649" s="53" t="s">
        <v>15460</v>
      </c>
      <c r="D19649" s="93" t="s">
        <v>5891</v>
      </c>
      <c r="E19649" s="257">
        <v>47520</v>
      </c>
      <c r="F19649" s="93"/>
      <c r="G19649" s="93"/>
      <c r="H19649" s="93"/>
      <c r="I19649" s="99"/>
      <c r="J19649" s="99"/>
      <c r="K19649" s="99"/>
      <c r="L19649" s="99"/>
      <c r="M19649" s="99"/>
      <c r="N19649" s="99"/>
      <c r="O19649" s="99"/>
      <c r="P19649" s="99"/>
      <c r="Q19649" s="99"/>
      <c r="R19649" s="99"/>
      <c r="S19649" s="99"/>
      <c r="T19649" s="99"/>
      <c r="U19649" s="99"/>
      <c r="V19649" s="99"/>
      <c r="W19649" s="99"/>
      <c r="X19649" s="99"/>
      <c r="Y19649" s="99"/>
      <c r="Z19649" s="99"/>
      <c r="AF19649" s="326"/>
    </row>
    <row r="19650" spans="1:32" x14ac:dyDescent="0.25">
      <c r="A19650" s="256" t="s">
        <v>6030</v>
      </c>
      <c r="B19650" s="256" t="s">
        <v>5914</v>
      </c>
      <c r="C19650" s="167" t="s">
        <v>6031</v>
      </c>
      <c r="D19650" s="146" t="s">
        <v>5891</v>
      </c>
      <c r="E19650" s="66">
        <v>45980</v>
      </c>
      <c r="F19650" s="93"/>
      <c r="G19650" s="93"/>
      <c r="H19650" s="93"/>
      <c r="I19650" s="99"/>
      <c r="J19650" s="99"/>
      <c r="K19650" s="99"/>
      <c r="L19650" s="99"/>
      <c r="M19650" s="99"/>
      <c r="N19650" s="99"/>
      <c r="O19650" s="99"/>
      <c r="P19650" s="99"/>
      <c r="Q19650" s="99"/>
      <c r="R19650" s="99"/>
      <c r="S19650" s="99"/>
      <c r="T19650" s="99"/>
      <c r="U19650" s="99"/>
      <c r="V19650" s="99"/>
      <c r="W19650" s="99"/>
      <c r="X19650" s="99"/>
      <c r="Y19650" s="99"/>
      <c r="Z19650" s="99"/>
      <c r="AF19650" s="326"/>
    </row>
    <row r="19651" spans="1:32" x14ac:dyDescent="0.25">
      <c r="A19651" s="44" t="s">
        <v>9793</v>
      </c>
      <c r="B19651" s="44" t="s">
        <v>16465</v>
      </c>
      <c r="C19651" s="45" t="s">
        <v>18513</v>
      </c>
      <c r="D19651" s="93" t="s">
        <v>3876</v>
      </c>
      <c r="E19651" s="359">
        <f>DATE(2029,7,17)</f>
        <v>47316</v>
      </c>
      <c r="F19651" s="93"/>
      <c r="G19651" s="93"/>
      <c r="H19651" s="93"/>
      <c r="I19651" s="99"/>
      <c r="J19651" s="99"/>
      <c r="K19651" s="99"/>
      <c r="L19651" s="99"/>
      <c r="M19651" s="99"/>
      <c r="N19651" s="99"/>
      <c r="O19651" s="99"/>
      <c r="P19651" s="99"/>
      <c r="Q19651" s="99"/>
      <c r="R19651" s="99"/>
      <c r="S19651" s="99"/>
      <c r="T19651" s="99"/>
      <c r="U19651" s="99"/>
      <c r="V19651" s="99"/>
      <c r="W19651" s="99"/>
      <c r="X19651" s="99"/>
      <c r="Y19651" s="99"/>
      <c r="Z19651" s="99"/>
      <c r="AF19651" s="326"/>
    </row>
    <row r="19652" spans="1:32" x14ac:dyDescent="0.25">
      <c r="A19652" s="44" t="s">
        <v>9793</v>
      </c>
      <c r="B19652" s="44" t="s">
        <v>16465</v>
      </c>
      <c r="C19652" s="45" t="s">
        <v>5345</v>
      </c>
      <c r="D19652" s="93" t="s">
        <v>3876</v>
      </c>
      <c r="E19652" s="359">
        <f>DATE(2026,7,27)</f>
        <v>46230</v>
      </c>
      <c r="F19652" s="93"/>
      <c r="G19652" s="93"/>
      <c r="H19652" s="93"/>
      <c r="I19652" s="99"/>
      <c r="J19652" s="99"/>
      <c r="K19652" s="99"/>
      <c r="L19652" s="99"/>
      <c r="M19652" s="99"/>
      <c r="N19652" s="99"/>
      <c r="O19652" s="99"/>
      <c r="P19652" s="99"/>
      <c r="Q19652" s="99"/>
      <c r="R19652" s="99"/>
      <c r="S19652" s="99"/>
      <c r="T19652" s="99"/>
      <c r="U19652" s="99"/>
      <c r="V19652" s="99"/>
      <c r="W19652" s="99"/>
      <c r="X19652" s="99"/>
      <c r="Y19652" s="99"/>
      <c r="Z19652" s="99"/>
      <c r="AA19652" s="380"/>
      <c r="AF19652" s="326"/>
    </row>
    <row r="19653" spans="1:32" x14ac:dyDescent="0.25">
      <c r="A19653" s="44" t="s">
        <v>13534</v>
      </c>
      <c r="B19653" s="44" t="s">
        <v>13118</v>
      </c>
      <c r="C19653" s="45">
        <v>21.23</v>
      </c>
      <c r="D19653" s="45" t="s">
        <v>13565</v>
      </c>
      <c r="E19653" s="46">
        <v>46934</v>
      </c>
      <c r="F19653" s="45"/>
      <c r="G19653" s="93"/>
      <c r="H19653" s="93"/>
      <c r="I19653" s="99"/>
      <c r="J19653" s="99"/>
      <c r="K19653" s="99"/>
      <c r="L19653" s="99"/>
      <c r="M19653" s="99"/>
      <c r="N19653" s="99"/>
      <c r="O19653" s="99"/>
      <c r="P19653" s="99"/>
      <c r="Q19653" s="99"/>
      <c r="R19653" s="99"/>
      <c r="S19653" s="99"/>
      <c r="T19653" s="99"/>
      <c r="U19653" s="99"/>
      <c r="V19653" s="99"/>
      <c r="W19653" s="99"/>
      <c r="X19653" s="99"/>
      <c r="Y19653" s="99"/>
      <c r="Z19653" s="99"/>
      <c r="AF19653" s="326"/>
    </row>
    <row r="19654" spans="1:32" x14ac:dyDescent="0.25">
      <c r="A19654" s="44" t="s">
        <v>14341</v>
      </c>
      <c r="B19654" s="44" t="s">
        <v>1733</v>
      </c>
      <c r="C19654" s="45">
        <v>250101</v>
      </c>
      <c r="D19654" s="45" t="s">
        <v>12340</v>
      </c>
      <c r="E19654" s="45" t="s">
        <v>13567</v>
      </c>
      <c r="AF19654" s="326"/>
    </row>
    <row r="19655" spans="1:32" x14ac:dyDescent="0.25">
      <c r="A19655" s="44" t="s">
        <v>14605</v>
      </c>
      <c r="B19655" s="44" t="s">
        <v>20365</v>
      </c>
      <c r="C19655" s="45" t="s">
        <v>14574</v>
      </c>
      <c r="D19655" s="32" t="s">
        <v>12570</v>
      </c>
      <c r="E19655" s="46">
        <v>46507</v>
      </c>
      <c r="AF19655" s="326"/>
    </row>
    <row r="19656" spans="1:32" x14ac:dyDescent="0.25">
      <c r="A19656" s="44" t="s">
        <v>12333</v>
      </c>
      <c r="B19656" s="44" t="s">
        <v>19161</v>
      </c>
      <c r="C19656" s="45">
        <v>240902</v>
      </c>
      <c r="D19656" s="45" t="s">
        <v>12340</v>
      </c>
      <c r="E19656" s="45" t="s">
        <v>5075</v>
      </c>
      <c r="AF19656" s="326"/>
    </row>
    <row r="19657" spans="1:32" x14ac:dyDescent="0.25">
      <c r="A19657" s="44" t="s">
        <v>10553</v>
      </c>
      <c r="B19657" s="44" t="s">
        <v>16466</v>
      </c>
      <c r="C19657" s="45" t="s">
        <v>10629</v>
      </c>
      <c r="D19657" s="93" t="s">
        <v>3876</v>
      </c>
      <c r="E19657" s="359">
        <f>DATE(2028,5,13)</f>
        <v>46886</v>
      </c>
      <c r="F19657" s="93"/>
      <c r="G19657" s="93"/>
      <c r="H19657" s="93"/>
      <c r="I19657" s="99"/>
      <c r="J19657" s="99"/>
      <c r="K19657" s="99"/>
      <c r="L19657" s="99"/>
      <c r="M19657" s="99"/>
      <c r="N19657" s="99"/>
      <c r="O19657" s="99"/>
      <c r="P19657" s="99"/>
      <c r="Q19657" s="99"/>
      <c r="R19657" s="99"/>
      <c r="S19657" s="99"/>
      <c r="T19657" s="99"/>
      <c r="U19657" s="99"/>
      <c r="V19657" s="99"/>
      <c r="W19657" s="99"/>
      <c r="X19657" s="99"/>
      <c r="Y19657" s="99"/>
      <c r="Z19657" s="99"/>
      <c r="AF19657" s="326"/>
    </row>
    <row r="19658" spans="1:32" x14ac:dyDescent="0.25">
      <c r="A19658" s="44" t="s">
        <v>948</v>
      </c>
      <c r="B19658" s="44" t="s">
        <v>5447</v>
      </c>
      <c r="C19658" s="45">
        <v>230807</v>
      </c>
      <c r="D19658" s="45" t="s">
        <v>12340</v>
      </c>
      <c r="E19658" s="45" t="s">
        <v>8966</v>
      </c>
      <c r="AF19658" s="326"/>
    </row>
    <row r="19659" spans="1:32" x14ac:dyDescent="0.25">
      <c r="A19659" s="44" t="s">
        <v>4127</v>
      </c>
      <c r="B19659" s="44" t="s">
        <v>20368</v>
      </c>
      <c r="C19659" s="45" t="s">
        <v>5829</v>
      </c>
      <c r="D19659" s="32" t="s">
        <v>12570</v>
      </c>
      <c r="E19659" s="46">
        <v>46507</v>
      </c>
      <c r="AF19659" s="326"/>
    </row>
    <row r="19660" spans="1:32" x14ac:dyDescent="0.25">
      <c r="A19660" s="44" t="s">
        <v>4127</v>
      </c>
      <c r="B19660" s="44" t="s">
        <v>20379</v>
      </c>
      <c r="C19660" s="45" t="s">
        <v>5843</v>
      </c>
      <c r="D19660" s="32" t="s">
        <v>12570</v>
      </c>
      <c r="E19660" s="46">
        <v>46599</v>
      </c>
      <c r="AF19660" s="326"/>
    </row>
    <row r="19661" spans="1:32" x14ac:dyDescent="0.25">
      <c r="A19661" s="44" t="s">
        <v>4127</v>
      </c>
      <c r="B19661" s="44" t="s">
        <v>20380</v>
      </c>
      <c r="C19661" s="45" t="s">
        <v>16507</v>
      </c>
      <c r="D19661" s="32" t="s">
        <v>12570</v>
      </c>
      <c r="E19661" s="46">
        <v>46599</v>
      </c>
      <c r="AF19661" s="326"/>
    </row>
    <row r="19662" spans="1:32" x14ac:dyDescent="0.25">
      <c r="A19662" s="44" t="s">
        <v>6868</v>
      </c>
      <c r="B19662" s="44" t="s">
        <v>13135</v>
      </c>
      <c r="C19662" s="45">
        <v>15.25</v>
      </c>
      <c r="D19662" s="45" t="s">
        <v>13565</v>
      </c>
      <c r="E19662" s="46">
        <v>47664</v>
      </c>
      <c r="F19662" s="45" t="s">
        <v>1384</v>
      </c>
      <c r="G19662" s="93"/>
      <c r="H19662" s="93"/>
      <c r="I19662" s="99"/>
      <c r="J19662" s="99"/>
      <c r="K19662" s="99"/>
      <c r="L19662" s="99"/>
      <c r="M19662" s="99"/>
      <c r="N19662" s="99"/>
      <c r="O19662" s="99"/>
      <c r="P19662" s="99"/>
      <c r="Q19662" s="99"/>
      <c r="R19662" s="99"/>
      <c r="S19662" s="99"/>
      <c r="T19662" s="99"/>
      <c r="U19662" s="99"/>
      <c r="V19662" s="99"/>
      <c r="W19662" s="99"/>
      <c r="X19662" s="99"/>
      <c r="Y19662" s="99"/>
      <c r="Z19662" s="99"/>
      <c r="AF19662" s="326"/>
    </row>
    <row r="19663" spans="1:32" x14ac:dyDescent="0.25">
      <c r="A19663" s="44" t="s">
        <v>6868</v>
      </c>
      <c r="B19663" s="44" t="s">
        <v>14670</v>
      </c>
      <c r="C19663" s="45">
        <v>16.25</v>
      </c>
      <c r="D19663" s="45" t="s">
        <v>13565</v>
      </c>
      <c r="E19663" s="46">
        <v>47664</v>
      </c>
      <c r="F19663" s="45" t="s">
        <v>1384</v>
      </c>
      <c r="G19663" s="93"/>
      <c r="H19663" s="93"/>
      <c r="I19663" s="99"/>
      <c r="J19663" s="99"/>
      <c r="K19663" s="99"/>
      <c r="L19663" s="99"/>
      <c r="M19663" s="99"/>
      <c r="N19663" s="99"/>
      <c r="O19663" s="99"/>
      <c r="P19663" s="99"/>
      <c r="Q19663" s="99"/>
      <c r="R19663" s="99"/>
      <c r="S19663" s="99"/>
      <c r="T19663" s="99"/>
      <c r="U19663" s="99"/>
      <c r="V19663" s="99"/>
      <c r="W19663" s="99"/>
      <c r="X19663" s="99"/>
      <c r="Y19663" s="99"/>
      <c r="Z19663" s="99"/>
      <c r="AF19663" s="326"/>
    </row>
    <row r="19664" spans="1:32" x14ac:dyDescent="0.25">
      <c r="A19664" s="44" t="s">
        <v>6868</v>
      </c>
      <c r="B19664" s="44" t="s">
        <v>1648</v>
      </c>
      <c r="C19664" s="45" t="s">
        <v>6869</v>
      </c>
      <c r="D19664" s="46" t="s">
        <v>13037</v>
      </c>
      <c r="E19664" s="46">
        <v>46495</v>
      </c>
      <c r="AF19664" s="326"/>
    </row>
    <row r="19665" spans="1:32" x14ac:dyDescent="0.25">
      <c r="A19665" s="44" t="s">
        <v>6868</v>
      </c>
      <c r="B19665" s="44" t="s">
        <v>1648</v>
      </c>
      <c r="C19665" s="45" t="s">
        <v>6869</v>
      </c>
      <c r="D19665" s="46" t="s">
        <v>13037</v>
      </c>
      <c r="E19665" s="46">
        <v>46495</v>
      </c>
      <c r="AF19665" s="326"/>
    </row>
    <row r="19666" spans="1:32" x14ac:dyDescent="0.25">
      <c r="A19666" s="44" t="s">
        <v>6868</v>
      </c>
      <c r="B19666" s="44" t="s">
        <v>1648</v>
      </c>
      <c r="C19666" s="45" t="s">
        <v>6869</v>
      </c>
      <c r="D19666" s="46" t="s">
        <v>13037</v>
      </c>
      <c r="E19666" s="46">
        <v>46495</v>
      </c>
      <c r="AF19666" s="326"/>
    </row>
    <row r="19667" spans="1:32" x14ac:dyDescent="0.25">
      <c r="A19667" s="44" t="s">
        <v>6868</v>
      </c>
      <c r="B19667" s="44" t="s">
        <v>1648</v>
      </c>
      <c r="C19667" s="45" t="s">
        <v>6869</v>
      </c>
      <c r="D19667" s="46" t="s">
        <v>13037</v>
      </c>
      <c r="E19667" s="46">
        <v>46495</v>
      </c>
      <c r="AF19667" s="326"/>
    </row>
    <row r="19668" spans="1:32" x14ac:dyDescent="0.25">
      <c r="A19668" s="44" t="s">
        <v>6868</v>
      </c>
      <c r="B19668" s="44" t="s">
        <v>1648</v>
      </c>
      <c r="C19668" s="45" t="s">
        <v>6869</v>
      </c>
      <c r="D19668" s="46" t="s">
        <v>13037</v>
      </c>
      <c r="E19668" s="46">
        <v>46495</v>
      </c>
      <c r="AF19668" s="326"/>
    </row>
    <row r="19669" spans="1:32" x14ac:dyDescent="0.25">
      <c r="A19669" s="44" t="s">
        <v>6868</v>
      </c>
      <c r="B19669" s="44" t="s">
        <v>1648</v>
      </c>
      <c r="C19669" s="45" t="s">
        <v>6869</v>
      </c>
      <c r="D19669" s="46" t="s">
        <v>13037</v>
      </c>
      <c r="E19669" s="46">
        <v>46495</v>
      </c>
      <c r="AF19669" s="326"/>
    </row>
    <row r="19670" spans="1:32" x14ac:dyDescent="0.25">
      <c r="A19670" s="44" t="s">
        <v>6868</v>
      </c>
      <c r="B19670" s="44" t="s">
        <v>1648</v>
      </c>
      <c r="C19670" s="45" t="s">
        <v>6869</v>
      </c>
      <c r="D19670" s="46" t="s">
        <v>13037</v>
      </c>
      <c r="E19670" s="46">
        <v>46495</v>
      </c>
      <c r="AF19670" s="326"/>
    </row>
    <row r="19671" spans="1:32" x14ac:dyDescent="0.25">
      <c r="A19671" s="44" t="s">
        <v>9002</v>
      </c>
      <c r="B19671" s="44" t="s">
        <v>8999</v>
      </c>
      <c r="C19671" s="45" t="s">
        <v>9003</v>
      </c>
      <c r="D19671" s="45" t="s">
        <v>12177</v>
      </c>
      <c r="E19671" s="45" t="s">
        <v>9001</v>
      </c>
      <c r="F19671" s="93"/>
      <c r="G19671" s="93"/>
      <c r="H19671" s="93"/>
      <c r="I19671" s="99"/>
      <c r="J19671" s="99"/>
      <c r="K19671" s="99"/>
      <c r="L19671" s="99"/>
      <c r="M19671" s="99"/>
      <c r="N19671" s="99"/>
      <c r="O19671" s="99"/>
      <c r="P19671" s="99"/>
      <c r="Q19671" s="99"/>
      <c r="R19671" s="99"/>
      <c r="S19671" s="99"/>
      <c r="T19671" s="99"/>
      <c r="U19671" s="99"/>
      <c r="V19671" s="99"/>
      <c r="W19671" s="99"/>
      <c r="X19671" s="99"/>
      <c r="Y19671" s="99"/>
      <c r="Z19671" s="99"/>
      <c r="AF19671" s="326"/>
    </row>
    <row r="19672" spans="1:32" x14ac:dyDescent="0.25">
      <c r="A19672" s="44" t="s">
        <v>9002</v>
      </c>
      <c r="B19672" s="44" t="s">
        <v>8999</v>
      </c>
      <c r="C19672" s="45" t="s">
        <v>9003</v>
      </c>
      <c r="D19672" s="93" t="s">
        <v>18817</v>
      </c>
      <c r="E19672" s="45" t="s">
        <v>9001</v>
      </c>
      <c r="F19672" s="379"/>
      <c r="G19672" s="379"/>
      <c r="H19672" s="379"/>
      <c r="I19672" s="380"/>
      <c r="J19672" s="380"/>
      <c r="K19672" s="380"/>
      <c r="L19672" s="380"/>
      <c r="M19672" s="380"/>
      <c r="N19672" s="380"/>
      <c r="O19672" s="380"/>
      <c r="P19672" s="380"/>
      <c r="Q19672" s="380"/>
      <c r="R19672" s="380"/>
      <c r="S19672" s="380"/>
      <c r="T19672" s="380"/>
      <c r="U19672" s="380"/>
      <c r="V19672" s="380"/>
      <c r="W19672" s="380"/>
      <c r="X19672" s="380"/>
      <c r="Y19672" s="380"/>
      <c r="Z19672" s="380"/>
      <c r="AA19672" s="380"/>
      <c r="AF19672" s="326"/>
    </row>
    <row r="19673" spans="1:32" x14ac:dyDescent="0.25">
      <c r="A19673" s="44" t="s">
        <v>9002</v>
      </c>
      <c r="B19673" s="44" t="s">
        <v>8999</v>
      </c>
      <c r="C19673" s="45" t="s">
        <v>9003</v>
      </c>
      <c r="D19673" s="45" t="s">
        <v>10697</v>
      </c>
      <c r="E19673" s="45" t="s">
        <v>9001</v>
      </c>
      <c r="F19673" s="93"/>
      <c r="G19673" s="93"/>
      <c r="H19673" s="93"/>
      <c r="I19673" s="99"/>
      <c r="J19673" s="99"/>
      <c r="K19673" s="99"/>
      <c r="L19673" s="44"/>
      <c r="M19673" s="99"/>
      <c r="N19673" s="99"/>
      <c r="O19673" s="99"/>
      <c r="P19673" s="99"/>
      <c r="Q19673" s="99"/>
      <c r="R19673" s="99"/>
      <c r="S19673" s="99"/>
      <c r="T19673" s="99"/>
      <c r="U19673" s="99"/>
      <c r="V19673" s="99"/>
      <c r="W19673" s="99"/>
      <c r="X19673" s="99"/>
      <c r="Y19673" s="99"/>
      <c r="Z19673" s="99"/>
      <c r="AF19673" s="326"/>
    </row>
    <row r="19674" spans="1:32" x14ac:dyDescent="0.25">
      <c r="A19674" s="44" t="s">
        <v>15032</v>
      </c>
      <c r="B19674" s="44" t="s">
        <v>16467</v>
      </c>
      <c r="C19674" s="45" t="s">
        <v>15033</v>
      </c>
      <c r="D19674" s="93" t="s">
        <v>3876</v>
      </c>
      <c r="E19674" s="359">
        <f>DATE(2029,4,23)</f>
        <v>47231</v>
      </c>
      <c r="F19674" s="93"/>
      <c r="G19674" s="93"/>
      <c r="H19674" s="93"/>
      <c r="I19674" s="99"/>
      <c r="J19674" s="99"/>
      <c r="K19674" s="99"/>
      <c r="L19674" s="99"/>
      <c r="M19674" s="99"/>
      <c r="N19674" s="99"/>
      <c r="O19674" s="99"/>
      <c r="P19674" s="99"/>
      <c r="Q19674" s="99"/>
      <c r="R19674" s="99"/>
      <c r="S19674" s="99"/>
      <c r="T19674" s="99"/>
      <c r="U19674" s="99"/>
      <c r="V19674" s="99"/>
      <c r="W19674" s="99"/>
      <c r="X19674" s="99"/>
      <c r="Y19674" s="99"/>
      <c r="Z19674" s="99"/>
      <c r="AF19674" s="326"/>
    </row>
    <row r="19675" spans="1:32" x14ac:dyDescent="0.25">
      <c r="A19675" s="44" t="s">
        <v>11801</v>
      </c>
      <c r="B19675" s="44" t="s">
        <v>10031</v>
      </c>
      <c r="C19675" s="45">
        <v>240101</v>
      </c>
      <c r="D19675" s="45" t="s">
        <v>12340</v>
      </c>
      <c r="E19675" s="45" t="s">
        <v>10032</v>
      </c>
      <c r="AF19675" s="326"/>
    </row>
    <row r="19676" spans="1:32" x14ac:dyDescent="0.25">
      <c r="A19676" s="44" t="s">
        <v>9794</v>
      </c>
      <c r="B19676" s="44" t="s">
        <v>16432</v>
      </c>
      <c r="C19676" s="45" t="s">
        <v>15034</v>
      </c>
      <c r="D19676" s="93" t="s">
        <v>3876</v>
      </c>
      <c r="E19676" s="359">
        <f>DATE(2029,1,31)</f>
        <v>47149</v>
      </c>
      <c r="F19676" s="93"/>
      <c r="G19676" s="93"/>
      <c r="H19676" s="93"/>
      <c r="I19676" s="99"/>
      <c r="J19676" s="99"/>
      <c r="K19676" s="99"/>
      <c r="L19676" s="99"/>
      <c r="M19676" s="99"/>
      <c r="N19676" s="99"/>
      <c r="O19676" s="99"/>
      <c r="P19676" s="99"/>
      <c r="Q19676" s="99"/>
      <c r="R19676" s="99"/>
      <c r="S19676" s="99"/>
      <c r="T19676" s="99"/>
      <c r="U19676" s="99"/>
      <c r="V19676" s="99"/>
      <c r="W19676" s="99"/>
      <c r="X19676" s="99"/>
      <c r="Y19676" s="99"/>
      <c r="Z19676" s="99"/>
      <c r="AF19676" s="326"/>
    </row>
    <row r="19677" spans="1:32" x14ac:dyDescent="0.25">
      <c r="A19677" s="44" t="s">
        <v>13846</v>
      </c>
      <c r="B19677" s="44" t="s">
        <v>5447</v>
      </c>
      <c r="C19677" s="45">
        <v>240804</v>
      </c>
      <c r="D19677" s="45" t="s">
        <v>12340</v>
      </c>
      <c r="E19677" s="45" t="s">
        <v>12234</v>
      </c>
      <c r="AF19677" s="326"/>
    </row>
    <row r="19678" spans="1:32" x14ac:dyDescent="0.3">
      <c r="A19678" s="372" t="s">
        <v>20596</v>
      </c>
      <c r="B19678" s="372" t="s">
        <v>7465</v>
      </c>
      <c r="C19678" s="125" t="s">
        <v>20614</v>
      </c>
      <c r="D19678" s="32" t="s">
        <v>20621</v>
      </c>
      <c r="E19678" s="125" t="s">
        <v>10032</v>
      </c>
      <c r="F19678" s="125" t="s">
        <v>1236</v>
      </c>
      <c r="G19678" s="125" t="s">
        <v>1237</v>
      </c>
      <c r="AF19678" s="326"/>
    </row>
    <row r="19679" spans="1:32" x14ac:dyDescent="0.25">
      <c r="A19679" s="44" t="s">
        <v>3274</v>
      </c>
      <c r="B19679" s="44" t="s">
        <v>3598</v>
      </c>
      <c r="C19679" s="45">
        <v>210305</v>
      </c>
      <c r="D19679" s="45" t="s">
        <v>12340</v>
      </c>
      <c r="E19679" s="45" t="s">
        <v>3276</v>
      </c>
      <c r="AF19679" s="326"/>
    </row>
    <row r="19680" spans="1:32" x14ac:dyDescent="0.25">
      <c r="A19680" s="44" t="s">
        <v>3274</v>
      </c>
      <c r="B19680" s="44" t="s">
        <v>970</v>
      </c>
      <c r="C19680" s="45">
        <v>231104</v>
      </c>
      <c r="D19680" s="45" t="s">
        <v>12340</v>
      </c>
      <c r="E19680" s="45" t="s">
        <v>9018</v>
      </c>
      <c r="AF19680" s="326"/>
    </row>
    <row r="19681" spans="1:32" x14ac:dyDescent="0.25">
      <c r="A19681" s="44" t="s">
        <v>5765</v>
      </c>
      <c r="B19681" s="44" t="s">
        <v>2433</v>
      </c>
      <c r="C19681" s="45">
        <v>220105</v>
      </c>
      <c r="D19681" s="45" t="s">
        <v>12340</v>
      </c>
      <c r="E19681" s="45" t="s">
        <v>2686</v>
      </c>
      <c r="AF19681" s="326"/>
    </row>
    <row r="19682" spans="1:32" x14ac:dyDescent="0.3">
      <c r="A19682" s="372" t="s">
        <v>20242</v>
      </c>
      <c r="B19682" s="372" t="s">
        <v>2383</v>
      </c>
      <c r="C19682" s="125" t="s">
        <v>20257</v>
      </c>
      <c r="D19682" s="32" t="s">
        <v>20621</v>
      </c>
      <c r="E19682" s="125" t="s">
        <v>8976</v>
      </c>
      <c r="F19682" s="125" t="s">
        <v>1236</v>
      </c>
      <c r="G19682" s="125" t="s">
        <v>1237</v>
      </c>
      <c r="AF19682" s="326"/>
    </row>
    <row r="19683" spans="1:32" x14ac:dyDescent="0.3">
      <c r="A19683" s="372" t="s">
        <v>16708</v>
      </c>
      <c r="B19683" s="372" t="s">
        <v>1842</v>
      </c>
      <c r="C19683" s="125" t="s">
        <v>16723</v>
      </c>
      <c r="D19683" s="32" t="s">
        <v>20621</v>
      </c>
      <c r="E19683" s="125" t="s">
        <v>12895</v>
      </c>
      <c r="F19683" s="125" t="s">
        <v>1236</v>
      </c>
      <c r="G19683" s="125" t="s">
        <v>1237</v>
      </c>
      <c r="AF19683" s="326"/>
    </row>
    <row r="19684" spans="1:32" x14ac:dyDescent="0.25">
      <c r="A19684" s="44" t="s">
        <v>19994</v>
      </c>
      <c r="B19684" s="44" t="s">
        <v>3164</v>
      </c>
      <c r="C19684" s="45">
        <v>25020102</v>
      </c>
      <c r="D19684" s="45" t="s">
        <v>12340</v>
      </c>
      <c r="E19684" s="45" t="s">
        <v>10021</v>
      </c>
      <c r="AF19684" s="326"/>
    </row>
    <row r="19685" spans="1:32" x14ac:dyDescent="0.25">
      <c r="A19685" s="44" t="s">
        <v>19994</v>
      </c>
      <c r="B19685" s="44" t="s">
        <v>18865</v>
      </c>
      <c r="C19685" s="45">
        <v>25020101</v>
      </c>
      <c r="D19685" s="45" t="s">
        <v>12340</v>
      </c>
      <c r="E19685" s="45" t="s">
        <v>10021</v>
      </c>
      <c r="AF19685" s="326"/>
    </row>
    <row r="19686" spans="1:32" x14ac:dyDescent="0.25">
      <c r="A19686" s="44" t="s">
        <v>18271</v>
      </c>
      <c r="B19686" s="44" t="s">
        <v>18272</v>
      </c>
      <c r="C19686" s="45" t="s">
        <v>18514</v>
      </c>
      <c r="D19686" s="93" t="s">
        <v>3876</v>
      </c>
      <c r="E19686" s="359">
        <f>DATE(2029,9,18)</f>
        <v>47379</v>
      </c>
      <c r="F19686" s="93"/>
      <c r="G19686" s="93"/>
      <c r="H19686" s="93"/>
      <c r="I19686" s="99"/>
      <c r="J19686" s="99"/>
      <c r="K19686" s="99"/>
      <c r="L19686" s="99"/>
      <c r="M19686" s="99"/>
      <c r="N19686" s="99"/>
      <c r="O19686" s="99"/>
      <c r="P19686" s="99"/>
      <c r="Q19686" s="99"/>
      <c r="R19686" s="99"/>
      <c r="S19686" s="99"/>
      <c r="T19686" s="99"/>
      <c r="U19686" s="99"/>
      <c r="V19686" s="99"/>
      <c r="W19686" s="99"/>
      <c r="X19686" s="99"/>
      <c r="Y19686" s="99"/>
      <c r="Z19686" s="99"/>
      <c r="AF19686" s="326"/>
    </row>
    <row r="19687" spans="1:32" x14ac:dyDescent="0.25">
      <c r="A19687" s="256" t="s">
        <v>5055</v>
      </c>
      <c r="B19687" s="256" t="s">
        <v>15240</v>
      </c>
      <c r="C19687" s="53" t="s">
        <v>15461</v>
      </c>
      <c r="D19687" s="93" t="s">
        <v>5891</v>
      </c>
      <c r="E19687" s="257">
        <v>46558</v>
      </c>
      <c r="F19687" s="93"/>
      <c r="G19687" s="93"/>
      <c r="H19687" s="93"/>
      <c r="I19687" s="99"/>
      <c r="J19687" s="99"/>
      <c r="K19687" s="99"/>
      <c r="L19687" s="99"/>
      <c r="M19687" s="99"/>
      <c r="N19687" s="99"/>
      <c r="O19687" s="99"/>
      <c r="P19687" s="99"/>
      <c r="Q19687" s="99"/>
      <c r="R19687" s="99"/>
      <c r="S19687" s="99"/>
      <c r="T19687" s="99"/>
      <c r="U19687" s="99"/>
      <c r="V19687" s="99"/>
      <c r="W19687" s="99"/>
      <c r="X19687" s="99"/>
      <c r="Y19687" s="99"/>
      <c r="Z19687" s="99"/>
      <c r="AF19687" s="326"/>
    </row>
    <row r="19688" spans="1:32" ht="14.4" x14ac:dyDescent="0.3">
      <c r="A19688" s="385" t="s">
        <v>5055</v>
      </c>
      <c r="B19688" s="385" t="s">
        <v>18635</v>
      </c>
      <c r="C19688" s="387" t="s">
        <v>18639</v>
      </c>
      <c r="D19688" s="93" t="s">
        <v>5007</v>
      </c>
      <c r="E19688" s="389" t="s">
        <v>10500</v>
      </c>
      <c r="AF19688" s="326"/>
    </row>
    <row r="19689" spans="1:32" x14ac:dyDescent="0.25">
      <c r="A19689" s="44" t="s">
        <v>5055</v>
      </c>
      <c r="B19689" s="44" t="s">
        <v>174</v>
      </c>
      <c r="C19689" s="45" t="s">
        <v>378</v>
      </c>
      <c r="D19689" s="45" t="s">
        <v>12177</v>
      </c>
      <c r="E19689" s="45" t="s">
        <v>5471</v>
      </c>
      <c r="F19689" s="93"/>
      <c r="G19689" s="93"/>
      <c r="H19689" s="93"/>
      <c r="I19689" s="99"/>
      <c r="J19689" s="99"/>
      <c r="K19689" s="99"/>
      <c r="L19689" s="99"/>
      <c r="M19689" s="99"/>
      <c r="N19689" s="99"/>
      <c r="O19689" s="99"/>
      <c r="P19689" s="99"/>
      <c r="Q19689" s="99"/>
      <c r="R19689" s="99"/>
      <c r="S19689" s="99"/>
      <c r="T19689" s="99"/>
      <c r="U19689" s="99"/>
      <c r="V19689" s="99"/>
      <c r="W19689" s="99"/>
      <c r="X19689" s="99"/>
      <c r="Y19689" s="99"/>
      <c r="Z19689" s="99"/>
      <c r="AF19689" s="326"/>
    </row>
    <row r="19690" spans="1:32" x14ac:dyDescent="0.25">
      <c r="A19690" s="44" t="s">
        <v>5055</v>
      </c>
      <c r="B19690" s="44" t="s">
        <v>16078</v>
      </c>
      <c r="C19690" s="45" t="s">
        <v>12881</v>
      </c>
      <c r="D19690" s="93" t="s">
        <v>3876</v>
      </c>
      <c r="E19690" s="359">
        <f>DATE(2028,9,25)</f>
        <v>47021</v>
      </c>
      <c r="F19690" s="93"/>
      <c r="G19690" s="93"/>
      <c r="H19690" s="93"/>
      <c r="I19690" s="99"/>
      <c r="J19690" s="99"/>
      <c r="K19690" s="99"/>
      <c r="L19690" s="99"/>
      <c r="M19690" s="99"/>
      <c r="N19690" s="99"/>
      <c r="O19690" s="99"/>
      <c r="P19690" s="99"/>
      <c r="Q19690" s="99"/>
      <c r="R19690" s="99"/>
      <c r="S19690" s="99"/>
      <c r="T19690" s="99"/>
      <c r="U19690" s="99"/>
      <c r="V19690" s="99"/>
      <c r="W19690" s="99"/>
      <c r="X19690" s="99"/>
      <c r="Y19690" s="99"/>
      <c r="Z19690" s="99"/>
      <c r="AF19690" s="326"/>
    </row>
    <row r="19691" spans="1:32" x14ac:dyDescent="0.25">
      <c r="A19691" s="44" t="s">
        <v>5055</v>
      </c>
      <c r="B19691" s="44" t="s">
        <v>990</v>
      </c>
      <c r="C19691" s="45">
        <v>260102</v>
      </c>
      <c r="D19691" s="45" t="s">
        <v>12340</v>
      </c>
      <c r="E19691" s="45" t="s">
        <v>8976</v>
      </c>
      <c r="AF19691" s="326"/>
    </row>
    <row r="19692" spans="1:32" x14ac:dyDescent="0.25">
      <c r="A19692" s="44" t="s">
        <v>5055</v>
      </c>
      <c r="B19692" s="44" t="s">
        <v>5442</v>
      </c>
      <c r="C19692" s="45">
        <v>25010502</v>
      </c>
      <c r="D19692" s="45" t="s">
        <v>12340</v>
      </c>
      <c r="E19692" s="45" t="s">
        <v>13567</v>
      </c>
      <c r="AF19692" s="326"/>
    </row>
    <row r="19693" spans="1:32" x14ac:dyDescent="0.25">
      <c r="A19693" s="44" t="s">
        <v>5055</v>
      </c>
      <c r="B19693" s="44" t="s">
        <v>974</v>
      </c>
      <c r="C19693" s="45">
        <v>220104</v>
      </c>
      <c r="D19693" s="45" t="s">
        <v>12340</v>
      </c>
      <c r="E19693" s="45" t="s">
        <v>5452</v>
      </c>
      <c r="AF19693" s="326"/>
    </row>
    <row r="19694" spans="1:32" x14ac:dyDescent="0.25">
      <c r="A19694" s="44" t="s">
        <v>5055</v>
      </c>
      <c r="B19694" s="44" t="s">
        <v>18828</v>
      </c>
      <c r="C19694" s="45">
        <v>25010501</v>
      </c>
      <c r="D19694" s="45" t="s">
        <v>12340</v>
      </c>
      <c r="E19694" s="45" t="s">
        <v>13567</v>
      </c>
      <c r="AF19694" s="326"/>
    </row>
    <row r="19695" spans="1:32" x14ac:dyDescent="0.25">
      <c r="A19695" s="44" t="s">
        <v>5055</v>
      </c>
      <c r="B19695" s="44" t="s">
        <v>3171</v>
      </c>
      <c r="C19695" s="45">
        <v>24120302</v>
      </c>
      <c r="D19695" s="45" t="s">
        <v>12340</v>
      </c>
      <c r="E19695" s="45" t="s">
        <v>18908</v>
      </c>
      <c r="AF19695" s="326"/>
    </row>
    <row r="19696" spans="1:32" x14ac:dyDescent="0.25">
      <c r="A19696" s="44" t="s">
        <v>5055</v>
      </c>
      <c r="B19696" s="44" t="s">
        <v>18909</v>
      </c>
      <c r="C19696" s="45">
        <v>24120301</v>
      </c>
      <c r="D19696" s="45" t="s">
        <v>12340</v>
      </c>
      <c r="E19696" s="45" t="s">
        <v>13570</v>
      </c>
      <c r="AF19696" s="326"/>
    </row>
    <row r="19697" spans="1:32" x14ac:dyDescent="0.25">
      <c r="A19697" s="44" t="s">
        <v>5055</v>
      </c>
      <c r="B19697" s="44" t="s">
        <v>11310</v>
      </c>
      <c r="C19697" s="45">
        <v>24060302</v>
      </c>
      <c r="D19697" s="45" t="s">
        <v>12340</v>
      </c>
      <c r="E19697" s="45" t="s">
        <v>5235</v>
      </c>
      <c r="AF19697" s="326"/>
    </row>
    <row r="19698" spans="1:32" x14ac:dyDescent="0.25">
      <c r="A19698" s="44" t="s">
        <v>5055</v>
      </c>
      <c r="B19698" s="44" t="s">
        <v>18874</v>
      </c>
      <c r="C19698" s="45">
        <v>24060301</v>
      </c>
      <c r="D19698" s="45" t="s">
        <v>12340</v>
      </c>
      <c r="E19698" s="45" t="s">
        <v>5235</v>
      </c>
      <c r="AF19698" s="326"/>
    </row>
    <row r="19699" spans="1:32" x14ac:dyDescent="0.25">
      <c r="A19699" s="44" t="s">
        <v>5055</v>
      </c>
      <c r="B19699" s="44" t="s">
        <v>10020</v>
      </c>
      <c r="C19699" s="45">
        <v>24010401</v>
      </c>
      <c r="D19699" s="45" t="s">
        <v>12340</v>
      </c>
      <c r="E19699" s="45" t="s">
        <v>10021</v>
      </c>
      <c r="AF19699" s="326"/>
    </row>
    <row r="19700" spans="1:32" x14ac:dyDescent="0.25">
      <c r="A19700" s="44" t="s">
        <v>5055</v>
      </c>
      <c r="B19700" s="44" t="s">
        <v>11309</v>
      </c>
      <c r="C19700" s="45">
        <v>24020102</v>
      </c>
      <c r="D19700" s="45" t="s">
        <v>12340</v>
      </c>
      <c r="E19700" s="45" t="s">
        <v>5444</v>
      </c>
      <c r="AF19700" s="326"/>
    </row>
    <row r="19701" spans="1:32" x14ac:dyDescent="0.25">
      <c r="A19701" s="44" t="s">
        <v>5055</v>
      </c>
      <c r="B19701" s="44" t="s">
        <v>11308</v>
      </c>
      <c r="C19701" s="45">
        <v>24020101</v>
      </c>
      <c r="D19701" s="45" t="s">
        <v>12340</v>
      </c>
      <c r="E19701" s="45" t="s">
        <v>10021</v>
      </c>
      <c r="AF19701" s="326"/>
    </row>
    <row r="19702" spans="1:32" x14ac:dyDescent="0.25">
      <c r="A19702" s="44" t="s">
        <v>5055</v>
      </c>
      <c r="B19702" s="44" t="s">
        <v>9032</v>
      </c>
      <c r="C19702" s="45">
        <v>23100201</v>
      </c>
      <c r="D19702" s="45" t="s">
        <v>12340</v>
      </c>
      <c r="E19702" s="45" t="s">
        <v>2628</v>
      </c>
      <c r="AF19702" s="326"/>
    </row>
    <row r="19703" spans="1:32" x14ac:dyDescent="0.25">
      <c r="A19703" s="44" t="s">
        <v>5055</v>
      </c>
      <c r="B19703" s="44" t="s">
        <v>3298</v>
      </c>
      <c r="C19703" s="45">
        <v>24010402</v>
      </c>
      <c r="D19703" s="45" t="s">
        <v>12340</v>
      </c>
      <c r="E19703" s="45" t="s">
        <v>10021</v>
      </c>
      <c r="AF19703" s="326"/>
    </row>
    <row r="19704" spans="1:32" x14ac:dyDescent="0.25">
      <c r="A19704" s="44" t="s">
        <v>5055</v>
      </c>
      <c r="B19704" s="44" t="s">
        <v>174</v>
      </c>
      <c r="C19704" s="45" t="s">
        <v>378</v>
      </c>
      <c r="D19704" s="45" t="s">
        <v>10697</v>
      </c>
      <c r="E19704" s="45" t="s">
        <v>5471</v>
      </c>
      <c r="F19704" s="93"/>
      <c r="G19704" s="93"/>
      <c r="H19704" s="93"/>
      <c r="I19704" s="99"/>
      <c r="J19704" s="99"/>
      <c r="K19704" s="99"/>
      <c r="L19704" s="44"/>
      <c r="M19704" s="99"/>
      <c r="N19704" s="99"/>
      <c r="O19704" s="99"/>
      <c r="P19704" s="99"/>
      <c r="Q19704" s="99"/>
      <c r="R19704" s="99"/>
      <c r="S19704" s="99"/>
      <c r="T19704" s="99"/>
      <c r="U19704" s="99"/>
      <c r="V19704" s="99"/>
      <c r="W19704" s="99"/>
      <c r="X19704" s="99"/>
      <c r="Y19704" s="99"/>
      <c r="Z19704" s="99"/>
      <c r="AF19704" s="326"/>
    </row>
    <row r="19705" spans="1:32" x14ac:dyDescent="0.25">
      <c r="A19705" s="256" t="s">
        <v>5766</v>
      </c>
      <c r="B19705" s="256" t="s">
        <v>5983</v>
      </c>
      <c r="C19705" s="53" t="s">
        <v>6032</v>
      </c>
      <c r="D19705" s="93" t="s">
        <v>5891</v>
      </c>
      <c r="E19705" s="257">
        <v>46525</v>
      </c>
      <c r="F19705" s="93"/>
      <c r="G19705" s="93"/>
      <c r="H19705" s="93"/>
      <c r="I19705" s="99"/>
      <c r="J19705" s="99"/>
      <c r="K19705" s="99"/>
      <c r="L19705" s="99"/>
      <c r="M19705" s="99"/>
      <c r="N19705" s="99"/>
      <c r="O19705" s="99"/>
      <c r="P19705" s="99"/>
      <c r="Q19705" s="99"/>
      <c r="R19705" s="99"/>
      <c r="S19705" s="99"/>
      <c r="T19705" s="99"/>
      <c r="U19705" s="99"/>
      <c r="V19705" s="99"/>
      <c r="W19705" s="99"/>
      <c r="X19705" s="99"/>
      <c r="Y19705" s="99"/>
      <c r="Z19705" s="99"/>
      <c r="AF19705" s="326"/>
    </row>
    <row r="19706" spans="1:32" x14ac:dyDescent="0.25">
      <c r="A19706" s="368" t="s">
        <v>15350</v>
      </c>
      <c r="B19706" s="256" t="s">
        <v>5912</v>
      </c>
      <c r="C19706" s="53" t="s">
        <v>15462</v>
      </c>
      <c r="D19706" s="93" t="s">
        <v>5891</v>
      </c>
      <c r="E19706" s="257">
        <v>47352</v>
      </c>
      <c r="F19706" s="93"/>
      <c r="G19706" s="93"/>
      <c r="H19706" s="93"/>
      <c r="I19706" s="99"/>
      <c r="J19706" s="99"/>
      <c r="K19706" s="99"/>
      <c r="L19706" s="99"/>
      <c r="M19706" s="99"/>
      <c r="N19706" s="99"/>
      <c r="O19706" s="99"/>
      <c r="P19706" s="99"/>
      <c r="Q19706" s="99"/>
      <c r="R19706" s="99"/>
      <c r="S19706" s="99"/>
      <c r="T19706" s="99"/>
      <c r="U19706" s="99"/>
      <c r="V19706" s="99"/>
      <c r="W19706" s="99"/>
      <c r="X19706" s="99"/>
      <c r="Y19706" s="99"/>
      <c r="Z19706" s="99"/>
      <c r="AF19706" s="326"/>
    </row>
    <row r="19707" spans="1:32" x14ac:dyDescent="0.25">
      <c r="A19707" s="368" t="s">
        <v>15351</v>
      </c>
      <c r="B19707" s="256" t="s">
        <v>15248</v>
      </c>
      <c r="C19707" s="53" t="s">
        <v>15463</v>
      </c>
      <c r="D19707" s="93" t="s">
        <v>5891</v>
      </c>
      <c r="E19707" s="257">
        <v>47615</v>
      </c>
      <c r="F19707" s="93"/>
      <c r="G19707" s="93"/>
      <c r="H19707" s="93"/>
      <c r="I19707" s="99"/>
      <c r="J19707" s="99"/>
      <c r="K19707" s="99"/>
      <c r="L19707" s="99"/>
      <c r="M19707" s="99"/>
      <c r="N19707" s="99"/>
      <c r="O19707" s="99"/>
      <c r="P19707" s="99"/>
      <c r="Q19707" s="99"/>
      <c r="R19707" s="99"/>
      <c r="S19707" s="99"/>
      <c r="T19707" s="99"/>
      <c r="U19707" s="99"/>
      <c r="V19707" s="99"/>
      <c r="W19707" s="99"/>
      <c r="X19707" s="99"/>
      <c r="Y19707" s="99"/>
      <c r="Z19707" s="99"/>
      <c r="AF19707" s="326"/>
    </row>
    <row r="19708" spans="1:32" x14ac:dyDescent="0.25">
      <c r="A19708" s="44" t="s">
        <v>12882</v>
      </c>
      <c r="B19708" s="44" t="s">
        <v>16116</v>
      </c>
      <c r="C19708" s="45" t="s">
        <v>12883</v>
      </c>
      <c r="D19708" s="93" t="s">
        <v>3876</v>
      </c>
      <c r="E19708" s="359">
        <f>DATE(2028,10,31)</f>
        <v>47057</v>
      </c>
      <c r="F19708" s="93"/>
      <c r="G19708" s="93"/>
      <c r="H19708" s="93"/>
      <c r="I19708" s="99"/>
      <c r="J19708" s="99"/>
      <c r="K19708" s="99"/>
      <c r="L19708" s="99"/>
      <c r="M19708" s="99"/>
      <c r="N19708" s="99"/>
      <c r="O19708" s="99"/>
      <c r="P19708" s="99"/>
      <c r="Q19708" s="99"/>
      <c r="R19708" s="99"/>
      <c r="S19708" s="99"/>
      <c r="T19708" s="99"/>
      <c r="U19708" s="99"/>
      <c r="V19708" s="99"/>
      <c r="W19708" s="99"/>
      <c r="X19708" s="99"/>
      <c r="Y19708" s="99"/>
      <c r="Z19708" s="99"/>
      <c r="AF19708" s="326"/>
    </row>
    <row r="19709" spans="1:32" x14ac:dyDescent="0.25">
      <c r="A19709" s="256" t="s">
        <v>50</v>
      </c>
      <c r="B19709" s="256" t="s">
        <v>5953</v>
      </c>
      <c r="C19709" s="53" t="s">
        <v>9300</v>
      </c>
      <c r="D19709" s="93" t="s">
        <v>5891</v>
      </c>
      <c r="E19709" s="257">
        <v>47062</v>
      </c>
      <c r="F19709" s="93"/>
      <c r="G19709" s="93"/>
      <c r="H19709" s="93"/>
      <c r="I19709" s="99"/>
      <c r="J19709" s="99"/>
      <c r="K19709" s="99"/>
      <c r="L19709" s="99"/>
      <c r="M19709" s="99"/>
      <c r="N19709" s="99"/>
      <c r="O19709" s="99"/>
      <c r="P19709" s="99"/>
      <c r="Q19709" s="99"/>
      <c r="R19709" s="99"/>
      <c r="S19709" s="99"/>
      <c r="T19709" s="99"/>
      <c r="U19709" s="99"/>
      <c r="V19709" s="99"/>
      <c r="W19709" s="99"/>
      <c r="X19709" s="99"/>
      <c r="Y19709" s="99"/>
      <c r="Z19709" s="99"/>
      <c r="AF19709" s="326"/>
    </row>
    <row r="19710" spans="1:32" x14ac:dyDescent="0.25">
      <c r="A19710" s="44" t="s">
        <v>50</v>
      </c>
      <c r="B19710" s="44" t="s">
        <v>14494</v>
      </c>
      <c r="C19710" s="45" t="s">
        <v>14509</v>
      </c>
      <c r="D19710" s="46" t="s">
        <v>13037</v>
      </c>
      <c r="E19710" s="46">
        <v>46162</v>
      </c>
      <c r="AF19710" s="326"/>
    </row>
    <row r="19711" spans="1:32" x14ac:dyDescent="0.25">
      <c r="A19711" s="44" t="s">
        <v>50</v>
      </c>
      <c r="B19711" s="44" t="s">
        <v>14494</v>
      </c>
      <c r="C19711" s="45" t="s">
        <v>14509</v>
      </c>
      <c r="D19711" s="46" t="s">
        <v>13037</v>
      </c>
      <c r="E19711" s="46">
        <v>46162</v>
      </c>
      <c r="AF19711" s="326"/>
    </row>
    <row r="19712" spans="1:32" x14ac:dyDescent="0.25">
      <c r="A19712" s="44" t="s">
        <v>50</v>
      </c>
      <c r="B19712" s="44" t="s">
        <v>14494</v>
      </c>
      <c r="C19712" s="45" t="s">
        <v>14509</v>
      </c>
      <c r="D19712" s="46" t="s">
        <v>13037</v>
      </c>
      <c r="E19712" s="46">
        <v>46162</v>
      </c>
      <c r="AF19712" s="326"/>
    </row>
    <row r="19713" spans="1:32" x14ac:dyDescent="0.25">
      <c r="A19713" s="44" t="s">
        <v>50</v>
      </c>
      <c r="B19713" s="44" t="s">
        <v>14494</v>
      </c>
      <c r="C19713" s="45" t="s">
        <v>14509</v>
      </c>
      <c r="D19713" s="46" t="s">
        <v>13037</v>
      </c>
      <c r="E19713" s="46">
        <v>46162</v>
      </c>
      <c r="AF19713" s="326"/>
    </row>
    <row r="19714" spans="1:32" x14ac:dyDescent="0.25">
      <c r="A19714" s="44" t="s">
        <v>50</v>
      </c>
      <c r="B19714" s="44" t="s">
        <v>985</v>
      </c>
      <c r="C19714" s="45">
        <v>241201</v>
      </c>
      <c r="D19714" s="45" t="s">
        <v>12340</v>
      </c>
      <c r="E19714" s="45" t="s">
        <v>13570</v>
      </c>
      <c r="AF19714" s="326"/>
    </row>
    <row r="19715" spans="1:32" x14ac:dyDescent="0.25">
      <c r="A19715" s="44" t="s">
        <v>50</v>
      </c>
      <c r="B19715" s="44" t="s">
        <v>980</v>
      </c>
      <c r="C19715" s="45">
        <v>260103</v>
      </c>
      <c r="D19715" s="45" t="s">
        <v>12340</v>
      </c>
      <c r="E19715" s="45" t="s">
        <v>8976</v>
      </c>
      <c r="AF19715" s="326"/>
    </row>
    <row r="19716" spans="1:32" x14ac:dyDescent="0.3">
      <c r="A19716" s="372" t="s">
        <v>20597</v>
      </c>
      <c r="B19716" s="372" t="s">
        <v>1213</v>
      </c>
      <c r="C19716" s="125" t="s">
        <v>20615</v>
      </c>
      <c r="D19716" s="32" t="s">
        <v>20621</v>
      </c>
      <c r="E19716" s="125" t="s">
        <v>10032</v>
      </c>
      <c r="F19716" s="125" t="s">
        <v>1236</v>
      </c>
      <c r="G19716" s="125" t="s">
        <v>1236</v>
      </c>
      <c r="AF19716" s="326"/>
    </row>
    <row r="19717" spans="1:32" x14ac:dyDescent="0.25">
      <c r="A19717" s="44" t="s">
        <v>949</v>
      </c>
      <c r="B19717" s="44" t="s">
        <v>978</v>
      </c>
      <c r="C19717" s="45">
        <v>230703</v>
      </c>
      <c r="D19717" s="45" t="s">
        <v>12340</v>
      </c>
      <c r="E19717" s="45" t="s">
        <v>4375</v>
      </c>
      <c r="AF19717" s="326"/>
    </row>
    <row r="19718" spans="1:32" x14ac:dyDescent="0.25">
      <c r="A19718" s="44" t="s">
        <v>1426</v>
      </c>
      <c r="B19718" s="44" t="s">
        <v>16468</v>
      </c>
      <c r="C19718" s="45" t="s">
        <v>15035</v>
      </c>
      <c r="D19718" s="93" t="s">
        <v>3876</v>
      </c>
      <c r="E19718" s="359">
        <f>DATE(2029,4,23)</f>
        <v>47231</v>
      </c>
      <c r="F19718" s="93"/>
      <c r="G19718" s="93"/>
      <c r="H19718" s="93"/>
      <c r="I19718" s="99"/>
      <c r="J19718" s="99"/>
      <c r="K19718" s="99"/>
      <c r="L19718" s="99"/>
      <c r="M19718" s="99"/>
      <c r="N19718" s="99"/>
      <c r="O19718" s="99"/>
      <c r="P19718" s="99"/>
      <c r="Q19718" s="99"/>
      <c r="R19718" s="99"/>
      <c r="S19718" s="99"/>
      <c r="T19718" s="99"/>
      <c r="U19718" s="99"/>
      <c r="V19718" s="99"/>
      <c r="W19718" s="99"/>
      <c r="X19718" s="99"/>
      <c r="Y19718" s="99"/>
      <c r="Z19718" s="99"/>
      <c r="AF19718" s="326"/>
    </row>
    <row r="19719" spans="1:32" x14ac:dyDescent="0.25">
      <c r="A19719" s="44" t="s">
        <v>15143</v>
      </c>
      <c r="B19719" s="44" t="s">
        <v>15139</v>
      </c>
      <c r="C19719" s="45" t="s">
        <v>15144</v>
      </c>
      <c r="D19719" s="45" t="s">
        <v>12177</v>
      </c>
      <c r="E19719" s="45" t="s">
        <v>13567</v>
      </c>
      <c r="F19719" s="93"/>
      <c r="G19719" s="93"/>
      <c r="H19719" s="93"/>
      <c r="I19719" s="99"/>
      <c r="J19719" s="99"/>
      <c r="K19719" s="99"/>
      <c r="L19719" s="99"/>
      <c r="M19719" s="99"/>
      <c r="N19719" s="99"/>
      <c r="O19719" s="99"/>
      <c r="P19719" s="99"/>
      <c r="Q19719" s="99"/>
      <c r="R19719" s="99"/>
      <c r="S19719" s="99"/>
      <c r="T19719" s="99"/>
      <c r="U19719" s="99"/>
      <c r="V19719" s="99"/>
      <c r="W19719" s="99"/>
      <c r="X19719" s="99"/>
      <c r="Y19719" s="99"/>
      <c r="Z19719" s="99"/>
      <c r="AF19719" s="326"/>
    </row>
    <row r="19720" spans="1:32" x14ac:dyDescent="0.25">
      <c r="A19720" s="44" t="s">
        <v>15143</v>
      </c>
      <c r="B19720" s="44" t="s">
        <v>15139</v>
      </c>
      <c r="C19720" s="45" t="s">
        <v>15144</v>
      </c>
      <c r="D19720" s="93" t="s">
        <v>18817</v>
      </c>
      <c r="E19720" s="45" t="s">
        <v>13567</v>
      </c>
      <c r="F19720" s="379"/>
      <c r="G19720" s="379"/>
      <c r="H19720" s="379"/>
      <c r="I19720" s="380"/>
      <c r="J19720" s="380"/>
      <c r="K19720" s="380"/>
      <c r="L19720" s="380"/>
      <c r="M19720" s="380"/>
      <c r="N19720" s="380"/>
      <c r="O19720" s="380"/>
      <c r="P19720" s="380"/>
      <c r="Q19720" s="380"/>
      <c r="R19720" s="380"/>
      <c r="S19720" s="380"/>
      <c r="T19720" s="380"/>
      <c r="U19720" s="380"/>
      <c r="V19720" s="380"/>
      <c r="W19720" s="380"/>
      <c r="X19720" s="380"/>
      <c r="Y19720" s="380"/>
      <c r="Z19720" s="380"/>
      <c r="AA19720" s="380"/>
      <c r="AF19720" s="326"/>
    </row>
    <row r="19721" spans="1:32" x14ac:dyDescent="0.25">
      <c r="A19721" s="44" t="s">
        <v>7640</v>
      </c>
      <c r="B19721" s="44" t="s">
        <v>2433</v>
      </c>
      <c r="C19721" s="45">
        <v>230105</v>
      </c>
      <c r="D19721" s="45" t="s">
        <v>12340</v>
      </c>
      <c r="E19721" s="45" t="s">
        <v>5580</v>
      </c>
      <c r="AF19721" s="326"/>
    </row>
    <row r="19722" spans="1:32" x14ac:dyDescent="0.25">
      <c r="A19722" s="44" t="s">
        <v>11802</v>
      </c>
      <c r="B19722" s="44" t="s">
        <v>3598</v>
      </c>
      <c r="C19722" s="45">
        <v>240301</v>
      </c>
      <c r="D19722" s="45" t="s">
        <v>12340</v>
      </c>
      <c r="E19722" s="45" t="s">
        <v>10032</v>
      </c>
      <c r="AF19722" s="326"/>
    </row>
    <row r="19723" spans="1:32" x14ac:dyDescent="0.25">
      <c r="A19723" s="44" t="s">
        <v>1427</v>
      </c>
      <c r="B19723" s="44" t="s">
        <v>16470</v>
      </c>
      <c r="C19723" s="45" t="s">
        <v>8274</v>
      </c>
      <c r="D19723" s="93" t="s">
        <v>3876</v>
      </c>
      <c r="E19723" s="359">
        <f>DATE(2027,5,3)</f>
        <v>46510</v>
      </c>
      <c r="F19723" s="93"/>
      <c r="G19723" s="93"/>
      <c r="H19723" s="93"/>
      <c r="I19723" s="99"/>
      <c r="J19723" s="99"/>
      <c r="K19723" s="99"/>
      <c r="L19723" s="99"/>
      <c r="M19723" s="99"/>
      <c r="N19723" s="99"/>
      <c r="O19723" s="99"/>
      <c r="P19723" s="99"/>
      <c r="Q19723" s="99"/>
      <c r="R19723" s="99"/>
      <c r="S19723" s="99"/>
      <c r="T19723" s="99"/>
      <c r="U19723" s="99"/>
      <c r="V19723" s="99"/>
      <c r="W19723" s="99"/>
      <c r="X19723" s="99"/>
      <c r="Y19723" s="99"/>
      <c r="Z19723" s="99"/>
      <c r="AF19723" s="326"/>
    </row>
    <row r="19724" spans="1:32" x14ac:dyDescent="0.25">
      <c r="A19724" s="44" t="s">
        <v>1427</v>
      </c>
      <c r="B19724" s="44" t="s">
        <v>16257</v>
      </c>
      <c r="C19724" s="45" t="s">
        <v>15036</v>
      </c>
      <c r="D19724" s="93" t="s">
        <v>3876</v>
      </c>
      <c r="E19724" s="359">
        <f>DATE(2029,2,24)</f>
        <v>47173</v>
      </c>
      <c r="F19724" s="93"/>
      <c r="G19724" s="93"/>
      <c r="H19724" s="93"/>
      <c r="I19724" s="99"/>
      <c r="J19724" s="99"/>
      <c r="K19724" s="99"/>
      <c r="L19724" s="99"/>
      <c r="M19724" s="99"/>
      <c r="N19724" s="99"/>
      <c r="O19724" s="99"/>
      <c r="P19724" s="99"/>
      <c r="Q19724" s="99"/>
      <c r="R19724" s="99"/>
      <c r="S19724" s="99"/>
      <c r="T19724" s="99"/>
      <c r="U19724" s="99"/>
      <c r="V19724" s="99"/>
      <c r="W19724" s="99"/>
      <c r="X19724" s="99"/>
      <c r="Y19724" s="99"/>
      <c r="Z19724" s="99"/>
      <c r="AF19724" s="326"/>
    </row>
    <row r="19725" spans="1:32" x14ac:dyDescent="0.25">
      <c r="A19725" s="44" t="s">
        <v>1427</v>
      </c>
      <c r="B19725" s="44" t="s">
        <v>16469</v>
      </c>
      <c r="C19725" s="45" t="s">
        <v>10002</v>
      </c>
      <c r="D19725" s="93" t="s">
        <v>3876</v>
      </c>
      <c r="E19725" s="359">
        <f>DATE(2026,12,27)</f>
        <v>46383</v>
      </c>
      <c r="F19725" s="93"/>
      <c r="G19725" s="93"/>
      <c r="H19725" s="93"/>
      <c r="I19725" s="99"/>
      <c r="J19725" s="99"/>
      <c r="K19725" s="99"/>
      <c r="L19725" s="99"/>
      <c r="M19725" s="99"/>
      <c r="N19725" s="99"/>
      <c r="O19725" s="99"/>
      <c r="P19725" s="99"/>
      <c r="Q19725" s="99"/>
      <c r="R19725" s="99"/>
      <c r="S19725" s="99"/>
      <c r="T19725" s="99"/>
      <c r="U19725" s="99"/>
      <c r="V19725" s="99"/>
      <c r="W19725" s="99"/>
      <c r="X19725" s="99"/>
      <c r="Y19725" s="99"/>
      <c r="Z19725" s="99"/>
      <c r="AA19725" s="380"/>
      <c r="AF19725" s="326"/>
    </row>
    <row r="19726" spans="1:32" x14ac:dyDescent="0.3">
      <c r="A19726" s="372" t="s">
        <v>17584</v>
      </c>
      <c r="B19726" s="372" t="s">
        <v>5061</v>
      </c>
      <c r="C19726" s="125" t="s">
        <v>17483</v>
      </c>
      <c r="D19726" s="32" t="s">
        <v>20621</v>
      </c>
      <c r="E19726" s="125" t="s">
        <v>5246</v>
      </c>
      <c r="F19726" s="125" t="s">
        <v>1236</v>
      </c>
      <c r="G19726" s="125" t="s">
        <v>1237</v>
      </c>
      <c r="AF19726" s="326"/>
    </row>
    <row r="19727" spans="1:32" x14ac:dyDescent="0.3">
      <c r="A19727" s="372" t="s">
        <v>17584</v>
      </c>
      <c r="B19727" s="372" t="s">
        <v>5067</v>
      </c>
      <c r="C19727" s="125" t="s">
        <v>17482</v>
      </c>
      <c r="D19727" s="32" t="s">
        <v>20621</v>
      </c>
      <c r="E19727" s="125" t="s">
        <v>5246</v>
      </c>
      <c r="F19727" s="125" t="s">
        <v>1236</v>
      </c>
      <c r="G19727" s="125" t="s">
        <v>1237</v>
      </c>
      <c r="AF19727" s="326"/>
    </row>
    <row r="19728" spans="1:32" x14ac:dyDescent="0.3">
      <c r="A19728" s="372" t="s">
        <v>17584</v>
      </c>
      <c r="B19728" s="372" t="s">
        <v>5065</v>
      </c>
      <c r="C19728" s="125" t="s">
        <v>17481</v>
      </c>
      <c r="D19728" s="32" t="s">
        <v>20621</v>
      </c>
      <c r="E19728" s="125" t="s">
        <v>5246</v>
      </c>
      <c r="F19728" s="125" t="s">
        <v>1236</v>
      </c>
      <c r="G19728" s="125" t="s">
        <v>1237</v>
      </c>
      <c r="AF19728" s="326"/>
    </row>
    <row r="19729" spans="1:32" x14ac:dyDescent="0.3">
      <c r="A19729" s="372" t="s">
        <v>12539</v>
      </c>
      <c r="B19729" s="372" t="s">
        <v>13870</v>
      </c>
      <c r="C19729" s="125" t="s">
        <v>13871</v>
      </c>
      <c r="D19729" s="32" t="s">
        <v>20621</v>
      </c>
      <c r="E19729" s="125" t="s">
        <v>5650</v>
      </c>
      <c r="F19729" s="125" t="s">
        <v>1236</v>
      </c>
      <c r="G19729" s="125" t="s">
        <v>1237</v>
      </c>
      <c r="AF19729" s="326"/>
    </row>
    <row r="19730" spans="1:32" x14ac:dyDescent="0.25">
      <c r="A19730" s="57" t="s">
        <v>3850</v>
      </c>
      <c r="B19730" s="92" t="s">
        <v>3862</v>
      </c>
      <c r="C19730" s="93" t="s">
        <v>3860</v>
      </c>
      <c r="D19730" s="93" t="s">
        <v>3861</v>
      </c>
      <c r="E19730" s="94">
        <v>46203</v>
      </c>
      <c r="F19730" s="93"/>
      <c r="G19730" s="93"/>
      <c r="H19730" s="93"/>
      <c r="I19730" s="99"/>
      <c r="J19730" s="99"/>
      <c r="K19730" s="99"/>
      <c r="L19730" s="44"/>
      <c r="M19730" s="99"/>
      <c r="N19730" s="99"/>
      <c r="O19730" s="99"/>
      <c r="P19730" s="99"/>
      <c r="Q19730" s="99"/>
      <c r="R19730" s="99"/>
      <c r="S19730" s="99"/>
      <c r="T19730" s="99"/>
      <c r="U19730" s="99"/>
      <c r="V19730" s="99"/>
      <c r="W19730" s="99"/>
      <c r="X19730" s="99"/>
      <c r="Y19730" s="99"/>
      <c r="Z19730" s="99"/>
      <c r="AA19730" s="380"/>
      <c r="AF19730" s="326"/>
    </row>
    <row r="19731" spans="1:32" x14ac:dyDescent="0.25">
      <c r="A19731" s="44" t="s">
        <v>1940</v>
      </c>
      <c r="B19731" s="44" t="s">
        <v>7697</v>
      </c>
      <c r="C19731" s="45" t="s">
        <v>7733</v>
      </c>
      <c r="D19731" s="46" t="s">
        <v>13037</v>
      </c>
      <c r="E19731" s="46">
        <v>46214</v>
      </c>
      <c r="AF19731" s="326"/>
    </row>
    <row r="19732" spans="1:32" x14ac:dyDescent="0.25">
      <c r="A19732" s="44" t="s">
        <v>1940</v>
      </c>
      <c r="B19732" s="44" t="s">
        <v>7697</v>
      </c>
      <c r="C19732" s="45" t="s">
        <v>7733</v>
      </c>
      <c r="D19732" s="46" t="s">
        <v>13037</v>
      </c>
      <c r="E19732" s="46">
        <v>46214</v>
      </c>
      <c r="AF19732" s="326"/>
    </row>
    <row r="19733" spans="1:32" x14ac:dyDescent="0.25">
      <c r="A19733" s="44" t="s">
        <v>1940</v>
      </c>
      <c r="B19733" s="44" t="s">
        <v>7697</v>
      </c>
      <c r="C19733" s="45" t="s">
        <v>7733</v>
      </c>
      <c r="D19733" s="46" t="s">
        <v>13037</v>
      </c>
      <c r="E19733" s="46">
        <v>46214</v>
      </c>
      <c r="AF19733" s="326"/>
    </row>
    <row r="19734" spans="1:32" x14ac:dyDescent="0.3">
      <c r="A19734" s="99" t="s">
        <v>14446</v>
      </c>
      <c r="B19734" s="92" t="s">
        <v>14451</v>
      </c>
      <c r="C19734" s="93" t="s">
        <v>14452</v>
      </c>
      <c r="D19734" s="93" t="s">
        <v>1250</v>
      </c>
      <c r="E19734" s="94">
        <v>47320</v>
      </c>
      <c r="F19734" s="93"/>
      <c r="G19734" s="93"/>
      <c r="H19734" s="93"/>
      <c r="I19734" s="99"/>
      <c r="J19734" s="99"/>
      <c r="K19734" s="99"/>
      <c r="L19734" s="99"/>
      <c r="M19734" s="99"/>
      <c r="N19734" s="99"/>
      <c r="O19734" s="99"/>
      <c r="P19734" s="99"/>
      <c r="Q19734" s="99"/>
      <c r="R19734" s="99"/>
      <c r="S19734" s="99"/>
      <c r="T19734" s="99"/>
      <c r="U19734" s="99"/>
      <c r="V19734" s="99"/>
      <c r="W19734" s="99"/>
      <c r="X19734" s="99"/>
      <c r="Y19734" s="99"/>
      <c r="Z19734" s="99"/>
      <c r="AA19734" s="380"/>
      <c r="AF19734" s="326"/>
    </row>
    <row r="19735" spans="1:32" x14ac:dyDescent="0.25">
      <c r="A19735" s="44" t="s">
        <v>9795</v>
      </c>
      <c r="B19735" s="44" t="s">
        <v>16471</v>
      </c>
      <c r="C19735" s="45" t="s">
        <v>10003</v>
      </c>
      <c r="D19735" s="93" t="s">
        <v>3876</v>
      </c>
      <c r="E19735" s="359">
        <f>DATE(2027,5,26)</f>
        <v>46533</v>
      </c>
      <c r="F19735" s="93"/>
      <c r="G19735" s="93"/>
      <c r="H19735" s="93"/>
      <c r="I19735" s="99"/>
      <c r="J19735" s="99"/>
      <c r="K19735" s="99"/>
      <c r="L19735" s="99"/>
      <c r="M19735" s="99"/>
      <c r="N19735" s="99"/>
      <c r="O19735" s="99"/>
      <c r="P19735" s="99"/>
      <c r="Q19735" s="99"/>
      <c r="R19735" s="99"/>
      <c r="S19735" s="99"/>
      <c r="T19735" s="99"/>
      <c r="U19735" s="99"/>
      <c r="V19735" s="99"/>
      <c r="W19735" s="99"/>
      <c r="X19735" s="99"/>
      <c r="Y19735" s="99"/>
      <c r="Z19735" s="99"/>
      <c r="AF19735" s="326"/>
    </row>
    <row r="19736" spans="1:32" x14ac:dyDescent="0.25">
      <c r="A19736" s="44" t="s">
        <v>9796</v>
      </c>
      <c r="B19736" s="44" t="s">
        <v>16472</v>
      </c>
      <c r="C19736" s="45" t="s">
        <v>4469</v>
      </c>
      <c r="D19736" s="93" t="s">
        <v>3876</v>
      </c>
      <c r="E19736" s="359">
        <f>DATE(2026,12,27)</f>
        <v>46383</v>
      </c>
      <c r="F19736" s="93"/>
      <c r="G19736" s="93"/>
      <c r="H19736" s="93"/>
      <c r="I19736" s="99"/>
      <c r="J19736" s="99"/>
      <c r="K19736" s="99"/>
      <c r="L19736" s="99"/>
      <c r="M19736" s="99"/>
      <c r="N19736" s="99"/>
      <c r="O19736" s="99"/>
      <c r="P19736" s="99"/>
      <c r="Q19736" s="99"/>
      <c r="R19736" s="99"/>
      <c r="S19736" s="99"/>
      <c r="T19736" s="99"/>
      <c r="U19736" s="99"/>
      <c r="V19736" s="99"/>
      <c r="W19736" s="99"/>
      <c r="X19736" s="99"/>
      <c r="Y19736" s="99"/>
      <c r="Z19736" s="99"/>
      <c r="AA19736" s="380"/>
      <c r="AF19736" s="326"/>
    </row>
    <row r="19737" spans="1:32" x14ac:dyDescent="0.3">
      <c r="A19737" s="372" t="s">
        <v>16709</v>
      </c>
      <c r="B19737" s="372" t="s">
        <v>5064</v>
      </c>
      <c r="C19737" s="125" t="s">
        <v>16873</v>
      </c>
      <c r="D19737" s="32" t="s">
        <v>20621</v>
      </c>
      <c r="E19737" s="125" t="s">
        <v>10638</v>
      </c>
      <c r="F19737" s="125" t="s">
        <v>1236</v>
      </c>
      <c r="G19737" s="125" t="s">
        <v>1237</v>
      </c>
      <c r="AF19737" s="326"/>
    </row>
    <row r="19738" spans="1:32" x14ac:dyDescent="0.25">
      <c r="A19738" s="44" t="s">
        <v>8069</v>
      </c>
      <c r="B19738" s="44" t="s">
        <v>152</v>
      </c>
      <c r="C19738" s="45" t="s">
        <v>8070</v>
      </c>
      <c r="D19738" s="45" t="s">
        <v>12177</v>
      </c>
      <c r="E19738" s="45" t="s">
        <v>4375</v>
      </c>
      <c r="F19738" s="93"/>
      <c r="G19738" s="93"/>
      <c r="H19738" s="93"/>
      <c r="I19738" s="99"/>
      <c r="J19738" s="99"/>
      <c r="K19738" s="99"/>
      <c r="L19738" s="99"/>
      <c r="M19738" s="99"/>
      <c r="N19738" s="99"/>
      <c r="O19738" s="99"/>
      <c r="P19738" s="99"/>
      <c r="Q19738" s="99"/>
      <c r="R19738" s="99"/>
      <c r="S19738" s="99"/>
      <c r="T19738" s="99"/>
      <c r="U19738" s="99"/>
      <c r="V19738" s="99"/>
      <c r="W19738" s="99"/>
      <c r="X19738" s="99"/>
      <c r="Y19738" s="99"/>
      <c r="Z19738" s="99"/>
      <c r="AF19738" s="326"/>
    </row>
    <row r="19739" spans="1:32" x14ac:dyDescent="0.25">
      <c r="A19739" s="44" t="s">
        <v>8069</v>
      </c>
      <c r="B19739" s="44" t="s">
        <v>152</v>
      </c>
      <c r="C19739" s="45" t="s">
        <v>8070</v>
      </c>
      <c r="D19739" s="93" t="s">
        <v>18817</v>
      </c>
      <c r="E19739" s="45" t="s">
        <v>4375</v>
      </c>
      <c r="F19739" s="379"/>
      <c r="G19739" s="379"/>
      <c r="H19739" s="379"/>
      <c r="I19739" s="380"/>
      <c r="J19739" s="380"/>
      <c r="K19739" s="380"/>
      <c r="L19739" s="380"/>
      <c r="M19739" s="380"/>
      <c r="N19739" s="380"/>
      <c r="O19739" s="380"/>
      <c r="P19739" s="380"/>
      <c r="Q19739" s="380"/>
      <c r="R19739" s="380"/>
      <c r="S19739" s="380"/>
      <c r="T19739" s="380"/>
      <c r="U19739" s="380"/>
      <c r="V19739" s="380"/>
      <c r="W19739" s="380"/>
      <c r="X19739" s="380"/>
      <c r="Y19739" s="380"/>
      <c r="Z19739" s="380"/>
      <c r="AA19739" s="380"/>
      <c r="AF19739" s="326"/>
    </row>
    <row r="19740" spans="1:32" x14ac:dyDescent="0.25">
      <c r="A19740" s="44" t="s">
        <v>8069</v>
      </c>
      <c r="B19740" s="44" t="s">
        <v>152</v>
      </c>
      <c r="C19740" s="45" t="s">
        <v>8070</v>
      </c>
      <c r="D19740" s="45" t="s">
        <v>10697</v>
      </c>
      <c r="E19740" s="46">
        <v>46295</v>
      </c>
      <c r="F19740" s="93"/>
      <c r="G19740" s="93"/>
      <c r="H19740" s="93"/>
      <c r="I19740" s="99"/>
      <c r="J19740" s="99"/>
      <c r="K19740" s="99"/>
      <c r="L19740" s="44"/>
      <c r="M19740" s="99"/>
      <c r="N19740" s="99"/>
      <c r="O19740" s="99"/>
      <c r="P19740" s="99"/>
      <c r="Q19740" s="99"/>
      <c r="R19740" s="99"/>
      <c r="S19740" s="99"/>
      <c r="T19740" s="99"/>
      <c r="U19740" s="99"/>
      <c r="V19740" s="99"/>
      <c r="W19740" s="99"/>
      <c r="X19740" s="99"/>
      <c r="Y19740" s="99"/>
      <c r="Z19740" s="99"/>
      <c r="AF19740" s="326"/>
    </row>
    <row r="19741" spans="1:32" x14ac:dyDescent="0.25">
      <c r="A19741" s="44" t="s">
        <v>14606</v>
      </c>
      <c r="B19741" s="44" t="s">
        <v>20365</v>
      </c>
      <c r="C19741" s="45" t="s">
        <v>14574</v>
      </c>
      <c r="D19741" s="32" t="s">
        <v>12570</v>
      </c>
      <c r="E19741" s="46">
        <v>46507</v>
      </c>
      <c r="AF19741" s="326"/>
    </row>
    <row r="19742" spans="1:32" x14ac:dyDescent="0.25">
      <c r="A19742" s="44" t="s">
        <v>5767</v>
      </c>
      <c r="B19742" s="44" t="s">
        <v>2433</v>
      </c>
      <c r="C19742" s="45">
        <v>220105</v>
      </c>
      <c r="D19742" s="45" t="s">
        <v>12340</v>
      </c>
      <c r="E19742" s="45" t="s">
        <v>2686</v>
      </c>
      <c r="AF19742" s="326"/>
    </row>
    <row r="19743" spans="1:32" x14ac:dyDescent="0.25">
      <c r="A19743" s="44" t="s">
        <v>8203</v>
      </c>
      <c r="B19743" s="44" t="s">
        <v>199</v>
      </c>
      <c r="C19743" s="45" t="s">
        <v>8204</v>
      </c>
      <c r="D19743" s="93" t="s">
        <v>18817</v>
      </c>
      <c r="E19743" s="45" t="s">
        <v>5444</v>
      </c>
      <c r="F19743" s="379"/>
      <c r="G19743" s="379"/>
      <c r="H19743" s="379"/>
      <c r="I19743" s="380"/>
      <c r="J19743" s="380"/>
      <c r="K19743" s="380"/>
      <c r="L19743" s="380"/>
      <c r="M19743" s="380"/>
      <c r="N19743" s="380"/>
      <c r="O19743" s="380"/>
      <c r="P19743" s="380"/>
      <c r="Q19743" s="380"/>
      <c r="R19743" s="380"/>
      <c r="S19743" s="380"/>
      <c r="T19743" s="380"/>
      <c r="U19743" s="380"/>
      <c r="V19743" s="380"/>
      <c r="W19743" s="380"/>
      <c r="X19743" s="380"/>
      <c r="Y19743" s="380"/>
      <c r="Z19743" s="380"/>
      <c r="AA19743" s="380"/>
      <c r="AF19743" s="326"/>
    </row>
    <row r="19744" spans="1:32" x14ac:dyDescent="0.25">
      <c r="A19744" s="44" t="s">
        <v>8203</v>
      </c>
      <c r="B19744" s="44" t="s">
        <v>18670</v>
      </c>
      <c r="C19744" s="45" t="s">
        <v>18754</v>
      </c>
      <c r="D19744" s="93" t="s">
        <v>18817</v>
      </c>
      <c r="E19744" s="45" t="s">
        <v>10638</v>
      </c>
      <c r="F19744" s="379"/>
      <c r="G19744" s="379"/>
      <c r="H19744" s="379"/>
      <c r="I19744" s="380"/>
      <c r="J19744" s="380"/>
      <c r="K19744" s="380"/>
      <c r="L19744" s="380"/>
      <c r="M19744" s="380"/>
      <c r="N19744" s="380"/>
      <c r="O19744" s="380"/>
      <c r="P19744" s="380"/>
      <c r="Q19744" s="380"/>
      <c r="R19744" s="380"/>
      <c r="S19744" s="380"/>
      <c r="T19744" s="380"/>
      <c r="U19744" s="380"/>
      <c r="V19744" s="380"/>
      <c r="W19744" s="380"/>
      <c r="X19744" s="380"/>
      <c r="Y19744" s="380"/>
      <c r="Z19744" s="380"/>
      <c r="AA19744" s="380"/>
      <c r="AF19744" s="326"/>
    </row>
    <row r="19745" spans="1:32" x14ac:dyDescent="0.25">
      <c r="A19745" s="44" t="s">
        <v>8203</v>
      </c>
      <c r="B19745" s="44" t="s">
        <v>16473</v>
      </c>
      <c r="C19745" s="45" t="s">
        <v>12884</v>
      </c>
      <c r="D19745" s="93" t="s">
        <v>3876</v>
      </c>
      <c r="E19745" s="359">
        <f>DATE(2028,10,25)</f>
        <v>47051</v>
      </c>
      <c r="F19745" s="93"/>
      <c r="G19745" s="93"/>
      <c r="H19745" s="93"/>
      <c r="I19745" s="99"/>
      <c r="J19745" s="99"/>
      <c r="K19745" s="99"/>
      <c r="L19745" s="99"/>
      <c r="M19745" s="99"/>
      <c r="N19745" s="99"/>
      <c r="O19745" s="99"/>
      <c r="P19745" s="99"/>
      <c r="Q19745" s="99"/>
      <c r="R19745" s="99"/>
      <c r="S19745" s="99"/>
      <c r="T19745" s="99"/>
      <c r="U19745" s="99"/>
      <c r="V19745" s="99"/>
      <c r="W19745" s="99"/>
      <c r="X19745" s="99"/>
      <c r="Y19745" s="99"/>
      <c r="Z19745" s="99"/>
      <c r="AF19745" s="326"/>
    </row>
    <row r="19746" spans="1:32" x14ac:dyDescent="0.25">
      <c r="A19746" s="44" t="s">
        <v>8203</v>
      </c>
      <c r="B19746" s="44" t="s">
        <v>199</v>
      </c>
      <c r="C19746" s="45" t="s">
        <v>8204</v>
      </c>
      <c r="D19746" s="45" t="s">
        <v>10697</v>
      </c>
      <c r="E19746" s="45" t="s">
        <v>7121</v>
      </c>
      <c r="F19746" s="93"/>
      <c r="G19746" s="93"/>
      <c r="H19746" s="93"/>
      <c r="I19746" s="99"/>
      <c r="J19746" s="99"/>
      <c r="K19746" s="99"/>
      <c r="L19746" s="44"/>
      <c r="M19746" s="99"/>
      <c r="N19746" s="99"/>
      <c r="O19746" s="99"/>
      <c r="P19746" s="99"/>
      <c r="Q19746" s="99"/>
      <c r="R19746" s="99"/>
      <c r="S19746" s="99"/>
      <c r="T19746" s="99"/>
      <c r="U19746" s="99"/>
      <c r="V19746" s="99"/>
      <c r="W19746" s="99"/>
      <c r="X19746" s="99"/>
      <c r="Y19746" s="99"/>
      <c r="Z19746" s="99"/>
      <c r="AA19746" s="380"/>
      <c r="AF19746" s="326"/>
    </row>
    <row r="19747" spans="1:32" x14ac:dyDescent="0.3">
      <c r="A19747" s="372" t="s">
        <v>1729</v>
      </c>
      <c r="B19747" s="372" t="s">
        <v>2383</v>
      </c>
      <c r="C19747" s="125" t="s">
        <v>20257</v>
      </c>
      <c r="D19747" s="32" t="s">
        <v>20621</v>
      </c>
      <c r="E19747" s="125" t="s">
        <v>8976</v>
      </c>
      <c r="F19747" s="125" t="s">
        <v>1236</v>
      </c>
      <c r="G19747" s="125" t="s">
        <v>1237</v>
      </c>
      <c r="AF19747" s="326"/>
    </row>
    <row r="19748" spans="1:32" x14ac:dyDescent="0.25">
      <c r="A19748" s="44" t="s">
        <v>1729</v>
      </c>
      <c r="B19748" s="44" t="s">
        <v>2433</v>
      </c>
      <c r="C19748" s="45">
        <v>250106</v>
      </c>
      <c r="D19748" s="45" t="s">
        <v>12340</v>
      </c>
      <c r="E19748" s="45" t="s">
        <v>12896</v>
      </c>
      <c r="AF19748" s="326"/>
    </row>
    <row r="19749" spans="1:32" x14ac:dyDescent="0.25">
      <c r="A19749" s="44" t="s">
        <v>1729</v>
      </c>
      <c r="B19749" s="44" t="s">
        <v>967</v>
      </c>
      <c r="C19749" s="45">
        <v>230601</v>
      </c>
      <c r="D19749" s="45" t="s">
        <v>12340</v>
      </c>
      <c r="E19749" s="45" t="s">
        <v>8383</v>
      </c>
      <c r="AF19749" s="326"/>
    </row>
    <row r="19750" spans="1:32" x14ac:dyDescent="0.25">
      <c r="A19750" s="44" t="s">
        <v>19995</v>
      </c>
      <c r="B19750" s="44" t="s">
        <v>7119</v>
      </c>
      <c r="C19750" s="45">
        <v>26020102</v>
      </c>
      <c r="D19750" s="45" t="s">
        <v>12340</v>
      </c>
      <c r="E19750" s="45" t="s">
        <v>10021</v>
      </c>
      <c r="AF19750" s="326"/>
    </row>
    <row r="19751" spans="1:32" x14ac:dyDescent="0.25">
      <c r="A19751" s="44" t="s">
        <v>19995</v>
      </c>
      <c r="B19751" s="44" t="s">
        <v>18842</v>
      </c>
      <c r="C19751" s="45">
        <v>26020101</v>
      </c>
      <c r="D19751" s="45" t="s">
        <v>12340</v>
      </c>
      <c r="E19751" s="45" t="s">
        <v>10021</v>
      </c>
      <c r="AF19751" s="326"/>
    </row>
    <row r="19752" spans="1:32" x14ac:dyDescent="0.3">
      <c r="A19752" s="372" t="s">
        <v>2809</v>
      </c>
      <c r="B19752" s="372" t="s">
        <v>2786</v>
      </c>
      <c r="C19752" s="125" t="s">
        <v>8394</v>
      </c>
      <c r="D19752" s="32" t="s">
        <v>20621</v>
      </c>
      <c r="E19752" s="125" t="s">
        <v>4471</v>
      </c>
      <c r="F19752" s="125" t="s">
        <v>1236</v>
      </c>
      <c r="G19752" s="125" t="s">
        <v>1237</v>
      </c>
      <c r="AF19752" s="326"/>
    </row>
    <row r="19753" spans="1:32" x14ac:dyDescent="0.25">
      <c r="A19753" s="44" t="s">
        <v>11803</v>
      </c>
      <c r="B19753" s="44" t="s">
        <v>986</v>
      </c>
      <c r="C19753" s="45">
        <v>240303</v>
      </c>
      <c r="D19753" s="45" t="s">
        <v>12340</v>
      </c>
      <c r="E19753" s="45" t="s">
        <v>2686</v>
      </c>
      <c r="AF19753" s="326"/>
    </row>
    <row r="19754" spans="1:32" x14ac:dyDescent="0.25">
      <c r="A19754" s="44" t="s">
        <v>11803</v>
      </c>
      <c r="B19754" s="44" t="s">
        <v>10031</v>
      </c>
      <c r="C19754" s="45">
        <v>240101</v>
      </c>
      <c r="D19754" s="45" t="s">
        <v>12340</v>
      </c>
      <c r="E19754" s="45" t="s">
        <v>10032</v>
      </c>
      <c r="AF19754" s="326"/>
    </row>
    <row r="19755" spans="1:32" x14ac:dyDescent="0.25">
      <c r="A19755" s="102" t="s">
        <v>1432</v>
      </c>
      <c r="B19755" s="92" t="s">
        <v>3574</v>
      </c>
      <c r="C19755" s="93" t="s">
        <v>13105</v>
      </c>
      <c r="D19755" s="93" t="s">
        <v>1250</v>
      </c>
      <c r="E19755" s="94">
        <v>46496</v>
      </c>
      <c r="F19755" s="93"/>
      <c r="G19755" s="93"/>
      <c r="H19755" s="93"/>
      <c r="I19755" s="99"/>
      <c r="J19755" s="99"/>
      <c r="K19755" s="99"/>
      <c r="L19755" s="99"/>
      <c r="M19755" s="99"/>
      <c r="N19755" s="99"/>
      <c r="O19755" s="99"/>
      <c r="P19755" s="99"/>
      <c r="Q19755" s="99"/>
      <c r="R19755" s="99"/>
      <c r="S19755" s="99"/>
      <c r="T19755" s="99"/>
      <c r="U19755" s="99"/>
      <c r="V19755" s="99"/>
      <c r="W19755" s="99"/>
      <c r="X19755" s="99"/>
      <c r="Y19755" s="99"/>
      <c r="Z19755" s="99"/>
      <c r="AF19755" s="326"/>
    </row>
    <row r="19756" spans="1:32" x14ac:dyDescent="0.25">
      <c r="A19756" s="131" t="s">
        <v>1432</v>
      </c>
      <c r="B19756" s="135" t="s">
        <v>6162</v>
      </c>
      <c r="C19756" s="96" t="s">
        <v>10923</v>
      </c>
      <c r="D19756" s="96" t="s">
        <v>1250</v>
      </c>
      <c r="E19756" s="112">
        <v>46284</v>
      </c>
      <c r="F19756" s="93"/>
      <c r="G19756" s="93"/>
      <c r="H19756" s="93"/>
      <c r="I19756" s="99"/>
      <c r="J19756" s="99"/>
      <c r="K19756" s="99"/>
      <c r="L19756" s="44"/>
      <c r="M19756" s="99"/>
      <c r="N19756" s="99"/>
      <c r="O19756" s="99"/>
      <c r="P19756" s="99"/>
      <c r="Q19756" s="99"/>
      <c r="R19756" s="99"/>
      <c r="S19756" s="99"/>
      <c r="T19756" s="99"/>
      <c r="U19756" s="99"/>
      <c r="V19756" s="99"/>
      <c r="W19756" s="99"/>
      <c r="X19756" s="99"/>
      <c r="Y19756" s="99"/>
      <c r="Z19756" s="99"/>
      <c r="AA19756" s="380"/>
      <c r="AF19756" s="326"/>
    </row>
    <row r="19757" spans="1:32" x14ac:dyDescent="0.25">
      <c r="A19757" s="99" t="s">
        <v>1432</v>
      </c>
      <c r="B19757" s="92" t="s">
        <v>1383</v>
      </c>
      <c r="C19757" s="93" t="s">
        <v>10919</v>
      </c>
      <c r="D19757" s="93" t="s">
        <v>1250</v>
      </c>
      <c r="E19757" s="94">
        <v>46225</v>
      </c>
      <c r="F19757" s="93"/>
      <c r="G19757" s="93"/>
      <c r="H19757" s="93"/>
      <c r="I19757" s="99"/>
      <c r="J19757" s="99"/>
      <c r="K19757" s="99"/>
      <c r="L19757" s="44"/>
      <c r="M19757" s="99"/>
      <c r="N19757" s="99"/>
      <c r="O19757" s="99"/>
      <c r="P19757" s="99"/>
      <c r="Q19757" s="99"/>
      <c r="R19757" s="99"/>
      <c r="S19757" s="99"/>
      <c r="T19757" s="99"/>
      <c r="U19757" s="99"/>
      <c r="V19757" s="99"/>
      <c r="W19757" s="99"/>
      <c r="X19757" s="99"/>
      <c r="Y19757" s="99"/>
      <c r="Z19757" s="99"/>
      <c r="AA19757" s="380"/>
      <c r="AF19757" s="326"/>
    </row>
    <row r="19758" spans="1:32" x14ac:dyDescent="0.3">
      <c r="A19758" s="99" t="s">
        <v>1432</v>
      </c>
      <c r="B19758" s="92" t="s">
        <v>14451</v>
      </c>
      <c r="C19758" s="93" t="s">
        <v>14452</v>
      </c>
      <c r="D19758" s="93" t="s">
        <v>1250</v>
      </c>
      <c r="E19758" s="94">
        <v>47320</v>
      </c>
      <c r="F19758" s="93"/>
      <c r="G19758" s="93"/>
      <c r="H19758" s="93"/>
      <c r="I19758" s="99"/>
      <c r="J19758" s="99"/>
      <c r="K19758" s="99"/>
      <c r="L19758" s="99"/>
      <c r="M19758" s="99"/>
      <c r="N19758" s="99"/>
      <c r="O19758" s="99"/>
      <c r="P19758" s="99"/>
      <c r="Q19758" s="99"/>
      <c r="R19758" s="99"/>
      <c r="S19758" s="99"/>
      <c r="T19758" s="99"/>
      <c r="U19758" s="99"/>
      <c r="V19758" s="99"/>
      <c r="W19758" s="99"/>
      <c r="X19758" s="99"/>
      <c r="Y19758" s="99"/>
      <c r="Z19758" s="99"/>
      <c r="AA19758" s="380"/>
      <c r="AF19758" s="326"/>
    </row>
    <row r="19759" spans="1:32" x14ac:dyDescent="0.25">
      <c r="A19759" s="44" t="s">
        <v>10554</v>
      </c>
      <c r="B19759" s="44" t="s">
        <v>16474</v>
      </c>
      <c r="C19759" s="45" t="s">
        <v>10630</v>
      </c>
      <c r="D19759" s="93" t="s">
        <v>3876</v>
      </c>
      <c r="E19759" s="359">
        <f>DATE(2028,3,25)</f>
        <v>46837</v>
      </c>
      <c r="F19759" s="93"/>
      <c r="G19759" s="93"/>
      <c r="H19759" s="93"/>
      <c r="I19759" s="99"/>
      <c r="J19759" s="99"/>
      <c r="K19759" s="99"/>
      <c r="L19759" s="99"/>
      <c r="M19759" s="99"/>
      <c r="N19759" s="99"/>
      <c r="O19759" s="99"/>
      <c r="P19759" s="99"/>
      <c r="Q19759" s="99"/>
      <c r="R19759" s="99"/>
      <c r="S19759" s="99"/>
      <c r="T19759" s="99"/>
      <c r="U19759" s="99"/>
      <c r="V19759" s="99"/>
      <c r="W19759" s="99"/>
      <c r="X19759" s="99"/>
      <c r="Y19759" s="99"/>
      <c r="Z19759" s="99"/>
      <c r="AF19759" s="326"/>
    </row>
    <row r="19760" spans="1:32" x14ac:dyDescent="0.3">
      <c r="A19760" s="372" t="s">
        <v>16862</v>
      </c>
      <c r="B19760" s="372" t="s">
        <v>5064</v>
      </c>
      <c r="C19760" s="125" t="s">
        <v>16873</v>
      </c>
      <c r="D19760" s="32" t="s">
        <v>20621</v>
      </c>
      <c r="E19760" s="125" t="s">
        <v>10638</v>
      </c>
      <c r="F19760" s="125" t="s">
        <v>1236</v>
      </c>
      <c r="G19760" s="125" t="s">
        <v>1237</v>
      </c>
      <c r="AF19760" s="326"/>
    </row>
    <row r="19761" spans="1:32" x14ac:dyDescent="0.25">
      <c r="A19761" s="44" t="s">
        <v>16862</v>
      </c>
      <c r="B19761" s="44" t="s">
        <v>3598</v>
      </c>
      <c r="C19761" s="45">
        <v>250303</v>
      </c>
      <c r="D19761" s="45" t="s">
        <v>12340</v>
      </c>
      <c r="E19761" s="45" t="s">
        <v>12896</v>
      </c>
      <c r="AF19761" s="326"/>
    </row>
    <row r="19762" spans="1:32" x14ac:dyDescent="0.25">
      <c r="A19762" s="44" t="s">
        <v>11804</v>
      </c>
      <c r="B19762" s="44" t="s">
        <v>967</v>
      </c>
      <c r="C19762" s="45">
        <v>240601</v>
      </c>
      <c r="D19762" s="45" t="s">
        <v>12340</v>
      </c>
      <c r="E19762" s="45" t="s">
        <v>10639</v>
      </c>
      <c r="AF19762" s="326"/>
    </row>
    <row r="19763" spans="1:32" x14ac:dyDescent="0.25">
      <c r="A19763" s="44" t="s">
        <v>11804</v>
      </c>
      <c r="B19763" s="44" t="s">
        <v>11304</v>
      </c>
      <c r="C19763" s="45">
        <v>240403</v>
      </c>
      <c r="D19763" s="45" t="s">
        <v>12340</v>
      </c>
      <c r="E19763" s="45" t="s">
        <v>5311</v>
      </c>
      <c r="AF19763" s="326"/>
    </row>
    <row r="19764" spans="1:32" x14ac:dyDescent="0.25">
      <c r="A19764" s="44" t="s">
        <v>14073</v>
      </c>
      <c r="B19764" s="44" t="s">
        <v>20398</v>
      </c>
      <c r="C19764" s="45" t="s">
        <v>17917</v>
      </c>
      <c r="D19764" s="32" t="s">
        <v>12570</v>
      </c>
      <c r="E19764" s="46">
        <v>46418</v>
      </c>
      <c r="AF19764" s="326"/>
    </row>
    <row r="19765" spans="1:32" x14ac:dyDescent="0.25">
      <c r="A19765" s="360" t="s">
        <v>14073</v>
      </c>
      <c r="B19765" s="92" t="s">
        <v>14075</v>
      </c>
      <c r="C19765" s="93" t="s">
        <v>14076</v>
      </c>
      <c r="D19765" s="93" t="s">
        <v>1250</v>
      </c>
      <c r="E19765" s="94">
        <v>47223</v>
      </c>
      <c r="F19765" s="93"/>
      <c r="G19765" s="93"/>
      <c r="H19765" s="93"/>
      <c r="I19765" s="99"/>
      <c r="J19765" s="99"/>
      <c r="K19765" s="99"/>
      <c r="L19765" s="99"/>
      <c r="M19765" s="99"/>
      <c r="N19765" s="99"/>
      <c r="O19765" s="99"/>
      <c r="P19765" s="99"/>
      <c r="Q19765" s="99"/>
      <c r="R19765" s="99"/>
      <c r="S19765" s="99"/>
      <c r="T19765" s="99"/>
      <c r="U19765" s="99"/>
      <c r="V19765" s="99"/>
      <c r="W19765" s="99"/>
      <c r="X19765" s="99"/>
      <c r="Y19765" s="99"/>
      <c r="Z19765" s="99"/>
      <c r="AF19765" s="326"/>
    </row>
    <row r="19766" spans="1:32" x14ac:dyDescent="0.25">
      <c r="A19766" s="44" t="s">
        <v>12334</v>
      </c>
      <c r="B19766" s="44" t="s">
        <v>3275</v>
      </c>
      <c r="C19766" s="45">
        <v>210101</v>
      </c>
      <c r="D19766" s="45" t="s">
        <v>12340</v>
      </c>
      <c r="E19766" s="45" t="s">
        <v>3276</v>
      </c>
      <c r="AF19766" s="326"/>
    </row>
    <row r="19767" spans="1:32" x14ac:dyDescent="0.25">
      <c r="A19767" s="44" t="s">
        <v>12334</v>
      </c>
      <c r="B19767" s="44" t="s">
        <v>5447</v>
      </c>
      <c r="C19767" s="45">
        <v>240804</v>
      </c>
      <c r="D19767" s="45" t="s">
        <v>12340</v>
      </c>
      <c r="E19767" s="45" t="s">
        <v>12234</v>
      </c>
      <c r="AF19767" s="326"/>
    </row>
    <row r="19768" spans="1:32" x14ac:dyDescent="0.25">
      <c r="A19768" s="44" t="s">
        <v>14776</v>
      </c>
      <c r="B19768" s="44" t="s">
        <v>17386</v>
      </c>
      <c r="C19768" s="45">
        <v>8.26</v>
      </c>
      <c r="D19768" s="45" t="s">
        <v>13565</v>
      </c>
      <c r="E19768" s="46">
        <v>47787</v>
      </c>
      <c r="F19768" s="45"/>
      <c r="G19768" s="93"/>
      <c r="H19768" s="93"/>
      <c r="I19768" s="99"/>
      <c r="J19768" s="99"/>
      <c r="K19768" s="99"/>
      <c r="L19768" s="99"/>
      <c r="M19768" s="99"/>
      <c r="N19768" s="99"/>
      <c r="O19768" s="99"/>
      <c r="P19768" s="99"/>
      <c r="Q19768" s="99"/>
      <c r="R19768" s="99"/>
      <c r="S19768" s="99"/>
      <c r="T19768" s="99"/>
      <c r="U19768" s="99"/>
      <c r="V19768" s="99"/>
      <c r="W19768" s="99"/>
      <c r="X19768" s="99"/>
      <c r="Y19768" s="99"/>
      <c r="Z19768" s="99"/>
      <c r="AF19768" s="326"/>
    </row>
    <row r="19769" spans="1:32" x14ac:dyDescent="0.25">
      <c r="A19769" s="44" t="s">
        <v>14776</v>
      </c>
      <c r="B19769" s="44" t="s">
        <v>13127</v>
      </c>
      <c r="C19769" s="45">
        <v>13.25</v>
      </c>
      <c r="D19769" s="45" t="s">
        <v>13565</v>
      </c>
      <c r="E19769" s="46">
        <v>47664</v>
      </c>
      <c r="F19769" s="45"/>
      <c r="G19769" s="93"/>
      <c r="H19769" s="93"/>
      <c r="I19769" s="99"/>
      <c r="J19769" s="99"/>
      <c r="K19769" s="99"/>
      <c r="L19769" s="99"/>
      <c r="M19769" s="99"/>
      <c r="N19769" s="99"/>
      <c r="O19769" s="99"/>
      <c r="P19769" s="99"/>
      <c r="Q19769" s="99"/>
      <c r="R19769" s="99"/>
      <c r="S19769" s="99"/>
      <c r="T19769" s="99"/>
      <c r="U19769" s="99"/>
      <c r="V19769" s="99"/>
      <c r="W19769" s="99"/>
      <c r="X19769" s="99"/>
      <c r="Y19769" s="99"/>
      <c r="Z19769" s="99"/>
      <c r="AF19769" s="326"/>
    </row>
    <row r="19770" spans="1:32" x14ac:dyDescent="0.25">
      <c r="A19770" s="44" t="s">
        <v>14776</v>
      </c>
      <c r="B19770" s="44" t="s">
        <v>13118</v>
      </c>
      <c r="C19770" s="45">
        <v>21.25</v>
      </c>
      <c r="D19770" s="45" t="s">
        <v>13565</v>
      </c>
      <c r="E19770" s="46">
        <v>47664</v>
      </c>
      <c r="F19770" s="45"/>
      <c r="G19770" s="93"/>
      <c r="H19770" s="93"/>
      <c r="I19770" s="99"/>
      <c r="J19770" s="99"/>
      <c r="K19770" s="99"/>
      <c r="L19770" s="99"/>
      <c r="M19770" s="99"/>
      <c r="N19770" s="99"/>
      <c r="O19770" s="99"/>
      <c r="P19770" s="99"/>
      <c r="Q19770" s="99"/>
      <c r="R19770" s="99"/>
      <c r="S19770" s="99"/>
      <c r="T19770" s="99"/>
      <c r="U19770" s="99"/>
      <c r="V19770" s="99"/>
      <c r="W19770" s="99"/>
      <c r="X19770" s="99"/>
      <c r="Y19770" s="99"/>
      <c r="Z19770" s="99"/>
      <c r="AF19770" s="326"/>
    </row>
    <row r="19771" spans="1:32" x14ac:dyDescent="0.25">
      <c r="A19771" s="44" t="s">
        <v>11805</v>
      </c>
      <c r="B19771" s="44" t="s">
        <v>986</v>
      </c>
      <c r="C19771" s="45">
        <v>240303</v>
      </c>
      <c r="D19771" s="45" t="s">
        <v>12340</v>
      </c>
      <c r="E19771" s="45" t="s">
        <v>2686</v>
      </c>
      <c r="AF19771" s="326"/>
    </row>
    <row r="19772" spans="1:32" x14ac:dyDescent="0.25">
      <c r="A19772" s="44" t="s">
        <v>950</v>
      </c>
      <c r="B19772" s="44" t="s">
        <v>2433</v>
      </c>
      <c r="C19772" s="45">
        <v>230105</v>
      </c>
      <c r="D19772" s="45" t="s">
        <v>12340</v>
      </c>
      <c r="E19772" s="45" t="s">
        <v>5580</v>
      </c>
      <c r="AF19772" s="326"/>
    </row>
    <row r="19773" spans="1:32" x14ac:dyDescent="0.25">
      <c r="A19773" s="44" t="s">
        <v>950</v>
      </c>
      <c r="B19773" s="44" t="s">
        <v>18840</v>
      </c>
      <c r="C19773" s="45">
        <v>260202</v>
      </c>
      <c r="D19773" s="45" t="s">
        <v>12340</v>
      </c>
      <c r="E19773" s="45" t="s">
        <v>10021</v>
      </c>
      <c r="AF19773" s="326"/>
    </row>
    <row r="19774" spans="1:32" x14ac:dyDescent="0.3">
      <c r="A19774" s="372" t="s">
        <v>12540</v>
      </c>
      <c r="B19774" s="372" t="s">
        <v>1200</v>
      </c>
      <c r="C19774" s="125" t="s">
        <v>12346</v>
      </c>
      <c r="D19774" s="32" t="s">
        <v>20621</v>
      </c>
      <c r="E19774" s="125" t="s">
        <v>5075</v>
      </c>
      <c r="F19774" s="125" t="s">
        <v>1236</v>
      </c>
      <c r="G19774" s="125" t="s">
        <v>1237</v>
      </c>
      <c r="AF19774" s="326"/>
    </row>
    <row r="19775" spans="1:32" x14ac:dyDescent="0.25">
      <c r="A19775" s="44" t="s">
        <v>8067</v>
      </c>
      <c r="B19775" s="44" t="s">
        <v>152</v>
      </c>
      <c r="C19775" s="45" t="s">
        <v>8068</v>
      </c>
      <c r="D19775" s="45" t="s">
        <v>12177</v>
      </c>
      <c r="E19775" s="45" t="s">
        <v>4375</v>
      </c>
      <c r="F19775" s="93"/>
      <c r="G19775" s="93"/>
      <c r="H19775" s="93"/>
      <c r="I19775" s="99"/>
      <c r="J19775" s="99"/>
      <c r="K19775" s="99"/>
      <c r="L19775" s="99"/>
      <c r="M19775" s="99"/>
      <c r="N19775" s="99"/>
      <c r="O19775" s="99"/>
      <c r="P19775" s="99"/>
      <c r="Q19775" s="99"/>
      <c r="R19775" s="99"/>
      <c r="S19775" s="99"/>
      <c r="T19775" s="99"/>
      <c r="U19775" s="99"/>
      <c r="V19775" s="99"/>
      <c r="W19775" s="99"/>
      <c r="X19775" s="99"/>
      <c r="Y19775" s="99"/>
      <c r="Z19775" s="99"/>
      <c r="AF19775" s="326"/>
    </row>
    <row r="19776" spans="1:32" x14ac:dyDescent="0.25">
      <c r="A19776" s="44" t="s">
        <v>8067</v>
      </c>
      <c r="B19776" s="44" t="s">
        <v>152</v>
      </c>
      <c r="C19776" s="45" t="s">
        <v>8068</v>
      </c>
      <c r="D19776" s="93" t="s">
        <v>18817</v>
      </c>
      <c r="E19776" s="45" t="s">
        <v>4375</v>
      </c>
      <c r="F19776" s="379"/>
      <c r="G19776" s="379"/>
      <c r="H19776" s="379"/>
      <c r="I19776" s="380"/>
      <c r="J19776" s="380"/>
      <c r="K19776" s="380"/>
      <c r="L19776" s="380"/>
      <c r="M19776" s="380"/>
      <c r="N19776" s="380"/>
      <c r="O19776" s="380"/>
      <c r="P19776" s="380"/>
      <c r="Q19776" s="380"/>
      <c r="R19776" s="380"/>
      <c r="S19776" s="380"/>
      <c r="T19776" s="380"/>
      <c r="U19776" s="380"/>
      <c r="V19776" s="380"/>
      <c r="W19776" s="380"/>
      <c r="X19776" s="380"/>
      <c r="Y19776" s="380"/>
      <c r="Z19776" s="380"/>
      <c r="AA19776" s="380"/>
      <c r="AF19776" s="326"/>
    </row>
    <row r="19777" spans="1:32" x14ac:dyDescent="0.25">
      <c r="A19777" s="44" t="s">
        <v>8067</v>
      </c>
      <c r="B19777" s="44" t="s">
        <v>152</v>
      </c>
      <c r="C19777" s="45" t="s">
        <v>8068</v>
      </c>
      <c r="D19777" s="45" t="s">
        <v>10697</v>
      </c>
      <c r="E19777" s="46">
        <v>46295</v>
      </c>
      <c r="F19777" s="93"/>
      <c r="G19777" s="93"/>
      <c r="H19777" s="93"/>
      <c r="I19777" s="99"/>
      <c r="J19777" s="99"/>
      <c r="K19777" s="99"/>
      <c r="L19777" s="44"/>
      <c r="M19777" s="99"/>
      <c r="N19777" s="99"/>
      <c r="O19777" s="99"/>
      <c r="P19777" s="99"/>
      <c r="Q19777" s="99"/>
      <c r="R19777" s="99"/>
      <c r="S19777" s="99"/>
      <c r="T19777" s="99"/>
      <c r="U19777" s="99"/>
      <c r="V19777" s="99"/>
      <c r="W19777" s="99"/>
      <c r="X19777" s="99"/>
      <c r="Y19777" s="99"/>
      <c r="Z19777" s="99"/>
      <c r="AF19777" s="326"/>
    </row>
    <row r="19778" spans="1:32" x14ac:dyDescent="0.25">
      <c r="A19778" s="44" t="s">
        <v>7641</v>
      </c>
      <c r="B19778" s="44" t="s">
        <v>3598</v>
      </c>
      <c r="C19778" s="45">
        <v>230301</v>
      </c>
      <c r="D19778" s="45" t="s">
        <v>12340</v>
      </c>
      <c r="E19778" s="45" t="s">
        <v>5580</v>
      </c>
      <c r="AF19778" s="326"/>
    </row>
    <row r="19779" spans="1:32" x14ac:dyDescent="0.25">
      <c r="A19779" s="44" t="s">
        <v>2553</v>
      </c>
      <c r="B19779" s="44" t="s">
        <v>2433</v>
      </c>
      <c r="C19779" s="45">
        <v>230105</v>
      </c>
      <c r="D19779" s="45" t="s">
        <v>12340</v>
      </c>
      <c r="E19779" s="45" t="s">
        <v>5580</v>
      </c>
      <c r="AF19779" s="326"/>
    </row>
    <row r="19780" spans="1:32" x14ac:dyDescent="0.25">
      <c r="A19780" s="44" t="s">
        <v>18655</v>
      </c>
      <c r="B19780" s="44" t="s">
        <v>18656</v>
      </c>
      <c r="C19780" s="45" t="s">
        <v>18737</v>
      </c>
      <c r="D19780" s="93" t="s">
        <v>18817</v>
      </c>
      <c r="E19780" s="45" t="s">
        <v>7651</v>
      </c>
      <c r="F19780" s="379"/>
      <c r="G19780" s="379"/>
      <c r="H19780" s="379"/>
      <c r="I19780" s="380"/>
      <c r="J19780" s="380"/>
      <c r="K19780" s="380"/>
      <c r="L19780" s="380"/>
      <c r="M19780" s="380"/>
      <c r="N19780" s="380"/>
      <c r="O19780" s="380"/>
      <c r="P19780" s="380"/>
      <c r="Q19780" s="380"/>
      <c r="R19780" s="380"/>
      <c r="S19780" s="380"/>
      <c r="T19780" s="380"/>
      <c r="U19780" s="380"/>
      <c r="V19780" s="380"/>
      <c r="W19780" s="380"/>
      <c r="X19780" s="380"/>
      <c r="Y19780" s="380"/>
      <c r="Z19780" s="380"/>
      <c r="AA19780" s="380"/>
      <c r="AF19780" s="326"/>
    </row>
    <row r="19781" spans="1:32" x14ac:dyDescent="0.25">
      <c r="A19781" s="267" t="s">
        <v>9344</v>
      </c>
      <c r="B19781" s="267" t="s">
        <v>9339</v>
      </c>
      <c r="C19781" s="268">
        <v>791202309001</v>
      </c>
      <c r="D19781" s="268" t="s">
        <v>6775</v>
      </c>
      <c r="E19781" s="269" t="s">
        <v>9346</v>
      </c>
      <c r="F19781" s="93"/>
      <c r="G19781" s="93"/>
      <c r="H19781" s="93"/>
      <c r="I19781" s="99"/>
      <c r="J19781" s="99"/>
      <c r="K19781" s="99"/>
      <c r="L19781" s="44"/>
      <c r="M19781" s="99"/>
      <c r="N19781" s="99"/>
      <c r="O19781" s="99"/>
      <c r="P19781" s="99"/>
      <c r="Q19781" s="99"/>
      <c r="R19781" s="99"/>
      <c r="S19781" s="99"/>
      <c r="T19781" s="99"/>
      <c r="U19781" s="99"/>
      <c r="V19781" s="99"/>
      <c r="W19781" s="99"/>
      <c r="X19781" s="99"/>
      <c r="Y19781" s="99"/>
      <c r="Z19781" s="99"/>
      <c r="AF19781" s="326"/>
    </row>
    <row r="19782" spans="1:32" x14ac:dyDescent="0.25">
      <c r="A19782" s="267" t="s">
        <v>9344</v>
      </c>
      <c r="B19782" s="267" t="s">
        <v>9318</v>
      </c>
      <c r="C19782" s="268">
        <v>791202309002</v>
      </c>
      <c r="D19782" s="268" t="s">
        <v>6775</v>
      </c>
      <c r="E19782" s="269" t="s">
        <v>9345</v>
      </c>
      <c r="F19782" s="93"/>
      <c r="G19782" s="93"/>
      <c r="H19782" s="93"/>
      <c r="I19782" s="99"/>
      <c r="J19782" s="99"/>
      <c r="K19782" s="99"/>
      <c r="L19782" s="44"/>
      <c r="M19782" s="99"/>
      <c r="N19782" s="99"/>
      <c r="O19782" s="99"/>
      <c r="P19782" s="99"/>
      <c r="Q19782" s="99"/>
      <c r="R19782" s="99"/>
      <c r="S19782" s="99"/>
      <c r="T19782" s="99"/>
      <c r="U19782" s="99"/>
      <c r="V19782" s="99"/>
      <c r="W19782" s="99"/>
      <c r="X19782" s="99"/>
      <c r="Y19782" s="99"/>
      <c r="Z19782" s="99"/>
      <c r="AF19782" s="326"/>
    </row>
    <row r="19783" spans="1:32" x14ac:dyDescent="0.25">
      <c r="A19783" s="44" t="s">
        <v>9344</v>
      </c>
      <c r="B19783" s="44" t="s">
        <v>10031</v>
      </c>
      <c r="C19783" s="45">
        <v>240101</v>
      </c>
      <c r="D19783" s="45" t="s">
        <v>12340</v>
      </c>
      <c r="E19783" s="45" t="s">
        <v>10032</v>
      </c>
      <c r="AF19783" s="326"/>
    </row>
    <row r="19784" spans="1:32" x14ac:dyDescent="0.25">
      <c r="A19784" s="44" t="s">
        <v>11806</v>
      </c>
      <c r="B19784" s="44" t="s">
        <v>11296</v>
      </c>
      <c r="C19784" s="45">
        <v>240402</v>
      </c>
      <c r="D19784" s="45" t="s">
        <v>12340</v>
      </c>
      <c r="E19784" s="45" t="s">
        <v>5311</v>
      </c>
      <c r="AF19784" s="326"/>
    </row>
    <row r="19785" spans="1:32" x14ac:dyDescent="0.25">
      <c r="A19785" s="44" t="s">
        <v>10555</v>
      </c>
      <c r="B19785" s="44" t="s">
        <v>16475</v>
      </c>
      <c r="C19785" s="45" t="s">
        <v>8271</v>
      </c>
      <c r="D19785" s="93" t="s">
        <v>3876</v>
      </c>
      <c r="E19785" s="359">
        <f>DATE(2027,5,3)</f>
        <v>46510</v>
      </c>
      <c r="F19785" s="93"/>
      <c r="G19785" s="93"/>
      <c r="H19785" s="93"/>
      <c r="I19785" s="99"/>
      <c r="J19785" s="99"/>
      <c r="K19785" s="99"/>
      <c r="L19785" s="99"/>
      <c r="M19785" s="99"/>
      <c r="N19785" s="99"/>
      <c r="O19785" s="99"/>
      <c r="P19785" s="99"/>
      <c r="Q19785" s="99"/>
      <c r="R19785" s="99"/>
      <c r="S19785" s="99"/>
      <c r="T19785" s="99"/>
      <c r="U19785" s="99"/>
      <c r="V19785" s="99"/>
      <c r="W19785" s="99"/>
      <c r="X19785" s="99"/>
      <c r="Y19785" s="99"/>
      <c r="Z19785" s="99"/>
      <c r="AF19785" s="326"/>
    </row>
    <row r="19786" spans="1:32" x14ac:dyDescent="0.25">
      <c r="A19786" s="44" t="s">
        <v>8607</v>
      </c>
      <c r="B19786" s="44" t="s">
        <v>978</v>
      </c>
      <c r="C19786" s="45">
        <v>230703</v>
      </c>
      <c r="D19786" s="45" t="s">
        <v>12340</v>
      </c>
      <c r="E19786" s="45" t="s">
        <v>4375</v>
      </c>
      <c r="AF19786" s="326"/>
    </row>
    <row r="19787" spans="1:32" x14ac:dyDescent="0.25">
      <c r="A19787" s="44" t="s">
        <v>2554</v>
      </c>
      <c r="B19787" s="44" t="s">
        <v>7117</v>
      </c>
      <c r="C19787" s="45">
        <v>260203</v>
      </c>
      <c r="D19787" s="45" t="s">
        <v>12340</v>
      </c>
      <c r="E19787" s="45" t="s">
        <v>10021</v>
      </c>
      <c r="AF19787" s="326"/>
    </row>
    <row r="19788" spans="1:32" x14ac:dyDescent="0.25">
      <c r="A19788" s="44" t="s">
        <v>2554</v>
      </c>
      <c r="B19788" s="44" t="s">
        <v>18842</v>
      </c>
      <c r="C19788" s="45">
        <v>26020101</v>
      </c>
      <c r="D19788" s="45" t="s">
        <v>12340</v>
      </c>
      <c r="E19788" s="45" t="s">
        <v>10021</v>
      </c>
      <c r="AF19788" s="326"/>
    </row>
    <row r="19789" spans="1:32" x14ac:dyDescent="0.25">
      <c r="A19789" s="44" t="s">
        <v>2554</v>
      </c>
      <c r="B19789" s="44" t="s">
        <v>7119</v>
      </c>
      <c r="C19789" s="45">
        <v>26020102</v>
      </c>
      <c r="D19789" s="45" t="s">
        <v>12340</v>
      </c>
      <c r="E19789" s="45" t="s">
        <v>10021</v>
      </c>
      <c r="AF19789" s="326"/>
    </row>
    <row r="19790" spans="1:32" x14ac:dyDescent="0.25">
      <c r="A19790" s="44" t="s">
        <v>2554</v>
      </c>
      <c r="B19790" s="44" t="s">
        <v>5639</v>
      </c>
      <c r="C19790" s="45">
        <v>26010401</v>
      </c>
      <c r="D19790" s="45" t="s">
        <v>12340</v>
      </c>
      <c r="E19790" s="45" t="s">
        <v>18836</v>
      </c>
      <c r="AF19790" s="326"/>
    </row>
    <row r="19791" spans="1:32" x14ac:dyDescent="0.3">
      <c r="A19791" s="372" t="s">
        <v>1187</v>
      </c>
      <c r="B19791" s="372" t="s">
        <v>3578</v>
      </c>
      <c r="C19791" s="125" t="s">
        <v>11923</v>
      </c>
      <c r="D19791" s="32" t="s">
        <v>20621</v>
      </c>
      <c r="E19791" s="125" t="s">
        <v>2686</v>
      </c>
      <c r="F19791" s="125" t="s">
        <v>1236</v>
      </c>
      <c r="G19791" s="125" t="s">
        <v>1237</v>
      </c>
      <c r="AF19791" s="326"/>
    </row>
    <row r="19792" spans="1:32" x14ac:dyDescent="0.3">
      <c r="A19792" s="372" t="s">
        <v>16710</v>
      </c>
      <c r="B19792" s="372" t="s">
        <v>5064</v>
      </c>
      <c r="C19792" s="125" t="s">
        <v>16873</v>
      </c>
      <c r="D19792" s="32" t="s">
        <v>20621</v>
      </c>
      <c r="E19792" s="125" t="s">
        <v>10638</v>
      </c>
      <c r="F19792" s="125" t="s">
        <v>1236</v>
      </c>
      <c r="G19792" s="125" t="s">
        <v>1237</v>
      </c>
      <c r="AF19792" s="326"/>
    </row>
    <row r="19793" spans="1:32" x14ac:dyDescent="0.25">
      <c r="A19793" s="44" t="s">
        <v>11807</v>
      </c>
      <c r="B19793" s="44" t="s">
        <v>10018</v>
      </c>
      <c r="C19793" s="45">
        <v>240102</v>
      </c>
      <c r="D19793" s="45" t="s">
        <v>12340</v>
      </c>
      <c r="E19793" s="45" t="s">
        <v>5452</v>
      </c>
      <c r="AF19793" s="326"/>
    </row>
    <row r="19794" spans="1:32" x14ac:dyDescent="0.25">
      <c r="A19794" s="44" t="s">
        <v>11807</v>
      </c>
      <c r="B19794" s="44" t="s">
        <v>10031</v>
      </c>
      <c r="C19794" s="45">
        <v>240101</v>
      </c>
      <c r="D19794" s="45" t="s">
        <v>12340</v>
      </c>
      <c r="E19794" s="45" t="s">
        <v>10032</v>
      </c>
      <c r="AF19794" s="326"/>
    </row>
    <row r="19795" spans="1:32" x14ac:dyDescent="0.25">
      <c r="A19795" s="271" t="s">
        <v>10851</v>
      </c>
      <c r="B19795" s="271" t="s">
        <v>1251</v>
      </c>
      <c r="C19795" s="59" t="s">
        <v>10924</v>
      </c>
      <c r="D19795" s="93" t="s">
        <v>1250</v>
      </c>
      <c r="E19795" s="94">
        <v>46228</v>
      </c>
      <c r="F19795" s="93"/>
      <c r="G19795" s="93"/>
      <c r="H19795" s="93"/>
      <c r="I19795" s="99"/>
      <c r="J19795" s="99"/>
      <c r="K19795" s="99"/>
      <c r="L19795" s="44"/>
      <c r="M19795" s="99"/>
      <c r="N19795" s="99"/>
      <c r="O19795" s="99"/>
      <c r="P19795" s="99"/>
      <c r="Q19795" s="99"/>
      <c r="R19795" s="99"/>
      <c r="S19795" s="99"/>
      <c r="T19795" s="99"/>
      <c r="U19795" s="99"/>
      <c r="V19795" s="99"/>
      <c r="W19795" s="99"/>
      <c r="X19795" s="99"/>
      <c r="Y19795" s="99"/>
      <c r="Z19795" s="99"/>
      <c r="AA19795" s="380"/>
      <c r="AF19795" s="326"/>
    </row>
    <row r="19796" spans="1:32" x14ac:dyDescent="0.25">
      <c r="A19796" s="102" t="s">
        <v>15225</v>
      </c>
      <c r="B19796" s="92" t="s">
        <v>15227</v>
      </c>
      <c r="C19796" s="93" t="s">
        <v>15228</v>
      </c>
      <c r="D19796" s="93" t="s">
        <v>1250</v>
      </c>
      <c r="E19796" s="94">
        <v>46225</v>
      </c>
      <c r="F19796" s="93"/>
      <c r="G19796" s="93"/>
      <c r="H19796" s="93"/>
      <c r="I19796" s="99"/>
      <c r="J19796" s="99"/>
      <c r="K19796" s="99"/>
      <c r="L19796" s="99"/>
      <c r="M19796" s="99"/>
      <c r="N19796" s="99"/>
      <c r="O19796" s="99"/>
      <c r="P19796" s="99"/>
      <c r="Q19796" s="99"/>
      <c r="R19796" s="99"/>
      <c r="S19796" s="99"/>
      <c r="T19796" s="99"/>
      <c r="U19796" s="99"/>
      <c r="V19796" s="99"/>
      <c r="W19796" s="99"/>
      <c r="X19796" s="99"/>
      <c r="Y19796" s="99"/>
      <c r="Z19796" s="99"/>
      <c r="AA19796" s="380"/>
      <c r="AF19796" s="326"/>
    </row>
    <row r="19797" spans="1:32" x14ac:dyDescent="0.25">
      <c r="A19797" s="44" t="s">
        <v>15178</v>
      </c>
      <c r="B19797" s="44" t="s">
        <v>15169</v>
      </c>
      <c r="C19797" s="45" t="s">
        <v>15179</v>
      </c>
      <c r="D19797" s="93" t="s">
        <v>18817</v>
      </c>
      <c r="E19797" s="45" t="s">
        <v>18719</v>
      </c>
      <c r="F19797" s="379"/>
      <c r="G19797" s="379"/>
      <c r="H19797" s="379"/>
      <c r="I19797" s="380"/>
      <c r="J19797" s="380"/>
      <c r="K19797" s="380"/>
      <c r="L19797" s="380"/>
      <c r="M19797" s="380"/>
      <c r="N19797" s="380"/>
      <c r="O19797" s="380"/>
      <c r="P19797" s="380"/>
      <c r="Q19797" s="380"/>
      <c r="R19797" s="380"/>
      <c r="S19797" s="380"/>
      <c r="T19797" s="380"/>
      <c r="U19797" s="380"/>
      <c r="V19797" s="380"/>
      <c r="W19797" s="380"/>
      <c r="X19797" s="380"/>
      <c r="Y19797" s="380"/>
      <c r="Z19797" s="380"/>
      <c r="AA19797" s="380"/>
      <c r="AF19797" s="326"/>
    </row>
    <row r="19798" spans="1:32" x14ac:dyDescent="0.3">
      <c r="A19798" s="372" t="s">
        <v>16711</v>
      </c>
      <c r="B19798" s="372" t="s">
        <v>1661</v>
      </c>
      <c r="C19798" s="125" t="s">
        <v>16726</v>
      </c>
      <c r="D19798" s="32" t="s">
        <v>20621</v>
      </c>
      <c r="E19798" s="125" t="s">
        <v>5580</v>
      </c>
      <c r="F19798" s="125" t="s">
        <v>1236</v>
      </c>
      <c r="G19798" s="125" t="s">
        <v>1236</v>
      </c>
      <c r="AF19798" s="326"/>
    </row>
    <row r="19799" spans="1:32" x14ac:dyDescent="0.25">
      <c r="A19799" s="44" t="s">
        <v>7105</v>
      </c>
      <c r="B19799" s="44" t="s">
        <v>7119</v>
      </c>
      <c r="C19799" s="45">
        <v>26020102</v>
      </c>
      <c r="D19799" s="45" t="s">
        <v>12340</v>
      </c>
      <c r="E19799" s="45" t="s">
        <v>10021</v>
      </c>
      <c r="AF19799" s="326"/>
    </row>
    <row r="19800" spans="1:32" x14ac:dyDescent="0.25">
      <c r="A19800" s="44" t="s">
        <v>7105</v>
      </c>
      <c r="B19800" s="44" t="s">
        <v>18842</v>
      </c>
      <c r="C19800" s="45">
        <v>26020101</v>
      </c>
      <c r="D19800" s="45" t="s">
        <v>12340</v>
      </c>
      <c r="E19800" s="45" t="s">
        <v>10021</v>
      </c>
      <c r="AF19800" s="326"/>
    </row>
    <row r="19801" spans="1:32" x14ac:dyDescent="0.3">
      <c r="A19801" s="372" t="s">
        <v>951</v>
      </c>
      <c r="B19801" s="372" t="s">
        <v>1208</v>
      </c>
      <c r="C19801" s="125" t="s">
        <v>11149</v>
      </c>
      <c r="D19801" s="32" t="s">
        <v>20621</v>
      </c>
      <c r="E19801" s="125" t="s">
        <v>2686</v>
      </c>
      <c r="F19801" s="125" t="s">
        <v>1236</v>
      </c>
      <c r="G19801" s="125" t="s">
        <v>1237</v>
      </c>
      <c r="AF19801" s="326"/>
    </row>
    <row r="19802" spans="1:32" x14ac:dyDescent="0.25">
      <c r="A19802" s="44" t="s">
        <v>951</v>
      </c>
      <c r="B19802" s="44" t="s">
        <v>10031</v>
      </c>
      <c r="C19802" s="45">
        <v>240101</v>
      </c>
      <c r="D19802" s="45" t="s">
        <v>12340</v>
      </c>
      <c r="E19802" s="45" t="s">
        <v>10032</v>
      </c>
      <c r="AF19802" s="326"/>
    </row>
    <row r="19803" spans="1:32" x14ac:dyDescent="0.25">
      <c r="A19803" s="44" t="s">
        <v>951</v>
      </c>
      <c r="B19803" s="44" t="s">
        <v>3160</v>
      </c>
      <c r="C19803" s="45">
        <v>230901</v>
      </c>
      <c r="D19803" s="45" t="s">
        <v>12340</v>
      </c>
      <c r="E19803" s="45" t="s">
        <v>8524</v>
      </c>
      <c r="AF19803" s="326"/>
    </row>
    <row r="19804" spans="1:32" x14ac:dyDescent="0.25">
      <c r="A19804" s="44" t="s">
        <v>15037</v>
      </c>
      <c r="B19804" s="44" t="s">
        <v>16476</v>
      </c>
      <c r="C19804" s="45" t="s">
        <v>15038</v>
      </c>
      <c r="D19804" s="93" t="s">
        <v>3876</v>
      </c>
      <c r="E19804" s="359">
        <f>DATE(2029,3,31)</f>
        <v>47208</v>
      </c>
      <c r="F19804" s="93"/>
      <c r="G19804" s="93"/>
      <c r="H19804" s="93"/>
      <c r="I19804" s="99"/>
      <c r="J19804" s="99"/>
      <c r="K19804" s="99"/>
      <c r="L19804" s="99"/>
      <c r="M19804" s="99"/>
      <c r="N19804" s="99"/>
      <c r="O19804" s="99"/>
      <c r="P19804" s="99"/>
      <c r="Q19804" s="99"/>
      <c r="R19804" s="99"/>
      <c r="S19804" s="99"/>
      <c r="T19804" s="99"/>
      <c r="U19804" s="99"/>
      <c r="V19804" s="99"/>
      <c r="W19804" s="99"/>
      <c r="X19804" s="99"/>
      <c r="Y19804" s="99"/>
      <c r="Z19804" s="99"/>
      <c r="AF19804" s="326"/>
    </row>
    <row r="19805" spans="1:32" x14ac:dyDescent="0.25">
      <c r="A19805" s="44" t="s">
        <v>15037</v>
      </c>
      <c r="B19805" s="44" t="s">
        <v>18273</v>
      </c>
      <c r="C19805" s="45" t="s">
        <v>16477</v>
      </c>
      <c r="D19805" s="93" t="s">
        <v>3876</v>
      </c>
      <c r="E19805" s="359">
        <f>DATE(2029,7,17)</f>
        <v>47316</v>
      </c>
      <c r="F19805" s="93"/>
      <c r="G19805" s="93"/>
      <c r="H19805" s="93"/>
      <c r="I19805" s="99"/>
      <c r="J19805" s="99"/>
      <c r="K19805" s="99"/>
      <c r="L19805" s="99"/>
      <c r="M19805" s="99"/>
      <c r="N19805" s="99"/>
      <c r="O19805" s="99"/>
      <c r="P19805" s="99"/>
      <c r="Q19805" s="99"/>
      <c r="R19805" s="99"/>
      <c r="S19805" s="99"/>
      <c r="T19805" s="99"/>
      <c r="U19805" s="99"/>
      <c r="V19805" s="99"/>
      <c r="W19805" s="99"/>
      <c r="X19805" s="99"/>
      <c r="Y19805" s="99"/>
      <c r="Z19805" s="99"/>
      <c r="AF19805" s="326"/>
    </row>
    <row r="19806" spans="1:32" x14ac:dyDescent="0.25">
      <c r="A19806" s="256" t="s">
        <v>15352</v>
      </c>
      <c r="B19806" s="256" t="s">
        <v>15256</v>
      </c>
      <c r="C19806" s="53" t="s">
        <v>15464</v>
      </c>
      <c r="D19806" s="93" t="s">
        <v>5891</v>
      </c>
      <c r="E19806" s="257">
        <v>47639</v>
      </c>
      <c r="F19806" s="93"/>
      <c r="G19806" s="93"/>
      <c r="H19806" s="93"/>
      <c r="I19806" s="99"/>
      <c r="J19806" s="99"/>
      <c r="K19806" s="99"/>
      <c r="L19806" s="99"/>
      <c r="M19806" s="99"/>
      <c r="N19806" s="99"/>
      <c r="O19806" s="99"/>
      <c r="P19806" s="99"/>
      <c r="Q19806" s="99"/>
      <c r="R19806" s="99"/>
      <c r="S19806" s="99"/>
      <c r="T19806" s="99"/>
      <c r="U19806" s="99"/>
      <c r="V19806" s="99"/>
      <c r="W19806" s="99"/>
      <c r="X19806" s="99"/>
      <c r="Y19806" s="99"/>
      <c r="Z19806" s="99"/>
      <c r="AF19806" s="326"/>
    </row>
    <row r="19807" spans="1:32" x14ac:dyDescent="0.3">
      <c r="A19807" s="372" t="s">
        <v>20243</v>
      </c>
      <c r="B19807" s="372" t="s">
        <v>1214</v>
      </c>
      <c r="C19807" s="125" t="s">
        <v>18610</v>
      </c>
      <c r="D19807" s="32" t="s">
        <v>20621</v>
      </c>
      <c r="E19807" s="125" t="s">
        <v>8976</v>
      </c>
      <c r="F19807" s="125" t="s">
        <v>1237</v>
      </c>
      <c r="G19807" s="125" t="s">
        <v>1237</v>
      </c>
      <c r="AF19807" s="326"/>
    </row>
    <row r="19808" spans="1:32" x14ac:dyDescent="0.25">
      <c r="A19808" s="76" t="s">
        <v>952</v>
      </c>
      <c r="B19808" s="131" t="s">
        <v>6179</v>
      </c>
      <c r="C19808" s="96" t="s">
        <v>6180</v>
      </c>
      <c r="D19808" s="96" t="s">
        <v>1250</v>
      </c>
      <c r="E19808" s="112">
        <v>46341</v>
      </c>
      <c r="F19808" s="93"/>
      <c r="G19808" s="93"/>
      <c r="H19808" s="93"/>
      <c r="I19808" s="99"/>
      <c r="J19808" s="99"/>
      <c r="K19808" s="99"/>
      <c r="L19808" s="44"/>
      <c r="M19808" s="99"/>
      <c r="N19808" s="99"/>
      <c r="O19808" s="99"/>
      <c r="P19808" s="99"/>
      <c r="Q19808" s="99"/>
      <c r="R19808" s="99"/>
      <c r="S19808" s="99"/>
      <c r="T19808" s="99"/>
      <c r="U19808" s="99"/>
      <c r="V19808" s="99"/>
      <c r="W19808" s="99"/>
      <c r="X19808" s="99"/>
      <c r="Y19808" s="99"/>
      <c r="Z19808" s="99"/>
      <c r="AA19808" s="380"/>
      <c r="AF19808" s="326"/>
    </row>
    <row r="19809" spans="1:32" x14ac:dyDescent="0.25">
      <c r="A19809" s="44" t="s">
        <v>952</v>
      </c>
      <c r="B19809" s="44" t="s">
        <v>2433</v>
      </c>
      <c r="C19809" s="45">
        <v>230105</v>
      </c>
      <c r="D19809" s="45" t="s">
        <v>12340</v>
      </c>
      <c r="E19809" s="45" t="s">
        <v>5580</v>
      </c>
      <c r="AF19809" s="326"/>
    </row>
    <row r="19810" spans="1:32" x14ac:dyDescent="0.25">
      <c r="A19810" s="44" t="s">
        <v>3746</v>
      </c>
      <c r="B19810" s="44" t="s">
        <v>3275</v>
      </c>
      <c r="C19810" s="45">
        <v>210101</v>
      </c>
      <c r="D19810" s="45" t="s">
        <v>12340</v>
      </c>
      <c r="E19810" s="45" t="s">
        <v>3276</v>
      </c>
      <c r="AF19810" s="326"/>
    </row>
    <row r="19811" spans="1:32" x14ac:dyDescent="0.25">
      <c r="A19811" s="44" t="s">
        <v>2555</v>
      </c>
      <c r="B19811" s="44" t="s">
        <v>2433</v>
      </c>
      <c r="C19811" s="45">
        <v>230105</v>
      </c>
      <c r="D19811" s="45" t="s">
        <v>12340</v>
      </c>
      <c r="E19811" s="45" t="s">
        <v>5580</v>
      </c>
      <c r="AF19811" s="326"/>
    </row>
    <row r="19812" spans="1:32" x14ac:dyDescent="0.25">
      <c r="A19812" s="44" t="s">
        <v>19996</v>
      </c>
      <c r="B19812" s="44" t="s">
        <v>18840</v>
      </c>
      <c r="C19812" s="45">
        <v>260202</v>
      </c>
      <c r="D19812" s="45" t="s">
        <v>12340</v>
      </c>
      <c r="E19812" s="45" t="s">
        <v>10021</v>
      </c>
      <c r="AF19812" s="326"/>
    </row>
    <row r="19813" spans="1:32" x14ac:dyDescent="0.3">
      <c r="A19813" s="372" t="s">
        <v>14392</v>
      </c>
      <c r="B19813" s="372" t="s">
        <v>14356</v>
      </c>
      <c r="C19813" s="125" t="s">
        <v>14357</v>
      </c>
      <c r="D19813" s="32" t="s">
        <v>20621</v>
      </c>
      <c r="E19813" s="125" t="s">
        <v>13567</v>
      </c>
      <c r="F19813" s="125" t="s">
        <v>1236</v>
      </c>
      <c r="G19813" s="125" t="s">
        <v>1237</v>
      </c>
      <c r="AF19813" s="326"/>
    </row>
    <row r="19814" spans="1:32" x14ac:dyDescent="0.3">
      <c r="A19814" s="372" t="s">
        <v>20244</v>
      </c>
      <c r="B19814" s="372" t="s">
        <v>1214</v>
      </c>
      <c r="C19814" s="125" t="s">
        <v>18610</v>
      </c>
      <c r="D19814" s="32" t="s">
        <v>20621</v>
      </c>
      <c r="E19814" s="125" t="s">
        <v>8976</v>
      </c>
      <c r="F19814" s="125" t="s">
        <v>1236</v>
      </c>
      <c r="G19814" s="125" t="s">
        <v>1237</v>
      </c>
      <c r="AF19814" s="326"/>
    </row>
    <row r="19815" spans="1:32" x14ac:dyDescent="0.25">
      <c r="A19815" s="44" t="s">
        <v>10556</v>
      </c>
      <c r="B19815" s="44" t="s">
        <v>16478</v>
      </c>
      <c r="C19815" s="45" t="s">
        <v>10631</v>
      </c>
      <c r="D19815" s="93" t="s">
        <v>3876</v>
      </c>
      <c r="E19815" s="359">
        <f>DATE(2028,3,27)</f>
        <v>46839</v>
      </c>
      <c r="F19815" s="93"/>
      <c r="G19815" s="93"/>
      <c r="H19815" s="93"/>
      <c r="I19815" s="99"/>
      <c r="J19815" s="99"/>
      <c r="K19815" s="99"/>
      <c r="L19815" s="99"/>
      <c r="M19815" s="99"/>
      <c r="N19815" s="99"/>
      <c r="O19815" s="99"/>
      <c r="P19815" s="99"/>
      <c r="Q19815" s="99"/>
      <c r="R19815" s="99"/>
      <c r="S19815" s="99"/>
      <c r="T19815" s="99"/>
      <c r="U19815" s="99"/>
      <c r="V19815" s="99"/>
      <c r="W19815" s="99"/>
      <c r="X19815" s="99"/>
      <c r="Y19815" s="99"/>
      <c r="Z19815" s="99"/>
      <c r="AF19815" s="326"/>
    </row>
    <row r="19816" spans="1:32" x14ac:dyDescent="0.25">
      <c r="A19816" s="44" t="s">
        <v>9797</v>
      </c>
      <c r="B19816" s="44" t="s">
        <v>15915</v>
      </c>
      <c r="C19816" s="45" t="s">
        <v>5364</v>
      </c>
      <c r="D19816" s="93" t="s">
        <v>3876</v>
      </c>
      <c r="E19816" s="359">
        <f>DATE(2027,8,15)</f>
        <v>46614</v>
      </c>
      <c r="F19816" s="93"/>
      <c r="G19816" s="93"/>
      <c r="H19816" s="93"/>
      <c r="I19816" s="99"/>
      <c r="J19816" s="99"/>
      <c r="K19816" s="99"/>
      <c r="L19816" s="99"/>
      <c r="M19816" s="99"/>
      <c r="N19816" s="99"/>
      <c r="O19816" s="99"/>
      <c r="P19816" s="99"/>
      <c r="Q19816" s="99"/>
      <c r="R19816" s="99"/>
      <c r="S19816" s="99"/>
      <c r="T19816" s="99"/>
      <c r="U19816" s="99"/>
      <c r="V19816" s="99"/>
      <c r="W19816" s="99"/>
      <c r="X19816" s="99"/>
      <c r="Y19816" s="99"/>
      <c r="Z19816" s="99"/>
      <c r="AF19816" s="326"/>
    </row>
    <row r="19817" spans="1:32" x14ac:dyDescent="0.25">
      <c r="A19817" s="44" t="s">
        <v>19997</v>
      </c>
      <c r="B19817" s="44" t="s">
        <v>5639</v>
      </c>
      <c r="C19817" s="45">
        <v>26010401</v>
      </c>
      <c r="D19817" s="45" t="s">
        <v>12340</v>
      </c>
      <c r="E19817" s="45" t="s">
        <v>18836</v>
      </c>
      <c r="AF19817" s="326"/>
    </row>
    <row r="19818" spans="1:32" x14ac:dyDescent="0.25">
      <c r="A19818" s="44" t="s">
        <v>19997</v>
      </c>
      <c r="B19818" s="44" t="s">
        <v>3298</v>
      </c>
      <c r="C19818" s="45">
        <v>26010402</v>
      </c>
      <c r="D19818" s="45" t="s">
        <v>12340</v>
      </c>
      <c r="E19818" s="45" t="s">
        <v>18836</v>
      </c>
      <c r="AF19818" s="326"/>
    </row>
    <row r="19819" spans="1:32" x14ac:dyDescent="0.3">
      <c r="A19819" s="372" t="s">
        <v>8437</v>
      </c>
      <c r="B19819" s="372" t="s">
        <v>2787</v>
      </c>
      <c r="C19819" s="125" t="s">
        <v>8393</v>
      </c>
      <c r="D19819" s="32" t="s">
        <v>20621</v>
      </c>
      <c r="E19819" s="125" t="s">
        <v>4471</v>
      </c>
      <c r="F19819" s="125" t="s">
        <v>1236</v>
      </c>
      <c r="G19819" s="125" t="s">
        <v>1237</v>
      </c>
      <c r="AF19819" s="326"/>
    </row>
    <row r="19820" spans="1:32" x14ac:dyDescent="0.3">
      <c r="A19820" s="372" t="s">
        <v>7394</v>
      </c>
      <c r="B19820" s="372" t="s">
        <v>7383</v>
      </c>
      <c r="C19820" s="125" t="s">
        <v>20263</v>
      </c>
      <c r="D19820" s="32" t="s">
        <v>20621</v>
      </c>
      <c r="E19820" s="125" t="s">
        <v>8976</v>
      </c>
      <c r="F19820" s="125" t="s">
        <v>1236</v>
      </c>
      <c r="G19820" s="125" t="s">
        <v>1237</v>
      </c>
      <c r="AF19820" s="326"/>
    </row>
    <row r="19821" spans="1:32" x14ac:dyDescent="0.25">
      <c r="A19821" s="44" t="s">
        <v>9798</v>
      </c>
      <c r="B19821" s="44" t="s">
        <v>18274</v>
      </c>
      <c r="C19821" s="45" t="s">
        <v>18515</v>
      </c>
      <c r="D19821" s="93" t="s">
        <v>3876</v>
      </c>
      <c r="E19821" s="359">
        <f>DATE(2030,2,13)</f>
        <v>47527</v>
      </c>
      <c r="F19821" s="93"/>
      <c r="G19821" s="93"/>
      <c r="H19821" s="93"/>
      <c r="I19821" s="99"/>
      <c r="J19821" s="99"/>
      <c r="K19821" s="99"/>
      <c r="L19821" s="99"/>
      <c r="M19821" s="99"/>
      <c r="N19821" s="99"/>
      <c r="O19821" s="99"/>
      <c r="P19821" s="99"/>
      <c r="Q19821" s="99"/>
      <c r="R19821" s="99"/>
      <c r="S19821" s="99"/>
      <c r="T19821" s="99"/>
      <c r="U19821" s="99"/>
      <c r="V19821" s="99"/>
      <c r="W19821" s="99"/>
      <c r="X19821" s="99"/>
      <c r="Y19821" s="99"/>
      <c r="Z19821" s="99"/>
      <c r="AF19821" s="326"/>
    </row>
    <row r="19822" spans="1:32" x14ac:dyDescent="0.25">
      <c r="A19822" s="44" t="s">
        <v>1595</v>
      </c>
      <c r="B19822" s="44" t="s">
        <v>1630</v>
      </c>
      <c r="C19822" s="45" t="s">
        <v>1830</v>
      </c>
      <c r="D19822" s="45" t="s">
        <v>12177</v>
      </c>
      <c r="E19822" s="45" t="s">
        <v>2628</v>
      </c>
      <c r="F19822" s="93"/>
      <c r="G19822" s="93"/>
      <c r="H19822" s="93"/>
      <c r="I19822" s="99"/>
      <c r="J19822" s="99"/>
      <c r="K19822" s="99"/>
      <c r="L19822" s="99"/>
      <c r="M19822" s="99"/>
      <c r="N19822" s="99"/>
      <c r="O19822" s="99"/>
      <c r="P19822" s="99"/>
      <c r="Q19822" s="99"/>
      <c r="R19822" s="99"/>
      <c r="S19822" s="99"/>
      <c r="T19822" s="99"/>
      <c r="U19822" s="99"/>
      <c r="V19822" s="99"/>
      <c r="W19822" s="99"/>
      <c r="X19822" s="99"/>
      <c r="Y19822" s="99"/>
      <c r="Z19822" s="99"/>
      <c r="AF19822" s="326"/>
    </row>
    <row r="19823" spans="1:32" x14ac:dyDescent="0.25">
      <c r="A19823" s="44" t="s">
        <v>1595</v>
      </c>
      <c r="B19823" s="44" t="s">
        <v>1630</v>
      </c>
      <c r="C19823" s="45" t="s">
        <v>1830</v>
      </c>
      <c r="D19823" s="93" t="s">
        <v>18817</v>
      </c>
      <c r="E19823" s="45" t="s">
        <v>5311</v>
      </c>
      <c r="F19823" s="379"/>
      <c r="G19823" s="379"/>
      <c r="H19823" s="379"/>
      <c r="I19823" s="380"/>
      <c r="J19823" s="380"/>
      <c r="K19823" s="380"/>
      <c r="L19823" s="380"/>
      <c r="M19823" s="380"/>
      <c r="N19823" s="380"/>
      <c r="O19823" s="380"/>
      <c r="P19823" s="380"/>
      <c r="Q19823" s="380"/>
      <c r="R19823" s="380"/>
      <c r="S19823" s="380"/>
      <c r="T19823" s="380"/>
      <c r="U19823" s="380"/>
      <c r="V19823" s="380"/>
      <c r="W19823" s="380"/>
      <c r="X19823" s="380"/>
      <c r="Y19823" s="380"/>
      <c r="Z19823" s="380"/>
      <c r="AA19823" s="380"/>
      <c r="AF19823" s="326"/>
    </row>
    <row r="19824" spans="1:32" x14ac:dyDescent="0.25">
      <c r="A19824" s="44" t="s">
        <v>1730</v>
      </c>
      <c r="B19824" s="44" t="s">
        <v>3598</v>
      </c>
      <c r="C19824" s="45">
        <v>230301</v>
      </c>
      <c r="D19824" s="45" t="s">
        <v>12340</v>
      </c>
      <c r="E19824" s="45" t="s">
        <v>5580</v>
      </c>
      <c r="AF19824" s="326"/>
    </row>
    <row r="19825" spans="1:32" x14ac:dyDescent="0.25">
      <c r="A19825" s="160" t="s">
        <v>1428</v>
      </c>
      <c r="B19825" s="131" t="s">
        <v>6186</v>
      </c>
      <c r="C19825" s="93" t="s">
        <v>6187</v>
      </c>
      <c r="D19825" s="93" t="s">
        <v>1250</v>
      </c>
      <c r="E19825" s="94">
        <v>46341</v>
      </c>
      <c r="F19825" s="93"/>
      <c r="G19825" s="93"/>
      <c r="H19825" s="93"/>
      <c r="I19825" s="99"/>
      <c r="J19825" s="99"/>
      <c r="K19825" s="99"/>
      <c r="L19825" s="44"/>
      <c r="M19825" s="99"/>
      <c r="N19825" s="99"/>
      <c r="O19825" s="99"/>
      <c r="P19825" s="99"/>
      <c r="Q19825" s="99"/>
      <c r="R19825" s="99"/>
      <c r="S19825" s="99"/>
      <c r="T19825" s="99"/>
      <c r="U19825" s="99"/>
      <c r="V19825" s="99"/>
      <c r="W19825" s="99"/>
      <c r="X19825" s="99"/>
      <c r="Y19825" s="99"/>
      <c r="Z19825" s="99"/>
      <c r="AA19825" s="380"/>
      <c r="AF19825" s="326"/>
    </row>
    <row r="19826" spans="1:32" x14ac:dyDescent="0.25">
      <c r="A19826" s="44" t="s">
        <v>11808</v>
      </c>
      <c r="B19826" s="44" t="s">
        <v>10031</v>
      </c>
      <c r="C19826" s="45">
        <v>240101</v>
      </c>
      <c r="D19826" s="45" t="s">
        <v>12340</v>
      </c>
      <c r="E19826" s="45" t="s">
        <v>10032</v>
      </c>
      <c r="AF19826" s="326"/>
    </row>
    <row r="19827" spans="1:32" x14ac:dyDescent="0.25">
      <c r="A19827" s="44" t="s">
        <v>11808</v>
      </c>
      <c r="B19827" s="44" t="s">
        <v>3160</v>
      </c>
      <c r="C19827" s="45">
        <v>230901</v>
      </c>
      <c r="D19827" s="45" t="s">
        <v>12340</v>
      </c>
      <c r="E19827" s="45" t="s">
        <v>8524</v>
      </c>
      <c r="AF19827" s="326"/>
    </row>
    <row r="19828" spans="1:32" x14ac:dyDescent="0.25">
      <c r="A19828" s="44" t="s">
        <v>17358</v>
      </c>
      <c r="B19828" s="44" t="s">
        <v>2433</v>
      </c>
      <c r="C19828" s="45">
        <v>250106</v>
      </c>
      <c r="D19828" s="45" t="s">
        <v>12340</v>
      </c>
      <c r="E19828" s="45" t="s">
        <v>12896</v>
      </c>
      <c r="AF19828" s="326"/>
    </row>
    <row r="19829" spans="1:32" x14ac:dyDescent="0.25">
      <c r="A19829" s="44" t="s">
        <v>8065</v>
      </c>
      <c r="B19829" s="44" t="s">
        <v>8057</v>
      </c>
      <c r="C19829" s="45" t="s">
        <v>8066</v>
      </c>
      <c r="D19829" s="45" t="s">
        <v>10697</v>
      </c>
      <c r="E19829" s="46">
        <v>46507</v>
      </c>
      <c r="F19829" s="93"/>
      <c r="G19829" s="93"/>
      <c r="H19829" s="93"/>
      <c r="I19829" s="99"/>
      <c r="J19829" s="99"/>
      <c r="K19829" s="99"/>
      <c r="L19829" s="44"/>
      <c r="M19829" s="99"/>
      <c r="N19829" s="99"/>
      <c r="O19829" s="99"/>
      <c r="P19829" s="99"/>
      <c r="Q19829" s="99"/>
      <c r="R19829" s="99"/>
      <c r="S19829" s="99"/>
      <c r="T19829" s="99"/>
      <c r="U19829" s="99"/>
      <c r="V19829" s="99"/>
      <c r="W19829" s="99"/>
      <c r="X19829" s="99"/>
      <c r="Y19829" s="99"/>
      <c r="Z19829" s="99"/>
      <c r="AF19829" s="326"/>
    </row>
    <row r="19830" spans="1:32" x14ac:dyDescent="0.25">
      <c r="A19830" s="44" t="s">
        <v>7642</v>
      </c>
      <c r="B19830" s="44" t="s">
        <v>20335</v>
      </c>
      <c r="C19830" s="45" t="s">
        <v>10492</v>
      </c>
      <c r="D19830" s="32" t="s">
        <v>12570</v>
      </c>
      <c r="E19830" s="46">
        <v>46538</v>
      </c>
      <c r="AF19830" s="326"/>
    </row>
    <row r="19831" spans="1:32" x14ac:dyDescent="0.25">
      <c r="A19831" s="44" t="s">
        <v>7642</v>
      </c>
      <c r="B19831" s="44" t="s">
        <v>2433</v>
      </c>
      <c r="C19831" s="45">
        <v>230105</v>
      </c>
      <c r="D19831" s="45" t="s">
        <v>12340</v>
      </c>
      <c r="E19831" s="45" t="s">
        <v>5580</v>
      </c>
      <c r="AF19831" s="326"/>
    </row>
    <row r="19832" spans="1:32" x14ac:dyDescent="0.25">
      <c r="A19832" s="44" t="s">
        <v>5768</v>
      </c>
      <c r="B19832" s="44" t="s">
        <v>2433</v>
      </c>
      <c r="C19832" s="45">
        <v>220105</v>
      </c>
      <c r="D19832" s="45" t="s">
        <v>12340</v>
      </c>
      <c r="E19832" s="45" t="s">
        <v>2686</v>
      </c>
      <c r="AF19832" s="326"/>
    </row>
    <row r="19833" spans="1:32" x14ac:dyDescent="0.25">
      <c r="A19833" s="44" t="s">
        <v>13847</v>
      </c>
      <c r="B19833" s="44" t="s">
        <v>4035</v>
      </c>
      <c r="C19833" s="45">
        <v>24050302</v>
      </c>
      <c r="D19833" s="45" t="s">
        <v>12340</v>
      </c>
      <c r="E19833" s="45" t="s">
        <v>5468</v>
      </c>
      <c r="AF19833" s="326"/>
    </row>
    <row r="19834" spans="1:32" x14ac:dyDescent="0.25">
      <c r="A19834" s="44" t="s">
        <v>13847</v>
      </c>
      <c r="B19834" s="44" t="s">
        <v>11331</v>
      </c>
      <c r="C19834" s="45">
        <v>24050301</v>
      </c>
      <c r="D19834" s="45" t="s">
        <v>12340</v>
      </c>
      <c r="E19834" s="45" t="s">
        <v>5468</v>
      </c>
      <c r="AF19834" s="326"/>
    </row>
    <row r="19835" spans="1:32" x14ac:dyDescent="0.25">
      <c r="A19835" s="44" t="s">
        <v>1188</v>
      </c>
      <c r="B19835" s="44" t="s">
        <v>10031</v>
      </c>
      <c r="C19835" s="45">
        <v>240101</v>
      </c>
      <c r="D19835" s="45" t="s">
        <v>12340</v>
      </c>
      <c r="E19835" s="45" t="s">
        <v>10032</v>
      </c>
      <c r="AF19835" s="326"/>
    </row>
    <row r="19836" spans="1:32" x14ac:dyDescent="0.25">
      <c r="A19836" s="44" t="s">
        <v>1188</v>
      </c>
      <c r="B19836" s="44" t="s">
        <v>3160</v>
      </c>
      <c r="C19836" s="45">
        <v>230901</v>
      </c>
      <c r="D19836" s="45" t="s">
        <v>12340</v>
      </c>
      <c r="E19836" s="45" t="s">
        <v>8524</v>
      </c>
      <c r="AF19836" s="326"/>
    </row>
    <row r="19837" spans="1:32" x14ac:dyDescent="0.3">
      <c r="A19837" s="372" t="s">
        <v>12541</v>
      </c>
      <c r="B19837" s="372" t="s">
        <v>13870</v>
      </c>
      <c r="C19837" s="125" t="s">
        <v>13871</v>
      </c>
      <c r="D19837" s="32" t="s">
        <v>20621</v>
      </c>
      <c r="E19837" s="125" t="s">
        <v>5650</v>
      </c>
      <c r="F19837" s="125" t="s">
        <v>1237</v>
      </c>
      <c r="G19837" s="125" t="s">
        <v>1237</v>
      </c>
      <c r="AF19837" s="326"/>
    </row>
    <row r="19838" spans="1:32" x14ac:dyDescent="0.25">
      <c r="A19838" s="44" t="s">
        <v>13535</v>
      </c>
      <c r="B19838" s="44" t="s">
        <v>13119</v>
      </c>
      <c r="C19838" s="45">
        <v>22.24</v>
      </c>
      <c r="D19838" s="45" t="s">
        <v>13565</v>
      </c>
      <c r="E19838" s="46">
        <v>47299</v>
      </c>
      <c r="F19838" s="45"/>
      <c r="G19838" s="93"/>
      <c r="H19838" s="93"/>
      <c r="I19838" s="99"/>
      <c r="J19838" s="99"/>
      <c r="K19838" s="99"/>
      <c r="L19838" s="99"/>
      <c r="M19838" s="99"/>
      <c r="N19838" s="99"/>
      <c r="O19838" s="99"/>
      <c r="P19838" s="99"/>
      <c r="Q19838" s="99"/>
      <c r="R19838" s="99"/>
      <c r="S19838" s="99"/>
      <c r="T19838" s="99"/>
      <c r="U19838" s="99"/>
      <c r="V19838" s="99"/>
      <c r="W19838" s="99"/>
      <c r="X19838" s="99"/>
      <c r="Y19838" s="99"/>
      <c r="Z19838" s="99"/>
      <c r="AF19838" s="326"/>
    </row>
    <row r="19839" spans="1:32" x14ac:dyDescent="0.25">
      <c r="A19839" s="44" t="s">
        <v>14074</v>
      </c>
      <c r="B19839" s="44" t="s">
        <v>17662</v>
      </c>
      <c r="C19839" s="45" t="s">
        <v>17799</v>
      </c>
      <c r="D19839" s="46" t="s">
        <v>13037</v>
      </c>
      <c r="E19839" s="46">
        <v>46344</v>
      </c>
      <c r="AF19839" s="326"/>
    </row>
    <row r="19840" spans="1:32" x14ac:dyDescent="0.25">
      <c r="A19840" s="44" t="s">
        <v>14074</v>
      </c>
      <c r="B19840" s="44" t="s">
        <v>17662</v>
      </c>
      <c r="C19840" s="45" t="s">
        <v>17799</v>
      </c>
      <c r="D19840" s="46" t="s">
        <v>13037</v>
      </c>
      <c r="E19840" s="46">
        <v>46344</v>
      </c>
      <c r="AF19840" s="326"/>
    </row>
    <row r="19841" spans="1:32" x14ac:dyDescent="0.25">
      <c r="A19841" s="360" t="s">
        <v>14074</v>
      </c>
      <c r="B19841" s="92" t="s">
        <v>14075</v>
      </c>
      <c r="C19841" s="93" t="s">
        <v>14076</v>
      </c>
      <c r="D19841" s="93" t="s">
        <v>1250</v>
      </c>
      <c r="E19841" s="94">
        <v>47223</v>
      </c>
      <c r="F19841" s="93"/>
      <c r="G19841" s="93"/>
      <c r="H19841" s="93"/>
      <c r="I19841" s="99"/>
      <c r="J19841" s="99"/>
      <c r="K19841" s="99"/>
      <c r="L19841" s="99"/>
      <c r="M19841" s="99"/>
      <c r="N19841" s="99"/>
      <c r="O19841" s="99"/>
      <c r="P19841" s="99"/>
      <c r="Q19841" s="99"/>
      <c r="R19841" s="99"/>
      <c r="S19841" s="99"/>
      <c r="T19841" s="99"/>
      <c r="U19841" s="99"/>
      <c r="V19841" s="99"/>
      <c r="W19841" s="99"/>
      <c r="X19841" s="99"/>
      <c r="Y19841" s="99"/>
      <c r="Z19841" s="99"/>
      <c r="AF19841" s="326"/>
    </row>
    <row r="19842" spans="1:32" x14ac:dyDescent="0.25">
      <c r="A19842" s="44" t="s">
        <v>14206</v>
      </c>
      <c r="B19842" s="44" t="s">
        <v>154</v>
      </c>
      <c r="C19842" s="45" t="s">
        <v>9448</v>
      </c>
      <c r="D19842" s="46" t="s">
        <v>13037</v>
      </c>
      <c r="E19842" s="46">
        <v>46403</v>
      </c>
      <c r="AF19842" s="326"/>
    </row>
    <row r="19843" spans="1:32" x14ac:dyDescent="0.25">
      <c r="A19843" s="57" t="s">
        <v>3851</v>
      </c>
      <c r="B19843" s="92" t="s">
        <v>3862</v>
      </c>
      <c r="C19843" s="93" t="s">
        <v>3860</v>
      </c>
      <c r="D19843" s="93" t="s">
        <v>3861</v>
      </c>
      <c r="E19843" s="94">
        <v>46203</v>
      </c>
      <c r="F19843" s="93"/>
      <c r="G19843" s="93"/>
      <c r="H19843" s="93"/>
      <c r="I19843" s="99"/>
      <c r="J19843" s="99"/>
      <c r="K19843" s="99"/>
      <c r="L19843" s="44"/>
      <c r="M19843" s="99"/>
      <c r="N19843" s="99"/>
      <c r="O19843" s="99"/>
      <c r="P19843" s="99"/>
      <c r="Q19843" s="99"/>
      <c r="R19843" s="99"/>
      <c r="S19843" s="99"/>
      <c r="T19843" s="99"/>
      <c r="U19843" s="99"/>
      <c r="V19843" s="99"/>
      <c r="W19843" s="99"/>
      <c r="X19843" s="99"/>
      <c r="Y19843" s="99"/>
      <c r="Z19843" s="99"/>
      <c r="AA19843" s="380"/>
      <c r="AF19843" s="326"/>
    </row>
    <row r="19844" spans="1:32" x14ac:dyDescent="0.25">
      <c r="A19844" s="44" t="s">
        <v>7106</v>
      </c>
      <c r="B19844" s="44" t="s">
        <v>18840</v>
      </c>
      <c r="C19844" s="45">
        <v>260202</v>
      </c>
      <c r="D19844" s="45" t="s">
        <v>12340</v>
      </c>
      <c r="E19844" s="45" t="s">
        <v>10021</v>
      </c>
      <c r="AF19844" s="326"/>
    </row>
    <row r="19845" spans="1:32" x14ac:dyDescent="0.25">
      <c r="A19845" s="44" t="s">
        <v>14562</v>
      </c>
      <c r="B19845" s="44" t="s">
        <v>20343</v>
      </c>
      <c r="C19845" s="45" t="s">
        <v>14521</v>
      </c>
      <c r="D19845" s="32" t="s">
        <v>12570</v>
      </c>
      <c r="E19845" s="46">
        <v>46387</v>
      </c>
      <c r="AF19845" s="326"/>
    </row>
    <row r="19846" spans="1:32" x14ac:dyDescent="0.25">
      <c r="A19846" s="44" t="s">
        <v>17359</v>
      </c>
      <c r="B19846" s="44" t="s">
        <v>5639</v>
      </c>
      <c r="C19846" s="45">
        <v>25010401</v>
      </c>
      <c r="D19846" s="45" t="s">
        <v>12340</v>
      </c>
      <c r="E19846" s="45" t="s">
        <v>13581</v>
      </c>
      <c r="AF19846" s="326"/>
    </row>
    <row r="19847" spans="1:32" x14ac:dyDescent="0.25">
      <c r="A19847" s="44" t="s">
        <v>17359</v>
      </c>
      <c r="B19847" s="44" t="s">
        <v>3298</v>
      </c>
      <c r="C19847" s="45">
        <v>25010402</v>
      </c>
      <c r="D19847" s="45" t="s">
        <v>12340</v>
      </c>
      <c r="E19847" s="45" t="s">
        <v>13581</v>
      </c>
      <c r="AF19847" s="326"/>
    </row>
    <row r="19848" spans="1:32" x14ac:dyDescent="0.25">
      <c r="A19848" s="44" t="s">
        <v>9132</v>
      </c>
      <c r="B19848" s="44" t="s">
        <v>2433</v>
      </c>
      <c r="C19848" s="45">
        <v>230105</v>
      </c>
      <c r="D19848" s="45" t="s">
        <v>12340</v>
      </c>
      <c r="E19848" s="45" t="s">
        <v>5580</v>
      </c>
      <c r="AF19848" s="326"/>
    </row>
    <row r="19849" spans="1:32" x14ac:dyDescent="0.25">
      <c r="A19849" s="44" t="s">
        <v>9132</v>
      </c>
      <c r="B19849" s="44" t="s">
        <v>3160</v>
      </c>
      <c r="C19849" s="45">
        <v>230901</v>
      </c>
      <c r="D19849" s="45" t="s">
        <v>12340</v>
      </c>
      <c r="E19849" s="45" t="s">
        <v>8524</v>
      </c>
      <c r="AF19849" s="326"/>
    </row>
    <row r="19850" spans="1:32" x14ac:dyDescent="0.25">
      <c r="A19850" s="256" t="s">
        <v>6033</v>
      </c>
      <c r="B19850" s="256" t="s">
        <v>15244</v>
      </c>
      <c r="C19850" s="53" t="s">
        <v>15465</v>
      </c>
      <c r="D19850" s="93" t="s">
        <v>5891</v>
      </c>
      <c r="E19850" s="257">
        <v>47520</v>
      </c>
      <c r="F19850" s="93"/>
      <c r="G19850" s="93"/>
      <c r="H19850" s="93"/>
      <c r="I19850" s="99"/>
      <c r="J19850" s="99"/>
      <c r="K19850" s="99"/>
      <c r="L19850" s="99"/>
      <c r="M19850" s="99"/>
      <c r="N19850" s="99"/>
      <c r="O19850" s="99"/>
      <c r="P19850" s="99"/>
      <c r="Q19850" s="99"/>
      <c r="R19850" s="99"/>
      <c r="S19850" s="99"/>
      <c r="T19850" s="99"/>
      <c r="U19850" s="99"/>
      <c r="V19850" s="99"/>
      <c r="W19850" s="99"/>
      <c r="X19850" s="99"/>
      <c r="Y19850" s="99"/>
      <c r="Z19850" s="99"/>
      <c r="AF19850" s="326"/>
    </row>
    <row r="19851" spans="1:32" x14ac:dyDescent="0.25">
      <c r="A19851" s="256" t="s">
        <v>6033</v>
      </c>
      <c r="B19851" s="256" t="s">
        <v>5907</v>
      </c>
      <c r="C19851" s="53" t="s">
        <v>6034</v>
      </c>
      <c r="D19851" s="93" t="s">
        <v>5891</v>
      </c>
      <c r="E19851" s="257">
        <v>46364</v>
      </c>
      <c r="F19851" s="93"/>
      <c r="G19851" s="93"/>
      <c r="H19851" s="93"/>
      <c r="I19851" s="99"/>
      <c r="J19851" s="99"/>
      <c r="K19851" s="99"/>
      <c r="L19851" s="99"/>
      <c r="M19851" s="99"/>
      <c r="N19851" s="99"/>
      <c r="O19851" s="99"/>
      <c r="P19851" s="99"/>
      <c r="Q19851" s="99"/>
      <c r="R19851" s="99"/>
      <c r="S19851" s="99"/>
      <c r="T19851" s="99"/>
      <c r="U19851" s="99"/>
      <c r="V19851" s="99"/>
      <c r="W19851" s="99"/>
      <c r="X19851" s="99"/>
      <c r="Y19851" s="99"/>
      <c r="Z19851" s="99"/>
      <c r="AA19851" s="380"/>
      <c r="AF19851" s="326"/>
    </row>
    <row r="19852" spans="1:32" x14ac:dyDescent="0.3">
      <c r="A19852" s="372" t="s">
        <v>11135</v>
      </c>
      <c r="B19852" s="372" t="s">
        <v>12354</v>
      </c>
      <c r="C19852" s="125" t="s">
        <v>12187</v>
      </c>
      <c r="D19852" s="32" t="s">
        <v>20621</v>
      </c>
      <c r="E19852" s="125" t="s">
        <v>5239</v>
      </c>
      <c r="F19852" s="125" t="s">
        <v>1236</v>
      </c>
      <c r="G19852" s="125" t="s">
        <v>1237</v>
      </c>
      <c r="AF19852" s="326"/>
    </row>
    <row r="19853" spans="1:32" x14ac:dyDescent="0.25">
      <c r="A19853" s="92" t="s">
        <v>11135</v>
      </c>
      <c r="B19853" s="92" t="s">
        <v>11136</v>
      </c>
      <c r="C19853" s="93" t="s">
        <v>11137</v>
      </c>
      <c r="D19853" s="93" t="s">
        <v>1250</v>
      </c>
      <c r="E19853" s="94">
        <v>46281</v>
      </c>
      <c r="F19853" s="93"/>
      <c r="G19853" s="93"/>
      <c r="H19853" s="93"/>
      <c r="I19853" s="99"/>
      <c r="J19853" s="99"/>
      <c r="K19853" s="99"/>
      <c r="L19853" s="44"/>
      <c r="M19853" s="99"/>
      <c r="N19853" s="99"/>
      <c r="O19853" s="99"/>
      <c r="P19853" s="99"/>
      <c r="Q19853" s="99"/>
      <c r="R19853" s="99"/>
      <c r="S19853" s="99"/>
      <c r="T19853" s="99"/>
      <c r="U19853" s="99"/>
      <c r="V19853" s="99"/>
      <c r="W19853" s="99"/>
      <c r="X19853" s="99"/>
      <c r="Y19853" s="99"/>
      <c r="Z19853" s="99"/>
      <c r="AA19853" s="380"/>
      <c r="AF19853" s="326"/>
    </row>
    <row r="19854" spans="1:32" x14ac:dyDescent="0.25">
      <c r="A19854" s="44" t="s">
        <v>3152</v>
      </c>
      <c r="B19854" s="44" t="s">
        <v>3156</v>
      </c>
      <c r="C19854" s="45">
        <v>230904</v>
      </c>
      <c r="D19854" s="45" t="s">
        <v>12340</v>
      </c>
      <c r="E19854" s="45" t="s">
        <v>8524</v>
      </c>
      <c r="AF19854" s="326"/>
    </row>
    <row r="19855" spans="1:32" x14ac:dyDescent="0.25">
      <c r="A19855" s="57" t="s">
        <v>3852</v>
      </c>
      <c r="B19855" s="92" t="s">
        <v>3862</v>
      </c>
      <c r="C19855" s="93" t="s">
        <v>3860</v>
      </c>
      <c r="D19855" s="93" t="s">
        <v>3861</v>
      </c>
      <c r="E19855" s="94">
        <v>46203</v>
      </c>
      <c r="F19855" s="93"/>
      <c r="G19855" s="93"/>
      <c r="H19855" s="93"/>
      <c r="I19855" s="99"/>
      <c r="J19855" s="99"/>
      <c r="K19855" s="99"/>
      <c r="L19855" s="44"/>
      <c r="M19855" s="99"/>
      <c r="N19855" s="99"/>
      <c r="O19855" s="99"/>
      <c r="P19855" s="99"/>
      <c r="Q19855" s="99"/>
      <c r="R19855" s="99"/>
      <c r="S19855" s="99"/>
      <c r="T19855" s="99"/>
      <c r="U19855" s="99"/>
      <c r="V19855" s="99"/>
      <c r="W19855" s="99"/>
      <c r="X19855" s="99"/>
      <c r="Y19855" s="99"/>
      <c r="Z19855" s="99"/>
      <c r="AA19855" s="380"/>
      <c r="AF19855" s="326"/>
    </row>
    <row r="19856" spans="1:32" x14ac:dyDescent="0.25">
      <c r="A19856" s="44" t="s">
        <v>13536</v>
      </c>
      <c r="B19856" s="44" t="s">
        <v>13119</v>
      </c>
      <c r="C19856" s="45">
        <v>22.24</v>
      </c>
      <c r="D19856" s="45" t="s">
        <v>13565</v>
      </c>
      <c r="E19856" s="46">
        <v>47299</v>
      </c>
      <c r="F19856" s="45" t="s">
        <v>1384</v>
      </c>
      <c r="G19856" s="93"/>
      <c r="H19856" s="93"/>
      <c r="I19856" s="99"/>
      <c r="J19856" s="99"/>
      <c r="K19856" s="99"/>
      <c r="L19856" s="99"/>
      <c r="M19856" s="99"/>
      <c r="N19856" s="99"/>
      <c r="O19856" s="99"/>
      <c r="P19856" s="99"/>
      <c r="Q19856" s="99"/>
      <c r="R19856" s="99"/>
      <c r="S19856" s="99"/>
      <c r="T19856" s="99"/>
      <c r="U19856" s="99"/>
      <c r="V19856" s="99"/>
      <c r="W19856" s="99"/>
      <c r="X19856" s="99"/>
      <c r="Y19856" s="99"/>
      <c r="Z19856" s="99"/>
      <c r="AF19856" s="326"/>
    </row>
    <row r="19857" spans="1:32" x14ac:dyDescent="0.25">
      <c r="A19857" s="44" t="s">
        <v>12335</v>
      </c>
      <c r="B19857" s="44" t="s">
        <v>5447</v>
      </c>
      <c r="C19857" s="45">
        <v>240804</v>
      </c>
      <c r="D19857" s="45" t="s">
        <v>12340</v>
      </c>
      <c r="E19857" s="45" t="s">
        <v>12234</v>
      </c>
      <c r="AF19857" s="326"/>
    </row>
    <row r="19858" spans="1:32" x14ac:dyDescent="0.3">
      <c r="A19858" s="372" t="s">
        <v>20598</v>
      </c>
      <c r="B19858" s="372" t="s">
        <v>1206</v>
      </c>
      <c r="C19858" s="125" t="s">
        <v>20612</v>
      </c>
      <c r="D19858" s="32" t="s">
        <v>20621</v>
      </c>
      <c r="E19858" s="125" t="s">
        <v>10032</v>
      </c>
      <c r="F19858" s="125" t="s">
        <v>1237</v>
      </c>
      <c r="G19858" s="125" t="s">
        <v>1237</v>
      </c>
      <c r="AF19858" s="326"/>
    </row>
    <row r="19859" spans="1:32" x14ac:dyDescent="0.25">
      <c r="A19859" s="44" t="s">
        <v>953</v>
      </c>
      <c r="B19859" s="44" t="s">
        <v>2433</v>
      </c>
      <c r="C19859" s="45">
        <v>230105</v>
      </c>
      <c r="D19859" s="45" t="s">
        <v>12340</v>
      </c>
      <c r="E19859" s="45" t="s">
        <v>5580</v>
      </c>
      <c r="AF19859" s="326"/>
    </row>
    <row r="19860" spans="1:32" x14ac:dyDescent="0.25">
      <c r="A19860" s="44" t="s">
        <v>13537</v>
      </c>
      <c r="B19860" s="44" t="s">
        <v>13111</v>
      </c>
      <c r="C19860" s="45">
        <v>33.25</v>
      </c>
      <c r="D19860" s="45" t="s">
        <v>13565</v>
      </c>
      <c r="E19860" s="46">
        <v>47664</v>
      </c>
      <c r="F19860" s="45" t="s">
        <v>1384</v>
      </c>
      <c r="G19860" s="93"/>
      <c r="H19860" s="93"/>
      <c r="I19860" s="99"/>
      <c r="J19860" s="99"/>
      <c r="K19860" s="99"/>
      <c r="L19860" s="99"/>
      <c r="M19860" s="99"/>
      <c r="N19860" s="99"/>
      <c r="O19860" s="99"/>
      <c r="P19860" s="99"/>
      <c r="Q19860" s="99"/>
      <c r="R19860" s="99"/>
      <c r="S19860" s="99"/>
      <c r="T19860" s="99"/>
      <c r="U19860" s="99"/>
      <c r="V19860" s="99"/>
      <c r="W19860" s="99"/>
      <c r="X19860" s="99"/>
      <c r="Y19860" s="99"/>
      <c r="Z19860" s="99"/>
      <c r="AF19860" s="326"/>
    </row>
    <row r="19861" spans="1:32" x14ac:dyDescent="0.25">
      <c r="A19861" s="44" t="s">
        <v>13019</v>
      </c>
      <c r="B19861" s="44" t="s">
        <v>4473</v>
      </c>
      <c r="C19861" s="45">
        <v>241002</v>
      </c>
      <c r="D19861" s="45" t="s">
        <v>12340</v>
      </c>
      <c r="E19861" s="45" t="s">
        <v>5650</v>
      </c>
      <c r="AF19861" s="326"/>
    </row>
    <row r="19862" spans="1:32" x14ac:dyDescent="0.25">
      <c r="A19862" s="44" t="s">
        <v>19998</v>
      </c>
      <c r="B19862" s="44" t="s">
        <v>10031</v>
      </c>
      <c r="C19862" s="45">
        <v>240101</v>
      </c>
      <c r="D19862" s="45" t="s">
        <v>12340</v>
      </c>
      <c r="E19862" s="45" t="s">
        <v>10032</v>
      </c>
      <c r="AF19862" s="326"/>
    </row>
    <row r="19863" spans="1:32" x14ac:dyDescent="0.3">
      <c r="A19863" s="57" t="s">
        <v>1731</v>
      </c>
      <c r="B19863" s="58" t="s">
        <v>4104</v>
      </c>
      <c r="C19863" s="62">
        <v>23022</v>
      </c>
      <c r="D19863" s="93" t="s">
        <v>5007</v>
      </c>
      <c r="E19863" s="60">
        <v>46265</v>
      </c>
      <c r="F19863" s="379"/>
      <c r="G19863" s="379"/>
      <c r="H19863" s="379"/>
      <c r="I19863" s="380"/>
      <c r="J19863" s="380"/>
      <c r="K19863" s="380"/>
      <c r="L19863" s="380"/>
      <c r="M19863" s="380"/>
      <c r="N19863" s="380"/>
      <c r="O19863" s="380"/>
      <c r="P19863" s="380"/>
      <c r="Q19863" s="380"/>
      <c r="R19863" s="380"/>
      <c r="S19863" s="380"/>
      <c r="T19863" s="380"/>
      <c r="U19863" s="380"/>
      <c r="V19863" s="380"/>
      <c r="W19863" s="380"/>
      <c r="X19863" s="380"/>
      <c r="Y19863" s="380"/>
      <c r="Z19863" s="380"/>
      <c r="AA19863" s="380"/>
      <c r="AF19863" s="326"/>
    </row>
    <row r="19864" spans="1:32" x14ac:dyDescent="0.3">
      <c r="A19864" s="372" t="s">
        <v>12542</v>
      </c>
      <c r="B19864" s="372" t="s">
        <v>1208</v>
      </c>
      <c r="C19864" s="125" t="s">
        <v>11149</v>
      </c>
      <c r="D19864" s="32" t="s">
        <v>20621</v>
      </c>
      <c r="E19864" s="125" t="s">
        <v>2686</v>
      </c>
      <c r="F19864" s="125" t="s">
        <v>1236</v>
      </c>
      <c r="G19864" s="125" t="s">
        <v>1237</v>
      </c>
      <c r="AF19864" s="326"/>
    </row>
    <row r="19865" spans="1:32" x14ac:dyDescent="0.3">
      <c r="A19865" s="372" t="s">
        <v>12542</v>
      </c>
      <c r="B19865" s="372" t="s">
        <v>13870</v>
      </c>
      <c r="C19865" s="125" t="s">
        <v>13871</v>
      </c>
      <c r="D19865" s="32" t="s">
        <v>20621</v>
      </c>
      <c r="E19865" s="125" t="s">
        <v>5650</v>
      </c>
      <c r="F19865" s="125" t="s">
        <v>1236</v>
      </c>
      <c r="G19865" s="125" t="s">
        <v>1237</v>
      </c>
      <c r="AF19865" s="326"/>
    </row>
    <row r="19866" spans="1:32" x14ac:dyDescent="0.25">
      <c r="A19866" s="44" t="s">
        <v>12542</v>
      </c>
      <c r="B19866" s="44" t="s">
        <v>2433</v>
      </c>
      <c r="C19866" s="45">
        <v>250106</v>
      </c>
      <c r="D19866" s="45" t="s">
        <v>12340</v>
      </c>
      <c r="E19866" s="45" t="s">
        <v>12896</v>
      </c>
      <c r="AF19866" s="326"/>
    </row>
    <row r="19867" spans="1:32" x14ac:dyDescent="0.25">
      <c r="A19867" s="44" t="s">
        <v>12542</v>
      </c>
      <c r="B19867" s="44" t="s">
        <v>3157</v>
      </c>
      <c r="C19867" s="45">
        <v>230305</v>
      </c>
      <c r="D19867" s="45" t="s">
        <v>12340</v>
      </c>
      <c r="E19867" s="45" t="s">
        <v>3276</v>
      </c>
      <c r="AF19867" s="326"/>
    </row>
    <row r="19868" spans="1:32" x14ac:dyDescent="0.25">
      <c r="A19868" s="44" t="s">
        <v>12542</v>
      </c>
      <c r="B19868" s="44" t="s">
        <v>1733</v>
      </c>
      <c r="C19868" s="45">
        <v>250101</v>
      </c>
      <c r="D19868" s="45" t="s">
        <v>12340</v>
      </c>
      <c r="E19868" s="45" t="s">
        <v>13567</v>
      </c>
      <c r="AF19868" s="326"/>
    </row>
    <row r="19869" spans="1:32" x14ac:dyDescent="0.25">
      <c r="A19869" s="44" t="s">
        <v>12542</v>
      </c>
      <c r="B19869" s="44" t="s">
        <v>976</v>
      </c>
      <c r="C19869" s="45">
        <v>25010201</v>
      </c>
      <c r="D19869" s="45" t="s">
        <v>12340</v>
      </c>
      <c r="E19869" s="45" t="s">
        <v>13567</v>
      </c>
      <c r="AF19869" s="326"/>
    </row>
    <row r="19870" spans="1:32" x14ac:dyDescent="0.25">
      <c r="A19870" s="44" t="s">
        <v>12542</v>
      </c>
      <c r="B19870" s="44" t="s">
        <v>3160</v>
      </c>
      <c r="C19870" s="45">
        <v>230901</v>
      </c>
      <c r="D19870" s="45" t="s">
        <v>12340</v>
      </c>
      <c r="E19870" s="45" t="s">
        <v>8524</v>
      </c>
      <c r="AF19870" s="326"/>
    </row>
    <row r="19871" spans="1:32" x14ac:dyDescent="0.25">
      <c r="A19871" s="44" t="s">
        <v>13538</v>
      </c>
      <c r="B19871" s="44" t="s">
        <v>13127</v>
      </c>
      <c r="C19871" s="45">
        <v>13.24</v>
      </c>
      <c r="D19871" s="45" t="s">
        <v>13565</v>
      </c>
      <c r="E19871" s="46">
        <v>47299</v>
      </c>
      <c r="F19871" s="45"/>
      <c r="G19871" s="93"/>
      <c r="H19871" s="93"/>
      <c r="I19871" s="99"/>
      <c r="J19871" s="99"/>
      <c r="K19871" s="99"/>
      <c r="L19871" s="99"/>
      <c r="M19871" s="99"/>
      <c r="N19871" s="99"/>
      <c r="O19871" s="99"/>
      <c r="P19871" s="99"/>
      <c r="Q19871" s="99"/>
      <c r="R19871" s="99"/>
      <c r="S19871" s="99"/>
      <c r="T19871" s="99"/>
      <c r="U19871" s="99"/>
      <c r="V19871" s="99"/>
      <c r="W19871" s="99"/>
      <c r="X19871" s="99"/>
      <c r="Y19871" s="99"/>
      <c r="Z19871" s="99"/>
      <c r="AF19871" s="326"/>
    </row>
    <row r="19872" spans="1:32" x14ac:dyDescent="0.25">
      <c r="A19872" s="44" t="s">
        <v>13538</v>
      </c>
      <c r="B19872" s="44" t="s">
        <v>13196</v>
      </c>
      <c r="C19872" s="45">
        <v>15.23</v>
      </c>
      <c r="D19872" s="45" t="s">
        <v>13565</v>
      </c>
      <c r="E19872" s="46">
        <v>46934</v>
      </c>
      <c r="F19872" s="45"/>
      <c r="G19872" s="93"/>
      <c r="H19872" s="93"/>
      <c r="I19872" s="99"/>
      <c r="J19872" s="99"/>
      <c r="K19872" s="99"/>
      <c r="L19872" s="99"/>
      <c r="M19872" s="99"/>
      <c r="N19872" s="99"/>
      <c r="O19872" s="99"/>
      <c r="P19872" s="99"/>
      <c r="Q19872" s="99"/>
      <c r="R19872" s="99"/>
      <c r="S19872" s="99"/>
      <c r="T19872" s="99"/>
      <c r="U19872" s="99"/>
      <c r="V19872" s="99"/>
      <c r="W19872" s="99"/>
      <c r="X19872" s="99"/>
      <c r="Y19872" s="99"/>
      <c r="Z19872" s="99"/>
      <c r="AF19872" s="326"/>
    </row>
    <row r="19873" spans="1:32" x14ac:dyDescent="0.25">
      <c r="A19873" s="44" t="s">
        <v>13538</v>
      </c>
      <c r="B19873" s="44" t="s">
        <v>13137</v>
      </c>
      <c r="C19873" s="45">
        <v>16.239999999999998</v>
      </c>
      <c r="D19873" s="45" t="s">
        <v>13565</v>
      </c>
      <c r="E19873" s="46">
        <v>47299</v>
      </c>
      <c r="F19873" s="45"/>
      <c r="G19873" s="93"/>
      <c r="H19873" s="93"/>
      <c r="I19873" s="99"/>
      <c r="J19873" s="99"/>
      <c r="K19873" s="99"/>
      <c r="L19873" s="99"/>
      <c r="M19873" s="99"/>
      <c r="N19873" s="99"/>
      <c r="O19873" s="99"/>
      <c r="P19873" s="99"/>
      <c r="Q19873" s="99"/>
      <c r="R19873" s="99"/>
      <c r="S19873" s="99"/>
      <c r="T19873" s="99"/>
      <c r="U19873" s="99"/>
      <c r="V19873" s="99"/>
      <c r="W19873" s="99"/>
      <c r="X19873" s="99"/>
      <c r="Y19873" s="99"/>
      <c r="Z19873" s="99"/>
      <c r="AF19873" s="326"/>
    </row>
    <row r="19874" spans="1:32" x14ac:dyDescent="0.25">
      <c r="A19874" s="44" t="s">
        <v>13538</v>
      </c>
      <c r="B19874" s="44" t="s">
        <v>13118</v>
      </c>
      <c r="C19874" s="45">
        <v>21.24</v>
      </c>
      <c r="D19874" s="45" t="s">
        <v>13565</v>
      </c>
      <c r="E19874" s="46">
        <v>47299</v>
      </c>
      <c r="F19874" s="45"/>
      <c r="G19874" s="93"/>
      <c r="H19874" s="93"/>
      <c r="I19874" s="99"/>
      <c r="J19874" s="99"/>
      <c r="K19874" s="99"/>
      <c r="L19874" s="99"/>
      <c r="M19874" s="99"/>
      <c r="N19874" s="99"/>
      <c r="O19874" s="99"/>
      <c r="P19874" s="99"/>
      <c r="Q19874" s="99"/>
      <c r="R19874" s="99"/>
      <c r="S19874" s="99"/>
      <c r="T19874" s="99"/>
      <c r="U19874" s="99"/>
      <c r="V19874" s="99"/>
      <c r="W19874" s="99"/>
      <c r="X19874" s="99"/>
      <c r="Y19874" s="99"/>
      <c r="Z19874" s="99"/>
      <c r="AF19874" s="326"/>
    </row>
    <row r="19875" spans="1:32" x14ac:dyDescent="0.25">
      <c r="A19875" s="44" t="s">
        <v>13538</v>
      </c>
      <c r="B19875" s="44" t="s">
        <v>13113</v>
      </c>
      <c r="C19875" s="45">
        <v>28.24</v>
      </c>
      <c r="D19875" s="45" t="s">
        <v>13565</v>
      </c>
      <c r="E19875" s="46">
        <v>47299</v>
      </c>
      <c r="F19875" s="45"/>
      <c r="G19875" s="93"/>
      <c r="H19875" s="93"/>
      <c r="I19875" s="99"/>
      <c r="J19875" s="99"/>
      <c r="K19875" s="99"/>
      <c r="L19875" s="99"/>
      <c r="M19875" s="99"/>
      <c r="N19875" s="99"/>
      <c r="O19875" s="99"/>
      <c r="P19875" s="99"/>
      <c r="Q19875" s="99"/>
      <c r="R19875" s="99"/>
      <c r="S19875" s="99"/>
      <c r="T19875" s="99"/>
      <c r="U19875" s="99"/>
      <c r="V19875" s="99"/>
      <c r="W19875" s="99"/>
      <c r="X19875" s="99"/>
      <c r="Y19875" s="99"/>
      <c r="Z19875" s="99"/>
      <c r="AF19875" s="326"/>
    </row>
    <row r="19876" spans="1:32" x14ac:dyDescent="0.25">
      <c r="A19876" s="44" t="s">
        <v>17360</v>
      </c>
      <c r="B19876" s="44" t="s">
        <v>2433</v>
      </c>
      <c r="C19876" s="45">
        <v>250106</v>
      </c>
      <c r="D19876" s="45" t="s">
        <v>12340</v>
      </c>
      <c r="E19876" s="45" t="s">
        <v>12896</v>
      </c>
      <c r="AF19876" s="326"/>
    </row>
    <row r="19877" spans="1:32" x14ac:dyDescent="0.3">
      <c r="A19877" s="372" t="s">
        <v>16712</v>
      </c>
      <c r="B19877" s="372" t="s">
        <v>5060</v>
      </c>
      <c r="C19877" s="125" t="s">
        <v>16725</v>
      </c>
      <c r="D19877" s="32" t="s">
        <v>20621</v>
      </c>
      <c r="E19877" s="125" t="s">
        <v>12895</v>
      </c>
      <c r="F19877" s="125" t="s">
        <v>1236</v>
      </c>
      <c r="G19877" s="125" t="s">
        <v>1237</v>
      </c>
      <c r="AF19877" s="326"/>
    </row>
    <row r="19878" spans="1:32" x14ac:dyDescent="0.25">
      <c r="A19878" s="76" t="s">
        <v>16712</v>
      </c>
      <c r="B19878" s="44" t="s">
        <v>17385</v>
      </c>
      <c r="C19878" s="45">
        <v>44.26</v>
      </c>
      <c r="D19878" s="45" t="s">
        <v>13565</v>
      </c>
      <c r="E19878" s="46">
        <v>47787</v>
      </c>
      <c r="F19878" s="45"/>
      <c r="G19878" s="93"/>
      <c r="H19878" s="93"/>
      <c r="I19878" s="99"/>
      <c r="J19878" s="99"/>
      <c r="K19878" s="99"/>
      <c r="L19878" s="99"/>
      <c r="M19878" s="99"/>
      <c r="N19878" s="99"/>
      <c r="O19878" s="99"/>
      <c r="P19878" s="99"/>
      <c r="Q19878" s="99"/>
      <c r="R19878" s="99"/>
      <c r="S19878" s="99"/>
      <c r="T19878" s="99"/>
      <c r="U19878" s="99"/>
      <c r="V19878" s="99"/>
      <c r="W19878" s="99"/>
      <c r="X19878" s="99"/>
      <c r="Y19878" s="99"/>
      <c r="Z19878" s="99"/>
      <c r="AF19878" s="326"/>
    </row>
    <row r="19879" spans="1:32" x14ac:dyDescent="0.25">
      <c r="A19879" s="99" t="s">
        <v>1902</v>
      </c>
      <c r="B19879" s="92" t="s">
        <v>1811</v>
      </c>
      <c r="C19879" s="146" t="s">
        <v>1812</v>
      </c>
      <c r="D19879" s="146" t="s">
        <v>1808</v>
      </c>
      <c r="E19879" s="107">
        <v>45349</v>
      </c>
      <c r="F19879" s="93"/>
      <c r="G19879" s="93"/>
      <c r="H19879" s="93" t="s">
        <v>1237</v>
      </c>
      <c r="I19879" s="99"/>
      <c r="J19879" s="99"/>
      <c r="K19879" s="99"/>
      <c r="L19879" s="44"/>
      <c r="M19879" s="99"/>
      <c r="N19879" s="99"/>
      <c r="O19879" s="99"/>
      <c r="P19879" s="99"/>
      <c r="Q19879" s="99"/>
      <c r="R19879" s="99"/>
      <c r="S19879" s="99"/>
      <c r="T19879" s="99"/>
      <c r="U19879" s="99"/>
      <c r="V19879" s="99"/>
      <c r="W19879" s="99"/>
      <c r="X19879" s="99"/>
      <c r="Y19879" s="99"/>
      <c r="Z19879" s="99"/>
      <c r="AF19879" s="326"/>
    </row>
    <row r="19880" spans="1:32" x14ac:dyDescent="0.25">
      <c r="A19880" s="76" t="s">
        <v>2556</v>
      </c>
      <c r="B19880" s="131" t="s">
        <v>1811</v>
      </c>
      <c r="C19880" s="146" t="s">
        <v>1812</v>
      </c>
      <c r="D19880" s="146" t="s">
        <v>1808</v>
      </c>
      <c r="E19880" s="107">
        <v>45349</v>
      </c>
      <c r="F19880" s="93"/>
      <c r="G19880" s="93"/>
      <c r="H19880" s="93"/>
      <c r="I19880" s="99"/>
      <c r="J19880" s="99"/>
      <c r="K19880" s="99"/>
      <c r="L19880" s="44"/>
      <c r="M19880" s="99"/>
      <c r="N19880" s="99"/>
      <c r="O19880" s="99"/>
      <c r="P19880" s="99"/>
      <c r="Q19880" s="99"/>
      <c r="R19880" s="99"/>
      <c r="S19880" s="99"/>
      <c r="T19880" s="99"/>
      <c r="U19880" s="99"/>
      <c r="V19880" s="99"/>
      <c r="W19880" s="99"/>
      <c r="X19880" s="99"/>
      <c r="Y19880" s="99"/>
      <c r="Z19880" s="99"/>
      <c r="AF19880" s="326"/>
    </row>
    <row r="19881" spans="1:32" x14ac:dyDescent="0.25">
      <c r="A19881" s="44" t="s">
        <v>2556</v>
      </c>
      <c r="B19881" s="44" t="s">
        <v>20398</v>
      </c>
      <c r="C19881" s="45" t="s">
        <v>14082</v>
      </c>
      <c r="D19881" s="32" t="s">
        <v>12570</v>
      </c>
      <c r="E19881" s="46">
        <v>46418</v>
      </c>
      <c r="AF19881" s="326"/>
    </row>
    <row r="19882" spans="1:32" x14ac:dyDescent="0.25">
      <c r="A19882" s="44" t="s">
        <v>2556</v>
      </c>
      <c r="B19882" s="44" t="s">
        <v>2433</v>
      </c>
      <c r="C19882" s="45">
        <v>230105</v>
      </c>
      <c r="D19882" s="45" t="s">
        <v>12340</v>
      </c>
      <c r="E19882" s="45" t="s">
        <v>5580</v>
      </c>
      <c r="AF19882" s="326"/>
    </row>
    <row r="19883" spans="1:32" x14ac:dyDescent="0.25">
      <c r="A19883" s="44" t="s">
        <v>17361</v>
      </c>
      <c r="B19883" s="44" t="s">
        <v>2433</v>
      </c>
      <c r="C19883" s="45">
        <v>250106</v>
      </c>
      <c r="D19883" s="45" t="s">
        <v>12340</v>
      </c>
      <c r="E19883" s="45" t="s">
        <v>12896</v>
      </c>
      <c r="AF19883" s="326"/>
    </row>
    <row r="19884" spans="1:32" x14ac:dyDescent="0.25">
      <c r="A19884" s="44" t="s">
        <v>14777</v>
      </c>
      <c r="B19884" s="44" t="s">
        <v>13127</v>
      </c>
      <c r="C19884" s="45">
        <v>13.25</v>
      </c>
      <c r="D19884" s="45" t="s">
        <v>13565</v>
      </c>
      <c r="E19884" s="46">
        <v>47664</v>
      </c>
      <c r="F19884" s="45" t="s">
        <v>1384</v>
      </c>
      <c r="G19884" s="93"/>
      <c r="H19884" s="93"/>
      <c r="I19884" s="99"/>
      <c r="J19884" s="99"/>
      <c r="K19884" s="99"/>
      <c r="L19884" s="99"/>
      <c r="M19884" s="99"/>
      <c r="N19884" s="99"/>
      <c r="O19884" s="99"/>
      <c r="P19884" s="99"/>
      <c r="Q19884" s="99"/>
      <c r="R19884" s="99"/>
      <c r="S19884" s="99"/>
      <c r="T19884" s="99"/>
      <c r="U19884" s="99"/>
      <c r="V19884" s="99"/>
      <c r="W19884" s="99"/>
      <c r="X19884" s="99"/>
      <c r="Y19884" s="99"/>
      <c r="Z19884" s="99"/>
      <c r="AF19884" s="326"/>
    </row>
    <row r="19885" spans="1:32" x14ac:dyDescent="0.25">
      <c r="A19885" s="86" t="s">
        <v>14777</v>
      </c>
      <c r="B19885" s="44" t="s">
        <v>17385</v>
      </c>
      <c r="C19885" s="45">
        <v>44.26</v>
      </c>
      <c r="D19885" s="45" t="s">
        <v>13565</v>
      </c>
      <c r="E19885" s="46">
        <v>47787</v>
      </c>
      <c r="F19885" s="45" t="s">
        <v>1384</v>
      </c>
      <c r="G19885" s="93"/>
      <c r="H19885" s="93"/>
      <c r="I19885" s="99"/>
      <c r="J19885" s="99"/>
      <c r="K19885" s="99"/>
      <c r="L19885" s="99"/>
      <c r="M19885" s="99"/>
      <c r="N19885" s="99"/>
      <c r="O19885" s="99"/>
      <c r="P19885" s="99"/>
      <c r="Q19885" s="99"/>
      <c r="R19885" s="99"/>
      <c r="S19885" s="99"/>
      <c r="T19885" s="99"/>
      <c r="U19885" s="99"/>
      <c r="V19885" s="99"/>
      <c r="W19885" s="99"/>
      <c r="X19885" s="99"/>
      <c r="Y19885" s="99"/>
      <c r="Z19885" s="99"/>
      <c r="AF19885" s="326"/>
    </row>
    <row r="19886" spans="1:32" x14ac:dyDescent="0.25">
      <c r="A19886" s="44" t="s">
        <v>19999</v>
      </c>
      <c r="B19886" s="44" t="s">
        <v>2433</v>
      </c>
      <c r="C19886" s="45">
        <v>230105</v>
      </c>
      <c r="D19886" s="45" t="s">
        <v>12340</v>
      </c>
      <c r="E19886" s="45" t="s">
        <v>5580</v>
      </c>
      <c r="AF19886" s="326"/>
    </row>
    <row r="19887" spans="1:32" x14ac:dyDescent="0.25">
      <c r="A19887" s="44" t="s">
        <v>13539</v>
      </c>
      <c r="B19887" s="44" t="s">
        <v>13118</v>
      </c>
      <c r="C19887" s="45">
        <v>21.23</v>
      </c>
      <c r="D19887" s="45" t="s">
        <v>13565</v>
      </c>
      <c r="E19887" s="46">
        <v>46934</v>
      </c>
      <c r="F19887" s="45"/>
      <c r="G19887" s="93"/>
      <c r="H19887" s="93"/>
      <c r="I19887" s="99"/>
      <c r="J19887" s="99"/>
      <c r="K19887" s="99"/>
      <c r="L19887" s="99"/>
      <c r="M19887" s="99"/>
      <c r="N19887" s="99"/>
      <c r="O19887" s="99"/>
      <c r="P19887" s="99"/>
      <c r="Q19887" s="99"/>
      <c r="R19887" s="99"/>
      <c r="S19887" s="99"/>
      <c r="T19887" s="99"/>
      <c r="U19887" s="99"/>
      <c r="V19887" s="99"/>
      <c r="W19887" s="99"/>
      <c r="X19887" s="99"/>
      <c r="Y19887" s="99"/>
      <c r="Z19887" s="99"/>
      <c r="AF19887" s="326"/>
    </row>
    <row r="19888" spans="1:32" x14ac:dyDescent="0.25">
      <c r="A19888" s="44" t="s">
        <v>10478</v>
      </c>
      <c r="B19888" s="44" t="s">
        <v>20364</v>
      </c>
      <c r="C19888" s="45" t="s">
        <v>10105</v>
      </c>
      <c r="D19888" s="32" t="s">
        <v>12570</v>
      </c>
      <c r="E19888" s="46">
        <v>46507</v>
      </c>
      <c r="AF19888" s="326"/>
    </row>
    <row r="19889" spans="1:32" x14ac:dyDescent="0.25">
      <c r="A19889" s="44" t="s">
        <v>7643</v>
      </c>
      <c r="B19889" s="44" t="s">
        <v>2433</v>
      </c>
      <c r="C19889" s="45">
        <v>230105</v>
      </c>
      <c r="D19889" s="45" t="s">
        <v>12340</v>
      </c>
      <c r="E19889" s="45" t="s">
        <v>5580</v>
      </c>
      <c r="AF19889" s="326"/>
    </row>
    <row r="19890" spans="1:32" x14ac:dyDescent="0.25">
      <c r="A19890" s="44" t="s">
        <v>13540</v>
      </c>
      <c r="B19890" s="44" t="s">
        <v>13160</v>
      </c>
      <c r="C19890" s="45">
        <v>6.24</v>
      </c>
      <c r="D19890" s="45" t="s">
        <v>13565</v>
      </c>
      <c r="E19890" s="46">
        <v>47057</v>
      </c>
      <c r="F19890" s="45"/>
      <c r="G19890" s="93"/>
      <c r="H19890" s="93"/>
      <c r="I19890" s="99"/>
      <c r="J19890" s="99"/>
      <c r="K19890" s="99"/>
      <c r="L19890" s="99"/>
      <c r="M19890" s="99"/>
      <c r="N19890" s="99"/>
      <c r="O19890" s="99"/>
      <c r="P19890" s="99"/>
      <c r="Q19890" s="99"/>
      <c r="R19890" s="99"/>
      <c r="S19890" s="99"/>
      <c r="T19890" s="99"/>
      <c r="U19890" s="99"/>
      <c r="V19890" s="99"/>
      <c r="W19890" s="99"/>
      <c r="X19890" s="99"/>
      <c r="Y19890" s="99"/>
      <c r="Z19890" s="99"/>
      <c r="AF19890" s="326"/>
    </row>
    <row r="19891" spans="1:32" x14ac:dyDescent="0.25">
      <c r="A19891" s="44" t="s">
        <v>13540</v>
      </c>
      <c r="B19891" s="44" t="s">
        <v>14644</v>
      </c>
      <c r="C19891" s="45">
        <v>18.239999999999998</v>
      </c>
      <c r="D19891" s="45" t="s">
        <v>13565</v>
      </c>
      <c r="E19891" s="46">
        <v>47299</v>
      </c>
      <c r="F19891" s="45"/>
      <c r="G19891" s="93"/>
      <c r="H19891" s="93"/>
      <c r="I19891" s="99"/>
      <c r="J19891" s="99"/>
      <c r="K19891" s="99"/>
      <c r="L19891" s="99"/>
      <c r="M19891" s="99"/>
      <c r="N19891" s="99"/>
      <c r="O19891" s="99"/>
      <c r="P19891" s="99"/>
      <c r="Q19891" s="99"/>
      <c r="R19891" s="99"/>
      <c r="S19891" s="99"/>
      <c r="T19891" s="99"/>
      <c r="U19891" s="99"/>
      <c r="V19891" s="99"/>
      <c r="W19891" s="99"/>
      <c r="X19891" s="99"/>
      <c r="Y19891" s="99"/>
      <c r="Z19891" s="99"/>
      <c r="AF19891" s="326"/>
    </row>
    <row r="19892" spans="1:32" x14ac:dyDescent="0.25">
      <c r="A19892" s="44" t="s">
        <v>8608</v>
      </c>
      <c r="B19892" s="44" t="s">
        <v>8465</v>
      </c>
      <c r="C19892" s="45">
        <v>230804</v>
      </c>
      <c r="D19892" s="45" t="s">
        <v>12340</v>
      </c>
      <c r="E19892" s="45" t="s">
        <v>4380</v>
      </c>
      <c r="AF19892" s="326"/>
    </row>
    <row r="19893" spans="1:32" x14ac:dyDescent="0.25">
      <c r="A19893" s="44" t="s">
        <v>11809</v>
      </c>
      <c r="B19893" s="44" t="s">
        <v>10031</v>
      </c>
      <c r="C19893" s="45">
        <v>240101</v>
      </c>
      <c r="D19893" s="45" t="s">
        <v>12340</v>
      </c>
      <c r="E19893" s="45" t="s">
        <v>10032</v>
      </c>
      <c r="AF19893" s="326"/>
    </row>
    <row r="19894" spans="1:32" x14ac:dyDescent="0.25">
      <c r="A19894" s="44" t="s">
        <v>20000</v>
      </c>
      <c r="B19894" s="44" t="s">
        <v>5447</v>
      </c>
      <c r="C19894" s="45">
        <v>250802</v>
      </c>
      <c r="D19894" s="45" t="s">
        <v>12340</v>
      </c>
      <c r="E19894" s="45" t="s">
        <v>10682</v>
      </c>
      <c r="AF19894" s="326"/>
    </row>
    <row r="19895" spans="1:32" x14ac:dyDescent="0.25">
      <c r="A19895" s="44" t="s">
        <v>4570</v>
      </c>
      <c r="B19895" s="44" t="s">
        <v>3275</v>
      </c>
      <c r="C19895" s="45">
        <v>210101</v>
      </c>
      <c r="D19895" s="45" t="s">
        <v>12340</v>
      </c>
      <c r="E19895" s="45" t="s">
        <v>3276</v>
      </c>
      <c r="AF19895" s="326"/>
    </row>
    <row r="19896" spans="1:32" x14ac:dyDescent="0.25">
      <c r="A19896" s="44" t="s">
        <v>17362</v>
      </c>
      <c r="B19896" s="44" t="s">
        <v>2433</v>
      </c>
      <c r="C19896" s="45">
        <v>250106</v>
      </c>
      <c r="D19896" s="45" t="s">
        <v>12340</v>
      </c>
      <c r="E19896" s="45" t="s">
        <v>12896</v>
      </c>
      <c r="AF19896" s="326"/>
    </row>
    <row r="19897" spans="1:32" x14ac:dyDescent="0.25">
      <c r="A19897" s="44" t="s">
        <v>17362</v>
      </c>
      <c r="B19897" s="44" t="s">
        <v>1733</v>
      </c>
      <c r="C19897" s="45">
        <v>250101</v>
      </c>
      <c r="D19897" s="45" t="s">
        <v>12340</v>
      </c>
      <c r="E19897" s="45" t="s">
        <v>13567</v>
      </c>
      <c r="AF19897" s="326"/>
    </row>
    <row r="19898" spans="1:32" x14ac:dyDescent="0.3">
      <c r="A19898" s="57" t="s">
        <v>18576</v>
      </c>
      <c r="B19898" s="58" t="s">
        <v>4104</v>
      </c>
      <c r="C19898" s="62" t="s">
        <v>18580</v>
      </c>
      <c r="D19898" s="93" t="s">
        <v>5007</v>
      </c>
      <c r="E19898" s="60">
        <v>46265</v>
      </c>
      <c r="F19898" s="379"/>
      <c r="G19898" s="379"/>
      <c r="H19898" s="379"/>
      <c r="I19898" s="380"/>
      <c r="J19898" s="380"/>
      <c r="K19898" s="380"/>
      <c r="L19898" s="380"/>
      <c r="M19898" s="380"/>
      <c r="N19898" s="380"/>
      <c r="O19898" s="380"/>
      <c r="P19898" s="380"/>
      <c r="Q19898" s="380"/>
      <c r="R19898" s="380"/>
      <c r="S19898" s="380"/>
      <c r="T19898" s="380"/>
      <c r="U19898" s="380"/>
      <c r="V19898" s="380"/>
      <c r="W19898" s="380"/>
      <c r="X19898" s="380"/>
      <c r="Y19898" s="380"/>
      <c r="Z19898" s="380"/>
      <c r="AA19898" s="380"/>
      <c r="AF19898" s="326"/>
    </row>
    <row r="19899" spans="1:32" x14ac:dyDescent="0.25">
      <c r="A19899" s="44" t="s">
        <v>10557</v>
      </c>
      <c r="B19899" s="44" t="s">
        <v>16479</v>
      </c>
      <c r="C19899" s="45" t="s">
        <v>10632</v>
      </c>
      <c r="D19899" s="93" t="s">
        <v>3876</v>
      </c>
      <c r="E19899" s="359">
        <f>DATE(2028,4,3)</f>
        <v>46846</v>
      </c>
      <c r="F19899" s="93"/>
      <c r="G19899" s="93"/>
      <c r="H19899" s="93"/>
      <c r="I19899" s="99"/>
      <c r="J19899" s="99"/>
      <c r="K19899" s="99"/>
      <c r="L19899" s="99"/>
      <c r="M19899" s="99"/>
      <c r="N19899" s="99"/>
      <c r="O19899" s="99"/>
      <c r="P19899" s="99"/>
      <c r="Q19899" s="99"/>
      <c r="R19899" s="99"/>
      <c r="S19899" s="99"/>
      <c r="T19899" s="99"/>
      <c r="U19899" s="99"/>
      <c r="V19899" s="99"/>
      <c r="W19899" s="99"/>
      <c r="X19899" s="99"/>
      <c r="Y19899" s="99"/>
      <c r="Z19899" s="99"/>
      <c r="AF19899" s="326"/>
    </row>
    <row r="19900" spans="1:32" x14ac:dyDescent="0.3">
      <c r="A19900" s="372" t="s">
        <v>17585</v>
      </c>
      <c r="B19900" s="372" t="s">
        <v>16728</v>
      </c>
      <c r="C19900" s="125" t="s">
        <v>16729</v>
      </c>
      <c r="D19900" s="32" t="s">
        <v>20621</v>
      </c>
      <c r="E19900" s="125" t="s">
        <v>12895</v>
      </c>
      <c r="F19900" s="125" t="s">
        <v>1236</v>
      </c>
      <c r="G19900" s="125" t="s">
        <v>1237</v>
      </c>
      <c r="AF19900" s="326"/>
    </row>
    <row r="19901" spans="1:32" x14ac:dyDescent="0.3">
      <c r="A19901" s="372" t="s">
        <v>17585</v>
      </c>
      <c r="B19901" s="372" t="s">
        <v>5061</v>
      </c>
      <c r="C19901" s="125" t="s">
        <v>17483</v>
      </c>
      <c r="D19901" s="32" t="s">
        <v>20621</v>
      </c>
      <c r="E19901" s="125" t="s">
        <v>5246</v>
      </c>
      <c r="F19901" s="125" t="s">
        <v>1236</v>
      </c>
      <c r="G19901" s="125" t="s">
        <v>1237</v>
      </c>
      <c r="AF19901" s="326"/>
    </row>
    <row r="19902" spans="1:32" x14ac:dyDescent="0.25">
      <c r="A19902" s="44" t="s">
        <v>11810</v>
      </c>
      <c r="B19902" s="44" t="s">
        <v>968</v>
      </c>
      <c r="C19902" s="45">
        <v>24060402</v>
      </c>
      <c r="D19902" s="45" t="s">
        <v>12340</v>
      </c>
      <c r="E19902" s="45" t="s">
        <v>5235</v>
      </c>
      <c r="AF19902" s="326"/>
    </row>
    <row r="19903" spans="1:32" x14ac:dyDescent="0.25">
      <c r="A19903" s="44" t="s">
        <v>11810</v>
      </c>
      <c r="B19903" s="44" t="s">
        <v>4036</v>
      </c>
      <c r="C19903" s="45">
        <v>24060401</v>
      </c>
      <c r="D19903" s="45" t="s">
        <v>12340</v>
      </c>
      <c r="E19903" s="45" t="s">
        <v>5235</v>
      </c>
      <c r="AF19903" s="326"/>
    </row>
    <row r="19904" spans="1:32" x14ac:dyDescent="0.25">
      <c r="A19904" s="44" t="s">
        <v>9799</v>
      </c>
      <c r="B19904" s="44" t="s">
        <v>16480</v>
      </c>
      <c r="C19904" s="45" t="s">
        <v>5437</v>
      </c>
      <c r="D19904" s="93" t="s">
        <v>3876</v>
      </c>
      <c r="E19904" s="359">
        <f>DATE(2026,8,15)</f>
        <v>46249</v>
      </c>
      <c r="F19904" s="93"/>
      <c r="G19904" s="93"/>
      <c r="H19904" s="93"/>
      <c r="I19904" s="99"/>
      <c r="J19904" s="99"/>
      <c r="K19904" s="99"/>
      <c r="L19904" s="99"/>
      <c r="M19904" s="99"/>
      <c r="N19904" s="99"/>
      <c r="O19904" s="99"/>
      <c r="P19904" s="99"/>
      <c r="Q19904" s="99"/>
      <c r="R19904" s="99"/>
      <c r="S19904" s="99"/>
      <c r="T19904" s="99"/>
      <c r="U19904" s="99"/>
      <c r="V19904" s="99"/>
      <c r="W19904" s="99"/>
      <c r="X19904" s="99"/>
      <c r="Y19904" s="99"/>
      <c r="Z19904" s="99"/>
      <c r="AA19904" s="380"/>
      <c r="AF19904" s="326"/>
    </row>
    <row r="19905" spans="1:32" x14ac:dyDescent="0.25">
      <c r="A19905" s="44" t="s">
        <v>13848</v>
      </c>
      <c r="B19905" s="44" t="s">
        <v>1733</v>
      </c>
      <c r="C19905" s="45">
        <v>250101</v>
      </c>
      <c r="D19905" s="45" t="s">
        <v>12340</v>
      </c>
      <c r="E19905" s="45" t="s">
        <v>13567</v>
      </c>
      <c r="AF19905" s="326"/>
    </row>
    <row r="19906" spans="1:32" x14ac:dyDescent="0.25">
      <c r="A19906" s="44" t="s">
        <v>9800</v>
      </c>
      <c r="B19906" s="44" t="s">
        <v>15887</v>
      </c>
      <c r="C19906" s="45" t="s">
        <v>7173</v>
      </c>
      <c r="D19906" s="93" t="s">
        <v>3876</v>
      </c>
      <c r="E19906" s="359">
        <f>DATE(2027,3,24)</f>
        <v>46470</v>
      </c>
      <c r="F19906" s="93"/>
      <c r="G19906" s="93"/>
      <c r="H19906" s="93"/>
      <c r="I19906" s="99"/>
      <c r="J19906" s="99"/>
      <c r="K19906" s="99"/>
      <c r="L19906" s="99"/>
      <c r="M19906" s="99"/>
      <c r="N19906" s="99"/>
      <c r="O19906" s="99"/>
      <c r="P19906" s="99"/>
      <c r="Q19906" s="99"/>
      <c r="R19906" s="99"/>
      <c r="S19906" s="99"/>
      <c r="T19906" s="99"/>
      <c r="U19906" s="99"/>
      <c r="V19906" s="99"/>
      <c r="W19906" s="99"/>
      <c r="X19906" s="99"/>
      <c r="Y19906" s="99"/>
      <c r="Z19906" s="99"/>
      <c r="AF19906" s="326"/>
    </row>
    <row r="19907" spans="1:32" x14ac:dyDescent="0.3">
      <c r="A19907" s="372" t="s">
        <v>16713</v>
      </c>
      <c r="B19907" s="372" t="s">
        <v>5060</v>
      </c>
      <c r="C19907" s="125" t="s">
        <v>16725</v>
      </c>
      <c r="D19907" s="32" t="s">
        <v>20621</v>
      </c>
      <c r="E19907" s="125" t="s">
        <v>12895</v>
      </c>
      <c r="F19907" s="125" t="s">
        <v>1236</v>
      </c>
      <c r="G19907" s="125" t="s">
        <v>1237</v>
      </c>
      <c r="AF19907" s="326"/>
    </row>
    <row r="19908" spans="1:32" x14ac:dyDescent="0.25">
      <c r="A19908" s="44" t="s">
        <v>601</v>
      </c>
      <c r="B19908" s="44" t="s">
        <v>20368</v>
      </c>
      <c r="C19908" s="45" t="s">
        <v>5829</v>
      </c>
      <c r="D19908" s="32" t="s">
        <v>12570</v>
      </c>
      <c r="E19908" s="46">
        <v>46507</v>
      </c>
      <c r="AF19908" s="326"/>
    </row>
    <row r="19909" spans="1:32" x14ac:dyDescent="0.25">
      <c r="A19909" s="44" t="s">
        <v>17363</v>
      </c>
      <c r="B19909" s="44" t="s">
        <v>2433</v>
      </c>
      <c r="C19909" s="45">
        <v>250106</v>
      </c>
      <c r="D19909" s="45" t="s">
        <v>12340</v>
      </c>
      <c r="E19909" s="45" t="s">
        <v>12896</v>
      </c>
      <c r="AF19909" s="326"/>
    </row>
    <row r="19910" spans="1:32" x14ac:dyDescent="0.3">
      <c r="A19910" s="372" t="s">
        <v>16714</v>
      </c>
      <c r="B19910" s="372" t="s">
        <v>5060</v>
      </c>
      <c r="C19910" s="125" t="s">
        <v>16725</v>
      </c>
      <c r="D19910" s="32" t="s">
        <v>20621</v>
      </c>
      <c r="E19910" s="125" t="s">
        <v>12895</v>
      </c>
      <c r="F19910" s="125" t="s">
        <v>1237</v>
      </c>
      <c r="G19910" s="125" t="s">
        <v>1237</v>
      </c>
      <c r="AF19910" s="326"/>
    </row>
    <row r="19911" spans="1:32" x14ac:dyDescent="0.25">
      <c r="A19911" s="44" t="s">
        <v>16714</v>
      </c>
      <c r="B19911" s="44" t="s">
        <v>10031</v>
      </c>
      <c r="C19911" s="45">
        <v>240101</v>
      </c>
      <c r="D19911" s="45" t="s">
        <v>12340</v>
      </c>
      <c r="E19911" s="45" t="s">
        <v>10032</v>
      </c>
      <c r="AF19911" s="326"/>
    </row>
    <row r="19912" spans="1:32" x14ac:dyDescent="0.25">
      <c r="A19912" s="44" t="s">
        <v>16714</v>
      </c>
      <c r="B19912" s="44" t="s">
        <v>11304</v>
      </c>
      <c r="C19912" s="45">
        <v>240403</v>
      </c>
      <c r="D19912" s="45" t="s">
        <v>12340</v>
      </c>
      <c r="E19912" s="45" t="s">
        <v>5311</v>
      </c>
      <c r="AF19912" s="326"/>
    </row>
    <row r="19913" spans="1:32" x14ac:dyDescent="0.25">
      <c r="A19913" s="44" t="s">
        <v>3748</v>
      </c>
      <c r="B19913" s="44" t="s">
        <v>3275</v>
      </c>
      <c r="C19913" s="45">
        <v>210101</v>
      </c>
      <c r="D19913" s="45" t="s">
        <v>12340</v>
      </c>
      <c r="E19913" s="45" t="s">
        <v>3276</v>
      </c>
      <c r="AF19913" s="326"/>
    </row>
    <row r="19914" spans="1:32" x14ac:dyDescent="0.25">
      <c r="A19914" s="44" t="s">
        <v>15850</v>
      </c>
      <c r="B19914" s="44" t="s">
        <v>2610</v>
      </c>
      <c r="C19914" s="45" t="s">
        <v>15851</v>
      </c>
      <c r="D19914" s="46" t="s">
        <v>13037</v>
      </c>
      <c r="E19914" s="46">
        <v>46162</v>
      </c>
      <c r="AF19914" s="326"/>
    </row>
    <row r="19915" spans="1:32" x14ac:dyDescent="0.25">
      <c r="A19915" s="44" t="s">
        <v>1429</v>
      </c>
      <c r="B19915" s="44" t="s">
        <v>15977</v>
      </c>
      <c r="C19915" s="45" t="s">
        <v>10004</v>
      </c>
      <c r="D19915" s="93" t="s">
        <v>3876</v>
      </c>
      <c r="E19915" s="359">
        <f>DATE(2027,4,14)</f>
        <v>46491</v>
      </c>
      <c r="F19915" s="93"/>
      <c r="G19915" s="93"/>
      <c r="H19915" s="93"/>
      <c r="I19915" s="99"/>
      <c r="J19915" s="99"/>
      <c r="K19915" s="99"/>
      <c r="L19915" s="99"/>
      <c r="M19915" s="99"/>
      <c r="N19915" s="99"/>
      <c r="O19915" s="99"/>
      <c r="P19915" s="99"/>
      <c r="Q19915" s="99"/>
      <c r="R19915" s="99"/>
      <c r="S19915" s="99"/>
      <c r="T19915" s="99"/>
      <c r="U19915" s="99"/>
      <c r="V19915" s="99"/>
      <c r="W19915" s="99"/>
      <c r="X19915" s="99"/>
      <c r="Y19915" s="99"/>
      <c r="Z19915" s="99"/>
      <c r="AF19915" s="326"/>
    </row>
    <row r="19916" spans="1:32" x14ac:dyDescent="0.25">
      <c r="A19916" s="44" t="s">
        <v>8609</v>
      </c>
      <c r="B19916" s="44" t="s">
        <v>3170</v>
      </c>
      <c r="C19916" s="45">
        <v>230802</v>
      </c>
      <c r="D19916" s="45" t="s">
        <v>12340</v>
      </c>
      <c r="E19916" s="45" t="s">
        <v>4380</v>
      </c>
      <c r="AF19916" s="326"/>
    </row>
    <row r="19917" spans="1:32" x14ac:dyDescent="0.3">
      <c r="A19917" s="372" t="s">
        <v>8785</v>
      </c>
      <c r="B19917" s="372" t="s">
        <v>8716</v>
      </c>
      <c r="C19917" s="125" t="s">
        <v>8717</v>
      </c>
      <c r="D19917" s="32" t="s">
        <v>20621</v>
      </c>
      <c r="E19917" s="125" t="s">
        <v>8524</v>
      </c>
      <c r="F19917" s="125" t="s">
        <v>1237</v>
      </c>
      <c r="G19917" s="125" t="s">
        <v>1237</v>
      </c>
      <c r="AF19917" s="326"/>
    </row>
    <row r="19918" spans="1:32" x14ac:dyDescent="0.25">
      <c r="A19918" s="102" t="s">
        <v>15224</v>
      </c>
      <c r="B19918" s="92" t="s">
        <v>15227</v>
      </c>
      <c r="C19918" s="93" t="s">
        <v>15228</v>
      </c>
      <c r="D19918" s="93" t="s">
        <v>1250</v>
      </c>
      <c r="E19918" s="94">
        <v>46225</v>
      </c>
      <c r="F19918" s="93"/>
      <c r="G19918" s="93"/>
      <c r="H19918" s="93" t="s">
        <v>1458</v>
      </c>
      <c r="I19918" s="99"/>
      <c r="J19918" s="99"/>
      <c r="K19918" s="99"/>
      <c r="L19918" s="99"/>
      <c r="M19918" s="99"/>
      <c r="N19918" s="99"/>
      <c r="O19918" s="99"/>
      <c r="P19918" s="99"/>
      <c r="Q19918" s="99"/>
      <c r="R19918" s="99"/>
      <c r="S19918" s="99"/>
      <c r="T19918" s="99"/>
      <c r="U19918" s="99"/>
      <c r="V19918" s="99"/>
      <c r="W19918" s="99"/>
      <c r="X19918" s="99"/>
      <c r="Y19918" s="99"/>
      <c r="Z19918" s="99"/>
      <c r="AA19918" s="380"/>
      <c r="AF19918" s="326"/>
    </row>
    <row r="19919" spans="1:32" x14ac:dyDescent="0.25">
      <c r="A19919" s="44" t="s">
        <v>18275</v>
      </c>
      <c r="B19919" s="44" t="s">
        <v>18276</v>
      </c>
      <c r="C19919" s="45" t="s">
        <v>18516</v>
      </c>
      <c r="D19919" s="93" t="s">
        <v>3876</v>
      </c>
      <c r="E19919" s="359">
        <f>DATE(2029,12,17)</f>
        <v>47469</v>
      </c>
      <c r="F19919" s="93"/>
      <c r="G19919" s="93"/>
      <c r="H19919" s="93"/>
      <c r="I19919" s="99"/>
      <c r="J19919" s="99"/>
      <c r="K19919" s="99"/>
      <c r="L19919" s="99"/>
      <c r="M19919" s="99"/>
      <c r="N19919" s="99"/>
      <c r="O19919" s="99"/>
      <c r="P19919" s="99"/>
      <c r="Q19919" s="99"/>
      <c r="R19919" s="99"/>
      <c r="S19919" s="99"/>
      <c r="T19919" s="99"/>
      <c r="U19919" s="99"/>
      <c r="V19919" s="99"/>
      <c r="W19919" s="99"/>
      <c r="X19919" s="99"/>
      <c r="Y19919" s="99"/>
      <c r="Z19919" s="99"/>
      <c r="AF19919" s="326"/>
    </row>
    <row r="19920" spans="1:32" x14ac:dyDescent="0.25">
      <c r="A19920" s="44" t="s">
        <v>20001</v>
      </c>
      <c r="B19920" s="44" t="s">
        <v>3172</v>
      </c>
      <c r="C19920" s="45">
        <v>23110202</v>
      </c>
      <c r="D19920" s="45" t="s">
        <v>12340</v>
      </c>
      <c r="E19920" s="45" t="s">
        <v>9018</v>
      </c>
      <c r="AF19920" s="326"/>
    </row>
    <row r="19921" spans="1:32" x14ac:dyDescent="0.25">
      <c r="A19921" s="44" t="s">
        <v>20001</v>
      </c>
      <c r="B19921" s="44" t="s">
        <v>18900</v>
      </c>
      <c r="C19921" s="45">
        <v>23110201</v>
      </c>
      <c r="D19921" s="45" t="s">
        <v>12340</v>
      </c>
      <c r="E19921" s="45" t="s">
        <v>9018</v>
      </c>
      <c r="AF19921" s="326"/>
    </row>
    <row r="19922" spans="1:32" x14ac:dyDescent="0.3">
      <c r="A19922" s="372" t="s">
        <v>16863</v>
      </c>
      <c r="B19922" s="372" t="s">
        <v>16875</v>
      </c>
      <c r="C19922" s="125" t="s">
        <v>16876</v>
      </c>
      <c r="D19922" s="32" t="s">
        <v>20621</v>
      </c>
      <c r="E19922" s="125" t="s">
        <v>16883</v>
      </c>
      <c r="F19922" s="125" t="s">
        <v>1236</v>
      </c>
      <c r="G19922" s="125" t="s">
        <v>1237</v>
      </c>
      <c r="AF19922" s="326"/>
    </row>
    <row r="19923" spans="1:32" x14ac:dyDescent="0.25">
      <c r="A19923" s="44" t="s">
        <v>18677</v>
      </c>
      <c r="B19923" s="44" t="s">
        <v>18676</v>
      </c>
      <c r="C19923" s="45" t="s">
        <v>18774</v>
      </c>
      <c r="D19923" s="93" t="s">
        <v>18817</v>
      </c>
      <c r="E19923" s="45" t="s">
        <v>10638</v>
      </c>
      <c r="F19923" s="379"/>
      <c r="G19923" s="379"/>
      <c r="H19923" s="379"/>
      <c r="I19923" s="380"/>
      <c r="J19923" s="380"/>
      <c r="K19923" s="380"/>
      <c r="L19923" s="380"/>
      <c r="M19923" s="380"/>
      <c r="N19923" s="380"/>
      <c r="O19923" s="380"/>
      <c r="P19923" s="380"/>
      <c r="Q19923" s="380"/>
      <c r="R19923" s="380"/>
      <c r="S19923" s="380"/>
      <c r="T19923" s="380"/>
      <c r="U19923" s="380"/>
      <c r="V19923" s="380"/>
      <c r="W19923" s="380"/>
      <c r="X19923" s="380"/>
      <c r="Y19923" s="380"/>
      <c r="Z19923" s="380"/>
      <c r="AA19923" s="380"/>
      <c r="AF19923" s="326"/>
    </row>
    <row r="19924" spans="1:32" x14ac:dyDescent="0.3">
      <c r="A19924" s="372" t="s">
        <v>9406</v>
      </c>
      <c r="B19924" s="372" t="s">
        <v>11985</v>
      </c>
      <c r="C19924" s="125" t="s">
        <v>11986</v>
      </c>
      <c r="D19924" s="32" t="s">
        <v>20621</v>
      </c>
      <c r="E19924" s="125" t="s">
        <v>5452</v>
      </c>
      <c r="F19924" s="125" t="s">
        <v>1236</v>
      </c>
      <c r="G19924" s="125" t="s">
        <v>1236</v>
      </c>
      <c r="AF19924" s="326"/>
    </row>
    <row r="19925" spans="1:32" x14ac:dyDescent="0.3">
      <c r="A19925" s="372" t="s">
        <v>9406</v>
      </c>
      <c r="B19925" s="372" t="s">
        <v>11983</v>
      </c>
      <c r="C19925" s="125" t="s">
        <v>11984</v>
      </c>
      <c r="D19925" s="32" t="s">
        <v>20621</v>
      </c>
      <c r="E19925" s="125" t="s">
        <v>5452</v>
      </c>
      <c r="F19925" s="125" t="s">
        <v>1236</v>
      </c>
      <c r="G19925" s="125" t="s">
        <v>1236</v>
      </c>
      <c r="AF19925" s="326"/>
    </row>
    <row r="19926" spans="1:32" x14ac:dyDescent="0.3">
      <c r="A19926" s="372" t="s">
        <v>16864</v>
      </c>
      <c r="B19926" s="372" t="s">
        <v>5064</v>
      </c>
      <c r="C19926" s="125" t="s">
        <v>16873</v>
      </c>
      <c r="D19926" s="32" t="s">
        <v>20621</v>
      </c>
      <c r="E19926" s="125" t="s">
        <v>10638</v>
      </c>
      <c r="F19926" s="125" t="s">
        <v>1236</v>
      </c>
      <c r="G19926" s="125" t="s">
        <v>1237</v>
      </c>
      <c r="AF19926" s="326"/>
    </row>
    <row r="19927" spans="1:32" x14ac:dyDescent="0.3">
      <c r="A19927" s="372" t="s">
        <v>20245</v>
      </c>
      <c r="B19927" s="372" t="s">
        <v>12351</v>
      </c>
      <c r="C19927" s="125" t="s">
        <v>12352</v>
      </c>
      <c r="D19927" s="32" t="s">
        <v>20621</v>
      </c>
      <c r="E19927" s="125" t="s">
        <v>5075</v>
      </c>
      <c r="F19927" s="125" t="s">
        <v>1236</v>
      </c>
      <c r="G19927" s="125" t="s">
        <v>1236</v>
      </c>
      <c r="AF19927" s="326"/>
    </row>
    <row r="19928" spans="1:32" x14ac:dyDescent="0.3">
      <c r="A19928" s="372" t="s">
        <v>20245</v>
      </c>
      <c r="B19928" s="372" t="s">
        <v>5070</v>
      </c>
      <c r="C19928" s="125" t="s">
        <v>16881</v>
      </c>
      <c r="D19928" s="32" t="s">
        <v>20621</v>
      </c>
      <c r="E19928" s="125" t="s">
        <v>10638</v>
      </c>
      <c r="F19928" s="125" t="s">
        <v>1236</v>
      </c>
      <c r="G19928" s="125" t="s">
        <v>1236</v>
      </c>
      <c r="AF19928" s="326"/>
    </row>
    <row r="19929" spans="1:32" x14ac:dyDescent="0.3">
      <c r="A19929" s="372" t="s">
        <v>20245</v>
      </c>
      <c r="B19929" s="372" t="s">
        <v>1225</v>
      </c>
      <c r="C19929" s="125" t="s">
        <v>20256</v>
      </c>
      <c r="D19929" s="32" t="s">
        <v>20621</v>
      </c>
      <c r="E19929" s="125" t="s">
        <v>8976</v>
      </c>
      <c r="F19929" s="125" t="s">
        <v>1236</v>
      </c>
      <c r="G19929" s="125" t="s">
        <v>1236</v>
      </c>
      <c r="AF19929" s="326"/>
    </row>
    <row r="19930" spans="1:32" x14ac:dyDescent="0.25">
      <c r="A19930" s="44" t="s">
        <v>4053</v>
      </c>
      <c r="B19930" s="44" t="s">
        <v>4054</v>
      </c>
      <c r="C19930" s="45" t="s">
        <v>4055</v>
      </c>
      <c r="D19930" s="45" t="s">
        <v>1250</v>
      </c>
      <c r="E19930" s="46">
        <v>46272</v>
      </c>
      <c r="F19930" s="45"/>
      <c r="G19930" s="45"/>
      <c r="H19930" s="93"/>
      <c r="I19930" s="99"/>
      <c r="J19930" s="99"/>
      <c r="K19930" s="99"/>
      <c r="L19930" s="44"/>
      <c r="M19930" s="99"/>
      <c r="N19930" s="99"/>
      <c r="O19930" s="99"/>
      <c r="P19930" s="99"/>
      <c r="Q19930" s="99"/>
      <c r="R19930" s="99"/>
      <c r="S19930" s="99"/>
      <c r="T19930" s="99"/>
      <c r="U19930" s="99"/>
      <c r="V19930" s="99"/>
      <c r="W19930" s="99"/>
      <c r="X19930" s="99"/>
      <c r="Y19930" s="99"/>
      <c r="Z19930" s="99"/>
      <c r="AA19930" s="380"/>
      <c r="AF19930" s="326"/>
    </row>
    <row r="19931" spans="1:32" x14ac:dyDescent="0.25">
      <c r="A19931" s="44" t="s">
        <v>4053</v>
      </c>
      <c r="B19931" s="44" t="s">
        <v>270</v>
      </c>
      <c r="C19931" s="45" t="s">
        <v>4156</v>
      </c>
      <c r="D19931" s="93" t="s">
        <v>18817</v>
      </c>
      <c r="E19931" s="45" t="s">
        <v>4471</v>
      </c>
      <c r="F19931" s="379"/>
      <c r="G19931" s="379"/>
      <c r="H19931" s="379"/>
      <c r="I19931" s="380"/>
      <c r="J19931" s="380"/>
      <c r="K19931" s="380"/>
      <c r="L19931" s="380"/>
      <c r="M19931" s="380"/>
      <c r="N19931" s="380"/>
      <c r="O19931" s="380"/>
      <c r="P19931" s="380"/>
      <c r="Q19931" s="380"/>
      <c r="R19931" s="380"/>
      <c r="S19931" s="380"/>
      <c r="T19931" s="380"/>
      <c r="U19931" s="380"/>
      <c r="V19931" s="380"/>
      <c r="W19931" s="380"/>
      <c r="X19931" s="380"/>
      <c r="Y19931" s="380"/>
      <c r="Z19931" s="380"/>
      <c r="AA19931" s="380"/>
      <c r="AF19931" s="326"/>
    </row>
    <row r="19932" spans="1:32" x14ac:dyDescent="0.25">
      <c r="A19932" s="44" t="s">
        <v>4053</v>
      </c>
      <c r="B19932" s="44" t="s">
        <v>270</v>
      </c>
      <c r="C19932" s="45" t="s">
        <v>4156</v>
      </c>
      <c r="D19932" s="45" t="s">
        <v>10697</v>
      </c>
      <c r="E19932" s="46">
        <v>46265</v>
      </c>
      <c r="F19932" s="93"/>
      <c r="G19932" s="93"/>
      <c r="H19932" s="93"/>
      <c r="I19932" s="99"/>
      <c r="J19932" s="99"/>
      <c r="K19932" s="99"/>
      <c r="L19932" s="44"/>
      <c r="M19932" s="99"/>
      <c r="N19932" s="99"/>
      <c r="O19932" s="99"/>
      <c r="P19932" s="99"/>
      <c r="Q19932" s="99"/>
      <c r="R19932" s="99"/>
      <c r="S19932" s="99"/>
      <c r="T19932" s="99"/>
      <c r="U19932" s="99"/>
      <c r="V19932" s="99"/>
      <c r="W19932" s="99"/>
      <c r="X19932" s="99"/>
      <c r="Y19932" s="99"/>
      <c r="Z19932" s="99"/>
      <c r="AA19932" s="380"/>
      <c r="AF19932" s="326"/>
    </row>
    <row r="19933" spans="1:32" x14ac:dyDescent="0.25">
      <c r="A19933" s="44" t="s">
        <v>13541</v>
      </c>
      <c r="B19933" s="44" t="s">
        <v>13121</v>
      </c>
      <c r="C19933" s="45">
        <v>39.25</v>
      </c>
      <c r="D19933" s="45" t="s">
        <v>13565</v>
      </c>
      <c r="E19933" s="46">
        <v>47514</v>
      </c>
      <c r="F19933" s="45"/>
      <c r="G19933" s="93"/>
      <c r="H19933" s="93"/>
      <c r="I19933" s="99"/>
      <c r="J19933" s="99"/>
      <c r="K19933" s="99"/>
      <c r="L19933" s="99"/>
      <c r="M19933" s="99"/>
      <c r="N19933" s="99"/>
      <c r="O19933" s="99"/>
      <c r="P19933" s="99"/>
      <c r="Q19933" s="99"/>
      <c r="R19933" s="99"/>
      <c r="S19933" s="99"/>
      <c r="T19933" s="99"/>
      <c r="U19933" s="99"/>
      <c r="V19933" s="99"/>
      <c r="W19933" s="99"/>
      <c r="X19933" s="99"/>
      <c r="Y19933" s="99"/>
      <c r="Z19933" s="99"/>
      <c r="AF19933" s="326"/>
    </row>
    <row r="19934" spans="1:32" x14ac:dyDescent="0.25">
      <c r="A19934" s="44" t="s">
        <v>17364</v>
      </c>
      <c r="B19934" s="44" t="s">
        <v>3597</v>
      </c>
      <c r="C19934" s="45">
        <v>250503</v>
      </c>
      <c r="D19934" s="45" t="s">
        <v>12340</v>
      </c>
      <c r="E19934" s="45" t="s">
        <v>16904</v>
      </c>
      <c r="AF19934" s="326"/>
    </row>
    <row r="19935" spans="1:32" x14ac:dyDescent="0.25">
      <c r="A19935" s="44" t="s">
        <v>17364</v>
      </c>
      <c r="B19935" s="44" t="s">
        <v>3169</v>
      </c>
      <c r="C19935" s="45">
        <v>230502</v>
      </c>
      <c r="D19935" s="45" t="s">
        <v>12340</v>
      </c>
      <c r="E19935" s="45" t="s">
        <v>8252</v>
      </c>
      <c r="AF19935" s="326"/>
    </row>
    <row r="19936" spans="1:32" x14ac:dyDescent="0.25">
      <c r="A19936" s="44" t="s">
        <v>8610</v>
      </c>
      <c r="B19936" s="44" t="s">
        <v>8465</v>
      </c>
      <c r="C19936" s="45">
        <v>230804</v>
      </c>
      <c r="D19936" s="45" t="s">
        <v>12340</v>
      </c>
      <c r="E19936" s="45" t="s">
        <v>4380</v>
      </c>
      <c r="AF19936" s="326"/>
    </row>
    <row r="19937" spans="1:32" x14ac:dyDescent="0.25">
      <c r="A19937" s="44" t="s">
        <v>20002</v>
      </c>
      <c r="B19937" s="44" t="s">
        <v>980</v>
      </c>
      <c r="C19937" s="45">
        <v>260103</v>
      </c>
      <c r="D19937" s="45" t="s">
        <v>12340</v>
      </c>
      <c r="E19937" s="45" t="s">
        <v>8976</v>
      </c>
      <c r="AF19937" s="326"/>
    </row>
    <row r="19938" spans="1:32" x14ac:dyDescent="0.25">
      <c r="A19938" s="44" t="s">
        <v>19986</v>
      </c>
      <c r="B19938" s="44" t="s">
        <v>5447</v>
      </c>
      <c r="C19938" s="45">
        <v>220802</v>
      </c>
      <c r="D19938" s="45" t="s">
        <v>12340</v>
      </c>
      <c r="E19938" s="45" t="s">
        <v>5239</v>
      </c>
      <c r="AF19938" s="326"/>
    </row>
    <row r="19939" spans="1:32" x14ac:dyDescent="0.25">
      <c r="A19939" s="44" t="s">
        <v>19986</v>
      </c>
      <c r="B19939" s="44" t="s">
        <v>2433</v>
      </c>
      <c r="C19939" s="45">
        <v>230105</v>
      </c>
      <c r="D19939" s="45" t="s">
        <v>12340</v>
      </c>
      <c r="E19939" s="45" t="s">
        <v>5580</v>
      </c>
      <c r="AF19939" s="326"/>
    </row>
    <row r="19940" spans="1:32" x14ac:dyDescent="0.3">
      <c r="A19940" s="372" t="s">
        <v>8438</v>
      </c>
      <c r="B19940" s="372" t="s">
        <v>2795</v>
      </c>
      <c r="C19940" s="125" t="s">
        <v>8398</v>
      </c>
      <c r="D19940" s="32" t="s">
        <v>20621</v>
      </c>
      <c r="E19940" s="125" t="s">
        <v>4471</v>
      </c>
      <c r="F19940" s="125" t="s">
        <v>1236</v>
      </c>
      <c r="G19940" s="125" t="s">
        <v>1237</v>
      </c>
      <c r="AF19940" s="326"/>
    </row>
    <row r="19941" spans="1:32" x14ac:dyDescent="0.25">
      <c r="A19941" s="44" t="s">
        <v>17365</v>
      </c>
      <c r="B19941" s="44" t="s">
        <v>3597</v>
      </c>
      <c r="C19941" s="45">
        <v>250503</v>
      </c>
      <c r="D19941" s="45" t="s">
        <v>12340</v>
      </c>
      <c r="E19941" s="45" t="s">
        <v>16904</v>
      </c>
      <c r="AF19941" s="326"/>
    </row>
    <row r="19942" spans="1:32" x14ac:dyDescent="0.25">
      <c r="A19942" s="44" t="s">
        <v>11837</v>
      </c>
      <c r="B19942" s="44" t="s">
        <v>20347</v>
      </c>
      <c r="C19942" s="45" t="s">
        <v>11832</v>
      </c>
      <c r="D19942" s="32" t="s">
        <v>12570</v>
      </c>
      <c r="E19942" s="46">
        <v>46295</v>
      </c>
      <c r="AF19942" s="326"/>
    </row>
    <row r="19943" spans="1:32" x14ac:dyDescent="0.3">
      <c r="A19943" s="372" t="s">
        <v>12543</v>
      </c>
      <c r="B19943" s="372" t="s">
        <v>12348</v>
      </c>
      <c r="C19943" s="125" t="s">
        <v>12188</v>
      </c>
      <c r="D19943" s="32" t="s">
        <v>20621</v>
      </c>
      <c r="E19943" s="125" t="s">
        <v>5239</v>
      </c>
      <c r="F19943" s="125" t="s">
        <v>1236</v>
      </c>
      <c r="G19943" s="125" t="s">
        <v>1237</v>
      </c>
      <c r="AF19943" s="326"/>
    </row>
    <row r="19944" spans="1:32" x14ac:dyDescent="0.25">
      <c r="A19944" s="44" t="s">
        <v>1596</v>
      </c>
      <c r="B19944" s="44" t="s">
        <v>12956</v>
      </c>
      <c r="C19944" s="45" t="s">
        <v>15111</v>
      </c>
      <c r="D19944" s="45" t="s">
        <v>12177</v>
      </c>
      <c r="E19944" s="45" t="s">
        <v>7228</v>
      </c>
      <c r="F19944" s="93"/>
      <c r="G19944" s="93"/>
      <c r="H19944" s="93"/>
      <c r="I19944" s="99"/>
      <c r="J19944" s="99"/>
      <c r="K19944" s="99"/>
      <c r="L19944" s="99"/>
      <c r="M19944" s="99"/>
      <c r="N19944" s="99"/>
      <c r="O19944" s="99"/>
      <c r="P19944" s="99"/>
      <c r="Q19944" s="99"/>
      <c r="R19944" s="99"/>
      <c r="S19944" s="99"/>
      <c r="T19944" s="99"/>
      <c r="U19944" s="99"/>
      <c r="V19944" s="99"/>
      <c r="W19944" s="99"/>
      <c r="X19944" s="99"/>
      <c r="Y19944" s="99"/>
      <c r="Z19944" s="99"/>
      <c r="AF19944" s="326"/>
    </row>
    <row r="19945" spans="1:32" x14ac:dyDescent="0.25">
      <c r="A19945" s="44" t="s">
        <v>1596</v>
      </c>
      <c r="B19945" s="44" t="s">
        <v>12956</v>
      </c>
      <c r="C19945" s="45" t="s">
        <v>15111</v>
      </c>
      <c r="D19945" s="93" t="s">
        <v>18817</v>
      </c>
      <c r="E19945" s="45" t="s">
        <v>7228</v>
      </c>
      <c r="F19945" s="379"/>
      <c r="G19945" s="379"/>
      <c r="H19945" s="379"/>
      <c r="I19945" s="380"/>
      <c r="J19945" s="380"/>
      <c r="K19945" s="380"/>
      <c r="L19945" s="380"/>
      <c r="M19945" s="380"/>
      <c r="N19945" s="380"/>
      <c r="O19945" s="380"/>
      <c r="P19945" s="380"/>
      <c r="Q19945" s="380"/>
      <c r="R19945" s="380"/>
      <c r="S19945" s="380"/>
      <c r="T19945" s="380"/>
      <c r="U19945" s="380"/>
      <c r="V19945" s="380"/>
      <c r="W19945" s="380"/>
      <c r="X19945" s="380"/>
      <c r="Y19945" s="380"/>
      <c r="Z19945" s="380"/>
      <c r="AA19945" s="380"/>
      <c r="AF19945" s="326"/>
    </row>
    <row r="19946" spans="1:32" x14ac:dyDescent="0.25">
      <c r="A19946" s="44" t="s">
        <v>1596</v>
      </c>
      <c r="B19946" s="44" t="s">
        <v>2617</v>
      </c>
      <c r="C19946" s="45" t="s">
        <v>15111</v>
      </c>
      <c r="D19946" s="45" t="s">
        <v>10697</v>
      </c>
      <c r="E19946" s="46">
        <v>47483</v>
      </c>
      <c r="F19946" s="93"/>
      <c r="G19946" s="93"/>
      <c r="H19946" s="93"/>
      <c r="I19946" s="99"/>
      <c r="J19946" s="99"/>
      <c r="K19946" s="99"/>
      <c r="L19946" s="44"/>
      <c r="M19946" s="99"/>
      <c r="N19946" s="99"/>
      <c r="O19946" s="99"/>
      <c r="P19946" s="99"/>
      <c r="Q19946" s="99"/>
      <c r="R19946" s="99"/>
      <c r="S19946" s="99"/>
      <c r="T19946" s="99"/>
      <c r="U19946" s="99"/>
      <c r="V19946" s="99"/>
      <c r="W19946" s="99"/>
      <c r="X19946" s="99"/>
      <c r="Y19946" s="99"/>
      <c r="Z19946" s="99"/>
      <c r="AF19946" s="326"/>
    </row>
    <row r="19947" spans="1:32" x14ac:dyDescent="0.3">
      <c r="A19947" s="372" t="s">
        <v>5056</v>
      </c>
      <c r="B19947" s="372" t="s">
        <v>16724</v>
      </c>
      <c r="C19947" s="125" t="s">
        <v>14353</v>
      </c>
      <c r="D19947" s="32" t="s">
        <v>20621</v>
      </c>
      <c r="E19947" s="125" t="s">
        <v>13567</v>
      </c>
      <c r="F19947" s="125" t="s">
        <v>1236</v>
      </c>
      <c r="G19947" s="125" t="s">
        <v>1237</v>
      </c>
      <c r="AF19947" s="326"/>
    </row>
    <row r="19948" spans="1:32" x14ac:dyDescent="0.25">
      <c r="A19948" s="44" t="s">
        <v>5056</v>
      </c>
      <c r="B19948" s="92" t="s">
        <v>3574</v>
      </c>
      <c r="C19948" s="93" t="s">
        <v>8458</v>
      </c>
      <c r="D19948" s="93" t="s">
        <v>1250</v>
      </c>
      <c r="E19948" s="94">
        <v>46496</v>
      </c>
      <c r="F19948" s="93"/>
      <c r="G19948" s="93"/>
      <c r="H19948" s="93"/>
      <c r="I19948" s="99"/>
      <c r="J19948" s="99"/>
      <c r="K19948" s="99"/>
      <c r="L19948" s="44"/>
      <c r="M19948" s="99"/>
      <c r="N19948" s="99"/>
      <c r="O19948" s="99"/>
      <c r="P19948" s="99"/>
      <c r="Q19948" s="99"/>
      <c r="R19948" s="99"/>
      <c r="S19948" s="99"/>
      <c r="T19948" s="99"/>
      <c r="U19948" s="99"/>
      <c r="V19948" s="99"/>
      <c r="W19948" s="99"/>
      <c r="X19948" s="99"/>
      <c r="Y19948" s="99"/>
      <c r="Z19948" s="99"/>
      <c r="AF19948" s="326"/>
    </row>
    <row r="19949" spans="1:32" x14ac:dyDescent="0.25">
      <c r="A19949" s="44" t="s">
        <v>3153</v>
      </c>
      <c r="B19949" s="44" t="s">
        <v>11299</v>
      </c>
      <c r="C19949" s="45">
        <v>24020301</v>
      </c>
      <c r="D19949" s="45" t="s">
        <v>12340</v>
      </c>
      <c r="E19949" s="45" t="s">
        <v>5444</v>
      </c>
      <c r="AF19949" s="326"/>
    </row>
    <row r="19950" spans="1:32" x14ac:dyDescent="0.25">
      <c r="A19950" s="44" t="s">
        <v>3153</v>
      </c>
      <c r="B19950" s="44" t="s">
        <v>2433</v>
      </c>
      <c r="C19950" s="45">
        <v>230105</v>
      </c>
      <c r="D19950" s="45" t="s">
        <v>12340</v>
      </c>
      <c r="E19950" s="45" t="s">
        <v>5580</v>
      </c>
      <c r="AF19950" s="326"/>
    </row>
    <row r="19951" spans="1:32" x14ac:dyDescent="0.25">
      <c r="A19951" s="44" t="s">
        <v>3153</v>
      </c>
      <c r="B19951" s="44" t="s">
        <v>3299</v>
      </c>
      <c r="C19951" s="45">
        <v>24020302</v>
      </c>
      <c r="D19951" s="45" t="s">
        <v>12340</v>
      </c>
      <c r="E19951" s="45" t="s">
        <v>5444</v>
      </c>
      <c r="AF19951" s="326"/>
    </row>
    <row r="19952" spans="1:32" x14ac:dyDescent="0.25">
      <c r="A19952" s="44" t="s">
        <v>3153</v>
      </c>
      <c r="B19952" s="44" t="s">
        <v>11331</v>
      </c>
      <c r="C19952" s="45">
        <v>24050301</v>
      </c>
      <c r="D19952" s="45" t="s">
        <v>12340</v>
      </c>
      <c r="E19952" s="45" t="s">
        <v>5468</v>
      </c>
      <c r="AF19952" s="326"/>
    </row>
    <row r="19953" spans="1:32" x14ac:dyDescent="0.25">
      <c r="A19953" s="44" t="s">
        <v>954</v>
      </c>
      <c r="B19953" s="44" t="s">
        <v>987</v>
      </c>
      <c r="C19953" s="45">
        <v>240602</v>
      </c>
      <c r="D19953" s="45" t="s">
        <v>12340</v>
      </c>
      <c r="E19953" s="45" t="s">
        <v>5235</v>
      </c>
      <c r="AF19953" s="326"/>
    </row>
    <row r="19954" spans="1:32" x14ac:dyDescent="0.3">
      <c r="A19954" s="372" t="s">
        <v>16715</v>
      </c>
      <c r="B19954" s="372" t="s">
        <v>5060</v>
      </c>
      <c r="C19954" s="125" t="s">
        <v>16725</v>
      </c>
      <c r="D19954" s="32" t="s">
        <v>20621</v>
      </c>
      <c r="E19954" s="125" t="s">
        <v>12895</v>
      </c>
      <c r="F19954" s="125" t="s">
        <v>1237</v>
      </c>
      <c r="G19954" s="125" t="s">
        <v>1237</v>
      </c>
      <c r="AF19954" s="326"/>
    </row>
    <row r="19955" spans="1:32" x14ac:dyDescent="0.25">
      <c r="A19955" s="44" t="s">
        <v>3749</v>
      </c>
      <c r="B19955" s="44" t="s">
        <v>3275</v>
      </c>
      <c r="C19955" s="45">
        <v>210101</v>
      </c>
      <c r="D19955" s="45" t="s">
        <v>12340</v>
      </c>
      <c r="E19955" s="45" t="s">
        <v>3276</v>
      </c>
      <c r="AF19955" s="326"/>
    </row>
    <row r="19956" spans="1:32" x14ac:dyDescent="0.3">
      <c r="A19956" s="372" t="s">
        <v>20599</v>
      </c>
      <c r="B19956" s="372" t="s">
        <v>7471</v>
      </c>
      <c r="C19956" s="125" t="s">
        <v>20619</v>
      </c>
      <c r="D19956" s="32" t="s">
        <v>20621</v>
      </c>
      <c r="E19956" s="125" t="s">
        <v>10032</v>
      </c>
      <c r="F19956" s="125" t="s">
        <v>1236</v>
      </c>
      <c r="G19956" s="125" t="s">
        <v>1237</v>
      </c>
      <c r="AF19956" s="326"/>
    </row>
    <row r="19957" spans="1:32" x14ac:dyDescent="0.3">
      <c r="A19957" s="372" t="s">
        <v>20600</v>
      </c>
      <c r="B19957" s="372" t="s">
        <v>1221</v>
      </c>
      <c r="C19957" s="125" t="s">
        <v>20613</v>
      </c>
      <c r="D19957" s="32" t="s">
        <v>20621</v>
      </c>
      <c r="E19957" s="125" t="s">
        <v>10032</v>
      </c>
      <c r="F19957" s="125" t="s">
        <v>1236</v>
      </c>
      <c r="G19957" s="125" t="s">
        <v>1237</v>
      </c>
      <c r="AF19957" s="326"/>
    </row>
    <row r="19958" spans="1:32" x14ac:dyDescent="0.3">
      <c r="A19958" s="372" t="s">
        <v>12544</v>
      </c>
      <c r="B19958" s="372" t="s">
        <v>12354</v>
      </c>
      <c r="C19958" s="125" t="s">
        <v>12187</v>
      </c>
      <c r="D19958" s="32" t="s">
        <v>20621</v>
      </c>
      <c r="E19958" s="125" t="s">
        <v>5239</v>
      </c>
      <c r="F19958" s="125" t="s">
        <v>1236</v>
      </c>
      <c r="G19958" s="125" t="s">
        <v>1237</v>
      </c>
      <c r="AF19958" s="326"/>
    </row>
    <row r="19959" spans="1:32" x14ac:dyDescent="0.25">
      <c r="A19959" s="67" t="s">
        <v>7417</v>
      </c>
      <c r="B19959" s="256" t="s">
        <v>7398</v>
      </c>
      <c r="C19959" s="53" t="s">
        <v>7458</v>
      </c>
      <c r="D19959" s="93" t="s">
        <v>5891</v>
      </c>
      <c r="E19959" s="257">
        <v>46824</v>
      </c>
      <c r="F19959" s="93"/>
      <c r="G19959" s="93"/>
      <c r="H19959" s="93"/>
      <c r="I19959" s="99"/>
      <c r="J19959" s="99"/>
      <c r="K19959" s="99"/>
      <c r="L19959" s="99"/>
      <c r="M19959" s="99"/>
      <c r="N19959" s="99"/>
      <c r="O19959" s="99"/>
      <c r="P19959" s="99"/>
      <c r="Q19959" s="99"/>
      <c r="R19959" s="99"/>
      <c r="S19959" s="99"/>
      <c r="T19959" s="99"/>
      <c r="U19959" s="99"/>
      <c r="V19959" s="99"/>
      <c r="W19959" s="99"/>
      <c r="X19959" s="99"/>
      <c r="Y19959" s="99"/>
      <c r="Z19959" s="99"/>
      <c r="AF19959" s="326"/>
    </row>
    <row r="19960" spans="1:32" x14ac:dyDescent="0.25">
      <c r="A19960" s="57" t="s">
        <v>2252</v>
      </c>
      <c r="B19960" s="92" t="s">
        <v>3862</v>
      </c>
      <c r="C19960" s="93" t="s">
        <v>3860</v>
      </c>
      <c r="D19960" s="93" t="s">
        <v>3861</v>
      </c>
      <c r="E19960" s="94">
        <v>46203</v>
      </c>
      <c r="F19960" s="93"/>
      <c r="G19960" s="93"/>
      <c r="H19960" s="93"/>
      <c r="I19960" s="99"/>
      <c r="J19960" s="99"/>
      <c r="K19960" s="99"/>
      <c r="L19960" s="44"/>
      <c r="M19960" s="99"/>
      <c r="N19960" s="99"/>
      <c r="O19960" s="99"/>
      <c r="P19960" s="99"/>
      <c r="Q19960" s="99"/>
      <c r="R19960" s="99"/>
      <c r="S19960" s="99"/>
      <c r="T19960" s="99"/>
      <c r="U19960" s="99"/>
      <c r="V19960" s="99"/>
      <c r="W19960" s="99"/>
      <c r="X19960" s="99"/>
      <c r="Y19960" s="99"/>
      <c r="Z19960" s="99"/>
      <c r="AA19960" s="380"/>
      <c r="AF19960" s="326"/>
    </row>
    <row r="19961" spans="1:32" x14ac:dyDescent="0.25">
      <c r="A19961" s="57" t="s">
        <v>3853</v>
      </c>
      <c r="B19961" s="92" t="s">
        <v>3862</v>
      </c>
      <c r="C19961" s="93" t="s">
        <v>3860</v>
      </c>
      <c r="D19961" s="93" t="s">
        <v>3861</v>
      </c>
      <c r="E19961" s="94">
        <v>46203</v>
      </c>
      <c r="F19961" s="93"/>
      <c r="G19961" s="93"/>
      <c r="H19961" s="93"/>
      <c r="I19961" s="99"/>
      <c r="J19961" s="99"/>
      <c r="K19961" s="99"/>
      <c r="L19961" s="44"/>
      <c r="M19961" s="99"/>
      <c r="N19961" s="99"/>
      <c r="O19961" s="99"/>
      <c r="P19961" s="99"/>
      <c r="Q19961" s="99"/>
      <c r="R19961" s="99"/>
      <c r="S19961" s="99"/>
      <c r="T19961" s="99"/>
      <c r="U19961" s="99"/>
      <c r="V19961" s="99"/>
      <c r="W19961" s="99"/>
      <c r="X19961" s="99"/>
      <c r="Y19961" s="99"/>
      <c r="Z19961" s="99"/>
      <c r="AA19961" s="380"/>
      <c r="AF19961" s="326"/>
    </row>
    <row r="19962" spans="1:32" x14ac:dyDescent="0.25">
      <c r="A19962" s="44" t="s">
        <v>10080</v>
      </c>
      <c r="B19962" s="44" t="s">
        <v>10020</v>
      </c>
      <c r="C19962" s="45">
        <v>24010401</v>
      </c>
      <c r="D19962" s="45" t="s">
        <v>12340</v>
      </c>
      <c r="E19962" s="45" t="s">
        <v>10021</v>
      </c>
      <c r="AF19962" s="326"/>
    </row>
    <row r="19963" spans="1:32" x14ac:dyDescent="0.25">
      <c r="A19963" s="44" t="s">
        <v>10080</v>
      </c>
      <c r="B19963" s="44" t="s">
        <v>3298</v>
      </c>
      <c r="C19963" s="45">
        <v>24010402</v>
      </c>
      <c r="D19963" s="45" t="s">
        <v>12340</v>
      </c>
      <c r="E19963" s="45" t="s">
        <v>10021</v>
      </c>
      <c r="AF19963" s="326"/>
    </row>
    <row r="19964" spans="1:32" x14ac:dyDescent="0.3">
      <c r="A19964" s="372" t="s">
        <v>12114</v>
      </c>
      <c r="B19964" s="372" t="s">
        <v>3577</v>
      </c>
      <c r="C19964" s="125" t="s">
        <v>11919</v>
      </c>
      <c r="D19964" s="32" t="s">
        <v>20621</v>
      </c>
      <c r="E19964" s="125" t="s">
        <v>2686</v>
      </c>
      <c r="F19964" s="125" t="s">
        <v>1236</v>
      </c>
      <c r="G19964" s="125" t="s">
        <v>1237</v>
      </c>
      <c r="AF19964" s="326"/>
    </row>
    <row r="19965" spans="1:32" x14ac:dyDescent="0.25">
      <c r="A19965" s="44" t="s">
        <v>18277</v>
      </c>
      <c r="B19965" s="44" t="s">
        <v>18278</v>
      </c>
      <c r="C19965" s="45" t="s">
        <v>18517</v>
      </c>
      <c r="D19965" s="93" t="s">
        <v>3876</v>
      </c>
      <c r="E19965" s="359">
        <f>DATE(2029,12,8)</f>
        <v>47460</v>
      </c>
      <c r="F19965" s="93"/>
      <c r="G19965" s="93"/>
      <c r="H19965" s="93"/>
      <c r="I19965" s="99"/>
      <c r="J19965" s="99"/>
      <c r="K19965" s="99"/>
      <c r="L19965" s="99"/>
      <c r="M19965" s="99"/>
      <c r="N19965" s="99"/>
      <c r="O19965" s="99"/>
      <c r="P19965" s="99"/>
      <c r="Q19965" s="99"/>
      <c r="R19965" s="99"/>
      <c r="S19965" s="99"/>
      <c r="T19965" s="99"/>
      <c r="U19965" s="99"/>
      <c r="V19965" s="99"/>
      <c r="W19965" s="99"/>
      <c r="X19965" s="99"/>
      <c r="Y19965" s="99"/>
      <c r="Z19965" s="99"/>
      <c r="AF19965" s="326"/>
    </row>
    <row r="19966" spans="1:32" x14ac:dyDescent="0.25">
      <c r="A19966" s="44" t="s">
        <v>13542</v>
      </c>
      <c r="B19966" s="44" t="s">
        <v>13126</v>
      </c>
      <c r="C19966" s="45">
        <v>14.24</v>
      </c>
      <c r="D19966" s="45" t="s">
        <v>13565</v>
      </c>
      <c r="E19966" s="46">
        <v>47299</v>
      </c>
      <c r="F19966" s="45"/>
      <c r="G19966" s="93"/>
      <c r="H19966" s="93"/>
      <c r="I19966" s="99"/>
      <c r="J19966" s="99"/>
      <c r="K19966" s="99"/>
      <c r="L19966" s="99"/>
      <c r="M19966" s="99"/>
      <c r="N19966" s="99"/>
      <c r="O19966" s="99"/>
      <c r="P19966" s="99"/>
      <c r="Q19966" s="99"/>
      <c r="R19966" s="99"/>
      <c r="S19966" s="99"/>
      <c r="T19966" s="99"/>
      <c r="U19966" s="99"/>
      <c r="V19966" s="99"/>
      <c r="W19966" s="99"/>
      <c r="X19966" s="99"/>
      <c r="Y19966" s="99"/>
      <c r="Z19966" s="99"/>
      <c r="AF19966" s="326"/>
    </row>
    <row r="19967" spans="1:32" x14ac:dyDescent="0.3">
      <c r="A19967" s="372" t="s">
        <v>13967</v>
      </c>
      <c r="B19967" s="372" t="s">
        <v>12351</v>
      </c>
      <c r="C19967" s="125" t="s">
        <v>12352</v>
      </c>
      <c r="D19967" s="32" t="s">
        <v>20621</v>
      </c>
      <c r="E19967" s="125" t="s">
        <v>5075</v>
      </c>
      <c r="F19967" s="125" t="s">
        <v>1236</v>
      </c>
      <c r="G19967" s="125" t="s">
        <v>1237</v>
      </c>
      <c r="AF19967" s="326"/>
    </row>
    <row r="19968" spans="1:32" x14ac:dyDescent="0.25">
      <c r="A19968" s="44" t="s">
        <v>12336</v>
      </c>
      <c r="B19968" s="44" t="s">
        <v>5447</v>
      </c>
      <c r="C19968" s="45">
        <v>240804</v>
      </c>
      <c r="D19968" s="45" t="s">
        <v>12340</v>
      </c>
      <c r="E19968" s="45" t="s">
        <v>12234</v>
      </c>
      <c r="AF19968" s="326"/>
    </row>
    <row r="19969" spans="1:32" x14ac:dyDescent="0.25">
      <c r="A19969" s="44" t="s">
        <v>20003</v>
      </c>
      <c r="B19969" s="44" t="s">
        <v>10031</v>
      </c>
      <c r="C19969" s="45">
        <v>260105</v>
      </c>
      <c r="D19969" s="45" t="s">
        <v>12340</v>
      </c>
      <c r="E19969" s="45" t="s">
        <v>19008</v>
      </c>
      <c r="AF19969" s="326"/>
    </row>
    <row r="19970" spans="1:32" x14ac:dyDescent="0.25">
      <c r="A19970" s="44" t="s">
        <v>9801</v>
      </c>
      <c r="B19970" s="44" t="s">
        <v>18279</v>
      </c>
      <c r="C19970" s="45" t="s">
        <v>18518</v>
      </c>
      <c r="D19970" s="93" t="s">
        <v>3876</v>
      </c>
      <c r="E19970" s="359">
        <f>DATE(2029,12,17)</f>
        <v>47469</v>
      </c>
      <c r="F19970" s="93"/>
      <c r="G19970" s="93"/>
      <c r="H19970" s="93"/>
      <c r="I19970" s="99"/>
      <c r="J19970" s="99"/>
      <c r="K19970" s="99"/>
      <c r="L19970" s="99"/>
      <c r="M19970" s="99"/>
      <c r="N19970" s="99"/>
      <c r="O19970" s="99"/>
      <c r="P19970" s="99"/>
      <c r="Q19970" s="99"/>
      <c r="R19970" s="99"/>
      <c r="S19970" s="99"/>
      <c r="T19970" s="99"/>
      <c r="U19970" s="99"/>
      <c r="V19970" s="99"/>
      <c r="W19970" s="99"/>
      <c r="X19970" s="99"/>
      <c r="Y19970" s="99"/>
      <c r="Z19970" s="99"/>
      <c r="AF19970" s="326"/>
    </row>
    <row r="19971" spans="1:32" x14ac:dyDescent="0.3">
      <c r="A19971" s="372" t="s">
        <v>16865</v>
      </c>
      <c r="B19971" s="372" t="s">
        <v>5064</v>
      </c>
      <c r="C19971" s="125" t="s">
        <v>16873</v>
      </c>
      <c r="D19971" s="32" t="s">
        <v>20621</v>
      </c>
      <c r="E19971" s="125" t="s">
        <v>10638</v>
      </c>
      <c r="F19971" s="125" t="s">
        <v>1236</v>
      </c>
      <c r="G19971" s="125" t="s">
        <v>1237</v>
      </c>
      <c r="AF19971" s="326"/>
    </row>
    <row r="19972" spans="1:32" x14ac:dyDescent="0.25">
      <c r="A19972" s="44" t="s">
        <v>17366</v>
      </c>
      <c r="B19972" s="44" t="s">
        <v>2433</v>
      </c>
      <c r="C19972" s="45">
        <v>250106</v>
      </c>
      <c r="D19972" s="45" t="s">
        <v>12340</v>
      </c>
      <c r="E19972" s="45" t="s">
        <v>12896</v>
      </c>
      <c r="AF19972" s="326"/>
    </row>
    <row r="19973" spans="1:32" x14ac:dyDescent="0.3">
      <c r="A19973" s="372" t="s">
        <v>17586</v>
      </c>
      <c r="B19973" s="372" t="s">
        <v>5059</v>
      </c>
      <c r="C19973" s="125" t="s">
        <v>17475</v>
      </c>
      <c r="D19973" s="32" t="s">
        <v>20621</v>
      </c>
      <c r="E19973" s="125" t="s">
        <v>5246</v>
      </c>
      <c r="F19973" s="125" t="s">
        <v>1236</v>
      </c>
      <c r="G19973" s="125" t="s">
        <v>1237</v>
      </c>
      <c r="AF19973" s="326"/>
    </row>
    <row r="19974" spans="1:32" x14ac:dyDescent="0.25">
      <c r="A19974" s="44" t="s">
        <v>10081</v>
      </c>
      <c r="B19974" s="44" t="s">
        <v>11299</v>
      </c>
      <c r="C19974" s="45">
        <v>24020301</v>
      </c>
      <c r="D19974" s="45" t="s">
        <v>12340</v>
      </c>
      <c r="E19974" s="45" t="s">
        <v>5444</v>
      </c>
      <c r="AF19974" s="326"/>
    </row>
    <row r="19975" spans="1:32" x14ac:dyDescent="0.25">
      <c r="A19975" s="44" t="s">
        <v>10081</v>
      </c>
      <c r="B19975" s="44" t="s">
        <v>10018</v>
      </c>
      <c r="C19975" s="45">
        <v>240102</v>
      </c>
      <c r="D19975" s="45" t="s">
        <v>12340</v>
      </c>
      <c r="E19975" s="45" t="s">
        <v>5452</v>
      </c>
      <c r="AF19975" s="326"/>
    </row>
    <row r="19976" spans="1:32" x14ac:dyDescent="0.25">
      <c r="A19976" s="44" t="s">
        <v>13849</v>
      </c>
      <c r="B19976" s="44" t="s">
        <v>5639</v>
      </c>
      <c r="C19976" s="45">
        <v>23010401</v>
      </c>
      <c r="D19976" s="45" t="s">
        <v>12340</v>
      </c>
      <c r="E19976" s="45" t="s">
        <v>5640</v>
      </c>
      <c r="AF19976" s="326"/>
    </row>
    <row r="19977" spans="1:32" x14ac:dyDescent="0.25">
      <c r="A19977" s="44" t="s">
        <v>13849</v>
      </c>
      <c r="B19977" s="44" t="s">
        <v>3298</v>
      </c>
      <c r="C19977" s="45">
        <v>23010402</v>
      </c>
      <c r="D19977" s="45" t="s">
        <v>12340</v>
      </c>
      <c r="E19977" s="45" t="s">
        <v>5640</v>
      </c>
      <c r="AF19977" s="326"/>
    </row>
    <row r="19978" spans="1:32" x14ac:dyDescent="0.25">
      <c r="A19978" s="44" t="s">
        <v>13849</v>
      </c>
      <c r="B19978" s="44" t="s">
        <v>984</v>
      </c>
      <c r="C19978" s="45">
        <v>230806</v>
      </c>
      <c r="D19978" s="45" t="s">
        <v>12340</v>
      </c>
      <c r="E19978" s="45" t="s">
        <v>4380</v>
      </c>
      <c r="AF19978" s="326"/>
    </row>
    <row r="19979" spans="1:32" x14ac:dyDescent="0.25">
      <c r="A19979" s="44" t="s">
        <v>13849</v>
      </c>
      <c r="B19979" s="44" t="s">
        <v>18828</v>
      </c>
      <c r="C19979" s="45">
        <v>25010501</v>
      </c>
      <c r="D19979" s="45" t="s">
        <v>12340</v>
      </c>
      <c r="E19979" s="45" t="s">
        <v>13567</v>
      </c>
      <c r="AF19979" s="326"/>
    </row>
    <row r="19980" spans="1:32" x14ac:dyDescent="0.25">
      <c r="A19980" s="44" t="s">
        <v>13849</v>
      </c>
      <c r="B19980" s="44" t="s">
        <v>5442</v>
      </c>
      <c r="C19980" s="45">
        <v>25010502</v>
      </c>
      <c r="D19980" s="45" t="s">
        <v>12340</v>
      </c>
      <c r="E19980" s="45" t="s">
        <v>13567</v>
      </c>
      <c r="AF19980" s="326"/>
    </row>
    <row r="19981" spans="1:32" x14ac:dyDescent="0.25">
      <c r="A19981" s="44" t="s">
        <v>12885</v>
      </c>
      <c r="B19981" s="44" t="s">
        <v>18280</v>
      </c>
      <c r="C19981" s="45" t="s">
        <v>12886</v>
      </c>
      <c r="D19981" s="93" t="s">
        <v>3876</v>
      </c>
      <c r="E19981" s="359">
        <f>DATE(2028,11,13)</f>
        <v>47070</v>
      </c>
      <c r="F19981" s="93"/>
      <c r="G19981" s="93"/>
      <c r="H19981" s="93"/>
      <c r="I19981" s="99"/>
      <c r="J19981" s="99"/>
      <c r="K19981" s="99"/>
      <c r="L19981" s="99"/>
      <c r="M19981" s="99"/>
      <c r="N19981" s="99"/>
      <c r="O19981" s="99"/>
      <c r="P19981" s="99"/>
      <c r="Q19981" s="99"/>
      <c r="R19981" s="99"/>
      <c r="S19981" s="99"/>
      <c r="T19981" s="99"/>
      <c r="U19981" s="99"/>
      <c r="V19981" s="99"/>
      <c r="W19981" s="99"/>
      <c r="X19981" s="99"/>
      <c r="Y19981" s="99"/>
      <c r="Z19981" s="99"/>
      <c r="AF19981" s="326"/>
    </row>
    <row r="19982" spans="1:32" x14ac:dyDescent="0.25">
      <c r="A19982" s="44" t="s">
        <v>7644</v>
      </c>
      <c r="B19982" s="44" t="s">
        <v>2433</v>
      </c>
      <c r="C19982" s="45">
        <v>230105</v>
      </c>
      <c r="D19982" s="45" t="s">
        <v>12340</v>
      </c>
      <c r="E19982" s="45" t="s">
        <v>5580</v>
      </c>
      <c r="AF19982" s="326"/>
    </row>
    <row r="19983" spans="1:32" x14ac:dyDescent="0.25">
      <c r="A19983" s="44" t="s">
        <v>7644</v>
      </c>
      <c r="B19983" s="44" t="s">
        <v>18840</v>
      </c>
      <c r="C19983" s="45">
        <v>260202</v>
      </c>
      <c r="D19983" s="45" t="s">
        <v>12340</v>
      </c>
      <c r="E19983" s="45" t="s">
        <v>10021</v>
      </c>
      <c r="AF19983" s="326"/>
    </row>
    <row r="19984" spans="1:32" x14ac:dyDescent="0.25">
      <c r="A19984" s="44" t="s">
        <v>8049</v>
      </c>
      <c r="B19984" s="44" t="s">
        <v>4322</v>
      </c>
      <c r="C19984" s="45" t="s">
        <v>2834</v>
      </c>
      <c r="D19984" s="45" t="s">
        <v>12177</v>
      </c>
      <c r="E19984" s="45" t="s">
        <v>5471</v>
      </c>
      <c r="F19984" s="93"/>
      <c r="G19984" s="93"/>
      <c r="H19984" s="93"/>
      <c r="I19984" s="99"/>
      <c r="J19984" s="99"/>
      <c r="K19984" s="99"/>
      <c r="L19984" s="99"/>
      <c r="M19984" s="99"/>
      <c r="N19984" s="99"/>
      <c r="O19984" s="99"/>
      <c r="P19984" s="99"/>
      <c r="Q19984" s="99"/>
      <c r="R19984" s="99"/>
      <c r="S19984" s="99"/>
      <c r="T19984" s="99"/>
      <c r="U19984" s="99"/>
      <c r="V19984" s="99"/>
      <c r="W19984" s="99"/>
      <c r="X19984" s="99"/>
      <c r="Y19984" s="99"/>
      <c r="Z19984" s="99"/>
      <c r="AF19984" s="326"/>
    </row>
    <row r="19985" spans="1:32" x14ac:dyDescent="0.25">
      <c r="A19985" s="44" t="s">
        <v>8049</v>
      </c>
      <c r="B19985" s="44" t="s">
        <v>4322</v>
      </c>
      <c r="C19985" s="45" t="s">
        <v>2834</v>
      </c>
      <c r="D19985" s="45" t="s">
        <v>10697</v>
      </c>
      <c r="E19985" s="45" t="s">
        <v>5471</v>
      </c>
      <c r="F19985" s="93"/>
      <c r="G19985" s="93"/>
      <c r="H19985" s="93"/>
      <c r="I19985" s="99"/>
      <c r="J19985" s="99"/>
      <c r="K19985" s="99"/>
      <c r="L19985" s="44"/>
      <c r="M19985" s="99"/>
      <c r="N19985" s="99"/>
      <c r="O19985" s="99"/>
      <c r="P19985" s="99"/>
      <c r="Q19985" s="99"/>
      <c r="R19985" s="99"/>
      <c r="S19985" s="99"/>
      <c r="T19985" s="99"/>
      <c r="U19985" s="99"/>
      <c r="V19985" s="99"/>
      <c r="W19985" s="99"/>
      <c r="X19985" s="99"/>
      <c r="Y19985" s="99"/>
      <c r="Z19985" s="99"/>
      <c r="AF19985" s="326"/>
    </row>
    <row r="19986" spans="1:32" x14ac:dyDescent="0.25">
      <c r="A19986" s="44" t="s">
        <v>10439</v>
      </c>
      <c r="B19986" s="44" t="s">
        <v>20342</v>
      </c>
      <c r="C19986" s="45" t="s">
        <v>10493</v>
      </c>
      <c r="D19986" s="32" t="s">
        <v>12570</v>
      </c>
      <c r="E19986" s="46">
        <v>46387</v>
      </c>
      <c r="AF19986" s="326"/>
    </row>
    <row r="19987" spans="1:32" x14ac:dyDescent="0.25">
      <c r="A19987" s="44" t="s">
        <v>10439</v>
      </c>
      <c r="B19987" s="44" t="s">
        <v>7650</v>
      </c>
      <c r="C19987" s="45">
        <v>230504</v>
      </c>
      <c r="D19987" s="45" t="s">
        <v>12340</v>
      </c>
      <c r="E19987" s="45" t="s">
        <v>7651</v>
      </c>
      <c r="AF19987" s="326"/>
    </row>
    <row r="19988" spans="1:32" x14ac:dyDescent="0.3">
      <c r="A19988" s="372" t="s">
        <v>20601</v>
      </c>
      <c r="B19988" s="372" t="s">
        <v>7464</v>
      </c>
      <c r="C19988" s="125" t="s">
        <v>20618</v>
      </c>
      <c r="D19988" s="32" t="s">
        <v>20621</v>
      </c>
      <c r="E19988" s="125" t="s">
        <v>10032</v>
      </c>
      <c r="F19988" s="125" t="s">
        <v>1236</v>
      </c>
      <c r="G19988" s="125" t="s">
        <v>1237</v>
      </c>
      <c r="AF19988" s="326"/>
    </row>
    <row r="19989" spans="1:32" x14ac:dyDescent="0.25">
      <c r="A19989" s="44" t="s">
        <v>20004</v>
      </c>
      <c r="B19989" s="44" t="s">
        <v>5447</v>
      </c>
      <c r="C19989" s="45">
        <v>230807</v>
      </c>
      <c r="D19989" s="45" t="s">
        <v>12340</v>
      </c>
      <c r="E19989" s="45" t="s">
        <v>8966</v>
      </c>
      <c r="AF19989" s="326"/>
    </row>
    <row r="19990" spans="1:32" x14ac:dyDescent="0.25">
      <c r="A19990" s="44" t="s">
        <v>4571</v>
      </c>
      <c r="B19990" s="44" t="s">
        <v>210</v>
      </c>
      <c r="C19990" s="45">
        <v>241001</v>
      </c>
      <c r="D19990" s="45" t="s">
        <v>12340</v>
      </c>
      <c r="E19990" s="45" t="s">
        <v>5650</v>
      </c>
      <c r="AF19990" s="326"/>
    </row>
    <row r="19991" spans="1:32" x14ac:dyDescent="0.25">
      <c r="A19991" s="44" t="s">
        <v>15039</v>
      </c>
      <c r="B19991" s="44" t="s">
        <v>16481</v>
      </c>
      <c r="C19991" s="45" t="s">
        <v>15040</v>
      </c>
      <c r="D19991" s="93" t="s">
        <v>3876</v>
      </c>
      <c r="E19991" s="359">
        <f>DATE(2029,1,31)</f>
        <v>47149</v>
      </c>
      <c r="F19991" s="93"/>
      <c r="G19991" s="93"/>
      <c r="H19991" s="93"/>
      <c r="I19991" s="99"/>
      <c r="J19991" s="99"/>
      <c r="K19991" s="99"/>
      <c r="L19991" s="99"/>
      <c r="M19991" s="99"/>
      <c r="N19991" s="99"/>
      <c r="O19991" s="99"/>
      <c r="P19991" s="99"/>
      <c r="Q19991" s="99"/>
      <c r="R19991" s="99"/>
      <c r="S19991" s="99"/>
      <c r="T19991" s="99"/>
      <c r="U19991" s="99"/>
      <c r="V19991" s="99"/>
      <c r="W19991" s="99"/>
      <c r="X19991" s="99"/>
      <c r="Y19991" s="99"/>
      <c r="Z19991" s="99"/>
      <c r="AF19991" s="326"/>
    </row>
    <row r="19992" spans="1:32" x14ac:dyDescent="0.25">
      <c r="A19992" s="44" t="s">
        <v>8366</v>
      </c>
      <c r="B19992" s="44" t="s">
        <v>967</v>
      </c>
      <c r="C19992" s="45">
        <v>230601</v>
      </c>
      <c r="D19992" s="45" t="s">
        <v>12340</v>
      </c>
      <c r="E19992" s="45" t="s">
        <v>8383</v>
      </c>
      <c r="AF19992" s="326"/>
    </row>
    <row r="19993" spans="1:32" x14ac:dyDescent="0.3">
      <c r="A19993" s="372" t="s">
        <v>97</v>
      </c>
      <c r="B19993" s="372" t="s">
        <v>5059</v>
      </c>
      <c r="C19993" s="125" t="s">
        <v>17475</v>
      </c>
      <c r="D19993" s="32" t="s">
        <v>20621</v>
      </c>
      <c r="E19993" s="125" t="s">
        <v>5246</v>
      </c>
      <c r="F19993" s="125" t="s">
        <v>1236</v>
      </c>
      <c r="G19993" s="125" t="s">
        <v>1237</v>
      </c>
      <c r="AF19993" s="326"/>
    </row>
    <row r="19994" spans="1:32" x14ac:dyDescent="0.3">
      <c r="A19994" s="372" t="s">
        <v>20246</v>
      </c>
      <c r="B19994" s="372" t="s">
        <v>2383</v>
      </c>
      <c r="C19994" s="125" t="s">
        <v>20257</v>
      </c>
      <c r="D19994" s="32" t="s">
        <v>20621</v>
      </c>
      <c r="E19994" s="125" t="s">
        <v>8976</v>
      </c>
      <c r="F19994" s="125" t="s">
        <v>1236</v>
      </c>
      <c r="G19994" s="125" t="s">
        <v>1237</v>
      </c>
      <c r="AF19994" s="326"/>
    </row>
    <row r="19995" spans="1:32" x14ac:dyDescent="0.25">
      <c r="A19995" s="44" t="s">
        <v>8924</v>
      </c>
      <c r="B19995" s="44" t="s">
        <v>8925</v>
      </c>
      <c r="C19995" s="45" t="s">
        <v>8926</v>
      </c>
      <c r="D19995" s="45" t="s">
        <v>12177</v>
      </c>
      <c r="E19995" s="45" t="s">
        <v>4471</v>
      </c>
      <c r="F19995" s="93"/>
      <c r="G19995" s="93"/>
      <c r="H19995" s="93"/>
      <c r="I19995" s="99"/>
      <c r="J19995" s="99"/>
      <c r="K19995" s="99"/>
      <c r="L19995" s="99"/>
      <c r="M19995" s="99"/>
      <c r="N19995" s="99"/>
      <c r="O19995" s="99"/>
      <c r="P19995" s="99"/>
      <c r="Q19995" s="99"/>
      <c r="R19995" s="99"/>
      <c r="S19995" s="99"/>
      <c r="T19995" s="99"/>
      <c r="U19995" s="99"/>
      <c r="V19995" s="99"/>
      <c r="W19995" s="99"/>
      <c r="X19995" s="99"/>
      <c r="Y19995" s="99"/>
      <c r="Z19995" s="99"/>
      <c r="AF19995" s="326"/>
    </row>
    <row r="19996" spans="1:32" x14ac:dyDescent="0.25">
      <c r="A19996" s="44" t="s">
        <v>8924</v>
      </c>
      <c r="B19996" s="44" t="s">
        <v>8925</v>
      </c>
      <c r="C19996" s="45" t="s">
        <v>8926</v>
      </c>
      <c r="D19996" s="93" t="s">
        <v>18817</v>
      </c>
      <c r="E19996" s="45" t="s">
        <v>5235</v>
      </c>
      <c r="F19996" s="379"/>
      <c r="G19996" s="379"/>
      <c r="H19996" s="379"/>
      <c r="I19996" s="380"/>
      <c r="J19996" s="380"/>
      <c r="K19996" s="380"/>
      <c r="L19996" s="380"/>
      <c r="M19996" s="380"/>
      <c r="N19996" s="380"/>
      <c r="O19996" s="380"/>
      <c r="P19996" s="380"/>
      <c r="Q19996" s="380"/>
      <c r="R19996" s="380"/>
      <c r="S19996" s="380"/>
      <c r="T19996" s="380"/>
      <c r="U19996" s="380"/>
      <c r="V19996" s="380"/>
      <c r="W19996" s="380"/>
      <c r="X19996" s="380"/>
      <c r="Y19996" s="380"/>
      <c r="Z19996" s="380"/>
      <c r="AA19996" s="380"/>
      <c r="AF19996" s="326"/>
    </row>
    <row r="19997" spans="1:32" x14ac:dyDescent="0.25">
      <c r="A19997" s="44" t="s">
        <v>17899</v>
      </c>
      <c r="B19997" s="44" t="s">
        <v>20376</v>
      </c>
      <c r="C19997" s="45" t="s">
        <v>14616</v>
      </c>
      <c r="D19997" s="32" t="s">
        <v>12570</v>
      </c>
      <c r="E19997" s="46">
        <v>46507</v>
      </c>
      <c r="AF19997" s="326"/>
    </row>
    <row r="19998" spans="1:32" x14ac:dyDescent="0.25">
      <c r="A19998" s="44" t="s">
        <v>6870</v>
      </c>
      <c r="B19998" s="44" t="s">
        <v>1955</v>
      </c>
      <c r="C19998" s="45" t="s">
        <v>6871</v>
      </c>
      <c r="D19998" s="46" t="s">
        <v>13037</v>
      </c>
      <c r="E19998" s="46">
        <v>46404</v>
      </c>
      <c r="AF19998" s="326"/>
    </row>
    <row r="19999" spans="1:32" x14ac:dyDescent="0.25">
      <c r="A19999" s="44" t="s">
        <v>6870</v>
      </c>
      <c r="B19999" s="44" t="s">
        <v>1955</v>
      </c>
      <c r="C19999" s="45" t="s">
        <v>6871</v>
      </c>
      <c r="D19999" s="46" t="s">
        <v>13037</v>
      </c>
      <c r="E19999" s="46">
        <v>46404</v>
      </c>
      <c r="AF19999" s="326"/>
    </row>
    <row r="20000" spans="1:32" x14ac:dyDescent="0.25">
      <c r="A20000" s="44" t="s">
        <v>6870</v>
      </c>
      <c r="B20000" s="44" t="s">
        <v>1955</v>
      </c>
      <c r="C20000" s="45" t="s">
        <v>6871</v>
      </c>
      <c r="D20000" s="46" t="s">
        <v>13037</v>
      </c>
      <c r="E20000" s="46">
        <v>46404</v>
      </c>
      <c r="AF20000" s="326"/>
    </row>
    <row r="20001" spans="1:32" x14ac:dyDescent="0.25">
      <c r="A20001" s="44" t="s">
        <v>6870</v>
      </c>
      <c r="B20001" s="44" t="s">
        <v>1955</v>
      </c>
      <c r="C20001" s="45" t="s">
        <v>6871</v>
      </c>
      <c r="D20001" s="46" t="s">
        <v>13037</v>
      </c>
      <c r="E20001" s="46">
        <v>46404</v>
      </c>
      <c r="AF20001" s="326"/>
    </row>
    <row r="20002" spans="1:32" x14ac:dyDescent="0.25">
      <c r="A20002" s="44" t="s">
        <v>6870</v>
      </c>
      <c r="B20002" s="44" t="s">
        <v>1955</v>
      </c>
      <c r="C20002" s="45" t="s">
        <v>6871</v>
      </c>
      <c r="D20002" s="46" t="s">
        <v>13037</v>
      </c>
      <c r="E20002" s="46">
        <v>46404</v>
      </c>
      <c r="AF20002" s="326"/>
    </row>
    <row r="20003" spans="1:32" x14ac:dyDescent="0.25">
      <c r="A20003" s="44" t="s">
        <v>6870</v>
      </c>
      <c r="B20003" s="44" t="s">
        <v>1955</v>
      </c>
      <c r="C20003" s="45" t="s">
        <v>6871</v>
      </c>
      <c r="D20003" s="46" t="s">
        <v>13037</v>
      </c>
      <c r="E20003" s="46">
        <v>46404</v>
      </c>
      <c r="AF20003" s="326"/>
    </row>
    <row r="20004" spans="1:32" x14ac:dyDescent="0.25">
      <c r="A20004" s="44" t="s">
        <v>6870</v>
      </c>
      <c r="B20004" s="44" t="s">
        <v>1955</v>
      </c>
      <c r="C20004" s="45" t="s">
        <v>6871</v>
      </c>
      <c r="D20004" s="46" t="s">
        <v>13037</v>
      </c>
      <c r="E20004" s="46">
        <v>46404</v>
      </c>
      <c r="AF20004" s="326"/>
    </row>
    <row r="20005" spans="1:32" x14ac:dyDescent="0.25">
      <c r="A20005" s="44" t="s">
        <v>6870</v>
      </c>
      <c r="B20005" s="44" t="s">
        <v>1955</v>
      </c>
      <c r="C20005" s="45" t="s">
        <v>6871</v>
      </c>
      <c r="D20005" s="46" t="s">
        <v>13037</v>
      </c>
      <c r="E20005" s="46">
        <v>46404</v>
      </c>
      <c r="AF20005" s="326"/>
    </row>
    <row r="20006" spans="1:32" x14ac:dyDescent="0.25">
      <c r="A20006" s="368" t="s">
        <v>955</v>
      </c>
      <c r="B20006" s="256" t="s">
        <v>9164</v>
      </c>
      <c r="C20006" s="53" t="s">
        <v>9301</v>
      </c>
      <c r="D20006" s="93" t="s">
        <v>5891</v>
      </c>
      <c r="E20006" s="257">
        <v>47104</v>
      </c>
      <c r="F20006" s="93"/>
      <c r="G20006" s="93"/>
      <c r="H20006" s="93"/>
      <c r="I20006" s="99"/>
      <c r="J20006" s="99"/>
      <c r="K20006" s="99"/>
      <c r="L20006" s="99"/>
      <c r="M20006" s="99"/>
      <c r="N20006" s="99"/>
      <c r="O20006" s="99"/>
      <c r="P20006" s="99"/>
      <c r="Q20006" s="99"/>
      <c r="R20006" s="99"/>
      <c r="S20006" s="99"/>
      <c r="T20006" s="99"/>
      <c r="U20006" s="99"/>
      <c r="V20006" s="99"/>
      <c r="W20006" s="99"/>
      <c r="X20006" s="99"/>
      <c r="Y20006" s="99"/>
      <c r="Z20006" s="99"/>
      <c r="AF20006" s="326"/>
    </row>
    <row r="20007" spans="1:32" x14ac:dyDescent="0.3">
      <c r="A20007" s="372" t="s">
        <v>20247</v>
      </c>
      <c r="B20007" s="372" t="s">
        <v>16728</v>
      </c>
      <c r="C20007" s="125" t="s">
        <v>16729</v>
      </c>
      <c r="D20007" s="32" t="s">
        <v>20621</v>
      </c>
      <c r="E20007" s="125" t="s">
        <v>12895</v>
      </c>
      <c r="F20007" s="125" t="s">
        <v>1236</v>
      </c>
      <c r="G20007" s="125" t="s">
        <v>1237</v>
      </c>
      <c r="AF20007" s="326"/>
    </row>
    <row r="20008" spans="1:32" x14ac:dyDescent="0.3">
      <c r="A20008" s="372" t="s">
        <v>20247</v>
      </c>
      <c r="B20008" s="372" t="s">
        <v>1214</v>
      </c>
      <c r="C20008" s="125" t="s">
        <v>18610</v>
      </c>
      <c r="D20008" s="32" t="s">
        <v>20621</v>
      </c>
      <c r="E20008" s="125" t="s">
        <v>8976</v>
      </c>
      <c r="F20008" s="125" t="s">
        <v>1236</v>
      </c>
      <c r="G20008" s="125" t="s">
        <v>1237</v>
      </c>
      <c r="AF20008" s="326"/>
    </row>
    <row r="20009" spans="1:32" x14ac:dyDescent="0.25">
      <c r="A20009" s="44" t="s">
        <v>18649</v>
      </c>
      <c r="B20009" s="44" t="s">
        <v>12161</v>
      </c>
      <c r="C20009" s="45" t="s">
        <v>12162</v>
      </c>
      <c r="D20009" s="93" t="s">
        <v>18817</v>
      </c>
      <c r="E20009" s="45" t="s">
        <v>11298</v>
      </c>
      <c r="F20009" s="379"/>
      <c r="G20009" s="379"/>
      <c r="H20009" s="379"/>
      <c r="I20009" s="380"/>
      <c r="J20009" s="380"/>
      <c r="K20009" s="380"/>
      <c r="L20009" s="380"/>
      <c r="M20009" s="380"/>
      <c r="N20009" s="380"/>
      <c r="O20009" s="380"/>
      <c r="P20009" s="380"/>
      <c r="Q20009" s="380"/>
      <c r="R20009" s="380"/>
      <c r="S20009" s="380"/>
      <c r="T20009" s="380"/>
      <c r="U20009" s="380"/>
      <c r="V20009" s="380"/>
      <c r="W20009" s="380"/>
      <c r="X20009" s="380"/>
      <c r="Y20009" s="380"/>
      <c r="Z20009" s="380"/>
      <c r="AA20009" s="380"/>
      <c r="AF20009" s="326"/>
    </row>
    <row r="20010" spans="1:32" x14ac:dyDescent="0.25">
      <c r="A20010" s="44" t="s">
        <v>12160</v>
      </c>
      <c r="B20010" s="44" t="s">
        <v>12161</v>
      </c>
      <c r="C20010" s="45" t="s">
        <v>12162</v>
      </c>
      <c r="D20010" s="45" t="s">
        <v>12177</v>
      </c>
      <c r="E20010" s="45" t="s">
        <v>11298</v>
      </c>
      <c r="F20010" s="93"/>
      <c r="G20010" s="93"/>
      <c r="H20010" s="93"/>
      <c r="I20010" s="99"/>
      <c r="J20010" s="99"/>
      <c r="K20010" s="99"/>
      <c r="L20010" s="99"/>
      <c r="M20010" s="99"/>
      <c r="N20010" s="99"/>
      <c r="O20010" s="99"/>
      <c r="P20010" s="99"/>
      <c r="Q20010" s="99"/>
      <c r="R20010" s="99"/>
      <c r="S20010" s="99"/>
      <c r="T20010" s="99"/>
      <c r="U20010" s="99"/>
      <c r="V20010" s="99"/>
      <c r="W20010" s="99"/>
      <c r="X20010" s="99"/>
      <c r="Y20010" s="99"/>
      <c r="Z20010" s="99"/>
      <c r="AF20010" s="326"/>
    </row>
    <row r="20011" spans="1:32" x14ac:dyDescent="0.25">
      <c r="A20011" s="44" t="s">
        <v>13020</v>
      </c>
      <c r="B20011" s="44" t="s">
        <v>210</v>
      </c>
      <c r="C20011" s="45">
        <v>241001</v>
      </c>
      <c r="D20011" s="45" t="s">
        <v>12340</v>
      </c>
      <c r="E20011" s="45" t="s">
        <v>5650</v>
      </c>
      <c r="AF20011" s="326"/>
    </row>
    <row r="20012" spans="1:32" x14ac:dyDescent="0.25">
      <c r="A20012" s="44" t="s">
        <v>13020</v>
      </c>
      <c r="B20012" s="44" t="s">
        <v>5639</v>
      </c>
      <c r="C20012" s="45">
        <v>26010401</v>
      </c>
      <c r="D20012" s="45" t="s">
        <v>12340</v>
      </c>
      <c r="E20012" s="45" t="s">
        <v>18836</v>
      </c>
      <c r="AF20012" s="326"/>
    </row>
    <row r="20013" spans="1:32" x14ac:dyDescent="0.25">
      <c r="A20013" s="44" t="s">
        <v>13020</v>
      </c>
      <c r="B20013" s="44" t="s">
        <v>3298</v>
      </c>
      <c r="C20013" s="45">
        <v>26010402</v>
      </c>
      <c r="D20013" s="45" t="s">
        <v>12340</v>
      </c>
      <c r="E20013" s="45" t="s">
        <v>18836</v>
      </c>
      <c r="AF20013" s="326"/>
    </row>
    <row r="20014" spans="1:32" x14ac:dyDescent="0.25">
      <c r="A20014" s="44" t="s">
        <v>18281</v>
      </c>
      <c r="B20014" s="44" t="s">
        <v>18282</v>
      </c>
      <c r="C20014" s="45" t="s">
        <v>18519</v>
      </c>
      <c r="D20014" s="93" t="s">
        <v>3876</v>
      </c>
      <c r="E20014" s="359">
        <f>DATE(2029,12,8)</f>
        <v>47460</v>
      </c>
      <c r="F20014" s="93"/>
      <c r="G20014" s="93"/>
      <c r="H20014" s="93"/>
      <c r="I20014" s="99"/>
      <c r="J20014" s="99"/>
      <c r="K20014" s="99"/>
      <c r="L20014" s="99"/>
      <c r="M20014" s="99"/>
      <c r="N20014" s="99"/>
      <c r="O20014" s="99"/>
      <c r="P20014" s="99"/>
      <c r="Q20014" s="99"/>
      <c r="R20014" s="99"/>
      <c r="S20014" s="99"/>
      <c r="T20014" s="99"/>
      <c r="U20014" s="99"/>
      <c r="V20014" s="99"/>
      <c r="W20014" s="99"/>
      <c r="X20014" s="99"/>
      <c r="Y20014" s="99"/>
      <c r="Z20014" s="99"/>
      <c r="AF20014" s="326"/>
    </row>
    <row r="20015" spans="1:32" x14ac:dyDescent="0.25">
      <c r="A20015" s="44" t="s">
        <v>13543</v>
      </c>
      <c r="B20015" s="44" t="s">
        <v>13434</v>
      </c>
      <c r="C20015" s="45">
        <v>40.25</v>
      </c>
      <c r="D20015" s="45" t="s">
        <v>13565</v>
      </c>
      <c r="E20015" s="46">
        <v>47514</v>
      </c>
      <c r="F20015" s="45" t="s">
        <v>1384</v>
      </c>
      <c r="G20015" s="93"/>
      <c r="H20015" s="93"/>
      <c r="I20015" s="99"/>
      <c r="J20015" s="99"/>
      <c r="K20015" s="99"/>
      <c r="L20015" s="99"/>
      <c r="M20015" s="99"/>
      <c r="N20015" s="99"/>
      <c r="O20015" s="99"/>
      <c r="P20015" s="99"/>
      <c r="Q20015" s="99"/>
      <c r="R20015" s="99"/>
      <c r="S20015" s="99"/>
      <c r="T20015" s="99"/>
      <c r="U20015" s="99"/>
      <c r="V20015" s="99"/>
      <c r="W20015" s="99"/>
      <c r="X20015" s="99"/>
      <c r="Y20015" s="99"/>
      <c r="Z20015" s="99"/>
      <c r="AF20015" s="326"/>
    </row>
    <row r="20016" spans="1:32" x14ac:dyDescent="0.25">
      <c r="A20016" s="44" t="s">
        <v>13543</v>
      </c>
      <c r="B20016" s="44" t="s">
        <v>210</v>
      </c>
      <c r="C20016" s="45">
        <v>241001</v>
      </c>
      <c r="D20016" s="45" t="s">
        <v>12340</v>
      </c>
      <c r="E20016" s="45" t="s">
        <v>5650</v>
      </c>
      <c r="AF20016" s="326"/>
    </row>
    <row r="20017" spans="1:32" x14ac:dyDescent="0.3">
      <c r="A20017" s="372" t="s">
        <v>20248</v>
      </c>
      <c r="B20017" s="372" t="s">
        <v>2383</v>
      </c>
      <c r="C20017" s="125" t="s">
        <v>20257</v>
      </c>
      <c r="D20017" s="32" t="s">
        <v>20621</v>
      </c>
      <c r="E20017" s="125" t="s">
        <v>8976</v>
      </c>
      <c r="F20017" s="125" t="s">
        <v>1236</v>
      </c>
      <c r="G20017" s="125" t="s">
        <v>1237</v>
      </c>
      <c r="AF20017" s="326"/>
    </row>
    <row r="20018" spans="1:32" x14ac:dyDescent="0.25">
      <c r="A20018" s="44" t="s">
        <v>9133</v>
      </c>
      <c r="B20018" s="44" t="s">
        <v>3160</v>
      </c>
      <c r="C20018" s="45">
        <v>230901</v>
      </c>
      <c r="D20018" s="45" t="s">
        <v>12340</v>
      </c>
      <c r="E20018" s="45" t="s">
        <v>8524</v>
      </c>
      <c r="AF20018" s="326"/>
    </row>
    <row r="20019" spans="1:32" x14ac:dyDescent="0.25">
      <c r="A20019" s="44" t="s">
        <v>9134</v>
      </c>
      <c r="B20019" s="44" t="s">
        <v>977</v>
      </c>
      <c r="C20019" s="45">
        <v>230805</v>
      </c>
      <c r="D20019" s="45" t="s">
        <v>12340</v>
      </c>
      <c r="E20019" s="45" t="s">
        <v>4380</v>
      </c>
      <c r="AF20019" s="326"/>
    </row>
    <row r="20020" spans="1:32" x14ac:dyDescent="0.25">
      <c r="A20020" s="44" t="s">
        <v>7107</v>
      </c>
      <c r="B20020" s="44" t="s">
        <v>3298</v>
      </c>
      <c r="C20020" s="45">
        <v>23010402</v>
      </c>
      <c r="D20020" s="45" t="s">
        <v>12340</v>
      </c>
      <c r="E20020" s="45" t="s">
        <v>5640</v>
      </c>
      <c r="AF20020" s="326"/>
    </row>
    <row r="20021" spans="1:32" x14ac:dyDescent="0.25">
      <c r="A20021" s="44" t="s">
        <v>20005</v>
      </c>
      <c r="B20021" s="44" t="s">
        <v>18840</v>
      </c>
      <c r="C20021" s="45">
        <v>260202</v>
      </c>
      <c r="D20021" s="45" t="s">
        <v>12340</v>
      </c>
      <c r="E20021" s="45" t="s">
        <v>10021</v>
      </c>
      <c r="AF20021" s="326"/>
    </row>
    <row r="20022" spans="1:32" x14ac:dyDescent="0.25">
      <c r="A20022" s="44" t="s">
        <v>20006</v>
      </c>
      <c r="B20022" s="44" t="s">
        <v>973</v>
      </c>
      <c r="C20022" s="45">
        <v>260101</v>
      </c>
      <c r="D20022" s="45" t="s">
        <v>12340</v>
      </c>
      <c r="E20022" s="45" t="s">
        <v>8976</v>
      </c>
      <c r="AF20022" s="326"/>
    </row>
    <row r="20023" spans="1:32" x14ac:dyDescent="0.3">
      <c r="A20023" s="372" t="s">
        <v>12545</v>
      </c>
      <c r="B20023" s="372" t="s">
        <v>13880</v>
      </c>
      <c r="C20023" s="125" t="s">
        <v>13881</v>
      </c>
      <c r="D20023" s="32" t="s">
        <v>20621</v>
      </c>
      <c r="E20023" s="125" t="s">
        <v>5650</v>
      </c>
      <c r="F20023" s="125" t="s">
        <v>1236</v>
      </c>
      <c r="G20023" s="125" t="s">
        <v>1237</v>
      </c>
      <c r="AF20023" s="326"/>
    </row>
    <row r="20024" spans="1:32" x14ac:dyDescent="0.3">
      <c r="A20024" s="372" t="s">
        <v>17587</v>
      </c>
      <c r="B20024" s="372" t="s">
        <v>4057</v>
      </c>
      <c r="C20024" s="125" t="s">
        <v>11933</v>
      </c>
      <c r="D20024" s="32" t="s">
        <v>20621</v>
      </c>
      <c r="E20024" s="125" t="s">
        <v>5311</v>
      </c>
      <c r="F20024" s="125" t="s">
        <v>1236</v>
      </c>
      <c r="G20024" s="125" t="s">
        <v>1237</v>
      </c>
      <c r="AF20024" s="326"/>
    </row>
    <row r="20025" spans="1:32" x14ac:dyDescent="0.3">
      <c r="A20025" s="372" t="s">
        <v>17587</v>
      </c>
      <c r="B20025" s="372" t="s">
        <v>5067</v>
      </c>
      <c r="C20025" s="125" t="s">
        <v>17482</v>
      </c>
      <c r="D20025" s="32" t="s">
        <v>20621</v>
      </c>
      <c r="E20025" s="125" t="s">
        <v>5246</v>
      </c>
      <c r="F20025" s="125" t="s">
        <v>1236</v>
      </c>
      <c r="G20025" s="125" t="s">
        <v>1237</v>
      </c>
      <c r="AF20025" s="326"/>
    </row>
    <row r="20026" spans="1:32" x14ac:dyDescent="0.3">
      <c r="A20026" s="372" t="s">
        <v>17587</v>
      </c>
      <c r="B20026" s="372" t="s">
        <v>5061</v>
      </c>
      <c r="C20026" s="125" t="s">
        <v>17483</v>
      </c>
      <c r="D20026" s="32" t="s">
        <v>20621</v>
      </c>
      <c r="E20026" s="125" t="s">
        <v>5246</v>
      </c>
      <c r="F20026" s="125" t="s">
        <v>1236</v>
      </c>
      <c r="G20026" s="125" t="s">
        <v>1237</v>
      </c>
      <c r="AF20026" s="326"/>
    </row>
    <row r="20027" spans="1:32" x14ac:dyDescent="0.3">
      <c r="A20027" s="372" t="s">
        <v>17588</v>
      </c>
      <c r="B20027" s="372" t="s">
        <v>5061</v>
      </c>
      <c r="C20027" s="125" t="s">
        <v>17483</v>
      </c>
      <c r="D20027" s="32" t="s">
        <v>20621</v>
      </c>
      <c r="E20027" s="125" t="s">
        <v>5246</v>
      </c>
      <c r="F20027" s="125" t="s">
        <v>1236</v>
      </c>
      <c r="G20027" s="125" t="s">
        <v>1237</v>
      </c>
      <c r="AF20027" s="326"/>
    </row>
    <row r="20028" spans="1:32" x14ac:dyDescent="0.25">
      <c r="A20028" s="44" t="s">
        <v>7347</v>
      </c>
      <c r="B20028" s="44" t="s">
        <v>20364</v>
      </c>
      <c r="C20028" s="45" t="s">
        <v>7329</v>
      </c>
      <c r="D20028" s="32" t="s">
        <v>12570</v>
      </c>
      <c r="E20028" s="46">
        <v>46507</v>
      </c>
      <c r="AF20028" s="326"/>
    </row>
    <row r="20029" spans="1:32" x14ac:dyDescent="0.3">
      <c r="A20029" s="385" t="s">
        <v>6</v>
      </c>
      <c r="B20029" s="385" t="s">
        <v>1339</v>
      </c>
      <c r="C20029" s="387">
        <v>24027</v>
      </c>
      <c r="D20029" s="93" t="s">
        <v>5007</v>
      </c>
      <c r="E20029" s="388">
        <v>46507</v>
      </c>
      <c r="AF20029" s="326"/>
    </row>
    <row r="20030" spans="1:32" x14ac:dyDescent="0.25">
      <c r="A20030" s="44" t="s">
        <v>6</v>
      </c>
      <c r="B20030" s="44" t="s">
        <v>13169</v>
      </c>
      <c r="C20030" s="45">
        <v>19.25</v>
      </c>
      <c r="D20030" s="45" t="s">
        <v>13565</v>
      </c>
      <c r="E20030" s="46">
        <v>47664</v>
      </c>
      <c r="F20030" s="45"/>
      <c r="G20030" s="93"/>
      <c r="H20030" s="93"/>
      <c r="I20030" s="99"/>
      <c r="J20030" s="99"/>
      <c r="K20030" s="99"/>
      <c r="L20030" s="99"/>
      <c r="M20030" s="99"/>
      <c r="N20030" s="99"/>
      <c r="O20030" s="99"/>
      <c r="P20030" s="99"/>
      <c r="Q20030" s="99"/>
      <c r="R20030" s="99"/>
      <c r="S20030" s="99"/>
      <c r="T20030" s="99"/>
      <c r="U20030" s="99"/>
      <c r="V20030" s="99"/>
      <c r="W20030" s="99"/>
      <c r="X20030" s="99"/>
      <c r="Y20030" s="99"/>
      <c r="Z20030" s="99"/>
      <c r="AF20030" s="326"/>
    </row>
    <row r="20031" spans="1:32" x14ac:dyDescent="0.25">
      <c r="A20031" s="44" t="s">
        <v>6</v>
      </c>
      <c r="B20031" s="44" t="s">
        <v>14635</v>
      </c>
      <c r="C20031" s="45">
        <v>28.25</v>
      </c>
      <c r="D20031" s="45" t="s">
        <v>13565</v>
      </c>
      <c r="E20031" s="46">
        <v>47664</v>
      </c>
      <c r="F20031" s="45"/>
      <c r="G20031" s="93"/>
      <c r="H20031" s="93"/>
      <c r="I20031" s="99"/>
      <c r="J20031" s="99"/>
      <c r="K20031" s="99"/>
      <c r="L20031" s="99"/>
      <c r="M20031" s="99"/>
      <c r="N20031" s="99"/>
      <c r="O20031" s="99"/>
      <c r="P20031" s="99"/>
      <c r="Q20031" s="99"/>
      <c r="R20031" s="99"/>
      <c r="S20031" s="99"/>
      <c r="T20031" s="99"/>
      <c r="U20031" s="99"/>
      <c r="V20031" s="99"/>
      <c r="W20031" s="99"/>
      <c r="X20031" s="99"/>
      <c r="Y20031" s="99"/>
      <c r="Z20031" s="99"/>
      <c r="AF20031" s="326"/>
    </row>
    <row r="20032" spans="1:32" x14ac:dyDescent="0.3">
      <c r="A20032" s="99" t="s">
        <v>6</v>
      </c>
      <c r="B20032" s="92" t="s">
        <v>16744</v>
      </c>
      <c r="C20032" s="93" t="s">
        <v>16745</v>
      </c>
      <c r="D20032" s="93" t="s">
        <v>1250</v>
      </c>
      <c r="E20032" s="94">
        <v>46316</v>
      </c>
      <c r="F20032" s="93"/>
      <c r="G20032" s="93"/>
      <c r="H20032" s="93"/>
      <c r="I20032" s="99"/>
      <c r="J20032" s="99"/>
      <c r="K20032" s="99"/>
      <c r="L20032" s="99"/>
      <c r="M20032" s="99"/>
      <c r="N20032" s="99"/>
      <c r="O20032" s="99"/>
      <c r="P20032" s="99"/>
      <c r="Q20032" s="99"/>
      <c r="R20032" s="99"/>
      <c r="S20032" s="99"/>
      <c r="T20032" s="99"/>
      <c r="U20032" s="99"/>
      <c r="V20032" s="99"/>
      <c r="W20032" s="99"/>
      <c r="X20032" s="99"/>
      <c r="Y20032" s="99"/>
      <c r="Z20032" s="99"/>
      <c r="AA20032" s="380"/>
      <c r="AF20032" s="326"/>
    </row>
    <row r="20033" spans="1:32" x14ac:dyDescent="0.25">
      <c r="A20033" s="99" t="s">
        <v>2872</v>
      </c>
      <c r="B20033" s="111" t="s">
        <v>1216</v>
      </c>
      <c r="C20033" s="56" t="s">
        <v>2854</v>
      </c>
      <c r="D20033" s="146" t="s">
        <v>2279</v>
      </c>
      <c r="E20033" s="69">
        <v>45227</v>
      </c>
      <c r="F20033" s="93"/>
      <c r="G20033" s="93"/>
      <c r="H20033" s="93"/>
      <c r="I20033" s="99"/>
      <c r="J20033" s="99"/>
      <c r="K20033" s="99"/>
      <c r="L20033" s="44"/>
      <c r="M20033" s="99"/>
      <c r="N20033" s="99"/>
      <c r="O20033" s="99"/>
      <c r="P20033" s="99"/>
      <c r="Q20033" s="99"/>
      <c r="R20033" s="99"/>
      <c r="S20033" s="99"/>
      <c r="T20033" s="99"/>
      <c r="U20033" s="99"/>
      <c r="V20033" s="99"/>
      <c r="W20033" s="99"/>
      <c r="X20033" s="99"/>
      <c r="Y20033" s="99"/>
      <c r="Z20033" s="99"/>
      <c r="AF20033" s="326"/>
    </row>
    <row r="20034" spans="1:32" x14ac:dyDescent="0.25">
      <c r="A20034" s="44" t="s">
        <v>2311</v>
      </c>
      <c r="B20034" s="44" t="s">
        <v>12145</v>
      </c>
      <c r="C20034" s="45" t="s">
        <v>12146</v>
      </c>
      <c r="D20034" s="45" t="s">
        <v>12177</v>
      </c>
      <c r="E20034" s="45" t="s">
        <v>5311</v>
      </c>
      <c r="F20034" s="93"/>
      <c r="G20034" s="93"/>
      <c r="H20034" s="93"/>
      <c r="I20034" s="99"/>
      <c r="J20034" s="99"/>
      <c r="K20034" s="99"/>
      <c r="L20034" s="99"/>
      <c r="M20034" s="99"/>
      <c r="N20034" s="99"/>
      <c r="O20034" s="99"/>
      <c r="P20034" s="99"/>
      <c r="Q20034" s="99"/>
      <c r="R20034" s="99"/>
      <c r="S20034" s="99"/>
      <c r="T20034" s="99"/>
      <c r="U20034" s="99"/>
      <c r="V20034" s="99"/>
      <c r="W20034" s="99"/>
      <c r="X20034" s="99"/>
      <c r="Y20034" s="99"/>
      <c r="Z20034" s="99"/>
      <c r="AF20034" s="326"/>
    </row>
    <row r="20035" spans="1:32" x14ac:dyDescent="0.25">
      <c r="A20035" s="44" t="s">
        <v>2311</v>
      </c>
      <c r="B20035" s="44" t="s">
        <v>12145</v>
      </c>
      <c r="C20035" s="45" t="s">
        <v>12146</v>
      </c>
      <c r="D20035" s="93" t="s">
        <v>18817</v>
      </c>
      <c r="E20035" s="45" t="s">
        <v>5311</v>
      </c>
      <c r="F20035" s="379"/>
      <c r="G20035" s="379"/>
      <c r="H20035" s="379"/>
      <c r="I20035" s="380"/>
      <c r="J20035" s="380"/>
      <c r="K20035" s="380"/>
      <c r="L20035" s="380"/>
      <c r="M20035" s="380"/>
      <c r="N20035" s="380"/>
      <c r="O20035" s="380"/>
      <c r="P20035" s="380"/>
      <c r="Q20035" s="380"/>
      <c r="R20035" s="380"/>
      <c r="S20035" s="380"/>
      <c r="T20035" s="380"/>
      <c r="U20035" s="380"/>
      <c r="V20035" s="380"/>
      <c r="W20035" s="380"/>
      <c r="X20035" s="380"/>
      <c r="Y20035" s="380"/>
      <c r="Z20035" s="380"/>
      <c r="AA20035" s="380"/>
      <c r="AF20035" s="326"/>
    </row>
    <row r="20036" spans="1:32" x14ac:dyDescent="0.25">
      <c r="A20036" s="44" t="s">
        <v>11811</v>
      </c>
      <c r="B20036" s="44" t="s">
        <v>11313</v>
      </c>
      <c r="C20036" s="45">
        <v>240302</v>
      </c>
      <c r="D20036" s="45" t="s">
        <v>12340</v>
      </c>
      <c r="E20036" s="45" t="s">
        <v>2686</v>
      </c>
      <c r="AF20036" s="326"/>
    </row>
    <row r="20037" spans="1:32" x14ac:dyDescent="0.3">
      <c r="A20037" s="372" t="s">
        <v>2810</v>
      </c>
      <c r="B20037" s="372" t="s">
        <v>2787</v>
      </c>
      <c r="C20037" s="125" t="s">
        <v>8393</v>
      </c>
      <c r="D20037" s="32" t="s">
        <v>20621</v>
      </c>
      <c r="E20037" s="125" t="s">
        <v>4471</v>
      </c>
      <c r="F20037" s="125" t="s">
        <v>1236</v>
      </c>
      <c r="G20037" s="125" t="s">
        <v>1237</v>
      </c>
      <c r="AF20037" s="326"/>
    </row>
    <row r="20038" spans="1:32" x14ac:dyDescent="0.25">
      <c r="A20038" s="44" t="s">
        <v>3023</v>
      </c>
      <c r="B20038" s="44" t="s">
        <v>2371</v>
      </c>
      <c r="C20038" s="45" t="s">
        <v>5191</v>
      </c>
      <c r="D20038" s="46" t="s">
        <v>13037</v>
      </c>
      <c r="E20038" s="46">
        <v>46524</v>
      </c>
      <c r="AF20038" s="326"/>
    </row>
    <row r="20039" spans="1:32" x14ac:dyDescent="0.3">
      <c r="A20039" s="372" t="s">
        <v>2264</v>
      </c>
      <c r="B20039" s="372" t="s">
        <v>5068</v>
      </c>
      <c r="C20039" s="125" t="s">
        <v>17595</v>
      </c>
      <c r="D20039" s="32" t="s">
        <v>20621</v>
      </c>
      <c r="E20039" s="125" t="s">
        <v>5246</v>
      </c>
      <c r="F20039" s="125" t="s">
        <v>1236</v>
      </c>
      <c r="G20039" s="125" t="s">
        <v>1237</v>
      </c>
      <c r="AF20039" s="326"/>
    </row>
    <row r="20040" spans="1:32" x14ac:dyDescent="0.3">
      <c r="A20040" s="385" t="s">
        <v>18632</v>
      </c>
      <c r="B20040" s="385" t="s">
        <v>1339</v>
      </c>
      <c r="C20040" s="387" t="s">
        <v>18636</v>
      </c>
      <c r="D20040" s="93" t="s">
        <v>5007</v>
      </c>
      <c r="E20040" s="388">
        <v>46507</v>
      </c>
      <c r="AF20040" s="326"/>
    </row>
    <row r="20041" spans="1:32" x14ac:dyDescent="0.25">
      <c r="A20041" s="44" t="s">
        <v>9802</v>
      </c>
      <c r="B20041" s="44" t="s">
        <v>15961</v>
      </c>
      <c r="C20041" s="45" t="s">
        <v>15041</v>
      </c>
      <c r="D20041" s="93" t="s">
        <v>3876</v>
      </c>
      <c r="E20041" s="359">
        <f>DATE(2029,5,19)</f>
        <v>47257</v>
      </c>
      <c r="F20041" s="93"/>
      <c r="G20041" s="93"/>
      <c r="H20041" s="93"/>
      <c r="I20041" s="99"/>
      <c r="J20041" s="99"/>
      <c r="K20041" s="99"/>
      <c r="L20041" s="99"/>
      <c r="M20041" s="99"/>
      <c r="N20041" s="99"/>
      <c r="O20041" s="99"/>
      <c r="P20041" s="99"/>
      <c r="Q20041" s="99"/>
      <c r="R20041" s="99"/>
      <c r="S20041" s="99"/>
      <c r="T20041" s="99"/>
      <c r="U20041" s="99"/>
      <c r="V20041" s="99"/>
      <c r="W20041" s="99"/>
      <c r="X20041" s="99"/>
      <c r="Y20041" s="99"/>
      <c r="Z20041" s="99"/>
      <c r="AF20041" s="326"/>
    </row>
    <row r="20042" spans="1:32" x14ac:dyDescent="0.25">
      <c r="A20042" s="44" t="s">
        <v>17895</v>
      </c>
      <c r="B20042" s="44" t="s">
        <v>20360</v>
      </c>
      <c r="C20042" s="45" t="s">
        <v>17893</v>
      </c>
      <c r="D20042" s="32" t="s">
        <v>12570</v>
      </c>
      <c r="E20042" s="46">
        <v>46477</v>
      </c>
      <c r="AF20042" s="326"/>
    </row>
    <row r="20043" spans="1:32" x14ac:dyDescent="0.25">
      <c r="A20043" s="44" t="s">
        <v>17895</v>
      </c>
      <c r="B20043" s="44" t="s">
        <v>5639</v>
      </c>
      <c r="C20043" s="45">
        <v>26010401</v>
      </c>
      <c r="D20043" s="45" t="s">
        <v>12340</v>
      </c>
      <c r="E20043" s="45" t="s">
        <v>18836</v>
      </c>
      <c r="AF20043" s="326"/>
    </row>
    <row r="20044" spans="1:32" x14ac:dyDescent="0.3">
      <c r="A20044" s="372" t="s">
        <v>20249</v>
      </c>
      <c r="B20044" s="372" t="s">
        <v>1230</v>
      </c>
      <c r="C20044" s="125" t="s">
        <v>20258</v>
      </c>
      <c r="D20044" s="32" t="s">
        <v>20621</v>
      </c>
      <c r="E20044" s="125" t="s">
        <v>8976</v>
      </c>
      <c r="F20044" s="125" t="s">
        <v>1237</v>
      </c>
      <c r="G20044" s="125" t="s">
        <v>1237</v>
      </c>
      <c r="AF20044" s="326"/>
    </row>
    <row r="20045" spans="1:32" x14ac:dyDescent="0.25">
      <c r="A20045" s="44" t="s">
        <v>9803</v>
      </c>
      <c r="B20045" s="44" t="s">
        <v>16026</v>
      </c>
      <c r="C20045" s="45" t="s">
        <v>10005</v>
      </c>
      <c r="D20045" s="93" t="s">
        <v>3876</v>
      </c>
      <c r="E20045" s="359">
        <f>DATE(2027,5,25)</f>
        <v>46532</v>
      </c>
      <c r="F20045" s="93"/>
      <c r="G20045" s="93"/>
      <c r="H20045" s="93"/>
      <c r="I20045" s="99"/>
      <c r="J20045" s="99"/>
      <c r="K20045" s="99"/>
      <c r="L20045" s="99"/>
      <c r="M20045" s="99"/>
      <c r="N20045" s="99"/>
      <c r="O20045" s="99"/>
      <c r="P20045" s="99"/>
      <c r="Q20045" s="99"/>
      <c r="R20045" s="99"/>
      <c r="S20045" s="99"/>
      <c r="T20045" s="99"/>
      <c r="U20045" s="99"/>
      <c r="V20045" s="99"/>
      <c r="W20045" s="99"/>
      <c r="X20045" s="99"/>
      <c r="Y20045" s="99"/>
      <c r="Z20045" s="99"/>
      <c r="AF20045" s="326"/>
    </row>
    <row r="20046" spans="1:32" x14ac:dyDescent="0.3">
      <c r="A20046" s="372" t="s">
        <v>16716</v>
      </c>
      <c r="B20046" s="372" t="s">
        <v>5063</v>
      </c>
      <c r="C20046" s="125" t="s">
        <v>16877</v>
      </c>
      <c r="D20046" s="32" t="s">
        <v>20621</v>
      </c>
      <c r="E20046" s="125" t="s">
        <v>10638</v>
      </c>
      <c r="F20046" s="125" t="s">
        <v>1236</v>
      </c>
      <c r="G20046" s="125" t="s">
        <v>1237</v>
      </c>
      <c r="AF20046" s="326"/>
    </row>
    <row r="20047" spans="1:32" x14ac:dyDescent="0.25">
      <c r="A20047" s="44" t="s">
        <v>5057</v>
      </c>
      <c r="B20047" s="44" t="s">
        <v>976</v>
      </c>
      <c r="C20047" s="45">
        <v>25010201</v>
      </c>
      <c r="D20047" s="45" t="s">
        <v>12340</v>
      </c>
      <c r="E20047" s="45" t="s">
        <v>13567</v>
      </c>
      <c r="AF20047" s="326"/>
    </row>
    <row r="20048" spans="1:32" x14ac:dyDescent="0.25">
      <c r="A20048" s="44" t="s">
        <v>17367</v>
      </c>
      <c r="B20048" s="44" t="s">
        <v>967</v>
      </c>
      <c r="C20048" s="45">
        <v>250601</v>
      </c>
      <c r="D20048" s="45" t="s">
        <v>12340</v>
      </c>
      <c r="E20048" s="45" t="s">
        <v>16905</v>
      </c>
      <c r="AF20048" s="326"/>
    </row>
    <row r="20049" spans="1:32" x14ac:dyDescent="0.25">
      <c r="A20049" s="44" t="s">
        <v>11812</v>
      </c>
      <c r="B20049" s="44" t="s">
        <v>10020</v>
      </c>
      <c r="C20049" s="45">
        <v>24010401</v>
      </c>
      <c r="D20049" s="45" t="s">
        <v>12340</v>
      </c>
      <c r="E20049" s="45" t="s">
        <v>10021</v>
      </c>
      <c r="AF20049" s="326"/>
    </row>
    <row r="20050" spans="1:32" x14ac:dyDescent="0.25">
      <c r="A20050" s="44" t="s">
        <v>11812</v>
      </c>
      <c r="B20050" s="44" t="s">
        <v>3165</v>
      </c>
      <c r="C20050" s="45">
        <v>24070202</v>
      </c>
      <c r="D20050" s="45" t="s">
        <v>12340</v>
      </c>
      <c r="E20050" s="45" t="s">
        <v>7992</v>
      </c>
      <c r="AF20050" s="326"/>
    </row>
    <row r="20051" spans="1:32" x14ac:dyDescent="0.25">
      <c r="A20051" s="44" t="s">
        <v>11812</v>
      </c>
      <c r="B20051" s="44" t="s">
        <v>18895</v>
      </c>
      <c r="C20051" s="45">
        <v>24070201</v>
      </c>
      <c r="D20051" s="45" t="s">
        <v>12340</v>
      </c>
      <c r="E20051" s="45" t="s">
        <v>7992</v>
      </c>
      <c r="AF20051" s="326"/>
    </row>
    <row r="20052" spans="1:32" x14ac:dyDescent="0.25">
      <c r="A20052" s="44" t="s">
        <v>11812</v>
      </c>
      <c r="B20052" s="44" t="s">
        <v>3298</v>
      </c>
      <c r="C20052" s="45">
        <v>24010402</v>
      </c>
      <c r="D20052" s="45" t="s">
        <v>12340</v>
      </c>
      <c r="E20052" s="45" t="s">
        <v>10021</v>
      </c>
      <c r="AF20052" s="326"/>
    </row>
    <row r="20053" spans="1:32" x14ac:dyDescent="0.25">
      <c r="A20053" s="44" t="s">
        <v>11813</v>
      </c>
      <c r="B20053" s="44" t="s">
        <v>11295</v>
      </c>
      <c r="C20053" s="45">
        <v>240507</v>
      </c>
      <c r="D20053" s="45" t="s">
        <v>12340</v>
      </c>
      <c r="E20053" s="45" t="s">
        <v>5468</v>
      </c>
      <c r="AF20053" s="326"/>
    </row>
    <row r="20054" spans="1:32" x14ac:dyDescent="0.25">
      <c r="A20054" s="44" t="s">
        <v>18283</v>
      </c>
      <c r="B20054" s="44" t="s">
        <v>18284</v>
      </c>
      <c r="C20054" s="45" t="s">
        <v>18520</v>
      </c>
      <c r="D20054" s="93" t="s">
        <v>3876</v>
      </c>
      <c r="E20054" s="359">
        <f>DATE(2029,12,17)</f>
        <v>47469</v>
      </c>
      <c r="F20054" s="93"/>
      <c r="G20054" s="93"/>
      <c r="H20054" s="93"/>
      <c r="I20054" s="99"/>
      <c r="J20054" s="99"/>
      <c r="K20054" s="99"/>
      <c r="L20054" s="99"/>
      <c r="M20054" s="99"/>
      <c r="N20054" s="99"/>
      <c r="O20054" s="99"/>
      <c r="P20054" s="99"/>
      <c r="Q20054" s="99"/>
      <c r="R20054" s="99"/>
      <c r="S20054" s="99"/>
      <c r="T20054" s="99"/>
      <c r="U20054" s="99"/>
      <c r="V20054" s="99"/>
      <c r="W20054" s="99"/>
      <c r="X20054" s="99"/>
      <c r="Y20054" s="99"/>
      <c r="Z20054" s="99"/>
      <c r="AF20054" s="326"/>
    </row>
    <row r="20055" spans="1:32" x14ac:dyDescent="0.25">
      <c r="A20055" s="44" t="s">
        <v>1732</v>
      </c>
      <c r="B20055" s="92" t="s">
        <v>3574</v>
      </c>
      <c r="C20055" s="93" t="s">
        <v>8458</v>
      </c>
      <c r="D20055" s="93" t="s">
        <v>1250</v>
      </c>
      <c r="E20055" s="94">
        <v>46496</v>
      </c>
      <c r="F20055" s="93"/>
      <c r="G20055" s="93"/>
      <c r="H20055" s="93"/>
      <c r="I20055" s="99"/>
      <c r="J20055" s="99"/>
      <c r="K20055" s="99"/>
      <c r="L20055" s="44"/>
      <c r="M20055" s="99"/>
      <c r="N20055" s="99"/>
      <c r="O20055" s="99"/>
      <c r="P20055" s="99"/>
      <c r="Q20055" s="99"/>
      <c r="R20055" s="99"/>
      <c r="S20055" s="99"/>
      <c r="T20055" s="99"/>
      <c r="U20055" s="99"/>
      <c r="V20055" s="99"/>
      <c r="W20055" s="99"/>
      <c r="X20055" s="99"/>
      <c r="Y20055" s="99"/>
      <c r="Z20055" s="99"/>
      <c r="AF20055" s="326"/>
    </row>
    <row r="20056" spans="1:32" x14ac:dyDescent="0.25">
      <c r="A20056" s="44" t="s">
        <v>1732</v>
      </c>
      <c r="B20056" s="44" t="s">
        <v>976</v>
      </c>
      <c r="C20056" s="45">
        <v>25010201</v>
      </c>
      <c r="D20056" s="45" t="s">
        <v>12340</v>
      </c>
      <c r="E20056" s="45" t="s">
        <v>13567</v>
      </c>
      <c r="AF20056" s="326"/>
    </row>
    <row r="20057" spans="1:32" x14ac:dyDescent="0.25">
      <c r="A20057" s="44" t="s">
        <v>13544</v>
      </c>
      <c r="B20057" s="44" t="s">
        <v>13127</v>
      </c>
      <c r="C20057" s="45">
        <v>13.24</v>
      </c>
      <c r="D20057" s="45" t="s">
        <v>13565</v>
      </c>
      <c r="E20057" s="46">
        <v>47299</v>
      </c>
      <c r="F20057" s="45"/>
      <c r="G20057" s="93"/>
      <c r="H20057" s="93"/>
      <c r="I20057" s="99"/>
      <c r="J20057" s="99"/>
      <c r="K20057" s="99"/>
      <c r="L20057" s="99"/>
      <c r="M20057" s="99"/>
      <c r="N20057" s="99"/>
      <c r="O20057" s="99"/>
      <c r="P20057" s="99"/>
      <c r="Q20057" s="99"/>
      <c r="R20057" s="99"/>
      <c r="S20057" s="99"/>
      <c r="T20057" s="99"/>
      <c r="U20057" s="99"/>
      <c r="V20057" s="99"/>
      <c r="W20057" s="99"/>
      <c r="X20057" s="99"/>
      <c r="Y20057" s="99"/>
      <c r="Z20057" s="99"/>
      <c r="AF20057" s="326"/>
    </row>
    <row r="20058" spans="1:32" x14ac:dyDescent="0.25">
      <c r="A20058" s="44" t="s">
        <v>616</v>
      </c>
      <c r="B20058" s="44" t="s">
        <v>20342</v>
      </c>
      <c r="C20058" s="45" t="s">
        <v>10493</v>
      </c>
      <c r="D20058" s="32" t="s">
        <v>12570</v>
      </c>
      <c r="E20058" s="46">
        <v>46387</v>
      </c>
      <c r="AF20058" s="326"/>
    </row>
    <row r="20059" spans="1:32" x14ac:dyDescent="0.25">
      <c r="A20059" s="44" t="s">
        <v>616</v>
      </c>
      <c r="B20059" s="44" t="s">
        <v>11161</v>
      </c>
      <c r="C20059" s="45" t="s">
        <v>11040</v>
      </c>
      <c r="D20059" s="46" t="s">
        <v>13037</v>
      </c>
      <c r="E20059" s="46">
        <v>46231</v>
      </c>
      <c r="AF20059" s="326"/>
    </row>
    <row r="20060" spans="1:32" x14ac:dyDescent="0.25">
      <c r="A20060" s="44" t="s">
        <v>616</v>
      </c>
      <c r="B20060" s="44" t="s">
        <v>5447</v>
      </c>
      <c r="C20060" s="45">
        <v>240804</v>
      </c>
      <c r="D20060" s="45" t="s">
        <v>12340</v>
      </c>
      <c r="E20060" s="45" t="s">
        <v>12234</v>
      </c>
      <c r="AF20060" s="326"/>
    </row>
    <row r="20061" spans="1:32" x14ac:dyDescent="0.3">
      <c r="A20061" s="372" t="s">
        <v>9407</v>
      </c>
      <c r="B20061" s="372" t="s">
        <v>1218</v>
      </c>
      <c r="C20061" s="125" t="s">
        <v>11922</v>
      </c>
      <c r="D20061" s="32" t="s">
        <v>20621</v>
      </c>
      <c r="E20061" s="125" t="s">
        <v>8976</v>
      </c>
      <c r="F20061" s="125" t="s">
        <v>1236</v>
      </c>
      <c r="G20061" s="125" t="s">
        <v>1237</v>
      </c>
      <c r="AF20061" s="326"/>
    </row>
    <row r="20062" spans="1:32" x14ac:dyDescent="0.25">
      <c r="A20062" s="267" t="s">
        <v>6773</v>
      </c>
      <c r="B20062" s="267" t="s">
        <v>9313</v>
      </c>
      <c r="C20062" s="268">
        <v>791202303006</v>
      </c>
      <c r="D20062" s="268" t="s">
        <v>6775</v>
      </c>
      <c r="E20062" s="269">
        <v>48669</v>
      </c>
      <c r="F20062" s="93"/>
      <c r="G20062" s="93"/>
      <c r="H20062" s="93"/>
      <c r="I20062" s="99"/>
      <c r="J20062" s="99"/>
      <c r="K20062" s="99"/>
      <c r="L20062" s="44"/>
      <c r="M20062" s="99"/>
      <c r="N20062" s="99"/>
      <c r="O20062" s="99"/>
      <c r="P20062" s="99"/>
      <c r="Q20062" s="99"/>
      <c r="R20062" s="99"/>
      <c r="S20062" s="99"/>
      <c r="T20062" s="99"/>
      <c r="U20062" s="99"/>
      <c r="V20062" s="99"/>
      <c r="W20062" s="99"/>
      <c r="X20062" s="99"/>
      <c r="Y20062" s="99"/>
      <c r="Z20062" s="99"/>
      <c r="AF20062" s="326"/>
    </row>
    <row r="20063" spans="1:32" x14ac:dyDescent="0.25">
      <c r="A20063" s="44" t="s">
        <v>17368</v>
      </c>
      <c r="B20063" s="44" t="s">
        <v>16911</v>
      </c>
      <c r="C20063" s="45">
        <v>250902</v>
      </c>
      <c r="D20063" s="45" t="s">
        <v>12340</v>
      </c>
      <c r="E20063" s="45" t="s">
        <v>5246</v>
      </c>
      <c r="AF20063" s="326"/>
    </row>
    <row r="20064" spans="1:32" x14ac:dyDescent="0.25">
      <c r="A20064" s="44" t="s">
        <v>9804</v>
      </c>
      <c r="B20064" s="44" t="s">
        <v>16482</v>
      </c>
      <c r="C20064" s="45" t="s">
        <v>18521</v>
      </c>
      <c r="D20064" s="93" t="s">
        <v>3876</v>
      </c>
      <c r="E20064" s="359">
        <f>DATE(2029,12,17)</f>
        <v>47469</v>
      </c>
      <c r="F20064" s="93"/>
      <c r="G20064" s="93"/>
      <c r="H20064" s="93"/>
      <c r="I20064" s="99"/>
      <c r="J20064" s="99"/>
      <c r="K20064" s="99"/>
      <c r="L20064" s="99"/>
      <c r="M20064" s="99"/>
      <c r="N20064" s="99"/>
      <c r="O20064" s="99"/>
      <c r="P20064" s="99"/>
      <c r="Q20064" s="99"/>
      <c r="R20064" s="99"/>
      <c r="S20064" s="99"/>
      <c r="T20064" s="99"/>
      <c r="U20064" s="99"/>
      <c r="V20064" s="99"/>
      <c r="W20064" s="99"/>
      <c r="X20064" s="99"/>
      <c r="Y20064" s="99"/>
      <c r="Z20064" s="99"/>
      <c r="AF20064" s="326"/>
    </row>
    <row r="20065" spans="1:32" x14ac:dyDescent="0.25">
      <c r="A20065" s="44" t="s">
        <v>3154</v>
      </c>
      <c r="B20065" s="44" t="s">
        <v>9032</v>
      </c>
      <c r="C20065" s="45">
        <v>23100201</v>
      </c>
      <c r="D20065" s="45" t="s">
        <v>12340</v>
      </c>
      <c r="E20065" s="45" t="s">
        <v>2628</v>
      </c>
      <c r="AF20065" s="326"/>
    </row>
    <row r="20066" spans="1:32" x14ac:dyDescent="0.25">
      <c r="A20066" s="44" t="s">
        <v>3154</v>
      </c>
      <c r="B20066" s="44" t="s">
        <v>7652</v>
      </c>
      <c r="C20066" s="45">
        <v>230304</v>
      </c>
      <c r="D20066" s="45" t="s">
        <v>12340</v>
      </c>
      <c r="E20066" s="45" t="s">
        <v>3276</v>
      </c>
      <c r="AF20066" s="326"/>
    </row>
    <row r="20067" spans="1:32" x14ac:dyDescent="0.25">
      <c r="A20067" s="44" t="s">
        <v>8063</v>
      </c>
      <c r="B20067" s="44" t="s">
        <v>152</v>
      </c>
      <c r="C20067" s="45" t="s">
        <v>8064</v>
      </c>
      <c r="D20067" s="45" t="s">
        <v>12177</v>
      </c>
      <c r="E20067" s="45" t="s">
        <v>4375</v>
      </c>
      <c r="F20067" s="93"/>
      <c r="G20067" s="93"/>
      <c r="H20067" s="93"/>
      <c r="I20067" s="99"/>
      <c r="J20067" s="99"/>
      <c r="K20067" s="99"/>
      <c r="L20067" s="99"/>
      <c r="M20067" s="99"/>
      <c r="N20067" s="99"/>
      <c r="O20067" s="99"/>
      <c r="P20067" s="99"/>
      <c r="Q20067" s="99"/>
      <c r="R20067" s="99"/>
      <c r="S20067" s="99"/>
      <c r="T20067" s="99"/>
      <c r="U20067" s="99"/>
      <c r="V20067" s="99"/>
      <c r="W20067" s="99"/>
      <c r="X20067" s="99"/>
      <c r="Y20067" s="99"/>
      <c r="Z20067" s="99"/>
      <c r="AF20067" s="326"/>
    </row>
    <row r="20068" spans="1:32" x14ac:dyDescent="0.25">
      <c r="A20068" s="44" t="s">
        <v>8063</v>
      </c>
      <c r="B20068" s="44" t="s">
        <v>152</v>
      </c>
      <c r="C20068" s="45" t="s">
        <v>8064</v>
      </c>
      <c r="D20068" s="93" t="s">
        <v>18817</v>
      </c>
      <c r="E20068" s="45" t="s">
        <v>4375</v>
      </c>
      <c r="F20068" s="379"/>
      <c r="G20068" s="379"/>
      <c r="H20068" s="379"/>
      <c r="I20068" s="380"/>
      <c r="J20068" s="380"/>
      <c r="K20068" s="380"/>
      <c r="L20068" s="380"/>
      <c r="M20068" s="380"/>
      <c r="N20068" s="380"/>
      <c r="O20068" s="380"/>
      <c r="P20068" s="380"/>
      <c r="Q20068" s="380"/>
      <c r="R20068" s="380"/>
      <c r="S20068" s="380"/>
      <c r="T20068" s="380"/>
      <c r="U20068" s="380"/>
      <c r="V20068" s="380"/>
      <c r="W20068" s="380"/>
      <c r="X20068" s="380"/>
      <c r="Y20068" s="380"/>
      <c r="Z20068" s="380"/>
      <c r="AA20068" s="380"/>
      <c r="AF20068" s="326"/>
    </row>
    <row r="20069" spans="1:32" x14ac:dyDescent="0.25">
      <c r="A20069" s="44" t="s">
        <v>8063</v>
      </c>
      <c r="B20069" s="44" t="s">
        <v>152</v>
      </c>
      <c r="C20069" s="45" t="s">
        <v>8064</v>
      </c>
      <c r="D20069" s="45" t="s">
        <v>10697</v>
      </c>
      <c r="E20069" s="46">
        <v>46295</v>
      </c>
      <c r="F20069" s="93"/>
      <c r="G20069" s="93"/>
      <c r="H20069" s="93"/>
      <c r="I20069" s="99"/>
      <c r="J20069" s="99"/>
      <c r="K20069" s="99"/>
      <c r="L20069" s="44"/>
      <c r="M20069" s="99"/>
      <c r="N20069" s="99"/>
      <c r="O20069" s="99"/>
      <c r="P20069" s="99"/>
      <c r="Q20069" s="99"/>
      <c r="R20069" s="99"/>
      <c r="S20069" s="99"/>
      <c r="T20069" s="99"/>
      <c r="U20069" s="99"/>
      <c r="V20069" s="99"/>
      <c r="W20069" s="99"/>
      <c r="X20069" s="99"/>
      <c r="Y20069" s="99"/>
      <c r="Z20069" s="99"/>
      <c r="AF20069" s="326"/>
    </row>
    <row r="20070" spans="1:32" x14ac:dyDescent="0.25">
      <c r="A20070" s="44" t="s">
        <v>13850</v>
      </c>
      <c r="B20070" s="44" t="s">
        <v>210</v>
      </c>
      <c r="C20070" s="45">
        <v>241001</v>
      </c>
      <c r="D20070" s="45" t="s">
        <v>12340</v>
      </c>
      <c r="E20070" s="45" t="s">
        <v>5650</v>
      </c>
      <c r="AF20070" s="326"/>
    </row>
    <row r="20071" spans="1:32" x14ac:dyDescent="0.25">
      <c r="A20071" s="44" t="s">
        <v>20007</v>
      </c>
      <c r="B20071" s="44" t="s">
        <v>3298</v>
      </c>
      <c r="C20071" s="45">
        <v>26010402</v>
      </c>
      <c r="D20071" s="45" t="s">
        <v>12340</v>
      </c>
      <c r="E20071" s="45" t="s">
        <v>18836</v>
      </c>
      <c r="AF20071" s="326"/>
    </row>
    <row r="20072" spans="1:32" x14ac:dyDescent="0.25">
      <c r="A20072" s="44" t="s">
        <v>10377</v>
      </c>
      <c r="B20072" s="92" t="s">
        <v>10390</v>
      </c>
      <c r="C20072" s="371" t="s">
        <v>10122</v>
      </c>
      <c r="D20072" s="146" t="s">
        <v>10389</v>
      </c>
      <c r="E20072" s="107">
        <v>45838</v>
      </c>
      <c r="F20072" s="93"/>
      <c r="G20072" s="93"/>
      <c r="H20072" s="93"/>
      <c r="I20072" s="99"/>
      <c r="J20072" s="99"/>
      <c r="K20072" s="99"/>
      <c r="L20072" s="44"/>
      <c r="M20072" s="99"/>
      <c r="N20072" s="99"/>
      <c r="O20072" s="99"/>
      <c r="P20072" s="99"/>
      <c r="Q20072" s="99"/>
      <c r="R20072" s="99"/>
      <c r="S20072" s="99"/>
      <c r="T20072" s="99"/>
      <c r="U20072" s="99"/>
      <c r="V20072" s="99"/>
      <c r="W20072" s="99"/>
      <c r="X20072" s="99"/>
      <c r="Y20072" s="99"/>
      <c r="Z20072" s="99"/>
      <c r="AF20072" s="326"/>
    </row>
    <row r="20073" spans="1:32" x14ac:dyDescent="0.25">
      <c r="A20073" s="44" t="s">
        <v>12887</v>
      </c>
      <c r="B20073" s="44" t="s">
        <v>15891</v>
      </c>
      <c r="C20073" s="45" t="s">
        <v>10007</v>
      </c>
      <c r="D20073" s="93" t="s">
        <v>3876</v>
      </c>
      <c r="E20073" s="359">
        <f>DATE(2027,2,3)</f>
        <v>46421</v>
      </c>
      <c r="F20073" s="93"/>
      <c r="G20073" s="93"/>
      <c r="H20073" s="93"/>
      <c r="I20073" s="99"/>
      <c r="J20073" s="99"/>
      <c r="K20073" s="99"/>
      <c r="L20073" s="99"/>
      <c r="M20073" s="99"/>
      <c r="N20073" s="99"/>
      <c r="O20073" s="99"/>
      <c r="P20073" s="99"/>
      <c r="Q20073" s="99"/>
      <c r="R20073" s="99"/>
      <c r="S20073" s="99"/>
      <c r="T20073" s="99"/>
      <c r="U20073" s="99"/>
      <c r="V20073" s="99"/>
      <c r="W20073" s="99"/>
      <c r="X20073" s="99"/>
      <c r="Y20073" s="99"/>
      <c r="Z20073" s="99"/>
      <c r="AF20073" s="326"/>
    </row>
    <row r="20074" spans="1:32" x14ac:dyDescent="0.25">
      <c r="A20074" s="44" t="s">
        <v>9805</v>
      </c>
      <c r="B20074" s="44" t="s">
        <v>16483</v>
      </c>
      <c r="C20074" s="45" t="s">
        <v>10006</v>
      </c>
      <c r="D20074" s="93" t="s">
        <v>3876</v>
      </c>
      <c r="E20074" s="359">
        <f>DATE(2027,8,15)</f>
        <v>46614</v>
      </c>
      <c r="F20074" s="93"/>
      <c r="G20074" s="93"/>
      <c r="H20074" s="93"/>
      <c r="I20074" s="99"/>
      <c r="J20074" s="99"/>
      <c r="K20074" s="99"/>
      <c r="L20074" s="99"/>
      <c r="M20074" s="99"/>
      <c r="N20074" s="99"/>
      <c r="O20074" s="99"/>
      <c r="P20074" s="99"/>
      <c r="Q20074" s="99"/>
      <c r="R20074" s="99"/>
      <c r="S20074" s="99"/>
      <c r="T20074" s="99"/>
      <c r="U20074" s="99"/>
      <c r="V20074" s="99"/>
      <c r="W20074" s="99"/>
      <c r="X20074" s="99"/>
      <c r="Y20074" s="99"/>
      <c r="Z20074" s="99"/>
      <c r="AF20074" s="326"/>
    </row>
    <row r="20075" spans="1:32" x14ac:dyDescent="0.25">
      <c r="A20075" s="267" t="s">
        <v>6774</v>
      </c>
      <c r="B20075" s="267" t="s">
        <v>6735</v>
      </c>
      <c r="C20075" s="268">
        <v>791202207008</v>
      </c>
      <c r="D20075" s="268" t="s">
        <v>6775</v>
      </c>
      <c r="E20075" s="269">
        <v>46630</v>
      </c>
      <c r="F20075" s="93"/>
      <c r="G20075" s="93"/>
      <c r="H20075" s="93"/>
      <c r="I20075" s="99"/>
      <c r="J20075" s="99"/>
      <c r="K20075" s="99"/>
      <c r="L20075" s="44"/>
      <c r="M20075" s="99"/>
      <c r="N20075" s="99"/>
      <c r="O20075" s="99"/>
      <c r="P20075" s="99"/>
      <c r="Q20075" s="99"/>
      <c r="R20075" s="99"/>
      <c r="S20075" s="99"/>
      <c r="T20075" s="99"/>
      <c r="U20075" s="99"/>
      <c r="V20075" s="99"/>
      <c r="W20075" s="99"/>
      <c r="X20075" s="99"/>
      <c r="Y20075" s="99"/>
      <c r="Z20075" s="99"/>
      <c r="AF20075" s="326"/>
    </row>
    <row r="20076" spans="1:32" x14ac:dyDescent="0.3">
      <c r="A20076" s="372" t="s">
        <v>20250</v>
      </c>
      <c r="B20076" s="372" t="s">
        <v>7356</v>
      </c>
      <c r="C20076" s="125" t="s">
        <v>20261</v>
      </c>
      <c r="D20076" s="32" t="s">
        <v>20621</v>
      </c>
      <c r="E20076" s="125" t="s">
        <v>8976</v>
      </c>
      <c r="F20076" s="125" t="s">
        <v>1236</v>
      </c>
      <c r="G20076" s="125" t="s">
        <v>1237</v>
      </c>
      <c r="AF20076" s="326"/>
    </row>
    <row r="20077" spans="1:32" x14ac:dyDescent="0.25">
      <c r="A20077" s="256" t="s">
        <v>9225</v>
      </c>
      <c r="B20077" s="256" t="s">
        <v>5953</v>
      </c>
      <c r="C20077" s="53" t="s">
        <v>9302</v>
      </c>
      <c r="D20077" s="93" t="s">
        <v>5891</v>
      </c>
      <c r="E20077" s="257">
        <v>47062</v>
      </c>
      <c r="F20077" s="93"/>
      <c r="G20077" s="93"/>
      <c r="H20077" s="93"/>
      <c r="I20077" s="99"/>
      <c r="J20077" s="99"/>
      <c r="K20077" s="99"/>
      <c r="L20077" s="99"/>
      <c r="M20077" s="99"/>
      <c r="N20077" s="99"/>
      <c r="O20077" s="99"/>
      <c r="P20077" s="99"/>
      <c r="Q20077" s="99"/>
      <c r="R20077" s="99"/>
      <c r="S20077" s="99"/>
      <c r="T20077" s="99"/>
      <c r="U20077" s="99"/>
      <c r="V20077" s="99"/>
      <c r="W20077" s="99"/>
      <c r="X20077" s="99"/>
      <c r="Y20077" s="99"/>
      <c r="Z20077" s="99"/>
      <c r="AF20077" s="326"/>
    </row>
    <row r="20078" spans="1:32" x14ac:dyDescent="0.25">
      <c r="A20078" s="44" t="s">
        <v>13851</v>
      </c>
      <c r="B20078" s="44" t="s">
        <v>974</v>
      </c>
      <c r="C20078" s="45">
        <v>220104</v>
      </c>
      <c r="D20078" s="45" t="s">
        <v>12340</v>
      </c>
      <c r="E20078" s="45" t="s">
        <v>5452</v>
      </c>
      <c r="AF20078" s="326"/>
    </row>
    <row r="20079" spans="1:32" x14ac:dyDescent="0.25">
      <c r="A20079" s="44" t="s">
        <v>13851</v>
      </c>
      <c r="B20079" s="44" t="s">
        <v>18828</v>
      </c>
      <c r="C20079" s="45">
        <v>25010501</v>
      </c>
      <c r="D20079" s="45" t="s">
        <v>12340</v>
      </c>
      <c r="E20079" s="45" t="s">
        <v>13567</v>
      </c>
      <c r="AF20079" s="326"/>
    </row>
    <row r="20080" spans="1:32" x14ac:dyDescent="0.25">
      <c r="A20080" s="44" t="s">
        <v>11814</v>
      </c>
      <c r="B20080" s="44" t="s">
        <v>18828</v>
      </c>
      <c r="C20080" s="45">
        <v>25010501</v>
      </c>
      <c r="D20080" s="45" t="s">
        <v>12340</v>
      </c>
      <c r="E20080" s="45" t="s">
        <v>13567</v>
      </c>
      <c r="AF20080" s="326"/>
    </row>
    <row r="20081" spans="1:32" x14ac:dyDescent="0.25">
      <c r="A20081" s="44" t="s">
        <v>11814</v>
      </c>
      <c r="B20081" s="44" t="s">
        <v>3298</v>
      </c>
      <c r="C20081" s="45">
        <v>24010402</v>
      </c>
      <c r="D20081" s="45" t="s">
        <v>12340</v>
      </c>
      <c r="E20081" s="45" t="s">
        <v>10021</v>
      </c>
      <c r="AF20081" s="326"/>
    </row>
    <row r="20082" spans="1:32" x14ac:dyDescent="0.25">
      <c r="A20082" s="44" t="s">
        <v>11814</v>
      </c>
      <c r="B20082" s="44" t="s">
        <v>5639</v>
      </c>
      <c r="C20082" s="45">
        <v>26010401</v>
      </c>
      <c r="D20082" s="45" t="s">
        <v>12340</v>
      </c>
      <c r="E20082" s="45" t="s">
        <v>18836</v>
      </c>
      <c r="AF20082" s="326"/>
    </row>
    <row r="20083" spans="1:32" x14ac:dyDescent="0.25">
      <c r="A20083" s="44" t="s">
        <v>20008</v>
      </c>
      <c r="B20083" s="44" t="s">
        <v>5639</v>
      </c>
      <c r="C20083" s="45">
        <v>26010401</v>
      </c>
      <c r="D20083" s="45" t="s">
        <v>12340</v>
      </c>
      <c r="E20083" s="45" t="s">
        <v>18836</v>
      </c>
      <c r="AF20083" s="326"/>
    </row>
    <row r="20084" spans="1:32" x14ac:dyDescent="0.25">
      <c r="A20084" s="44" t="s">
        <v>20008</v>
      </c>
      <c r="B20084" s="44" t="s">
        <v>3298</v>
      </c>
      <c r="C20084" s="45">
        <v>26010402</v>
      </c>
      <c r="D20084" s="45" t="s">
        <v>12340</v>
      </c>
      <c r="E20084" s="45" t="s">
        <v>18836</v>
      </c>
      <c r="AF20084" s="326"/>
    </row>
    <row r="20085" spans="1:32" x14ac:dyDescent="0.3">
      <c r="A20085" s="92" t="s">
        <v>14037</v>
      </c>
      <c r="B20085" s="92" t="s">
        <v>1360</v>
      </c>
      <c r="C20085" s="349" t="s">
        <v>4999</v>
      </c>
      <c r="D20085" s="349" t="s">
        <v>14041</v>
      </c>
      <c r="E20085" s="351">
        <v>47118</v>
      </c>
      <c r="F20085" s="93"/>
      <c r="G20085" s="93"/>
      <c r="H20085" s="93"/>
      <c r="I20085" s="99"/>
      <c r="J20085" s="99"/>
      <c r="K20085" s="99"/>
      <c r="L20085" s="99"/>
      <c r="M20085" s="99"/>
      <c r="N20085" s="99"/>
      <c r="O20085" s="99"/>
      <c r="P20085" s="99"/>
      <c r="Q20085" s="99"/>
      <c r="R20085" s="99"/>
      <c r="S20085" s="99"/>
      <c r="T20085" s="99"/>
      <c r="U20085" s="99"/>
      <c r="V20085" s="99"/>
      <c r="W20085" s="99"/>
      <c r="X20085" s="99"/>
      <c r="Y20085" s="99"/>
      <c r="Z20085" s="99"/>
      <c r="AF20085" s="326"/>
    </row>
    <row r="20086" spans="1:32" ht="14.4" x14ac:dyDescent="0.3">
      <c r="A20086" s="385" t="s">
        <v>1337</v>
      </c>
      <c r="B20086" s="385" t="s">
        <v>1360</v>
      </c>
      <c r="C20086" s="387" t="s">
        <v>4999</v>
      </c>
      <c r="D20086" s="93" t="s">
        <v>5007</v>
      </c>
      <c r="E20086" s="389" t="s">
        <v>10500</v>
      </c>
      <c r="AF20086" s="326"/>
    </row>
    <row r="20087" spans="1:32" x14ac:dyDescent="0.25">
      <c r="A20087" s="44" t="s">
        <v>8062</v>
      </c>
      <c r="B20087" s="44" t="s">
        <v>152</v>
      </c>
      <c r="C20087" s="45" t="s">
        <v>7922</v>
      </c>
      <c r="D20087" s="45" t="s">
        <v>12177</v>
      </c>
      <c r="E20087" s="45" t="s">
        <v>4375</v>
      </c>
      <c r="F20087" s="93"/>
      <c r="G20087" s="93"/>
      <c r="H20087" s="93"/>
      <c r="I20087" s="99"/>
      <c r="J20087" s="99"/>
      <c r="K20087" s="99"/>
      <c r="L20087" s="99"/>
      <c r="M20087" s="99"/>
      <c r="N20087" s="99"/>
      <c r="O20087" s="99"/>
      <c r="P20087" s="99"/>
      <c r="Q20087" s="99"/>
      <c r="R20087" s="99"/>
      <c r="S20087" s="99"/>
      <c r="T20087" s="99"/>
      <c r="U20087" s="99"/>
      <c r="V20087" s="99"/>
      <c r="W20087" s="99"/>
      <c r="X20087" s="99"/>
      <c r="Y20087" s="99"/>
      <c r="Z20087" s="99"/>
      <c r="AF20087" s="326"/>
    </row>
    <row r="20088" spans="1:32" x14ac:dyDescent="0.25">
      <c r="A20088" s="44" t="s">
        <v>8062</v>
      </c>
      <c r="B20088" s="44" t="s">
        <v>152</v>
      </c>
      <c r="C20088" s="45" t="s">
        <v>7922</v>
      </c>
      <c r="D20088" s="93" t="s">
        <v>18817</v>
      </c>
      <c r="E20088" s="45" t="s">
        <v>4375</v>
      </c>
      <c r="F20088" s="379"/>
      <c r="G20088" s="379"/>
      <c r="H20088" s="379"/>
      <c r="I20088" s="380"/>
      <c r="J20088" s="380"/>
      <c r="K20088" s="380"/>
      <c r="L20088" s="380"/>
      <c r="M20088" s="380"/>
      <c r="N20088" s="380"/>
      <c r="O20088" s="380"/>
      <c r="P20088" s="380"/>
      <c r="Q20088" s="380"/>
      <c r="R20088" s="380"/>
      <c r="S20088" s="380"/>
      <c r="T20088" s="380"/>
      <c r="U20088" s="380"/>
      <c r="V20088" s="380"/>
      <c r="W20088" s="380"/>
      <c r="X20088" s="380"/>
      <c r="Y20088" s="380"/>
      <c r="Z20088" s="380"/>
      <c r="AA20088" s="380"/>
      <c r="AF20088" s="326"/>
    </row>
    <row r="20089" spans="1:32" x14ac:dyDescent="0.25">
      <c r="A20089" s="44" t="s">
        <v>8062</v>
      </c>
      <c r="B20089" s="44" t="s">
        <v>152</v>
      </c>
      <c r="C20089" s="45" t="s">
        <v>7922</v>
      </c>
      <c r="D20089" s="45" t="s">
        <v>10697</v>
      </c>
      <c r="E20089" s="46">
        <v>46295</v>
      </c>
      <c r="F20089" s="93"/>
      <c r="G20089" s="93"/>
      <c r="H20089" s="93"/>
      <c r="I20089" s="99"/>
      <c r="J20089" s="99"/>
      <c r="K20089" s="99"/>
      <c r="L20089" s="44"/>
      <c r="M20089" s="99"/>
      <c r="N20089" s="99"/>
      <c r="O20089" s="99"/>
      <c r="P20089" s="99"/>
      <c r="Q20089" s="99"/>
      <c r="R20089" s="99"/>
      <c r="S20089" s="99"/>
      <c r="T20089" s="99"/>
      <c r="U20089" s="99"/>
      <c r="V20089" s="99"/>
      <c r="W20089" s="99"/>
      <c r="X20089" s="99"/>
      <c r="Y20089" s="99"/>
      <c r="Z20089" s="99"/>
      <c r="AF20089" s="326"/>
    </row>
    <row r="20090" spans="1:32" x14ac:dyDescent="0.25">
      <c r="A20090" s="44" t="s">
        <v>20009</v>
      </c>
      <c r="B20090" s="44" t="s">
        <v>3598</v>
      </c>
      <c r="C20090" s="45">
        <v>230301</v>
      </c>
      <c r="D20090" s="45" t="s">
        <v>12340</v>
      </c>
      <c r="E20090" s="45" t="s">
        <v>5580</v>
      </c>
      <c r="AF20090" s="326"/>
    </row>
    <row r="20091" spans="1:32" x14ac:dyDescent="0.25">
      <c r="A20091" s="44" t="s">
        <v>17369</v>
      </c>
      <c r="B20091" s="44" t="s">
        <v>5447</v>
      </c>
      <c r="C20091" s="45">
        <v>220802</v>
      </c>
      <c r="D20091" s="45" t="s">
        <v>12340</v>
      </c>
      <c r="E20091" s="45" t="s">
        <v>5239</v>
      </c>
      <c r="AF20091" s="326"/>
    </row>
    <row r="20092" spans="1:32" x14ac:dyDescent="0.25">
      <c r="A20092" s="44" t="s">
        <v>20010</v>
      </c>
      <c r="B20092" s="44" t="s">
        <v>3298</v>
      </c>
      <c r="C20092" s="45">
        <v>26010402</v>
      </c>
      <c r="D20092" s="45" t="s">
        <v>12340</v>
      </c>
      <c r="E20092" s="45" t="s">
        <v>18836</v>
      </c>
      <c r="AF20092" s="326"/>
    </row>
    <row r="20093" spans="1:32" x14ac:dyDescent="0.25">
      <c r="A20093" s="44" t="s">
        <v>20010</v>
      </c>
      <c r="B20093" s="44" t="s">
        <v>5639</v>
      </c>
      <c r="C20093" s="45">
        <v>26010401</v>
      </c>
      <c r="D20093" s="45" t="s">
        <v>12340</v>
      </c>
      <c r="E20093" s="45" t="s">
        <v>18836</v>
      </c>
      <c r="AF20093" s="326"/>
    </row>
    <row r="20094" spans="1:32" x14ac:dyDescent="0.25">
      <c r="A20094" s="44" t="s">
        <v>1189</v>
      </c>
      <c r="B20094" s="44" t="s">
        <v>2433</v>
      </c>
      <c r="C20094" s="45">
        <v>230105</v>
      </c>
      <c r="D20094" s="45" t="s">
        <v>12340</v>
      </c>
      <c r="E20094" s="45" t="s">
        <v>5580</v>
      </c>
      <c r="AF20094" s="326"/>
    </row>
    <row r="20095" spans="1:32" x14ac:dyDescent="0.25">
      <c r="A20095" s="44" t="s">
        <v>1189</v>
      </c>
      <c r="B20095" s="44" t="s">
        <v>11331</v>
      </c>
      <c r="C20095" s="45">
        <v>24050301</v>
      </c>
      <c r="D20095" s="45" t="s">
        <v>12340</v>
      </c>
      <c r="E20095" s="45" t="s">
        <v>5468</v>
      </c>
      <c r="AF20095" s="326"/>
    </row>
    <row r="20096" spans="1:32" x14ac:dyDescent="0.3">
      <c r="A20096" s="372" t="s">
        <v>12546</v>
      </c>
      <c r="B20096" s="372" t="s">
        <v>13880</v>
      </c>
      <c r="C20096" s="125" t="s">
        <v>13881</v>
      </c>
      <c r="D20096" s="32" t="s">
        <v>20621</v>
      </c>
      <c r="E20096" s="125" t="s">
        <v>5650</v>
      </c>
      <c r="F20096" s="125" t="s">
        <v>1236</v>
      </c>
      <c r="G20096" s="125" t="s">
        <v>1237</v>
      </c>
      <c r="AF20096" s="326"/>
    </row>
    <row r="20097" spans="1:32" x14ac:dyDescent="0.3">
      <c r="A20097" s="372" t="s">
        <v>12546</v>
      </c>
      <c r="B20097" s="372" t="s">
        <v>13870</v>
      </c>
      <c r="C20097" s="125" t="s">
        <v>13871</v>
      </c>
      <c r="D20097" s="32" t="s">
        <v>20621</v>
      </c>
      <c r="E20097" s="125" t="s">
        <v>5650</v>
      </c>
      <c r="F20097" s="125" t="s">
        <v>1236</v>
      </c>
      <c r="G20097" s="125" t="s">
        <v>1237</v>
      </c>
      <c r="AF20097" s="326"/>
    </row>
    <row r="20098" spans="1:32" x14ac:dyDescent="0.3">
      <c r="A20098" s="372" t="s">
        <v>12546</v>
      </c>
      <c r="B20098" s="372" t="s">
        <v>16874</v>
      </c>
      <c r="C20098" s="125" t="s">
        <v>13872</v>
      </c>
      <c r="D20098" s="32" t="s">
        <v>20621</v>
      </c>
      <c r="E20098" s="125" t="s">
        <v>5650</v>
      </c>
      <c r="F20098" s="125" t="s">
        <v>1236</v>
      </c>
      <c r="G20098" s="125" t="s">
        <v>1237</v>
      </c>
      <c r="AF20098" s="326"/>
    </row>
    <row r="20099" spans="1:32" x14ac:dyDescent="0.25">
      <c r="A20099" s="44" t="s">
        <v>135</v>
      </c>
      <c r="B20099" s="44" t="s">
        <v>157</v>
      </c>
      <c r="C20099" s="45" t="s">
        <v>5169</v>
      </c>
      <c r="D20099" s="46" t="s">
        <v>13037</v>
      </c>
      <c r="E20099" s="46">
        <v>46250</v>
      </c>
      <c r="AF20099" s="326"/>
    </row>
    <row r="20100" spans="1:32" x14ac:dyDescent="0.25">
      <c r="A20100" s="44" t="s">
        <v>135</v>
      </c>
      <c r="B20100" s="44" t="s">
        <v>157</v>
      </c>
      <c r="C20100" s="45" t="s">
        <v>5169</v>
      </c>
      <c r="D20100" s="46" t="s">
        <v>13037</v>
      </c>
      <c r="E20100" s="46">
        <v>46250</v>
      </c>
      <c r="AF20100" s="326"/>
    </row>
    <row r="20101" spans="1:32" x14ac:dyDescent="0.25">
      <c r="A20101" s="44" t="s">
        <v>135</v>
      </c>
      <c r="B20101" s="44" t="s">
        <v>7656</v>
      </c>
      <c r="C20101" s="45" t="s">
        <v>15852</v>
      </c>
      <c r="D20101" s="46" t="s">
        <v>13037</v>
      </c>
      <c r="E20101" s="46">
        <v>46158</v>
      </c>
      <c r="AF20101" s="326"/>
    </row>
    <row r="20102" spans="1:32" x14ac:dyDescent="0.25">
      <c r="A20102" s="44" t="s">
        <v>135</v>
      </c>
      <c r="B20102" s="44" t="s">
        <v>7656</v>
      </c>
      <c r="C20102" s="45" t="s">
        <v>15852</v>
      </c>
      <c r="D20102" s="46" t="s">
        <v>13037</v>
      </c>
      <c r="E20102" s="46">
        <v>46158</v>
      </c>
      <c r="AF20102" s="326"/>
    </row>
    <row r="20103" spans="1:32" x14ac:dyDescent="0.25">
      <c r="A20103" s="44" t="s">
        <v>3751</v>
      </c>
      <c r="B20103" s="44" t="s">
        <v>3275</v>
      </c>
      <c r="C20103" s="45">
        <v>210101</v>
      </c>
      <c r="D20103" s="45" t="s">
        <v>12340</v>
      </c>
      <c r="E20103" s="45" t="s">
        <v>3276</v>
      </c>
      <c r="AF20103" s="326"/>
    </row>
    <row r="20104" spans="1:32" x14ac:dyDescent="0.25">
      <c r="A20104" s="44" t="s">
        <v>7672</v>
      </c>
      <c r="B20104" s="44" t="s">
        <v>7656</v>
      </c>
      <c r="C20104" s="45" t="s">
        <v>7673</v>
      </c>
      <c r="D20104" s="46" t="s">
        <v>13037</v>
      </c>
      <c r="E20104" s="46">
        <v>46158</v>
      </c>
      <c r="AF20104" s="326"/>
    </row>
    <row r="20105" spans="1:32" x14ac:dyDescent="0.25">
      <c r="A20105" s="57" t="s">
        <v>3854</v>
      </c>
      <c r="B20105" s="92" t="s">
        <v>3862</v>
      </c>
      <c r="C20105" s="93" t="s">
        <v>3860</v>
      </c>
      <c r="D20105" s="93" t="s">
        <v>3861</v>
      </c>
      <c r="E20105" s="94">
        <v>46203</v>
      </c>
      <c r="F20105" s="93"/>
      <c r="G20105" s="93"/>
      <c r="H20105" s="93"/>
      <c r="I20105" s="99"/>
      <c r="J20105" s="99"/>
      <c r="K20105" s="99"/>
      <c r="L20105" s="44"/>
      <c r="M20105" s="99"/>
      <c r="N20105" s="99"/>
      <c r="O20105" s="99"/>
      <c r="P20105" s="99"/>
      <c r="Q20105" s="99"/>
      <c r="R20105" s="99"/>
      <c r="S20105" s="99"/>
      <c r="T20105" s="99"/>
      <c r="U20105" s="99"/>
      <c r="V20105" s="99"/>
      <c r="W20105" s="99"/>
      <c r="X20105" s="99"/>
      <c r="Y20105" s="99"/>
      <c r="Z20105" s="99"/>
      <c r="AA20105" s="380"/>
      <c r="AF20105" s="326"/>
    </row>
    <row r="20106" spans="1:32" x14ac:dyDescent="0.3">
      <c r="A20106" s="57" t="s">
        <v>1338</v>
      </c>
      <c r="B20106" s="58" t="s">
        <v>4104</v>
      </c>
      <c r="C20106" s="62">
        <v>23022</v>
      </c>
      <c r="D20106" s="93" t="s">
        <v>5007</v>
      </c>
      <c r="E20106" s="60">
        <v>46265</v>
      </c>
      <c r="F20106" s="379"/>
      <c r="G20106" s="379"/>
      <c r="H20106" s="379"/>
      <c r="I20106" s="380"/>
      <c r="J20106" s="380"/>
      <c r="K20106" s="380"/>
      <c r="L20106" s="380"/>
      <c r="M20106" s="380"/>
      <c r="N20106" s="380"/>
      <c r="O20106" s="380"/>
      <c r="P20106" s="380"/>
      <c r="Q20106" s="380"/>
      <c r="R20106" s="380"/>
      <c r="S20106" s="380"/>
      <c r="T20106" s="380"/>
      <c r="U20106" s="380"/>
      <c r="V20106" s="380"/>
      <c r="W20106" s="380"/>
      <c r="X20106" s="380"/>
      <c r="Y20106" s="380"/>
      <c r="Z20106" s="380"/>
      <c r="AA20106" s="380"/>
      <c r="AF20106" s="326"/>
    </row>
    <row r="20107" spans="1:32" x14ac:dyDescent="0.25">
      <c r="A20107" s="44" t="s">
        <v>9135</v>
      </c>
      <c r="B20107" s="44" t="s">
        <v>3160</v>
      </c>
      <c r="C20107" s="45">
        <v>230901</v>
      </c>
      <c r="D20107" s="45" t="s">
        <v>12340</v>
      </c>
      <c r="E20107" s="45" t="s">
        <v>8524</v>
      </c>
      <c r="AF20107" s="326"/>
    </row>
    <row r="20108" spans="1:32" x14ac:dyDescent="0.25">
      <c r="A20108" s="44" t="s">
        <v>13545</v>
      </c>
      <c r="B20108" s="44" t="s">
        <v>13137</v>
      </c>
      <c r="C20108" s="45">
        <v>16.239999999999998</v>
      </c>
      <c r="D20108" s="45" t="s">
        <v>13565</v>
      </c>
      <c r="E20108" s="46">
        <v>47299</v>
      </c>
      <c r="F20108" s="45"/>
      <c r="G20108" s="93"/>
      <c r="H20108" s="93"/>
      <c r="I20108" s="99"/>
      <c r="J20108" s="99"/>
      <c r="K20108" s="99"/>
      <c r="L20108" s="99"/>
      <c r="M20108" s="99"/>
      <c r="N20108" s="99"/>
      <c r="O20108" s="99"/>
      <c r="P20108" s="99"/>
      <c r="Q20108" s="99"/>
      <c r="R20108" s="99"/>
      <c r="S20108" s="99"/>
      <c r="T20108" s="99"/>
      <c r="U20108" s="99"/>
      <c r="V20108" s="99"/>
      <c r="W20108" s="99"/>
      <c r="X20108" s="99"/>
      <c r="Y20108" s="99"/>
      <c r="Z20108" s="99"/>
      <c r="AF20108" s="326"/>
    </row>
    <row r="20109" spans="1:32" x14ac:dyDescent="0.25">
      <c r="A20109" s="44" t="s">
        <v>13545</v>
      </c>
      <c r="B20109" s="44" t="s">
        <v>12956</v>
      </c>
      <c r="C20109" s="45" t="s">
        <v>15087</v>
      </c>
      <c r="D20109" s="45" t="s">
        <v>12177</v>
      </c>
      <c r="E20109" s="45" t="s">
        <v>7228</v>
      </c>
      <c r="F20109" s="93"/>
      <c r="G20109" s="93"/>
      <c r="H20109" s="93"/>
      <c r="I20109" s="99"/>
      <c r="J20109" s="99"/>
      <c r="K20109" s="99"/>
      <c r="L20109" s="99"/>
      <c r="M20109" s="99"/>
      <c r="N20109" s="99"/>
      <c r="O20109" s="99"/>
      <c r="P20109" s="99"/>
      <c r="Q20109" s="99"/>
      <c r="R20109" s="99"/>
      <c r="S20109" s="99"/>
      <c r="T20109" s="99"/>
      <c r="U20109" s="99"/>
      <c r="V20109" s="99"/>
      <c r="W20109" s="99"/>
      <c r="X20109" s="99"/>
      <c r="Y20109" s="99"/>
      <c r="Z20109" s="99"/>
      <c r="AF20109" s="326"/>
    </row>
    <row r="20110" spans="1:32" x14ac:dyDescent="0.25">
      <c r="A20110" s="44" t="s">
        <v>13545</v>
      </c>
      <c r="B20110" s="44" t="s">
        <v>12956</v>
      </c>
      <c r="C20110" s="45" t="s">
        <v>15087</v>
      </c>
      <c r="D20110" s="93" t="s">
        <v>18817</v>
      </c>
      <c r="E20110" s="45" t="s">
        <v>7228</v>
      </c>
      <c r="F20110" s="379"/>
      <c r="G20110" s="379"/>
      <c r="H20110" s="379"/>
      <c r="I20110" s="380"/>
      <c r="J20110" s="380"/>
      <c r="K20110" s="380"/>
      <c r="L20110" s="380"/>
      <c r="M20110" s="380"/>
      <c r="N20110" s="380"/>
      <c r="O20110" s="380"/>
      <c r="P20110" s="380"/>
      <c r="Q20110" s="380"/>
      <c r="R20110" s="380"/>
      <c r="S20110" s="380"/>
      <c r="T20110" s="380"/>
      <c r="U20110" s="380"/>
      <c r="V20110" s="380"/>
      <c r="W20110" s="380"/>
      <c r="X20110" s="380"/>
      <c r="Y20110" s="380"/>
      <c r="Z20110" s="380"/>
      <c r="AA20110" s="380"/>
      <c r="AF20110" s="326"/>
    </row>
    <row r="20111" spans="1:32" x14ac:dyDescent="0.25">
      <c r="A20111" s="44" t="s">
        <v>956</v>
      </c>
      <c r="B20111" s="44" t="s">
        <v>3598</v>
      </c>
      <c r="C20111" s="45">
        <v>210305</v>
      </c>
      <c r="D20111" s="45" t="s">
        <v>12340</v>
      </c>
      <c r="E20111" s="45" t="s">
        <v>3276</v>
      </c>
      <c r="AF20111" s="326"/>
    </row>
    <row r="20112" spans="1:32" x14ac:dyDescent="0.25">
      <c r="A20112" s="44" t="s">
        <v>8367</v>
      </c>
      <c r="B20112" s="44" t="s">
        <v>8377</v>
      </c>
      <c r="C20112" s="45">
        <v>230505</v>
      </c>
      <c r="D20112" s="45" t="s">
        <v>12340</v>
      </c>
      <c r="E20112" s="45" t="s">
        <v>7651</v>
      </c>
      <c r="AF20112" s="326"/>
    </row>
    <row r="20113" spans="1:32" x14ac:dyDescent="0.3">
      <c r="A20113" s="372" t="s">
        <v>20251</v>
      </c>
      <c r="B20113" s="372" t="s">
        <v>2383</v>
      </c>
      <c r="C20113" s="125" t="s">
        <v>20257</v>
      </c>
      <c r="D20113" s="32" t="s">
        <v>20621</v>
      </c>
      <c r="E20113" s="125" t="s">
        <v>8976</v>
      </c>
      <c r="F20113" s="125" t="s">
        <v>1236</v>
      </c>
      <c r="G20113" s="125" t="s">
        <v>1237</v>
      </c>
      <c r="AF20113" s="326"/>
    </row>
    <row r="20114" spans="1:32" x14ac:dyDescent="0.3">
      <c r="A20114" s="372" t="s">
        <v>20602</v>
      </c>
      <c r="B20114" s="372" t="s">
        <v>7465</v>
      </c>
      <c r="C20114" s="125" t="s">
        <v>20614</v>
      </c>
      <c r="D20114" s="32" t="s">
        <v>20621</v>
      </c>
      <c r="E20114" s="125" t="s">
        <v>10032</v>
      </c>
      <c r="F20114" s="125" t="s">
        <v>1236</v>
      </c>
      <c r="G20114" s="125" t="s">
        <v>1237</v>
      </c>
      <c r="AF20114" s="326"/>
    </row>
    <row r="20115" spans="1:32" x14ac:dyDescent="0.25">
      <c r="A20115" s="44" t="s">
        <v>7108</v>
      </c>
      <c r="B20115" s="44" t="s">
        <v>3298</v>
      </c>
      <c r="C20115" s="45">
        <v>23010402</v>
      </c>
      <c r="D20115" s="45" t="s">
        <v>12340</v>
      </c>
      <c r="E20115" s="45" t="s">
        <v>5640</v>
      </c>
      <c r="AF20115" s="326"/>
    </row>
    <row r="20116" spans="1:32" x14ac:dyDescent="0.25">
      <c r="A20116" s="44" t="s">
        <v>80</v>
      </c>
      <c r="B20116" s="44" t="s">
        <v>5639</v>
      </c>
      <c r="C20116" s="45">
        <v>23010401</v>
      </c>
      <c r="D20116" s="45" t="s">
        <v>12340</v>
      </c>
      <c r="E20116" s="45" t="s">
        <v>5640</v>
      </c>
      <c r="AF20116" s="326"/>
    </row>
    <row r="20117" spans="1:32" x14ac:dyDescent="0.25">
      <c r="A20117" s="44" t="s">
        <v>80</v>
      </c>
      <c r="B20117" s="44" t="s">
        <v>3298</v>
      </c>
      <c r="C20117" s="45">
        <v>23010402</v>
      </c>
      <c r="D20117" s="45" t="s">
        <v>12340</v>
      </c>
      <c r="E20117" s="45" t="s">
        <v>5640</v>
      </c>
      <c r="AF20117" s="326"/>
    </row>
    <row r="20118" spans="1:32" x14ac:dyDescent="0.25">
      <c r="A20118" s="44" t="s">
        <v>20011</v>
      </c>
      <c r="B20118" s="44" t="s">
        <v>10020</v>
      </c>
      <c r="C20118" s="45">
        <v>24010401</v>
      </c>
      <c r="D20118" s="45" t="s">
        <v>12340</v>
      </c>
      <c r="E20118" s="45" t="s">
        <v>10021</v>
      </c>
      <c r="AF20118" s="326"/>
    </row>
    <row r="20119" spans="1:32" x14ac:dyDescent="0.25">
      <c r="A20119" s="44" t="s">
        <v>20011</v>
      </c>
      <c r="B20119" s="44" t="s">
        <v>3298</v>
      </c>
      <c r="C20119" s="45">
        <v>24010402</v>
      </c>
      <c r="D20119" s="45" t="s">
        <v>12340</v>
      </c>
      <c r="E20119" s="45" t="s">
        <v>10021</v>
      </c>
      <c r="AF20119" s="326"/>
    </row>
    <row r="20120" spans="1:32" x14ac:dyDescent="0.25">
      <c r="A20120" s="44" t="s">
        <v>20011</v>
      </c>
      <c r="B20120" s="44" t="s">
        <v>4036</v>
      </c>
      <c r="C20120" s="45">
        <v>24060401</v>
      </c>
      <c r="D20120" s="45" t="s">
        <v>12340</v>
      </c>
      <c r="E20120" s="45" t="s">
        <v>5235</v>
      </c>
      <c r="AF20120" s="326"/>
    </row>
    <row r="20121" spans="1:32" x14ac:dyDescent="0.25">
      <c r="A20121" s="44" t="s">
        <v>20011</v>
      </c>
      <c r="B20121" s="44" t="s">
        <v>968</v>
      </c>
      <c r="C20121" s="45">
        <v>24060402</v>
      </c>
      <c r="D20121" s="45" t="s">
        <v>12340</v>
      </c>
      <c r="E20121" s="45" t="s">
        <v>5235</v>
      </c>
      <c r="AF20121" s="326"/>
    </row>
    <row r="20122" spans="1:32" x14ac:dyDescent="0.25">
      <c r="A20122" s="44" t="s">
        <v>8060</v>
      </c>
      <c r="B20122" s="44" t="s">
        <v>281</v>
      </c>
      <c r="C20122" s="45" t="s">
        <v>8061</v>
      </c>
      <c r="D20122" s="45" t="s">
        <v>12177</v>
      </c>
      <c r="E20122" s="45" t="s">
        <v>12899</v>
      </c>
      <c r="F20122" s="93"/>
      <c r="G20122" s="93"/>
      <c r="H20122" s="93"/>
      <c r="I20122" s="99"/>
      <c r="J20122" s="99"/>
      <c r="K20122" s="99"/>
      <c r="L20122" s="99"/>
      <c r="M20122" s="99"/>
      <c r="N20122" s="99"/>
      <c r="O20122" s="99"/>
      <c r="P20122" s="99"/>
      <c r="Q20122" s="99"/>
      <c r="R20122" s="99"/>
      <c r="S20122" s="99"/>
      <c r="T20122" s="99"/>
      <c r="U20122" s="99"/>
      <c r="V20122" s="99"/>
      <c r="W20122" s="99"/>
      <c r="X20122" s="99"/>
      <c r="Y20122" s="99"/>
      <c r="Z20122" s="99"/>
      <c r="AF20122" s="326"/>
    </row>
    <row r="20123" spans="1:32" x14ac:dyDescent="0.25">
      <c r="A20123" s="44" t="s">
        <v>8060</v>
      </c>
      <c r="B20123" s="44" t="s">
        <v>281</v>
      </c>
      <c r="C20123" s="45" t="s">
        <v>8061</v>
      </c>
      <c r="D20123" s="93" t="s">
        <v>18817</v>
      </c>
      <c r="E20123" s="45" t="s">
        <v>12899</v>
      </c>
      <c r="F20123" s="379"/>
      <c r="G20123" s="379"/>
      <c r="H20123" s="379"/>
      <c r="I20123" s="380"/>
      <c r="J20123" s="380"/>
      <c r="K20123" s="380"/>
      <c r="L20123" s="380"/>
      <c r="M20123" s="380"/>
      <c r="N20123" s="380"/>
      <c r="O20123" s="380"/>
      <c r="P20123" s="380"/>
      <c r="Q20123" s="380"/>
      <c r="R20123" s="380"/>
      <c r="S20123" s="380"/>
      <c r="T20123" s="380"/>
      <c r="U20123" s="380"/>
      <c r="V20123" s="380"/>
      <c r="W20123" s="380"/>
      <c r="X20123" s="380"/>
      <c r="Y20123" s="380"/>
      <c r="Z20123" s="380"/>
      <c r="AA20123" s="380"/>
      <c r="AF20123" s="326"/>
    </row>
    <row r="20124" spans="1:32" x14ac:dyDescent="0.25">
      <c r="A20124" s="44" t="s">
        <v>8060</v>
      </c>
      <c r="B20124" s="44" t="s">
        <v>11304</v>
      </c>
      <c r="C20124" s="45">
        <v>240403</v>
      </c>
      <c r="D20124" s="45" t="s">
        <v>12340</v>
      </c>
      <c r="E20124" s="45" t="s">
        <v>5311</v>
      </c>
      <c r="AF20124" s="326"/>
    </row>
    <row r="20125" spans="1:32" x14ac:dyDescent="0.25">
      <c r="A20125" s="44" t="s">
        <v>8060</v>
      </c>
      <c r="B20125" s="44" t="s">
        <v>281</v>
      </c>
      <c r="C20125" s="45" t="s">
        <v>8061</v>
      </c>
      <c r="D20125" s="45" t="s">
        <v>10697</v>
      </c>
      <c r="E20125" s="45" t="s">
        <v>5072</v>
      </c>
      <c r="F20125" s="93"/>
      <c r="G20125" s="93"/>
      <c r="H20125" s="93"/>
      <c r="I20125" s="99"/>
      <c r="J20125" s="99"/>
      <c r="K20125" s="99"/>
      <c r="L20125" s="44"/>
      <c r="M20125" s="99"/>
      <c r="N20125" s="99"/>
      <c r="O20125" s="99"/>
      <c r="P20125" s="99"/>
      <c r="Q20125" s="99"/>
      <c r="R20125" s="99"/>
      <c r="S20125" s="99"/>
      <c r="T20125" s="99"/>
      <c r="U20125" s="99"/>
      <c r="V20125" s="99"/>
      <c r="W20125" s="99"/>
      <c r="X20125" s="99"/>
      <c r="Y20125" s="99"/>
      <c r="Z20125" s="99"/>
      <c r="AF20125" s="326"/>
    </row>
    <row r="20126" spans="1:32" x14ac:dyDescent="0.25">
      <c r="A20126" s="44" t="s">
        <v>20012</v>
      </c>
      <c r="B20126" s="44" t="s">
        <v>3298</v>
      </c>
      <c r="C20126" s="45">
        <v>26010402</v>
      </c>
      <c r="D20126" s="45" t="s">
        <v>12340</v>
      </c>
      <c r="E20126" s="45" t="s">
        <v>18836</v>
      </c>
      <c r="AF20126" s="326"/>
    </row>
    <row r="20127" spans="1:32" x14ac:dyDescent="0.25">
      <c r="A20127" s="44" t="s">
        <v>957</v>
      </c>
      <c r="B20127" s="44" t="s">
        <v>2433</v>
      </c>
      <c r="C20127" s="45">
        <v>230105</v>
      </c>
      <c r="D20127" s="45" t="s">
        <v>12340</v>
      </c>
      <c r="E20127" s="45" t="s">
        <v>5580</v>
      </c>
      <c r="AF20127" s="326"/>
    </row>
    <row r="20128" spans="1:32" x14ac:dyDescent="0.3">
      <c r="A20128" s="372" t="s">
        <v>13968</v>
      </c>
      <c r="B20128" s="372" t="s">
        <v>1204</v>
      </c>
      <c r="C20128" s="125" t="s">
        <v>14352</v>
      </c>
      <c r="D20128" s="32" t="s">
        <v>20621</v>
      </c>
      <c r="E20128" s="125" t="s">
        <v>13567</v>
      </c>
      <c r="F20128" s="125" t="s">
        <v>1237</v>
      </c>
      <c r="G20128" s="125" t="s">
        <v>1237</v>
      </c>
      <c r="AF20128" s="326"/>
    </row>
    <row r="20129" spans="1:32" x14ac:dyDescent="0.3">
      <c r="A20129" s="372" t="s">
        <v>12115</v>
      </c>
      <c r="B20129" s="372" t="s">
        <v>1208</v>
      </c>
      <c r="C20129" s="125" t="s">
        <v>11149</v>
      </c>
      <c r="D20129" s="32" t="s">
        <v>20621</v>
      </c>
      <c r="E20129" s="125" t="s">
        <v>2686</v>
      </c>
      <c r="F20129" s="125" t="s">
        <v>1236</v>
      </c>
      <c r="G20129" s="125" t="s">
        <v>1237</v>
      </c>
      <c r="AF20129" s="326"/>
    </row>
    <row r="20130" spans="1:32" x14ac:dyDescent="0.25">
      <c r="A20130" s="44" t="s">
        <v>1597</v>
      </c>
      <c r="B20130" s="44" t="s">
        <v>4392</v>
      </c>
      <c r="C20130" s="45" t="s">
        <v>4461</v>
      </c>
      <c r="D20130" s="45" t="s">
        <v>12177</v>
      </c>
      <c r="E20130" s="45" t="s">
        <v>2628</v>
      </c>
      <c r="F20130" s="93"/>
      <c r="G20130" s="93"/>
      <c r="H20130" s="93"/>
      <c r="I20130" s="99"/>
      <c r="J20130" s="99"/>
      <c r="K20130" s="99"/>
      <c r="L20130" s="99"/>
      <c r="M20130" s="99"/>
      <c r="N20130" s="99"/>
      <c r="O20130" s="99"/>
      <c r="P20130" s="99"/>
      <c r="Q20130" s="99"/>
      <c r="R20130" s="99"/>
      <c r="S20130" s="99"/>
      <c r="T20130" s="99"/>
      <c r="U20130" s="99"/>
      <c r="V20130" s="99"/>
      <c r="W20130" s="99"/>
      <c r="X20130" s="99"/>
      <c r="Y20130" s="99"/>
      <c r="Z20130" s="99"/>
      <c r="AF20130" s="326"/>
    </row>
    <row r="20131" spans="1:32" x14ac:dyDescent="0.25">
      <c r="A20131" s="44" t="s">
        <v>1597</v>
      </c>
      <c r="B20131" s="44" t="s">
        <v>4392</v>
      </c>
      <c r="C20131" s="45" t="s">
        <v>4461</v>
      </c>
      <c r="D20131" s="93" t="s">
        <v>18817</v>
      </c>
      <c r="E20131" s="45" t="s">
        <v>2628</v>
      </c>
      <c r="F20131" s="379"/>
      <c r="G20131" s="379"/>
      <c r="H20131" s="379"/>
      <c r="I20131" s="380"/>
      <c r="J20131" s="380"/>
      <c r="K20131" s="380"/>
      <c r="L20131" s="380"/>
      <c r="M20131" s="380"/>
      <c r="N20131" s="380"/>
      <c r="O20131" s="380"/>
      <c r="P20131" s="380"/>
      <c r="Q20131" s="380"/>
      <c r="R20131" s="380"/>
      <c r="S20131" s="380"/>
      <c r="T20131" s="380"/>
      <c r="U20131" s="380"/>
      <c r="V20131" s="380"/>
      <c r="W20131" s="380"/>
      <c r="X20131" s="380"/>
      <c r="Y20131" s="380"/>
      <c r="Z20131" s="380"/>
      <c r="AA20131" s="380"/>
      <c r="AF20131" s="326"/>
    </row>
    <row r="20132" spans="1:32" x14ac:dyDescent="0.25">
      <c r="A20132" s="44" t="s">
        <v>13546</v>
      </c>
      <c r="B20132" s="44" t="s">
        <v>13107</v>
      </c>
      <c r="C20132" s="45">
        <v>9.24</v>
      </c>
      <c r="D20132" s="45" t="s">
        <v>13565</v>
      </c>
      <c r="E20132" s="46">
        <v>47299</v>
      </c>
      <c r="F20132" s="45"/>
      <c r="G20132" s="93"/>
      <c r="H20132" s="93"/>
      <c r="I20132" s="99"/>
      <c r="J20132" s="99"/>
      <c r="K20132" s="99"/>
      <c r="L20132" s="99"/>
      <c r="M20132" s="99"/>
      <c r="N20132" s="99"/>
      <c r="O20132" s="99"/>
      <c r="P20132" s="99"/>
      <c r="Q20132" s="99"/>
      <c r="R20132" s="99"/>
      <c r="S20132" s="99"/>
      <c r="T20132" s="99"/>
      <c r="U20132" s="99"/>
      <c r="V20132" s="99"/>
      <c r="W20132" s="99"/>
      <c r="X20132" s="99"/>
      <c r="Y20132" s="99"/>
      <c r="Z20132" s="99"/>
      <c r="AF20132" s="326"/>
    </row>
    <row r="20133" spans="1:32" x14ac:dyDescent="0.25">
      <c r="A20133" s="44" t="s">
        <v>13546</v>
      </c>
      <c r="B20133" s="44" t="s">
        <v>13186</v>
      </c>
      <c r="C20133" s="45">
        <v>10.24</v>
      </c>
      <c r="D20133" s="45" t="s">
        <v>13565</v>
      </c>
      <c r="E20133" s="46">
        <v>47299</v>
      </c>
      <c r="F20133" s="45"/>
      <c r="G20133" s="93"/>
      <c r="H20133" s="93"/>
      <c r="I20133" s="99"/>
      <c r="J20133" s="99"/>
      <c r="K20133" s="99"/>
      <c r="L20133" s="99"/>
      <c r="M20133" s="99"/>
      <c r="N20133" s="99"/>
      <c r="O20133" s="99"/>
      <c r="P20133" s="99"/>
      <c r="Q20133" s="99"/>
      <c r="R20133" s="99"/>
      <c r="S20133" s="99"/>
      <c r="T20133" s="99"/>
      <c r="U20133" s="99"/>
      <c r="V20133" s="99"/>
      <c r="W20133" s="99"/>
      <c r="X20133" s="99"/>
      <c r="Y20133" s="99"/>
      <c r="Z20133" s="99"/>
      <c r="AF20133" s="326"/>
    </row>
    <row r="20134" spans="1:32" x14ac:dyDescent="0.25">
      <c r="A20134" s="44" t="s">
        <v>13546</v>
      </c>
      <c r="B20134" s="44" t="s">
        <v>13117</v>
      </c>
      <c r="C20134" s="45">
        <v>11.24</v>
      </c>
      <c r="D20134" s="45" t="s">
        <v>13565</v>
      </c>
      <c r="E20134" s="46">
        <v>47299</v>
      </c>
      <c r="F20134" s="45"/>
      <c r="G20134" s="93"/>
      <c r="H20134" s="93"/>
      <c r="I20134" s="99"/>
      <c r="J20134" s="99"/>
      <c r="K20134" s="99"/>
      <c r="L20134" s="99"/>
      <c r="M20134" s="99"/>
      <c r="N20134" s="99"/>
      <c r="O20134" s="99"/>
      <c r="P20134" s="99"/>
      <c r="Q20134" s="99"/>
      <c r="R20134" s="99"/>
      <c r="S20134" s="99"/>
      <c r="T20134" s="99"/>
      <c r="U20134" s="99"/>
      <c r="V20134" s="99"/>
      <c r="W20134" s="99"/>
      <c r="X20134" s="99"/>
      <c r="Y20134" s="99"/>
      <c r="Z20134" s="99"/>
      <c r="AF20134" s="326"/>
    </row>
    <row r="20135" spans="1:32" x14ac:dyDescent="0.25">
      <c r="A20135" s="44" t="s">
        <v>13546</v>
      </c>
      <c r="B20135" s="44" t="s">
        <v>13144</v>
      </c>
      <c r="C20135" s="45">
        <v>17.239999999999998</v>
      </c>
      <c r="D20135" s="45" t="s">
        <v>13565</v>
      </c>
      <c r="E20135" s="46">
        <v>47299</v>
      </c>
      <c r="F20135" s="45"/>
      <c r="G20135" s="93"/>
      <c r="H20135" s="93"/>
      <c r="I20135" s="99"/>
      <c r="J20135" s="99"/>
      <c r="K20135" s="99"/>
      <c r="L20135" s="99"/>
      <c r="M20135" s="99"/>
      <c r="N20135" s="99"/>
      <c r="O20135" s="99"/>
      <c r="P20135" s="99"/>
      <c r="Q20135" s="99"/>
      <c r="R20135" s="99"/>
      <c r="S20135" s="99"/>
      <c r="T20135" s="99"/>
      <c r="U20135" s="99"/>
      <c r="V20135" s="99"/>
      <c r="W20135" s="99"/>
      <c r="X20135" s="99"/>
      <c r="Y20135" s="99"/>
      <c r="Z20135" s="99"/>
      <c r="AF20135" s="326"/>
    </row>
    <row r="20136" spans="1:32" x14ac:dyDescent="0.25">
      <c r="A20136" s="44" t="s">
        <v>13546</v>
      </c>
      <c r="B20136" s="44" t="s">
        <v>13252</v>
      </c>
      <c r="C20136" s="45">
        <v>34.24</v>
      </c>
      <c r="D20136" s="45" t="s">
        <v>13565</v>
      </c>
      <c r="E20136" s="46">
        <v>47299</v>
      </c>
      <c r="F20136" s="45"/>
      <c r="G20136" s="93"/>
      <c r="H20136" s="93"/>
      <c r="I20136" s="99"/>
      <c r="J20136" s="99"/>
      <c r="K20136" s="99"/>
      <c r="L20136" s="99"/>
      <c r="M20136" s="99"/>
      <c r="N20136" s="99"/>
      <c r="O20136" s="99"/>
      <c r="P20136" s="99"/>
      <c r="Q20136" s="99"/>
      <c r="R20136" s="99"/>
      <c r="S20136" s="99"/>
      <c r="T20136" s="99"/>
      <c r="U20136" s="99"/>
      <c r="V20136" s="99"/>
      <c r="W20136" s="99"/>
      <c r="X20136" s="99"/>
      <c r="Y20136" s="99"/>
      <c r="Z20136" s="99"/>
      <c r="AF20136" s="326"/>
    </row>
    <row r="20137" spans="1:32" x14ac:dyDescent="0.3">
      <c r="A20137" s="372" t="s">
        <v>13547</v>
      </c>
      <c r="B20137" s="372" t="s">
        <v>1660</v>
      </c>
      <c r="C20137" s="125" t="s">
        <v>14425</v>
      </c>
      <c r="D20137" s="32" t="s">
        <v>20621</v>
      </c>
      <c r="E20137" s="125" t="s">
        <v>12895</v>
      </c>
      <c r="F20137" s="125" t="s">
        <v>1236</v>
      </c>
      <c r="G20137" s="125" t="s">
        <v>1237</v>
      </c>
      <c r="AF20137" s="326"/>
    </row>
    <row r="20138" spans="1:32" x14ac:dyDescent="0.25">
      <c r="A20138" s="44" t="s">
        <v>13547</v>
      </c>
      <c r="B20138" s="44" t="s">
        <v>13110</v>
      </c>
      <c r="C20138" s="45">
        <v>12.24</v>
      </c>
      <c r="D20138" s="45" t="s">
        <v>13565</v>
      </c>
      <c r="E20138" s="46">
        <v>47299</v>
      </c>
      <c r="F20138" s="45"/>
      <c r="G20138" s="93"/>
      <c r="H20138" s="93"/>
      <c r="I20138" s="99"/>
      <c r="J20138" s="99"/>
      <c r="K20138" s="99"/>
      <c r="L20138" s="99"/>
      <c r="M20138" s="99"/>
      <c r="N20138" s="99"/>
      <c r="O20138" s="99"/>
      <c r="P20138" s="99"/>
      <c r="Q20138" s="99"/>
      <c r="R20138" s="99"/>
      <c r="S20138" s="99"/>
      <c r="T20138" s="99"/>
      <c r="U20138" s="99"/>
      <c r="V20138" s="99"/>
      <c r="W20138" s="99"/>
      <c r="X20138" s="99"/>
      <c r="Y20138" s="99"/>
      <c r="Z20138" s="99"/>
      <c r="AF20138" s="326"/>
    </row>
    <row r="20139" spans="1:32" x14ac:dyDescent="0.25">
      <c r="A20139" s="44" t="s">
        <v>20013</v>
      </c>
      <c r="B20139" s="44" t="s">
        <v>5447</v>
      </c>
      <c r="C20139" s="45">
        <v>250802</v>
      </c>
      <c r="D20139" s="45" t="s">
        <v>12340</v>
      </c>
      <c r="E20139" s="45" t="s">
        <v>10682</v>
      </c>
      <c r="AF20139" s="326"/>
    </row>
    <row r="20140" spans="1:32" x14ac:dyDescent="0.25">
      <c r="A20140" s="44" t="s">
        <v>15853</v>
      </c>
      <c r="B20140" s="44" t="s">
        <v>2610</v>
      </c>
      <c r="C20140" s="45" t="s">
        <v>15854</v>
      </c>
      <c r="D20140" s="46" t="s">
        <v>13037</v>
      </c>
      <c r="E20140" s="46">
        <v>46162</v>
      </c>
      <c r="AF20140" s="326"/>
    </row>
    <row r="20141" spans="1:32" x14ac:dyDescent="0.3">
      <c r="A20141" s="372" t="s">
        <v>5058</v>
      </c>
      <c r="B20141" s="372" t="s">
        <v>5064</v>
      </c>
      <c r="C20141" s="125" t="s">
        <v>16873</v>
      </c>
      <c r="D20141" s="32" t="s">
        <v>20621</v>
      </c>
      <c r="E20141" s="125" t="s">
        <v>10638</v>
      </c>
      <c r="F20141" s="125" t="s">
        <v>1237</v>
      </c>
      <c r="G20141" s="125" t="s">
        <v>1237</v>
      </c>
      <c r="AF20141" s="326"/>
    </row>
    <row r="20142" spans="1:32" x14ac:dyDescent="0.25">
      <c r="A20142" s="44" t="s">
        <v>13852</v>
      </c>
      <c r="B20142" s="44" t="s">
        <v>3159</v>
      </c>
      <c r="C20142" s="45">
        <v>230903</v>
      </c>
      <c r="D20142" s="45" t="s">
        <v>12340</v>
      </c>
      <c r="E20142" s="45" t="s">
        <v>8524</v>
      </c>
      <c r="AF20142" s="326"/>
    </row>
    <row r="20143" spans="1:32" x14ac:dyDescent="0.25">
      <c r="A20143" s="44" t="s">
        <v>13852</v>
      </c>
      <c r="B20143" s="44" t="s">
        <v>8465</v>
      </c>
      <c r="C20143" s="45">
        <v>230804</v>
      </c>
      <c r="D20143" s="45" t="s">
        <v>12340</v>
      </c>
      <c r="E20143" s="45" t="s">
        <v>4380</v>
      </c>
      <c r="AF20143" s="326"/>
    </row>
    <row r="20144" spans="1:32" x14ac:dyDescent="0.25">
      <c r="A20144" s="44" t="s">
        <v>13852</v>
      </c>
      <c r="B20144" s="44" t="s">
        <v>8373</v>
      </c>
      <c r="C20144" s="45">
        <v>230603</v>
      </c>
      <c r="D20144" s="45" t="s">
        <v>12340</v>
      </c>
      <c r="E20144" s="45" t="s">
        <v>4471</v>
      </c>
      <c r="AF20144" s="326"/>
    </row>
    <row r="20145" spans="1:32" x14ac:dyDescent="0.25">
      <c r="A20145" s="44" t="s">
        <v>13852</v>
      </c>
      <c r="B20145" s="44" t="s">
        <v>11296</v>
      </c>
      <c r="C20145" s="45">
        <v>240402</v>
      </c>
      <c r="D20145" s="45" t="s">
        <v>12340</v>
      </c>
      <c r="E20145" s="45" t="s">
        <v>5311</v>
      </c>
      <c r="AF20145" s="326"/>
    </row>
    <row r="20146" spans="1:32" x14ac:dyDescent="0.25">
      <c r="A20146" s="44" t="s">
        <v>13852</v>
      </c>
      <c r="B20146" s="44" t="s">
        <v>1733</v>
      </c>
      <c r="C20146" s="45">
        <v>250101</v>
      </c>
      <c r="D20146" s="45" t="s">
        <v>12340</v>
      </c>
      <c r="E20146" s="45" t="s">
        <v>13567</v>
      </c>
      <c r="AF20146" s="326"/>
    </row>
    <row r="20147" spans="1:32" x14ac:dyDescent="0.25">
      <c r="A20147" s="44" t="s">
        <v>13852</v>
      </c>
      <c r="B20147" s="44" t="s">
        <v>980</v>
      </c>
      <c r="C20147" s="45">
        <v>260103</v>
      </c>
      <c r="D20147" s="45" t="s">
        <v>12340</v>
      </c>
      <c r="E20147" s="45" t="s">
        <v>8976</v>
      </c>
      <c r="AF20147" s="326"/>
    </row>
    <row r="20148" spans="1:32" x14ac:dyDescent="0.25">
      <c r="A20148" s="44" t="s">
        <v>6286</v>
      </c>
      <c r="B20148" s="92" t="s">
        <v>10390</v>
      </c>
      <c r="C20148" s="56" t="s">
        <v>10120</v>
      </c>
      <c r="D20148" s="146" t="s">
        <v>10389</v>
      </c>
      <c r="E20148" s="107">
        <v>45838</v>
      </c>
      <c r="F20148" s="93"/>
      <c r="G20148" s="93"/>
      <c r="H20148" s="93"/>
      <c r="I20148" s="99"/>
      <c r="J20148" s="99"/>
      <c r="K20148" s="99"/>
      <c r="L20148" s="44"/>
      <c r="M20148" s="99"/>
      <c r="N20148" s="99"/>
      <c r="O20148" s="99"/>
      <c r="P20148" s="99"/>
      <c r="Q20148" s="99"/>
      <c r="R20148" s="99"/>
      <c r="S20148" s="99"/>
      <c r="T20148" s="99"/>
      <c r="U20148" s="99"/>
      <c r="V20148" s="99"/>
      <c r="W20148" s="99"/>
      <c r="X20148" s="99"/>
      <c r="Y20148" s="99"/>
      <c r="Z20148" s="99"/>
      <c r="AF20148" s="326"/>
    </row>
    <row r="20149" spans="1:32" x14ac:dyDescent="0.25">
      <c r="A20149" s="44" t="s">
        <v>7191</v>
      </c>
      <c r="B20149" s="44" t="s">
        <v>4343</v>
      </c>
      <c r="C20149" s="45" t="s">
        <v>4344</v>
      </c>
      <c r="D20149" s="45" t="s">
        <v>10697</v>
      </c>
      <c r="E20149" s="45" t="s">
        <v>4345</v>
      </c>
      <c r="F20149" s="93"/>
      <c r="G20149" s="93"/>
      <c r="H20149" s="93"/>
      <c r="I20149" s="99"/>
      <c r="J20149" s="99"/>
      <c r="K20149" s="99"/>
      <c r="L20149" s="44"/>
      <c r="M20149" s="99"/>
      <c r="N20149" s="99"/>
      <c r="O20149" s="99"/>
      <c r="P20149" s="99"/>
      <c r="Q20149" s="99"/>
      <c r="R20149" s="99"/>
      <c r="S20149" s="99"/>
      <c r="T20149" s="99"/>
      <c r="U20149" s="99"/>
      <c r="V20149" s="99"/>
      <c r="W20149" s="99"/>
      <c r="X20149" s="99"/>
      <c r="Y20149" s="99"/>
      <c r="Z20149" s="99"/>
      <c r="AA20149" s="380"/>
      <c r="AF20149" s="326"/>
    </row>
    <row r="20150" spans="1:32" x14ac:dyDescent="0.25">
      <c r="A20150" s="44" t="s">
        <v>9806</v>
      </c>
      <c r="B20150" s="44" t="s">
        <v>16484</v>
      </c>
      <c r="C20150" s="45" t="s">
        <v>5438</v>
      </c>
      <c r="D20150" s="93" t="s">
        <v>3876</v>
      </c>
      <c r="E20150" s="359">
        <f>DATE(2026,8,1)</f>
        <v>46235</v>
      </c>
      <c r="F20150" s="93"/>
      <c r="G20150" s="93"/>
      <c r="H20150" s="93"/>
      <c r="I20150" s="99"/>
      <c r="J20150" s="99"/>
      <c r="K20150" s="99"/>
      <c r="L20150" s="99"/>
      <c r="M20150" s="99"/>
      <c r="N20150" s="99"/>
      <c r="O20150" s="99"/>
      <c r="P20150" s="99"/>
      <c r="Q20150" s="99"/>
      <c r="R20150" s="99"/>
      <c r="S20150" s="99"/>
      <c r="T20150" s="99"/>
      <c r="U20150" s="99"/>
      <c r="V20150" s="99"/>
      <c r="W20150" s="99"/>
      <c r="X20150" s="99"/>
      <c r="Y20150" s="99"/>
      <c r="Z20150" s="99"/>
      <c r="AA20150" s="380"/>
      <c r="AF20150" s="326"/>
    </row>
    <row r="20151" spans="1:32" x14ac:dyDescent="0.3">
      <c r="A20151" s="372" t="s">
        <v>1190</v>
      </c>
      <c r="B20151" s="372" t="s">
        <v>1842</v>
      </c>
      <c r="C20151" s="125" t="s">
        <v>16723</v>
      </c>
      <c r="D20151" s="32" t="s">
        <v>20621</v>
      </c>
      <c r="E20151" s="125" t="s">
        <v>12895</v>
      </c>
      <c r="F20151" s="125" t="s">
        <v>1236</v>
      </c>
      <c r="G20151" s="125" t="s">
        <v>1237</v>
      </c>
      <c r="AF20151" s="326"/>
    </row>
    <row r="20152" spans="1:32" x14ac:dyDescent="0.25">
      <c r="A20152" s="48" t="s">
        <v>4256</v>
      </c>
      <c r="B20152" s="48" t="s">
        <v>4257</v>
      </c>
      <c r="C20152" s="167" t="s">
        <v>13022</v>
      </c>
      <c r="D20152" s="146" t="s">
        <v>1802</v>
      </c>
      <c r="E20152" s="66">
        <v>45991</v>
      </c>
      <c r="F20152" s="93"/>
      <c r="G20152" s="93"/>
      <c r="H20152" s="93"/>
      <c r="I20152" s="99"/>
      <c r="J20152" s="99"/>
      <c r="K20152" s="99"/>
      <c r="L20152" s="44"/>
      <c r="M20152" s="99"/>
      <c r="N20152" s="99"/>
      <c r="O20152" s="99"/>
      <c r="P20152" s="99"/>
      <c r="Q20152" s="99"/>
      <c r="R20152" s="99"/>
      <c r="S20152" s="99"/>
      <c r="T20152" s="99"/>
      <c r="U20152" s="99"/>
      <c r="V20152" s="99"/>
      <c r="W20152" s="99"/>
      <c r="X20152" s="99"/>
      <c r="Y20152" s="99"/>
      <c r="Z20152" s="99"/>
      <c r="AF20152" s="326"/>
    </row>
    <row r="20153" spans="1:32" x14ac:dyDescent="0.3">
      <c r="A20153" s="372" t="s">
        <v>16717</v>
      </c>
      <c r="B20153" s="372" t="s">
        <v>1660</v>
      </c>
      <c r="C20153" s="125" t="s">
        <v>14425</v>
      </c>
      <c r="D20153" s="32" t="s">
        <v>20621</v>
      </c>
      <c r="E20153" s="125" t="s">
        <v>12895</v>
      </c>
      <c r="F20153" s="125" t="s">
        <v>1236</v>
      </c>
      <c r="G20153" s="125" t="s">
        <v>1237</v>
      </c>
      <c r="AF20153" s="326"/>
    </row>
    <row r="20154" spans="1:32" x14ac:dyDescent="0.25">
      <c r="A20154" s="368" t="s">
        <v>15353</v>
      </c>
      <c r="B20154" s="256" t="s">
        <v>15288</v>
      </c>
      <c r="C20154" s="53" t="s">
        <v>15466</v>
      </c>
      <c r="D20154" s="93" t="s">
        <v>5891</v>
      </c>
      <c r="E20154" s="257">
        <v>47618</v>
      </c>
      <c r="F20154" s="93"/>
      <c r="G20154" s="93"/>
      <c r="H20154" s="93"/>
      <c r="I20154" s="99"/>
      <c r="J20154" s="99"/>
      <c r="K20154" s="99"/>
      <c r="L20154" s="99"/>
      <c r="M20154" s="99"/>
      <c r="N20154" s="99"/>
      <c r="O20154" s="99"/>
      <c r="P20154" s="99"/>
      <c r="Q20154" s="99"/>
      <c r="R20154" s="99"/>
      <c r="S20154" s="99"/>
      <c r="T20154" s="99"/>
      <c r="U20154" s="99"/>
      <c r="V20154" s="99"/>
      <c r="W20154" s="99"/>
      <c r="X20154" s="99"/>
      <c r="Y20154" s="99"/>
      <c r="Z20154" s="99"/>
      <c r="AF20154" s="326"/>
    </row>
    <row r="20155" spans="1:32" x14ac:dyDescent="0.25">
      <c r="A20155" s="44" t="s">
        <v>597</v>
      </c>
      <c r="B20155" s="160" t="s">
        <v>6089</v>
      </c>
      <c r="C20155" s="167" t="s">
        <v>6090</v>
      </c>
      <c r="D20155" s="146" t="s">
        <v>1802</v>
      </c>
      <c r="E20155" s="66">
        <v>45626</v>
      </c>
      <c r="F20155" s="93"/>
      <c r="G20155" s="93"/>
      <c r="H20155" s="93"/>
      <c r="I20155" s="99"/>
      <c r="J20155" s="99"/>
      <c r="K20155" s="99"/>
      <c r="L20155" s="44"/>
      <c r="M20155" s="99"/>
      <c r="N20155" s="99"/>
      <c r="O20155" s="99"/>
      <c r="P20155" s="99"/>
      <c r="Q20155" s="99"/>
      <c r="R20155" s="99"/>
      <c r="S20155" s="99"/>
      <c r="T20155" s="99"/>
      <c r="U20155" s="99"/>
      <c r="V20155" s="99"/>
      <c r="W20155" s="99"/>
      <c r="X20155" s="99"/>
      <c r="Y20155" s="99"/>
      <c r="Z20155" s="99"/>
      <c r="AF20155" s="326"/>
    </row>
    <row r="20156" spans="1:32" x14ac:dyDescent="0.25">
      <c r="A20156" s="44" t="s">
        <v>597</v>
      </c>
      <c r="B20156" s="44" t="s">
        <v>13107</v>
      </c>
      <c r="C20156" s="45">
        <v>9.23</v>
      </c>
      <c r="D20156" s="45" t="s">
        <v>13565</v>
      </c>
      <c r="E20156" s="46">
        <v>46934</v>
      </c>
      <c r="F20156" s="45"/>
      <c r="G20156" s="93"/>
      <c r="H20156" s="93"/>
      <c r="I20156" s="99"/>
      <c r="J20156" s="99"/>
      <c r="K20156" s="99"/>
      <c r="L20156" s="99"/>
      <c r="M20156" s="99"/>
      <c r="N20156" s="99"/>
      <c r="O20156" s="99"/>
      <c r="P20156" s="99"/>
      <c r="Q20156" s="99"/>
      <c r="R20156" s="99"/>
      <c r="S20156" s="99"/>
      <c r="T20156" s="99"/>
      <c r="U20156" s="99"/>
      <c r="V20156" s="99"/>
      <c r="W20156" s="99"/>
      <c r="X20156" s="99"/>
      <c r="Y20156" s="99"/>
      <c r="Z20156" s="99"/>
      <c r="AF20156" s="326"/>
    </row>
    <row r="20157" spans="1:32" x14ac:dyDescent="0.25">
      <c r="A20157" s="44" t="s">
        <v>597</v>
      </c>
      <c r="B20157" s="44" t="s">
        <v>13331</v>
      </c>
      <c r="C20157" s="45">
        <v>43.25</v>
      </c>
      <c r="D20157" s="45" t="s">
        <v>13565</v>
      </c>
      <c r="E20157" s="46">
        <v>47514</v>
      </c>
      <c r="F20157" s="45"/>
      <c r="G20157" s="93"/>
      <c r="H20157" s="93"/>
      <c r="I20157" s="99"/>
      <c r="J20157" s="99"/>
      <c r="K20157" s="99"/>
      <c r="L20157" s="99"/>
      <c r="M20157" s="99"/>
      <c r="N20157" s="99"/>
      <c r="O20157" s="99"/>
      <c r="P20157" s="99"/>
      <c r="Q20157" s="99"/>
      <c r="R20157" s="99"/>
      <c r="S20157" s="99"/>
      <c r="T20157" s="99"/>
      <c r="U20157" s="99"/>
      <c r="V20157" s="99"/>
      <c r="W20157" s="99"/>
      <c r="X20157" s="99"/>
      <c r="Y20157" s="99"/>
      <c r="Z20157" s="99"/>
      <c r="AF20157" s="326"/>
    </row>
    <row r="20158" spans="1:32" x14ac:dyDescent="0.25">
      <c r="A20158" s="44" t="s">
        <v>597</v>
      </c>
      <c r="B20158" s="44" t="s">
        <v>20390</v>
      </c>
      <c r="C20158" s="45" t="s">
        <v>4143</v>
      </c>
      <c r="D20158" s="32" t="s">
        <v>12570</v>
      </c>
      <c r="E20158" s="46">
        <v>46265</v>
      </c>
      <c r="AF20158" s="326"/>
    </row>
    <row r="20159" spans="1:32" x14ac:dyDescent="0.25">
      <c r="A20159" s="44" t="s">
        <v>20014</v>
      </c>
      <c r="B20159" s="44" t="s">
        <v>3298</v>
      </c>
      <c r="C20159" s="45">
        <v>26010402</v>
      </c>
      <c r="D20159" s="45" t="s">
        <v>12340</v>
      </c>
      <c r="E20159" s="45" t="s">
        <v>18836</v>
      </c>
      <c r="AF20159" s="326"/>
    </row>
    <row r="20160" spans="1:32" x14ac:dyDescent="0.25">
      <c r="A20160" s="44" t="s">
        <v>20014</v>
      </c>
      <c r="B20160" s="44" t="s">
        <v>5639</v>
      </c>
      <c r="C20160" s="45">
        <v>26010401</v>
      </c>
      <c r="D20160" s="45" t="s">
        <v>12340</v>
      </c>
      <c r="E20160" s="45" t="s">
        <v>18836</v>
      </c>
      <c r="AF20160" s="326"/>
    </row>
    <row r="20161" spans="1:32" x14ac:dyDescent="0.25">
      <c r="A20161" s="44" t="s">
        <v>20014</v>
      </c>
      <c r="B20161" s="44" t="s">
        <v>2433</v>
      </c>
      <c r="C20161" s="45">
        <v>250106</v>
      </c>
      <c r="D20161" s="45" t="s">
        <v>12340</v>
      </c>
      <c r="E20161" s="45" t="s">
        <v>12896</v>
      </c>
      <c r="AF20161" s="326"/>
    </row>
    <row r="20162" spans="1:32" x14ac:dyDescent="0.25">
      <c r="A20162" s="44" t="s">
        <v>11815</v>
      </c>
      <c r="B20162" s="44" t="s">
        <v>3298</v>
      </c>
      <c r="C20162" s="45">
        <v>26010402</v>
      </c>
      <c r="D20162" s="45" t="s">
        <v>12340</v>
      </c>
      <c r="E20162" s="45" t="s">
        <v>18836</v>
      </c>
      <c r="AF20162" s="326"/>
    </row>
    <row r="20163" spans="1:32" x14ac:dyDescent="0.25">
      <c r="A20163" s="44" t="s">
        <v>20015</v>
      </c>
      <c r="B20163" s="44" t="s">
        <v>974</v>
      </c>
      <c r="C20163" s="45">
        <v>220104</v>
      </c>
      <c r="D20163" s="45" t="s">
        <v>12340</v>
      </c>
      <c r="E20163" s="45" t="s">
        <v>5452</v>
      </c>
      <c r="AF20163" s="326"/>
    </row>
    <row r="20164" spans="1:32" x14ac:dyDescent="0.25">
      <c r="A20164" s="44" t="s">
        <v>20015</v>
      </c>
      <c r="B20164" s="44" t="s">
        <v>9032</v>
      </c>
      <c r="C20164" s="45">
        <v>23100201</v>
      </c>
      <c r="D20164" s="45" t="s">
        <v>12340</v>
      </c>
      <c r="E20164" s="45" t="s">
        <v>2628</v>
      </c>
      <c r="AF20164" s="326"/>
    </row>
    <row r="20165" spans="1:32" x14ac:dyDescent="0.25">
      <c r="A20165" s="44" t="s">
        <v>20015</v>
      </c>
      <c r="B20165" s="44" t="s">
        <v>2451</v>
      </c>
      <c r="C20165" s="45">
        <v>251004</v>
      </c>
      <c r="D20165" s="45" t="s">
        <v>12340</v>
      </c>
      <c r="E20165" s="45" t="s">
        <v>12119</v>
      </c>
      <c r="AF20165" s="326"/>
    </row>
    <row r="20166" spans="1:32" x14ac:dyDescent="0.25">
      <c r="A20166" s="44" t="s">
        <v>20015</v>
      </c>
      <c r="B20166" s="44" t="s">
        <v>3298</v>
      </c>
      <c r="C20166" s="45">
        <v>26010402</v>
      </c>
      <c r="D20166" s="45" t="s">
        <v>12340</v>
      </c>
      <c r="E20166" s="45" t="s">
        <v>18836</v>
      </c>
      <c r="AF20166" s="326"/>
    </row>
    <row r="20167" spans="1:32" x14ac:dyDescent="0.3">
      <c r="A20167" s="372" t="s">
        <v>958</v>
      </c>
      <c r="B20167" s="372" t="s">
        <v>2787</v>
      </c>
      <c r="C20167" s="125" t="s">
        <v>8393</v>
      </c>
      <c r="D20167" s="32" t="s">
        <v>20621</v>
      </c>
      <c r="E20167" s="125" t="s">
        <v>4471</v>
      </c>
      <c r="F20167" s="125" t="s">
        <v>1236</v>
      </c>
      <c r="G20167" s="125" t="s">
        <v>1237</v>
      </c>
      <c r="AF20167" s="326"/>
    </row>
    <row r="20168" spans="1:32" x14ac:dyDescent="0.3">
      <c r="A20168" s="372" t="s">
        <v>958</v>
      </c>
      <c r="B20168" s="372" t="s">
        <v>16724</v>
      </c>
      <c r="C20168" s="125" t="s">
        <v>14353</v>
      </c>
      <c r="D20168" s="32" t="s">
        <v>20621</v>
      </c>
      <c r="E20168" s="125" t="s">
        <v>13567</v>
      </c>
      <c r="F20168" s="125" t="s">
        <v>1236</v>
      </c>
      <c r="G20168" s="125" t="s">
        <v>1237</v>
      </c>
      <c r="AF20168" s="326"/>
    </row>
    <row r="20169" spans="1:32" x14ac:dyDescent="0.25">
      <c r="A20169" s="76" t="s">
        <v>958</v>
      </c>
      <c r="B20169" s="131" t="s">
        <v>6186</v>
      </c>
      <c r="C20169" s="93" t="s">
        <v>6187</v>
      </c>
      <c r="D20169" s="93" t="s">
        <v>1250</v>
      </c>
      <c r="E20169" s="94">
        <v>46341</v>
      </c>
      <c r="F20169" s="93"/>
      <c r="G20169" s="93"/>
      <c r="H20169" s="93"/>
      <c r="I20169" s="99"/>
      <c r="J20169" s="99"/>
      <c r="K20169" s="99"/>
      <c r="L20169" s="44"/>
      <c r="M20169" s="99"/>
      <c r="N20169" s="99"/>
      <c r="O20169" s="99"/>
      <c r="P20169" s="99"/>
      <c r="Q20169" s="99"/>
      <c r="R20169" s="99"/>
      <c r="S20169" s="99"/>
      <c r="T20169" s="99"/>
      <c r="U20169" s="99"/>
      <c r="V20169" s="99"/>
      <c r="W20169" s="99"/>
      <c r="X20169" s="99"/>
      <c r="Y20169" s="99"/>
      <c r="Z20169" s="99"/>
      <c r="AA20169" s="380"/>
      <c r="AF20169" s="326"/>
    </row>
    <row r="20170" spans="1:32" x14ac:dyDescent="0.25">
      <c r="A20170" s="44" t="s">
        <v>958</v>
      </c>
      <c r="B20170" s="44" t="s">
        <v>12956</v>
      </c>
      <c r="C20170" s="45" t="s">
        <v>12957</v>
      </c>
      <c r="D20170" s="45" t="s">
        <v>12177</v>
      </c>
      <c r="E20170" s="45" t="s">
        <v>7228</v>
      </c>
      <c r="F20170" s="93"/>
      <c r="G20170" s="93"/>
      <c r="H20170" s="93"/>
      <c r="I20170" s="99"/>
      <c r="J20170" s="99"/>
      <c r="K20170" s="99"/>
      <c r="L20170" s="99"/>
      <c r="M20170" s="99"/>
      <c r="N20170" s="99"/>
      <c r="O20170" s="99"/>
      <c r="P20170" s="99"/>
      <c r="Q20170" s="99"/>
      <c r="R20170" s="99"/>
      <c r="S20170" s="99"/>
      <c r="T20170" s="99"/>
      <c r="U20170" s="99"/>
      <c r="V20170" s="99"/>
      <c r="W20170" s="99"/>
      <c r="X20170" s="99"/>
      <c r="Y20170" s="99"/>
      <c r="Z20170" s="99"/>
      <c r="AF20170" s="326"/>
    </row>
    <row r="20171" spans="1:32" x14ac:dyDescent="0.25">
      <c r="A20171" s="44" t="s">
        <v>958</v>
      </c>
      <c r="B20171" s="44" t="s">
        <v>12956</v>
      </c>
      <c r="C20171" s="45" t="s">
        <v>12957</v>
      </c>
      <c r="D20171" s="93" t="s">
        <v>18817</v>
      </c>
      <c r="E20171" s="45" t="s">
        <v>7228</v>
      </c>
      <c r="F20171" s="379"/>
      <c r="G20171" s="379"/>
      <c r="H20171" s="379"/>
      <c r="I20171" s="380"/>
      <c r="J20171" s="380"/>
      <c r="K20171" s="380"/>
      <c r="L20171" s="380"/>
      <c r="M20171" s="380"/>
      <c r="N20171" s="380"/>
      <c r="O20171" s="380"/>
      <c r="P20171" s="380"/>
      <c r="Q20171" s="380"/>
      <c r="R20171" s="380"/>
      <c r="S20171" s="380"/>
      <c r="T20171" s="380"/>
      <c r="U20171" s="380"/>
      <c r="V20171" s="380"/>
      <c r="W20171" s="380"/>
      <c r="X20171" s="380"/>
      <c r="Y20171" s="380"/>
      <c r="Z20171" s="380"/>
      <c r="AA20171" s="380"/>
      <c r="AF20171" s="326"/>
    </row>
    <row r="20172" spans="1:32" x14ac:dyDescent="0.25">
      <c r="A20172" s="44" t="s">
        <v>13853</v>
      </c>
      <c r="B20172" s="44" t="s">
        <v>16934</v>
      </c>
      <c r="C20172" s="45">
        <v>250401</v>
      </c>
      <c r="D20172" s="45" t="s">
        <v>12340</v>
      </c>
      <c r="E20172" s="45" t="s">
        <v>12895</v>
      </c>
      <c r="AF20172" s="326"/>
    </row>
    <row r="20173" spans="1:32" x14ac:dyDescent="0.25">
      <c r="A20173" s="44" t="s">
        <v>13853</v>
      </c>
      <c r="B20173" s="44" t="s">
        <v>2433</v>
      </c>
      <c r="C20173" s="45">
        <v>250106</v>
      </c>
      <c r="D20173" s="45" t="s">
        <v>12340</v>
      </c>
      <c r="E20173" s="45" t="s">
        <v>12896</v>
      </c>
      <c r="AF20173" s="326"/>
    </row>
    <row r="20174" spans="1:32" x14ac:dyDescent="0.25">
      <c r="A20174" s="44" t="s">
        <v>13853</v>
      </c>
      <c r="B20174" s="44" t="s">
        <v>3598</v>
      </c>
      <c r="C20174" s="45">
        <v>250303</v>
      </c>
      <c r="D20174" s="45" t="s">
        <v>12340</v>
      </c>
      <c r="E20174" s="45" t="s">
        <v>12896</v>
      </c>
      <c r="AF20174" s="326"/>
    </row>
    <row r="20175" spans="1:32" x14ac:dyDescent="0.25">
      <c r="A20175" s="44" t="s">
        <v>13853</v>
      </c>
      <c r="B20175" s="44" t="s">
        <v>976</v>
      </c>
      <c r="C20175" s="45">
        <v>25010201</v>
      </c>
      <c r="D20175" s="45" t="s">
        <v>12340</v>
      </c>
      <c r="E20175" s="45" t="s">
        <v>13567</v>
      </c>
      <c r="AF20175" s="326"/>
    </row>
    <row r="20176" spans="1:32" x14ac:dyDescent="0.25">
      <c r="A20176" s="44" t="s">
        <v>13853</v>
      </c>
      <c r="B20176" s="44" t="s">
        <v>5519</v>
      </c>
      <c r="C20176" s="45">
        <v>250302</v>
      </c>
      <c r="D20176" s="45" t="s">
        <v>12340</v>
      </c>
      <c r="E20176" s="45" t="s">
        <v>5580</v>
      </c>
      <c r="AF20176" s="326"/>
    </row>
    <row r="20177" spans="1:32" x14ac:dyDescent="0.25">
      <c r="A20177" s="44" t="s">
        <v>13853</v>
      </c>
      <c r="B20177" s="44" t="s">
        <v>5639</v>
      </c>
      <c r="C20177" s="45">
        <v>25010401</v>
      </c>
      <c r="D20177" s="45" t="s">
        <v>12340</v>
      </c>
      <c r="E20177" s="45" t="s">
        <v>13581</v>
      </c>
      <c r="AF20177" s="326"/>
    </row>
    <row r="20178" spans="1:32" x14ac:dyDescent="0.25">
      <c r="A20178" s="44" t="s">
        <v>13853</v>
      </c>
      <c r="B20178" s="44" t="s">
        <v>13657</v>
      </c>
      <c r="C20178" s="45">
        <v>250103</v>
      </c>
      <c r="D20178" s="45" t="s">
        <v>12340</v>
      </c>
      <c r="E20178" s="45" t="s">
        <v>13567</v>
      </c>
      <c r="AF20178" s="326"/>
    </row>
    <row r="20179" spans="1:32" x14ac:dyDescent="0.25">
      <c r="A20179" s="44" t="s">
        <v>13853</v>
      </c>
      <c r="B20179" s="44" t="s">
        <v>1733</v>
      </c>
      <c r="C20179" s="45">
        <v>250101</v>
      </c>
      <c r="D20179" s="45" t="s">
        <v>12340</v>
      </c>
      <c r="E20179" s="45" t="s">
        <v>13567</v>
      </c>
      <c r="AF20179" s="326"/>
    </row>
    <row r="20180" spans="1:32" x14ac:dyDescent="0.25">
      <c r="A20180" s="44" t="s">
        <v>9807</v>
      </c>
      <c r="B20180" s="92" t="s">
        <v>10390</v>
      </c>
      <c r="C20180" s="56" t="s">
        <v>10132</v>
      </c>
      <c r="D20180" s="146" t="s">
        <v>10389</v>
      </c>
      <c r="E20180" s="107">
        <v>45838</v>
      </c>
      <c r="F20180" s="93"/>
      <c r="G20180" s="93"/>
      <c r="H20180" s="93"/>
      <c r="I20180" s="99"/>
      <c r="J20180" s="99"/>
      <c r="K20180" s="99"/>
      <c r="L20180" s="44"/>
      <c r="M20180" s="99"/>
      <c r="N20180" s="99"/>
      <c r="O20180" s="99"/>
      <c r="P20180" s="99"/>
      <c r="Q20180" s="99"/>
      <c r="R20180" s="99"/>
      <c r="S20180" s="99"/>
      <c r="T20180" s="99"/>
      <c r="U20180" s="99"/>
      <c r="V20180" s="99"/>
      <c r="W20180" s="99"/>
      <c r="X20180" s="99"/>
      <c r="Y20180" s="99"/>
      <c r="Z20180" s="99"/>
      <c r="AF20180" s="326"/>
    </row>
    <row r="20181" spans="1:32" x14ac:dyDescent="0.25">
      <c r="A20181" s="44" t="s">
        <v>10558</v>
      </c>
      <c r="B20181" s="44" t="s">
        <v>16485</v>
      </c>
      <c r="C20181" s="45" t="s">
        <v>10008</v>
      </c>
      <c r="D20181" s="93" t="s">
        <v>3876</v>
      </c>
      <c r="E20181" s="359">
        <f>DATE(2027,11,8)</f>
        <v>46699</v>
      </c>
      <c r="F20181" s="93"/>
      <c r="G20181" s="93"/>
      <c r="H20181" s="93"/>
      <c r="I20181" s="99"/>
      <c r="J20181" s="99"/>
      <c r="K20181" s="99"/>
      <c r="L20181" s="99"/>
      <c r="M20181" s="99"/>
      <c r="N20181" s="99"/>
      <c r="O20181" s="99"/>
      <c r="P20181" s="99"/>
      <c r="Q20181" s="99"/>
      <c r="R20181" s="99"/>
      <c r="S20181" s="99"/>
      <c r="T20181" s="99"/>
      <c r="U20181" s="99"/>
      <c r="V20181" s="99"/>
      <c r="W20181" s="99"/>
      <c r="X20181" s="99"/>
      <c r="Y20181" s="99"/>
      <c r="Z20181" s="99"/>
      <c r="AF20181" s="326"/>
    </row>
    <row r="20182" spans="1:32" x14ac:dyDescent="0.25">
      <c r="A20182" s="44" t="s">
        <v>7941</v>
      </c>
      <c r="B20182" s="44" t="s">
        <v>12943</v>
      </c>
      <c r="C20182" s="45" t="s">
        <v>12948</v>
      </c>
      <c r="D20182" s="45" t="s">
        <v>12177</v>
      </c>
      <c r="E20182" s="45" t="s">
        <v>5239</v>
      </c>
      <c r="F20182" s="93"/>
      <c r="G20182" s="93"/>
      <c r="H20182" s="93"/>
      <c r="I20182" s="99"/>
      <c r="J20182" s="99"/>
      <c r="K20182" s="99"/>
      <c r="L20182" s="99"/>
      <c r="M20182" s="99"/>
      <c r="N20182" s="99"/>
      <c r="O20182" s="99"/>
      <c r="P20182" s="99"/>
      <c r="Q20182" s="99"/>
      <c r="R20182" s="99"/>
      <c r="S20182" s="99"/>
      <c r="T20182" s="99"/>
      <c r="U20182" s="99"/>
      <c r="V20182" s="99"/>
      <c r="W20182" s="99"/>
      <c r="X20182" s="99"/>
      <c r="Y20182" s="99"/>
      <c r="Z20182" s="99"/>
      <c r="AF20182" s="326"/>
    </row>
    <row r="20183" spans="1:32" x14ac:dyDescent="0.25">
      <c r="A20183" s="44" t="s">
        <v>7941</v>
      </c>
      <c r="B20183" s="44" t="s">
        <v>12943</v>
      </c>
      <c r="C20183" s="45" t="s">
        <v>12948</v>
      </c>
      <c r="D20183" s="93" t="s">
        <v>18817</v>
      </c>
      <c r="E20183" s="45" t="s">
        <v>5239</v>
      </c>
      <c r="F20183" s="379"/>
      <c r="G20183" s="379"/>
      <c r="H20183" s="379"/>
      <c r="I20183" s="380"/>
      <c r="J20183" s="380"/>
      <c r="K20183" s="380"/>
      <c r="L20183" s="380"/>
      <c r="M20183" s="380"/>
      <c r="N20183" s="380"/>
      <c r="O20183" s="380"/>
      <c r="P20183" s="380"/>
      <c r="Q20183" s="380"/>
      <c r="R20183" s="380"/>
      <c r="S20183" s="380"/>
      <c r="T20183" s="380"/>
      <c r="U20183" s="380"/>
      <c r="V20183" s="380"/>
      <c r="W20183" s="380"/>
      <c r="X20183" s="380"/>
      <c r="Y20183" s="380"/>
      <c r="Z20183" s="380"/>
      <c r="AA20183" s="380"/>
      <c r="AF20183" s="326"/>
    </row>
    <row r="20184" spans="1:32" x14ac:dyDescent="0.25">
      <c r="A20184" s="44" t="s">
        <v>7941</v>
      </c>
      <c r="B20184" s="44" t="s">
        <v>4334</v>
      </c>
      <c r="C20184" s="45" t="s">
        <v>12948</v>
      </c>
      <c r="D20184" s="45" t="s">
        <v>10697</v>
      </c>
      <c r="E20184" s="46">
        <v>47422</v>
      </c>
      <c r="F20184" s="93"/>
      <c r="G20184" s="93"/>
      <c r="H20184" s="93"/>
      <c r="I20184" s="99"/>
      <c r="J20184" s="99"/>
      <c r="K20184" s="99"/>
      <c r="L20184" s="44"/>
      <c r="M20184" s="99"/>
      <c r="N20184" s="99"/>
      <c r="O20184" s="99"/>
      <c r="P20184" s="99"/>
      <c r="Q20184" s="99"/>
      <c r="R20184" s="99"/>
      <c r="S20184" s="99"/>
      <c r="T20184" s="99"/>
      <c r="U20184" s="99"/>
      <c r="V20184" s="99"/>
      <c r="W20184" s="99"/>
      <c r="X20184" s="99"/>
      <c r="Y20184" s="99"/>
      <c r="Z20184" s="99"/>
      <c r="AF20184" s="326"/>
    </row>
    <row r="20185" spans="1:32" x14ac:dyDescent="0.25">
      <c r="A20185" s="44" t="s">
        <v>10378</v>
      </c>
      <c r="B20185" s="92" t="s">
        <v>10390</v>
      </c>
      <c r="C20185" s="56" t="s">
        <v>10129</v>
      </c>
      <c r="D20185" s="146" t="s">
        <v>10389</v>
      </c>
      <c r="E20185" s="107">
        <v>45838</v>
      </c>
      <c r="F20185" s="93"/>
      <c r="G20185" s="93"/>
      <c r="H20185" s="93"/>
      <c r="I20185" s="99"/>
      <c r="J20185" s="99"/>
      <c r="K20185" s="99"/>
      <c r="L20185" s="44"/>
      <c r="M20185" s="99"/>
      <c r="N20185" s="99"/>
      <c r="O20185" s="99"/>
      <c r="P20185" s="99"/>
      <c r="Q20185" s="99"/>
      <c r="R20185" s="99"/>
      <c r="S20185" s="99"/>
      <c r="T20185" s="99"/>
      <c r="U20185" s="99"/>
      <c r="V20185" s="99"/>
      <c r="W20185" s="99"/>
      <c r="X20185" s="99"/>
      <c r="Y20185" s="99"/>
      <c r="Z20185" s="99"/>
      <c r="AF20185" s="326"/>
    </row>
    <row r="20186" spans="1:32" x14ac:dyDescent="0.25">
      <c r="A20186" s="44" t="s">
        <v>18664</v>
      </c>
      <c r="B20186" s="44" t="s">
        <v>18665</v>
      </c>
      <c r="C20186" s="45" t="s">
        <v>18747</v>
      </c>
      <c r="D20186" s="93" t="s">
        <v>18817</v>
      </c>
      <c r="E20186" s="45" t="s">
        <v>5311</v>
      </c>
      <c r="F20186" s="379"/>
      <c r="G20186" s="379"/>
      <c r="H20186" s="379"/>
      <c r="I20186" s="380"/>
      <c r="J20186" s="380"/>
      <c r="K20186" s="380"/>
      <c r="L20186" s="380"/>
      <c r="M20186" s="380"/>
      <c r="N20186" s="380"/>
      <c r="O20186" s="380"/>
      <c r="P20186" s="380"/>
      <c r="Q20186" s="380"/>
      <c r="R20186" s="380"/>
      <c r="S20186" s="380"/>
      <c r="T20186" s="380"/>
      <c r="U20186" s="380"/>
      <c r="V20186" s="380"/>
      <c r="W20186" s="380"/>
      <c r="X20186" s="380"/>
      <c r="Y20186" s="380"/>
      <c r="Z20186" s="380"/>
      <c r="AA20186" s="380"/>
      <c r="AF20186" s="326"/>
    </row>
    <row r="20187" spans="1:32" x14ac:dyDescent="0.25">
      <c r="A20187" s="44" t="s">
        <v>8972</v>
      </c>
      <c r="B20187" s="44" t="s">
        <v>8970</v>
      </c>
      <c r="C20187" s="45" t="s">
        <v>8973</v>
      </c>
      <c r="D20187" s="45" t="s">
        <v>12177</v>
      </c>
      <c r="E20187" s="45" t="s">
        <v>4380</v>
      </c>
      <c r="F20187" s="93"/>
      <c r="G20187" s="93"/>
      <c r="H20187" s="93"/>
      <c r="I20187" s="99"/>
      <c r="J20187" s="99"/>
      <c r="K20187" s="99"/>
      <c r="L20187" s="99"/>
      <c r="M20187" s="99"/>
      <c r="N20187" s="99"/>
      <c r="O20187" s="99"/>
      <c r="P20187" s="99"/>
      <c r="Q20187" s="99"/>
      <c r="R20187" s="99"/>
      <c r="S20187" s="99"/>
      <c r="T20187" s="99"/>
      <c r="U20187" s="99"/>
      <c r="V20187" s="99"/>
      <c r="W20187" s="99"/>
      <c r="X20187" s="99"/>
      <c r="Y20187" s="99"/>
      <c r="Z20187" s="99"/>
      <c r="AF20187" s="326"/>
    </row>
    <row r="20188" spans="1:32" x14ac:dyDescent="0.25">
      <c r="A20188" s="44" t="s">
        <v>8972</v>
      </c>
      <c r="B20188" s="44" t="s">
        <v>8970</v>
      </c>
      <c r="C20188" s="45" t="s">
        <v>8973</v>
      </c>
      <c r="D20188" s="93" t="s">
        <v>18817</v>
      </c>
      <c r="E20188" s="45" t="s">
        <v>4380</v>
      </c>
      <c r="F20188" s="379"/>
      <c r="G20188" s="379"/>
      <c r="H20188" s="379"/>
      <c r="I20188" s="380"/>
      <c r="J20188" s="380"/>
      <c r="K20188" s="380"/>
      <c r="L20188" s="380"/>
      <c r="M20188" s="380"/>
      <c r="N20188" s="380"/>
      <c r="O20188" s="380"/>
      <c r="P20188" s="380"/>
      <c r="Q20188" s="380"/>
      <c r="R20188" s="380"/>
      <c r="S20188" s="380"/>
      <c r="T20188" s="380"/>
      <c r="U20188" s="380"/>
      <c r="V20188" s="380"/>
      <c r="W20188" s="380"/>
      <c r="X20188" s="380"/>
      <c r="Y20188" s="380"/>
      <c r="Z20188" s="380"/>
      <c r="AA20188" s="380"/>
      <c r="AF20188" s="326"/>
    </row>
    <row r="20189" spans="1:32" x14ac:dyDescent="0.25">
      <c r="A20189" s="44" t="s">
        <v>8972</v>
      </c>
      <c r="B20189" s="44" t="s">
        <v>8970</v>
      </c>
      <c r="C20189" s="45" t="s">
        <v>8973</v>
      </c>
      <c r="D20189" s="45" t="s">
        <v>10697</v>
      </c>
      <c r="E20189" s="45" t="s">
        <v>4380</v>
      </c>
      <c r="F20189" s="93"/>
      <c r="G20189" s="93"/>
      <c r="H20189" s="93"/>
      <c r="I20189" s="99"/>
      <c r="J20189" s="99"/>
      <c r="K20189" s="99"/>
      <c r="L20189" s="44"/>
      <c r="M20189" s="99"/>
      <c r="N20189" s="99"/>
      <c r="O20189" s="99"/>
      <c r="P20189" s="99"/>
      <c r="Q20189" s="99"/>
      <c r="R20189" s="99"/>
      <c r="S20189" s="99"/>
      <c r="T20189" s="99"/>
      <c r="U20189" s="99"/>
      <c r="V20189" s="99"/>
      <c r="W20189" s="99"/>
      <c r="X20189" s="99"/>
      <c r="Y20189" s="99"/>
      <c r="Z20189" s="99"/>
      <c r="AF20189" s="326"/>
    </row>
    <row r="20190" spans="1:32" x14ac:dyDescent="0.25">
      <c r="A20190" s="44" t="s">
        <v>8611</v>
      </c>
      <c r="B20190" s="44" t="s">
        <v>3170</v>
      </c>
      <c r="C20190" s="45">
        <v>230802</v>
      </c>
      <c r="D20190" s="45" t="s">
        <v>12340</v>
      </c>
      <c r="E20190" s="45" t="s">
        <v>4380</v>
      </c>
      <c r="AF20190" s="326"/>
    </row>
    <row r="20191" spans="1:32" x14ac:dyDescent="0.25">
      <c r="A20191" s="368" t="s">
        <v>2253</v>
      </c>
      <c r="B20191" s="256" t="s">
        <v>15281</v>
      </c>
      <c r="C20191" s="53" t="s">
        <v>15467</v>
      </c>
      <c r="D20191" s="93" t="s">
        <v>5891</v>
      </c>
      <c r="E20191" s="257">
        <v>47252</v>
      </c>
      <c r="F20191" s="93"/>
      <c r="G20191" s="93"/>
      <c r="H20191" s="93"/>
      <c r="I20191" s="99"/>
      <c r="J20191" s="99"/>
      <c r="K20191" s="99"/>
      <c r="L20191" s="99"/>
      <c r="M20191" s="99"/>
      <c r="N20191" s="99"/>
      <c r="O20191" s="99"/>
      <c r="P20191" s="99"/>
      <c r="Q20191" s="99"/>
      <c r="R20191" s="99"/>
      <c r="S20191" s="99"/>
      <c r="T20191" s="99"/>
      <c r="U20191" s="99"/>
      <c r="V20191" s="99"/>
      <c r="W20191" s="99"/>
      <c r="X20191" s="99"/>
      <c r="Y20191" s="99"/>
      <c r="Z20191" s="99"/>
      <c r="AF20191" s="326"/>
    </row>
    <row r="20192" spans="1:32" x14ac:dyDescent="0.3">
      <c r="A20192" s="372" t="s">
        <v>1191</v>
      </c>
      <c r="B20192" s="372" t="s">
        <v>2787</v>
      </c>
      <c r="C20192" s="125" t="s">
        <v>8393</v>
      </c>
      <c r="D20192" s="32" t="s">
        <v>20621</v>
      </c>
      <c r="E20192" s="125" t="s">
        <v>4471</v>
      </c>
      <c r="F20192" s="125" t="s">
        <v>1236</v>
      </c>
      <c r="G20192" s="125" t="s">
        <v>1237</v>
      </c>
      <c r="AF20192" s="326"/>
    </row>
    <row r="20193" spans="1:32" x14ac:dyDescent="0.25">
      <c r="A20193" s="44" t="s">
        <v>1191</v>
      </c>
      <c r="B20193" s="44" t="s">
        <v>13169</v>
      </c>
      <c r="C20193" s="45">
        <v>19.25</v>
      </c>
      <c r="D20193" s="45" t="s">
        <v>13565</v>
      </c>
      <c r="E20193" s="46">
        <v>47664</v>
      </c>
      <c r="F20193" s="45"/>
      <c r="G20193" s="93"/>
      <c r="H20193" s="93"/>
      <c r="I20193" s="99"/>
      <c r="J20193" s="99"/>
      <c r="K20193" s="99"/>
      <c r="L20193" s="99"/>
      <c r="M20193" s="99"/>
      <c r="N20193" s="99"/>
      <c r="O20193" s="99"/>
      <c r="P20193" s="99"/>
      <c r="Q20193" s="99"/>
      <c r="R20193" s="99"/>
      <c r="S20193" s="99"/>
      <c r="T20193" s="99"/>
      <c r="U20193" s="99"/>
      <c r="V20193" s="99"/>
      <c r="W20193" s="99"/>
      <c r="X20193" s="99"/>
      <c r="Y20193" s="99"/>
      <c r="Z20193" s="99"/>
      <c r="AF20193" s="326"/>
    </row>
    <row r="20194" spans="1:32" x14ac:dyDescent="0.25">
      <c r="A20194" s="44" t="s">
        <v>1191</v>
      </c>
      <c r="B20194" s="44" t="s">
        <v>6827</v>
      </c>
      <c r="C20194" s="45" t="s">
        <v>7674</v>
      </c>
      <c r="D20194" s="46" t="s">
        <v>13037</v>
      </c>
      <c r="E20194" s="46">
        <v>46523</v>
      </c>
      <c r="AF20194" s="326"/>
    </row>
    <row r="20195" spans="1:32" x14ac:dyDescent="0.25">
      <c r="A20195" s="44" t="s">
        <v>959</v>
      </c>
      <c r="B20195" s="44" t="s">
        <v>5442</v>
      </c>
      <c r="C20195" s="45">
        <v>25010502</v>
      </c>
      <c r="D20195" s="45" t="s">
        <v>12340</v>
      </c>
      <c r="E20195" s="45" t="s">
        <v>13567</v>
      </c>
      <c r="AF20195" s="326"/>
    </row>
    <row r="20196" spans="1:32" x14ac:dyDescent="0.25">
      <c r="A20196" s="44" t="s">
        <v>959</v>
      </c>
      <c r="B20196" s="44" t="s">
        <v>18828</v>
      </c>
      <c r="C20196" s="45">
        <v>25010501</v>
      </c>
      <c r="D20196" s="45" t="s">
        <v>12340</v>
      </c>
      <c r="E20196" s="45" t="s">
        <v>13567</v>
      </c>
      <c r="AF20196" s="326"/>
    </row>
    <row r="20197" spans="1:32" x14ac:dyDescent="0.3">
      <c r="A20197" s="372" t="s">
        <v>3020</v>
      </c>
      <c r="B20197" s="372" t="s">
        <v>1209</v>
      </c>
      <c r="C20197" s="125" t="s">
        <v>8691</v>
      </c>
      <c r="D20197" s="32" t="s">
        <v>20621</v>
      </c>
      <c r="E20197" s="125" t="s">
        <v>8524</v>
      </c>
      <c r="F20197" s="125" t="s">
        <v>1236</v>
      </c>
      <c r="G20197" s="125" t="s">
        <v>1237</v>
      </c>
      <c r="AF20197" s="326"/>
    </row>
    <row r="20198" spans="1:32" x14ac:dyDescent="0.3">
      <c r="A20198" s="372" t="s">
        <v>12547</v>
      </c>
      <c r="B20198" s="372" t="s">
        <v>1207</v>
      </c>
      <c r="C20198" s="125" t="s">
        <v>11906</v>
      </c>
      <c r="D20198" s="32" t="s">
        <v>20621</v>
      </c>
      <c r="E20198" s="125" t="s">
        <v>7992</v>
      </c>
      <c r="F20198" s="125" t="s">
        <v>1236</v>
      </c>
      <c r="G20198" s="125" t="s">
        <v>1237</v>
      </c>
      <c r="AF20198" s="326"/>
    </row>
    <row r="20199" spans="1:32" x14ac:dyDescent="0.3">
      <c r="A20199" s="372" t="s">
        <v>12547</v>
      </c>
      <c r="B20199" s="372" t="s">
        <v>12349</v>
      </c>
      <c r="C20199" s="125" t="s">
        <v>12350</v>
      </c>
      <c r="D20199" s="32" t="s">
        <v>20621</v>
      </c>
      <c r="E20199" s="125" t="s">
        <v>5075</v>
      </c>
      <c r="F20199" s="125" t="s">
        <v>1236</v>
      </c>
      <c r="G20199" s="125" t="s">
        <v>1237</v>
      </c>
      <c r="AF20199" s="326"/>
    </row>
    <row r="20200" spans="1:32" x14ac:dyDescent="0.25">
      <c r="A20200" s="44" t="s">
        <v>14607</v>
      </c>
      <c r="B20200" s="44" t="s">
        <v>20365</v>
      </c>
      <c r="C20200" s="45" t="s">
        <v>14574</v>
      </c>
      <c r="D20200" s="32" t="s">
        <v>12570</v>
      </c>
      <c r="E20200" s="46">
        <v>46507</v>
      </c>
      <c r="AF20200" s="326"/>
    </row>
    <row r="20201" spans="1:32" x14ac:dyDescent="0.25">
      <c r="A20201" s="44" t="s">
        <v>7109</v>
      </c>
      <c r="B20201" s="44" t="s">
        <v>3298</v>
      </c>
      <c r="C20201" s="45">
        <v>23010402</v>
      </c>
      <c r="D20201" s="45" t="s">
        <v>12340</v>
      </c>
      <c r="E20201" s="45" t="s">
        <v>5640</v>
      </c>
      <c r="AF20201" s="326"/>
    </row>
    <row r="20202" spans="1:32" x14ac:dyDescent="0.25">
      <c r="A20202" s="44" t="s">
        <v>7109</v>
      </c>
      <c r="B20202" s="44" t="s">
        <v>5639</v>
      </c>
      <c r="C20202" s="45">
        <v>23010401</v>
      </c>
      <c r="D20202" s="45" t="s">
        <v>12340</v>
      </c>
      <c r="E20202" s="45" t="s">
        <v>5640</v>
      </c>
      <c r="AF20202" s="326"/>
    </row>
    <row r="20203" spans="1:32" x14ac:dyDescent="0.25">
      <c r="A20203" s="44" t="s">
        <v>37</v>
      </c>
      <c r="B20203" s="44" t="s">
        <v>154</v>
      </c>
      <c r="C20203" s="45" t="s">
        <v>6872</v>
      </c>
      <c r="D20203" s="46" t="s">
        <v>13037</v>
      </c>
      <c r="E20203" s="46">
        <v>46441</v>
      </c>
      <c r="AF20203" s="326"/>
    </row>
    <row r="20204" spans="1:32" x14ac:dyDescent="0.25">
      <c r="A20204" s="44" t="s">
        <v>37</v>
      </c>
      <c r="B20204" s="44" t="s">
        <v>154</v>
      </c>
      <c r="C20204" s="45" t="s">
        <v>15855</v>
      </c>
      <c r="D20204" s="46" t="s">
        <v>13037</v>
      </c>
      <c r="E20204" s="46">
        <v>46218</v>
      </c>
      <c r="AF20204" s="326"/>
    </row>
    <row r="20205" spans="1:32" x14ac:dyDescent="0.25">
      <c r="A20205" s="44" t="s">
        <v>13854</v>
      </c>
      <c r="B20205" s="44" t="s">
        <v>210</v>
      </c>
      <c r="C20205" s="45">
        <v>241001</v>
      </c>
      <c r="D20205" s="45" t="s">
        <v>12340</v>
      </c>
      <c r="E20205" s="45" t="s">
        <v>5650</v>
      </c>
      <c r="AF20205" s="326"/>
    </row>
    <row r="20206" spans="1:32" x14ac:dyDescent="0.3">
      <c r="A20206" s="372" t="s">
        <v>9408</v>
      </c>
      <c r="B20206" s="372" t="s">
        <v>1201</v>
      </c>
      <c r="C20206" s="125" t="s">
        <v>11031</v>
      </c>
      <c r="D20206" s="32" t="s">
        <v>20621</v>
      </c>
      <c r="E20206" s="125" t="s">
        <v>5452</v>
      </c>
      <c r="F20206" s="125" t="s">
        <v>1237</v>
      </c>
      <c r="G20206" s="125" t="s">
        <v>1236</v>
      </c>
      <c r="AF20206" s="326"/>
    </row>
    <row r="20207" spans="1:32" x14ac:dyDescent="0.3">
      <c r="A20207" s="372" t="s">
        <v>13969</v>
      </c>
      <c r="B20207" s="372" t="s">
        <v>16724</v>
      </c>
      <c r="C20207" s="125" t="s">
        <v>14353</v>
      </c>
      <c r="D20207" s="32" t="s">
        <v>20621</v>
      </c>
      <c r="E20207" s="125" t="s">
        <v>13567</v>
      </c>
      <c r="F20207" s="125" t="s">
        <v>1236</v>
      </c>
      <c r="G20207" s="125" t="s">
        <v>1237</v>
      </c>
      <c r="AF20207" s="326"/>
    </row>
    <row r="20208" spans="1:32" x14ac:dyDescent="0.25">
      <c r="A20208" s="44" t="s">
        <v>13548</v>
      </c>
      <c r="B20208" s="44" t="s">
        <v>13107</v>
      </c>
      <c r="C20208" s="45">
        <v>9.23</v>
      </c>
      <c r="D20208" s="45" t="s">
        <v>13565</v>
      </c>
      <c r="E20208" s="46">
        <v>46934</v>
      </c>
      <c r="F20208" s="45"/>
      <c r="G20208" s="93"/>
      <c r="H20208" s="93"/>
      <c r="I20208" s="99"/>
      <c r="J20208" s="99"/>
      <c r="K20208" s="99"/>
      <c r="L20208" s="99"/>
      <c r="M20208" s="99"/>
      <c r="N20208" s="99"/>
      <c r="O20208" s="99"/>
      <c r="P20208" s="99"/>
      <c r="Q20208" s="99"/>
      <c r="R20208" s="99"/>
      <c r="S20208" s="99"/>
      <c r="T20208" s="99"/>
      <c r="U20208" s="99"/>
      <c r="V20208" s="99"/>
      <c r="W20208" s="99"/>
      <c r="X20208" s="99"/>
      <c r="Y20208" s="99"/>
      <c r="Z20208" s="99"/>
      <c r="AF20208" s="326"/>
    </row>
    <row r="20209" spans="1:32" x14ac:dyDescent="0.25">
      <c r="A20209" s="256" t="s">
        <v>2376</v>
      </c>
      <c r="B20209" s="256" t="s">
        <v>9158</v>
      </c>
      <c r="C20209" s="53" t="s">
        <v>9303</v>
      </c>
      <c r="D20209" s="93" t="s">
        <v>5891</v>
      </c>
      <c r="E20209" s="257">
        <v>47059</v>
      </c>
      <c r="F20209" s="93"/>
      <c r="G20209" s="93"/>
      <c r="H20209" s="93"/>
      <c r="I20209" s="99"/>
      <c r="J20209" s="99"/>
      <c r="K20209" s="99"/>
      <c r="L20209" s="99"/>
      <c r="M20209" s="99"/>
      <c r="N20209" s="99"/>
      <c r="O20209" s="99"/>
      <c r="P20209" s="99"/>
      <c r="Q20209" s="99"/>
      <c r="R20209" s="99"/>
      <c r="S20209" s="99"/>
      <c r="T20209" s="99"/>
      <c r="U20209" s="99"/>
      <c r="V20209" s="99"/>
      <c r="W20209" s="99"/>
      <c r="X20209" s="99"/>
      <c r="Y20209" s="99"/>
      <c r="Z20209" s="99"/>
      <c r="AF20209" s="326"/>
    </row>
    <row r="20210" spans="1:32" x14ac:dyDescent="0.25">
      <c r="A20210" s="44" t="s">
        <v>2376</v>
      </c>
      <c r="B20210" s="44" t="s">
        <v>13111</v>
      </c>
      <c r="C20210" s="45">
        <v>33.24</v>
      </c>
      <c r="D20210" s="45" t="s">
        <v>13565</v>
      </c>
      <c r="E20210" s="46">
        <v>47299</v>
      </c>
      <c r="F20210" s="45"/>
      <c r="G20210" s="93"/>
      <c r="H20210" s="93"/>
      <c r="I20210" s="99"/>
      <c r="J20210" s="99"/>
      <c r="K20210" s="99"/>
      <c r="L20210" s="99"/>
      <c r="M20210" s="99"/>
      <c r="N20210" s="99"/>
      <c r="O20210" s="99"/>
      <c r="P20210" s="99"/>
      <c r="Q20210" s="99"/>
      <c r="R20210" s="99"/>
      <c r="S20210" s="99"/>
      <c r="T20210" s="99"/>
      <c r="U20210" s="99"/>
      <c r="V20210" s="99"/>
      <c r="W20210" s="99"/>
      <c r="X20210" s="99"/>
      <c r="Y20210" s="99"/>
      <c r="Z20210" s="99"/>
      <c r="AF20210" s="326"/>
    </row>
    <row r="20211" spans="1:32" x14ac:dyDescent="0.25">
      <c r="A20211" s="44" t="s">
        <v>2376</v>
      </c>
      <c r="B20211" s="44" t="s">
        <v>20343</v>
      </c>
      <c r="C20211" s="45" t="s">
        <v>12601</v>
      </c>
      <c r="D20211" s="32" t="s">
        <v>12570</v>
      </c>
      <c r="E20211" s="46">
        <v>46387</v>
      </c>
      <c r="AF20211" s="326"/>
    </row>
    <row r="20212" spans="1:32" x14ac:dyDescent="0.25">
      <c r="A20212" s="44" t="s">
        <v>2376</v>
      </c>
      <c r="B20212" s="92" t="s">
        <v>13084</v>
      </c>
      <c r="C20212" s="93" t="s">
        <v>13054</v>
      </c>
      <c r="D20212" s="93" t="s">
        <v>1250</v>
      </c>
      <c r="E20212" s="94">
        <v>47208</v>
      </c>
      <c r="F20212" s="93"/>
      <c r="G20212" s="93"/>
      <c r="H20212" s="93"/>
      <c r="I20212" s="99"/>
      <c r="J20212" s="99"/>
      <c r="K20212" s="99"/>
      <c r="L20212" s="99"/>
      <c r="M20212" s="99"/>
      <c r="N20212" s="99"/>
      <c r="O20212" s="99"/>
      <c r="P20212" s="99"/>
      <c r="Q20212" s="99"/>
      <c r="R20212" s="99"/>
      <c r="S20212" s="99"/>
      <c r="T20212" s="99"/>
      <c r="U20212" s="99"/>
      <c r="V20212" s="99"/>
      <c r="W20212" s="99"/>
      <c r="X20212" s="99"/>
      <c r="Y20212" s="99"/>
      <c r="Z20212" s="99"/>
      <c r="AF20212" s="326"/>
    </row>
    <row r="20213" spans="1:32" x14ac:dyDescent="0.25">
      <c r="A20213" s="44" t="s">
        <v>13855</v>
      </c>
      <c r="B20213" s="44" t="s">
        <v>985</v>
      </c>
      <c r="C20213" s="45">
        <v>241201</v>
      </c>
      <c r="D20213" s="45" t="s">
        <v>12340</v>
      </c>
      <c r="E20213" s="45" t="s">
        <v>13570</v>
      </c>
      <c r="AF20213" s="326"/>
    </row>
    <row r="20214" spans="1:32" x14ac:dyDescent="0.3">
      <c r="A20214" s="57" t="s">
        <v>3174</v>
      </c>
      <c r="B20214" s="57" t="s">
        <v>1349</v>
      </c>
      <c r="C20214" s="62">
        <v>2501</v>
      </c>
      <c r="D20214" s="93" t="s">
        <v>5007</v>
      </c>
      <c r="E20214" s="60">
        <v>46356</v>
      </c>
      <c r="F20214" s="379"/>
      <c r="G20214" s="379"/>
      <c r="H20214" s="379"/>
      <c r="I20214" s="380"/>
      <c r="J20214" s="380"/>
      <c r="K20214" s="380"/>
      <c r="L20214" s="380"/>
      <c r="M20214" s="380"/>
      <c r="N20214" s="380"/>
      <c r="O20214" s="380"/>
      <c r="P20214" s="380"/>
      <c r="Q20214" s="380"/>
      <c r="R20214" s="380"/>
      <c r="S20214" s="380"/>
      <c r="T20214" s="380"/>
      <c r="U20214" s="380"/>
      <c r="V20214" s="380"/>
      <c r="W20214" s="380"/>
      <c r="X20214" s="380"/>
      <c r="Y20214" s="380"/>
      <c r="Z20214" s="380"/>
      <c r="AA20214" s="380"/>
      <c r="AF20214" s="326"/>
    </row>
    <row r="20215" spans="1:32" x14ac:dyDescent="0.25">
      <c r="A20215" s="44" t="s">
        <v>14163</v>
      </c>
      <c r="B20215" s="44" t="s">
        <v>14164</v>
      </c>
      <c r="C20215" s="45" t="s">
        <v>14165</v>
      </c>
      <c r="D20215" s="45" t="s">
        <v>2279</v>
      </c>
      <c r="E20215" s="46">
        <v>46539</v>
      </c>
      <c r="F20215" s="45"/>
      <c r="G20215" s="45"/>
      <c r="H20215" s="93"/>
      <c r="I20215" s="99"/>
      <c r="J20215" s="99"/>
      <c r="K20215" s="99"/>
      <c r="L20215" s="99"/>
      <c r="M20215" s="99"/>
      <c r="N20215" s="99"/>
      <c r="O20215" s="99"/>
      <c r="P20215" s="99"/>
      <c r="Q20215" s="99"/>
      <c r="R20215" s="99"/>
      <c r="S20215" s="99"/>
      <c r="T20215" s="99"/>
      <c r="U20215" s="99"/>
      <c r="V20215" s="99"/>
      <c r="W20215" s="99"/>
      <c r="X20215" s="99"/>
      <c r="Y20215" s="99"/>
      <c r="Z20215" s="99"/>
      <c r="AF20215" s="326"/>
    </row>
    <row r="20216" spans="1:32" x14ac:dyDescent="0.25">
      <c r="A20216" s="44" t="s">
        <v>20016</v>
      </c>
      <c r="B20216" s="44" t="s">
        <v>3597</v>
      </c>
      <c r="C20216" s="45">
        <v>250503</v>
      </c>
      <c r="D20216" s="45" t="s">
        <v>12340</v>
      </c>
      <c r="E20216" s="45" t="s">
        <v>16904</v>
      </c>
      <c r="AF20216" s="326"/>
    </row>
    <row r="20217" spans="1:32" x14ac:dyDescent="0.25">
      <c r="A20217" s="44" t="s">
        <v>20017</v>
      </c>
      <c r="B20217" s="44" t="s">
        <v>5639</v>
      </c>
      <c r="C20217" s="45">
        <v>26010401</v>
      </c>
      <c r="D20217" s="45" t="s">
        <v>12340</v>
      </c>
      <c r="E20217" s="45" t="s">
        <v>18836</v>
      </c>
      <c r="AF20217" s="326"/>
    </row>
    <row r="20218" spans="1:32" x14ac:dyDescent="0.25">
      <c r="A20218" s="44" t="s">
        <v>20017</v>
      </c>
      <c r="B20218" s="44" t="s">
        <v>3298</v>
      </c>
      <c r="C20218" s="45">
        <v>26010402</v>
      </c>
      <c r="D20218" s="45" t="s">
        <v>12340</v>
      </c>
      <c r="E20218" s="45" t="s">
        <v>18836</v>
      </c>
      <c r="AF20218" s="326"/>
    </row>
    <row r="20219" spans="1:32" x14ac:dyDescent="0.3">
      <c r="A20219" s="372" t="s">
        <v>17589</v>
      </c>
      <c r="B20219" s="372" t="s">
        <v>5061</v>
      </c>
      <c r="C20219" s="125" t="s">
        <v>17483</v>
      </c>
      <c r="D20219" s="32" t="s">
        <v>20621</v>
      </c>
      <c r="E20219" s="125" t="s">
        <v>5246</v>
      </c>
      <c r="F20219" s="125" t="s">
        <v>1236</v>
      </c>
      <c r="G20219" s="125" t="s">
        <v>1236</v>
      </c>
      <c r="AF20219" s="326"/>
    </row>
    <row r="20220" spans="1:32" x14ac:dyDescent="0.25">
      <c r="A20220" s="44" t="s">
        <v>9808</v>
      </c>
      <c r="B20220" s="44" t="s">
        <v>16486</v>
      </c>
      <c r="C20220" s="45" t="s">
        <v>12888</v>
      </c>
      <c r="D20220" s="93" t="s">
        <v>3876</v>
      </c>
      <c r="E20220" s="359">
        <f>DATE(2028,11,18)</f>
        <v>47075</v>
      </c>
      <c r="F20220" s="93"/>
      <c r="G20220" s="93"/>
      <c r="H20220" s="93"/>
      <c r="I20220" s="99"/>
      <c r="J20220" s="99"/>
      <c r="K20220" s="99"/>
      <c r="L20220" s="99"/>
      <c r="M20220" s="99"/>
      <c r="N20220" s="99"/>
      <c r="O20220" s="99"/>
      <c r="P20220" s="99"/>
      <c r="Q20220" s="99"/>
      <c r="R20220" s="99"/>
      <c r="S20220" s="99"/>
      <c r="T20220" s="99"/>
      <c r="U20220" s="99"/>
      <c r="V20220" s="99"/>
      <c r="W20220" s="99"/>
      <c r="X20220" s="99"/>
      <c r="Y20220" s="99"/>
      <c r="Z20220" s="99"/>
      <c r="AF20220" s="326"/>
    </row>
    <row r="20221" spans="1:32" x14ac:dyDescent="0.25">
      <c r="A20221" s="44" t="s">
        <v>10379</v>
      </c>
      <c r="B20221" s="92" t="s">
        <v>10390</v>
      </c>
      <c r="C20221" s="56" t="s">
        <v>10120</v>
      </c>
      <c r="D20221" s="146" t="s">
        <v>10389</v>
      </c>
      <c r="E20221" s="107">
        <v>45838</v>
      </c>
      <c r="F20221" s="93"/>
      <c r="G20221" s="93"/>
      <c r="H20221" s="93"/>
      <c r="I20221" s="99"/>
      <c r="J20221" s="99"/>
      <c r="K20221" s="99"/>
      <c r="L20221" s="44"/>
      <c r="M20221" s="99"/>
      <c r="N20221" s="99"/>
      <c r="O20221" s="99"/>
      <c r="P20221" s="99"/>
      <c r="Q20221" s="99"/>
      <c r="R20221" s="99"/>
      <c r="S20221" s="99"/>
      <c r="T20221" s="99"/>
      <c r="U20221" s="99"/>
      <c r="V20221" s="99"/>
      <c r="W20221" s="99"/>
      <c r="X20221" s="99"/>
      <c r="Y20221" s="99"/>
      <c r="Z20221" s="99"/>
      <c r="AF20221" s="326"/>
    </row>
    <row r="20222" spans="1:32" x14ac:dyDescent="0.25">
      <c r="A20222" s="44" t="s">
        <v>9809</v>
      </c>
      <c r="B20222" s="44" t="s">
        <v>15915</v>
      </c>
      <c r="C20222" s="45" t="s">
        <v>10009</v>
      </c>
      <c r="D20222" s="93" t="s">
        <v>3876</v>
      </c>
      <c r="E20222" s="359">
        <f>DATE(2027,8,15)</f>
        <v>46614</v>
      </c>
      <c r="F20222" s="93"/>
      <c r="G20222" s="93"/>
      <c r="H20222" s="93"/>
      <c r="I20222" s="99"/>
      <c r="J20222" s="99"/>
      <c r="K20222" s="99"/>
      <c r="L20222" s="99"/>
      <c r="M20222" s="99"/>
      <c r="N20222" s="99"/>
      <c r="O20222" s="99"/>
      <c r="P20222" s="99"/>
      <c r="Q20222" s="99"/>
      <c r="R20222" s="99"/>
      <c r="S20222" s="99"/>
      <c r="T20222" s="99"/>
      <c r="U20222" s="99"/>
      <c r="V20222" s="99"/>
      <c r="W20222" s="99"/>
      <c r="X20222" s="99"/>
      <c r="Y20222" s="99"/>
      <c r="Z20222" s="99"/>
      <c r="AF20222" s="326"/>
    </row>
    <row r="20223" spans="1:32" x14ac:dyDescent="0.25">
      <c r="A20223" s="44" t="s">
        <v>13856</v>
      </c>
      <c r="B20223" s="44" t="s">
        <v>210</v>
      </c>
      <c r="C20223" s="45">
        <v>241001</v>
      </c>
      <c r="D20223" s="45" t="s">
        <v>12340</v>
      </c>
      <c r="E20223" s="45" t="s">
        <v>5650</v>
      </c>
      <c r="AF20223" s="326"/>
    </row>
    <row r="20224" spans="1:32" x14ac:dyDescent="0.25">
      <c r="A20224" s="44" t="s">
        <v>7348</v>
      </c>
      <c r="B20224" s="44" t="s">
        <v>20364</v>
      </c>
      <c r="C20224" s="45" t="s">
        <v>7329</v>
      </c>
      <c r="D20224" s="32" t="s">
        <v>12570</v>
      </c>
      <c r="E20224" s="46">
        <v>46507</v>
      </c>
      <c r="AF20224" s="326"/>
    </row>
    <row r="20225" spans="1:32" x14ac:dyDescent="0.25">
      <c r="A20225" s="44" t="s">
        <v>10380</v>
      </c>
      <c r="B20225" s="92" t="s">
        <v>10390</v>
      </c>
      <c r="C20225" s="371" t="s">
        <v>10122</v>
      </c>
      <c r="D20225" s="146" t="s">
        <v>10389</v>
      </c>
      <c r="E20225" s="107">
        <v>45838</v>
      </c>
      <c r="F20225" s="93"/>
      <c r="G20225" s="93"/>
      <c r="H20225" s="93"/>
      <c r="I20225" s="99"/>
      <c r="J20225" s="99"/>
      <c r="K20225" s="99"/>
      <c r="L20225" s="44"/>
      <c r="M20225" s="99"/>
      <c r="N20225" s="99"/>
      <c r="O20225" s="99"/>
      <c r="P20225" s="99"/>
      <c r="Q20225" s="99"/>
      <c r="R20225" s="99"/>
      <c r="S20225" s="99"/>
      <c r="T20225" s="99"/>
      <c r="U20225" s="99"/>
      <c r="V20225" s="99"/>
      <c r="W20225" s="99"/>
      <c r="X20225" s="99"/>
      <c r="Y20225" s="99"/>
      <c r="Z20225" s="99"/>
      <c r="AF20225" s="326"/>
    </row>
    <row r="20226" spans="1:32" x14ac:dyDescent="0.3">
      <c r="A20226" s="372" t="s">
        <v>14393</v>
      </c>
      <c r="B20226" s="372" t="s">
        <v>1207</v>
      </c>
      <c r="C20226" s="125" t="s">
        <v>11906</v>
      </c>
      <c r="D20226" s="32" t="s">
        <v>20621</v>
      </c>
      <c r="E20226" s="125" t="s">
        <v>7992</v>
      </c>
      <c r="F20226" s="125" t="s">
        <v>1236</v>
      </c>
      <c r="G20226" s="125" t="s">
        <v>1237</v>
      </c>
      <c r="AF20226" s="326"/>
    </row>
    <row r="20227" spans="1:32" x14ac:dyDescent="0.3">
      <c r="A20227" s="372" t="s">
        <v>20603</v>
      </c>
      <c r="B20227" s="372" t="s">
        <v>1213</v>
      </c>
      <c r="C20227" s="125" t="s">
        <v>20615</v>
      </c>
      <c r="D20227" s="32" t="s">
        <v>20621</v>
      </c>
      <c r="E20227" s="125" t="s">
        <v>10032</v>
      </c>
      <c r="F20227" s="125" t="s">
        <v>1236</v>
      </c>
      <c r="G20227" s="125" t="s">
        <v>1236</v>
      </c>
      <c r="AF20227" s="326"/>
    </row>
    <row r="20228" spans="1:32" x14ac:dyDescent="0.25">
      <c r="A20228" s="44" t="s">
        <v>20018</v>
      </c>
      <c r="B20228" s="44" t="s">
        <v>986</v>
      </c>
      <c r="C20228" s="45">
        <v>240303</v>
      </c>
      <c r="D20228" s="45" t="s">
        <v>12340</v>
      </c>
      <c r="E20228" s="45" t="s">
        <v>2686</v>
      </c>
      <c r="AF20228" s="326"/>
    </row>
    <row r="20229" spans="1:32" x14ac:dyDescent="0.25">
      <c r="A20229" s="256" t="s">
        <v>6035</v>
      </c>
      <c r="B20229" s="256" t="s">
        <v>5955</v>
      </c>
      <c r="C20229" s="167" t="s">
        <v>6036</v>
      </c>
      <c r="D20229" s="146" t="s">
        <v>5891</v>
      </c>
      <c r="E20229" s="66">
        <v>45832</v>
      </c>
      <c r="F20229" s="93"/>
      <c r="G20229" s="93"/>
      <c r="H20229" s="93"/>
      <c r="I20229" s="99"/>
      <c r="J20229" s="99"/>
      <c r="K20229" s="99"/>
      <c r="L20229" s="99"/>
      <c r="M20229" s="99"/>
      <c r="N20229" s="99"/>
      <c r="O20229" s="99"/>
      <c r="P20229" s="99"/>
      <c r="Q20229" s="99"/>
      <c r="R20229" s="99"/>
      <c r="S20229" s="99"/>
      <c r="T20229" s="99"/>
      <c r="U20229" s="99"/>
      <c r="V20229" s="99"/>
      <c r="W20229" s="99"/>
      <c r="X20229" s="99"/>
      <c r="Y20229" s="99"/>
      <c r="Z20229" s="99"/>
      <c r="AF20229" s="326"/>
    </row>
    <row r="20230" spans="1:32" x14ac:dyDescent="0.25">
      <c r="A20230" s="44" t="s">
        <v>17370</v>
      </c>
      <c r="B20230" s="44" t="s">
        <v>3597</v>
      </c>
      <c r="C20230" s="45">
        <v>250503</v>
      </c>
      <c r="D20230" s="45" t="s">
        <v>12340</v>
      </c>
      <c r="E20230" s="45" t="s">
        <v>16904</v>
      </c>
      <c r="AF20230" s="326"/>
    </row>
    <row r="20231" spans="1:32" x14ac:dyDescent="0.25">
      <c r="A20231" s="44" t="s">
        <v>17370</v>
      </c>
      <c r="B20231" s="44" t="s">
        <v>16936</v>
      </c>
      <c r="C20231" s="45">
        <v>250903</v>
      </c>
      <c r="D20231" s="45" t="s">
        <v>12340</v>
      </c>
      <c r="E20231" s="45" t="s">
        <v>5246</v>
      </c>
      <c r="AF20231" s="326"/>
    </row>
    <row r="20232" spans="1:32" x14ac:dyDescent="0.3">
      <c r="A20232" s="372" t="s">
        <v>16866</v>
      </c>
      <c r="B20232" s="372" t="s">
        <v>16875</v>
      </c>
      <c r="C20232" s="125" t="s">
        <v>16876</v>
      </c>
      <c r="D20232" s="32" t="s">
        <v>20621</v>
      </c>
      <c r="E20232" s="125" t="s">
        <v>16883</v>
      </c>
      <c r="F20232" s="125" t="s">
        <v>1236</v>
      </c>
      <c r="G20232" s="125" t="s">
        <v>1237</v>
      </c>
      <c r="AF20232" s="326"/>
    </row>
    <row r="20233" spans="1:32" x14ac:dyDescent="0.25">
      <c r="A20233" s="44" t="s">
        <v>7122</v>
      </c>
      <c r="B20233" s="44" t="s">
        <v>16444</v>
      </c>
      <c r="C20233" s="45" t="s">
        <v>11849</v>
      </c>
      <c r="D20233" s="93" t="s">
        <v>3876</v>
      </c>
      <c r="E20233" s="359">
        <f>DATE(2028,7,9)</f>
        <v>46943</v>
      </c>
      <c r="F20233" s="93"/>
      <c r="G20233" s="93"/>
      <c r="H20233" s="93"/>
      <c r="I20233" s="99"/>
      <c r="J20233" s="99"/>
      <c r="K20233" s="99"/>
      <c r="L20233" s="99"/>
      <c r="M20233" s="99"/>
      <c r="N20233" s="99"/>
      <c r="O20233" s="99"/>
      <c r="P20233" s="99"/>
      <c r="Q20233" s="99"/>
      <c r="R20233" s="99"/>
      <c r="S20233" s="99"/>
      <c r="T20233" s="99"/>
      <c r="U20233" s="99"/>
      <c r="V20233" s="99"/>
      <c r="W20233" s="99"/>
      <c r="X20233" s="99"/>
      <c r="Y20233" s="99"/>
      <c r="Z20233" s="99"/>
      <c r="AF20233" s="326"/>
    </row>
    <row r="20234" spans="1:32" x14ac:dyDescent="0.25">
      <c r="A20234" s="44" t="s">
        <v>7122</v>
      </c>
      <c r="B20234" s="44" t="s">
        <v>15902</v>
      </c>
      <c r="C20234" s="45" t="s">
        <v>5439</v>
      </c>
      <c r="D20234" s="93" t="s">
        <v>3876</v>
      </c>
      <c r="E20234" s="359">
        <f>DATE(2026,12,20)</f>
        <v>46376</v>
      </c>
      <c r="F20234" s="93"/>
      <c r="G20234" s="93"/>
      <c r="H20234" s="93"/>
      <c r="I20234" s="99"/>
      <c r="J20234" s="99"/>
      <c r="K20234" s="99"/>
      <c r="L20234" s="99"/>
      <c r="M20234" s="99"/>
      <c r="N20234" s="99"/>
      <c r="O20234" s="99"/>
      <c r="P20234" s="99"/>
      <c r="Q20234" s="99"/>
      <c r="R20234" s="99"/>
      <c r="S20234" s="99"/>
      <c r="T20234" s="99"/>
      <c r="U20234" s="99"/>
      <c r="V20234" s="99"/>
      <c r="W20234" s="99"/>
      <c r="X20234" s="99"/>
      <c r="Y20234" s="99"/>
      <c r="Z20234" s="99"/>
      <c r="AA20234" s="380"/>
      <c r="AF20234" s="326"/>
    </row>
    <row r="20235" spans="1:32" x14ac:dyDescent="0.25">
      <c r="A20235" s="44" t="s">
        <v>8056</v>
      </c>
      <c r="B20235" s="44" t="s">
        <v>4754</v>
      </c>
      <c r="C20235" s="45" t="s">
        <v>4891</v>
      </c>
      <c r="D20235" s="45" t="s">
        <v>12177</v>
      </c>
      <c r="E20235" s="45" t="s">
        <v>2628</v>
      </c>
      <c r="F20235" s="93"/>
      <c r="G20235" s="93"/>
      <c r="H20235" s="93"/>
      <c r="I20235" s="99"/>
      <c r="J20235" s="99"/>
      <c r="K20235" s="99"/>
      <c r="L20235" s="99"/>
      <c r="M20235" s="99"/>
      <c r="N20235" s="99"/>
      <c r="O20235" s="99"/>
      <c r="P20235" s="99"/>
      <c r="Q20235" s="99"/>
      <c r="R20235" s="99"/>
      <c r="S20235" s="99"/>
      <c r="T20235" s="99"/>
      <c r="U20235" s="99"/>
      <c r="V20235" s="99"/>
      <c r="W20235" s="99"/>
      <c r="X20235" s="99"/>
      <c r="Y20235" s="99"/>
      <c r="Z20235" s="99"/>
      <c r="AF20235" s="326"/>
    </row>
    <row r="20236" spans="1:32" x14ac:dyDescent="0.25">
      <c r="A20236" s="44" t="s">
        <v>8056</v>
      </c>
      <c r="B20236" s="44" t="s">
        <v>4754</v>
      </c>
      <c r="C20236" s="45" t="s">
        <v>4891</v>
      </c>
      <c r="D20236" s="93" t="s">
        <v>18817</v>
      </c>
      <c r="E20236" s="45" t="s">
        <v>5452</v>
      </c>
      <c r="F20236" s="379"/>
      <c r="G20236" s="379"/>
      <c r="H20236" s="379"/>
      <c r="I20236" s="380"/>
      <c r="J20236" s="380"/>
      <c r="K20236" s="380"/>
      <c r="L20236" s="380"/>
      <c r="M20236" s="380"/>
      <c r="N20236" s="380"/>
      <c r="O20236" s="380"/>
      <c r="P20236" s="380"/>
      <c r="Q20236" s="380"/>
      <c r="R20236" s="380"/>
      <c r="S20236" s="380"/>
      <c r="T20236" s="380"/>
      <c r="U20236" s="380"/>
      <c r="V20236" s="380"/>
      <c r="W20236" s="380"/>
      <c r="X20236" s="380"/>
      <c r="Y20236" s="380"/>
      <c r="Z20236" s="380"/>
      <c r="AA20236" s="380"/>
      <c r="AF20236" s="326"/>
    </row>
    <row r="20237" spans="1:32" x14ac:dyDescent="0.25">
      <c r="A20237" s="44" t="s">
        <v>8056</v>
      </c>
      <c r="B20237" s="44" t="s">
        <v>4754</v>
      </c>
      <c r="C20237" s="45" t="s">
        <v>4891</v>
      </c>
      <c r="D20237" s="45" t="s">
        <v>10697</v>
      </c>
      <c r="E20237" s="45" t="s">
        <v>4354</v>
      </c>
      <c r="F20237" s="93"/>
      <c r="G20237" s="93"/>
      <c r="H20237" s="93"/>
      <c r="I20237" s="99"/>
      <c r="J20237" s="99"/>
      <c r="K20237" s="99"/>
      <c r="L20237" s="44"/>
      <c r="M20237" s="99"/>
      <c r="N20237" s="99"/>
      <c r="O20237" s="99"/>
      <c r="P20237" s="99"/>
      <c r="Q20237" s="99"/>
      <c r="R20237" s="99"/>
      <c r="S20237" s="99"/>
      <c r="T20237" s="99"/>
      <c r="U20237" s="99"/>
      <c r="V20237" s="99"/>
      <c r="W20237" s="99"/>
      <c r="X20237" s="99"/>
      <c r="Y20237" s="99"/>
      <c r="Z20237" s="99"/>
      <c r="AF20237" s="326"/>
    </row>
    <row r="20238" spans="1:32" x14ac:dyDescent="0.25">
      <c r="A20238" s="44" t="s">
        <v>9810</v>
      </c>
      <c r="B20238" s="44" t="s">
        <v>18285</v>
      </c>
      <c r="C20238" s="45" t="s">
        <v>18522</v>
      </c>
      <c r="D20238" s="93" t="s">
        <v>3876</v>
      </c>
      <c r="E20238" s="359">
        <f>DATE(2029,7,24)</f>
        <v>47323</v>
      </c>
      <c r="F20238" s="93"/>
      <c r="G20238" s="93"/>
      <c r="H20238" s="93"/>
      <c r="I20238" s="99"/>
      <c r="J20238" s="99"/>
      <c r="K20238" s="99"/>
      <c r="L20238" s="99"/>
      <c r="M20238" s="99"/>
      <c r="N20238" s="99"/>
      <c r="O20238" s="99"/>
      <c r="P20238" s="99"/>
      <c r="Q20238" s="99"/>
      <c r="R20238" s="99"/>
      <c r="S20238" s="99"/>
      <c r="T20238" s="99"/>
      <c r="U20238" s="99"/>
      <c r="V20238" s="99"/>
      <c r="W20238" s="99"/>
      <c r="X20238" s="99"/>
      <c r="Y20238" s="99"/>
      <c r="Z20238" s="99"/>
      <c r="AF20238" s="326"/>
    </row>
    <row r="20239" spans="1:32" x14ac:dyDescent="0.25">
      <c r="A20239" s="44" t="s">
        <v>577</v>
      </c>
      <c r="B20239" s="44" t="s">
        <v>20368</v>
      </c>
      <c r="C20239" s="45" t="s">
        <v>5829</v>
      </c>
      <c r="D20239" s="32" t="s">
        <v>12570</v>
      </c>
      <c r="E20239" s="46">
        <v>46507</v>
      </c>
      <c r="AF20239" s="326"/>
    </row>
    <row r="20240" spans="1:32" x14ac:dyDescent="0.25">
      <c r="A20240" s="44" t="s">
        <v>9811</v>
      </c>
      <c r="B20240" s="44" t="s">
        <v>16487</v>
      </c>
      <c r="C20240" s="45" t="s">
        <v>12889</v>
      </c>
      <c r="D20240" s="93" t="s">
        <v>3876</v>
      </c>
      <c r="E20240" s="359">
        <f>DATE(2028,11,13)</f>
        <v>47070</v>
      </c>
      <c r="F20240" s="93"/>
      <c r="G20240" s="93"/>
      <c r="H20240" s="93"/>
      <c r="I20240" s="99"/>
      <c r="J20240" s="99"/>
      <c r="K20240" s="99"/>
      <c r="L20240" s="99"/>
      <c r="M20240" s="99"/>
      <c r="N20240" s="99"/>
      <c r="O20240" s="99"/>
      <c r="P20240" s="99"/>
      <c r="Q20240" s="99"/>
      <c r="R20240" s="99"/>
      <c r="S20240" s="99"/>
      <c r="T20240" s="99"/>
      <c r="U20240" s="99"/>
      <c r="V20240" s="99"/>
      <c r="W20240" s="99"/>
      <c r="X20240" s="99"/>
      <c r="Y20240" s="99"/>
      <c r="Z20240" s="99"/>
      <c r="AF20240" s="326"/>
    </row>
    <row r="20241" spans="1:32" x14ac:dyDescent="0.25">
      <c r="A20241" s="44" t="s">
        <v>7645</v>
      </c>
      <c r="B20241" s="44" t="s">
        <v>2433</v>
      </c>
      <c r="C20241" s="45">
        <v>230105</v>
      </c>
      <c r="D20241" s="45" t="s">
        <v>12340</v>
      </c>
      <c r="E20241" s="45" t="s">
        <v>5580</v>
      </c>
      <c r="AF20241" s="326"/>
    </row>
    <row r="20242" spans="1:32" x14ac:dyDescent="0.25">
      <c r="A20242" s="44" t="s">
        <v>15856</v>
      </c>
      <c r="B20242" s="44" t="s">
        <v>2610</v>
      </c>
      <c r="C20242" s="45" t="s">
        <v>15857</v>
      </c>
      <c r="D20242" s="46" t="s">
        <v>13037</v>
      </c>
      <c r="E20242" s="46">
        <v>46162</v>
      </c>
      <c r="AF20242" s="326"/>
    </row>
    <row r="20243" spans="1:32" x14ac:dyDescent="0.25">
      <c r="A20243" s="44" t="s">
        <v>8054</v>
      </c>
      <c r="B20243" s="44" t="s">
        <v>7969</v>
      </c>
      <c r="C20243" s="45" t="s">
        <v>8055</v>
      </c>
      <c r="D20243" s="45" t="s">
        <v>12177</v>
      </c>
      <c r="E20243" s="45" t="s">
        <v>8524</v>
      </c>
      <c r="F20243" s="93"/>
      <c r="G20243" s="93"/>
      <c r="H20243" s="93"/>
      <c r="I20243" s="99"/>
      <c r="J20243" s="99"/>
      <c r="K20243" s="99"/>
      <c r="L20243" s="99"/>
      <c r="M20243" s="99"/>
      <c r="N20243" s="99"/>
      <c r="O20243" s="99"/>
      <c r="P20243" s="99"/>
      <c r="Q20243" s="99"/>
      <c r="R20243" s="99"/>
      <c r="S20243" s="99"/>
      <c r="T20243" s="99"/>
      <c r="U20243" s="99"/>
      <c r="V20243" s="99"/>
      <c r="W20243" s="99"/>
      <c r="X20243" s="99"/>
      <c r="Y20243" s="99"/>
      <c r="Z20243" s="99"/>
      <c r="AF20243" s="326"/>
    </row>
    <row r="20244" spans="1:32" x14ac:dyDescent="0.25">
      <c r="A20244" s="44" t="s">
        <v>8054</v>
      </c>
      <c r="B20244" s="44" t="s">
        <v>7969</v>
      </c>
      <c r="C20244" s="45" t="s">
        <v>8055</v>
      </c>
      <c r="D20244" s="93" t="s">
        <v>18817</v>
      </c>
      <c r="E20244" s="45" t="s">
        <v>8524</v>
      </c>
      <c r="F20244" s="379"/>
      <c r="G20244" s="379"/>
      <c r="H20244" s="379"/>
      <c r="I20244" s="380"/>
      <c r="J20244" s="380"/>
      <c r="K20244" s="380"/>
      <c r="L20244" s="380"/>
      <c r="M20244" s="380"/>
      <c r="N20244" s="380"/>
      <c r="O20244" s="380"/>
      <c r="P20244" s="380"/>
      <c r="Q20244" s="380"/>
      <c r="R20244" s="380"/>
      <c r="S20244" s="380"/>
      <c r="T20244" s="380"/>
      <c r="U20244" s="380"/>
      <c r="V20244" s="380"/>
      <c r="W20244" s="380"/>
      <c r="X20244" s="380"/>
      <c r="Y20244" s="380"/>
      <c r="Z20244" s="380"/>
      <c r="AA20244" s="380"/>
      <c r="AF20244" s="326"/>
    </row>
    <row r="20245" spans="1:32" x14ac:dyDescent="0.25">
      <c r="A20245" s="44" t="s">
        <v>8054</v>
      </c>
      <c r="B20245" s="44" t="s">
        <v>7969</v>
      </c>
      <c r="C20245" s="45" t="s">
        <v>8055</v>
      </c>
      <c r="D20245" s="45" t="s">
        <v>10697</v>
      </c>
      <c r="E20245" s="45" t="s">
        <v>5072</v>
      </c>
      <c r="F20245" s="93"/>
      <c r="G20245" s="93"/>
      <c r="H20245" s="93"/>
      <c r="I20245" s="99"/>
      <c r="J20245" s="99"/>
      <c r="K20245" s="99"/>
      <c r="L20245" s="44"/>
      <c r="M20245" s="99"/>
      <c r="N20245" s="99"/>
      <c r="O20245" s="99"/>
      <c r="P20245" s="99"/>
      <c r="Q20245" s="99"/>
      <c r="R20245" s="99"/>
      <c r="S20245" s="99"/>
      <c r="T20245" s="99"/>
      <c r="U20245" s="99"/>
      <c r="V20245" s="99"/>
      <c r="W20245" s="99"/>
      <c r="X20245" s="99"/>
      <c r="Y20245" s="99"/>
      <c r="Z20245" s="99"/>
      <c r="AF20245" s="326"/>
    </row>
    <row r="20246" spans="1:32" x14ac:dyDescent="0.25">
      <c r="A20246" s="44" t="s">
        <v>3190</v>
      </c>
      <c r="B20246" s="44" t="s">
        <v>16488</v>
      </c>
      <c r="C20246" s="45" t="s">
        <v>16489</v>
      </c>
      <c r="D20246" s="93" t="s">
        <v>3876</v>
      </c>
      <c r="E20246" s="359">
        <f>DATE(2029,6,27)</f>
        <v>47296</v>
      </c>
      <c r="F20246" s="93"/>
      <c r="G20246" s="93"/>
      <c r="H20246" s="93"/>
      <c r="I20246" s="99"/>
      <c r="J20246" s="99"/>
      <c r="K20246" s="99"/>
      <c r="L20246" s="99"/>
      <c r="M20246" s="99"/>
      <c r="N20246" s="99"/>
      <c r="O20246" s="99"/>
      <c r="P20246" s="99"/>
      <c r="Q20246" s="99"/>
      <c r="R20246" s="99"/>
      <c r="S20246" s="99"/>
      <c r="T20246" s="99"/>
      <c r="U20246" s="99"/>
      <c r="V20246" s="99"/>
      <c r="W20246" s="99"/>
      <c r="X20246" s="99"/>
      <c r="Y20246" s="99"/>
      <c r="Z20246" s="99"/>
      <c r="AF20246" s="326"/>
    </row>
    <row r="20247" spans="1:32" x14ac:dyDescent="0.25">
      <c r="A20247" s="44" t="s">
        <v>8645</v>
      </c>
      <c r="B20247" s="44" t="s">
        <v>1954</v>
      </c>
      <c r="C20247" s="45" t="s">
        <v>8646</v>
      </c>
      <c r="D20247" s="46" t="s">
        <v>13037</v>
      </c>
      <c r="E20247" s="46">
        <v>46369</v>
      </c>
      <c r="AF20247" s="326"/>
    </row>
    <row r="20248" spans="1:32" x14ac:dyDescent="0.25">
      <c r="A20248" s="44" t="s">
        <v>8645</v>
      </c>
      <c r="B20248" s="44" t="s">
        <v>1954</v>
      </c>
      <c r="C20248" s="45" t="s">
        <v>8646</v>
      </c>
      <c r="D20248" s="46" t="s">
        <v>13037</v>
      </c>
      <c r="E20248" s="46">
        <v>46369</v>
      </c>
      <c r="AF20248" s="326"/>
    </row>
    <row r="20249" spans="1:32" x14ac:dyDescent="0.25">
      <c r="A20249" s="44" t="s">
        <v>8647</v>
      </c>
      <c r="B20249" s="44" t="s">
        <v>1954</v>
      </c>
      <c r="C20249" s="45" t="s">
        <v>8648</v>
      </c>
      <c r="D20249" s="46" t="s">
        <v>13037</v>
      </c>
      <c r="E20249" s="46">
        <v>46369</v>
      </c>
      <c r="AF20249" s="326"/>
    </row>
    <row r="20250" spans="1:32" x14ac:dyDescent="0.25">
      <c r="A20250" s="44" t="s">
        <v>9812</v>
      </c>
      <c r="B20250" s="44" t="s">
        <v>15912</v>
      </c>
      <c r="C20250" s="45" t="s">
        <v>10010</v>
      </c>
      <c r="D20250" s="93" t="s">
        <v>3876</v>
      </c>
      <c r="E20250" s="359">
        <f>DATE(2027,5,29)</f>
        <v>46536</v>
      </c>
      <c r="F20250" s="93"/>
      <c r="G20250" s="93"/>
      <c r="H20250" s="93"/>
      <c r="I20250" s="99"/>
      <c r="J20250" s="99"/>
      <c r="K20250" s="99"/>
      <c r="L20250" s="99"/>
      <c r="M20250" s="99"/>
      <c r="N20250" s="99"/>
      <c r="O20250" s="99"/>
      <c r="P20250" s="99"/>
      <c r="Q20250" s="99"/>
      <c r="R20250" s="99"/>
      <c r="S20250" s="99"/>
      <c r="T20250" s="99"/>
      <c r="U20250" s="99"/>
      <c r="V20250" s="99"/>
      <c r="W20250" s="99"/>
      <c r="X20250" s="99"/>
      <c r="Y20250" s="99"/>
      <c r="Z20250" s="99"/>
      <c r="AF20250" s="326"/>
    </row>
    <row r="20251" spans="1:32" x14ac:dyDescent="0.25">
      <c r="A20251" s="44" t="s">
        <v>9812</v>
      </c>
      <c r="B20251" s="44" t="s">
        <v>16077</v>
      </c>
      <c r="C20251" s="45" t="s">
        <v>10011</v>
      </c>
      <c r="D20251" s="93" t="s">
        <v>3876</v>
      </c>
      <c r="E20251" s="359">
        <f>DATE(2028,2,5)</f>
        <v>46788</v>
      </c>
      <c r="F20251" s="93"/>
      <c r="G20251" s="93"/>
      <c r="H20251" s="93"/>
      <c r="I20251" s="99"/>
      <c r="J20251" s="99"/>
      <c r="K20251" s="99"/>
      <c r="L20251" s="99"/>
      <c r="M20251" s="99"/>
      <c r="N20251" s="99"/>
      <c r="O20251" s="99"/>
      <c r="P20251" s="99"/>
      <c r="Q20251" s="99"/>
      <c r="R20251" s="99"/>
      <c r="S20251" s="99"/>
      <c r="T20251" s="99"/>
      <c r="U20251" s="99"/>
      <c r="V20251" s="99"/>
      <c r="W20251" s="99"/>
      <c r="X20251" s="99"/>
      <c r="Y20251" s="99"/>
      <c r="Z20251" s="99"/>
      <c r="AF20251" s="326"/>
    </row>
    <row r="20252" spans="1:32" x14ac:dyDescent="0.25">
      <c r="A20252" s="44" t="s">
        <v>8050</v>
      </c>
      <c r="B20252" s="44" t="s">
        <v>7997</v>
      </c>
      <c r="C20252" s="45" t="s">
        <v>4892</v>
      </c>
      <c r="D20252" s="45" t="s">
        <v>12177</v>
      </c>
      <c r="E20252" s="45" t="s">
        <v>5450</v>
      </c>
      <c r="F20252" s="93"/>
      <c r="G20252" s="93"/>
      <c r="H20252" s="93"/>
      <c r="I20252" s="99"/>
      <c r="J20252" s="99"/>
      <c r="K20252" s="99"/>
      <c r="L20252" s="99"/>
      <c r="M20252" s="99"/>
      <c r="N20252" s="99"/>
      <c r="O20252" s="99"/>
      <c r="P20252" s="99"/>
      <c r="Q20252" s="99"/>
      <c r="R20252" s="99"/>
      <c r="S20252" s="99"/>
      <c r="T20252" s="99"/>
      <c r="U20252" s="99"/>
      <c r="V20252" s="99"/>
      <c r="W20252" s="99"/>
      <c r="X20252" s="99"/>
      <c r="Y20252" s="99"/>
      <c r="Z20252" s="99"/>
      <c r="AF20252" s="326"/>
    </row>
    <row r="20253" spans="1:32" x14ac:dyDescent="0.25">
      <c r="A20253" s="44" t="s">
        <v>8050</v>
      </c>
      <c r="B20253" s="44" t="s">
        <v>7997</v>
      </c>
      <c r="C20253" s="45" t="s">
        <v>4892</v>
      </c>
      <c r="D20253" s="45" t="s">
        <v>10697</v>
      </c>
      <c r="E20253" s="45" t="s">
        <v>5450</v>
      </c>
      <c r="F20253" s="93"/>
      <c r="G20253" s="93"/>
      <c r="H20253" s="93"/>
      <c r="I20253" s="99"/>
      <c r="J20253" s="99"/>
      <c r="K20253" s="99"/>
      <c r="L20253" s="44"/>
      <c r="M20253" s="99"/>
      <c r="N20253" s="99"/>
      <c r="O20253" s="99"/>
      <c r="P20253" s="99"/>
      <c r="Q20253" s="99"/>
      <c r="R20253" s="99"/>
      <c r="S20253" s="99"/>
      <c r="T20253" s="99"/>
      <c r="U20253" s="99"/>
      <c r="V20253" s="99"/>
      <c r="W20253" s="99"/>
      <c r="X20253" s="99"/>
      <c r="Y20253" s="99"/>
      <c r="Z20253" s="99"/>
      <c r="AF20253" s="326"/>
    </row>
    <row r="20254" spans="1:32" x14ac:dyDescent="0.25">
      <c r="A20254" s="44" t="s">
        <v>15042</v>
      </c>
      <c r="B20254" s="44" t="s">
        <v>18286</v>
      </c>
      <c r="C20254" s="45" t="s">
        <v>15043</v>
      </c>
      <c r="D20254" s="93" t="s">
        <v>3876</v>
      </c>
      <c r="E20254" s="359">
        <f>DATE(2029,2,24)</f>
        <v>47173</v>
      </c>
      <c r="F20254" s="93"/>
      <c r="G20254" s="93"/>
      <c r="H20254" s="93"/>
      <c r="I20254" s="99"/>
      <c r="J20254" s="99"/>
      <c r="K20254" s="99"/>
      <c r="L20254" s="99"/>
      <c r="M20254" s="99"/>
      <c r="N20254" s="99"/>
      <c r="O20254" s="99"/>
      <c r="P20254" s="99"/>
      <c r="Q20254" s="99"/>
      <c r="R20254" s="99"/>
      <c r="S20254" s="99"/>
      <c r="T20254" s="99"/>
      <c r="U20254" s="99"/>
      <c r="V20254" s="99"/>
      <c r="W20254" s="99"/>
      <c r="X20254" s="99"/>
      <c r="Y20254" s="99"/>
      <c r="Z20254" s="99"/>
      <c r="AF20254" s="326"/>
    </row>
    <row r="20255" spans="1:32" x14ac:dyDescent="0.25">
      <c r="A20255" s="99" t="s">
        <v>7688</v>
      </c>
      <c r="B20255" s="92" t="s">
        <v>1251</v>
      </c>
      <c r="C20255" s="93" t="s">
        <v>7879</v>
      </c>
      <c r="D20255" s="93" t="s">
        <v>1250</v>
      </c>
      <c r="E20255" s="94">
        <v>46228</v>
      </c>
      <c r="F20255" s="93"/>
      <c r="G20255" s="93"/>
      <c r="H20255" s="93"/>
      <c r="I20255" s="99"/>
      <c r="J20255" s="99"/>
      <c r="K20255" s="99"/>
      <c r="L20255" s="44"/>
      <c r="M20255" s="99"/>
      <c r="N20255" s="99"/>
      <c r="O20255" s="99"/>
      <c r="P20255" s="99"/>
      <c r="Q20255" s="99"/>
      <c r="R20255" s="99"/>
      <c r="S20255" s="99"/>
      <c r="T20255" s="99"/>
      <c r="U20255" s="99"/>
      <c r="V20255" s="99"/>
      <c r="W20255" s="99"/>
      <c r="X20255" s="99"/>
      <c r="Y20255" s="99"/>
      <c r="Z20255" s="99"/>
      <c r="AA20255" s="380"/>
      <c r="AF20255" s="326"/>
    </row>
    <row r="20256" spans="1:32" x14ac:dyDescent="0.25">
      <c r="A20256" s="44" t="s">
        <v>4357</v>
      </c>
      <c r="B20256" s="44" t="s">
        <v>4343</v>
      </c>
      <c r="C20256" s="45" t="s">
        <v>4358</v>
      </c>
      <c r="D20256" s="45" t="s">
        <v>12177</v>
      </c>
      <c r="E20256" s="45" t="s">
        <v>4354</v>
      </c>
      <c r="F20256" s="93"/>
      <c r="G20256" s="93"/>
      <c r="H20256" s="93"/>
      <c r="I20256" s="99"/>
      <c r="J20256" s="99"/>
      <c r="K20256" s="99"/>
      <c r="L20256" s="99"/>
      <c r="M20256" s="99"/>
      <c r="N20256" s="99"/>
      <c r="O20256" s="99"/>
      <c r="P20256" s="99"/>
      <c r="Q20256" s="99"/>
      <c r="R20256" s="99"/>
      <c r="S20256" s="99"/>
      <c r="T20256" s="99"/>
      <c r="U20256" s="99"/>
      <c r="V20256" s="99"/>
      <c r="W20256" s="99"/>
      <c r="X20256" s="99"/>
      <c r="Y20256" s="99"/>
      <c r="Z20256" s="99"/>
      <c r="AF20256" s="326"/>
    </row>
    <row r="20257" spans="1:32" x14ac:dyDescent="0.25">
      <c r="A20257" s="44" t="s">
        <v>4357</v>
      </c>
      <c r="B20257" s="44" t="s">
        <v>4343</v>
      </c>
      <c r="C20257" s="45" t="s">
        <v>4358</v>
      </c>
      <c r="D20257" s="93" t="s">
        <v>18817</v>
      </c>
      <c r="E20257" s="45" t="s">
        <v>12900</v>
      </c>
      <c r="F20257" s="379"/>
      <c r="G20257" s="379"/>
      <c r="H20257" s="379"/>
      <c r="I20257" s="380"/>
      <c r="J20257" s="380"/>
      <c r="K20257" s="380"/>
      <c r="L20257" s="380"/>
      <c r="M20257" s="380"/>
      <c r="N20257" s="380"/>
      <c r="O20257" s="380"/>
      <c r="P20257" s="380"/>
      <c r="Q20257" s="380"/>
      <c r="R20257" s="380"/>
      <c r="S20257" s="380"/>
      <c r="T20257" s="380"/>
      <c r="U20257" s="380"/>
      <c r="V20257" s="380"/>
      <c r="W20257" s="380"/>
      <c r="X20257" s="380"/>
      <c r="Y20257" s="380"/>
      <c r="Z20257" s="380"/>
      <c r="AA20257" s="380"/>
      <c r="AF20257" s="326"/>
    </row>
    <row r="20258" spans="1:32" x14ac:dyDescent="0.25">
      <c r="A20258" s="44" t="s">
        <v>4357</v>
      </c>
      <c r="B20258" s="44" t="s">
        <v>4343</v>
      </c>
      <c r="C20258" s="45" t="s">
        <v>4358</v>
      </c>
      <c r="D20258" s="45" t="s">
        <v>10697</v>
      </c>
      <c r="E20258" s="45" t="s">
        <v>4354</v>
      </c>
      <c r="F20258" s="93"/>
      <c r="G20258" s="93"/>
      <c r="H20258" s="93"/>
      <c r="I20258" s="99"/>
      <c r="J20258" s="99"/>
      <c r="K20258" s="99"/>
      <c r="L20258" s="44"/>
      <c r="M20258" s="99"/>
      <c r="N20258" s="99"/>
      <c r="O20258" s="99"/>
      <c r="P20258" s="99"/>
      <c r="Q20258" s="99"/>
      <c r="R20258" s="99"/>
      <c r="S20258" s="99"/>
      <c r="T20258" s="99"/>
      <c r="U20258" s="99"/>
      <c r="V20258" s="99"/>
      <c r="W20258" s="99"/>
      <c r="X20258" s="99"/>
      <c r="Y20258" s="99"/>
      <c r="Z20258" s="99"/>
      <c r="AF20258" s="326"/>
    </row>
    <row r="20259" spans="1:32" x14ac:dyDescent="0.25">
      <c r="A20259" s="44" t="s">
        <v>10559</v>
      </c>
      <c r="B20259" s="44" t="s">
        <v>16158</v>
      </c>
      <c r="C20259" s="45" t="s">
        <v>10633</v>
      </c>
      <c r="D20259" s="93" t="s">
        <v>3876</v>
      </c>
      <c r="E20259" s="359">
        <f>DATE(2028,2,28)</f>
        <v>46811</v>
      </c>
      <c r="F20259" s="93"/>
      <c r="G20259" s="93"/>
      <c r="H20259" s="93"/>
      <c r="I20259" s="99"/>
      <c r="J20259" s="99"/>
      <c r="K20259" s="99"/>
      <c r="L20259" s="99"/>
      <c r="M20259" s="99"/>
      <c r="N20259" s="99"/>
      <c r="O20259" s="99"/>
      <c r="P20259" s="99"/>
      <c r="Q20259" s="99"/>
      <c r="R20259" s="99"/>
      <c r="S20259" s="99"/>
      <c r="T20259" s="99"/>
      <c r="U20259" s="99"/>
      <c r="V20259" s="99"/>
      <c r="W20259" s="99"/>
      <c r="X20259" s="99"/>
      <c r="Y20259" s="99"/>
      <c r="Z20259" s="99"/>
      <c r="AF20259" s="326"/>
    </row>
    <row r="20260" spans="1:32" x14ac:dyDescent="0.25">
      <c r="A20260" s="44" t="s">
        <v>9813</v>
      </c>
      <c r="B20260" s="44" t="s">
        <v>15880</v>
      </c>
      <c r="C20260" s="45" t="s">
        <v>5440</v>
      </c>
      <c r="D20260" s="93" t="s">
        <v>3876</v>
      </c>
      <c r="E20260" s="359">
        <f>DATE(2026,11,7)</f>
        <v>46333</v>
      </c>
      <c r="F20260" s="93"/>
      <c r="G20260" s="93"/>
      <c r="H20260" s="93"/>
      <c r="I20260" s="99"/>
      <c r="J20260" s="99"/>
      <c r="K20260" s="99"/>
      <c r="L20260" s="99"/>
      <c r="M20260" s="99"/>
      <c r="N20260" s="99"/>
      <c r="O20260" s="99"/>
      <c r="P20260" s="99"/>
      <c r="Q20260" s="99"/>
      <c r="R20260" s="99"/>
      <c r="S20260" s="99"/>
      <c r="T20260" s="99"/>
      <c r="U20260" s="99"/>
      <c r="V20260" s="99"/>
      <c r="W20260" s="99"/>
      <c r="X20260" s="99"/>
      <c r="Y20260" s="99"/>
      <c r="Z20260" s="99"/>
      <c r="AA20260" s="380"/>
      <c r="AF20260" s="326"/>
    </row>
    <row r="20261" spans="1:32" x14ac:dyDescent="0.3">
      <c r="A20261" s="372" t="s">
        <v>10381</v>
      </c>
      <c r="B20261" s="372" t="s">
        <v>5064</v>
      </c>
      <c r="C20261" s="125" t="s">
        <v>16873</v>
      </c>
      <c r="D20261" s="32" t="s">
        <v>20621</v>
      </c>
      <c r="E20261" s="125" t="s">
        <v>10638</v>
      </c>
      <c r="F20261" s="125" t="s">
        <v>1236</v>
      </c>
      <c r="G20261" s="125" t="s">
        <v>1237</v>
      </c>
      <c r="AF20261" s="326"/>
    </row>
    <row r="20262" spans="1:32" x14ac:dyDescent="0.25">
      <c r="A20262" s="44" t="s">
        <v>10381</v>
      </c>
      <c r="B20262" s="92" t="s">
        <v>10390</v>
      </c>
      <c r="C20262" s="56" t="s">
        <v>10120</v>
      </c>
      <c r="D20262" s="146" t="s">
        <v>10389</v>
      </c>
      <c r="E20262" s="107">
        <v>45838</v>
      </c>
      <c r="F20262" s="93"/>
      <c r="G20262" s="93"/>
      <c r="H20262" s="93"/>
      <c r="I20262" s="99"/>
      <c r="J20262" s="99"/>
      <c r="K20262" s="99"/>
      <c r="L20262" s="44"/>
      <c r="M20262" s="99"/>
      <c r="N20262" s="99"/>
      <c r="O20262" s="99"/>
      <c r="P20262" s="99"/>
      <c r="Q20262" s="99"/>
      <c r="R20262" s="99"/>
      <c r="S20262" s="99"/>
      <c r="T20262" s="99"/>
      <c r="U20262" s="99"/>
      <c r="V20262" s="99"/>
      <c r="W20262" s="99"/>
      <c r="X20262" s="99"/>
      <c r="Y20262" s="99"/>
      <c r="Z20262" s="99"/>
      <c r="AF20262" s="326"/>
    </row>
    <row r="20263" spans="1:32" x14ac:dyDescent="0.25">
      <c r="A20263" s="44" t="s">
        <v>10381</v>
      </c>
      <c r="B20263" s="44" t="s">
        <v>3298</v>
      </c>
      <c r="C20263" s="45">
        <v>25010402</v>
      </c>
      <c r="D20263" s="45" t="s">
        <v>12340</v>
      </c>
      <c r="E20263" s="45" t="s">
        <v>13581</v>
      </c>
      <c r="AF20263" s="326"/>
    </row>
    <row r="20264" spans="1:32" x14ac:dyDescent="0.25">
      <c r="A20264" s="44" t="s">
        <v>10381</v>
      </c>
      <c r="B20264" s="44" t="s">
        <v>5639</v>
      </c>
      <c r="C20264" s="45">
        <v>25010401</v>
      </c>
      <c r="D20264" s="45" t="s">
        <v>12340</v>
      </c>
      <c r="E20264" s="45" t="s">
        <v>13581</v>
      </c>
      <c r="AF20264" s="326"/>
    </row>
    <row r="20265" spans="1:32" x14ac:dyDescent="0.25">
      <c r="A20265" s="44" t="s">
        <v>9814</v>
      </c>
      <c r="B20265" s="44" t="s">
        <v>16490</v>
      </c>
      <c r="C20265" s="45" t="s">
        <v>10012</v>
      </c>
      <c r="D20265" s="93" t="s">
        <v>3876</v>
      </c>
      <c r="E20265" s="359">
        <f>DATE(2027,11,8)</f>
        <v>46699</v>
      </c>
      <c r="F20265" s="93"/>
      <c r="G20265" s="93"/>
      <c r="H20265" s="93"/>
      <c r="I20265" s="99"/>
      <c r="J20265" s="99"/>
      <c r="K20265" s="99"/>
      <c r="L20265" s="99"/>
      <c r="M20265" s="99"/>
      <c r="N20265" s="99"/>
      <c r="O20265" s="99"/>
      <c r="P20265" s="99"/>
      <c r="Q20265" s="99"/>
      <c r="R20265" s="99"/>
      <c r="S20265" s="99"/>
      <c r="T20265" s="99"/>
      <c r="U20265" s="99"/>
      <c r="V20265" s="99"/>
      <c r="W20265" s="99"/>
      <c r="X20265" s="99"/>
      <c r="Y20265" s="99"/>
      <c r="Z20265" s="99"/>
      <c r="AF20265" s="326"/>
    </row>
    <row r="20266" spans="1:32" x14ac:dyDescent="0.25">
      <c r="A20266" s="44" t="s">
        <v>10082</v>
      </c>
      <c r="B20266" s="44" t="s">
        <v>10016</v>
      </c>
      <c r="C20266" s="45">
        <v>240103</v>
      </c>
      <c r="D20266" s="45" t="s">
        <v>12340</v>
      </c>
      <c r="E20266" s="45" t="s">
        <v>5452</v>
      </c>
      <c r="AF20266" s="326"/>
    </row>
    <row r="20267" spans="1:32" x14ac:dyDescent="0.25">
      <c r="A20267" s="44" t="s">
        <v>20317</v>
      </c>
      <c r="B20267" s="44" t="s">
        <v>20365</v>
      </c>
      <c r="C20267" s="45" t="s">
        <v>20366</v>
      </c>
      <c r="D20267" s="32" t="s">
        <v>12570</v>
      </c>
      <c r="E20267" s="46">
        <v>46507</v>
      </c>
      <c r="AF20267" s="326"/>
    </row>
    <row r="20268" spans="1:32" x14ac:dyDescent="0.25">
      <c r="A20268" s="44" t="s">
        <v>20019</v>
      </c>
      <c r="B20268" s="44" t="s">
        <v>2433</v>
      </c>
      <c r="C20268" s="45">
        <v>250106</v>
      </c>
      <c r="D20268" s="45" t="s">
        <v>12340</v>
      </c>
      <c r="E20268" s="45" t="s">
        <v>12896</v>
      </c>
      <c r="AF20268" s="326"/>
    </row>
    <row r="20269" spans="1:32" x14ac:dyDescent="0.25">
      <c r="A20269" s="44" t="s">
        <v>20019</v>
      </c>
      <c r="B20269" s="44" t="s">
        <v>11331</v>
      </c>
      <c r="C20269" s="45">
        <v>24050301</v>
      </c>
      <c r="D20269" s="45" t="s">
        <v>12340</v>
      </c>
      <c r="E20269" s="45" t="s">
        <v>5468</v>
      </c>
      <c r="AF20269" s="326"/>
    </row>
    <row r="20270" spans="1:32" x14ac:dyDescent="0.25">
      <c r="A20270" s="44" t="s">
        <v>20019</v>
      </c>
      <c r="B20270" s="44" t="s">
        <v>4035</v>
      </c>
      <c r="C20270" s="45">
        <v>24050302</v>
      </c>
      <c r="D20270" s="45" t="s">
        <v>12340</v>
      </c>
      <c r="E20270" s="45" t="s">
        <v>5468</v>
      </c>
      <c r="AF20270" s="326"/>
    </row>
    <row r="20271" spans="1:32" ht="14.4" x14ac:dyDescent="0.3">
      <c r="A20271" s="385" t="s">
        <v>2994</v>
      </c>
      <c r="B20271" s="385" t="s">
        <v>12557</v>
      </c>
      <c r="C20271" s="387" t="s">
        <v>12558</v>
      </c>
      <c r="D20271" s="93" t="s">
        <v>5007</v>
      </c>
      <c r="E20271" s="389" t="s">
        <v>10500</v>
      </c>
      <c r="AF20271" s="326"/>
    </row>
    <row r="20272" spans="1:32" x14ac:dyDescent="0.25">
      <c r="A20272" s="44" t="s">
        <v>3752</v>
      </c>
      <c r="B20272" s="44" t="s">
        <v>5447</v>
      </c>
      <c r="C20272" s="45">
        <v>220802</v>
      </c>
      <c r="D20272" s="45" t="s">
        <v>12340</v>
      </c>
      <c r="E20272" s="45" t="s">
        <v>5239</v>
      </c>
      <c r="AF20272" s="326"/>
    </row>
    <row r="20273" spans="1:32" x14ac:dyDescent="0.25">
      <c r="A20273" s="44" t="s">
        <v>3752</v>
      </c>
      <c r="B20273" s="44" t="s">
        <v>2433</v>
      </c>
      <c r="C20273" s="45">
        <v>230105</v>
      </c>
      <c r="D20273" s="45" t="s">
        <v>12340</v>
      </c>
      <c r="E20273" s="45" t="s">
        <v>5580</v>
      </c>
      <c r="AF20273" s="326"/>
    </row>
    <row r="20274" spans="1:32" x14ac:dyDescent="0.25">
      <c r="A20274" s="44" t="s">
        <v>17371</v>
      </c>
      <c r="B20274" s="44" t="s">
        <v>3161</v>
      </c>
      <c r="C20274" s="45">
        <v>25090102</v>
      </c>
      <c r="D20274" s="45" t="s">
        <v>12340</v>
      </c>
      <c r="E20274" s="45" t="s">
        <v>5246</v>
      </c>
      <c r="AF20274" s="326"/>
    </row>
    <row r="20275" spans="1:32" x14ac:dyDescent="0.25">
      <c r="A20275" s="44" t="s">
        <v>17371</v>
      </c>
      <c r="B20275" s="44" t="s">
        <v>2267</v>
      </c>
      <c r="C20275" s="45">
        <v>25090101</v>
      </c>
      <c r="D20275" s="45" t="s">
        <v>12340</v>
      </c>
      <c r="E20275" s="45" t="s">
        <v>5246</v>
      </c>
      <c r="AF20275" s="326"/>
    </row>
    <row r="20276" spans="1:32" x14ac:dyDescent="0.25">
      <c r="A20276" s="44" t="s">
        <v>17371</v>
      </c>
      <c r="B20276" s="44" t="s">
        <v>5639</v>
      </c>
      <c r="C20276" s="45">
        <v>26010401</v>
      </c>
      <c r="D20276" s="45" t="s">
        <v>12340</v>
      </c>
      <c r="E20276" s="45" t="s">
        <v>18836</v>
      </c>
      <c r="AF20276" s="326"/>
    </row>
    <row r="20277" spans="1:32" x14ac:dyDescent="0.25">
      <c r="A20277" s="44" t="s">
        <v>17371</v>
      </c>
      <c r="B20277" s="44" t="s">
        <v>3298</v>
      </c>
      <c r="C20277" s="45">
        <v>26010402</v>
      </c>
      <c r="D20277" s="45" t="s">
        <v>12340</v>
      </c>
      <c r="E20277" s="45" t="s">
        <v>18836</v>
      </c>
      <c r="AF20277" s="326"/>
    </row>
    <row r="20278" spans="1:32" x14ac:dyDescent="0.25">
      <c r="A20278" s="76" t="s">
        <v>13549</v>
      </c>
      <c r="B20278" s="44" t="s">
        <v>13116</v>
      </c>
      <c r="C20278" s="45">
        <v>3.26</v>
      </c>
      <c r="D20278" s="45" t="s">
        <v>13565</v>
      </c>
      <c r="E20278" s="46">
        <v>47787</v>
      </c>
      <c r="F20278" s="45"/>
      <c r="G20278" s="93"/>
      <c r="H20278" s="93"/>
      <c r="I20278" s="99"/>
      <c r="J20278" s="99"/>
      <c r="K20278" s="99"/>
      <c r="L20278" s="99"/>
      <c r="M20278" s="99"/>
      <c r="N20278" s="99"/>
      <c r="O20278" s="99"/>
      <c r="P20278" s="99"/>
      <c r="Q20278" s="99"/>
      <c r="R20278" s="99"/>
      <c r="S20278" s="99"/>
      <c r="T20278" s="99"/>
      <c r="U20278" s="99"/>
      <c r="V20278" s="99"/>
      <c r="W20278" s="99"/>
      <c r="X20278" s="99"/>
      <c r="Y20278" s="99"/>
      <c r="Z20278" s="99"/>
      <c r="AF20278" s="326"/>
    </row>
    <row r="20279" spans="1:32" x14ac:dyDescent="0.25">
      <c r="A20279" s="44" t="s">
        <v>13549</v>
      </c>
      <c r="B20279" s="44" t="s">
        <v>13110</v>
      </c>
      <c r="C20279" s="45">
        <v>12.24</v>
      </c>
      <c r="D20279" s="45" t="s">
        <v>13565</v>
      </c>
      <c r="E20279" s="46">
        <v>47299</v>
      </c>
      <c r="F20279" s="45"/>
      <c r="G20279" s="93"/>
      <c r="H20279" s="93"/>
      <c r="I20279" s="99"/>
      <c r="J20279" s="99"/>
      <c r="K20279" s="99"/>
      <c r="L20279" s="99"/>
      <c r="M20279" s="99"/>
      <c r="N20279" s="99"/>
      <c r="O20279" s="99"/>
      <c r="P20279" s="99"/>
      <c r="Q20279" s="99"/>
      <c r="R20279" s="99"/>
      <c r="S20279" s="99"/>
      <c r="T20279" s="99"/>
      <c r="U20279" s="99"/>
      <c r="V20279" s="99"/>
      <c r="W20279" s="99"/>
      <c r="X20279" s="99"/>
      <c r="Y20279" s="99"/>
      <c r="Z20279" s="99"/>
      <c r="AF20279" s="326"/>
    </row>
    <row r="20280" spans="1:32" x14ac:dyDescent="0.25">
      <c r="A20280" s="44" t="s">
        <v>13549</v>
      </c>
      <c r="B20280" s="44" t="s">
        <v>13331</v>
      </c>
      <c r="C20280" s="45">
        <v>43.25</v>
      </c>
      <c r="D20280" s="45" t="s">
        <v>13565</v>
      </c>
      <c r="E20280" s="46">
        <v>47514</v>
      </c>
      <c r="F20280" s="45"/>
      <c r="G20280" s="93"/>
      <c r="H20280" s="93"/>
      <c r="I20280" s="99"/>
      <c r="J20280" s="99"/>
      <c r="K20280" s="99"/>
      <c r="L20280" s="99"/>
      <c r="M20280" s="99"/>
      <c r="N20280" s="99"/>
      <c r="O20280" s="99"/>
      <c r="P20280" s="99"/>
      <c r="Q20280" s="99"/>
      <c r="R20280" s="99"/>
      <c r="S20280" s="99"/>
      <c r="T20280" s="99"/>
      <c r="U20280" s="99"/>
      <c r="V20280" s="99"/>
      <c r="W20280" s="99"/>
      <c r="X20280" s="99"/>
      <c r="Y20280" s="99"/>
      <c r="Z20280" s="99"/>
      <c r="AF20280" s="326"/>
    </row>
    <row r="20281" spans="1:32" x14ac:dyDescent="0.25">
      <c r="A20281" s="44" t="s">
        <v>20020</v>
      </c>
      <c r="B20281" s="44" t="s">
        <v>980</v>
      </c>
      <c r="C20281" s="45">
        <v>260103</v>
      </c>
      <c r="D20281" s="45" t="s">
        <v>12340</v>
      </c>
      <c r="E20281" s="45" t="s">
        <v>8976</v>
      </c>
      <c r="AF20281" s="326"/>
    </row>
    <row r="20282" spans="1:32" x14ac:dyDescent="0.25">
      <c r="A20282" s="44" t="s">
        <v>17372</v>
      </c>
      <c r="B20282" s="44" t="s">
        <v>5447</v>
      </c>
      <c r="C20282" s="45">
        <v>250802</v>
      </c>
      <c r="D20282" s="45" t="s">
        <v>12340</v>
      </c>
      <c r="E20282" s="45" t="s">
        <v>10682</v>
      </c>
      <c r="AF20282" s="326"/>
    </row>
    <row r="20283" spans="1:32" x14ac:dyDescent="0.25">
      <c r="A20283" s="44" t="s">
        <v>17858</v>
      </c>
      <c r="B20283" s="44" t="s">
        <v>20343</v>
      </c>
      <c r="C20283" s="45" t="s">
        <v>17817</v>
      </c>
      <c r="D20283" s="32" t="s">
        <v>12570</v>
      </c>
      <c r="E20283" s="46">
        <v>46387</v>
      </c>
      <c r="AF20283" s="326"/>
    </row>
    <row r="20284" spans="1:32" x14ac:dyDescent="0.25">
      <c r="A20284" s="99" t="s">
        <v>6145</v>
      </c>
      <c r="B20284" s="92" t="s">
        <v>6150</v>
      </c>
      <c r="C20284" s="93" t="s">
        <v>6151</v>
      </c>
      <c r="D20284" s="93" t="s">
        <v>1250</v>
      </c>
      <c r="E20284" s="94">
        <v>46220</v>
      </c>
      <c r="F20284" s="93"/>
      <c r="G20284" s="93"/>
      <c r="H20284" s="93"/>
      <c r="I20284" s="99"/>
      <c r="J20284" s="99"/>
      <c r="K20284" s="99"/>
      <c r="L20284" s="44"/>
      <c r="M20284" s="99"/>
      <c r="N20284" s="99"/>
      <c r="O20284" s="99"/>
      <c r="P20284" s="99"/>
      <c r="Q20284" s="99"/>
      <c r="R20284" s="99"/>
      <c r="S20284" s="99"/>
      <c r="T20284" s="99"/>
      <c r="U20284" s="99"/>
      <c r="V20284" s="99"/>
      <c r="W20284" s="99"/>
      <c r="X20284" s="99"/>
      <c r="Y20284" s="99"/>
      <c r="Z20284" s="99"/>
      <c r="AA20284" s="380"/>
      <c r="AF20284" s="326"/>
    </row>
    <row r="20285" spans="1:32" x14ac:dyDescent="0.25">
      <c r="A20285" s="44" t="s">
        <v>5139</v>
      </c>
      <c r="B20285" s="44" t="s">
        <v>159</v>
      </c>
      <c r="C20285" s="45" t="s">
        <v>5140</v>
      </c>
      <c r="D20285" s="46" t="s">
        <v>13037</v>
      </c>
      <c r="E20285" s="46">
        <v>46159</v>
      </c>
      <c r="AF20285" s="326"/>
    </row>
    <row r="20286" spans="1:32" x14ac:dyDescent="0.25">
      <c r="A20286" s="44" t="s">
        <v>5139</v>
      </c>
      <c r="B20286" s="44" t="s">
        <v>159</v>
      </c>
      <c r="C20286" s="45" t="s">
        <v>5140</v>
      </c>
      <c r="D20286" s="46" t="s">
        <v>13037</v>
      </c>
      <c r="E20286" s="46">
        <v>46159</v>
      </c>
      <c r="AF20286" s="326"/>
    </row>
    <row r="20287" spans="1:32" x14ac:dyDescent="0.25">
      <c r="A20287" s="44" t="s">
        <v>5139</v>
      </c>
      <c r="B20287" s="44" t="s">
        <v>159</v>
      </c>
      <c r="C20287" s="45" t="s">
        <v>5140</v>
      </c>
      <c r="D20287" s="46" t="s">
        <v>13037</v>
      </c>
      <c r="E20287" s="46">
        <v>46159</v>
      </c>
      <c r="AF20287" s="326"/>
    </row>
    <row r="20288" spans="1:32" x14ac:dyDescent="0.25">
      <c r="A20288" s="44" t="s">
        <v>5139</v>
      </c>
      <c r="B20288" s="44" t="s">
        <v>159</v>
      </c>
      <c r="C20288" s="45" t="s">
        <v>5140</v>
      </c>
      <c r="D20288" s="46" t="s">
        <v>13037</v>
      </c>
      <c r="E20288" s="46">
        <v>46159</v>
      </c>
      <c r="AF20288" s="326"/>
    </row>
    <row r="20289" spans="1:32" x14ac:dyDescent="0.25">
      <c r="A20289" s="44" t="s">
        <v>5139</v>
      </c>
      <c r="B20289" s="44" t="s">
        <v>159</v>
      </c>
      <c r="C20289" s="45" t="s">
        <v>5140</v>
      </c>
      <c r="D20289" s="46" t="s">
        <v>13037</v>
      </c>
      <c r="E20289" s="46">
        <v>46159</v>
      </c>
      <c r="AF20289" s="326"/>
    </row>
    <row r="20290" spans="1:32" x14ac:dyDescent="0.25">
      <c r="A20290" s="44" t="s">
        <v>5139</v>
      </c>
      <c r="B20290" s="44" t="s">
        <v>159</v>
      </c>
      <c r="C20290" s="45" t="s">
        <v>5140</v>
      </c>
      <c r="D20290" s="46" t="s">
        <v>13037</v>
      </c>
      <c r="E20290" s="46">
        <v>46159</v>
      </c>
      <c r="AF20290" s="326"/>
    </row>
    <row r="20291" spans="1:32" x14ac:dyDescent="0.25">
      <c r="A20291" s="44" t="s">
        <v>5139</v>
      </c>
      <c r="B20291" s="44" t="s">
        <v>159</v>
      </c>
      <c r="C20291" s="45" t="s">
        <v>5140</v>
      </c>
      <c r="D20291" s="46" t="s">
        <v>13037</v>
      </c>
      <c r="E20291" s="46">
        <v>46159</v>
      </c>
      <c r="AF20291" s="326"/>
    </row>
    <row r="20292" spans="1:32" x14ac:dyDescent="0.3">
      <c r="A20292" s="372" t="s">
        <v>12548</v>
      </c>
      <c r="B20292" s="372" t="s">
        <v>12351</v>
      </c>
      <c r="C20292" s="125" t="s">
        <v>12352</v>
      </c>
      <c r="D20292" s="32" t="s">
        <v>20621</v>
      </c>
      <c r="E20292" s="125" t="s">
        <v>5075</v>
      </c>
      <c r="F20292" s="125" t="s">
        <v>1236</v>
      </c>
      <c r="G20292" s="125" t="s">
        <v>1237</v>
      </c>
      <c r="AF20292" s="326"/>
    </row>
    <row r="20293" spans="1:32" x14ac:dyDescent="0.25">
      <c r="A20293" s="44" t="s">
        <v>11816</v>
      </c>
      <c r="B20293" s="44" t="s">
        <v>11297</v>
      </c>
      <c r="C20293" s="45">
        <v>240501</v>
      </c>
      <c r="D20293" s="45" t="s">
        <v>12340</v>
      </c>
      <c r="E20293" s="45" t="s">
        <v>11298</v>
      </c>
      <c r="AF20293" s="326"/>
    </row>
    <row r="20294" spans="1:32" x14ac:dyDescent="0.25">
      <c r="A20294" s="44" t="s">
        <v>14778</v>
      </c>
      <c r="B20294" s="44" t="s">
        <v>14650</v>
      </c>
      <c r="C20294" s="45">
        <v>27.25</v>
      </c>
      <c r="D20294" s="45" t="s">
        <v>13565</v>
      </c>
      <c r="E20294" s="46">
        <v>47664</v>
      </c>
      <c r="F20294" s="45"/>
      <c r="G20294" s="93"/>
      <c r="H20294" s="93"/>
      <c r="I20294" s="99"/>
      <c r="J20294" s="99"/>
      <c r="K20294" s="99"/>
      <c r="L20294" s="99"/>
      <c r="M20294" s="99"/>
      <c r="N20294" s="99"/>
      <c r="O20294" s="99"/>
      <c r="P20294" s="99"/>
      <c r="Q20294" s="99"/>
      <c r="R20294" s="99"/>
      <c r="S20294" s="99"/>
      <c r="T20294" s="99"/>
      <c r="U20294" s="99"/>
      <c r="V20294" s="99"/>
      <c r="W20294" s="99"/>
      <c r="X20294" s="99"/>
      <c r="Y20294" s="99"/>
      <c r="Z20294" s="99"/>
      <c r="AF20294" s="326"/>
    </row>
    <row r="20295" spans="1:32" x14ac:dyDescent="0.25">
      <c r="A20295" s="44" t="s">
        <v>20021</v>
      </c>
      <c r="B20295" s="44" t="s">
        <v>5639</v>
      </c>
      <c r="C20295" s="45">
        <v>26010401</v>
      </c>
      <c r="D20295" s="45" t="s">
        <v>12340</v>
      </c>
      <c r="E20295" s="45" t="s">
        <v>18836</v>
      </c>
      <c r="AF20295" s="326"/>
    </row>
    <row r="20296" spans="1:32" x14ac:dyDescent="0.25">
      <c r="A20296" s="76" t="s">
        <v>1460</v>
      </c>
      <c r="B20296" s="131" t="s">
        <v>1461</v>
      </c>
      <c r="C20296" s="96" t="s">
        <v>6248</v>
      </c>
      <c r="D20296" s="96" t="s">
        <v>1250</v>
      </c>
      <c r="E20296" s="112">
        <v>46166</v>
      </c>
      <c r="F20296" s="93"/>
      <c r="G20296" s="93"/>
      <c r="H20296" s="93"/>
      <c r="I20296" s="99"/>
      <c r="J20296" s="99"/>
      <c r="K20296" s="99"/>
      <c r="L20296" s="44"/>
      <c r="M20296" s="99"/>
      <c r="N20296" s="99"/>
      <c r="O20296" s="99"/>
      <c r="P20296" s="99"/>
      <c r="Q20296" s="99"/>
      <c r="R20296" s="99"/>
      <c r="S20296" s="99"/>
      <c r="T20296" s="99"/>
      <c r="U20296" s="99"/>
      <c r="V20296" s="99"/>
      <c r="W20296" s="99"/>
      <c r="X20296" s="99"/>
      <c r="Y20296" s="99"/>
      <c r="Z20296" s="99"/>
      <c r="AA20296" s="380"/>
      <c r="AF20296" s="326"/>
    </row>
    <row r="20297" spans="1:32" x14ac:dyDescent="0.25">
      <c r="A20297" s="44" t="s">
        <v>9815</v>
      </c>
      <c r="B20297" s="44" t="s">
        <v>18287</v>
      </c>
      <c r="C20297" s="45" t="s">
        <v>18523</v>
      </c>
      <c r="D20297" s="93" t="s">
        <v>3876</v>
      </c>
      <c r="E20297" s="359">
        <f>DATE(2030,2,13)</f>
        <v>47527</v>
      </c>
      <c r="F20297" s="93"/>
      <c r="G20297" s="93"/>
      <c r="H20297" s="93"/>
      <c r="I20297" s="99"/>
      <c r="J20297" s="99"/>
      <c r="K20297" s="99"/>
      <c r="L20297" s="99"/>
      <c r="M20297" s="99"/>
      <c r="N20297" s="99"/>
      <c r="O20297" s="99"/>
      <c r="P20297" s="99"/>
      <c r="Q20297" s="99"/>
      <c r="R20297" s="99"/>
      <c r="S20297" s="99"/>
      <c r="T20297" s="99"/>
      <c r="U20297" s="99"/>
      <c r="V20297" s="99"/>
      <c r="W20297" s="99"/>
      <c r="X20297" s="99"/>
      <c r="Y20297" s="99"/>
      <c r="Z20297" s="99"/>
      <c r="AF20297" s="326"/>
    </row>
    <row r="20298" spans="1:32" x14ac:dyDescent="0.25">
      <c r="A20298" s="44" t="s">
        <v>13021</v>
      </c>
      <c r="B20298" s="44" t="s">
        <v>5447</v>
      </c>
      <c r="C20298" s="45">
        <v>250802</v>
      </c>
      <c r="D20298" s="45" t="s">
        <v>12340</v>
      </c>
      <c r="E20298" s="45" t="s">
        <v>10682</v>
      </c>
      <c r="AF20298" s="326"/>
    </row>
    <row r="20299" spans="1:32" x14ac:dyDescent="0.3">
      <c r="A20299" s="385" t="s">
        <v>14198</v>
      </c>
      <c r="B20299" s="385" t="s">
        <v>1339</v>
      </c>
      <c r="C20299" s="387">
        <v>24027</v>
      </c>
      <c r="D20299" s="93" t="s">
        <v>5007</v>
      </c>
      <c r="E20299" s="388">
        <v>46507</v>
      </c>
      <c r="AF20299" s="326"/>
    </row>
    <row r="20300" spans="1:32" x14ac:dyDescent="0.3">
      <c r="A20300" s="372" t="s">
        <v>16718</v>
      </c>
      <c r="B20300" s="372" t="s">
        <v>1660</v>
      </c>
      <c r="C20300" s="125" t="s">
        <v>14425</v>
      </c>
      <c r="D20300" s="32" t="s">
        <v>20621</v>
      </c>
      <c r="E20300" s="125" t="s">
        <v>12895</v>
      </c>
      <c r="F20300" s="125" t="s">
        <v>1236</v>
      </c>
      <c r="G20300" s="125" t="s">
        <v>1237</v>
      </c>
      <c r="AF20300" s="326"/>
    </row>
    <row r="20301" spans="1:32" x14ac:dyDescent="0.25">
      <c r="A20301" s="57" t="s">
        <v>3855</v>
      </c>
      <c r="B20301" s="92" t="s">
        <v>3862</v>
      </c>
      <c r="C20301" s="93" t="s">
        <v>3860</v>
      </c>
      <c r="D20301" s="93" t="s">
        <v>3861</v>
      </c>
      <c r="E20301" s="94">
        <v>46203</v>
      </c>
      <c r="F20301" s="93"/>
      <c r="G20301" s="93"/>
      <c r="H20301" s="93"/>
      <c r="I20301" s="99"/>
      <c r="J20301" s="99"/>
      <c r="K20301" s="99"/>
      <c r="L20301" s="44"/>
      <c r="M20301" s="99"/>
      <c r="N20301" s="99"/>
      <c r="O20301" s="99"/>
      <c r="P20301" s="99"/>
      <c r="Q20301" s="99"/>
      <c r="R20301" s="99"/>
      <c r="S20301" s="99"/>
      <c r="T20301" s="99"/>
      <c r="U20301" s="99"/>
      <c r="V20301" s="99"/>
      <c r="W20301" s="99"/>
      <c r="X20301" s="99"/>
      <c r="Y20301" s="99"/>
      <c r="Z20301" s="99"/>
      <c r="AA20301" s="380"/>
      <c r="AF20301" s="326"/>
    </row>
    <row r="20302" spans="1:32" x14ac:dyDescent="0.25">
      <c r="A20302" s="44" t="s">
        <v>14779</v>
      </c>
      <c r="B20302" s="44" t="s">
        <v>13166</v>
      </c>
      <c r="C20302" s="45">
        <v>38.25</v>
      </c>
      <c r="D20302" s="45" t="s">
        <v>13565</v>
      </c>
      <c r="E20302" s="46">
        <v>47664</v>
      </c>
      <c r="F20302" s="45"/>
      <c r="G20302" s="93"/>
      <c r="H20302" s="93"/>
      <c r="I20302" s="99"/>
      <c r="J20302" s="99"/>
      <c r="K20302" s="99"/>
      <c r="L20302" s="99"/>
      <c r="M20302" s="99"/>
      <c r="N20302" s="99"/>
      <c r="O20302" s="99"/>
      <c r="P20302" s="99"/>
      <c r="Q20302" s="99"/>
      <c r="R20302" s="99"/>
      <c r="S20302" s="99"/>
      <c r="T20302" s="99"/>
      <c r="U20302" s="99"/>
      <c r="V20302" s="99"/>
      <c r="W20302" s="99"/>
      <c r="X20302" s="99"/>
      <c r="Y20302" s="99"/>
      <c r="Z20302" s="99"/>
      <c r="AF20302" s="326"/>
    </row>
    <row r="20303" spans="1:32" x14ac:dyDescent="0.3">
      <c r="A20303" s="372" t="s">
        <v>13970</v>
      </c>
      <c r="B20303" s="372" t="s">
        <v>1204</v>
      </c>
      <c r="C20303" s="125" t="s">
        <v>14352</v>
      </c>
      <c r="D20303" s="32" t="s">
        <v>20621</v>
      </c>
      <c r="E20303" s="125" t="s">
        <v>13567</v>
      </c>
      <c r="F20303" s="125" t="s">
        <v>1236</v>
      </c>
      <c r="G20303" s="125" t="s">
        <v>1237</v>
      </c>
      <c r="AF20303" s="326"/>
    </row>
    <row r="20304" spans="1:32" x14ac:dyDescent="0.25">
      <c r="A20304" s="44" t="s">
        <v>13550</v>
      </c>
      <c r="B20304" s="44" t="s">
        <v>13107</v>
      </c>
      <c r="C20304" s="45">
        <v>9.25</v>
      </c>
      <c r="D20304" s="45" t="s">
        <v>13565</v>
      </c>
      <c r="E20304" s="46">
        <v>47664</v>
      </c>
      <c r="F20304" s="45"/>
      <c r="G20304" s="93"/>
      <c r="H20304" s="93"/>
      <c r="I20304" s="99"/>
      <c r="J20304" s="99"/>
      <c r="K20304" s="99"/>
      <c r="L20304" s="99"/>
      <c r="M20304" s="99"/>
      <c r="N20304" s="99"/>
      <c r="O20304" s="99"/>
      <c r="P20304" s="99"/>
      <c r="Q20304" s="99"/>
      <c r="R20304" s="99"/>
      <c r="S20304" s="99"/>
      <c r="T20304" s="99"/>
      <c r="U20304" s="99"/>
      <c r="V20304" s="99"/>
      <c r="W20304" s="99"/>
      <c r="X20304" s="99"/>
      <c r="Y20304" s="99"/>
      <c r="Z20304" s="99"/>
      <c r="AF20304" s="326"/>
    </row>
    <row r="20305" spans="1:32" x14ac:dyDescent="0.25">
      <c r="A20305" s="44" t="s">
        <v>13550</v>
      </c>
      <c r="B20305" s="44" t="s">
        <v>13135</v>
      </c>
      <c r="C20305" s="45">
        <v>15.24</v>
      </c>
      <c r="D20305" s="45" t="s">
        <v>13565</v>
      </c>
      <c r="E20305" s="46">
        <v>47299</v>
      </c>
      <c r="F20305" s="45"/>
      <c r="G20305" s="93"/>
      <c r="H20305" s="93"/>
      <c r="I20305" s="99"/>
      <c r="J20305" s="99"/>
      <c r="K20305" s="99"/>
      <c r="L20305" s="99"/>
      <c r="M20305" s="99"/>
      <c r="N20305" s="99"/>
      <c r="O20305" s="99"/>
      <c r="P20305" s="99"/>
      <c r="Q20305" s="99"/>
      <c r="R20305" s="99"/>
      <c r="S20305" s="99"/>
      <c r="T20305" s="99"/>
      <c r="U20305" s="99"/>
      <c r="V20305" s="99"/>
      <c r="W20305" s="99"/>
      <c r="X20305" s="99"/>
      <c r="Y20305" s="99"/>
      <c r="Z20305" s="99"/>
      <c r="AF20305" s="326"/>
    </row>
    <row r="20306" spans="1:32" x14ac:dyDescent="0.25">
      <c r="A20306" s="44" t="s">
        <v>4572</v>
      </c>
      <c r="B20306" s="44" t="s">
        <v>210</v>
      </c>
      <c r="C20306" s="45">
        <v>241001</v>
      </c>
      <c r="D20306" s="45" t="s">
        <v>12340</v>
      </c>
      <c r="E20306" s="45" t="s">
        <v>5650</v>
      </c>
      <c r="AF20306" s="326"/>
    </row>
    <row r="20307" spans="1:32" x14ac:dyDescent="0.3">
      <c r="A20307" s="372" t="s">
        <v>17590</v>
      </c>
      <c r="B20307" s="372" t="s">
        <v>5068</v>
      </c>
      <c r="C20307" s="125" t="s">
        <v>17595</v>
      </c>
      <c r="D20307" s="32" t="s">
        <v>20621</v>
      </c>
      <c r="E20307" s="125" t="s">
        <v>5246</v>
      </c>
      <c r="F20307" s="125" t="s">
        <v>1236</v>
      </c>
      <c r="G20307" s="125" t="s">
        <v>1237</v>
      </c>
      <c r="AF20307" s="326"/>
    </row>
    <row r="20308" spans="1:32" x14ac:dyDescent="0.3">
      <c r="A20308" s="372" t="s">
        <v>8786</v>
      </c>
      <c r="B20308" s="372" t="s">
        <v>1209</v>
      </c>
      <c r="C20308" s="125" t="s">
        <v>8691</v>
      </c>
      <c r="D20308" s="32" t="s">
        <v>20621</v>
      </c>
      <c r="E20308" s="125" t="s">
        <v>8524</v>
      </c>
      <c r="F20308" s="125" t="s">
        <v>1236</v>
      </c>
      <c r="G20308" s="125" t="s">
        <v>1237</v>
      </c>
      <c r="AF20308" s="326"/>
    </row>
    <row r="20309" spans="1:32" x14ac:dyDescent="0.25">
      <c r="A20309" s="44" t="s">
        <v>13857</v>
      </c>
      <c r="B20309" s="44" t="s">
        <v>210</v>
      </c>
      <c r="C20309" s="45">
        <v>241001</v>
      </c>
      <c r="D20309" s="45" t="s">
        <v>12340</v>
      </c>
      <c r="E20309" s="45" t="s">
        <v>5650</v>
      </c>
      <c r="AF20309" s="326"/>
    </row>
    <row r="20310" spans="1:32" x14ac:dyDescent="0.25">
      <c r="A20310" s="44" t="s">
        <v>13857</v>
      </c>
      <c r="B20310" s="44" t="s">
        <v>18828</v>
      </c>
      <c r="C20310" s="45">
        <v>25010501</v>
      </c>
      <c r="D20310" s="45" t="s">
        <v>12340</v>
      </c>
      <c r="E20310" s="45" t="s">
        <v>13567</v>
      </c>
      <c r="AF20310" s="326"/>
    </row>
    <row r="20311" spans="1:32" x14ac:dyDescent="0.25">
      <c r="A20311" s="256" t="s">
        <v>6037</v>
      </c>
      <c r="B20311" s="256" t="s">
        <v>15240</v>
      </c>
      <c r="C20311" s="53" t="s">
        <v>15468</v>
      </c>
      <c r="D20311" s="93" t="s">
        <v>5891</v>
      </c>
      <c r="E20311" s="257">
        <v>46558</v>
      </c>
      <c r="F20311" s="93"/>
      <c r="G20311" s="93"/>
      <c r="H20311" s="93"/>
      <c r="I20311" s="99"/>
      <c r="J20311" s="99"/>
      <c r="K20311" s="99"/>
      <c r="L20311" s="99"/>
      <c r="M20311" s="99"/>
      <c r="N20311" s="99"/>
      <c r="O20311" s="99"/>
      <c r="P20311" s="99"/>
      <c r="Q20311" s="99"/>
      <c r="R20311" s="99"/>
      <c r="S20311" s="99"/>
      <c r="T20311" s="99"/>
      <c r="U20311" s="99"/>
      <c r="V20311" s="99"/>
      <c r="W20311" s="99"/>
      <c r="X20311" s="99"/>
      <c r="Y20311" s="99"/>
      <c r="Z20311" s="99"/>
      <c r="AF20311" s="326"/>
    </row>
    <row r="20312" spans="1:32" x14ac:dyDescent="0.25">
      <c r="A20312" s="44" t="s">
        <v>6037</v>
      </c>
      <c r="B20312" s="44" t="s">
        <v>11372</v>
      </c>
      <c r="C20312" s="45">
        <v>240704</v>
      </c>
      <c r="D20312" s="45" t="s">
        <v>12340</v>
      </c>
      <c r="E20312" s="45" t="s">
        <v>5452</v>
      </c>
      <c r="AF20312" s="326"/>
    </row>
    <row r="20313" spans="1:32" x14ac:dyDescent="0.25">
      <c r="A20313" s="44" t="s">
        <v>6037</v>
      </c>
      <c r="B20313" s="44" t="s">
        <v>3298</v>
      </c>
      <c r="C20313" s="45">
        <v>25010402</v>
      </c>
      <c r="D20313" s="45" t="s">
        <v>12340</v>
      </c>
      <c r="E20313" s="45" t="s">
        <v>13581</v>
      </c>
      <c r="AF20313" s="326"/>
    </row>
    <row r="20314" spans="1:32" x14ac:dyDescent="0.25">
      <c r="A20314" s="44" t="s">
        <v>11278</v>
      </c>
      <c r="B20314" s="44" t="s">
        <v>1971</v>
      </c>
      <c r="C20314" s="45" t="s">
        <v>11279</v>
      </c>
      <c r="D20314" s="46" t="s">
        <v>13037</v>
      </c>
      <c r="E20314" s="46">
        <v>46254</v>
      </c>
      <c r="AF20314" s="326"/>
    </row>
    <row r="20315" spans="1:32" x14ac:dyDescent="0.25">
      <c r="A20315" s="44" t="s">
        <v>7123</v>
      </c>
      <c r="B20315" s="44" t="s">
        <v>15891</v>
      </c>
      <c r="C20315" s="45" t="s">
        <v>7174</v>
      </c>
      <c r="D20315" s="93" t="s">
        <v>3876</v>
      </c>
      <c r="E20315" s="359">
        <f>DATE(2027,2,3)</f>
        <v>46421</v>
      </c>
      <c r="F20315" s="93"/>
      <c r="G20315" s="93"/>
      <c r="H20315" s="93"/>
      <c r="I20315" s="99"/>
      <c r="J20315" s="99"/>
      <c r="K20315" s="99"/>
      <c r="L20315" s="99"/>
      <c r="M20315" s="99"/>
      <c r="N20315" s="99"/>
      <c r="O20315" s="99"/>
      <c r="P20315" s="99"/>
      <c r="Q20315" s="99"/>
      <c r="R20315" s="99"/>
      <c r="S20315" s="99"/>
      <c r="T20315" s="99"/>
      <c r="U20315" s="99"/>
      <c r="V20315" s="99"/>
      <c r="W20315" s="99"/>
      <c r="X20315" s="99"/>
      <c r="Y20315" s="99"/>
      <c r="Z20315" s="99"/>
      <c r="AF20315" s="326"/>
    </row>
    <row r="20316" spans="1:32" x14ac:dyDescent="0.25">
      <c r="A20316" s="57" t="s">
        <v>3856</v>
      </c>
      <c r="B20316" s="92" t="s">
        <v>3862</v>
      </c>
      <c r="C20316" s="93" t="s">
        <v>3860</v>
      </c>
      <c r="D20316" s="93" t="s">
        <v>3861</v>
      </c>
      <c r="E20316" s="94">
        <v>46203</v>
      </c>
      <c r="F20316" s="93"/>
      <c r="G20316" s="93"/>
      <c r="H20316" s="93"/>
      <c r="I20316" s="99"/>
      <c r="J20316" s="99"/>
      <c r="K20316" s="99"/>
      <c r="L20316" s="44"/>
      <c r="M20316" s="99"/>
      <c r="N20316" s="99"/>
      <c r="O20316" s="99"/>
      <c r="P20316" s="99"/>
      <c r="Q20316" s="99"/>
      <c r="R20316" s="99"/>
      <c r="S20316" s="99"/>
      <c r="T20316" s="99"/>
      <c r="U20316" s="99"/>
      <c r="V20316" s="99"/>
      <c r="W20316" s="99"/>
      <c r="X20316" s="99"/>
      <c r="Y20316" s="99"/>
      <c r="Z20316" s="99"/>
      <c r="AA20316" s="380"/>
      <c r="AF20316" s="326"/>
    </row>
    <row r="20317" spans="1:32" x14ac:dyDescent="0.25">
      <c r="A20317" s="44" t="s">
        <v>497</v>
      </c>
      <c r="B20317" s="44" t="s">
        <v>20372</v>
      </c>
      <c r="C20317" s="45" t="s">
        <v>10496</v>
      </c>
      <c r="D20317" s="32" t="s">
        <v>12570</v>
      </c>
      <c r="E20317" s="46">
        <v>46538</v>
      </c>
      <c r="AF20317" s="326"/>
    </row>
    <row r="20318" spans="1:32" x14ac:dyDescent="0.3">
      <c r="A20318" s="372" t="s">
        <v>20604</v>
      </c>
      <c r="B20318" s="372" t="s">
        <v>1215</v>
      </c>
      <c r="C20318" s="125" t="s">
        <v>20616</v>
      </c>
      <c r="D20318" s="32" t="s">
        <v>20621</v>
      </c>
      <c r="E20318" s="125" t="s">
        <v>10032</v>
      </c>
      <c r="F20318" s="125" t="s">
        <v>1236</v>
      </c>
      <c r="G20318" s="125" t="s">
        <v>1237</v>
      </c>
      <c r="AF20318" s="326"/>
    </row>
    <row r="20319" spans="1:32" x14ac:dyDescent="0.25">
      <c r="A20319" s="44" t="s">
        <v>12337</v>
      </c>
      <c r="B20319" s="44" t="s">
        <v>5447</v>
      </c>
      <c r="C20319" s="45">
        <v>220802</v>
      </c>
      <c r="D20319" s="45" t="s">
        <v>12340</v>
      </c>
      <c r="E20319" s="45" t="s">
        <v>5239</v>
      </c>
      <c r="AF20319" s="326"/>
    </row>
    <row r="20320" spans="1:32" x14ac:dyDescent="0.3">
      <c r="A20320" s="372" t="s">
        <v>20605</v>
      </c>
      <c r="B20320" s="372" t="s">
        <v>7467</v>
      </c>
      <c r="C20320" s="125" t="s">
        <v>20620</v>
      </c>
      <c r="D20320" s="32" t="s">
        <v>20621</v>
      </c>
      <c r="E20320" s="125" t="s">
        <v>10032</v>
      </c>
      <c r="F20320" s="125" t="s">
        <v>1236</v>
      </c>
      <c r="G20320" s="125" t="s">
        <v>1237</v>
      </c>
      <c r="AF20320" s="326"/>
    </row>
    <row r="20321" spans="1:32" x14ac:dyDescent="0.25">
      <c r="A20321" s="44" t="s">
        <v>17373</v>
      </c>
      <c r="B20321" s="44" t="s">
        <v>966</v>
      </c>
      <c r="C20321" s="45">
        <v>22010702</v>
      </c>
      <c r="D20321" s="45" t="s">
        <v>12340</v>
      </c>
      <c r="E20321" s="45" t="s">
        <v>5444</v>
      </c>
      <c r="AF20321" s="326"/>
    </row>
    <row r="20322" spans="1:32" x14ac:dyDescent="0.25">
      <c r="A20322" s="44" t="s">
        <v>17373</v>
      </c>
      <c r="B20322" s="44" t="s">
        <v>18828</v>
      </c>
      <c r="C20322" s="45">
        <v>25010501</v>
      </c>
      <c r="D20322" s="45" t="s">
        <v>12340</v>
      </c>
      <c r="E20322" s="45" t="s">
        <v>13567</v>
      </c>
      <c r="AF20322" s="326"/>
    </row>
    <row r="20323" spans="1:32" x14ac:dyDescent="0.25">
      <c r="A20323" s="44" t="s">
        <v>17373</v>
      </c>
      <c r="B20323" s="44" t="s">
        <v>5639</v>
      </c>
      <c r="C20323" s="45">
        <v>25010401</v>
      </c>
      <c r="D20323" s="45" t="s">
        <v>12340</v>
      </c>
      <c r="E20323" s="45" t="s">
        <v>13581</v>
      </c>
      <c r="AF20323" s="326"/>
    </row>
    <row r="20324" spans="1:32" x14ac:dyDescent="0.3">
      <c r="A20324" s="372" t="s">
        <v>8439</v>
      </c>
      <c r="B20324" s="372" t="s">
        <v>2787</v>
      </c>
      <c r="C20324" s="125" t="s">
        <v>8393</v>
      </c>
      <c r="D20324" s="32" t="s">
        <v>20621</v>
      </c>
      <c r="E20324" s="125" t="s">
        <v>4471</v>
      </c>
      <c r="F20324" s="125" t="s">
        <v>1236</v>
      </c>
      <c r="G20324" s="125" t="s">
        <v>1237</v>
      </c>
      <c r="AF20324" s="326"/>
    </row>
    <row r="20325" spans="1:32" x14ac:dyDescent="0.25">
      <c r="A20325" s="44" t="s">
        <v>13551</v>
      </c>
      <c r="B20325" s="44" t="s">
        <v>13107</v>
      </c>
      <c r="C20325" s="45">
        <v>9.23</v>
      </c>
      <c r="D20325" s="45" t="s">
        <v>13565</v>
      </c>
      <c r="E20325" s="46">
        <v>46934</v>
      </c>
      <c r="F20325" s="45"/>
      <c r="G20325" s="93"/>
      <c r="H20325" s="93"/>
      <c r="I20325" s="99"/>
      <c r="J20325" s="99"/>
      <c r="K20325" s="99"/>
      <c r="L20325" s="99"/>
      <c r="M20325" s="99"/>
      <c r="N20325" s="99"/>
      <c r="O20325" s="99"/>
      <c r="P20325" s="99"/>
      <c r="Q20325" s="99"/>
      <c r="R20325" s="99"/>
      <c r="S20325" s="99"/>
      <c r="T20325" s="99"/>
      <c r="U20325" s="99"/>
      <c r="V20325" s="99"/>
      <c r="W20325" s="99"/>
      <c r="X20325" s="99"/>
      <c r="Y20325" s="99"/>
      <c r="Z20325" s="99"/>
      <c r="AF20325" s="326"/>
    </row>
    <row r="20326" spans="1:32" x14ac:dyDescent="0.25">
      <c r="A20326" s="44" t="s">
        <v>13551</v>
      </c>
      <c r="B20326" s="44" t="s">
        <v>13110</v>
      </c>
      <c r="C20326" s="45">
        <v>12.23</v>
      </c>
      <c r="D20326" s="45" t="s">
        <v>13565</v>
      </c>
      <c r="E20326" s="46">
        <v>46934</v>
      </c>
      <c r="F20326" s="45"/>
      <c r="G20326" s="93"/>
      <c r="H20326" s="93"/>
      <c r="I20326" s="99"/>
      <c r="J20326" s="99"/>
      <c r="K20326" s="99"/>
      <c r="L20326" s="99"/>
      <c r="M20326" s="99"/>
      <c r="N20326" s="99"/>
      <c r="O20326" s="99"/>
      <c r="P20326" s="99"/>
      <c r="Q20326" s="99"/>
      <c r="R20326" s="99"/>
      <c r="S20326" s="99"/>
      <c r="T20326" s="99"/>
      <c r="U20326" s="99"/>
      <c r="V20326" s="99"/>
      <c r="W20326" s="99"/>
      <c r="X20326" s="99"/>
      <c r="Y20326" s="99"/>
      <c r="Z20326" s="99"/>
      <c r="AF20326" s="326"/>
    </row>
    <row r="20327" spans="1:32" x14ac:dyDescent="0.25">
      <c r="A20327" s="44" t="s">
        <v>2693</v>
      </c>
      <c r="B20327" s="44" t="s">
        <v>4429</v>
      </c>
      <c r="C20327" s="45" t="s">
        <v>4462</v>
      </c>
      <c r="D20327" s="45" t="s">
        <v>12177</v>
      </c>
      <c r="E20327" s="45" t="s">
        <v>4375</v>
      </c>
      <c r="F20327" s="93"/>
      <c r="G20327" s="93"/>
      <c r="H20327" s="93"/>
      <c r="I20327" s="99"/>
      <c r="J20327" s="99"/>
      <c r="K20327" s="99"/>
      <c r="L20327" s="99"/>
      <c r="M20327" s="99"/>
      <c r="N20327" s="99"/>
      <c r="O20327" s="99"/>
      <c r="P20327" s="99"/>
      <c r="Q20327" s="99"/>
      <c r="R20327" s="99"/>
      <c r="S20327" s="99"/>
      <c r="T20327" s="99"/>
      <c r="U20327" s="99"/>
      <c r="V20327" s="99"/>
      <c r="W20327" s="99"/>
      <c r="X20327" s="99"/>
      <c r="Y20327" s="99"/>
      <c r="Z20327" s="99"/>
      <c r="AF20327" s="326"/>
    </row>
    <row r="20328" spans="1:32" x14ac:dyDescent="0.25">
      <c r="A20328" s="44" t="s">
        <v>2693</v>
      </c>
      <c r="B20328" s="44" t="s">
        <v>4429</v>
      </c>
      <c r="C20328" s="45" t="s">
        <v>4462</v>
      </c>
      <c r="D20328" s="93" t="s">
        <v>18817</v>
      </c>
      <c r="E20328" s="45" t="s">
        <v>4375</v>
      </c>
      <c r="F20328" s="379"/>
      <c r="G20328" s="379"/>
      <c r="H20328" s="379"/>
      <c r="I20328" s="380"/>
      <c r="J20328" s="380"/>
      <c r="K20328" s="380"/>
      <c r="L20328" s="380"/>
      <c r="M20328" s="380"/>
      <c r="N20328" s="380"/>
      <c r="O20328" s="380"/>
      <c r="P20328" s="380"/>
      <c r="Q20328" s="380"/>
      <c r="R20328" s="380"/>
      <c r="S20328" s="380"/>
      <c r="T20328" s="380"/>
      <c r="U20328" s="380"/>
      <c r="V20328" s="380"/>
      <c r="W20328" s="380"/>
      <c r="X20328" s="380"/>
      <c r="Y20328" s="380"/>
      <c r="Z20328" s="380"/>
      <c r="AA20328" s="380"/>
      <c r="AF20328" s="326"/>
    </row>
    <row r="20329" spans="1:32" x14ac:dyDescent="0.25">
      <c r="A20329" s="44" t="s">
        <v>2693</v>
      </c>
      <c r="B20329" s="44" t="s">
        <v>4429</v>
      </c>
      <c r="C20329" s="45" t="s">
        <v>4462</v>
      </c>
      <c r="D20329" s="45" t="s">
        <v>10697</v>
      </c>
      <c r="E20329" s="45" t="s">
        <v>5073</v>
      </c>
      <c r="F20329" s="93"/>
      <c r="G20329" s="93"/>
      <c r="H20329" s="93"/>
      <c r="I20329" s="99"/>
      <c r="J20329" s="99"/>
      <c r="K20329" s="99"/>
      <c r="L20329" s="44"/>
      <c r="M20329" s="99"/>
      <c r="N20329" s="99"/>
      <c r="O20329" s="99"/>
      <c r="P20329" s="99"/>
      <c r="Q20329" s="99"/>
      <c r="R20329" s="99"/>
      <c r="S20329" s="99"/>
      <c r="T20329" s="99"/>
      <c r="U20329" s="99"/>
      <c r="V20329" s="99"/>
      <c r="W20329" s="99"/>
      <c r="X20329" s="99"/>
      <c r="Y20329" s="99"/>
      <c r="Z20329" s="99"/>
      <c r="AF20329" s="326"/>
    </row>
    <row r="20330" spans="1:32" x14ac:dyDescent="0.25">
      <c r="A20330" s="44" t="s">
        <v>20022</v>
      </c>
      <c r="B20330" s="44" t="s">
        <v>966</v>
      </c>
      <c r="C20330" s="45">
        <v>22010702</v>
      </c>
      <c r="D20330" s="45" t="s">
        <v>12340</v>
      </c>
      <c r="E20330" s="45" t="s">
        <v>5444</v>
      </c>
      <c r="AF20330" s="326"/>
    </row>
    <row r="20331" spans="1:32" x14ac:dyDescent="0.3">
      <c r="A20331" s="372" t="s">
        <v>14394</v>
      </c>
      <c r="B20331" s="372" t="s">
        <v>1204</v>
      </c>
      <c r="C20331" s="125" t="s">
        <v>14352</v>
      </c>
      <c r="D20331" s="32" t="s">
        <v>20621</v>
      </c>
      <c r="E20331" s="125" t="s">
        <v>13567</v>
      </c>
      <c r="F20331" s="125" t="s">
        <v>1237</v>
      </c>
      <c r="G20331" s="125" t="s">
        <v>1237</v>
      </c>
      <c r="AF20331" s="326"/>
    </row>
    <row r="20332" spans="1:32" x14ac:dyDescent="0.25">
      <c r="A20332" s="44" t="s">
        <v>13552</v>
      </c>
      <c r="B20332" s="44" t="s">
        <v>13113</v>
      </c>
      <c r="C20332" s="45">
        <v>28.23</v>
      </c>
      <c r="D20332" s="45" t="s">
        <v>13565</v>
      </c>
      <c r="E20332" s="46">
        <v>46934</v>
      </c>
      <c r="F20332" s="45"/>
      <c r="G20332" s="93"/>
      <c r="H20332" s="93"/>
      <c r="I20332" s="99"/>
      <c r="J20332" s="99"/>
      <c r="K20332" s="99"/>
      <c r="L20332" s="99"/>
      <c r="M20332" s="99"/>
      <c r="N20332" s="99"/>
      <c r="O20332" s="99"/>
      <c r="P20332" s="99"/>
      <c r="Q20332" s="99"/>
      <c r="R20332" s="99"/>
      <c r="S20332" s="99"/>
      <c r="T20332" s="99"/>
      <c r="U20332" s="99"/>
      <c r="V20332" s="99"/>
      <c r="W20332" s="99"/>
      <c r="X20332" s="99"/>
      <c r="Y20332" s="99"/>
      <c r="Z20332" s="99"/>
      <c r="AF20332" s="326"/>
    </row>
    <row r="20333" spans="1:32" x14ac:dyDescent="0.25">
      <c r="A20333" s="44" t="s">
        <v>13552</v>
      </c>
      <c r="B20333" s="44" t="s">
        <v>13240</v>
      </c>
      <c r="C20333" s="45">
        <v>34.229999999999997</v>
      </c>
      <c r="D20333" s="45" t="s">
        <v>13565</v>
      </c>
      <c r="E20333" s="46">
        <v>46934</v>
      </c>
      <c r="F20333" s="45"/>
      <c r="G20333" s="93"/>
      <c r="H20333" s="93"/>
      <c r="I20333" s="99"/>
      <c r="J20333" s="99"/>
      <c r="K20333" s="99"/>
      <c r="L20333" s="99"/>
      <c r="M20333" s="99"/>
      <c r="N20333" s="99"/>
      <c r="O20333" s="99"/>
      <c r="P20333" s="99"/>
      <c r="Q20333" s="99"/>
      <c r="R20333" s="99"/>
      <c r="S20333" s="99"/>
      <c r="T20333" s="99"/>
      <c r="U20333" s="99"/>
      <c r="V20333" s="99"/>
      <c r="W20333" s="99"/>
      <c r="X20333" s="99"/>
      <c r="Y20333" s="99"/>
      <c r="Z20333" s="99"/>
      <c r="AF20333" s="326"/>
    </row>
    <row r="20334" spans="1:32" x14ac:dyDescent="0.25">
      <c r="A20334" s="44" t="s">
        <v>11280</v>
      </c>
      <c r="B20334" s="44" t="s">
        <v>11153</v>
      </c>
      <c r="C20334" s="45" t="s">
        <v>11281</v>
      </c>
      <c r="D20334" s="46" t="s">
        <v>13037</v>
      </c>
      <c r="E20334" s="46">
        <v>46191</v>
      </c>
      <c r="AF20334" s="326"/>
    </row>
    <row r="20335" spans="1:32" x14ac:dyDescent="0.3">
      <c r="A20335" s="372" t="s">
        <v>12549</v>
      </c>
      <c r="B20335" s="372" t="s">
        <v>12354</v>
      </c>
      <c r="C20335" s="125" t="s">
        <v>12187</v>
      </c>
      <c r="D20335" s="32" t="s">
        <v>20621</v>
      </c>
      <c r="E20335" s="125" t="s">
        <v>5239</v>
      </c>
      <c r="F20335" s="125" t="s">
        <v>1236</v>
      </c>
      <c r="G20335" s="125" t="s">
        <v>1237</v>
      </c>
      <c r="AF20335" s="326"/>
    </row>
    <row r="20336" spans="1:32" x14ac:dyDescent="0.3">
      <c r="A20336" s="372" t="s">
        <v>16867</v>
      </c>
      <c r="B20336" s="372" t="s">
        <v>1211</v>
      </c>
      <c r="C20336" s="125" t="s">
        <v>16878</v>
      </c>
      <c r="D20336" s="32" t="s">
        <v>20621</v>
      </c>
      <c r="E20336" s="125" t="s">
        <v>10638</v>
      </c>
      <c r="F20336" s="125" t="s">
        <v>1236</v>
      </c>
      <c r="G20336" s="125" t="s">
        <v>1237</v>
      </c>
      <c r="AF20336" s="326"/>
    </row>
    <row r="20337" spans="1:32" x14ac:dyDescent="0.25">
      <c r="A20337" s="44" t="s">
        <v>13553</v>
      </c>
      <c r="B20337" s="44" t="s">
        <v>13196</v>
      </c>
      <c r="C20337" s="45">
        <v>15.23</v>
      </c>
      <c r="D20337" s="45" t="s">
        <v>13565</v>
      </c>
      <c r="E20337" s="46">
        <v>46934</v>
      </c>
      <c r="F20337" s="45" t="s">
        <v>1384</v>
      </c>
      <c r="G20337" s="93"/>
      <c r="H20337" s="93"/>
      <c r="I20337" s="99"/>
      <c r="J20337" s="99"/>
      <c r="K20337" s="99"/>
      <c r="L20337" s="99"/>
      <c r="M20337" s="99"/>
      <c r="N20337" s="99"/>
      <c r="O20337" s="99"/>
      <c r="P20337" s="99"/>
      <c r="Q20337" s="99"/>
      <c r="R20337" s="99"/>
      <c r="S20337" s="99"/>
      <c r="T20337" s="99"/>
      <c r="U20337" s="99"/>
      <c r="V20337" s="99"/>
      <c r="W20337" s="99"/>
      <c r="X20337" s="99"/>
      <c r="Y20337" s="99"/>
      <c r="Z20337" s="99"/>
      <c r="AF20337" s="326"/>
    </row>
    <row r="20338" spans="1:32" x14ac:dyDescent="0.25">
      <c r="A20338" s="44" t="s">
        <v>17374</v>
      </c>
      <c r="B20338" s="44" t="s">
        <v>5447</v>
      </c>
      <c r="C20338" s="45">
        <v>250802</v>
      </c>
      <c r="D20338" s="45" t="s">
        <v>12340</v>
      </c>
      <c r="E20338" s="45" t="s">
        <v>10682</v>
      </c>
      <c r="AF20338" s="326"/>
    </row>
    <row r="20339" spans="1:32" x14ac:dyDescent="0.25">
      <c r="A20339" s="44" t="s">
        <v>13858</v>
      </c>
      <c r="B20339" s="44" t="s">
        <v>1733</v>
      </c>
      <c r="C20339" s="45">
        <v>250101</v>
      </c>
      <c r="D20339" s="45" t="s">
        <v>12340</v>
      </c>
      <c r="E20339" s="45" t="s">
        <v>13567</v>
      </c>
      <c r="AF20339" s="326"/>
    </row>
    <row r="20340" spans="1:32" x14ac:dyDescent="0.25">
      <c r="A20340" s="44" t="s">
        <v>13859</v>
      </c>
      <c r="B20340" s="44" t="s">
        <v>210</v>
      </c>
      <c r="C20340" s="45">
        <v>241001</v>
      </c>
      <c r="D20340" s="45" t="s">
        <v>12340</v>
      </c>
      <c r="E20340" s="45" t="s">
        <v>5650</v>
      </c>
      <c r="AF20340" s="326"/>
    </row>
    <row r="20341" spans="1:32" x14ac:dyDescent="0.25">
      <c r="A20341" s="44" t="s">
        <v>13859</v>
      </c>
      <c r="B20341" s="44" t="s">
        <v>5639</v>
      </c>
      <c r="C20341" s="45">
        <v>26010401</v>
      </c>
      <c r="D20341" s="45" t="s">
        <v>12340</v>
      </c>
      <c r="E20341" s="45" t="s">
        <v>18836</v>
      </c>
      <c r="AF20341" s="326"/>
    </row>
    <row r="20342" spans="1:32" x14ac:dyDescent="0.25">
      <c r="A20342" s="44" t="s">
        <v>13859</v>
      </c>
      <c r="B20342" s="44" t="s">
        <v>3298</v>
      </c>
      <c r="C20342" s="45">
        <v>26010402</v>
      </c>
      <c r="D20342" s="45" t="s">
        <v>12340</v>
      </c>
      <c r="E20342" s="45" t="s">
        <v>18836</v>
      </c>
      <c r="AF20342" s="326"/>
    </row>
    <row r="20343" spans="1:32" x14ac:dyDescent="0.25">
      <c r="A20343" s="44" t="s">
        <v>960</v>
      </c>
      <c r="B20343" s="44" t="s">
        <v>2433</v>
      </c>
      <c r="C20343" s="45">
        <v>230105</v>
      </c>
      <c r="D20343" s="45" t="s">
        <v>12340</v>
      </c>
      <c r="E20343" s="45" t="s">
        <v>5580</v>
      </c>
      <c r="AF20343" s="326"/>
    </row>
    <row r="20344" spans="1:32" x14ac:dyDescent="0.25">
      <c r="A20344" s="44" t="s">
        <v>7110</v>
      </c>
      <c r="B20344" s="44" t="s">
        <v>3298</v>
      </c>
      <c r="C20344" s="45">
        <v>23010402</v>
      </c>
      <c r="D20344" s="45" t="s">
        <v>12340</v>
      </c>
      <c r="E20344" s="45" t="s">
        <v>5640</v>
      </c>
      <c r="AF20344" s="326"/>
    </row>
    <row r="20345" spans="1:32" x14ac:dyDescent="0.25">
      <c r="A20345" s="44" t="s">
        <v>7110</v>
      </c>
      <c r="B20345" s="44" t="s">
        <v>5639</v>
      </c>
      <c r="C20345" s="45">
        <v>23010401</v>
      </c>
      <c r="D20345" s="45" t="s">
        <v>12340</v>
      </c>
      <c r="E20345" s="45" t="s">
        <v>5640</v>
      </c>
      <c r="AF20345" s="326"/>
    </row>
    <row r="20346" spans="1:32" x14ac:dyDescent="0.25">
      <c r="A20346" s="44" t="s">
        <v>4120</v>
      </c>
      <c r="B20346" s="44" t="s">
        <v>20342</v>
      </c>
      <c r="C20346" s="45" t="s">
        <v>10493</v>
      </c>
      <c r="D20346" s="32" t="s">
        <v>12570</v>
      </c>
      <c r="E20346" s="46">
        <v>46387</v>
      </c>
      <c r="AF20346" s="326"/>
    </row>
    <row r="20347" spans="1:32" x14ac:dyDescent="0.25">
      <c r="A20347" s="44" t="s">
        <v>7111</v>
      </c>
      <c r="B20347" s="44" t="s">
        <v>5639</v>
      </c>
      <c r="C20347" s="45">
        <v>23010401</v>
      </c>
      <c r="D20347" s="45" t="s">
        <v>12340</v>
      </c>
      <c r="E20347" s="45" t="s">
        <v>5640</v>
      </c>
      <c r="AF20347" s="326"/>
    </row>
    <row r="20348" spans="1:32" x14ac:dyDescent="0.25">
      <c r="A20348" s="57" t="s">
        <v>3857</v>
      </c>
      <c r="B20348" s="92" t="s">
        <v>3862</v>
      </c>
      <c r="C20348" s="93" t="s">
        <v>3860</v>
      </c>
      <c r="D20348" s="93" t="s">
        <v>3861</v>
      </c>
      <c r="E20348" s="94">
        <v>46203</v>
      </c>
      <c r="F20348" s="93"/>
      <c r="G20348" s="93"/>
      <c r="H20348" s="93"/>
      <c r="I20348" s="99"/>
      <c r="J20348" s="99"/>
      <c r="K20348" s="99"/>
      <c r="L20348" s="44"/>
      <c r="M20348" s="99"/>
      <c r="N20348" s="99"/>
      <c r="O20348" s="99"/>
      <c r="P20348" s="99"/>
      <c r="Q20348" s="99"/>
      <c r="R20348" s="99"/>
      <c r="S20348" s="99"/>
      <c r="T20348" s="99"/>
      <c r="U20348" s="99"/>
      <c r="V20348" s="99"/>
      <c r="W20348" s="99"/>
      <c r="X20348" s="99"/>
      <c r="Y20348" s="99"/>
      <c r="Z20348" s="99"/>
      <c r="AA20348" s="380"/>
      <c r="AF20348" s="326"/>
    </row>
    <row r="20349" spans="1:32" x14ac:dyDescent="0.25">
      <c r="A20349" s="44" t="s">
        <v>17375</v>
      </c>
      <c r="B20349" s="44" t="s">
        <v>16916</v>
      </c>
      <c r="C20349" s="45">
        <v>25080301</v>
      </c>
      <c r="D20349" s="45" t="s">
        <v>12340</v>
      </c>
      <c r="E20349" s="45" t="s">
        <v>8966</v>
      </c>
      <c r="AF20349" s="326"/>
    </row>
    <row r="20350" spans="1:32" x14ac:dyDescent="0.25">
      <c r="A20350" s="44" t="s">
        <v>17375</v>
      </c>
      <c r="B20350" s="44" t="s">
        <v>16917</v>
      </c>
      <c r="C20350" s="45">
        <v>25080302</v>
      </c>
      <c r="D20350" s="45" t="s">
        <v>12340</v>
      </c>
      <c r="E20350" s="45" t="s">
        <v>8966</v>
      </c>
      <c r="AF20350" s="326"/>
    </row>
    <row r="20351" spans="1:32" x14ac:dyDescent="0.3">
      <c r="A20351" s="372" t="s">
        <v>16719</v>
      </c>
      <c r="B20351" s="372" t="s">
        <v>1842</v>
      </c>
      <c r="C20351" s="125" t="s">
        <v>16723</v>
      </c>
      <c r="D20351" s="32" t="s">
        <v>20621</v>
      </c>
      <c r="E20351" s="125" t="s">
        <v>12895</v>
      </c>
      <c r="F20351" s="125" t="s">
        <v>1237</v>
      </c>
      <c r="G20351" s="125" t="s">
        <v>1237</v>
      </c>
      <c r="AF20351" s="326"/>
    </row>
    <row r="20352" spans="1:32" x14ac:dyDescent="0.25">
      <c r="A20352" s="44" t="s">
        <v>1192</v>
      </c>
      <c r="B20352" s="92" t="s">
        <v>10390</v>
      </c>
      <c r="C20352" s="56" t="s">
        <v>10120</v>
      </c>
      <c r="D20352" s="146" t="s">
        <v>10389</v>
      </c>
      <c r="E20352" s="107">
        <v>45838</v>
      </c>
      <c r="F20352" s="93"/>
      <c r="G20352" s="93"/>
      <c r="H20352" s="93"/>
      <c r="I20352" s="99"/>
      <c r="J20352" s="99"/>
      <c r="K20352" s="99"/>
      <c r="L20352" s="44"/>
      <c r="M20352" s="99"/>
      <c r="N20352" s="99"/>
      <c r="O20352" s="99"/>
      <c r="P20352" s="99"/>
      <c r="Q20352" s="99"/>
      <c r="R20352" s="99"/>
      <c r="S20352" s="99"/>
      <c r="T20352" s="99"/>
      <c r="U20352" s="99"/>
      <c r="V20352" s="99"/>
      <c r="W20352" s="99"/>
      <c r="X20352" s="99"/>
      <c r="Y20352" s="99"/>
      <c r="Z20352" s="99"/>
      <c r="AF20352" s="326"/>
    </row>
    <row r="20353" spans="1:32" x14ac:dyDescent="0.25">
      <c r="A20353" s="44" t="s">
        <v>1192</v>
      </c>
      <c r="B20353" s="44" t="s">
        <v>13164</v>
      </c>
      <c r="C20353" s="45">
        <v>31.23</v>
      </c>
      <c r="D20353" s="45" t="s">
        <v>13565</v>
      </c>
      <c r="E20353" s="46">
        <v>46934</v>
      </c>
      <c r="F20353" s="45" t="s">
        <v>1384</v>
      </c>
      <c r="G20353" s="93"/>
      <c r="H20353" s="93"/>
      <c r="I20353" s="99"/>
      <c r="J20353" s="99"/>
      <c r="K20353" s="99"/>
      <c r="L20353" s="99"/>
      <c r="M20353" s="99"/>
      <c r="N20353" s="99"/>
      <c r="O20353" s="99"/>
      <c r="P20353" s="99"/>
      <c r="Q20353" s="99"/>
      <c r="R20353" s="99"/>
      <c r="S20353" s="99"/>
      <c r="T20353" s="99"/>
      <c r="U20353" s="99"/>
      <c r="V20353" s="99"/>
      <c r="W20353" s="99"/>
      <c r="X20353" s="99"/>
      <c r="Y20353" s="99"/>
      <c r="Z20353" s="99"/>
      <c r="AF20353" s="326"/>
    </row>
    <row r="20354" spans="1:32" x14ac:dyDescent="0.25">
      <c r="A20354" s="99" t="s">
        <v>1192</v>
      </c>
      <c r="B20354" s="99" t="s">
        <v>6685</v>
      </c>
      <c r="C20354" s="93" t="s">
        <v>6693</v>
      </c>
      <c r="D20354" s="93" t="s">
        <v>1250</v>
      </c>
      <c r="E20354" s="94">
        <v>46439</v>
      </c>
      <c r="F20354" s="93"/>
      <c r="G20354" s="93"/>
      <c r="H20354" s="93" t="s">
        <v>1857</v>
      </c>
      <c r="I20354" s="99"/>
      <c r="J20354" s="99"/>
      <c r="K20354" s="99"/>
      <c r="L20354" s="44"/>
      <c r="M20354" s="99"/>
      <c r="N20354" s="99"/>
      <c r="O20354" s="99"/>
      <c r="P20354" s="99"/>
      <c r="Q20354" s="99"/>
      <c r="R20354" s="99"/>
      <c r="S20354" s="99"/>
      <c r="T20354" s="99"/>
      <c r="U20354" s="99"/>
      <c r="V20354" s="99"/>
      <c r="W20354" s="99"/>
      <c r="X20354" s="99"/>
      <c r="Y20354" s="99"/>
      <c r="Z20354" s="99"/>
      <c r="AF20354" s="326"/>
    </row>
    <row r="20355" spans="1:32" x14ac:dyDescent="0.25">
      <c r="A20355" s="99" t="s">
        <v>1192</v>
      </c>
      <c r="B20355" s="92" t="s">
        <v>2780</v>
      </c>
      <c r="C20355" s="93" t="s">
        <v>10926</v>
      </c>
      <c r="D20355" s="93" t="s">
        <v>1250</v>
      </c>
      <c r="E20355" s="94">
        <v>46225</v>
      </c>
      <c r="F20355" s="93"/>
      <c r="G20355" s="93"/>
      <c r="H20355" s="93"/>
      <c r="I20355" s="99"/>
      <c r="J20355" s="99"/>
      <c r="K20355" s="99"/>
      <c r="L20355" s="44"/>
      <c r="M20355" s="99"/>
      <c r="N20355" s="99"/>
      <c r="O20355" s="99"/>
      <c r="P20355" s="99"/>
      <c r="Q20355" s="99"/>
      <c r="R20355" s="99"/>
      <c r="S20355" s="99"/>
      <c r="T20355" s="99"/>
      <c r="U20355" s="99"/>
      <c r="V20355" s="99"/>
      <c r="W20355" s="99"/>
      <c r="X20355" s="99"/>
      <c r="Y20355" s="99"/>
      <c r="Z20355" s="99"/>
      <c r="AA20355" s="380"/>
      <c r="AF20355" s="326"/>
    </row>
    <row r="20356" spans="1:32" x14ac:dyDescent="0.25">
      <c r="A20356" s="44" t="s">
        <v>8897</v>
      </c>
      <c r="B20356" s="44" t="s">
        <v>20368</v>
      </c>
      <c r="C20356" s="45" t="s">
        <v>5829</v>
      </c>
      <c r="D20356" s="32" t="s">
        <v>12570</v>
      </c>
      <c r="E20356" s="46">
        <v>46507</v>
      </c>
      <c r="AF20356" s="326"/>
    </row>
    <row r="20357" spans="1:32" x14ac:dyDescent="0.3">
      <c r="A20357" s="372" t="s">
        <v>12550</v>
      </c>
      <c r="B20357" s="372" t="s">
        <v>12351</v>
      </c>
      <c r="C20357" s="125" t="s">
        <v>12352</v>
      </c>
      <c r="D20357" s="32" t="s">
        <v>20621</v>
      </c>
      <c r="E20357" s="125" t="s">
        <v>5075</v>
      </c>
      <c r="F20357" s="125" t="s">
        <v>1237</v>
      </c>
      <c r="G20357" s="125" t="s">
        <v>1237</v>
      </c>
      <c r="AF20357" s="326"/>
    </row>
    <row r="20358" spans="1:32" x14ac:dyDescent="0.3">
      <c r="A20358" s="372" t="s">
        <v>12550</v>
      </c>
      <c r="B20358" s="372" t="s">
        <v>12349</v>
      </c>
      <c r="C20358" s="125" t="s">
        <v>12350</v>
      </c>
      <c r="D20358" s="32" t="s">
        <v>20621</v>
      </c>
      <c r="E20358" s="125" t="s">
        <v>5075</v>
      </c>
      <c r="F20358" s="125" t="s">
        <v>1237</v>
      </c>
      <c r="G20358" s="125" t="s">
        <v>1237</v>
      </c>
      <c r="AF20358" s="326"/>
    </row>
    <row r="20359" spans="1:32" x14ac:dyDescent="0.25">
      <c r="A20359" s="44" t="s">
        <v>8898</v>
      </c>
      <c r="B20359" s="44" t="s">
        <v>20368</v>
      </c>
      <c r="C20359" s="45" t="s">
        <v>5829</v>
      </c>
      <c r="D20359" s="32" t="s">
        <v>12570</v>
      </c>
      <c r="E20359" s="46">
        <v>46507</v>
      </c>
      <c r="AF20359" s="326"/>
    </row>
    <row r="20360" spans="1:32" x14ac:dyDescent="0.3">
      <c r="A20360" s="372" t="s">
        <v>20606</v>
      </c>
      <c r="B20360" s="372" t="s">
        <v>7467</v>
      </c>
      <c r="C20360" s="125" t="s">
        <v>20620</v>
      </c>
      <c r="D20360" s="32" t="s">
        <v>20621</v>
      </c>
      <c r="E20360" s="125" t="s">
        <v>10032</v>
      </c>
      <c r="F20360" s="125" t="s">
        <v>1236</v>
      </c>
      <c r="G20360" s="125" t="s">
        <v>1237</v>
      </c>
      <c r="AF20360" s="326"/>
    </row>
    <row r="20361" spans="1:32" x14ac:dyDescent="0.25">
      <c r="A20361" s="44" t="s">
        <v>20023</v>
      </c>
      <c r="B20361" s="44" t="s">
        <v>5639</v>
      </c>
      <c r="C20361" s="45">
        <v>26010401</v>
      </c>
      <c r="D20361" s="45" t="s">
        <v>12340</v>
      </c>
      <c r="E20361" s="45" t="s">
        <v>18836</v>
      </c>
      <c r="AF20361" s="326"/>
    </row>
    <row r="20362" spans="1:32" x14ac:dyDescent="0.25">
      <c r="A20362" s="44" t="s">
        <v>11817</v>
      </c>
      <c r="B20362" s="44" t="s">
        <v>10020</v>
      </c>
      <c r="C20362" s="45">
        <v>24010401</v>
      </c>
      <c r="D20362" s="45" t="s">
        <v>12340</v>
      </c>
      <c r="E20362" s="45" t="s">
        <v>10021</v>
      </c>
      <c r="AF20362" s="326"/>
    </row>
    <row r="20363" spans="1:32" x14ac:dyDescent="0.25">
      <c r="A20363" s="44" t="s">
        <v>8899</v>
      </c>
      <c r="B20363" s="44" t="s">
        <v>20368</v>
      </c>
      <c r="C20363" s="45" t="s">
        <v>5829</v>
      </c>
      <c r="D20363" s="32" t="s">
        <v>12570</v>
      </c>
      <c r="E20363" s="46">
        <v>46507</v>
      </c>
      <c r="AF20363" s="326"/>
    </row>
    <row r="20364" spans="1:32" x14ac:dyDescent="0.25">
      <c r="A20364" s="44" t="s">
        <v>2846</v>
      </c>
      <c r="B20364" s="44" t="s">
        <v>2848</v>
      </c>
      <c r="C20364" s="56" t="s">
        <v>2847</v>
      </c>
      <c r="D20364" s="146" t="s">
        <v>1540</v>
      </c>
      <c r="E20364" s="69">
        <v>45355</v>
      </c>
      <c r="F20364" s="93"/>
      <c r="G20364" s="93"/>
      <c r="H20364" s="93"/>
      <c r="I20364" s="99"/>
      <c r="J20364" s="99"/>
      <c r="K20364" s="99"/>
      <c r="L20364" s="44"/>
      <c r="M20364" s="99"/>
      <c r="N20364" s="99"/>
      <c r="O20364" s="99"/>
      <c r="P20364" s="99"/>
      <c r="Q20364" s="99"/>
      <c r="R20364" s="99"/>
      <c r="S20364" s="99"/>
      <c r="T20364" s="99"/>
      <c r="U20364" s="99"/>
      <c r="V20364" s="99"/>
      <c r="W20364" s="99"/>
      <c r="X20364" s="99"/>
      <c r="Y20364" s="99"/>
      <c r="Z20364" s="99"/>
      <c r="AF20364" s="326"/>
    </row>
    <row r="20365" spans="1:32" x14ac:dyDescent="0.25">
      <c r="A20365" s="44" t="s">
        <v>20024</v>
      </c>
      <c r="B20365" s="44" t="s">
        <v>7119</v>
      </c>
      <c r="C20365" s="45">
        <v>26020102</v>
      </c>
      <c r="D20365" s="45" t="s">
        <v>12340</v>
      </c>
      <c r="E20365" s="45" t="s">
        <v>10021</v>
      </c>
      <c r="AF20365" s="326"/>
    </row>
    <row r="20366" spans="1:32" x14ac:dyDescent="0.25">
      <c r="A20366" s="44" t="s">
        <v>20024</v>
      </c>
      <c r="B20366" s="44" t="s">
        <v>18842</v>
      </c>
      <c r="C20366" s="45">
        <v>26020101</v>
      </c>
      <c r="D20366" s="45" t="s">
        <v>12340</v>
      </c>
      <c r="E20366" s="45" t="s">
        <v>10021</v>
      </c>
      <c r="AF20366" s="326"/>
    </row>
    <row r="20367" spans="1:32" x14ac:dyDescent="0.25">
      <c r="A20367" s="44" t="s">
        <v>11818</v>
      </c>
      <c r="B20367" s="44" t="s">
        <v>13127</v>
      </c>
      <c r="C20367" s="45">
        <v>13.24</v>
      </c>
      <c r="D20367" s="45" t="s">
        <v>13565</v>
      </c>
      <c r="E20367" s="46">
        <v>47299</v>
      </c>
      <c r="F20367" s="45" t="s">
        <v>1384</v>
      </c>
      <c r="G20367" s="93"/>
      <c r="H20367" s="93"/>
      <c r="I20367" s="99"/>
      <c r="J20367" s="99"/>
      <c r="K20367" s="99"/>
      <c r="L20367" s="99"/>
      <c r="M20367" s="99"/>
      <c r="N20367" s="99"/>
      <c r="O20367" s="99"/>
      <c r="P20367" s="99"/>
      <c r="Q20367" s="99"/>
      <c r="R20367" s="99"/>
      <c r="S20367" s="99"/>
      <c r="T20367" s="99"/>
      <c r="U20367" s="99"/>
      <c r="V20367" s="99"/>
      <c r="W20367" s="99"/>
      <c r="X20367" s="99"/>
      <c r="Y20367" s="99"/>
      <c r="Z20367" s="99"/>
      <c r="AF20367" s="326"/>
    </row>
    <row r="20368" spans="1:32" x14ac:dyDescent="0.25">
      <c r="A20368" s="44" t="s">
        <v>11818</v>
      </c>
      <c r="B20368" s="44" t="s">
        <v>20356</v>
      </c>
      <c r="C20368" s="45" t="s">
        <v>14093</v>
      </c>
      <c r="D20368" s="32" t="s">
        <v>12570</v>
      </c>
      <c r="E20368" s="46">
        <v>46477</v>
      </c>
      <c r="AF20368" s="326"/>
    </row>
    <row r="20369" spans="1:32" x14ac:dyDescent="0.25">
      <c r="A20369" s="44" t="s">
        <v>11818</v>
      </c>
      <c r="B20369" s="44" t="s">
        <v>11299</v>
      </c>
      <c r="C20369" s="45">
        <v>24020301</v>
      </c>
      <c r="D20369" s="45" t="s">
        <v>12340</v>
      </c>
      <c r="E20369" s="45" t="s">
        <v>5444</v>
      </c>
      <c r="AF20369" s="326"/>
    </row>
    <row r="20370" spans="1:32" x14ac:dyDescent="0.25">
      <c r="A20370" s="44" t="s">
        <v>11818</v>
      </c>
      <c r="B20370" s="44" t="s">
        <v>5447</v>
      </c>
      <c r="C20370" s="45">
        <v>250802</v>
      </c>
      <c r="D20370" s="45" t="s">
        <v>12340</v>
      </c>
      <c r="E20370" s="45" t="s">
        <v>10682</v>
      </c>
      <c r="AF20370" s="326"/>
    </row>
    <row r="20371" spans="1:32" x14ac:dyDescent="0.25">
      <c r="A20371" s="67" t="s">
        <v>7418</v>
      </c>
      <c r="B20371" s="256" t="s">
        <v>7398</v>
      </c>
      <c r="C20371" s="53" t="s">
        <v>7459</v>
      </c>
      <c r="D20371" s="93" t="s">
        <v>5891</v>
      </c>
      <c r="E20371" s="257">
        <v>46824</v>
      </c>
      <c r="F20371" s="93"/>
      <c r="G20371" s="93"/>
      <c r="H20371" s="93"/>
      <c r="I20371" s="99"/>
      <c r="J20371" s="99"/>
      <c r="K20371" s="99"/>
      <c r="L20371" s="99"/>
      <c r="M20371" s="99"/>
      <c r="N20371" s="99"/>
      <c r="O20371" s="99"/>
      <c r="P20371" s="99"/>
      <c r="Q20371" s="99"/>
      <c r="R20371" s="99"/>
      <c r="S20371" s="99"/>
      <c r="T20371" s="99"/>
      <c r="U20371" s="99"/>
      <c r="V20371" s="99"/>
      <c r="W20371" s="99"/>
      <c r="X20371" s="99"/>
      <c r="Y20371" s="99"/>
      <c r="Z20371" s="99"/>
      <c r="AF20371" s="326"/>
    </row>
    <row r="20372" spans="1:32" x14ac:dyDescent="0.25">
      <c r="A20372" s="44" t="s">
        <v>20318</v>
      </c>
      <c r="B20372" s="44" t="s">
        <v>20365</v>
      </c>
      <c r="C20372" s="45" t="s">
        <v>20366</v>
      </c>
      <c r="D20372" s="32" t="s">
        <v>12570</v>
      </c>
      <c r="E20372" s="46">
        <v>46507</v>
      </c>
      <c r="AF20372" s="326"/>
    </row>
    <row r="20373" spans="1:32" x14ac:dyDescent="0.25">
      <c r="A20373" s="44" t="s">
        <v>8368</v>
      </c>
      <c r="B20373" s="44" t="s">
        <v>7650</v>
      </c>
      <c r="C20373" s="45">
        <v>230504</v>
      </c>
      <c r="D20373" s="45" t="s">
        <v>12340</v>
      </c>
      <c r="E20373" s="45" t="s">
        <v>7651</v>
      </c>
      <c r="AF20373" s="326"/>
    </row>
    <row r="20374" spans="1:32" x14ac:dyDescent="0.25">
      <c r="A20374" s="44" t="s">
        <v>9816</v>
      </c>
      <c r="B20374" s="44" t="s">
        <v>15980</v>
      </c>
      <c r="C20374" s="45" t="s">
        <v>5441</v>
      </c>
      <c r="D20374" s="93" t="s">
        <v>3876</v>
      </c>
      <c r="E20374" s="359">
        <f>DATE(2026,8,1)</f>
        <v>46235</v>
      </c>
      <c r="F20374" s="93"/>
      <c r="G20374" s="93"/>
      <c r="H20374" s="93"/>
      <c r="I20374" s="99"/>
      <c r="J20374" s="99"/>
      <c r="K20374" s="99"/>
      <c r="L20374" s="99"/>
      <c r="M20374" s="99"/>
      <c r="N20374" s="99"/>
      <c r="O20374" s="99"/>
      <c r="P20374" s="99"/>
      <c r="Q20374" s="99"/>
      <c r="R20374" s="99"/>
      <c r="S20374" s="99"/>
      <c r="T20374" s="99"/>
      <c r="U20374" s="99"/>
      <c r="V20374" s="99"/>
      <c r="W20374" s="99"/>
      <c r="X20374" s="99"/>
      <c r="Y20374" s="99"/>
      <c r="Z20374" s="99"/>
      <c r="AA20374" s="380"/>
      <c r="AF20374" s="326"/>
    </row>
    <row r="20375" spans="1:32" x14ac:dyDescent="0.3">
      <c r="A20375" s="372" t="s">
        <v>1193</v>
      </c>
      <c r="B20375" s="372" t="s">
        <v>5061</v>
      </c>
      <c r="C20375" s="125" t="s">
        <v>17483</v>
      </c>
      <c r="D20375" s="32" t="s">
        <v>20621</v>
      </c>
      <c r="E20375" s="125" t="s">
        <v>5246</v>
      </c>
      <c r="F20375" s="125" t="s">
        <v>1236</v>
      </c>
      <c r="G20375" s="125" t="s">
        <v>1237</v>
      </c>
      <c r="AF20375" s="326"/>
    </row>
    <row r="20376" spans="1:32" x14ac:dyDescent="0.25">
      <c r="A20376" s="44" t="s">
        <v>20025</v>
      </c>
      <c r="B20376" s="44" t="s">
        <v>18988</v>
      </c>
      <c r="C20376" s="45">
        <v>240901</v>
      </c>
      <c r="D20376" s="45" t="s">
        <v>12340</v>
      </c>
      <c r="E20376" s="45" t="s">
        <v>5075</v>
      </c>
      <c r="AF20376" s="326"/>
    </row>
    <row r="20377" spans="1:32" x14ac:dyDescent="0.25">
      <c r="A20377" s="44" t="s">
        <v>553</v>
      </c>
      <c r="B20377" s="44" t="s">
        <v>20360</v>
      </c>
      <c r="C20377" s="45" t="s">
        <v>17893</v>
      </c>
      <c r="D20377" s="32" t="s">
        <v>12570</v>
      </c>
      <c r="E20377" s="46">
        <v>46477</v>
      </c>
      <c r="AF20377" s="326"/>
    </row>
    <row r="20378" spans="1:32" x14ac:dyDescent="0.25">
      <c r="A20378" s="44" t="s">
        <v>553</v>
      </c>
      <c r="B20378" s="44" t="s">
        <v>20365</v>
      </c>
      <c r="C20378" s="45" t="s">
        <v>20366</v>
      </c>
      <c r="D20378" s="32" t="s">
        <v>12570</v>
      </c>
      <c r="E20378" s="46">
        <v>46507</v>
      </c>
      <c r="AF20378" s="326"/>
    </row>
    <row r="20379" spans="1:32" x14ac:dyDescent="0.25">
      <c r="A20379" s="44" t="s">
        <v>12643</v>
      </c>
      <c r="B20379" s="44" t="s">
        <v>20343</v>
      </c>
      <c r="C20379" s="45" t="s">
        <v>12601</v>
      </c>
      <c r="D20379" s="32" t="s">
        <v>12570</v>
      </c>
      <c r="E20379" s="46">
        <v>46387</v>
      </c>
      <c r="AF20379" s="326"/>
    </row>
    <row r="20380" spans="1:32" x14ac:dyDescent="0.3">
      <c r="A20380" s="372" t="s">
        <v>16868</v>
      </c>
      <c r="B20380" s="372" t="s">
        <v>5070</v>
      </c>
      <c r="C20380" s="125" t="s">
        <v>16881</v>
      </c>
      <c r="D20380" s="32" t="s">
        <v>20621</v>
      </c>
      <c r="E20380" s="125" t="s">
        <v>10638</v>
      </c>
      <c r="F20380" s="125" t="s">
        <v>1236</v>
      </c>
      <c r="G20380" s="125" t="s">
        <v>1237</v>
      </c>
      <c r="AF20380" s="326"/>
    </row>
    <row r="20381" spans="1:32" x14ac:dyDescent="0.25">
      <c r="A20381" s="44" t="s">
        <v>11819</v>
      </c>
      <c r="B20381" s="44" t="s">
        <v>18895</v>
      </c>
      <c r="C20381" s="45">
        <v>24070201</v>
      </c>
      <c r="D20381" s="45" t="s">
        <v>12340</v>
      </c>
      <c r="E20381" s="45" t="s">
        <v>7992</v>
      </c>
      <c r="AF20381" s="326"/>
    </row>
    <row r="20382" spans="1:32" x14ac:dyDescent="0.25">
      <c r="A20382" s="44" t="s">
        <v>20026</v>
      </c>
      <c r="B20382" s="44" t="s">
        <v>2438</v>
      </c>
      <c r="C20382" s="45">
        <v>251001</v>
      </c>
      <c r="D20382" s="45" t="s">
        <v>12340</v>
      </c>
      <c r="E20382" s="45" t="s">
        <v>12119</v>
      </c>
      <c r="AF20382" s="326"/>
    </row>
    <row r="20383" spans="1:32" x14ac:dyDescent="0.25">
      <c r="A20383" s="44" t="s">
        <v>10560</v>
      </c>
      <c r="B20383" s="44" t="s">
        <v>16491</v>
      </c>
      <c r="C20383" s="45" t="s">
        <v>10634</v>
      </c>
      <c r="D20383" s="93" t="s">
        <v>3876</v>
      </c>
      <c r="E20383" s="359">
        <f>DATE(2028,4,3)</f>
        <v>46846</v>
      </c>
      <c r="F20383" s="93"/>
      <c r="G20383" s="93"/>
      <c r="H20383" s="93"/>
      <c r="I20383" s="99"/>
      <c r="J20383" s="99"/>
      <c r="K20383" s="99"/>
      <c r="L20383" s="99"/>
      <c r="M20383" s="99"/>
      <c r="N20383" s="99"/>
      <c r="O20383" s="99"/>
      <c r="P20383" s="99"/>
      <c r="Q20383" s="99"/>
      <c r="R20383" s="99"/>
      <c r="S20383" s="99"/>
      <c r="T20383" s="99"/>
      <c r="U20383" s="99"/>
      <c r="V20383" s="99"/>
      <c r="W20383" s="99"/>
      <c r="X20383" s="99"/>
      <c r="Y20383" s="99"/>
      <c r="Z20383" s="99"/>
      <c r="AF20383" s="326"/>
    </row>
    <row r="20384" spans="1:32" x14ac:dyDescent="0.25">
      <c r="A20384" s="368" t="s">
        <v>15354</v>
      </c>
      <c r="B20384" s="256" t="s">
        <v>5955</v>
      </c>
      <c r="C20384" s="53" t="s">
        <v>15469</v>
      </c>
      <c r="D20384" s="93" t="s">
        <v>5891</v>
      </c>
      <c r="E20384" s="257">
        <v>47658</v>
      </c>
      <c r="F20384" s="93"/>
      <c r="G20384" s="93"/>
      <c r="H20384" s="93"/>
      <c r="I20384" s="99"/>
      <c r="J20384" s="99"/>
      <c r="K20384" s="99"/>
      <c r="L20384" s="99"/>
      <c r="M20384" s="99"/>
      <c r="N20384" s="99"/>
      <c r="O20384" s="99"/>
      <c r="P20384" s="99"/>
      <c r="Q20384" s="99"/>
      <c r="R20384" s="99"/>
      <c r="S20384" s="99"/>
      <c r="T20384" s="99"/>
      <c r="U20384" s="99"/>
      <c r="V20384" s="99"/>
      <c r="W20384" s="99"/>
      <c r="X20384" s="99"/>
      <c r="Y20384" s="99"/>
      <c r="Z20384" s="99"/>
      <c r="AF20384" s="326"/>
    </row>
    <row r="20385" spans="1:32" x14ac:dyDescent="0.25">
      <c r="A20385" s="44" t="s">
        <v>5769</v>
      </c>
      <c r="B20385" s="44" t="s">
        <v>5443</v>
      </c>
      <c r="C20385" s="45">
        <v>22010701</v>
      </c>
      <c r="D20385" s="45" t="s">
        <v>12340</v>
      </c>
      <c r="E20385" s="45" t="s">
        <v>5444</v>
      </c>
      <c r="AF20385" s="326"/>
    </row>
    <row r="20386" spans="1:32" x14ac:dyDescent="0.25">
      <c r="A20386" s="44" t="s">
        <v>5769</v>
      </c>
      <c r="B20386" s="44" t="s">
        <v>966</v>
      </c>
      <c r="C20386" s="45">
        <v>22010702</v>
      </c>
      <c r="D20386" s="45" t="s">
        <v>12340</v>
      </c>
      <c r="E20386" s="45" t="s">
        <v>5444</v>
      </c>
      <c r="AF20386" s="326"/>
    </row>
    <row r="20387" spans="1:32" x14ac:dyDescent="0.25">
      <c r="A20387" s="44" t="s">
        <v>20027</v>
      </c>
      <c r="B20387" s="44" t="s">
        <v>5447</v>
      </c>
      <c r="C20387" s="45">
        <v>250802</v>
      </c>
      <c r="D20387" s="45" t="s">
        <v>12340</v>
      </c>
      <c r="E20387" s="45" t="s">
        <v>10682</v>
      </c>
      <c r="AF20387" s="326"/>
    </row>
    <row r="20388" spans="1:32" x14ac:dyDescent="0.25">
      <c r="A20388" s="44" t="s">
        <v>961</v>
      </c>
      <c r="B20388" s="44" t="s">
        <v>968</v>
      </c>
      <c r="C20388" s="45">
        <v>24060402</v>
      </c>
      <c r="D20388" s="45" t="s">
        <v>12340</v>
      </c>
      <c r="E20388" s="45" t="s">
        <v>5235</v>
      </c>
      <c r="AF20388" s="326"/>
    </row>
    <row r="20389" spans="1:32" x14ac:dyDescent="0.25">
      <c r="A20389" s="44" t="s">
        <v>961</v>
      </c>
      <c r="B20389" s="44" t="s">
        <v>4036</v>
      </c>
      <c r="C20389" s="45">
        <v>24060401</v>
      </c>
      <c r="D20389" s="45" t="s">
        <v>12340</v>
      </c>
      <c r="E20389" s="45" t="s">
        <v>5235</v>
      </c>
      <c r="AF20389" s="326"/>
    </row>
    <row r="20390" spans="1:32" x14ac:dyDescent="0.25">
      <c r="A20390" s="44" t="s">
        <v>12597</v>
      </c>
      <c r="B20390" s="44" t="s">
        <v>20336</v>
      </c>
      <c r="C20390" s="45" t="s">
        <v>12589</v>
      </c>
      <c r="D20390" s="32" t="s">
        <v>12570</v>
      </c>
      <c r="E20390" s="46">
        <v>46387</v>
      </c>
      <c r="AF20390" s="326"/>
    </row>
    <row r="20391" spans="1:32" x14ac:dyDescent="0.3">
      <c r="A20391" s="372" t="s">
        <v>20252</v>
      </c>
      <c r="B20391" s="372" t="s">
        <v>2384</v>
      </c>
      <c r="C20391" s="125" t="s">
        <v>20259</v>
      </c>
      <c r="D20391" s="32" t="s">
        <v>20621</v>
      </c>
      <c r="E20391" s="125" t="s">
        <v>8976</v>
      </c>
      <c r="F20391" s="125" t="s">
        <v>1236</v>
      </c>
      <c r="G20391" s="125" t="s">
        <v>1237</v>
      </c>
      <c r="AF20391" s="326"/>
    </row>
    <row r="20392" spans="1:32" x14ac:dyDescent="0.25">
      <c r="A20392" s="44" t="s">
        <v>7112</v>
      </c>
      <c r="B20392" s="44" t="s">
        <v>5639</v>
      </c>
      <c r="C20392" s="45">
        <v>23010401</v>
      </c>
      <c r="D20392" s="45" t="s">
        <v>12340</v>
      </c>
      <c r="E20392" s="45" t="s">
        <v>5640</v>
      </c>
      <c r="AF20392" s="326"/>
    </row>
    <row r="20393" spans="1:32" x14ac:dyDescent="0.25">
      <c r="A20393" s="44" t="s">
        <v>20028</v>
      </c>
      <c r="B20393" s="44" t="s">
        <v>2433</v>
      </c>
      <c r="C20393" s="45">
        <v>230105</v>
      </c>
      <c r="D20393" s="45" t="s">
        <v>12340</v>
      </c>
      <c r="E20393" s="45" t="s">
        <v>5580</v>
      </c>
      <c r="AF20393" s="326"/>
    </row>
    <row r="20394" spans="1:32" x14ac:dyDescent="0.25">
      <c r="A20394" s="44" t="s">
        <v>7113</v>
      </c>
      <c r="B20394" s="44" t="s">
        <v>3298</v>
      </c>
      <c r="C20394" s="45">
        <v>23010402</v>
      </c>
      <c r="D20394" s="45" t="s">
        <v>12340</v>
      </c>
      <c r="E20394" s="45" t="s">
        <v>5640</v>
      </c>
      <c r="AF20394" s="326"/>
    </row>
    <row r="20395" spans="1:32" x14ac:dyDescent="0.25">
      <c r="A20395" s="44" t="s">
        <v>7113</v>
      </c>
      <c r="B20395" s="44" t="s">
        <v>5442</v>
      </c>
      <c r="C20395" s="45">
        <v>25010502</v>
      </c>
      <c r="D20395" s="45" t="s">
        <v>12340</v>
      </c>
      <c r="E20395" s="45" t="s">
        <v>13567</v>
      </c>
      <c r="AF20395" s="326"/>
    </row>
    <row r="20396" spans="1:32" x14ac:dyDescent="0.25">
      <c r="A20396" s="44" t="s">
        <v>20029</v>
      </c>
      <c r="B20396" s="44" t="s">
        <v>8376</v>
      </c>
      <c r="C20396" s="45">
        <v>230501</v>
      </c>
      <c r="D20396" s="45" t="s">
        <v>12340</v>
      </c>
      <c r="E20396" s="45" t="s">
        <v>8252</v>
      </c>
      <c r="AF20396" s="326"/>
    </row>
    <row r="20397" spans="1:32" x14ac:dyDescent="0.25">
      <c r="A20397" s="44" t="s">
        <v>20029</v>
      </c>
      <c r="B20397" s="44" t="s">
        <v>8377</v>
      </c>
      <c r="C20397" s="45">
        <v>230505</v>
      </c>
      <c r="D20397" s="45" t="s">
        <v>12340</v>
      </c>
      <c r="E20397" s="45" t="s">
        <v>7651</v>
      </c>
      <c r="AF20397" s="326"/>
    </row>
    <row r="20398" spans="1:32" x14ac:dyDescent="0.25">
      <c r="A20398" s="44" t="s">
        <v>20029</v>
      </c>
      <c r="B20398" s="44" t="s">
        <v>8379</v>
      </c>
      <c r="C20398" s="45">
        <v>230405</v>
      </c>
      <c r="D20398" s="45" t="s">
        <v>12340</v>
      </c>
      <c r="E20398" s="45" t="s">
        <v>7925</v>
      </c>
      <c r="AF20398" s="326"/>
    </row>
    <row r="20399" spans="1:32" x14ac:dyDescent="0.25">
      <c r="A20399" s="44" t="s">
        <v>20030</v>
      </c>
      <c r="B20399" s="44" t="s">
        <v>3598</v>
      </c>
      <c r="C20399" s="45">
        <v>230301</v>
      </c>
      <c r="D20399" s="45" t="s">
        <v>12340</v>
      </c>
      <c r="E20399" s="45" t="s">
        <v>5580</v>
      </c>
      <c r="AF20399" s="326"/>
    </row>
    <row r="20400" spans="1:32" x14ac:dyDescent="0.25">
      <c r="A20400" s="44" t="s">
        <v>962</v>
      </c>
      <c r="B20400" s="44" t="s">
        <v>970</v>
      </c>
      <c r="C20400" s="45">
        <v>231104</v>
      </c>
      <c r="D20400" s="45" t="s">
        <v>12340</v>
      </c>
      <c r="E20400" s="45" t="s">
        <v>9018</v>
      </c>
      <c r="AF20400" s="326"/>
    </row>
    <row r="20401" spans="1:32" x14ac:dyDescent="0.25">
      <c r="A20401" s="44" t="s">
        <v>962</v>
      </c>
      <c r="B20401" s="44" t="s">
        <v>3598</v>
      </c>
      <c r="C20401" s="45">
        <v>230301</v>
      </c>
      <c r="D20401" s="45" t="s">
        <v>12340</v>
      </c>
      <c r="E20401" s="45" t="s">
        <v>5580</v>
      </c>
      <c r="AF20401" s="326"/>
    </row>
    <row r="20402" spans="1:32" x14ac:dyDescent="0.25">
      <c r="A20402" s="57" t="s">
        <v>1411</v>
      </c>
      <c r="B20402" s="92" t="s">
        <v>3862</v>
      </c>
      <c r="C20402" s="93" t="s">
        <v>3860</v>
      </c>
      <c r="D20402" s="93" t="s">
        <v>3861</v>
      </c>
      <c r="E20402" s="94">
        <v>46203</v>
      </c>
      <c r="F20402" s="93"/>
      <c r="G20402" s="93"/>
      <c r="H20402" s="93"/>
      <c r="I20402" s="99"/>
      <c r="J20402" s="99"/>
      <c r="K20402" s="99"/>
      <c r="L20402" s="44"/>
      <c r="M20402" s="99"/>
      <c r="N20402" s="99"/>
      <c r="O20402" s="99"/>
      <c r="P20402" s="99"/>
      <c r="Q20402" s="99"/>
      <c r="R20402" s="99"/>
      <c r="S20402" s="99"/>
      <c r="T20402" s="99"/>
      <c r="U20402" s="99"/>
      <c r="V20402" s="99"/>
      <c r="W20402" s="99"/>
      <c r="X20402" s="99"/>
      <c r="Y20402" s="99"/>
      <c r="Z20402" s="99"/>
      <c r="AA20402" s="380"/>
      <c r="AF20402" s="326"/>
    </row>
    <row r="20403" spans="1:32" x14ac:dyDescent="0.25">
      <c r="A20403" s="44" t="s">
        <v>1411</v>
      </c>
      <c r="B20403" s="44" t="s">
        <v>13127</v>
      </c>
      <c r="C20403" s="45">
        <v>13.25</v>
      </c>
      <c r="D20403" s="45" t="s">
        <v>13565</v>
      </c>
      <c r="E20403" s="46">
        <v>47664</v>
      </c>
      <c r="F20403" s="45"/>
      <c r="G20403" s="93"/>
      <c r="H20403" s="93"/>
      <c r="I20403" s="99"/>
      <c r="J20403" s="99"/>
      <c r="K20403" s="99"/>
      <c r="L20403" s="99"/>
      <c r="M20403" s="99"/>
      <c r="N20403" s="99"/>
      <c r="O20403" s="99"/>
      <c r="P20403" s="99"/>
      <c r="Q20403" s="99"/>
      <c r="R20403" s="99"/>
      <c r="S20403" s="99"/>
      <c r="T20403" s="99"/>
      <c r="U20403" s="99"/>
      <c r="V20403" s="99"/>
      <c r="W20403" s="99"/>
      <c r="X20403" s="99"/>
      <c r="Y20403" s="99"/>
      <c r="Z20403" s="99"/>
      <c r="AF20403" s="326"/>
    </row>
    <row r="20404" spans="1:32" x14ac:dyDescent="0.25">
      <c r="A20404" s="44" t="s">
        <v>1411</v>
      </c>
      <c r="B20404" s="44" t="s">
        <v>14670</v>
      </c>
      <c r="C20404" s="45">
        <v>16.25</v>
      </c>
      <c r="D20404" s="45" t="s">
        <v>13565</v>
      </c>
      <c r="E20404" s="46">
        <v>47664</v>
      </c>
      <c r="F20404" s="45"/>
      <c r="G20404" s="93"/>
      <c r="H20404" s="93"/>
      <c r="I20404" s="99"/>
      <c r="J20404" s="99"/>
      <c r="K20404" s="99"/>
      <c r="L20404" s="99"/>
      <c r="M20404" s="99"/>
      <c r="N20404" s="99"/>
      <c r="O20404" s="99"/>
      <c r="P20404" s="99"/>
      <c r="Q20404" s="99"/>
      <c r="R20404" s="99"/>
      <c r="S20404" s="99"/>
      <c r="T20404" s="99"/>
      <c r="U20404" s="99"/>
      <c r="V20404" s="99"/>
      <c r="W20404" s="99"/>
      <c r="X20404" s="99"/>
      <c r="Y20404" s="99"/>
      <c r="Z20404" s="99"/>
      <c r="AF20404" s="326"/>
    </row>
    <row r="20405" spans="1:32" x14ac:dyDescent="0.25">
      <c r="A20405" s="159" t="s">
        <v>1411</v>
      </c>
      <c r="B20405" s="131" t="s">
        <v>6186</v>
      </c>
      <c r="C20405" s="93" t="s">
        <v>6187</v>
      </c>
      <c r="D20405" s="93" t="s">
        <v>1250</v>
      </c>
      <c r="E20405" s="94">
        <v>46341</v>
      </c>
      <c r="F20405" s="93"/>
      <c r="G20405" s="93"/>
      <c r="H20405" s="93"/>
      <c r="I20405" s="99"/>
      <c r="J20405" s="99"/>
      <c r="K20405" s="99"/>
      <c r="L20405" s="44"/>
      <c r="M20405" s="99"/>
      <c r="N20405" s="99"/>
      <c r="O20405" s="99"/>
      <c r="P20405" s="99"/>
      <c r="Q20405" s="99"/>
      <c r="R20405" s="99"/>
      <c r="S20405" s="99"/>
      <c r="T20405" s="99"/>
      <c r="U20405" s="99"/>
      <c r="V20405" s="99"/>
      <c r="W20405" s="99"/>
      <c r="X20405" s="99"/>
      <c r="Y20405" s="99"/>
      <c r="Z20405" s="99"/>
      <c r="AA20405" s="380"/>
      <c r="AF20405" s="326"/>
    </row>
    <row r="20406" spans="1:32" x14ac:dyDescent="0.25">
      <c r="A20406" s="44" t="s">
        <v>2725</v>
      </c>
      <c r="B20406" s="44" t="s">
        <v>20342</v>
      </c>
      <c r="C20406" s="45" t="s">
        <v>10493</v>
      </c>
      <c r="D20406" s="32" t="s">
        <v>12570</v>
      </c>
      <c r="E20406" s="46">
        <v>46387</v>
      </c>
      <c r="AF20406" s="326"/>
    </row>
    <row r="20407" spans="1:32" x14ac:dyDescent="0.25">
      <c r="A20407" s="44" t="s">
        <v>11820</v>
      </c>
      <c r="B20407" s="44" t="s">
        <v>3298</v>
      </c>
      <c r="C20407" s="45">
        <v>24010402</v>
      </c>
      <c r="D20407" s="45" t="s">
        <v>12340</v>
      </c>
      <c r="E20407" s="45" t="s">
        <v>10021</v>
      </c>
      <c r="AF20407" s="326"/>
    </row>
    <row r="20408" spans="1:32" x14ac:dyDescent="0.25">
      <c r="A20408" s="44" t="s">
        <v>11820</v>
      </c>
      <c r="B20408" s="44" t="s">
        <v>10020</v>
      </c>
      <c r="C20408" s="45">
        <v>24010401</v>
      </c>
      <c r="D20408" s="45" t="s">
        <v>12340</v>
      </c>
      <c r="E20408" s="45" t="s">
        <v>10021</v>
      </c>
      <c r="AF20408" s="326"/>
    </row>
    <row r="20409" spans="1:32" x14ac:dyDescent="0.25">
      <c r="A20409" s="44" t="s">
        <v>1758</v>
      </c>
      <c r="B20409" s="92" t="s">
        <v>10390</v>
      </c>
      <c r="C20409" s="56" t="s">
        <v>11082</v>
      </c>
      <c r="D20409" s="146" t="s">
        <v>1788</v>
      </c>
      <c r="E20409" s="107">
        <v>45822</v>
      </c>
      <c r="F20409" s="93"/>
      <c r="G20409" s="93"/>
      <c r="H20409" s="93"/>
      <c r="I20409" s="99"/>
      <c r="J20409" s="99"/>
      <c r="K20409" s="99"/>
      <c r="L20409" s="44"/>
      <c r="M20409" s="99"/>
      <c r="N20409" s="99"/>
      <c r="O20409" s="99"/>
      <c r="P20409" s="99"/>
      <c r="Q20409" s="99"/>
      <c r="R20409" s="99"/>
      <c r="S20409" s="99"/>
      <c r="T20409" s="99"/>
      <c r="U20409" s="99"/>
      <c r="V20409" s="99"/>
      <c r="W20409" s="99"/>
      <c r="X20409" s="99"/>
      <c r="Y20409" s="99"/>
      <c r="Z20409" s="99"/>
      <c r="AF20409" s="326"/>
    </row>
    <row r="20410" spans="1:32" x14ac:dyDescent="0.25">
      <c r="A20410" s="44" t="s">
        <v>1758</v>
      </c>
      <c r="B20410" s="92" t="s">
        <v>10390</v>
      </c>
      <c r="C20410" s="56" t="s">
        <v>10120</v>
      </c>
      <c r="D20410" s="146" t="s">
        <v>10389</v>
      </c>
      <c r="E20410" s="107">
        <v>45838</v>
      </c>
      <c r="F20410" s="93"/>
      <c r="G20410" s="93"/>
      <c r="H20410" s="93"/>
      <c r="I20410" s="99"/>
      <c r="J20410" s="99"/>
      <c r="K20410" s="99"/>
      <c r="L20410" s="44"/>
      <c r="M20410" s="99"/>
      <c r="N20410" s="99"/>
      <c r="O20410" s="99"/>
      <c r="P20410" s="99"/>
      <c r="Q20410" s="99"/>
      <c r="R20410" s="99"/>
      <c r="S20410" s="99"/>
      <c r="T20410" s="99"/>
      <c r="U20410" s="99"/>
      <c r="V20410" s="99"/>
      <c r="W20410" s="99"/>
      <c r="X20410" s="99"/>
      <c r="Y20410" s="99"/>
      <c r="Z20410" s="99"/>
      <c r="AF20410" s="326"/>
    </row>
    <row r="20411" spans="1:32" x14ac:dyDescent="0.25">
      <c r="A20411" s="44" t="s">
        <v>7349</v>
      </c>
      <c r="B20411" s="44" t="s">
        <v>20362</v>
      </c>
      <c r="C20411" s="45" t="s">
        <v>10495</v>
      </c>
      <c r="D20411" s="32" t="s">
        <v>12570</v>
      </c>
      <c r="E20411" s="46">
        <v>46568</v>
      </c>
      <c r="AF20411" s="326"/>
    </row>
    <row r="20412" spans="1:32" x14ac:dyDescent="0.25">
      <c r="A20412" s="44" t="s">
        <v>7349</v>
      </c>
      <c r="B20412" s="44" t="s">
        <v>20364</v>
      </c>
      <c r="C20412" s="45" t="s">
        <v>7329</v>
      </c>
      <c r="D20412" s="32" t="s">
        <v>12570</v>
      </c>
      <c r="E20412" s="46">
        <v>46507</v>
      </c>
      <c r="AF20412" s="326"/>
    </row>
    <row r="20413" spans="1:32" x14ac:dyDescent="0.3">
      <c r="A20413" s="372" t="s">
        <v>1194</v>
      </c>
      <c r="B20413" s="372" t="s">
        <v>12354</v>
      </c>
      <c r="C20413" s="125" t="s">
        <v>12187</v>
      </c>
      <c r="D20413" s="32" t="s">
        <v>20621</v>
      </c>
      <c r="E20413" s="125" t="s">
        <v>5239</v>
      </c>
      <c r="F20413" s="125" t="s">
        <v>1236</v>
      </c>
      <c r="G20413" s="125" t="s">
        <v>1237</v>
      </c>
      <c r="AF20413" s="326"/>
    </row>
    <row r="20414" spans="1:32" x14ac:dyDescent="0.25">
      <c r="A20414" s="44" t="s">
        <v>10382</v>
      </c>
      <c r="B20414" s="92" t="s">
        <v>10390</v>
      </c>
      <c r="C20414" s="56" t="s">
        <v>10124</v>
      </c>
      <c r="D20414" s="146" t="s">
        <v>10389</v>
      </c>
      <c r="E20414" s="107">
        <v>45838</v>
      </c>
      <c r="F20414" s="93"/>
      <c r="G20414" s="93"/>
      <c r="H20414" s="93"/>
      <c r="I20414" s="99"/>
      <c r="J20414" s="99"/>
      <c r="K20414" s="99"/>
      <c r="L20414" s="44"/>
      <c r="M20414" s="99"/>
      <c r="N20414" s="99"/>
      <c r="O20414" s="99"/>
      <c r="P20414" s="99"/>
      <c r="Q20414" s="99"/>
      <c r="R20414" s="99"/>
      <c r="S20414" s="99"/>
      <c r="T20414" s="99"/>
      <c r="U20414" s="99"/>
      <c r="V20414" s="99"/>
      <c r="W20414" s="99"/>
      <c r="X20414" s="99"/>
      <c r="Y20414" s="99"/>
      <c r="Z20414" s="99"/>
      <c r="AF20414" s="326"/>
    </row>
    <row r="20415" spans="1:32" x14ac:dyDescent="0.25">
      <c r="A20415" s="44" t="s">
        <v>13554</v>
      </c>
      <c r="B20415" s="44" t="s">
        <v>13110</v>
      </c>
      <c r="C20415" s="45">
        <v>12.24</v>
      </c>
      <c r="D20415" s="45" t="s">
        <v>13565</v>
      </c>
      <c r="E20415" s="46">
        <v>47299</v>
      </c>
      <c r="F20415" s="45"/>
      <c r="G20415" s="93"/>
      <c r="H20415" s="93"/>
      <c r="I20415" s="99"/>
      <c r="J20415" s="99"/>
      <c r="K20415" s="99"/>
      <c r="L20415" s="99"/>
      <c r="M20415" s="99"/>
      <c r="N20415" s="99"/>
      <c r="O20415" s="99"/>
      <c r="P20415" s="99"/>
      <c r="Q20415" s="99"/>
      <c r="R20415" s="99"/>
      <c r="S20415" s="99"/>
      <c r="T20415" s="99"/>
      <c r="U20415" s="99"/>
      <c r="V20415" s="99"/>
      <c r="W20415" s="99"/>
      <c r="X20415" s="99"/>
      <c r="Y20415" s="99"/>
      <c r="Z20415" s="99"/>
      <c r="AF20415" s="326"/>
    </row>
    <row r="20416" spans="1:32" x14ac:dyDescent="0.25">
      <c r="A20416" s="44" t="s">
        <v>13555</v>
      </c>
      <c r="B20416" s="44" t="s">
        <v>13117</v>
      </c>
      <c r="C20416" s="45">
        <v>11.24</v>
      </c>
      <c r="D20416" s="45" t="s">
        <v>13565</v>
      </c>
      <c r="E20416" s="46">
        <v>47299</v>
      </c>
      <c r="F20416" s="45"/>
      <c r="G20416" s="93"/>
      <c r="H20416" s="93"/>
      <c r="I20416" s="99"/>
      <c r="J20416" s="99"/>
      <c r="K20416" s="99"/>
      <c r="L20416" s="99"/>
      <c r="M20416" s="99"/>
      <c r="N20416" s="99"/>
      <c r="O20416" s="99"/>
      <c r="P20416" s="99"/>
      <c r="Q20416" s="99"/>
      <c r="R20416" s="99"/>
      <c r="S20416" s="99"/>
      <c r="T20416" s="99"/>
      <c r="U20416" s="99"/>
      <c r="V20416" s="99"/>
      <c r="W20416" s="99"/>
      <c r="X20416" s="99"/>
      <c r="Y20416" s="99"/>
      <c r="Z20416" s="99"/>
      <c r="AF20416" s="326"/>
    </row>
    <row r="20417" spans="1:32" x14ac:dyDescent="0.25">
      <c r="A20417" s="44" t="s">
        <v>13555</v>
      </c>
      <c r="B20417" s="44" t="s">
        <v>13110</v>
      </c>
      <c r="C20417" s="45">
        <v>12.24</v>
      </c>
      <c r="D20417" s="45" t="s">
        <v>13565</v>
      </c>
      <c r="E20417" s="46">
        <v>47299</v>
      </c>
      <c r="F20417" s="45"/>
      <c r="G20417" s="93"/>
      <c r="H20417" s="93"/>
      <c r="I20417" s="99"/>
      <c r="J20417" s="99"/>
      <c r="K20417" s="99"/>
      <c r="L20417" s="99"/>
      <c r="M20417" s="99"/>
      <c r="N20417" s="99"/>
      <c r="O20417" s="99"/>
      <c r="P20417" s="99"/>
      <c r="Q20417" s="99"/>
      <c r="R20417" s="99"/>
      <c r="S20417" s="99"/>
      <c r="T20417" s="99"/>
      <c r="U20417" s="99"/>
      <c r="V20417" s="99"/>
      <c r="W20417" s="99"/>
      <c r="X20417" s="99"/>
      <c r="Y20417" s="99"/>
      <c r="Z20417" s="99"/>
      <c r="AF20417" s="326"/>
    </row>
    <row r="20418" spans="1:32" x14ac:dyDescent="0.3">
      <c r="A20418" s="372" t="s">
        <v>12116</v>
      </c>
      <c r="B20418" s="372" t="s">
        <v>1203</v>
      </c>
      <c r="C20418" s="125" t="s">
        <v>11926</v>
      </c>
      <c r="D20418" s="32" t="s">
        <v>20621</v>
      </c>
      <c r="E20418" s="125" t="s">
        <v>2686</v>
      </c>
      <c r="F20418" s="125" t="s">
        <v>1236</v>
      </c>
      <c r="G20418" s="125" t="s">
        <v>1237</v>
      </c>
      <c r="AF20418" s="326"/>
    </row>
    <row r="20419" spans="1:32" x14ac:dyDescent="0.3">
      <c r="A20419" s="372" t="s">
        <v>7216</v>
      </c>
      <c r="B20419" s="372" t="s">
        <v>7465</v>
      </c>
      <c r="C20419" s="125" t="s">
        <v>20614</v>
      </c>
      <c r="D20419" s="32" t="s">
        <v>20621</v>
      </c>
      <c r="E20419" s="125" t="s">
        <v>10032</v>
      </c>
      <c r="F20419" s="125" t="s">
        <v>1236</v>
      </c>
      <c r="G20419" s="125" t="s">
        <v>1237</v>
      </c>
      <c r="AF20419" s="326"/>
    </row>
    <row r="20420" spans="1:32" x14ac:dyDescent="0.25">
      <c r="A20420" s="44" t="s">
        <v>7216</v>
      </c>
      <c r="B20420" s="44" t="s">
        <v>4436</v>
      </c>
      <c r="C20420" s="45" t="s">
        <v>7226</v>
      </c>
      <c r="D20420" s="45" t="s">
        <v>12177</v>
      </c>
      <c r="E20420" s="45" t="s">
        <v>12901</v>
      </c>
      <c r="F20420" s="93"/>
      <c r="G20420" s="93"/>
      <c r="H20420" s="93"/>
      <c r="I20420" s="99"/>
      <c r="J20420" s="99"/>
      <c r="K20420" s="99"/>
      <c r="L20420" s="99"/>
      <c r="M20420" s="99"/>
      <c r="N20420" s="99"/>
      <c r="O20420" s="99"/>
      <c r="P20420" s="99"/>
      <c r="Q20420" s="99"/>
      <c r="R20420" s="99"/>
      <c r="S20420" s="99"/>
      <c r="T20420" s="99"/>
      <c r="U20420" s="99"/>
      <c r="V20420" s="99"/>
      <c r="W20420" s="99"/>
      <c r="X20420" s="99"/>
      <c r="Y20420" s="99"/>
      <c r="Z20420" s="99"/>
      <c r="AF20420" s="326"/>
    </row>
    <row r="20421" spans="1:32" x14ac:dyDescent="0.25">
      <c r="A20421" s="270" t="s">
        <v>2811</v>
      </c>
      <c r="B20421" s="111" t="s">
        <v>1216</v>
      </c>
      <c r="C20421" s="56" t="s">
        <v>2854</v>
      </c>
      <c r="D20421" s="146" t="s">
        <v>2279</v>
      </c>
      <c r="E20421" s="69">
        <v>45227</v>
      </c>
      <c r="F20421" s="93"/>
      <c r="G20421" s="93"/>
      <c r="H20421" s="93"/>
      <c r="I20421" s="99"/>
      <c r="J20421" s="99"/>
      <c r="K20421" s="99"/>
      <c r="L20421" s="44"/>
      <c r="M20421" s="99"/>
      <c r="N20421" s="99"/>
      <c r="O20421" s="99"/>
      <c r="P20421" s="99"/>
      <c r="Q20421" s="99"/>
      <c r="R20421" s="99"/>
      <c r="S20421" s="99"/>
      <c r="T20421" s="99"/>
      <c r="U20421" s="99"/>
      <c r="V20421" s="99"/>
      <c r="W20421" s="99"/>
      <c r="X20421" s="99"/>
      <c r="Y20421" s="99"/>
      <c r="Z20421" s="99"/>
      <c r="AF20421" s="326"/>
    </row>
    <row r="20422" spans="1:32" x14ac:dyDescent="0.25">
      <c r="A20422" s="256" t="s">
        <v>17445</v>
      </c>
      <c r="B20422" s="44" t="s">
        <v>13127</v>
      </c>
      <c r="C20422" s="45">
        <v>13.24</v>
      </c>
      <c r="D20422" s="45" t="s">
        <v>13565</v>
      </c>
      <c r="E20422" s="46">
        <v>47299</v>
      </c>
      <c r="F20422" s="45" t="s">
        <v>1384</v>
      </c>
      <c r="G20422" s="93"/>
      <c r="H20422" s="93"/>
      <c r="I20422" s="99"/>
      <c r="J20422" s="99"/>
      <c r="K20422" s="99"/>
      <c r="L20422" s="99"/>
      <c r="M20422" s="99"/>
      <c r="N20422" s="99"/>
      <c r="O20422" s="99"/>
      <c r="P20422" s="99"/>
      <c r="Q20422" s="99"/>
      <c r="R20422" s="99"/>
      <c r="S20422" s="99"/>
      <c r="T20422" s="99"/>
      <c r="U20422" s="99"/>
      <c r="V20422" s="99"/>
      <c r="W20422" s="99"/>
      <c r="X20422" s="99"/>
      <c r="Y20422" s="99"/>
      <c r="Z20422" s="99"/>
      <c r="AF20422" s="326"/>
    </row>
    <row r="20423" spans="1:32" x14ac:dyDescent="0.25">
      <c r="A20423" s="86" t="s">
        <v>17445</v>
      </c>
      <c r="B20423" s="44" t="s">
        <v>17385</v>
      </c>
      <c r="C20423" s="45">
        <v>44.26</v>
      </c>
      <c r="D20423" s="45" t="s">
        <v>13565</v>
      </c>
      <c r="E20423" s="46">
        <v>47787</v>
      </c>
      <c r="F20423" s="45" t="s">
        <v>1384</v>
      </c>
      <c r="G20423" s="93"/>
      <c r="H20423" s="93"/>
      <c r="I20423" s="99"/>
      <c r="J20423" s="99"/>
      <c r="K20423" s="99"/>
      <c r="L20423" s="99"/>
      <c r="M20423" s="99"/>
      <c r="N20423" s="99"/>
      <c r="O20423" s="99"/>
      <c r="P20423" s="99"/>
      <c r="Q20423" s="99"/>
      <c r="R20423" s="99"/>
      <c r="S20423" s="99"/>
      <c r="T20423" s="99"/>
      <c r="U20423" s="99"/>
      <c r="V20423" s="99"/>
      <c r="W20423" s="99"/>
      <c r="X20423" s="99"/>
      <c r="Y20423" s="99"/>
      <c r="Z20423" s="99"/>
      <c r="AF20423" s="326"/>
    </row>
    <row r="20424" spans="1:32" x14ac:dyDescent="0.25">
      <c r="A20424" s="44" t="s">
        <v>13556</v>
      </c>
      <c r="B20424" s="44" t="s">
        <v>20398</v>
      </c>
      <c r="C20424" s="45" t="s">
        <v>14082</v>
      </c>
      <c r="D20424" s="32" t="s">
        <v>12570</v>
      </c>
      <c r="E20424" s="46">
        <v>46418</v>
      </c>
      <c r="AF20424" s="326"/>
    </row>
    <row r="20425" spans="1:32" x14ac:dyDescent="0.25">
      <c r="A20425" s="44" t="s">
        <v>14342</v>
      </c>
      <c r="B20425" s="44" t="s">
        <v>5447</v>
      </c>
      <c r="C20425" s="45">
        <v>220802</v>
      </c>
      <c r="D20425" s="45" t="s">
        <v>12340</v>
      </c>
      <c r="E20425" s="45" t="s">
        <v>5239</v>
      </c>
      <c r="AF20425" s="326"/>
    </row>
    <row r="20426" spans="1:32" x14ac:dyDescent="0.25">
      <c r="A20426" s="44" t="s">
        <v>7350</v>
      </c>
      <c r="B20426" s="44" t="s">
        <v>20364</v>
      </c>
      <c r="C20426" s="45" t="s">
        <v>7329</v>
      </c>
      <c r="D20426" s="32" t="s">
        <v>12570</v>
      </c>
      <c r="E20426" s="46">
        <v>46507</v>
      </c>
      <c r="AF20426" s="326"/>
    </row>
    <row r="20427" spans="1:32" x14ac:dyDescent="0.25">
      <c r="A20427" s="44" t="s">
        <v>7350</v>
      </c>
      <c r="B20427" s="44" t="s">
        <v>20407</v>
      </c>
      <c r="C20427" s="45" t="s">
        <v>12654</v>
      </c>
      <c r="D20427" s="32" t="s">
        <v>12570</v>
      </c>
      <c r="E20427" s="46">
        <v>46326</v>
      </c>
      <c r="AF20427" s="326"/>
    </row>
    <row r="20428" spans="1:32" x14ac:dyDescent="0.25">
      <c r="A20428" s="44" t="s">
        <v>7350</v>
      </c>
      <c r="B20428" s="44" t="s">
        <v>11145</v>
      </c>
      <c r="C20428" s="45" t="s">
        <v>11144</v>
      </c>
      <c r="D20428" s="45" t="s">
        <v>1250</v>
      </c>
      <c r="E20428" s="46">
        <v>46275</v>
      </c>
      <c r="F20428" s="93"/>
      <c r="G20428" s="93"/>
      <c r="H20428" s="93"/>
      <c r="I20428" s="99"/>
      <c r="J20428" s="99"/>
      <c r="K20428" s="99"/>
      <c r="L20428" s="44"/>
      <c r="M20428" s="99"/>
      <c r="N20428" s="99"/>
      <c r="O20428" s="99"/>
      <c r="P20428" s="99"/>
      <c r="Q20428" s="99"/>
      <c r="R20428" s="99"/>
      <c r="S20428" s="99"/>
      <c r="T20428" s="99"/>
      <c r="U20428" s="99"/>
      <c r="V20428" s="99"/>
      <c r="W20428" s="99"/>
      <c r="X20428" s="99"/>
      <c r="Y20428" s="99"/>
      <c r="Z20428" s="99"/>
      <c r="AA20428" s="380"/>
      <c r="AF20428" s="326"/>
    </row>
    <row r="20429" spans="1:32" x14ac:dyDescent="0.25">
      <c r="A20429" s="44" t="s">
        <v>7350</v>
      </c>
      <c r="B20429" s="44" t="s">
        <v>1733</v>
      </c>
      <c r="C20429" s="45">
        <v>250101</v>
      </c>
      <c r="D20429" s="45" t="s">
        <v>12340</v>
      </c>
      <c r="E20429" s="45" t="s">
        <v>13567</v>
      </c>
      <c r="AF20429" s="326"/>
    </row>
    <row r="20430" spans="1:32" x14ac:dyDescent="0.25">
      <c r="A20430" s="44" t="s">
        <v>7350</v>
      </c>
      <c r="B20430" s="44" t="s">
        <v>9024</v>
      </c>
      <c r="C20430" s="45">
        <v>231001</v>
      </c>
      <c r="D20430" s="45" t="s">
        <v>12340</v>
      </c>
      <c r="E20430" s="45" t="s">
        <v>2628</v>
      </c>
      <c r="AF20430" s="326"/>
    </row>
    <row r="20431" spans="1:32" x14ac:dyDescent="0.25">
      <c r="A20431" s="44" t="s">
        <v>12890</v>
      </c>
      <c r="B20431" s="44" t="s">
        <v>16492</v>
      </c>
      <c r="C20431" s="45" t="s">
        <v>12891</v>
      </c>
      <c r="D20431" s="93" t="s">
        <v>3876</v>
      </c>
      <c r="E20431" s="359">
        <f>DATE(2028,7,9)</f>
        <v>46943</v>
      </c>
      <c r="F20431" s="93"/>
      <c r="G20431" s="93"/>
      <c r="H20431" s="93"/>
      <c r="I20431" s="99"/>
      <c r="J20431" s="99"/>
      <c r="K20431" s="99"/>
      <c r="L20431" s="99"/>
      <c r="M20431" s="99"/>
      <c r="N20431" s="99"/>
      <c r="O20431" s="99"/>
      <c r="P20431" s="99"/>
      <c r="Q20431" s="99"/>
      <c r="R20431" s="99"/>
      <c r="S20431" s="99"/>
      <c r="T20431" s="99"/>
      <c r="U20431" s="99"/>
      <c r="V20431" s="99"/>
      <c r="W20431" s="99"/>
      <c r="X20431" s="99"/>
      <c r="Y20431" s="99"/>
      <c r="Z20431" s="99"/>
      <c r="AF20431" s="326"/>
    </row>
    <row r="20432" spans="1:32" x14ac:dyDescent="0.25">
      <c r="A20432" s="44" t="s">
        <v>5331</v>
      </c>
      <c r="B20432" s="44" t="s">
        <v>5286</v>
      </c>
      <c r="C20432" s="45" t="s">
        <v>5332</v>
      </c>
      <c r="D20432" s="45" t="s">
        <v>12177</v>
      </c>
      <c r="E20432" s="45" t="s">
        <v>2628</v>
      </c>
      <c r="F20432" s="93"/>
      <c r="G20432" s="93"/>
      <c r="H20432" s="93"/>
      <c r="I20432" s="99"/>
      <c r="J20432" s="99"/>
      <c r="K20432" s="99"/>
      <c r="L20432" s="99"/>
      <c r="M20432" s="99"/>
      <c r="N20432" s="99"/>
      <c r="O20432" s="99"/>
      <c r="P20432" s="99"/>
      <c r="Q20432" s="99"/>
      <c r="R20432" s="99"/>
      <c r="S20432" s="99"/>
      <c r="T20432" s="99"/>
      <c r="U20432" s="99"/>
      <c r="V20432" s="99"/>
      <c r="W20432" s="99"/>
      <c r="X20432" s="99"/>
      <c r="Y20432" s="99"/>
      <c r="Z20432" s="99"/>
      <c r="AF20432" s="326"/>
    </row>
    <row r="20433" spans="1:32" x14ac:dyDescent="0.25">
      <c r="A20433" s="44" t="s">
        <v>5331</v>
      </c>
      <c r="B20433" s="44" t="s">
        <v>5286</v>
      </c>
      <c r="C20433" s="45" t="s">
        <v>5332</v>
      </c>
      <c r="D20433" s="93" t="s">
        <v>18817</v>
      </c>
      <c r="E20433" s="45" t="s">
        <v>2628</v>
      </c>
      <c r="F20433" s="379"/>
      <c r="G20433" s="379"/>
      <c r="H20433" s="379"/>
      <c r="I20433" s="380"/>
      <c r="J20433" s="380"/>
      <c r="K20433" s="380"/>
      <c r="L20433" s="380"/>
      <c r="M20433" s="380"/>
      <c r="N20433" s="380"/>
      <c r="O20433" s="380"/>
      <c r="P20433" s="380"/>
      <c r="Q20433" s="380"/>
      <c r="R20433" s="380"/>
      <c r="S20433" s="380"/>
      <c r="T20433" s="380"/>
      <c r="U20433" s="380"/>
      <c r="V20433" s="380"/>
      <c r="W20433" s="380"/>
      <c r="X20433" s="380"/>
      <c r="Y20433" s="380"/>
      <c r="Z20433" s="380"/>
      <c r="AA20433" s="380"/>
      <c r="AF20433" s="326"/>
    </row>
    <row r="20434" spans="1:32" x14ac:dyDescent="0.25">
      <c r="A20434" s="44" t="s">
        <v>5331</v>
      </c>
      <c r="B20434" s="44" t="s">
        <v>5286</v>
      </c>
      <c r="C20434" s="45" t="s">
        <v>5332</v>
      </c>
      <c r="D20434" s="45" t="s">
        <v>10697</v>
      </c>
      <c r="E20434" s="45" t="s">
        <v>4354</v>
      </c>
      <c r="F20434" s="93"/>
      <c r="G20434" s="93"/>
      <c r="H20434" s="93"/>
      <c r="I20434" s="99"/>
      <c r="J20434" s="99"/>
      <c r="K20434" s="99"/>
      <c r="L20434" s="44"/>
      <c r="M20434" s="99"/>
      <c r="N20434" s="99"/>
      <c r="O20434" s="99"/>
      <c r="P20434" s="99"/>
      <c r="Q20434" s="99"/>
      <c r="R20434" s="99"/>
      <c r="S20434" s="99"/>
      <c r="T20434" s="99"/>
      <c r="U20434" s="99"/>
      <c r="V20434" s="99"/>
      <c r="W20434" s="99"/>
      <c r="X20434" s="99"/>
      <c r="Y20434" s="99"/>
      <c r="Z20434" s="99"/>
      <c r="AF20434" s="326"/>
    </row>
    <row r="20435" spans="1:32" x14ac:dyDescent="0.25">
      <c r="A20435" s="44" t="s">
        <v>20031</v>
      </c>
      <c r="B20435" s="44" t="s">
        <v>3598</v>
      </c>
      <c r="C20435" s="45">
        <v>230301</v>
      </c>
      <c r="D20435" s="45" t="s">
        <v>12340</v>
      </c>
      <c r="E20435" s="45" t="s">
        <v>5580</v>
      </c>
      <c r="AF20435" s="326"/>
    </row>
    <row r="20436" spans="1:32" x14ac:dyDescent="0.25">
      <c r="A20436" s="44" t="s">
        <v>20032</v>
      </c>
      <c r="B20436" s="44" t="s">
        <v>3598</v>
      </c>
      <c r="C20436" s="45">
        <v>230301</v>
      </c>
      <c r="D20436" s="45" t="s">
        <v>12340</v>
      </c>
      <c r="E20436" s="45" t="s">
        <v>5580</v>
      </c>
      <c r="AF20436" s="326"/>
    </row>
    <row r="20437" spans="1:32" x14ac:dyDescent="0.25">
      <c r="A20437" s="44" t="s">
        <v>17376</v>
      </c>
      <c r="B20437" s="44" t="s">
        <v>3598</v>
      </c>
      <c r="C20437" s="45">
        <v>250303</v>
      </c>
      <c r="D20437" s="45" t="s">
        <v>12340</v>
      </c>
      <c r="E20437" s="45" t="s">
        <v>12896</v>
      </c>
      <c r="AF20437" s="326"/>
    </row>
    <row r="20438" spans="1:32" x14ac:dyDescent="0.25">
      <c r="A20438" s="57" t="s">
        <v>2757</v>
      </c>
      <c r="B20438" s="92" t="s">
        <v>3862</v>
      </c>
      <c r="C20438" s="93" t="s">
        <v>3860</v>
      </c>
      <c r="D20438" s="93" t="s">
        <v>3861</v>
      </c>
      <c r="E20438" s="94">
        <v>46203</v>
      </c>
      <c r="F20438" s="93"/>
      <c r="G20438" s="93"/>
      <c r="H20438" s="93"/>
      <c r="I20438" s="99"/>
      <c r="J20438" s="99"/>
      <c r="K20438" s="99"/>
      <c r="L20438" s="44"/>
      <c r="M20438" s="99"/>
      <c r="N20438" s="99"/>
      <c r="O20438" s="99"/>
      <c r="P20438" s="99"/>
      <c r="Q20438" s="99"/>
      <c r="R20438" s="99"/>
      <c r="S20438" s="99"/>
      <c r="T20438" s="99"/>
      <c r="U20438" s="99"/>
      <c r="V20438" s="99"/>
      <c r="W20438" s="99"/>
      <c r="X20438" s="99"/>
      <c r="Y20438" s="99"/>
      <c r="Z20438" s="99"/>
      <c r="AA20438" s="380"/>
      <c r="AF20438" s="326"/>
    </row>
    <row r="20439" spans="1:32" x14ac:dyDescent="0.25">
      <c r="A20439" s="44" t="s">
        <v>2757</v>
      </c>
      <c r="B20439" s="44" t="s">
        <v>13126</v>
      </c>
      <c r="C20439" s="45">
        <v>14.25</v>
      </c>
      <c r="D20439" s="45" t="s">
        <v>13565</v>
      </c>
      <c r="E20439" s="46">
        <v>47664</v>
      </c>
      <c r="F20439" s="45"/>
      <c r="G20439" s="93"/>
      <c r="H20439" s="93"/>
      <c r="I20439" s="99"/>
      <c r="J20439" s="99"/>
      <c r="K20439" s="99"/>
      <c r="L20439" s="99"/>
      <c r="M20439" s="99"/>
      <c r="N20439" s="99"/>
      <c r="O20439" s="99"/>
      <c r="P20439" s="99"/>
      <c r="Q20439" s="99"/>
      <c r="R20439" s="99"/>
      <c r="S20439" s="99"/>
      <c r="T20439" s="99"/>
      <c r="U20439" s="99"/>
      <c r="V20439" s="99"/>
      <c r="W20439" s="99"/>
      <c r="X20439" s="99"/>
      <c r="Y20439" s="99"/>
      <c r="Z20439" s="99"/>
      <c r="AF20439" s="326"/>
    </row>
    <row r="20440" spans="1:32" x14ac:dyDescent="0.25">
      <c r="A20440" s="44" t="s">
        <v>1195</v>
      </c>
      <c r="B20440" s="44" t="s">
        <v>11296</v>
      </c>
      <c r="C20440" s="45">
        <v>240402</v>
      </c>
      <c r="D20440" s="45" t="s">
        <v>12340</v>
      </c>
      <c r="E20440" s="45" t="s">
        <v>5311</v>
      </c>
      <c r="AF20440" s="326"/>
    </row>
    <row r="20441" spans="1:32" x14ac:dyDescent="0.25">
      <c r="A20441" s="44" t="s">
        <v>4350</v>
      </c>
      <c r="B20441" s="44" t="s">
        <v>3275</v>
      </c>
      <c r="C20441" s="45" t="s">
        <v>4351</v>
      </c>
      <c r="D20441" s="45" t="s">
        <v>12177</v>
      </c>
      <c r="E20441" s="45" t="s">
        <v>3276</v>
      </c>
      <c r="F20441" s="93"/>
      <c r="G20441" s="93"/>
      <c r="H20441" s="93"/>
      <c r="I20441" s="99"/>
      <c r="J20441" s="99"/>
      <c r="K20441" s="99"/>
      <c r="L20441" s="99"/>
      <c r="M20441" s="99"/>
      <c r="N20441" s="99"/>
      <c r="O20441" s="99"/>
      <c r="P20441" s="99"/>
      <c r="Q20441" s="99"/>
      <c r="R20441" s="99"/>
      <c r="S20441" s="99"/>
      <c r="T20441" s="99"/>
      <c r="U20441" s="99"/>
      <c r="V20441" s="99"/>
      <c r="W20441" s="99"/>
      <c r="X20441" s="99"/>
      <c r="Y20441" s="99"/>
      <c r="Z20441" s="99"/>
      <c r="AF20441" s="326"/>
    </row>
    <row r="20442" spans="1:32" x14ac:dyDescent="0.25">
      <c r="A20442" s="44" t="s">
        <v>4350</v>
      </c>
      <c r="B20442" s="44" t="s">
        <v>3275</v>
      </c>
      <c r="C20442" s="45" t="s">
        <v>4351</v>
      </c>
      <c r="D20442" s="93" t="s">
        <v>18817</v>
      </c>
      <c r="E20442" s="45" t="s">
        <v>3276</v>
      </c>
      <c r="F20442" s="379"/>
      <c r="G20442" s="379"/>
      <c r="H20442" s="379"/>
      <c r="I20442" s="380"/>
      <c r="J20442" s="380"/>
      <c r="K20442" s="380"/>
      <c r="L20442" s="380"/>
      <c r="M20442" s="380"/>
      <c r="N20442" s="380"/>
      <c r="O20442" s="380"/>
      <c r="P20442" s="380"/>
      <c r="Q20442" s="380"/>
      <c r="R20442" s="380"/>
      <c r="S20442" s="380"/>
      <c r="T20442" s="380"/>
      <c r="U20442" s="380"/>
      <c r="V20442" s="380"/>
      <c r="W20442" s="380"/>
      <c r="X20442" s="380"/>
      <c r="Y20442" s="380"/>
      <c r="Z20442" s="380"/>
      <c r="AA20442" s="380"/>
      <c r="AF20442" s="326"/>
    </row>
    <row r="20443" spans="1:32" x14ac:dyDescent="0.25">
      <c r="A20443" s="44" t="s">
        <v>4350</v>
      </c>
      <c r="B20443" s="44" t="s">
        <v>3275</v>
      </c>
      <c r="C20443" s="45" t="s">
        <v>18808</v>
      </c>
      <c r="D20443" s="93" t="s">
        <v>18817</v>
      </c>
      <c r="E20443" s="45" t="s">
        <v>18726</v>
      </c>
      <c r="F20443" s="379"/>
      <c r="G20443" s="379"/>
      <c r="H20443" s="379"/>
      <c r="I20443" s="380"/>
      <c r="J20443" s="380"/>
      <c r="K20443" s="380"/>
      <c r="L20443" s="380"/>
      <c r="M20443" s="380"/>
      <c r="N20443" s="380"/>
      <c r="O20443" s="380"/>
      <c r="P20443" s="380"/>
      <c r="Q20443" s="380"/>
      <c r="R20443" s="380"/>
      <c r="S20443" s="380"/>
      <c r="T20443" s="380"/>
      <c r="U20443" s="380"/>
      <c r="V20443" s="380"/>
      <c r="W20443" s="380"/>
      <c r="X20443" s="380"/>
      <c r="Y20443" s="380"/>
      <c r="Z20443" s="380"/>
      <c r="AA20443" s="380"/>
      <c r="AF20443" s="326"/>
    </row>
    <row r="20444" spans="1:32" x14ac:dyDescent="0.25">
      <c r="A20444" s="44" t="s">
        <v>4350</v>
      </c>
      <c r="B20444" s="44" t="s">
        <v>16493</v>
      </c>
      <c r="C20444" s="45" t="s">
        <v>15044</v>
      </c>
      <c r="D20444" s="93" t="s">
        <v>3876</v>
      </c>
      <c r="E20444" s="359">
        <f>DATE(2029,3,31)</f>
        <v>47208</v>
      </c>
      <c r="F20444" s="93"/>
      <c r="G20444" s="93"/>
      <c r="H20444" s="93"/>
      <c r="I20444" s="99"/>
      <c r="J20444" s="99"/>
      <c r="K20444" s="99"/>
      <c r="L20444" s="99"/>
      <c r="M20444" s="99"/>
      <c r="N20444" s="99"/>
      <c r="O20444" s="99"/>
      <c r="P20444" s="99"/>
      <c r="Q20444" s="99"/>
      <c r="R20444" s="99"/>
      <c r="S20444" s="99"/>
      <c r="T20444" s="99"/>
      <c r="U20444" s="99"/>
      <c r="V20444" s="99"/>
      <c r="W20444" s="99"/>
      <c r="X20444" s="99"/>
      <c r="Y20444" s="99"/>
      <c r="Z20444" s="99"/>
      <c r="AF20444" s="326"/>
    </row>
    <row r="20445" spans="1:32" x14ac:dyDescent="0.25">
      <c r="A20445" s="44" t="s">
        <v>4350</v>
      </c>
      <c r="B20445" s="44" t="s">
        <v>3275</v>
      </c>
      <c r="C20445" s="45" t="s">
        <v>4351</v>
      </c>
      <c r="D20445" s="45" t="s">
        <v>10697</v>
      </c>
      <c r="E20445" s="45" t="s">
        <v>5074</v>
      </c>
      <c r="F20445" s="93"/>
      <c r="G20445" s="93"/>
      <c r="H20445" s="93"/>
      <c r="I20445" s="99"/>
      <c r="J20445" s="99"/>
      <c r="K20445" s="99"/>
      <c r="L20445" s="44"/>
      <c r="M20445" s="99"/>
      <c r="N20445" s="99"/>
      <c r="O20445" s="99"/>
      <c r="P20445" s="99"/>
      <c r="Q20445" s="99"/>
      <c r="R20445" s="99"/>
      <c r="S20445" s="99"/>
      <c r="T20445" s="99"/>
      <c r="U20445" s="99"/>
      <c r="V20445" s="99"/>
      <c r="W20445" s="99"/>
      <c r="X20445" s="99"/>
      <c r="Y20445" s="99"/>
      <c r="Z20445" s="99"/>
      <c r="AF20445" s="326"/>
    </row>
    <row r="20446" spans="1:32" x14ac:dyDescent="0.25">
      <c r="A20446" s="44" t="s">
        <v>7646</v>
      </c>
      <c r="B20446" s="44" t="s">
        <v>2433</v>
      </c>
      <c r="C20446" s="45">
        <v>230105</v>
      </c>
      <c r="D20446" s="45" t="s">
        <v>12340</v>
      </c>
      <c r="E20446" s="45" t="s">
        <v>5580</v>
      </c>
      <c r="AF20446" s="326"/>
    </row>
    <row r="20447" spans="1:32" x14ac:dyDescent="0.25">
      <c r="A20447" s="44" t="s">
        <v>7646</v>
      </c>
      <c r="B20447" s="44" t="s">
        <v>7650</v>
      </c>
      <c r="C20447" s="45">
        <v>230504</v>
      </c>
      <c r="D20447" s="45" t="s">
        <v>12340</v>
      </c>
      <c r="E20447" s="45" t="s">
        <v>7651</v>
      </c>
      <c r="AF20447" s="326"/>
    </row>
    <row r="20448" spans="1:32" x14ac:dyDescent="0.25">
      <c r="A20448" s="44" t="s">
        <v>13557</v>
      </c>
      <c r="B20448" s="44" t="s">
        <v>13107</v>
      </c>
      <c r="C20448" s="45">
        <v>9.24</v>
      </c>
      <c r="D20448" s="45" t="s">
        <v>13565</v>
      </c>
      <c r="E20448" s="46">
        <v>47299</v>
      </c>
      <c r="F20448" s="45"/>
      <c r="G20448" s="93"/>
      <c r="H20448" s="93"/>
      <c r="I20448" s="99"/>
      <c r="J20448" s="99"/>
      <c r="K20448" s="99"/>
      <c r="L20448" s="99"/>
      <c r="M20448" s="99"/>
      <c r="N20448" s="99"/>
      <c r="O20448" s="99"/>
      <c r="P20448" s="99"/>
      <c r="Q20448" s="99"/>
      <c r="R20448" s="99"/>
      <c r="S20448" s="99"/>
      <c r="T20448" s="99"/>
      <c r="U20448" s="99"/>
      <c r="V20448" s="99"/>
      <c r="W20448" s="99"/>
      <c r="X20448" s="99"/>
      <c r="Y20448" s="99"/>
      <c r="Z20448" s="99"/>
      <c r="AF20448" s="326"/>
    </row>
    <row r="20449" spans="1:32" x14ac:dyDescent="0.3">
      <c r="A20449" s="372" t="s">
        <v>20607</v>
      </c>
      <c r="B20449" s="372" t="s">
        <v>1217</v>
      </c>
      <c r="C20449" s="125" t="s">
        <v>20617</v>
      </c>
      <c r="D20449" s="32" t="s">
        <v>20621</v>
      </c>
      <c r="E20449" s="125" t="s">
        <v>10032</v>
      </c>
      <c r="F20449" s="125" t="s">
        <v>1237</v>
      </c>
      <c r="G20449" s="125" t="s">
        <v>1237</v>
      </c>
      <c r="AF20449" s="326"/>
    </row>
    <row r="20450" spans="1:32" x14ac:dyDescent="0.25">
      <c r="A20450" s="44" t="s">
        <v>4463</v>
      </c>
      <c r="B20450" s="44" t="s">
        <v>4392</v>
      </c>
      <c r="C20450" s="45" t="s">
        <v>4464</v>
      </c>
      <c r="D20450" s="45" t="s">
        <v>12177</v>
      </c>
      <c r="E20450" s="45" t="s">
        <v>4354</v>
      </c>
      <c r="F20450" s="93"/>
      <c r="G20450" s="93"/>
      <c r="H20450" s="93"/>
      <c r="I20450" s="99"/>
      <c r="J20450" s="99"/>
      <c r="K20450" s="99"/>
      <c r="L20450" s="99"/>
      <c r="M20450" s="99"/>
      <c r="N20450" s="99"/>
      <c r="O20450" s="99"/>
      <c r="P20450" s="99"/>
      <c r="Q20450" s="99"/>
      <c r="R20450" s="99"/>
      <c r="S20450" s="99"/>
      <c r="T20450" s="99"/>
      <c r="U20450" s="99"/>
      <c r="V20450" s="99"/>
      <c r="W20450" s="99"/>
      <c r="X20450" s="99"/>
      <c r="Y20450" s="99"/>
      <c r="Z20450" s="99"/>
      <c r="AF20450" s="326"/>
    </row>
    <row r="20451" spans="1:32" x14ac:dyDescent="0.25">
      <c r="A20451" s="44" t="s">
        <v>2558</v>
      </c>
      <c r="B20451" s="44" t="s">
        <v>2438</v>
      </c>
      <c r="C20451" s="45">
        <v>251001</v>
      </c>
      <c r="D20451" s="45" t="s">
        <v>12340</v>
      </c>
      <c r="E20451" s="45" t="s">
        <v>12119</v>
      </c>
      <c r="AF20451" s="326"/>
    </row>
    <row r="20452" spans="1:32" x14ac:dyDescent="0.25">
      <c r="A20452" s="44" t="s">
        <v>20033</v>
      </c>
      <c r="B20452" s="44" t="s">
        <v>3298</v>
      </c>
      <c r="C20452" s="45">
        <v>26010402</v>
      </c>
      <c r="D20452" s="45" t="s">
        <v>12340</v>
      </c>
      <c r="E20452" s="45" t="s">
        <v>18836</v>
      </c>
      <c r="AF20452" s="326"/>
    </row>
    <row r="20453" spans="1:32" x14ac:dyDescent="0.25">
      <c r="A20453" s="44" t="s">
        <v>20033</v>
      </c>
      <c r="B20453" s="44" t="s">
        <v>5639</v>
      </c>
      <c r="C20453" s="45">
        <v>26010401</v>
      </c>
      <c r="D20453" s="45" t="s">
        <v>12340</v>
      </c>
      <c r="E20453" s="45" t="s">
        <v>18836</v>
      </c>
      <c r="AF20453" s="326"/>
    </row>
    <row r="20454" spans="1:32" x14ac:dyDescent="0.25">
      <c r="A20454" s="44" t="s">
        <v>5770</v>
      </c>
      <c r="B20454" s="44" t="s">
        <v>5460</v>
      </c>
      <c r="C20454" s="45">
        <v>251003</v>
      </c>
      <c r="D20454" s="45" t="s">
        <v>12340</v>
      </c>
      <c r="E20454" s="45" t="s">
        <v>12119</v>
      </c>
      <c r="AF20454" s="326"/>
    </row>
    <row r="20455" spans="1:32" x14ac:dyDescent="0.25">
      <c r="A20455" s="44" t="s">
        <v>68</v>
      </c>
      <c r="B20455" s="44" t="s">
        <v>5193</v>
      </c>
      <c r="C20455" s="45" t="s">
        <v>5196</v>
      </c>
      <c r="D20455" s="46" t="s">
        <v>13037</v>
      </c>
      <c r="E20455" s="46">
        <v>46524</v>
      </c>
      <c r="AF20455" s="326"/>
    </row>
    <row r="20456" spans="1:32" x14ac:dyDescent="0.3">
      <c r="A20456" s="372" t="s">
        <v>17591</v>
      </c>
      <c r="B20456" s="372" t="s">
        <v>5067</v>
      </c>
      <c r="C20456" s="125" t="s">
        <v>17482</v>
      </c>
      <c r="D20456" s="32" t="s">
        <v>20621</v>
      </c>
      <c r="E20456" s="125" t="s">
        <v>5246</v>
      </c>
      <c r="F20456" s="125" t="s">
        <v>1237</v>
      </c>
      <c r="G20456" s="125" t="s">
        <v>1237</v>
      </c>
      <c r="AF20456" s="326"/>
    </row>
    <row r="20457" spans="1:32" x14ac:dyDescent="0.3">
      <c r="A20457" s="372" t="s">
        <v>13971</v>
      </c>
      <c r="B20457" s="372" t="s">
        <v>1204</v>
      </c>
      <c r="C20457" s="125" t="s">
        <v>14352</v>
      </c>
      <c r="D20457" s="32" t="s">
        <v>20621</v>
      </c>
      <c r="E20457" s="125" t="s">
        <v>13567</v>
      </c>
      <c r="F20457" s="125" t="s">
        <v>1236</v>
      </c>
      <c r="G20457" s="125" t="s">
        <v>1237</v>
      </c>
      <c r="AF20457" s="326"/>
    </row>
    <row r="20458" spans="1:32" x14ac:dyDescent="0.3">
      <c r="A20458" s="385" t="s">
        <v>1196</v>
      </c>
      <c r="B20458" s="385" t="s">
        <v>1339</v>
      </c>
      <c r="C20458" s="387">
        <v>24027</v>
      </c>
      <c r="D20458" s="93" t="s">
        <v>5007</v>
      </c>
      <c r="E20458" s="388">
        <v>46507</v>
      </c>
      <c r="AF20458" s="326"/>
    </row>
    <row r="20459" spans="1:32" x14ac:dyDescent="0.25">
      <c r="A20459" s="44" t="s">
        <v>1196</v>
      </c>
      <c r="B20459" s="44" t="s">
        <v>3598</v>
      </c>
      <c r="C20459" s="45">
        <v>230301</v>
      </c>
      <c r="D20459" s="45" t="s">
        <v>12340</v>
      </c>
      <c r="E20459" s="45" t="s">
        <v>5580</v>
      </c>
      <c r="AF20459" s="326"/>
    </row>
    <row r="20460" spans="1:32" x14ac:dyDescent="0.25">
      <c r="A20460" s="44" t="s">
        <v>10442</v>
      </c>
      <c r="B20460" s="44" t="s">
        <v>20353</v>
      </c>
      <c r="C20460" s="45" t="s">
        <v>20354</v>
      </c>
      <c r="D20460" s="32" t="s">
        <v>12570</v>
      </c>
      <c r="E20460" s="46">
        <v>46507</v>
      </c>
      <c r="AF20460" s="326"/>
    </row>
    <row r="20461" spans="1:32" x14ac:dyDescent="0.3">
      <c r="A20461" s="372" t="s">
        <v>13972</v>
      </c>
      <c r="B20461" s="372" t="s">
        <v>1204</v>
      </c>
      <c r="C20461" s="125" t="s">
        <v>14352</v>
      </c>
      <c r="D20461" s="32" t="s">
        <v>20621</v>
      </c>
      <c r="E20461" s="125" t="s">
        <v>13567</v>
      </c>
      <c r="F20461" s="125" t="s">
        <v>1236</v>
      </c>
      <c r="G20461" s="125" t="s">
        <v>1237</v>
      </c>
      <c r="AF20461" s="326"/>
    </row>
    <row r="20462" spans="1:32" x14ac:dyDescent="0.25">
      <c r="A20462" s="44" t="s">
        <v>20034</v>
      </c>
      <c r="B20462" s="44" t="s">
        <v>16907</v>
      </c>
      <c r="C20462" s="45">
        <v>25050401</v>
      </c>
      <c r="D20462" s="45" t="s">
        <v>12340</v>
      </c>
      <c r="E20462" s="45" t="s">
        <v>7651</v>
      </c>
      <c r="AF20462" s="326"/>
    </row>
    <row r="20463" spans="1:32" x14ac:dyDescent="0.25">
      <c r="A20463" s="44" t="s">
        <v>20035</v>
      </c>
      <c r="B20463" s="44" t="s">
        <v>18840</v>
      </c>
      <c r="C20463" s="45">
        <v>260202</v>
      </c>
      <c r="D20463" s="45" t="s">
        <v>12340</v>
      </c>
      <c r="E20463" s="45" t="s">
        <v>10021</v>
      </c>
      <c r="AF20463" s="326"/>
    </row>
    <row r="20464" spans="1:32" x14ac:dyDescent="0.25">
      <c r="A20464" s="44" t="s">
        <v>20035</v>
      </c>
      <c r="B20464" s="44" t="s">
        <v>5460</v>
      </c>
      <c r="C20464" s="45">
        <v>251003</v>
      </c>
      <c r="D20464" s="45" t="s">
        <v>12340</v>
      </c>
      <c r="E20464" s="45" t="s">
        <v>12119</v>
      </c>
      <c r="AF20464" s="326"/>
    </row>
    <row r="20465" spans="1:32" x14ac:dyDescent="0.25">
      <c r="A20465" s="44" t="s">
        <v>20036</v>
      </c>
      <c r="B20465" s="44" t="s">
        <v>5639</v>
      </c>
      <c r="C20465" s="45">
        <v>23010401</v>
      </c>
      <c r="D20465" s="45" t="s">
        <v>12340</v>
      </c>
      <c r="E20465" s="45" t="s">
        <v>5640</v>
      </c>
      <c r="AF20465" s="326"/>
    </row>
    <row r="20466" spans="1:32" x14ac:dyDescent="0.25">
      <c r="A20466" s="44" t="s">
        <v>20036</v>
      </c>
      <c r="B20466" s="44" t="s">
        <v>3298</v>
      </c>
      <c r="C20466" s="45">
        <v>23010402</v>
      </c>
      <c r="D20466" s="45" t="s">
        <v>12340</v>
      </c>
      <c r="E20466" s="45" t="s">
        <v>5640</v>
      </c>
      <c r="AF20466" s="326"/>
    </row>
    <row r="20467" spans="1:32" x14ac:dyDescent="0.25">
      <c r="A20467" s="44" t="s">
        <v>10383</v>
      </c>
      <c r="B20467" s="92" t="s">
        <v>10390</v>
      </c>
      <c r="C20467" s="56" t="s">
        <v>10120</v>
      </c>
      <c r="D20467" s="146" t="s">
        <v>10389</v>
      </c>
      <c r="E20467" s="107">
        <v>45838</v>
      </c>
      <c r="F20467" s="93"/>
      <c r="G20467" s="93"/>
      <c r="H20467" s="93"/>
      <c r="I20467" s="99"/>
      <c r="J20467" s="99"/>
      <c r="K20467" s="99"/>
      <c r="L20467" s="44"/>
      <c r="M20467" s="99"/>
      <c r="N20467" s="99"/>
      <c r="O20467" s="99"/>
      <c r="P20467" s="99"/>
      <c r="Q20467" s="99"/>
      <c r="R20467" s="99"/>
      <c r="S20467" s="99"/>
      <c r="T20467" s="99"/>
      <c r="U20467" s="99"/>
      <c r="V20467" s="99"/>
      <c r="W20467" s="99"/>
      <c r="X20467" s="99"/>
      <c r="Y20467" s="99"/>
      <c r="Z20467" s="99"/>
      <c r="AF20467" s="326"/>
    </row>
    <row r="20468" spans="1:32" x14ac:dyDescent="0.3">
      <c r="A20468" s="372" t="s">
        <v>20608</v>
      </c>
      <c r="B20468" s="372" t="s">
        <v>7465</v>
      </c>
      <c r="C20468" s="125" t="s">
        <v>20614</v>
      </c>
      <c r="D20468" s="32" t="s">
        <v>20621</v>
      </c>
      <c r="E20468" s="125" t="s">
        <v>10032</v>
      </c>
      <c r="F20468" s="125" t="s">
        <v>1236</v>
      </c>
      <c r="G20468" s="125" t="s">
        <v>1237</v>
      </c>
      <c r="AF20468" s="326"/>
    </row>
    <row r="20469" spans="1:32" x14ac:dyDescent="0.25">
      <c r="A20469" s="44" t="s">
        <v>15045</v>
      </c>
      <c r="B20469" s="44" t="s">
        <v>16494</v>
      </c>
      <c r="C20469" s="45" t="s">
        <v>15046</v>
      </c>
      <c r="D20469" s="93" t="s">
        <v>3876</v>
      </c>
      <c r="E20469" s="359">
        <f>DATE(2029,1,31)</f>
        <v>47149</v>
      </c>
      <c r="F20469" s="93"/>
      <c r="G20469" s="93"/>
      <c r="H20469" s="93"/>
      <c r="I20469" s="99"/>
      <c r="J20469" s="99"/>
      <c r="K20469" s="99"/>
      <c r="L20469" s="99"/>
      <c r="M20469" s="99"/>
      <c r="N20469" s="99"/>
      <c r="O20469" s="99"/>
      <c r="P20469" s="99"/>
      <c r="Q20469" s="99"/>
      <c r="R20469" s="99"/>
      <c r="S20469" s="99"/>
      <c r="T20469" s="99"/>
      <c r="U20469" s="99"/>
      <c r="V20469" s="99"/>
      <c r="W20469" s="99"/>
      <c r="X20469" s="99"/>
      <c r="Y20469" s="99"/>
      <c r="Z20469" s="99"/>
      <c r="AF20469" s="326"/>
    </row>
    <row r="20470" spans="1:32" x14ac:dyDescent="0.25">
      <c r="A20470" s="44" t="s">
        <v>14343</v>
      </c>
      <c r="B20470" s="44" t="s">
        <v>3298</v>
      </c>
      <c r="C20470" s="45">
        <v>25010402</v>
      </c>
      <c r="D20470" s="45" t="s">
        <v>12340</v>
      </c>
      <c r="E20470" s="45" t="s">
        <v>13581</v>
      </c>
      <c r="AF20470" s="326"/>
    </row>
    <row r="20471" spans="1:32" x14ac:dyDescent="0.25">
      <c r="A20471" s="44" t="s">
        <v>121</v>
      </c>
      <c r="B20471" s="44" t="s">
        <v>5447</v>
      </c>
      <c r="C20471" s="45">
        <v>250802</v>
      </c>
      <c r="D20471" s="45" t="s">
        <v>12340</v>
      </c>
      <c r="E20471" s="45" t="s">
        <v>10682</v>
      </c>
      <c r="AF20471" s="326"/>
    </row>
    <row r="20472" spans="1:32" x14ac:dyDescent="0.25">
      <c r="A20472" s="44" t="s">
        <v>7940</v>
      </c>
      <c r="B20472" s="44" t="s">
        <v>12943</v>
      </c>
      <c r="C20472" s="45" t="s">
        <v>12949</v>
      </c>
      <c r="D20472" s="45" t="s">
        <v>12177</v>
      </c>
      <c r="E20472" s="45" t="s">
        <v>5239</v>
      </c>
      <c r="F20472" s="93"/>
      <c r="G20472" s="93"/>
      <c r="H20472" s="93"/>
      <c r="I20472" s="99"/>
      <c r="J20472" s="99"/>
      <c r="K20472" s="99"/>
      <c r="L20472" s="99"/>
      <c r="M20472" s="99"/>
      <c r="N20472" s="99"/>
      <c r="O20472" s="99"/>
      <c r="P20472" s="99"/>
      <c r="Q20472" s="99"/>
      <c r="R20472" s="99"/>
      <c r="S20472" s="99"/>
      <c r="T20472" s="99"/>
      <c r="U20472" s="99"/>
      <c r="V20472" s="99"/>
      <c r="W20472" s="99"/>
      <c r="X20472" s="99"/>
      <c r="Y20472" s="99"/>
      <c r="Z20472" s="99"/>
      <c r="AF20472" s="326"/>
    </row>
    <row r="20473" spans="1:32" x14ac:dyDescent="0.25">
      <c r="A20473" s="44" t="s">
        <v>7940</v>
      </c>
      <c r="B20473" s="44" t="s">
        <v>12943</v>
      </c>
      <c r="C20473" s="45" t="s">
        <v>12949</v>
      </c>
      <c r="D20473" s="93" t="s">
        <v>18817</v>
      </c>
      <c r="E20473" s="45" t="s">
        <v>5239</v>
      </c>
      <c r="F20473" s="379"/>
      <c r="G20473" s="379"/>
      <c r="H20473" s="379"/>
      <c r="I20473" s="380"/>
      <c r="J20473" s="380"/>
      <c r="K20473" s="380"/>
      <c r="L20473" s="380"/>
      <c r="M20473" s="380"/>
      <c r="N20473" s="380"/>
      <c r="O20473" s="380"/>
      <c r="P20473" s="380"/>
      <c r="Q20473" s="380"/>
      <c r="R20473" s="380"/>
      <c r="S20473" s="380"/>
      <c r="T20473" s="380"/>
      <c r="U20473" s="380"/>
      <c r="V20473" s="380"/>
      <c r="W20473" s="380"/>
      <c r="X20473" s="380"/>
      <c r="Y20473" s="380"/>
      <c r="Z20473" s="380"/>
      <c r="AA20473" s="380"/>
      <c r="AF20473" s="326"/>
    </row>
    <row r="20474" spans="1:32" x14ac:dyDescent="0.25">
      <c r="A20474" s="44" t="s">
        <v>7940</v>
      </c>
      <c r="B20474" s="44" t="s">
        <v>4298</v>
      </c>
      <c r="C20474" s="45" t="s">
        <v>12949</v>
      </c>
      <c r="D20474" s="45" t="s">
        <v>10697</v>
      </c>
      <c r="E20474" s="46">
        <v>47422</v>
      </c>
      <c r="F20474" s="93"/>
      <c r="G20474" s="93"/>
      <c r="H20474" s="93"/>
      <c r="I20474" s="99"/>
      <c r="J20474" s="99"/>
      <c r="K20474" s="99"/>
      <c r="L20474" s="44"/>
      <c r="M20474" s="99"/>
      <c r="N20474" s="99"/>
      <c r="O20474" s="99"/>
      <c r="P20474" s="99"/>
      <c r="Q20474" s="99"/>
      <c r="R20474" s="99"/>
      <c r="S20474" s="99"/>
      <c r="T20474" s="99"/>
      <c r="U20474" s="99"/>
      <c r="V20474" s="99"/>
      <c r="W20474" s="99"/>
      <c r="X20474" s="99"/>
      <c r="Y20474" s="99"/>
      <c r="Z20474" s="99"/>
      <c r="AF20474" s="326"/>
    </row>
    <row r="20475" spans="1:32" x14ac:dyDescent="0.25">
      <c r="A20475" s="44" t="s">
        <v>3279</v>
      </c>
      <c r="B20475" s="44" t="s">
        <v>3021</v>
      </c>
      <c r="C20475" s="56" t="s">
        <v>3278</v>
      </c>
      <c r="D20475" s="56" t="s">
        <v>1901</v>
      </c>
      <c r="E20475" s="69">
        <v>45914</v>
      </c>
      <c r="F20475" s="93"/>
      <c r="G20475" s="93"/>
      <c r="H20475" s="93"/>
      <c r="I20475" s="99"/>
      <c r="J20475" s="99"/>
      <c r="K20475" s="99"/>
      <c r="L20475" s="44"/>
      <c r="M20475" s="99"/>
      <c r="N20475" s="99"/>
      <c r="O20475" s="99"/>
      <c r="P20475" s="99"/>
      <c r="Q20475" s="99"/>
      <c r="R20475" s="99"/>
      <c r="S20475" s="99"/>
      <c r="T20475" s="99"/>
      <c r="U20475" s="99"/>
      <c r="V20475" s="99"/>
      <c r="W20475" s="99"/>
      <c r="X20475" s="99"/>
      <c r="Y20475" s="99"/>
      <c r="Z20475" s="99"/>
      <c r="AF20475" s="326"/>
    </row>
    <row r="20476" spans="1:32" x14ac:dyDescent="0.25">
      <c r="A20476" s="44" t="s">
        <v>8369</v>
      </c>
      <c r="B20476" s="44" t="s">
        <v>8377</v>
      </c>
      <c r="C20476" s="45">
        <v>230505</v>
      </c>
      <c r="D20476" s="45" t="s">
        <v>12340</v>
      </c>
      <c r="E20476" s="45" t="s">
        <v>7651</v>
      </c>
      <c r="AF20476" s="326"/>
    </row>
    <row r="20477" spans="1:32" x14ac:dyDescent="0.25">
      <c r="A20477" s="44" t="s">
        <v>8370</v>
      </c>
      <c r="B20477" s="44" t="s">
        <v>8376</v>
      </c>
      <c r="C20477" s="45">
        <v>230501</v>
      </c>
      <c r="D20477" s="45" t="s">
        <v>12340</v>
      </c>
      <c r="E20477" s="45" t="s">
        <v>8252</v>
      </c>
      <c r="AF20477" s="326"/>
    </row>
    <row r="20478" spans="1:32" x14ac:dyDescent="0.25">
      <c r="A20478" s="44" t="s">
        <v>3367</v>
      </c>
      <c r="B20478" s="92" t="s">
        <v>13084</v>
      </c>
      <c r="C20478" s="93" t="s">
        <v>13054</v>
      </c>
      <c r="D20478" s="93" t="s">
        <v>1250</v>
      </c>
      <c r="E20478" s="94">
        <v>47208</v>
      </c>
      <c r="F20478" s="93"/>
      <c r="G20478" s="93"/>
      <c r="H20478" s="93"/>
      <c r="I20478" s="99"/>
      <c r="J20478" s="99"/>
      <c r="K20478" s="99"/>
      <c r="L20478" s="99"/>
      <c r="M20478" s="99"/>
      <c r="N20478" s="99"/>
      <c r="O20478" s="99"/>
      <c r="P20478" s="99"/>
      <c r="Q20478" s="99"/>
      <c r="R20478" s="99"/>
      <c r="S20478" s="99"/>
      <c r="T20478" s="99"/>
      <c r="U20478" s="99"/>
      <c r="V20478" s="99"/>
      <c r="W20478" s="99"/>
      <c r="X20478" s="99"/>
      <c r="Y20478" s="99"/>
      <c r="Z20478" s="99"/>
      <c r="AF20478" s="326"/>
    </row>
    <row r="20479" spans="1:32" x14ac:dyDescent="0.25">
      <c r="A20479" s="44" t="s">
        <v>20037</v>
      </c>
      <c r="B20479" s="44" t="s">
        <v>3598</v>
      </c>
      <c r="C20479" s="45">
        <v>240301</v>
      </c>
      <c r="D20479" s="45" t="s">
        <v>12340</v>
      </c>
      <c r="E20479" s="45" t="s">
        <v>10032</v>
      </c>
      <c r="AF20479" s="326"/>
    </row>
    <row r="20480" spans="1:32" x14ac:dyDescent="0.25">
      <c r="A20480" s="44" t="s">
        <v>11821</v>
      </c>
      <c r="B20480" s="44" t="s">
        <v>10031</v>
      </c>
      <c r="C20480" s="45">
        <v>240101</v>
      </c>
      <c r="D20480" s="45" t="s">
        <v>12340</v>
      </c>
      <c r="E20480" s="45" t="s">
        <v>10032</v>
      </c>
      <c r="AF20480" s="326"/>
    </row>
    <row r="20481" spans="1:32" x14ac:dyDescent="0.25">
      <c r="A20481" s="44" t="s">
        <v>15858</v>
      </c>
      <c r="B20481" s="44" t="s">
        <v>2610</v>
      </c>
      <c r="C20481" s="45" t="s">
        <v>15859</v>
      </c>
      <c r="D20481" s="46" t="s">
        <v>13037</v>
      </c>
      <c r="E20481" s="46">
        <v>46162</v>
      </c>
      <c r="AF20481" s="326"/>
    </row>
    <row r="20482" spans="1:32" x14ac:dyDescent="0.25">
      <c r="A20482" s="44" t="s">
        <v>15858</v>
      </c>
      <c r="B20482" s="44" t="s">
        <v>2610</v>
      </c>
      <c r="C20482" s="45" t="s">
        <v>15859</v>
      </c>
      <c r="D20482" s="46" t="s">
        <v>13037</v>
      </c>
      <c r="E20482" s="46">
        <v>46162</v>
      </c>
      <c r="AF20482" s="326"/>
    </row>
    <row r="20483" spans="1:32" x14ac:dyDescent="0.25">
      <c r="A20483" s="44" t="s">
        <v>498</v>
      </c>
      <c r="B20483" s="44" t="s">
        <v>20368</v>
      </c>
      <c r="C20483" s="45" t="s">
        <v>5829</v>
      </c>
      <c r="D20483" s="32" t="s">
        <v>12570</v>
      </c>
      <c r="E20483" s="46">
        <v>46507</v>
      </c>
      <c r="AF20483" s="326"/>
    </row>
    <row r="20484" spans="1:32" x14ac:dyDescent="0.25">
      <c r="A20484" s="44" t="s">
        <v>7647</v>
      </c>
      <c r="B20484" s="44" t="s">
        <v>3157</v>
      </c>
      <c r="C20484" s="45">
        <v>230305</v>
      </c>
      <c r="D20484" s="45" t="s">
        <v>12340</v>
      </c>
      <c r="E20484" s="45" t="s">
        <v>3276</v>
      </c>
      <c r="AF20484" s="326"/>
    </row>
    <row r="20485" spans="1:32" x14ac:dyDescent="0.25">
      <c r="A20485" s="99" t="s">
        <v>1246</v>
      </c>
      <c r="B20485" s="92" t="s">
        <v>1243</v>
      </c>
      <c r="C20485" s="146" t="s">
        <v>6701</v>
      </c>
      <c r="D20485" s="146" t="s">
        <v>1247</v>
      </c>
      <c r="E20485" s="107">
        <v>45957</v>
      </c>
      <c r="F20485" s="93"/>
      <c r="G20485" s="93"/>
      <c r="H20485" s="93" t="s">
        <v>1237</v>
      </c>
      <c r="I20485" s="99"/>
      <c r="J20485" s="99"/>
      <c r="K20485" s="99"/>
      <c r="L20485" s="44"/>
      <c r="M20485" s="99"/>
      <c r="N20485" s="99"/>
      <c r="O20485" s="99"/>
      <c r="P20485" s="99"/>
      <c r="Q20485" s="99"/>
      <c r="R20485" s="99"/>
      <c r="S20485" s="99"/>
      <c r="T20485" s="99"/>
      <c r="U20485" s="99"/>
      <c r="V20485" s="99"/>
      <c r="W20485" s="99"/>
      <c r="X20485" s="99"/>
      <c r="Y20485" s="99"/>
      <c r="Z20485" s="99"/>
      <c r="AF20485" s="326"/>
    </row>
    <row r="20486" spans="1:32" x14ac:dyDescent="0.3">
      <c r="A20486" s="372" t="s">
        <v>13973</v>
      </c>
      <c r="B20486" s="372" t="s">
        <v>14348</v>
      </c>
      <c r="C20486" s="125" t="s">
        <v>14349</v>
      </c>
      <c r="D20486" s="32" t="s">
        <v>20621</v>
      </c>
      <c r="E20486" s="125" t="s">
        <v>13567</v>
      </c>
      <c r="F20486" s="125" t="s">
        <v>1236</v>
      </c>
      <c r="G20486" s="125" t="s">
        <v>1237</v>
      </c>
      <c r="AF20486" s="326"/>
    </row>
    <row r="20487" spans="1:32" x14ac:dyDescent="0.3">
      <c r="A20487" s="372" t="s">
        <v>14395</v>
      </c>
      <c r="B20487" s="372" t="s">
        <v>16724</v>
      </c>
      <c r="C20487" s="125" t="s">
        <v>14353</v>
      </c>
      <c r="D20487" s="32" t="s">
        <v>20621</v>
      </c>
      <c r="E20487" s="125" t="s">
        <v>13567</v>
      </c>
      <c r="F20487" s="125" t="s">
        <v>1236</v>
      </c>
      <c r="G20487" s="125" t="s">
        <v>1237</v>
      </c>
      <c r="AF20487" s="326"/>
    </row>
    <row r="20488" spans="1:32" x14ac:dyDescent="0.25">
      <c r="A20488" s="44" t="s">
        <v>11822</v>
      </c>
      <c r="B20488" s="44" t="s">
        <v>7650</v>
      </c>
      <c r="C20488" s="45">
        <v>230504</v>
      </c>
      <c r="D20488" s="45" t="s">
        <v>12340</v>
      </c>
      <c r="E20488" s="45" t="s">
        <v>7651</v>
      </c>
      <c r="AF20488" s="326"/>
    </row>
    <row r="20489" spans="1:32" x14ac:dyDescent="0.25">
      <c r="A20489" s="44" t="s">
        <v>11822</v>
      </c>
      <c r="B20489" s="44" t="s">
        <v>18840</v>
      </c>
      <c r="C20489" s="45">
        <v>260202</v>
      </c>
      <c r="D20489" s="45" t="s">
        <v>12340</v>
      </c>
      <c r="E20489" s="45" t="s">
        <v>10021</v>
      </c>
      <c r="AF20489" s="326"/>
    </row>
    <row r="20490" spans="1:32" x14ac:dyDescent="0.25">
      <c r="A20490" s="44" t="s">
        <v>8879</v>
      </c>
      <c r="B20490" s="44" t="s">
        <v>20344</v>
      </c>
      <c r="C20490" s="45" t="s">
        <v>8813</v>
      </c>
      <c r="D20490" s="32" t="s">
        <v>12570</v>
      </c>
      <c r="E20490" s="46">
        <v>46387</v>
      </c>
      <c r="AF20490" s="326"/>
    </row>
    <row r="20491" spans="1:32" x14ac:dyDescent="0.25">
      <c r="A20491" s="44" t="s">
        <v>17377</v>
      </c>
      <c r="B20491" s="44" t="s">
        <v>2433</v>
      </c>
      <c r="C20491" s="45">
        <v>250106</v>
      </c>
      <c r="D20491" s="45" t="s">
        <v>12340</v>
      </c>
      <c r="E20491" s="45" t="s">
        <v>12896</v>
      </c>
      <c r="AF20491" s="326"/>
    </row>
    <row r="20492" spans="1:32" x14ac:dyDescent="0.25">
      <c r="A20492" s="44" t="s">
        <v>12585</v>
      </c>
      <c r="B20492" s="44" t="s">
        <v>20331</v>
      </c>
      <c r="C20492" s="45" t="s">
        <v>12572</v>
      </c>
      <c r="D20492" s="32" t="s">
        <v>12570</v>
      </c>
      <c r="E20492" s="46">
        <v>46387</v>
      </c>
      <c r="AF20492" s="326"/>
    </row>
    <row r="20493" spans="1:32" x14ac:dyDescent="0.25">
      <c r="A20493" s="44" t="s">
        <v>9817</v>
      </c>
      <c r="B20493" s="44" t="s">
        <v>15931</v>
      </c>
      <c r="C20493" s="45" t="s">
        <v>7175</v>
      </c>
      <c r="D20493" s="93" t="s">
        <v>3876</v>
      </c>
      <c r="E20493" s="359">
        <f>DATE(2027,4,17)</f>
        <v>46494</v>
      </c>
      <c r="F20493" s="93"/>
      <c r="G20493" s="93"/>
      <c r="H20493" s="93"/>
      <c r="I20493" s="99"/>
      <c r="J20493" s="99"/>
      <c r="K20493" s="99"/>
      <c r="L20493" s="99"/>
      <c r="M20493" s="99"/>
      <c r="N20493" s="99"/>
      <c r="O20493" s="99"/>
      <c r="P20493" s="99"/>
      <c r="Q20493" s="99"/>
      <c r="R20493" s="99"/>
      <c r="S20493" s="99"/>
      <c r="T20493" s="99"/>
      <c r="U20493" s="99"/>
      <c r="V20493" s="99"/>
      <c r="W20493" s="99"/>
      <c r="X20493" s="99"/>
      <c r="Y20493" s="99"/>
      <c r="Z20493" s="99"/>
      <c r="AF20493" s="326"/>
    </row>
    <row r="20494" spans="1:32" x14ac:dyDescent="0.25">
      <c r="A20494" s="44" t="s">
        <v>20038</v>
      </c>
      <c r="B20494" s="44" t="s">
        <v>18852</v>
      </c>
      <c r="C20494" s="45">
        <v>260205</v>
      </c>
      <c r="D20494" s="45" t="s">
        <v>12340</v>
      </c>
      <c r="E20494" s="45" t="s">
        <v>10021</v>
      </c>
      <c r="AF20494" s="326"/>
    </row>
    <row r="20495" spans="1:32" x14ac:dyDescent="0.25">
      <c r="A20495" s="57" t="s">
        <v>3858</v>
      </c>
      <c r="B20495" s="92" t="s">
        <v>3862</v>
      </c>
      <c r="C20495" s="93" t="s">
        <v>3860</v>
      </c>
      <c r="D20495" s="93" t="s">
        <v>3861</v>
      </c>
      <c r="E20495" s="94">
        <v>46203</v>
      </c>
      <c r="F20495" s="93"/>
      <c r="G20495" s="93"/>
      <c r="H20495" s="93"/>
      <c r="I20495" s="99"/>
      <c r="J20495" s="99"/>
      <c r="K20495" s="99"/>
      <c r="L20495" s="44"/>
      <c r="M20495" s="99"/>
      <c r="N20495" s="99"/>
      <c r="O20495" s="99"/>
      <c r="P20495" s="99"/>
      <c r="Q20495" s="99"/>
      <c r="R20495" s="99"/>
      <c r="S20495" s="99"/>
      <c r="T20495" s="99"/>
      <c r="U20495" s="99"/>
      <c r="V20495" s="99"/>
      <c r="W20495" s="99"/>
      <c r="X20495" s="99"/>
      <c r="Y20495" s="99"/>
      <c r="Z20495" s="99"/>
      <c r="AA20495" s="380"/>
      <c r="AF20495" s="326"/>
    </row>
    <row r="20496" spans="1:32" x14ac:dyDescent="0.25">
      <c r="A20496" s="44" t="s">
        <v>7648</v>
      </c>
      <c r="B20496" s="44" t="s">
        <v>2433</v>
      </c>
      <c r="C20496" s="45">
        <v>230105</v>
      </c>
      <c r="D20496" s="45" t="s">
        <v>12340</v>
      </c>
      <c r="E20496" s="45" t="s">
        <v>5580</v>
      </c>
      <c r="AF20496" s="326"/>
    </row>
    <row r="20497" spans="1:32" x14ac:dyDescent="0.3">
      <c r="A20497" s="372" t="s">
        <v>8880</v>
      </c>
      <c r="B20497" s="372" t="s">
        <v>2383</v>
      </c>
      <c r="C20497" s="125" t="s">
        <v>20257</v>
      </c>
      <c r="D20497" s="32" t="s">
        <v>20621</v>
      </c>
      <c r="E20497" s="125" t="s">
        <v>8976</v>
      </c>
      <c r="F20497" s="125" t="s">
        <v>1236</v>
      </c>
      <c r="G20497" s="125" t="s">
        <v>1237</v>
      </c>
      <c r="AF20497" s="326"/>
    </row>
    <row r="20498" spans="1:32" x14ac:dyDescent="0.25">
      <c r="A20498" s="44" t="s">
        <v>8880</v>
      </c>
      <c r="B20498" s="44" t="s">
        <v>20344</v>
      </c>
      <c r="C20498" s="45" t="s">
        <v>8813</v>
      </c>
      <c r="D20498" s="32" t="s">
        <v>12570</v>
      </c>
      <c r="E20498" s="46">
        <v>46387</v>
      </c>
      <c r="AF20498" s="326"/>
    </row>
    <row r="20499" spans="1:32" x14ac:dyDescent="0.25">
      <c r="A20499" s="100" t="s">
        <v>963</v>
      </c>
      <c r="B20499" s="92" t="s">
        <v>3574</v>
      </c>
      <c r="C20499" s="93" t="s">
        <v>3575</v>
      </c>
      <c r="D20499" s="93" t="s">
        <v>1250</v>
      </c>
      <c r="E20499" s="94">
        <v>46496</v>
      </c>
      <c r="F20499" s="93"/>
      <c r="G20499" s="93"/>
      <c r="H20499" s="93"/>
      <c r="I20499" s="99"/>
      <c r="J20499" s="99"/>
      <c r="K20499" s="99"/>
      <c r="L20499" s="44"/>
      <c r="M20499" s="99"/>
      <c r="N20499" s="99"/>
      <c r="O20499" s="99"/>
      <c r="P20499" s="99"/>
      <c r="Q20499" s="99"/>
      <c r="R20499" s="99"/>
      <c r="S20499" s="99"/>
      <c r="T20499" s="99"/>
      <c r="U20499" s="99"/>
      <c r="V20499" s="99"/>
      <c r="W20499" s="99"/>
      <c r="X20499" s="99"/>
      <c r="Y20499" s="99"/>
      <c r="Z20499" s="99"/>
      <c r="AF20499" s="326"/>
    </row>
    <row r="20500" spans="1:32" x14ac:dyDescent="0.25">
      <c r="A20500" s="44" t="s">
        <v>7176</v>
      </c>
      <c r="B20500" s="44" t="s">
        <v>4289</v>
      </c>
      <c r="C20500" s="45" t="s">
        <v>4296</v>
      </c>
      <c r="D20500" s="45" t="s">
        <v>12177</v>
      </c>
      <c r="E20500" s="45" t="s">
        <v>4297</v>
      </c>
      <c r="F20500" s="93"/>
      <c r="G20500" s="93"/>
      <c r="H20500" s="93"/>
      <c r="I20500" s="99"/>
      <c r="J20500" s="99"/>
      <c r="K20500" s="99"/>
      <c r="L20500" s="99"/>
      <c r="M20500" s="99"/>
      <c r="N20500" s="99"/>
      <c r="O20500" s="99"/>
      <c r="P20500" s="99"/>
      <c r="Q20500" s="99"/>
      <c r="R20500" s="99"/>
      <c r="S20500" s="99"/>
      <c r="T20500" s="99"/>
      <c r="U20500" s="99"/>
      <c r="V20500" s="99"/>
      <c r="W20500" s="99"/>
      <c r="X20500" s="99"/>
      <c r="Y20500" s="99"/>
      <c r="Z20500" s="99"/>
      <c r="AF20500" s="326"/>
    </row>
    <row r="20501" spans="1:32" x14ac:dyDescent="0.25">
      <c r="A20501" s="44" t="s">
        <v>7176</v>
      </c>
      <c r="B20501" s="44" t="s">
        <v>15134</v>
      </c>
      <c r="C20501" s="45" t="s">
        <v>15138</v>
      </c>
      <c r="D20501" s="45" t="s">
        <v>12177</v>
      </c>
      <c r="E20501" s="45" t="s">
        <v>12896</v>
      </c>
      <c r="F20501" s="93"/>
      <c r="G20501" s="93"/>
      <c r="H20501" s="93"/>
      <c r="I20501" s="99"/>
      <c r="J20501" s="99"/>
      <c r="K20501" s="99"/>
      <c r="L20501" s="99"/>
      <c r="M20501" s="99"/>
      <c r="N20501" s="99"/>
      <c r="O20501" s="99"/>
      <c r="P20501" s="99"/>
      <c r="Q20501" s="99"/>
      <c r="R20501" s="99"/>
      <c r="S20501" s="99"/>
      <c r="T20501" s="99"/>
      <c r="U20501" s="99"/>
      <c r="V20501" s="99"/>
      <c r="W20501" s="99"/>
      <c r="X20501" s="99"/>
      <c r="Y20501" s="99"/>
      <c r="Z20501" s="99"/>
      <c r="AF20501" s="326"/>
    </row>
    <row r="20502" spans="1:32" x14ac:dyDescent="0.25">
      <c r="A20502" s="44" t="s">
        <v>7176</v>
      </c>
      <c r="B20502" s="44" t="s">
        <v>4289</v>
      </c>
      <c r="C20502" s="45" t="s">
        <v>4296</v>
      </c>
      <c r="D20502" s="93" t="s">
        <v>18817</v>
      </c>
      <c r="E20502" s="45" t="s">
        <v>18706</v>
      </c>
      <c r="F20502" s="379"/>
      <c r="G20502" s="379"/>
      <c r="H20502" s="379"/>
      <c r="I20502" s="380"/>
      <c r="J20502" s="380"/>
      <c r="K20502" s="380"/>
      <c r="L20502" s="380"/>
      <c r="M20502" s="380"/>
      <c r="N20502" s="380"/>
      <c r="O20502" s="380"/>
      <c r="P20502" s="380"/>
      <c r="Q20502" s="380"/>
      <c r="R20502" s="380"/>
      <c r="S20502" s="380"/>
      <c r="T20502" s="380"/>
      <c r="U20502" s="380"/>
      <c r="V20502" s="380"/>
      <c r="W20502" s="380"/>
      <c r="X20502" s="380"/>
      <c r="Y20502" s="380"/>
      <c r="Z20502" s="380"/>
      <c r="AA20502" s="380"/>
      <c r="AF20502" s="326"/>
    </row>
    <row r="20503" spans="1:32" x14ac:dyDescent="0.25">
      <c r="A20503" s="44" t="s">
        <v>7176</v>
      </c>
      <c r="B20503" s="44" t="s">
        <v>15134</v>
      </c>
      <c r="C20503" s="45" t="s">
        <v>15138</v>
      </c>
      <c r="D20503" s="93" t="s">
        <v>18817</v>
      </c>
      <c r="E20503" s="45" t="s">
        <v>12896</v>
      </c>
      <c r="F20503" s="379"/>
      <c r="G20503" s="379"/>
      <c r="H20503" s="379"/>
      <c r="I20503" s="380"/>
      <c r="J20503" s="380"/>
      <c r="K20503" s="380"/>
      <c r="L20503" s="380"/>
      <c r="M20503" s="380"/>
      <c r="N20503" s="380"/>
      <c r="O20503" s="380"/>
      <c r="P20503" s="380"/>
      <c r="Q20503" s="380"/>
      <c r="R20503" s="380"/>
      <c r="S20503" s="380"/>
      <c r="T20503" s="380"/>
      <c r="U20503" s="380"/>
      <c r="V20503" s="380"/>
      <c r="W20503" s="380"/>
      <c r="X20503" s="380"/>
      <c r="Y20503" s="380"/>
      <c r="Z20503" s="380"/>
      <c r="AA20503" s="380"/>
      <c r="AF20503" s="326"/>
    </row>
    <row r="20504" spans="1:32" x14ac:dyDescent="0.25">
      <c r="A20504" s="44" t="s">
        <v>7176</v>
      </c>
      <c r="B20504" s="44" t="s">
        <v>4289</v>
      </c>
      <c r="C20504" s="45" t="s">
        <v>4296</v>
      </c>
      <c r="D20504" s="45" t="s">
        <v>10697</v>
      </c>
      <c r="E20504" s="45" t="s">
        <v>4297</v>
      </c>
      <c r="F20504" s="93"/>
      <c r="G20504" s="93"/>
      <c r="H20504" s="93"/>
      <c r="I20504" s="99"/>
      <c r="J20504" s="99"/>
      <c r="K20504" s="99"/>
      <c r="L20504" s="44"/>
      <c r="M20504" s="99"/>
      <c r="N20504" s="99"/>
      <c r="O20504" s="99"/>
      <c r="P20504" s="99"/>
      <c r="Q20504" s="99"/>
      <c r="R20504" s="99"/>
      <c r="S20504" s="99"/>
      <c r="T20504" s="99"/>
      <c r="U20504" s="99"/>
      <c r="V20504" s="99"/>
      <c r="W20504" s="99"/>
      <c r="X20504" s="99"/>
      <c r="Y20504" s="99"/>
      <c r="Z20504" s="99"/>
      <c r="AF20504" s="326"/>
    </row>
    <row r="20505" spans="1:32" x14ac:dyDescent="0.25">
      <c r="A20505" s="44" t="s">
        <v>548</v>
      </c>
      <c r="B20505" s="44" t="s">
        <v>2610</v>
      </c>
      <c r="C20505" s="45" t="s">
        <v>14510</v>
      </c>
      <c r="D20505" s="46" t="s">
        <v>13037</v>
      </c>
      <c r="E20505" s="46">
        <v>46162</v>
      </c>
      <c r="AF20505" s="326"/>
    </row>
    <row r="20506" spans="1:32" x14ac:dyDescent="0.3">
      <c r="A20506" s="92" t="s">
        <v>548</v>
      </c>
      <c r="B20506" s="92" t="s">
        <v>14038</v>
      </c>
      <c r="C20506" s="349" t="s">
        <v>4993</v>
      </c>
      <c r="D20506" s="349" t="s">
        <v>14041</v>
      </c>
      <c r="E20506" s="351">
        <v>47118</v>
      </c>
      <c r="F20506" s="93"/>
      <c r="G20506" s="93"/>
      <c r="H20506" s="93"/>
      <c r="I20506" s="99"/>
      <c r="J20506" s="99"/>
      <c r="K20506" s="99"/>
      <c r="L20506" s="99"/>
      <c r="M20506" s="99"/>
      <c r="N20506" s="99"/>
      <c r="O20506" s="99"/>
      <c r="P20506" s="99"/>
      <c r="Q20506" s="99"/>
      <c r="R20506" s="99"/>
      <c r="S20506" s="99"/>
      <c r="T20506" s="99"/>
      <c r="U20506" s="99"/>
      <c r="V20506" s="99"/>
      <c r="W20506" s="99"/>
      <c r="X20506" s="99"/>
      <c r="Y20506" s="99"/>
      <c r="Z20506" s="99"/>
      <c r="AF20506" s="326"/>
    </row>
    <row r="20507" spans="1:32" x14ac:dyDescent="0.25">
      <c r="A20507" s="44" t="s">
        <v>5828</v>
      </c>
      <c r="B20507" s="44" t="s">
        <v>20359</v>
      </c>
      <c r="C20507" s="45" t="s">
        <v>4141</v>
      </c>
      <c r="D20507" s="32" t="s">
        <v>12570</v>
      </c>
      <c r="E20507" s="46">
        <v>46326</v>
      </c>
      <c r="AF20507" s="326"/>
    </row>
    <row r="20508" spans="1:32" x14ac:dyDescent="0.25">
      <c r="A20508" s="44" t="s">
        <v>5828</v>
      </c>
      <c r="B20508" s="44" t="s">
        <v>20377</v>
      </c>
      <c r="C20508" s="45" t="s">
        <v>5842</v>
      </c>
      <c r="D20508" s="32" t="s">
        <v>12570</v>
      </c>
      <c r="E20508" s="46">
        <v>46265</v>
      </c>
      <c r="AF20508" s="326"/>
    </row>
    <row r="20509" spans="1:32" x14ac:dyDescent="0.25">
      <c r="A20509" s="44" t="s">
        <v>1430</v>
      </c>
      <c r="B20509" s="44" t="s">
        <v>16495</v>
      </c>
      <c r="C20509" s="45" t="s">
        <v>15047</v>
      </c>
      <c r="D20509" s="93" t="s">
        <v>3876</v>
      </c>
      <c r="E20509" s="359">
        <f>DATE(2029,1,10)</f>
        <v>47128</v>
      </c>
      <c r="F20509" s="93"/>
      <c r="G20509" s="93"/>
      <c r="H20509" s="93"/>
      <c r="I20509" s="99"/>
      <c r="J20509" s="99"/>
      <c r="K20509" s="99"/>
      <c r="L20509" s="99"/>
      <c r="M20509" s="99"/>
      <c r="N20509" s="99"/>
      <c r="O20509" s="99"/>
      <c r="P20509" s="99"/>
      <c r="Q20509" s="99"/>
      <c r="R20509" s="99"/>
      <c r="S20509" s="99"/>
      <c r="T20509" s="99"/>
      <c r="U20509" s="99"/>
      <c r="V20509" s="99"/>
      <c r="W20509" s="99"/>
      <c r="X20509" s="99"/>
      <c r="Y20509" s="99"/>
      <c r="Z20509" s="99"/>
      <c r="AF20509" s="326"/>
    </row>
    <row r="20510" spans="1:32" x14ac:dyDescent="0.25">
      <c r="A20510" s="44" t="s">
        <v>1430</v>
      </c>
      <c r="B20510" s="44" t="s">
        <v>10016</v>
      </c>
      <c r="C20510" s="45">
        <v>240103</v>
      </c>
      <c r="D20510" s="45" t="s">
        <v>12340</v>
      </c>
      <c r="E20510" s="45" t="s">
        <v>5452</v>
      </c>
      <c r="AF20510" s="326"/>
    </row>
    <row r="20511" spans="1:32" x14ac:dyDescent="0.25">
      <c r="A20511" s="44" t="s">
        <v>17378</v>
      </c>
      <c r="B20511" s="44" t="s">
        <v>2433</v>
      </c>
      <c r="C20511" s="45">
        <v>230105</v>
      </c>
      <c r="D20511" s="45" t="s">
        <v>12340</v>
      </c>
      <c r="E20511" s="45" t="s">
        <v>5580</v>
      </c>
      <c r="AF20511" s="326"/>
    </row>
    <row r="20512" spans="1:32" x14ac:dyDescent="0.25">
      <c r="A20512" s="44" t="s">
        <v>17379</v>
      </c>
      <c r="B20512" s="44" t="s">
        <v>2433</v>
      </c>
      <c r="C20512" s="45">
        <v>250106</v>
      </c>
      <c r="D20512" s="45" t="s">
        <v>12340</v>
      </c>
      <c r="E20512" s="45" t="s">
        <v>12896</v>
      </c>
      <c r="AF20512" s="326"/>
    </row>
    <row r="20513" spans="1:32" x14ac:dyDescent="0.25">
      <c r="A20513" s="44" t="s">
        <v>7114</v>
      </c>
      <c r="B20513" s="44" t="s">
        <v>18840</v>
      </c>
      <c r="C20513" s="45">
        <v>260202</v>
      </c>
      <c r="D20513" s="45" t="s">
        <v>12340</v>
      </c>
      <c r="E20513" s="45" t="s">
        <v>10021</v>
      </c>
      <c r="AF20513" s="326"/>
    </row>
    <row r="20514" spans="1:32" x14ac:dyDescent="0.25">
      <c r="A20514" s="44" t="s">
        <v>7114</v>
      </c>
      <c r="B20514" s="44" t="s">
        <v>2433</v>
      </c>
      <c r="C20514" s="45">
        <v>230105</v>
      </c>
      <c r="D20514" s="45" t="s">
        <v>12340</v>
      </c>
      <c r="E20514" s="45" t="s">
        <v>5580</v>
      </c>
      <c r="AF20514" s="326"/>
    </row>
    <row r="20515" spans="1:32" x14ac:dyDescent="0.3">
      <c r="A20515" s="372" t="s">
        <v>16869</v>
      </c>
      <c r="B20515" s="372" t="s">
        <v>5064</v>
      </c>
      <c r="C20515" s="125" t="s">
        <v>16873</v>
      </c>
      <c r="D20515" s="32" t="s">
        <v>20621</v>
      </c>
      <c r="E20515" s="125" t="s">
        <v>10638</v>
      </c>
      <c r="F20515" s="125" t="s">
        <v>1236</v>
      </c>
      <c r="G20515" s="125" t="s">
        <v>1237</v>
      </c>
      <c r="AF20515" s="326"/>
    </row>
    <row r="20516" spans="1:32" x14ac:dyDescent="0.25">
      <c r="A20516" s="44" t="s">
        <v>10384</v>
      </c>
      <c r="B20516" s="92" t="s">
        <v>10390</v>
      </c>
      <c r="C20516" s="56" t="s">
        <v>10120</v>
      </c>
      <c r="D20516" s="146" t="s">
        <v>10389</v>
      </c>
      <c r="E20516" s="107">
        <v>45838</v>
      </c>
      <c r="F20516" s="93"/>
      <c r="G20516" s="93"/>
      <c r="H20516" s="93"/>
      <c r="I20516" s="99"/>
      <c r="J20516" s="99"/>
      <c r="K20516" s="99"/>
      <c r="L20516" s="44"/>
      <c r="M20516" s="99"/>
      <c r="N20516" s="99"/>
      <c r="O20516" s="99"/>
      <c r="P20516" s="99"/>
      <c r="Q20516" s="99"/>
      <c r="R20516" s="99"/>
      <c r="S20516" s="99"/>
      <c r="T20516" s="99"/>
      <c r="U20516" s="99"/>
      <c r="V20516" s="99"/>
      <c r="W20516" s="99"/>
      <c r="X20516" s="99"/>
      <c r="Y20516" s="99"/>
      <c r="Z20516" s="99"/>
      <c r="AF20516" s="326"/>
    </row>
    <row r="20517" spans="1:32" x14ac:dyDescent="0.3">
      <c r="A20517" s="372" t="s">
        <v>8787</v>
      </c>
      <c r="B20517" s="372" t="s">
        <v>8693</v>
      </c>
      <c r="C20517" s="125" t="s">
        <v>8694</v>
      </c>
      <c r="D20517" s="32" t="s">
        <v>20621</v>
      </c>
      <c r="E20517" s="125" t="s">
        <v>8524</v>
      </c>
      <c r="F20517" s="125" t="s">
        <v>1236</v>
      </c>
      <c r="G20517" s="125" t="s">
        <v>1237</v>
      </c>
      <c r="AF20517" s="326"/>
    </row>
    <row r="20518" spans="1:32" x14ac:dyDescent="0.25">
      <c r="A20518" s="44" t="s">
        <v>18288</v>
      </c>
      <c r="B20518" s="44" t="s">
        <v>18289</v>
      </c>
      <c r="C20518" s="45" t="s">
        <v>18524</v>
      </c>
      <c r="D20518" s="93" t="s">
        <v>3876</v>
      </c>
      <c r="E20518" s="359">
        <f>DATE(2029,8,11)</f>
        <v>47341</v>
      </c>
      <c r="F20518" s="93"/>
      <c r="G20518" s="93"/>
      <c r="H20518" s="93"/>
      <c r="I20518" s="99"/>
      <c r="J20518" s="99"/>
      <c r="K20518" s="99"/>
      <c r="L20518" s="99"/>
      <c r="M20518" s="99"/>
      <c r="N20518" s="99"/>
      <c r="O20518" s="99"/>
      <c r="P20518" s="99"/>
      <c r="Q20518" s="99"/>
      <c r="R20518" s="99"/>
      <c r="S20518" s="99"/>
      <c r="T20518" s="99"/>
      <c r="U20518" s="99"/>
      <c r="V20518" s="99"/>
      <c r="W20518" s="99"/>
      <c r="X20518" s="99"/>
      <c r="Y20518" s="99"/>
      <c r="Z20518" s="99"/>
      <c r="AF20518" s="326"/>
    </row>
    <row r="20519" spans="1:32" x14ac:dyDescent="0.25">
      <c r="A20519" s="44" t="s">
        <v>15048</v>
      </c>
      <c r="B20519" s="44" t="s">
        <v>15942</v>
      </c>
      <c r="C20519" s="45" t="s">
        <v>15049</v>
      </c>
      <c r="D20519" s="93" t="s">
        <v>3876</v>
      </c>
      <c r="E20519" s="359">
        <f>DATE(2029,4,18)</f>
        <v>47226</v>
      </c>
      <c r="F20519" s="93"/>
      <c r="G20519" s="93"/>
      <c r="H20519" s="93"/>
      <c r="I20519" s="99"/>
      <c r="J20519" s="99"/>
      <c r="K20519" s="99"/>
      <c r="L20519" s="99"/>
      <c r="M20519" s="99"/>
      <c r="N20519" s="99"/>
      <c r="O20519" s="99"/>
      <c r="P20519" s="99"/>
      <c r="Q20519" s="99"/>
      <c r="R20519" s="99"/>
      <c r="S20519" s="99"/>
      <c r="T20519" s="99"/>
      <c r="U20519" s="99"/>
      <c r="V20519" s="99"/>
      <c r="W20519" s="99"/>
      <c r="X20519" s="99"/>
      <c r="Y20519" s="99"/>
      <c r="Z20519" s="99"/>
      <c r="AF20519" s="326"/>
    </row>
    <row r="20520" spans="1:32" x14ac:dyDescent="0.25">
      <c r="A20520" s="44" t="s">
        <v>13860</v>
      </c>
      <c r="B20520" s="44" t="s">
        <v>16907</v>
      </c>
      <c r="C20520" s="45">
        <v>25050401</v>
      </c>
      <c r="D20520" s="45" t="s">
        <v>12340</v>
      </c>
      <c r="E20520" s="45" t="s">
        <v>7651</v>
      </c>
      <c r="AF20520" s="326"/>
    </row>
    <row r="20521" spans="1:32" x14ac:dyDescent="0.25">
      <c r="A20521" s="44" t="s">
        <v>13860</v>
      </c>
      <c r="B20521" s="44" t="s">
        <v>1733</v>
      </c>
      <c r="C20521" s="45">
        <v>250101</v>
      </c>
      <c r="D20521" s="45" t="s">
        <v>12340</v>
      </c>
      <c r="E20521" s="45" t="s">
        <v>13567</v>
      </c>
      <c r="AF20521" s="326"/>
    </row>
    <row r="20522" spans="1:32" x14ac:dyDescent="0.25">
      <c r="A20522" s="44" t="s">
        <v>13558</v>
      </c>
      <c r="B20522" s="44" t="s">
        <v>13186</v>
      </c>
      <c r="C20522" s="45">
        <v>10.25</v>
      </c>
      <c r="D20522" s="45" t="s">
        <v>13565</v>
      </c>
      <c r="E20522" s="46">
        <v>47664</v>
      </c>
      <c r="F20522" s="45"/>
      <c r="G20522" s="93"/>
      <c r="H20522" s="93"/>
      <c r="I20522" s="99"/>
      <c r="J20522" s="99"/>
      <c r="K20522" s="99"/>
      <c r="L20522" s="99"/>
      <c r="M20522" s="99"/>
      <c r="N20522" s="99"/>
      <c r="O20522" s="99"/>
      <c r="P20522" s="99"/>
      <c r="Q20522" s="99"/>
      <c r="R20522" s="99"/>
      <c r="S20522" s="99"/>
      <c r="T20522" s="99"/>
      <c r="U20522" s="99"/>
      <c r="V20522" s="99"/>
      <c r="W20522" s="99"/>
      <c r="X20522" s="99"/>
      <c r="Y20522" s="99"/>
      <c r="Z20522" s="99"/>
      <c r="AF20522" s="326"/>
    </row>
    <row r="20523" spans="1:32" x14ac:dyDescent="0.25">
      <c r="A20523" s="44" t="s">
        <v>13558</v>
      </c>
      <c r="B20523" s="44" t="s">
        <v>13110</v>
      </c>
      <c r="C20523" s="45">
        <v>12.25</v>
      </c>
      <c r="D20523" s="45" t="s">
        <v>13565</v>
      </c>
      <c r="E20523" s="46">
        <v>47664</v>
      </c>
      <c r="F20523" s="45"/>
      <c r="G20523" s="93"/>
      <c r="H20523" s="93"/>
      <c r="I20523" s="99"/>
      <c r="J20523" s="99"/>
      <c r="K20523" s="99"/>
      <c r="L20523" s="99"/>
      <c r="M20523" s="99"/>
      <c r="N20523" s="99"/>
      <c r="O20523" s="99"/>
      <c r="P20523" s="99"/>
      <c r="Q20523" s="99"/>
      <c r="R20523" s="99"/>
      <c r="S20523" s="99"/>
      <c r="T20523" s="99"/>
      <c r="U20523" s="99"/>
      <c r="V20523" s="99"/>
      <c r="W20523" s="99"/>
      <c r="X20523" s="99"/>
      <c r="Y20523" s="99"/>
      <c r="Z20523" s="99"/>
      <c r="AF20523" s="326"/>
    </row>
    <row r="20524" spans="1:32" x14ac:dyDescent="0.3">
      <c r="A20524" s="372" t="s">
        <v>16870</v>
      </c>
      <c r="B20524" s="372" t="s">
        <v>1211</v>
      </c>
      <c r="C20524" s="125" t="s">
        <v>16878</v>
      </c>
      <c r="D20524" s="32" t="s">
        <v>20621</v>
      </c>
      <c r="E20524" s="125" t="s">
        <v>10638</v>
      </c>
      <c r="F20524" s="125" t="s">
        <v>1236</v>
      </c>
      <c r="G20524" s="125" t="s">
        <v>1237</v>
      </c>
      <c r="AF20524" s="326"/>
    </row>
    <row r="20525" spans="1:32" x14ac:dyDescent="0.25">
      <c r="A20525" s="44" t="s">
        <v>11823</v>
      </c>
      <c r="B20525" s="44" t="s">
        <v>10020</v>
      </c>
      <c r="C20525" s="45">
        <v>24010401</v>
      </c>
      <c r="D20525" s="45" t="s">
        <v>12340</v>
      </c>
      <c r="E20525" s="45" t="s">
        <v>10021</v>
      </c>
      <c r="AF20525" s="326"/>
    </row>
    <row r="20526" spans="1:32" x14ac:dyDescent="0.25">
      <c r="A20526" s="44" t="s">
        <v>17916</v>
      </c>
      <c r="B20526" s="44" t="s">
        <v>20394</v>
      </c>
      <c r="C20526" s="45" t="s">
        <v>17907</v>
      </c>
      <c r="D20526" s="32" t="s">
        <v>12570</v>
      </c>
      <c r="E20526" s="46">
        <v>46446</v>
      </c>
      <c r="AF20526" s="326"/>
    </row>
    <row r="20527" spans="1:32" x14ac:dyDescent="0.3">
      <c r="A20527" s="372" t="s">
        <v>14396</v>
      </c>
      <c r="B20527" s="372" t="s">
        <v>16724</v>
      </c>
      <c r="C20527" s="125" t="s">
        <v>14353</v>
      </c>
      <c r="D20527" s="32" t="s">
        <v>20621</v>
      </c>
      <c r="E20527" s="125" t="s">
        <v>13567</v>
      </c>
      <c r="F20527" s="125" t="s">
        <v>1236</v>
      </c>
      <c r="G20527" s="125" t="s">
        <v>1237</v>
      </c>
      <c r="AF20527" s="326"/>
    </row>
    <row r="20528" spans="1:32" x14ac:dyDescent="0.25">
      <c r="A20528" s="44" t="s">
        <v>7115</v>
      </c>
      <c r="B20528" s="44" t="s">
        <v>5639</v>
      </c>
      <c r="C20528" s="45">
        <v>23010401</v>
      </c>
      <c r="D20528" s="45" t="s">
        <v>12340</v>
      </c>
      <c r="E20528" s="45" t="s">
        <v>5640</v>
      </c>
      <c r="AF20528" s="326"/>
    </row>
    <row r="20529" spans="1:32" x14ac:dyDescent="0.25">
      <c r="A20529" s="44" t="s">
        <v>7115</v>
      </c>
      <c r="B20529" s="44" t="s">
        <v>3298</v>
      </c>
      <c r="C20529" s="45">
        <v>23010402</v>
      </c>
      <c r="D20529" s="45" t="s">
        <v>12340</v>
      </c>
      <c r="E20529" s="45" t="s">
        <v>5640</v>
      </c>
      <c r="AF20529" s="326"/>
    </row>
    <row r="20530" spans="1:32" x14ac:dyDescent="0.25">
      <c r="A20530" s="44" t="s">
        <v>7649</v>
      </c>
      <c r="B20530" s="44" t="s">
        <v>2433</v>
      </c>
      <c r="C20530" s="45">
        <v>230105</v>
      </c>
      <c r="D20530" s="45" t="s">
        <v>12340</v>
      </c>
      <c r="E20530" s="45" t="s">
        <v>5580</v>
      </c>
      <c r="AF20530" s="326"/>
    </row>
    <row r="20531" spans="1:32" x14ac:dyDescent="0.25">
      <c r="A20531" s="44" t="s">
        <v>11282</v>
      </c>
      <c r="B20531" s="44" t="s">
        <v>11156</v>
      </c>
      <c r="C20531" s="45" t="s">
        <v>11283</v>
      </c>
      <c r="D20531" s="46" t="s">
        <v>13037</v>
      </c>
      <c r="E20531" s="46">
        <v>46254</v>
      </c>
      <c r="AF20531" s="326"/>
    </row>
    <row r="20532" spans="1:32" x14ac:dyDescent="0.25">
      <c r="A20532" s="44" t="s">
        <v>14344</v>
      </c>
      <c r="B20532" s="44" t="s">
        <v>3597</v>
      </c>
      <c r="C20532" s="45">
        <v>250503</v>
      </c>
      <c r="D20532" s="45" t="s">
        <v>12340</v>
      </c>
      <c r="E20532" s="45" t="s">
        <v>16904</v>
      </c>
      <c r="AF20532" s="326"/>
    </row>
    <row r="20533" spans="1:32" x14ac:dyDescent="0.25">
      <c r="A20533" s="44" t="s">
        <v>14344</v>
      </c>
      <c r="B20533" s="44" t="s">
        <v>5639</v>
      </c>
      <c r="C20533" s="45">
        <v>25010401</v>
      </c>
      <c r="D20533" s="45" t="s">
        <v>12340</v>
      </c>
      <c r="E20533" s="45" t="s">
        <v>13581</v>
      </c>
      <c r="AF20533" s="326"/>
    </row>
    <row r="20534" spans="1:32" x14ac:dyDescent="0.3">
      <c r="A20534" s="372" t="s">
        <v>17592</v>
      </c>
      <c r="B20534" s="372" t="s">
        <v>5061</v>
      </c>
      <c r="C20534" s="125" t="s">
        <v>17483</v>
      </c>
      <c r="D20534" s="32" t="s">
        <v>20621</v>
      </c>
      <c r="E20534" s="125" t="s">
        <v>5246</v>
      </c>
      <c r="F20534" s="125" t="s">
        <v>1236</v>
      </c>
      <c r="G20534" s="125" t="s">
        <v>1237</v>
      </c>
      <c r="AF20534" s="326"/>
    </row>
    <row r="20535" spans="1:32" x14ac:dyDescent="0.25">
      <c r="A20535" s="44" t="s">
        <v>20039</v>
      </c>
      <c r="B20535" s="44" t="s">
        <v>2433</v>
      </c>
      <c r="C20535" s="45">
        <v>230105</v>
      </c>
      <c r="D20535" s="45" t="s">
        <v>12340</v>
      </c>
      <c r="E20535" s="45" t="s">
        <v>5580</v>
      </c>
      <c r="AF20535" s="326"/>
    </row>
    <row r="20536" spans="1:32" x14ac:dyDescent="0.3">
      <c r="A20536" s="372" t="s">
        <v>14397</v>
      </c>
      <c r="B20536" s="372" t="s">
        <v>16724</v>
      </c>
      <c r="C20536" s="125" t="s">
        <v>14353</v>
      </c>
      <c r="D20536" s="32" t="s">
        <v>20621</v>
      </c>
      <c r="E20536" s="125" t="s">
        <v>13567</v>
      </c>
      <c r="F20536" s="125" t="s">
        <v>1237</v>
      </c>
      <c r="G20536" s="125" t="s">
        <v>1237</v>
      </c>
      <c r="AF20536" s="326"/>
    </row>
    <row r="20537" spans="1:32" x14ac:dyDescent="0.25">
      <c r="A20537" s="100" t="s">
        <v>3537</v>
      </c>
      <c r="B20537" s="92" t="s">
        <v>3574</v>
      </c>
      <c r="C20537" s="93" t="s">
        <v>3575</v>
      </c>
      <c r="D20537" s="93" t="s">
        <v>1250</v>
      </c>
      <c r="E20537" s="94">
        <v>46496</v>
      </c>
      <c r="F20537" s="93"/>
      <c r="G20537" s="93"/>
      <c r="H20537" s="93"/>
      <c r="I20537" s="99"/>
      <c r="J20537" s="99"/>
      <c r="K20537" s="99"/>
      <c r="L20537" s="44"/>
      <c r="M20537" s="99"/>
      <c r="N20537" s="99"/>
      <c r="O20537" s="99"/>
      <c r="P20537" s="99"/>
      <c r="Q20537" s="99"/>
      <c r="R20537" s="99"/>
      <c r="S20537" s="99"/>
      <c r="T20537" s="99"/>
      <c r="U20537" s="99"/>
      <c r="V20537" s="99"/>
      <c r="W20537" s="99"/>
      <c r="X20537" s="99"/>
      <c r="Y20537" s="99"/>
      <c r="Z20537" s="99"/>
      <c r="AF20537" s="326"/>
    </row>
    <row r="20538" spans="1:32" x14ac:dyDescent="0.25">
      <c r="A20538" s="44" t="s">
        <v>13559</v>
      </c>
      <c r="B20538" s="44" t="s">
        <v>13107</v>
      </c>
      <c r="C20538" s="45">
        <v>9.23</v>
      </c>
      <c r="D20538" s="45" t="s">
        <v>13565</v>
      </c>
      <c r="E20538" s="46">
        <v>46934</v>
      </c>
      <c r="F20538" s="45" t="s">
        <v>1384</v>
      </c>
      <c r="G20538" s="93"/>
      <c r="H20538" s="93"/>
      <c r="I20538" s="99"/>
      <c r="J20538" s="99"/>
      <c r="K20538" s="99"/>
      <c r="L20538" s="99"/>
      <c r="M20538" s="99"/>
      <c r="N20538" s="99"/>
      <c r="O20538" s="99"/>
      <c r="P20538" s="99"/>
      <c r="Q20538" s="99"/>
      <c r="R20538" s="99"/>
      <c r="S20538" s="99"/>
      <c r="T20538" s="99"/>
      <c r="U20538" s="99"/>
      <c r="V20538" s="99"/>
      <c r="W20538" s="99"/>
      <c r="X20538" s="99"/>
      <c r="Y20538" s="99"/>
      <c r="Z20538" s="99"/>
      <c r="AF20538" s="326"/>
    </row>
    <row r="20539" spans="1:32" x14ac:dyDescent="0.25">
      <c r="A20539" s="44" t="s">
        <v>13559</v>
      </c>
      <c r="B20539" s="44" t="s">
        <v>13123</v>
      </c>
      <c r="C20539" s="45">
        <v>10.23</v>
      </c>
      <c r="D20539" s="45" t="s">
        <v>13565</v>
      </c>
      <c r="E20539" s="46">
        <v>46934</v>
      </c>
      <c r="F20539" s="45" t="s">
        <v>1384</v>
      </c>
      <c r="G20539" s="93"/>
      <c r="H20539" s="93"/>
      <c r="I20539" s="99"/>
      <c r="J20539" s="99"/>
      <c r="K20539" s="99"/>
      <c r="L20539" s="99"/>
      <c r="M20539" s="99"/>
      <c r="N20539" s="99"/>
      <c r="O20539" s="99"/>
      <c r="P20539" s="99"/>
      <c r="Q20539" s="99"/>
      <c r="R20539" s="99"/>
      <c r="S20539" s="99"/>
      <c r="T20539" s="99"/>
      <c r="U20539" s="99"/>
      <c r="V20539" s="99"/>
      <c r="W20539" s="99"/>
      <c r="X20539" s="99"/>
      <c r="Y20539" s="99"/>
      <c r="Z20539" s="99"/>
      <c r="AF20539" s="326"/>
    </row>
    <row r="20540" spans="1:32" x14ac:dyDescent="0.25">
      <c r="A20540" s="44" t="s">
        <v>13559</v>
      </c>
      <c r="B20540" s="44" t="s">
        <v>13110</v>
      </c>
      <c r="C20540" s="45">
        <v>12.23</v>
      </c>
      <c r="D20540" s="45" t="s">
        <v>13565</v>
      </c>
      <c r="E20540" s="46">
        <v>46934</v>
      </c>
      <c r="F20540" s="45" t="s">
        <v>1384</v>
      </c>
      <c r="G20540" s="93"/>
      <c r="H20540" s="93"/>
      <c r="I20540" s="99"/>
      <c r="J20540" s="99"/>
      <c r="K20540" s="99"/>
      <c r="L20540" s="99"/>
      <c r="M20540" s="99"/>
      <c r="N20540" s="99"/>
      <c r="O20540" s="99"/>
      <c r="P20540" s="99"/>
      <c r="Q20540" s="99"/>
      <c r="R20540" s="99"/>
      <c r="S20540" s="99"/>
      <c r="T20540" s="99"/>
      <c r="U20540" s="99"/>
      <c r="V20540" s="99"/>
      <c r="W20540" s="99"/>
      <c r="X20540" s="99"/>
      <c r="Y20540" s="99"/>
      <c r="Z20540" s="99"/>
      <c r="AF20540" s="326"/>
    </row>
    <row r="20541" spans="1:32" x14ac:dyDescent="0.3">
      <c r="A20541" s="372" t="s">
        <v>1197</v>
      </c>
      <c r="B20541" s="372" t="s">
        <v>1842</v>
      </c>
      <c r="C20541" s="125" t="s">
        <v>16723</v>
      </c>
      <c r="D20541" s="32" t="s">
        <v>20621</v>
      </c>
      <c r="E20541" s="125" t="s">
        <v>12895</v>
      </c>
      <c r="F20541" s="125" t="s">
        <v>1236</v>
      </c>
      <c r="G20541" s="125" t="s">
        <v>1237</v>
      </c>
      <c r="AF20541" s="326"/>
    </row>
    <row r="20542" spans="1:32" x14ac:dyDescent="0.25">
      <c r="A20542" s="44" t="s">
        <v>15050</v>
      </c>
      <c r="B20542" s="44" t="s">
        <v>16496</v>
      </c>
      <c r="C20542" s="45" t="s">
        <v>15051</v>
      </c>
      <c r="D20542" s="93" t="s">
        <v>3876</v>
      </c>
      <c r="E20542" s="359">
        <f>DATE(2028,11,26)</f>
        <v>47083</v>
      </c>
      <c r="F20542" s="93"/>
      <c r="G20542" s="93"/>
      <c r="H20542" s="93"/>
      <c r="I20542" s="99"/>
      <c r="J20542" s="99"/>
      <c r="K20542" s="99"/>
      <c r="L20542" s="99"/>
      <c r="M20542" s="99"/>
      <c r="N20542" s="99"/>
      <c r="O20542" s="99"/>
      <c r="P20542" s="99"/>
      <c r="Q20542" s="99"/>
      <c r="R20542" s="99"/>
      <c r="S20542" s="99"/>
      <c r="T20542" s="99"/>
      <c r="U20542" s="99"/>
      <c r="V20542" s="99"/>
      <c r="W20542" s="99"/>
      <c r="X20542" s="99"/>
      <c r="Y20542" s="99"/>
      <c r="Z20542" s="99"/>
      <c r="AF20542" s="326"/>
    </row>
    <row r="20543" spans="1:32" x14ac:dyDescent="0.25">
      <c r="A20543" s="102" t="s">
        <v>12211</v>
      </c>
      <c r="B20543" s="92" t="s">
        <v>12217</v>
      </c>
      <c r="C20543" s="93" t="s">
        <v>12221</v>
      </c>
      <c r="D20543" s="93" t="s">
        <v>1250</v>
      </c>
      <c r="E20543" s="94">
        <v>46317</v>
      </c>
      <c r="F20543" s="93"/>
      <c r="G20543" s="93"/>
      <c r="H20543" s="93"/>
      <c r="I20543" s="99"/>
      <c r="J20543" s="99"/>
      <c r="K20543" s="99"/>
      <c r="L20543" s="44"/>
      <c r="M20543" s="99"/>
      <c r="N20543" s="99"/>
      <c r="O20543" s="99"/>
      <c r="P20543" s="99"/>
      <c r="Q20543" s="99"/>
      <c r="R20543" s="99"/>
      <c r="S20543" s="99"/>
      <c r="T20543" s="99"/>
      <c r="U20543" s="99"/>
      <c r="V20543" s="99"/>
      <c r="W20543" s="99"/>
      <c r="X20543" s="99"/>
      <c r="Y20543" s="99"/>
      <c r="Z20543" s="99"/>
      <c r="AA20543" s="380"/>
      <c r="AF20543" s="326"/>
    </row>
    <row r="20544" spans="1:32" x14ac:dyDescent="0.25">
      <c r="A20544" s="44" t="s">
        <v>13560</v>
      </c>
      <c r="B20544" s="44" t="s">
        <v>13127</v>
      </c>
      <c r="C20544" s="45">
        <v>13.24</v>
      </c>
      <c r="D20544" s="45" t="s">
        <v>13565</v>
      </c>
      <c r="E20544" s="46">
        <v>47299</v>
      </c>
      <c r="F20544" s="45"/>
      <c r="G20544" s="93"/>
      <c r="H20544" s="93"/>
      <c r="I20544" s="99"/>
      <c r="J20544" s="99"/>
      <c r="K20544" s="99"/>
      <c r="L20544" s="99"/>
      <c r="M20544" s="99"/>
      <c r="N20544" s="99"/>
      <c r="O20544" s="99"/>
      <c r="P20544" s="99"/>
      <c r="Q20544" s="99"/>
      <c r="R20544" s="99"/>
      <c r="S20544" s="99"/>
      <c r="T20544" s="99"/>
      <c r="U20544" s="99"/>
      <c r="V20544" s="99"/>
      <c r="W20544" s="99"/>
      <c r="X20544" s="99"/>
      <c r="Y20544" s="99"/>
      <c r="Z20544" s="99"/>
      <c r="AF20544" s="326"/>
    </row>
    <row r="20545" spans="1:32" x14ac:dyDescent="0.25">
      <c r="A20545" s="44" t="s">
        <v>12644</v>
      </c>
      <c r="B20545" s="44" t="s">
        <v>20343</v>
      </c>
      <c r="C20545" s="45" t="s">
        <v>12601</v>
      </c>
      <c r="D20545" s="32" t="s">
        <v>12570</v>
      </c>
      <c r="E20545" s="46">
        <v>46387</v>
      </c>
      <c r="AF20545" s="326"/>
    </row>
    <row r="20546" spans="1:32" x14ac:dyDescent="0.25">
      <c r="A20546" s="44" t="s">
        <v>12892</v>
      </c>
      <c r="B20546" s="44" t="s">
        <v>16422</v>
      </c>
      <c r="C20546" s="45" t="s">
        <v>12893</v>
      </c>
      <c r="D20546" s="93" t="s">
        <v>3876</v>
      </c>
      <c r="E20546" s="359">
        <f>DATE(2028,11,13)</f>
        <v>47070</v>
      </c>
      <c r="F20546" s="93"/>
      <c r="G20546" s="93"/>
      <c r="H20546" s="93"/>
      <c r="I20546" s="99"/>
      <c r="J20546" s="99"/>
      <c r="K20546" s="99"/>
      <c r="L20546" s="99"/>
      <c r="M20546" s="99"/>
      <c r="N20546" s="99"/>
      <c r="O20546" s="99"/>
      <c r="P20546" s="99"/>
      <c r="Q20546" s="99"/>
      <c r="R20546" s="99"/>
      <c r="S20546" s="99"/>
      <c r="T20546" s="99"/>
      <c r="U20546" s="99"/>
      <c r="V20546" s="99"/>
      <c r="W20546" s="99"/>
      <c r="X20546" s="99"/>
      <c r="Y20546" s="99"/>
      <c r="Z20546" s="99"/>
      <c r="AF20546" s="326"/>
    </row>
    <row r="20547" spans="1:32" x14ac:dyDescent="0.3">
      <c r="A20547" s="372" t="s">
        <v>20609</v>
      </c>
      <c r="B20547" s="372" t="s">
        <v>7465</v>
      </c>
      <c r="C20547" s="125" t="s">
        <v>20614</v>
      </c>
      <c r="D20547" s="32" t="s">
        <v>20621</v>
      </c>
      <c r="E20547" s="125" t="s">
        <v>10032</v>
      </c>
      <c r="F20547" s="125" t="s">
        <v>1236</v>
      </c>
      <c r="G20547" s="125" t="s">
        <v>1237</v>
      </c>
      <c r="AF20547" s="326"/>
    </row>
    <row r="20548" spans="1:32" x14ac:dyDescent="0.25">
      <c r="A20548" s="44" t="s">
        <v>17380</v>
      </c>
      <c r="B20548" s="44" t="s">
        <v>5442</v>
      </c>
      <c r="C20548" s="45">
        <v>25010502</v>
      </c>
      <c r="D20548" s="45" t="s">
        <v>12340</v>
      </c>
      <c r="E20548" s="45" t="s">
        <v>13567</v>
      </c>
      <c r="AF20548" s="326"/>
    </row>
    <row r="20549" spans="1:32" x14ac:dyDescent="0.25">
      <c r="A20549" s="44" t="s">
        <v>17380</v>
      </c>
      <c r="B20549" s="44" t="s">
        <v>18828</v>
      </c>
      <c r="C20549" s="45">
        <v>25010501</v>
      </c>
      <c r="D20549" s="45" t="s">
        <v>12340</v>
      </c>
      <c r="E20549" s="45" t="s">
        <v>13567</v>
      </c>
      <c r="AF20549" s="326"/>
    </row>
    <row r="20550" spans="1:32" x14ac:dyDescent="0.25">
      <c r="A20550" s="44" t="s">
        <v>17381</v>
      </c>
      <c r="B20550" s="44" t="s">
        <v>967</v>
      </c>
      <c r="C20550" s="45">
        <v>250601</v>
      </c>
      <c r="D20550" s="45" t="s">
        <v>12340</v>
      </c>
      <c r="E20550" s="45" t="s">
        <v>16905</v>
      </c>
      <c r="AF20550" s="326"/>
    </row>
    <row r="20551" spans="1:32" x14ac:dyDescent="0.25">
      <c r="A20551" s="44" t="s">
        <v>9818</v>
      </c>
      <c r="B20551" s="44" t="s">
        <v>16497</v>
      </c>
      <c r="C20551" s="45" t="s">
        <v>10013</v>
      </c>
      <c r="D20551" s="93" t="s">
        <v>3876</v>
      </c>
      <c r="E20551" s="359">
        <f>DATE(2027,8,18)</f>
        <v>46617</v>
      </c>
      <c r="F20551" s="93"/>
      <c r="G20551" s="93"/>
      <c r="H20551" s="93"/>
      <c r="I20551" s="99"/>
      <c r="J20551" s="99"/>
      <c r="K20551" s="99"/>
      <c r="L20551" s="99"/>
      <c r="M20551" s="99"/>
      <c r="N20551" s="99"/>
      <c r="O20551" s="99"/>
      <c r="P20551" s="99"/>
      <c r="Q20551" s="99"/>
      <c r="R20551" s="99"/>
      <c r="S20551" s="99"/>
      <c r="T20551" s="99"/>
      <c r="U20551" s="99"/>
      <c r="V20551" s="99"/>
      <c r="W20551" s="99"/>
      <c r="X20551" s="99"/>
      <c r="Y20551" s="99"/>
      <c r="Z20551" s="99"/>
      <c r="AF20551" s="326"/>
    </row>
    <row r="20552" spans="1:32" x14ac:dyDescent="0.25">
      <c r="A20552" s="44" t="s">
        <v>4573</v>
      </c>
      <c r="B20552" s="44" t="s">
        <v>2433</v>
      </c>
      <c r="C20552" s="45">
        <v>230105</v>
      </c>
      <c r="D20552" s="45" t="s">
        <v>12340</v>
      </c>
      <c r="E20552" s="45" t="s">
        <v>5580</v>
      </c>
      <c r="AF20552" s="326"/>
    </row>
    <row r="20553" spans="1:32" x14ac:dyDescent="0.25">
      <c r="A20553" s="44" t="s">
        <v>4573</v>
      </c>
      <c r="B20553" s="44" t="s">
        <v>4486</v>
      </c>
      <c r="C20553" s="45">
        <v>240903</v>
      </c>
      <c r="D20553" s="45" t="s">
        <v>12340</v>
      </c>
      <c r="E20553" s="45" t="s">
        <v>5075</v>
      </c>
      <c r="AF20553" s="326"/>
    </row>
    <row r="20554" spans="1:32" x14ac:dyDescent="0.3">
      <c r="A20554" s="372" t="s">
        <v>17593</v>
      </c>
      <c r="B20554" s="372" t="s">
        <v>5061</v>
      </c>
      <c r="C20554" s="125" t="s">
        <v>17483</v>
      </c>
      <c r="D20554" s="32" t="s">
        <v>20621</v>
      </c>
      <c r="E20554" s="125" t="s">
        <v>5246</v>
      </c>
      <c r="F20554" s="125" t="s">
        <v>1236</v>
      </c>
      <c r="G20554" s="125" t="s">
        <v>1236</v>
      </c>
      <c r="AF20554" s="326"/>
    </row>
    <row r="20555" spans="1:32" x14ac:dyDescent="0.25">
      <c r="A20555" s="44" t="s">
        <v>11824</v>
      </c>
      <c r="B20555" s="44" t="s">
        <v>10020</v>
      </c>
      <c r="C20555" s="45">
        <v>24010401</v>
      </c>
      <c r="D20555" s="45" t="s">
        <v>12340</v>
      </c>
      <c r="E20555" s="45" t="s">
        <v>10021</v>
      </c>
      <c r="AF20555" s="326"/>
    </row>
    <row r="20556" spans="1:32" x14ac:dyDescent="0.25">
      <c r="A20556" s="256" t="s">
        <v>11284</v>
      </c>
      <c r="B20556" s="256" t="s">
        <v>15242</v>
      </c>
      <c r="C20556" s="53" t="s">
        <v>15470</v>
      </c>
      <c r="D20556" s="93" t="s">
        <v>5891</v>
      </c>
      <c r="E20556" s="257">
        <v>47635</v>
      </c>
      <c r="F20556" s="93"/>
      <c r="G20556" s="93"/>
      <c r="H20556" s="93"/>
      <c r="I20556" s="99"/>
      <c r="J20556" s="99"/>
      <c r="K20556" s="99"/>
      <c r="L20556" s="99"/>
      <c r="M20556" s="99"/>
      <c r="N20556" s="99"/>
      <c r="O20556" s="99"/>
      <c r="P20556" s="99"/>
      <c r="Q20556" s="99"/>
      <c r="R20556" s="99"/>
      <c r="S20556" s="99"/>
      <c r="T20556" s="99"/>
      <c r="U20556" s="99"/>
      <c r="V20556" s="99"/>
      <c r="W20556" s="99"/>
      <c r="X20556" s="99"/>
      <c r="Y20556" s="99"/>
      <c r="Z20556" s="99"/>
      <c r="AF20556" s="326"/>
    </row>
    <row r="20557" spans="1:32" x14ac:dyDescent="0.25">
      <c r="A20557" s="44" t="s">
        <v>11284</v>
      </c>
      <c r="B20557" s="44" t="s">
        <v>11168</v>
      </c>
      <c r="C20557" s="45" t="s">
        <v>11285</v>
      </c>
      <c r="D20557" s="46" t="s">
        <v>13037</v>
      </c>
      <c r="E20557" s="46">
        <v>46231</v>
      </c>
      <c r="AF20557" s="326"/>
    </row>
    <row r="20558" spans="1:32" x14ac:dyDescent="0.25">
      <c r="A20558" s="44" t="s">
        <v>11284</v>
      </c>
      <c r="B20558" s="44" t="s">
        <v>3597</v>
      </c>
      <c r="C20558" s="45">
        <v>250503</v>
      </c>
      <c r="D20558" s="45" t="s">
        <v>12340</v>
      </c>
      <c r="E20558" s="45" t="s">
        <v>16904</v>
      </c>
      <c r="AF20558" s="326"/>
    </row>
    <row r="20559" spans="1:32" x14ac:dyDescent="0.25">
      <c r="A20559" s="44" t="s">
        <v>14622</v>
      </c>
      <c r="B20559" s="44" t="s">
        <v>20376</v>
      </c>
      <c r="C20559" s="45" t="s">
        <v>14616</v>
      </c>
      <c r="D20559" s="32" t="s">
        <v>12570</v>
      </c>
      <c r="E20559" s="46">
        <v>46507</v>
      </c>
      <c r="AF20559" s="326"/>
    </row>
    <row r="20560" spans="1:32" x14ac:dyDescent="0.3">
      <c r="A20560" s="372" t="s">
        <v>16720</v>
      </c>
      <c r="B20560" s="372" t="s">
        <v>1841</v>
      </c>
      <c r="C20560" s="125" t="s">
        <v>16531</v>
      </c>
      <c r="D20560" s="32" t="s">
        <v>20621</v>
      </c>
      <c r="E20560" s="125" t="s">
        <v>12895</v>
      </c>
      <c r="F20560" s="125" t="s">
        <v>1237</v>
      </c>
      <c r="G20560" s="125" t="s">
        <v>1237</v>
      </c>
      <c r="AF20560" s="326"/>
    </row>
    <row r="20561" spans="1:32" x14ac:dyDescent="0.25">
      <c r="A20561" s="44" t="s">
        <v>13861</v>
      </c>
      <c r="B20561" s="44" t="s">
        <v>210</v>
      </c>
      <c r="C20561" s="45">
        <v>241001</v>
      </c>
      <c r="D20561" s="45" t="s">
        <v>12340</v>
      </c>
      <c r="E20561" s="45" t="s">
        <v>5650</v>
      </c>
      <c r="AF20561" s="326"/>
    </row>
    <row r="20562" spans="1:32" x14ac:dyDescent="0.25">
      <c r="A20562" s="44" t="s">
        <v>8457</v>
      </c>
      <c r="B20562" s="92" t="s">
        <v>3574</v>
      </c>
      <c r="C20562" s="93" t="s">
        <v>8458</v>
      </c>
      <c r="D20562" s="93" t="s">
        <v>1250</v>
      </c>
      <c r="E20562" s="94">
        <v>46496</v>
      </c>
      <c r="F20562" s="93"/>
      <c r="G20562" s="93"/>
      <c r="H20562" s="93"/>
      <c r="I20562" s="99"/>
      <c r="J20562" s="99"/>
      <c r="K20562" s="99"/>
      <c r="L20562" s="44"/>
      <c r="M20562" s="99"/>
      <c r="N20562" s="99"/>
      <c r="O20562" s="99"/>
      <c r="P20562" s="99"/>
      <c r="Q20562" s="99"/>
      <c r="R20562" s="99"/>
      <c r="S20562" s="99"/>
      <c r="T20562" s="99"/>
      <c r="U20562" s="99"/>
      <c r="V20562" s="99"/>
      <c r="W20562" s="99"/>
      <c r="X20562" s="99"/>
      <c r="Y20562" s="99"/>
      <c r="Z20562" s="99"/>
      <c r="AF20562" s="326"/>
    </row>
    <row r="20563" spans="1:32" x14ac:dyDescent="0.25">
      <c r="A20563" s="44" t="s">
        <v>12645</v>
      </c>
      <c r="B20563" s="44" t="s">
        <v>20343</v>
      </c>
      <c r="C20563" s="45" t="s">
        <v>12601</v>
      </c>
      <c r="D20563" s="32" t="s">
        <v>12570</v>
      </c>
      <c r="E20563" s="46">
        <v>46387</v>
      </c>
      <c r="AF20563" s="326"/>
    </row>
    <row r="20564" spans="1:32" x14ac:dyDescent="0.3">
      <c r="A20564" s="372" t="s">
        <v>11825</v>
      </c>
      <c r="B20564" s="372" t="s">
        <v>12190</v>
      </c>
      <c r="C20564" s="125" t="s">
        <v>12191</v>
      </c>
      <c r="D20564" s="32" t="s">
        <v>20621</v>
      </c>
      <c r="E20564" s="125" t="s">
        <v>5239</v>
      </c>
      <c r="F20564" s="125" t="s">
        <v>1236</v>
      </c>
      <c r="G20564" s="125" t="s">
        <v>1237</v>
      </c>
      <c r="AF20564" s="326"/>
    </row>
    <row r="20565" spans="1:32" x14ac:dyDescent="0.25">
      <c r="A20565" s="44" t="s">
        <v>11825</v>
      </c>
      <c r="B20565" s="44" t="s">
        <v>20398</v>
      </c>
      <c r="C20565" s="45" t="s">
        <v>17917</v>
      </c>
      <c r="D20565" s="32" t="s">
        <v>12570</v>
      </c>
      <c r="E20565" s="46">
        <v>46418</v>
      </c>
      <c r="AF20565" s="326"/>
    </row>
    <row r="20566" spans="1:32" x14ac:dyDescent="0.25">
      <c r="A20566" s="44" t="s">
        <v>11825</v>
      </c>
      <c r="B20566" s="44" t="s">
        <v>10031</v>
      </c>
      <c r="C20566" s="45">
        <v>240101</v>
      </c>
      <c r="D20566" s="45" t="s">
        <v>12340</v>
      </c>
      <c r="E20566" s="45" t="s">
        <v>10032</v>
      </c>
      <c r="AF20566" s="326"/>
    </row>
    <row r="20567" spans="1:32" x14ac:dyDescent="0.25">
      <c r="A20567" s="44" t="s">
        <v>8921</v>
      </c>
      <c r="B20567" s="44" t="s">
        <v>20397</v>
      </c>
      <c r="C20567" s="45" t="s">
        <v>8815</v>
      </c>
      <c r="D20567" s="32" t="s">
        <v>12570</v>
      </c>
      <c r="E20567" s="46">
        <v>46418</v>
      </c>
      <c r="AF20567" s="326"/>
    </row>
    <row r="20568" spans="1:32" x14ac:dyDescent="0.3">
      <c r="A20568" s="372" t="s">
        <v>20610</v>
      </c>
      <c r="B20568" s="372" t="s">
        <v>1213</v>
      </c>
      <c r="C20568" s="125" t="s">
        <v>20615</v>
      </c>
      <c r="D20568" s="32" t="s">
        <v>20621</v>
      </c>
      <c r="E20568" s="125" t="s">
        <v>10032</v>
      </c>
      <c r="F20568" s="125" t="s">
        <v>1236</v>
      </c>
      <c r="G20568" s="125" t="s">
        <v>1236</v>
      </c>
      <c r="AF20568" s="326"/>
    </row>
    <row r="20569" spans="1:32" x14ac:dyDescent="0.25">
      <c r="A20569" s="44" t="s">
        <v>20040</v>
      </c>
      <c r="B20569" s="44" t="s">
        <v>5639</v>
      </c>
      <c r="C20569" s="45">
        <v>26010401</v>
      </c>
      <c r="D20569" s="45" t="s">
        <v>12340</v>
      </c>
      <c r="E20569" s="45" t="s">
        <v>18836</v>
      </c>
      <c r="AF20569" s="326"/>
    </row>
    <row r="20570" spans="1:32" x14ac:dyDescent="0.25">
      <c r="A20570" s="44" t="s">
        <v>20040</v>
      </c>
      <c r="B20570" s="44" t="s">
        <v>3298</v>
      </c>
      <c r="C20570" s="45">
        <v>26010402</v>
      </c>
      <c r="D20570" s="45" t="s">
        <v>12340</v>
      </c>
      <c r="E20570" s="45" t="s">
        <v>18836</v>
      </c>
      <c r="AF20570" s="326"/>
    </row>
    <row r="20571" spans="1:32" x14ac:dyDescent="0.25">
      <c r="A20571" s="44" t="s">
        <v>13561</v>
      </c>
      <c r="B20571" s="44" t="s">
        <v>13123</v>
      </c>
      <c r="C20571" s="45">
        <v>10.23</v>
      </c>
      <c r="D20571" s="45" t="s">
        <v>13565</v>
      </c>
      <c r="E20571" s="46">
        <v>46934</v>
      </c>
      <c r="F20571" s="45"/>
      <c r="G20571" s="93"/>
      <c r="H20571" s="93"/>
      <c r="I20571" s="99"/>
      <c r="J20571" s="99"/>
      <c r="K20571" s="99"/>
      <c r="L20571" s="99"/>
      <c r="M20571" s="99"/>
      <c r="N20571" s="99"/>
      <c r="O20571" s="99"/>
      <c r="P20571" s="99"/>
      <c r="Q20571" s="99"/>
      <c r="R20571" s="99"/>
      <c r="S20571" s="99"/>
      <c r="T20571" s="99"/>
      <c r="U20571" s="99"/>
      <c r="V20571" s="99"/>
      <c r="W20571" s="99"/>
      <c r="X20571" s="99"/>
      <c r="Y20571" s="99"/>
      <c r="Z20571" s="99"/>
      <c r="AF20571" s="326"/>
    </row>
    <row r="20572" spans="1:32" x14ac:dyDescent="0.25">
      <c r="A20572" s="44" t="s">
        <v>13561</v>
      </c>
      <c r="B20572" s="44" t="s">
        <v>13110</v>
      </c>
      <c r="C20572" s="45">
        <v>12.23</v>
      </c>
      <c r="D20572" s="45" t="s">
        <v>13565</v>
      </c>
      <c r="E20572" s="46">
        <v>46934</v>
      </c>
      <c r="F20572" s="45"/>
      <c r="G20572" s="93"/>
      <c r="H20572" s="93"/>
      <c r="I20572" s="99"/>
      <c r="J20572" s="99"/>
      <c r="K20572" s="99"/>
      <c r="L20572" s="99"/>
      <c r="M20572" s="99"/>
      <c r="N20572" s="99"/>
      <c r="O20572" s="99"/>
      <c r="P20572" s="99"/>
      <c r="Q20572" s="99"/>
      <c r="R20572" s="99"/>
      <c r="S20572" s="99"/>
      <c r="T20572" s="99"/>
      <c r="U20572" s="99"/>
      <c r="V20572" s="99"/>
      <c r="W20572" s="99"/>
      <c r="X20572" s="99"/>
      <c r="Y20572" s="99"/>
      <c r="Z20572" s="99"/>
      <c r="AF20572" s="326"/>
    </row>
    <row r="20573" spans="1:32" x14ac:dyDescent="0.3">
      <c r="A20573" s="372" t="s">
        <v>9409</v>
      </c>
      <c r="B20573" s="372" t="s">
        <v>1219</v>
      </c>
      <c r="C20573" s="125" t="s">
        <v>9359</v>
      </c>
      <c r="D20573" s="32" t="s">
        <v>20621</v>
      </c>
      <c r="E20573" s="125" t="s">
        <v>9349</v>
      </c>
      <c r="F20573" s="125" t="s">
        <v>1236</v>
      </c>
      <c r="G20573" s="125" t="s">
        <v>1237</v>
      </c>
      <c r="AF20573" s="326"/>
    </row>
    <row r="20574" spans="1:32" x14ac:dyDescent="0.25">
      <c r="A20574" s="44" t="s">
        <v>20041</v>
      </c>
      <c r="B20574" s="44" t="s">
        <v>5639</v>
      </c>
      <c r="C20574" s="45">
        <v>26010401</v>
      </c>
      <c r="D20574" s="45" t="s">
        <v>12340</v>
      </c>
      <c r="E20574" s="45" t="s">
        <v>18836</v>
      </c>
      <c r="AF20574" s="326"/>
    </row>
    <row r="20575" spans="1:32" x14ac:dyDescent="0.25">
      <c r="A20575" s="44" t="s">
        <v>10440</v>
      </c>
      <c r="B20575" s="44" t="s">
        <v>20342</v>
      </c>
      <c r="C20575" s="45" t="s">
        <v>10493</v>
      </c>
      <c r="D20575" s="32" t="s">
        <v>12570</v>
      </c>
      <c r="E20575" s="46">
        <v>46387</v>
      </c>
      <c r="AF20575" s="326"/>
    </row>
    <row r="20576" spans="1:32" x14ac:dyDescent="0.25">
      <c r="A20576" s="44" t="s">
        <v>11826</v>
      </c>
      <c r="B20576" s="44" t="s">
        <v>11295</v>
      </c>
      <c r="C20576" s="45">
        <v>240507</v>
      </c>
      <c r="D20576" s="45" t="s">
        <v>12340</v>
      </c>
      <c r="E20576" s="45" t="s">
        <v>5468</v>
      </c>
      <c r="AF20576" s="326"/>
    </row>
    <row r="20577" spans="1:32" x14ac:dyDescent="0.25">
      <c r="A20577" s="44" t="s">
        <v>13562</v>
      </c>
      <c r="B20577" s="44" t="s">
        <v>13115</v>
      </c>
      <c r="C20577" s="45">
        <v>8.25</v>
      </c>
      <c r="D20577" s="45" t="s">
        <v>13565</v>
      </c>
      <c r="E20577" s="46">
        <v>47057</v>
      </c>
      <c r="F20577" s="45"/>
      <c r="G20577" s="93"/>
      <c r="H20577" s="93"/>
      <c r="I20577" s="99"/>
      <c r="J20577" s="99"/>
      <c r="K20577" s="99"/>
      <c r="L20577" s="99"/>
      <c r="M20577" s="99"/>
      <c r="N20577" s="99"/>
      <c r="O20577" s="99"/>
      <c r="P20577" s="99"/>
      <c r="Q20577" s="99"/>
      <c r="R20577" s="99"/>
      <c r="S20577" s="99"/>
      <c r="T20577" s="99"/>
      <c r="U20577" s="99"/>
      <c r="V20577" s="99"/>
      <c r="W20577" s="99"/>
      <c r="X20577" s="99"/>
      <c r="Y20577" s="99"/>
      <c r="Z20577" s="99"/>
      <c r="AF20577" s="326"/>
    </row>
    <row r="20578" spans="1:32" x14ac:dyDescent="0.25">
      <c r="A20578" s="99" t="s">
        <v>20409</v>
      </c>
      <c r="B20578" s="92" t="s">
        <v>6150</v>
      </c>
      <c r="C20578" s="93" t="s">
        <v>6151</v>
      </c>
      <c r="D20578" s="93" t="s">
        <v>1250</v>
      </c>
      <c r="E20578" s="94">
        <v>46961</v>
      </c>
      <c r="F20578" s="93"/>
      <c r="G20578" s="93"/>
      <c r="H20578" s="93"/>
      <c r="I20578" s="99"/>
      <c r="J20578" s="99"/>
      <c r="K20578" s="99"/>
      <c r="L20578" s="99"/>
      <c r="M20578" s="99"/>
      <c r="N20578" s="44"/>
      <c r="O20578" s="44"/>
      <c r="P20578" s="99"/>
      <c r="Q20578" s="99"/>
      <c r="R20578" s="99"/>
      <c r="S20578" s="99"/>
      <c r="T20578" s="99"/>
      <c r="U20578" s="99"/>
      <c r="V20578" s="99"/>
      <c r="W20578" s="99"/>
      <c r="X20578" s="99"/>
      <c r="Y20578" s="99"/>
      <c r="Z20578" s="99"/>
      <c r="AF20578" s="326"/>
    </row>
    <row r="20579" spans="1:32" x14ac:dyDescent="0.25">
      <c r="A20579" s="99" t="s">
        <v>1245</v>
      </c>
      <c r="B20579" s="92" t="s">
        <v>1243</v>
      </c>
      <c r="C20579" s="146" t="s">
        <v>6701</v>
      </c>
      <c r="D20579" s="146" t="s">
        <v>1247</v>
      </c>
      <c r="E20579" s="107">
        <v>45957</v>
      </c>
      <c r="F20579" s="93"/>
      <c r="G20579" s="93"/>
      <c r="H20579" s="93" t="s">
        <v>1237</v>
      </c>
      <c r="I20579" s="99"/>
      <c r="J20579" s="99"/>
      <c r="K20579" s="99"/>
      <c r="L20579" s="44"/>
      <c r="M20579" s="99"/>
      <c r="N20579" s="99"/>
      <c r="O20579" s="99"/>
      <c r="P20579" s="99"/>
      <c r="Q20579" s="99"/>
      <c r="R20579" s="99"/>
      <c r="S20579" s="99"/>
      <c r="T20579" s="99"/>
      <c r="U20579" s="99"/>
      <c r="V20579" s="99"/>
      <c r="W20579" s="99"/>
      <c r="X20579" s="99"/>
      <c r="Y20579" s="99"/>
      <c r="Z20579" s="99"/>
      <c r="AF20579" s="326"/>
    </row>
    <row r="20580" spans="1:32" x14ac:dyDescent="0.25">
      <c r="A20580" s="44" t="s">
        <v>2726</v>
      </c>
      <c r="B20580" s="44" t="s">
        <v>13127</v>
      </c>
      <c r="C20580" s="45">
        <v>13.25</v>
      </c>
      <c r="D20580" s="45" t="s">
        <v>13565</v>
      </c>
      <c r="E20580" s="46">
        <v>47664</v>
      </c>
      <c r="F20580" s="45"/>
      <c r="G20580" s="93"/>
      <c r="H20580" s="93"/>
      <c r="I20580" s="99"/>
      <c r="J20580" s="99"/>
      <c r="K20580" s="99"/>
      <c r="L20580" s="99"/>
      <c r="M20580" s="99"/>
      <c r="N20580" s="99"/>
      <c r="O20580" s="99"/>
      <c r="P20580" s="99"/>
      <c r="Q20580" s="99"/>
      <c r="R20580" s="99"/>
      <c r="S20580" s="99"/>
      <c r="T20580" s="99"/>
      <c r="U20580" s="99"/>
      <c r="V20580" s="99"/>
      <c r="W20580" s="99"/>
      <c r="X20580" s="99"/>
      <c r="Y20580" s="99"/>
      <c r="Z20580" s="99"/>
      <c r="AF20580" s="326"/>
    </row>
    <row r="20581" spans="1:32" x14ac:dyDescent="0.25">
      <c r="A20581" s="44" t="s">
        <v>2726</v>
      </c>
      <c r="B20581" s="44" t="s">
        <v>13126</v>
      </c>
      <c r="C20581" s="45">
        <v>14.25</v>
      </c>
      <c r="D20581" s="45" t="s">
        <v>13565</v>
      </c>
      <c r="E20581" s="46">
        <v>47664</v>
      </c>
      <c r="F20581" s="45"/>
      <c r="G20581" s="93"/>
      <c r="H20581" s="93"/>
      <c r="I20581" s="99"/>
      <c r="J20581" s="99"/>
      <c r="K20581" s="99"/>
      <c r="L20581" s="99"/>
      <c r="M20581" s="99"/>
      <c r="N20581" s="99"/>
      <c r="O20581" s="99"/>
      <c r="P20581" s="99"/>
      <c r="Q20581" s="99"/>
      <c r="R20581" s="99"/>
      <c r="S20581" s="99"/>
      <c r="T20581" s="99"/>
      <c r="U20581" s="99"/>
      <c r="V20581" s="99"/>
      <c r="W20581" s="99"/>
      <c r="X20581" s="99"/>
      <c r="Y20581" s="99"/>
      <c r="Z20581" s="99"/>
      <c r="AF20581" s="326"/>
    </row>
    <row r="20582" spans="1:32" x14ac:dyDescent="0.25">
      <c r="A20582" s="57" t="s">
        <v>3859</v>
      </c>
      <c r="B20582" s="92" t="s">
        <v>3862</v>
      </c>
      <c r="C20582" s="93" t="s">
        <v>3860</v>
      </c>
      <c r="D20582" s="93" t="s">
        <v>3861</v>
      </c>
      <c r="E20582" s="94">
        <v>46203</v>
      </c>
      <c r="F20582" s="93"/>
      <c r="G20582" s="93"/>
      <c r="H20582" s="93"/>
      <c r="I20582" s="99"/>
      <c r="J20582" s="99"/>
      <c r="K20582" s="99"/>
      <c r="L20582" s="44"/>
      <c r="M20582" s="99"/>
      <c r="N20582" s="99"/>
      <c r="O20582" s="99"/>
      <c r="P20582" s="99"/>
      <c r="Q20582" s="99"/>
      <c r="R20582" s="99"/>
      <c r="S20582" s="99"/>
      <c r="T20582" s="99"/>
      <c r="U20582" s="99"/>
      <c r="V20582" s="99"/>
      <c r="W20582" s="99"/>
      <c r="X20582" s="99"/>
      <c r="Y20582" s="99"/>
      <c r="Z20582" s="99"/>
      <c r="AA20582" s="380"/>
      <c r="AF20582" s="326"/>
    </row>
    <row r="20583" spans="1:32" x14ac:dyDescent="0.25">
      <c r="A20583" s="99" t="s">
        <v>11138</v>
      </c>
      <c r="B20583" s="92" t="s">
        <v>11136</v>
      </c>
      <c r="C20583" s="93" t="s">
        <v>11137</v>
      </c>
      <c r="D20583" s="93" t="s">
        <v>1250</v>
      </c>
      <c r="E20583" s="94">
        <v>46281</v>
      </c>
      <c r="F20583" s="93"/>
      <c r="G20583" s="93"/>
      <c r="H20583" s="93"/>
      <c r="I20583" s="99"/>
      <c r="J20583" s="99"/>
      <c r="K20583" s="99"/>
      <c r="L20583" s="44"/>
      <c r="M20583" s="99"/>
      <c r="N20583" s="99"/>
      <c r="O20583" s="99"/>
      <c r="P20583" s="99"/>
      <c r="Q20583" s="99"/>
      <c r="R20583" s="99"/>
      <c r="S20583" s="99"/>
      <c r="T20583" s="99"/>
      <c r="U20583" s="99"/>
      <c r="V20583" s="99"/>
      <c r="W20583" s="99"/>
      <c r="X20583" s="99"/>
      <c r="Y20583" s="99"/>
      <c r="Z20583" s="99"/>
      <c r="AA20583" s="380"/>
      <c r="AF20583" s="326"/>
    </row>
    <row r="20584" spans="1:32" x14ac:dyDescent="0.25">
      <c r="A20584" s="44" t="s">
        <v>7271</v>
      </c>
      <c r="B20584" s="44" t="s">
        <v>7261</v>
      </c>
      <c r="C20584" s="45" t="s">
        <v>7272</v>
      </c>
      <c r="D20584" s="93" t="s">
        <v>18817</v>
      </c>
      <c r="E20584" s="45" t="s">
        <v>5444</v>
      </c>
      <c r="F20584" s="379"/>
      <c r="G20584" s="379"/>
      <c r="H20584" s="379"/>
      <c r="I20584" s="380"/>
      <c r="J20584" s="380"/>
      <c r="K20584" s="380"/>
      <c r="L20584" s="380"/>
      <c r="M20584" s="380"/>
      <c r="N20584" s="380"/>
      <c r="O20584" s="380"/>
      <c r="P20584" s="380"/>
      <c r="Q20584" s="380"/>
      <c r="R20584" s="380"/>
      <c r="S20584" s="380"/>
      <c r="T20584" s="380"/>
      <c r="U20584" s="380"/>
      <c r="V20584" s="380"/>
      <c r="W20584" s="380"/>
      <c r="X20584" s="380"/>
      <c r="Y20584" s="380"/>
      <c r="Z20584" s="380"/>
      <c r="AA20584" s="380"/>
      <c r="AF20584" s="326"/>
    </row>
    <row r="20585" spans="1:32" x14ac:dyDescent="0.25">
      <c r="A20585" s="44" t="s">
        <v>7271</v>
      </c>
      <c r="B20585" s="44" t="s">
        <v>7261</v>
      </c>
      <c r="C20585" s="45" t="s">
        <v>7272</v>
      </c>
      <c r="D20585" s="45" t="s">
        <v>10697</v>
      </c>
      <c r="E20585" s="46">
        <v>46507</v>
      </c>
      <c r="F20585" s="93"/>
      <c r="G20585" s="93"/>
      <c r="H20585" s="93"/>
      <c r="I20585" s="99"/>
      <c r="J20585" s="99"/>
      <c r="K20585" s="99"/>
      <c r="L20585" s="44"/>
      <c r="M20585" s="99"/>
      <c r="N20585" s="99"/>
      <c r="O20585" s="99"/>
      <c r="P20585" s="99"/>
      <c r="Q20585" s="99"/>
      <c r="R20585" s="99"/>
      <c r="S20585" s="99"/>
      <c r="T20585" s="99"/>
      <c r="U20585" s="99"/>
      <c r="V20585" s="99"/>
      <c r="W20585" s="99"/>
      <c r="X20585" s="99"/>
      <c r="Y20585" s="99"/>
      <c r="Z20585" s="99"/>
      <c r="AF20585" s="326"/>
    </row>
    <row r="20586" spans="1:32" x14ac:dyDescent="0.25">
      <c r="A20586" s="44" t="s">
        <v>2381</v>
      </c>
      <c r="B20586" s="44" t="s">
        <v>20398</v>
      </c>
      <c r="C20586" s="45" t="s">
        <v>14082</v>
      </c>
      <c r="D20586" s="32" t="s">
        <v>12570</v>
      </c>
      <c r="E20586" s="46">
        <v>46418</v>
      </c>
      <c r="AF20586" s="326"/>
    </row>
    <row r="20587" spans="1:32" x14ac:dyDescent="0.25">
      <c r="A20587" s="44" t="s">
        <v>15860</v>
      </c>
      <c r="B20587" s="44" t="s">
        <v>1957</v>
      </c>
      <c r="C20587" s="45" t="s">
        <v>15861</v>
      </c>
      <c r="D20587" s="46" t="s">
        <v>13037</v>
      </c>
      <c r="E20587" s="46">
        <v>46234</v>
      </c>
      <c r="AF20587" s="326"/>
    </row>
    <row r="20588" spans="1:32" x14ac:dyDescent="0.25">
      <c r="A20588" s="44" t="s">
        <v>12338</v>
      </c>
      <c r="B20588" s="44" t="s">
        <v>13107</v>
      </c>
      <c r="C20588" s="45">
        <v>9.24</v>
      </c>
      <c r="D20588" s="45" t="s">
        <v>13565</v>
      </c>
      <c r="E20588" s="46">
        <v>47299</v>
      </c>
      <c r="F20588" s="45"/>
      <c r="G20588" s="93"/>
      <c r="H20588" s="93"/>
      <c r="I20588" s="99"/>
      <c r="J20588" s="99"/>
      <c r="K20588" s="99"/>
      <c r="L20588" s="99"/>
      <c r="M20588" s="99"/>
      <c r="N20588" s="99"/>
      <c r="O20588" s="99"/>
      <c r="P20588" s="99"/>
      <c r="Q20588" s="99"/>
      <c r="R20588" s="99"/>
      <c r="S20588" s="99"/>
      <c r="T20588" s="99"/>
      <c r="U20588" s="99"/>
      <c r="V20588" s="99"/>
      <c r="W20588" s="99"/>
      <c r="X20588" s="99"/>
      <c r="Y20588" s="99"/>
      <c r="Z20588" s="99"/>
      <c r="AF20588" s="326"/>
    </row>
    <row r="20589" spans="1:32" x14ac:dyDescent="0.25">
      <c r="A20589" s="44" t="s">
        <v>12338</v>
      </c>
      <c r="B20589" s="44" t="s">
        <v>13186</v>
      </c>
      <c r="C20589" s="45">
        <v>10.25</v>
      </c>
      <c r="D20589" s="45" t="s">
        <v>13565</v>
      </c>
      <c r="E20589" s="46">
        <v>47664</v>
      </c>
      <c r="F20589" s="45"/>
      <c r="G20589" s="93"/>
      <c r="H20589" s="93"/>
      <c r="I20589" s="99"/>
      <c r="J20589" s="99"/>
      <c r="K20589" s="99"/>
      <c r="L20589" s="99"/>
      <c r="M20589" s="99"/>
      <c r="N20589" s="99"/>
      <c r="O20589" s="99"/>
      <c r="P20589" s="99"/>
      <c r="Q20589" s="99"/>
      <c r="R20589" s="99"/>
      <c r="S20589" s="99"/>
      <c r="T20589" s="99"/>
      <c r="U20589" s="99"/>
      <c r="V20589" s="99"/>
      <c r="W20589" s="99"/>
      <c r="X20589" s="99"/>
      <c r="Y20589" s="99"/>
      <c r="Z20589" s="99"/>
      <c r="AF20589" s="326"/>
    </row>
    <row r="20590" spans="1:32" x14ac:dyDescent="0.25">
      <c r="A20590" s="44" t="s">
        <v>12338</v>
      </c>
      <c r="B20590" s="44" t="s">
        <v>972</v>
      </c>
      <c r="C20590" s="45">
        <v>240803</v>
      </c>
      <c r="D20590" s="45" t="s">
        <v>12340</v>
      </c>
      <c r="E20590" s="45" t="s">
        <v>5239</v>
      </c>
      <c r="AF20590" s="326"/>
    </row>
    <row r="20591" spans="1:32" x14ac:dyDescent="0.25">
      <c r="A20591" s="44" t="s">
        <v>3753</v>
      </c>
      <c r="B20591" s="44" t="s">
        <v>3298</v>
      </c>
      <c r="C20591" s="45">
        <v>26010402</v>
      </c>
      <c r="D20591" s="45" t="s">
        <v>12340</v>
      </c>
      <c r="E20591" s="45" t="s">
        <v>18836</v>
      </c>
      <c r="AF20591" s="326"/>
    </row>
    <row r="20592" spans="1:32" x14ac:dyDescent="0.25">
      <c r="A20592" s="44" t="s">
        <v>13862</v>
      </c>
      <c r="B20592" s="44" t="s">
        <v>4482</v>
      </c>
      <c r="C20592" s="45">
        <v>240906</v>
      </c>
      <c r="D20592" s="45" t="s">
        <v>12340</v>
      </c>
      <c r="E20592" s="45" t="s">
        <v>5075</v>
      </c>
      <c r="AF20592" s="326"/>
    </row>
    <row r="20593" spans="1:32" x14ac:dyDescent="0.25">
      <c r="A20593" s="44" t="s">
        <v>13862</v>
      </c>
      <c r="B20593" s="44" t="s">
        <v>12966</v>
      </c>
      <c r="C20593" s="45">
        <v>24090701</v>
      </c>
      <c r="D20593" s="45" t="s">
        <v>12340</v>
      </c>
      <c r="E20593" s="45" t="s">
        <v>5075</v>
      </c>
      <c r="AF20593" s="326"/>
    </row>
    <row r="20594" spans="1:32" x14ac:dyDescent="0.25">
      <c r="A20594" s="44" t="s">
        <v>13862</v>
      </c>
      <c r="B20594" s="44" t="s">
        <v>4480</v>
      </c>
      <c r="C20594" s="45">
        <v>24090702</v>
      </c>
      <c r="D20594" s="45" t="s">
        <v>12340</v>
      </c>
      <c r="E20594" s="45" t="s">
        <v>5075</v>
      </c>
      <c r="AF20594" s="326"/>
    </row>
    <row r="20595" spans="1:32" x14ac:dyDescent="0.25">
      <c r="A20595" s="44" t="s">
        <v>13862</v>
      </c>
      <c r="B20595" s="44" t="s">
        <v>210</v>
      </c>
      <c r="C20595" s="45">
        <v>241001</v>
      </c>
      <c r="D20595" s="45" t="s">
        <v>12340</v>
      </c>
      <c r="E20595" s="45" t="s">
        <v>5650</v>
      </c>
      <c r="AF20595" s="326"/>
    </row>
    <row r="20596" spans="1:32" x14ac:dyDescent="0.3">
      <c r="A20596" s="372" t="s">
        <v>12117</v>
      </c>
      <c r="B20596" s="372" t="s">
        <v>3578</v>
      </c>
      <c r="C20596" s="125" t="s">
        <v>11923</v>
      </c>
      <c r="D20596" s="32" t="s">
        <v>20621</v>
      </c>
      <c r="E20596" s="125" t="s">
        <v>2686</v>
      </c>
      <c r="F20596" s="125" t="s">
        <v>1236</v>
      </c>
      <c r="G20596" s="125" t="s">
        <v>1237</v>
      </c>
      <c r="AF20596" s="326"/>
    </row>
    <row r="20597" spans="1:32" x14ac:dyDescent="0.25">
      <c r="A20597" s="44" t="s">
        <v>5771</v>
      </c>
      <c r="B20597" s="44" t="s">
        <v>2433</v>
      </c>
      <c r="C20597" s="45">
        <v>220105</v>
      </c>
      <c r="D20597" s="45" t="s">
        <v>12340</v>
      </c>
      <c r="E20597" s="45" t="s">
        <v>2686</v>
      </c>
      <c r="AF20597" s="326"/>
    </row>
    <row r="20598" spans="1:32" x14ac:dyDescent="0.25">
      <c r="A20598" s="44" t="s">
        <v>5771</v>
      </c>
      <c r="B20598" s="44" t="s">
        <v>7653</v>
      </c>
      <c r="C20598" s="45">
        <v>230302</v>
      </c>
      <c r="D20598" s="45" t="s">
        <v>12340</v>
      </c>
      <c r="E20598" s="45" t="s">
        <v>3276</v>
      </c>
      <c r="AF20598" s="326"/>
    </row>
    <row r="20599" spans="1:32" x14ac:dyDescent="0.25">
      <c r="A20599" s="44" t="s">
        <v>9819</v>
      </c>
      <c r="B20599" s="44" t="s">
        <v>15939</v>
      </c>
      <c r="C20599" s="45" t="s">
        <v>18525</v>
      </c>
      <c r="D20599" s="93" t="s">
        <v>3876</v>
      </c>
      <c r="E20599" s="359">
        <f>DATE(2029,10,13)</f>
        <v>47404</v>
      </c>
      <c r="F20599" s="93"/>
      <c r="G20599" s="93"/>
      <c r="H20599" s="93"/>
      <c r="I20599" s="99"/>
      <c r="J20599" s="99"/>
      <c r="K20599" s="99"/>
      <c r="L20599" s="99"/>
      <c r="M20599" s="99"/>
      <c r="N20599" s="99"/>
      <c r="O20599" s="99"/>
      <c r="P20599" s="99"/>
      <c r="Q20599" s="99"/>
      <c r="R20599" s="99"/>
      <c r="S20599" s="99"/>
      <c r="T20599" s="99"/>
      <c r="U20599" s="99"/>
      <c r="V20599" s="99"/>
      <c r="W20599" s="99"/>
      <c r="X20599" s="99"/>
      <c r="Y20599" s="99"/>
      <c r="Z20599" s="99"/>
      <c r="AF20599" s="326"/>
    </row>
    <row r="20600" spans="1:32" x14ac:dyDescent="0.25">
      <c r="A20600" s="44" t="s">
        <v>13863</v>
      </c>
      <c r="B20600" s="44" t="s">
        <v>3298</v>
      </c>
      <c r="C20600" s="45">
        <v>26010402</v>
      </c>
      <c r="D20600" s="45" t="s">
        <v>12340</v>
      </c>
      <c r="E20600" s="45" t="s">
        <v>18836</v>
      </c>
      <c r="AF20600" s="326"/>
    </row>
    <row r="20601" spans="1:32" x14ac:dyDescent="0.25">
      <c r="A20601" s="44" t="s">
        <v>13863</v>
      </c>
      <c r="B20601" s="44" t="s">
        <v>5639</v>
      </c>
      <c r="C20601" s="45">
        <v>26010401</v>
      </c>
      <c r="D20601" s="45" t="s">
        <v>12340</v>
      </c>
      <c r="E20601" s="45" t="s">
        <v>18836</v>
      </c>
      <c r="AF20601" s="326"/>
    </row>
    <row r="20602" spans="1:32" x14ac:dyDescent="0.25">
      <c r="A20602" s="44" t="s">
        <v>13863</v>
      </c>
      <c r="B20602" s="44" t="s">
        <v>210</v>
      </c>
      <c r="C20602" s="45">
        <v>241001</v>
      </c>
      <c r="D20602" s="45" t="s">
        <v>12340</v>
      </c>
      <c r="E20602" s="45" t="s">
        <v>5650</v>
      </c>
      <c r="AF20602" s="326"/>
    </row>
    <row r="20603" spans="1:32" x14ac:dyDescent="0.25">
      <c r="A20603" s="44" t="s">
        <v>9136</v>
      </c>
      <c r="B20603" s="44" t="s">
        <v>5447</v>
      </c>
      <c r="C20603" s="45">
        <v>250802</v>
      </c>
      <c r="D20603" s="45" t="s">
        <v>12340</v>
      </c>
      <c r="E20603" s="45" t="s">
        <v>10682</v>
      </c>
      <c r="AF20603" s="326"/>
    </row>
    <row r="20604" spans="1:32" x14ac:dyDescent="0.25">
      <c r="A20604" s="44" t="s">
        <v>9136</v>
      </c>
      <c r="B20604" s="44" t="s">
        <v>3156</v>
      </c>
      <c r="C20604" s="45">
        <v>230904</v>
      </c>
      <c r="D20604" s="45" t="s">
        <v>12340</v>
      </c>
      <c r="E20604" s="45" t="s">
        <v>8524</v>
      </c>
      <c r="AF20604" s="326"/>
    </row>
    <row r="20605" spans="1:32" x14ac:dyDescent="0.3">
      <c r="A20605" s="372" t="s">
        <v>1198</v>
      </c>
      <c r="B20605" s="372" t="s">
        <v>12354</v>
      </c>
      <c r="C20605" s="125" t="s">
        <v>12187</v>
      </c>
      <c r="D20605" s="32" t="s">
        <v>20621</v>
      </c>
      <c r="E20605" s="125" t="s">
        <v>5239</v>
      </c>
      <c r="F20605" s="125" t="s">
        <v>1236</v>
      </c>
      <c r="G20605" s="125" t="s">
        <v>1237</v>
      </c>
      <c r="AF20605" s="326"/>
    </row>
    <row r="20606" spans="1:32" x14ac:dyDescent="0.25">
      <c r="A20606" s="44" t="s">
        <v>1198</v>
      </c>
      <c r="B20606" s="44" t="s">
        <v>13127</v>
      </c>
      <c r="C20606" s="45">
        <v>13.24</v>
      </c>
      <c r="D20606" s="45" t="s">
        <v>13565</v>
      </c>
      <c r="E20606" s="46">
        <v>47299</v>
      </c>
      <c r="F20606" s="45"/>
      <c r="G20606" s="93"/>
      <c r="H20606" s="93"/>
      <c r="I20606" s="99"/>
      <c r="J20606" s="99"/>
      <c r="K20606" s="99"/>
      <c r="L20606" s="99"/>
      <c r="M20606" s="99"/>
      <c r="N20606" s="99"/>
      <c r="O20606" s="99"/>
      <c r="P20606" s="99"/>
      <c r="Q20606" s="99"/>
      <c r="R20606" s="99"/>
      <c r="S20606" s="99"/>
      <c r="T20606" s="99"/>
      <c r="U20606" s="99"/>
      <c r="V20606" s="99"/>
      <c r="W20606" s="99"/>
      <c r="X20606" s="99"/>
      <c r="Y20606" s="99"/>
      <c r="Z20606" s="99"/>
      <c r="AF20606" s="326"/>
    </row>
    <row r="20607" spans="1:32" x14ac:dyDescent="0.25">
      <c r="A20607" s="44" t="s">
        <v>17449</v>
      </c>
      <c r="B20607" s="44" t="s">
        <v>20340</v>
      </c>
      <c r="C20607" s="45" t="s">
        <v>17450</v>
      </c>
      <c r="D20607" s="32" t="s">
        <v>12570</v>
      </c>
      <c r="E20607" s="46">
        <v>46326</v>
      </c>
      <c r="AF20607" s="326"/>
    </row>
    <row r="20608" spans="1:32" x14ac:dyDescent="0.3">
      <c r="A20608" s="372" t="s">
        <v>20611</v>
      </c>
      <c r="B20608" s="372" t="s">
        <v>1213</v>
      </c>
      <c r="C20608" s="125" t="s">
        <v>20615</v>
      </c>
      <c r="D20608" s="32" t="s">
        <v>20621</v>
      </c>
      <c r="E20608" s="125" t="s">
        <v>10032</v>
      </c>
      <c r="F20608" s="125" t="s">
        <v>1237</v>
      </c>
      <c r="G20608" s="125" t="s">
        <v>1236</v>
      </c>
      <c r="AF20608" s="326"/>
    </row>
    <row r="20609" spans="1:32" x14ac:dyDescent="0.25">
      <c r="A20609" s="44" t="s">
        <v>13864</v>
      </c>
      <c r="B20609" s="44" t="s">
        <v>18840</v>
      </c>
      <c r="C20609" s="45">
        <v>260202</v>
      </c>
      <c r="D20609" s="45" t="s">
        <v>12340</v>
      </c>
      <c r="E20609" s="45" t="s">
        <v>10021</v>
      </c>
      <c r="AF20609" s="326"/>
    </row>
    <row r="20610" spans="1:32" x14ac:dyDescent="0.25">
      <c r="A20610" s="44" t="s">
        <v>13864</v>
      </c>
      <c r="B20610" s="44" t="s">
        <v>1733</v>
      </c>
      <c r="C20610" s="45">
        <v>250101</v>
      </c>
      <c r="D20610" s="45" t="s">
        <v>12340</v>
      </c>
      <c r="E20610" s="45" t="s">
        <v>13567</v>
      </c>
      <c r="AF20610" s="326"/>
    </row>
    <row r="20611" spans="1:32" x14ac:dyDescent="0.25">
      <c r="A20611" s="44" t="s">
        <v>13864</v>
      </c>
      <c r="B20611" s="44" t="s">
        <v>10018</v>
      </c>
      <c r="C20611" s="45">
        <v>240102</v>
      </c>
      <c r="D20611" s="45" t="s">
        <v>12340</v>
      </c>
      <c r="E20611" s="45" t="s">
        <v>5452</v>
      </c>
      <c r="AF20611" s="326"/>
    </row>
    <row r="20612" spans="1:32" x14ac:dyDescent="0.25">
      <c r="A20612" s="44" t="s">
        <v>2382</v>
      </c>
      <c r="B20612" s="44" t="s">
        <v>20364</v>
      </c>
      <c r="C20612" s="45" t="s">
        <v>10105</v>
      </c>
      <c r="D20612" s="32" t="s">
        <v>12570</v>
      </c>
      <c r="E20612" s="46">
        <v>46507</v>
      </c>
      <c r="AF20612" s="326"/>
    </row>
    <row r="20613" spans="1:32" x14ac:dyDescent="0.25">
      <c r="A20613" s="44" t="s">
        <v>2382</v>
      </c>
      <c r="B20613" s="44" t="s">
        <v>20398</v>
      </c>
      <c r="C20613" s="45" t="s">
        <v>14082</v>
      </c>
      <c r="D20613" s="32" t="s">
        <v>12570</v>
      </c>
      <c r="E20613" s="46">
        <v>46418</v>
      </c>
      <c r="AF20613" s="326"/>
    </row>
    <row r="20614" spans="1:32" x14ac:dyDescent="0.25">
      <c r="A20614" s="44" t="s">
        <v>10397</v>
      </c>
      <c r="B20614" s="44" t="s">
        <v>20341</v>
      </c>
      <c r="C20614" s="45" t="s">
        <v>8654</v>
      </c>
      <c r="D20614" s="32" t="s">
        <v>12570</v>
      </c>
      <c r="E20614" s="46">
        <v>46326</v>
      </c>
      <c r="AF20614" s="326"/>
    </row>
    <row r="20615" spans="1:32" x14ac:dyDescent="0.25">
      <c r="A20615" s="44" t="s">
        <v>17382</v>
      </c>
      <c r="B20615" s="44" t="s">
        <v>2433</v>
      </c>
      <c r="C20615" s="45">
        <v>220105</v>
      </c>
      <c r="D20615" s="45" t="s">
        <v>12340</v>
      </c>
      <c r="E20615" s="45" t="s">
        <v>2686</v>
      </c>
      <c r="AF20615" s="326"/>
    </row>
    <row r="20616" spans="1:32" x14ac:dyDescent="0.25">
      <c r="A20616" s="44" t="s">
        <v>8371</v>
      </c>
      <c r="B20616" s="44" t="s">
        <v>7650</v>
      </c>
      <c r="C20616" s="45">
        <v>230504</v>
      </c>
      <c r="D20616" s="45" t="s">
        <v>12340</v>
      </c>
      <c r="E20616" s="45" t="s">
        <v>7651</v>
      </c>
      <c r="AF20616" s="326"/>
    </row>
    <row r="20617" spans="1:32" x14ac:dyDescent="0.25">
      <c r="A20617" s="44" t="s">
        <v>8371</v>
      </c>
      <c r="B20617" s="44" t="s">
        <v>978</v>
      </c>
      <c r="C20617" s="45">
        <v>230703</v>
      </c>
      <c r="D20617" s="45" t="s">
        <v>12340</v>
      </c>
      <c r="E20617" s="45" t="s">
        <v>4375</v>
      </c>
      <c r="AF20617" s="326"/>
    </row>
    <row r="20618" spans="1:32" x14ac:dyDescent="0.3">
      <c r="A20618" s="372" t="s">
        <v>20253</v>
      </c>
      <c r="B20618" s="372" t="s">
        <v>2383</v>
      </c>
      <c r="C20618" s="125" t="s">
        <v>20257</v>
      </c>
      <c r="D20618" s="32" t="s">
        <v>20621</v>
      </c>
      <c r="E20618" s="125" t="s">
        <v>8976</v>
      </c>
      <c r="F20618" s="125" t="s">
        <v>1236</v>
      </c>
      <c r="G20618" s="125" t="s">
        <v>1237</v>
      </c>
      <c r="AF20618" s="326"/>
    </row>
    <row r="20619" spans="1:32" x14ac:dyDescent="0.25">
      <c r="A20619" s="44" t="s">
        <v>14345</v>
      </c>
      <c r="B20619" s="44" t="s">
        <v>1733</v>
      </c>
      <c r="C20619" s="45">
        <v>250101</v>
      </c>
      <c r="D20619" s="45" t="s">
        <v>12340</v>
      </c>
      <c r="E20619" s="45" t="s">
        <v>13567</v>
      </c>
      <c r="AF20619" s="326"/>
    </row>
    <row r="20620" spans="1:32" x14ac:dyDescent="0.25">
      <c r="A20620" s="44" t="s">
        <v>14345</v>
      </c>
      <c r="B20620" s="44" t="s">
        <v>11297</v>
      </c>
      <c r="C20620" s="45">
        <v>240501</v>
      </c>
      <c r="D20620" s="45" t="s">
        <v>12340</v>
      </c>
      <c r="E20620" s="45" t="s">
        <v>11298</v>
      </c>
      <c r="AF20620" s="326"/>
    </row>
    <row r="20621" spans="1:32" x14ac:dyDescent="0.25">
      <c r="A20621" s="44" t="s">
        <v>14345</v>
      </c>
      <c r="B20621" s="44" t="s">
        <v>5639</v>
      </c>
      <c r="C20621" s="45">
        <v>25010401</v>
      </c>
      <c r="D20621" s="45" t="s">
        <v>12340</v>
      </c>
      <c r="E20621" s="45" t="s">
        <v>13581</v>
      </c>
      <c r="AF20621" s="326"/>
    </row>
    <row r="20622" spans="1:32" x14ac:dyDescent="0.25">
      <c r="A20622" s="44" t="s">
        <v>13865</v>
      </c>
      <c r="B20622" s="44" t="s">
        <v>981</v>
      </c>
      <c r="C20622" s="45">
        <v>241202</v>
      </c>
      <c r="D20622" s="45" t="s">
        <v>12340</v>
      </c>
      <c r="E20622" s="45" t="s">
        <v>13570</v>
      </c>
      <c r="AF20622" s="326"/>
    </row>
    <row r="20623" spans="1:32" x14ac:dyDescent="0.25">
      <c r="A20623" s="44" t="s">
        <v>13865</v>
      </c>
      <c r="B20623" s="44" t="s">
        <v>5447</v>
      </c>
      <c r="C20623" s="45">
        <v>230807</v>
      </c>
      <c r="D20623" s="45" t="s">
        <v>12340</v>
      </c>
      <c r="E20623" s="45" t="s">
        <v>8966</v>
      </c>
      <c r="AF20623" s="326"/>
    </row>
    <row r="20624" spans="1:32" x14ac:dyDescent="0.25">
      <c r="A20624" s="44" t="s">
        <v>13865</v>
      </c>
      <c r="B20624" s="44" t="s">
        <v>967</v>
      </c>
      <c r="C20624" s="45">
        <v>230601</v>
      </c>
      <c r="D20624" s="45" t="s">
        <v>12340</v>
      </c>
      <c r="E20624" s="45" t="s">
        <v>8383</v>
      </c>
      <c r="AF20624" s="326"/>
    </row>
    <row r="20625" spans="1:32" x14ac:dyDescent="0.25">
      <c r="A20625" s="44" t="s">
        <v>17383</v>
      </c>
      <c r="B20625" s="44" t="s">
        <v>967</v>
      </c>
      <c r="C20625" s="45">
        <v>250601</v>
      </c>
      <c r="D20625" s="45" t="s">
        <v>12340</v>
      </c>
      <c r="E20625" s="45" t="s">
        <v>16905</v>
      </c>
      <c r="AF20625" s="326"/>
    </row>
    <row r="20626" spans="1:32" x14ac:dyDescent="0.3">
      <c r="A20626" s="372" t="s">
        <v>20254</v>
      </c>
      <c r="B20626" s="372" t="s">
        <v>2383</v>
      </c>
      <c r="C20626" s="125" t="s">
        <v>20257</v>
      </c>
      <c r="D20626" s="32" t="s">
        <v>20621</v>
      </c>
      <c r="E20626" s="125" t="s">
        <v>8976</v>
      </c>
      <c r="F20626" s="125" t="s">
        <v>1236</v>
      </c>
      <c r="G20626" s="125" t="s">
        <v>1237</v>
      </c>
      <c r="AF20626" s="326"/>
    </row>
    <row r="20627" spans="1:32" x14ac:dyDescent="0.25">
      <c r="A20627" s="44" t="s">
        <v>15052</v>
      </c>
      <c r="B20627" s="44" t="s">
        <v>16498</v>
      </c>
      <c r="C20627" s="45" t="s">
        <v>15053</v>
      </c>
      <c r="D20627" s="93" t="s">
        <v>3876</v>
      </c>
      <c r="E20627" s="359">
        <f>DATE(2029,4,23)</f>
        <v>47231</v>
      </c>
      <c r="F20627" s="93"/>
      <c r="G20627" s="93"/>
      <c r="H20627" s="93"/>
      <c r="I20627" s="99"/>
      <c r="J20627" s="99"/>
      <c r="K20627" s="99"/>
      <c r="L20627" s="99"/>
      <c r="M20627" s="99"/>
      <c r="N20627" s="99"/>
      <c r="O20627" s="99"/>
      <c r="P20627" s="99"/>
      <c r="Q20627" s="99"/>
      <c r="R20627" s="99"/>
      <c r="S20627" s="99"/>
      <c r="T20627" s="99"/>
      <c r="U20627" s="99"/>
      <c r="V20627" s="99"/>
      <c r="W20627" s="99"/>
      <c r="X20627" s="99"/>
      <c r="Y20627" s="99"/>
      <c r="Z20627" s="99"/>
      <c r="AF20627" s="326"/>
    </row>
    <row r="20628" spans="1:32" x14ac:dyDescent="0.25">
      <c r="A20628" s="44" t="s">
        <v>10385</v>
      </c>
      <c r="B20628" s="92" t="s">
        <v>10390</v>
      </c>
      <c r="C20628" s="371" t="s">
        <v>10122</v>
      </c>
      <c r="D20628" s="146" t="s">
        <v>10389</v>
      </c>
      <c r="E20628" s="107">
        <v>45838</v>
      </c>
      <c r="F20628" s="93"/>
      <c r="G20628" s="93"/>
      <c r="H20628" s="93"/>
      <c r="I20628" s="99"/>
      <c r="J20628" s="99"/>
      <c r="K20628" s="99"/>
      <c r="L20628" s="44"/>
      <c r="M20628" s="99"/>
      <c r="N20628" s="99"/>
      <c r="O20628" s="99"/>
      <c r="P20628" s="99"/>
      <c r="Q20628" s="99"/>
      <c r="R20628" s="99"/>
      <c r="S20628" s="99"/>
      <c r="T20628" s="99"/>
      <c r="U20628" s="99"/>
      <c r="V20628" s="99"/>
      <c r="W20628" s="99"/>
      <c r="X20628" s="99"/>
      <c r="Y20628" s="99"/>
      <c r="Z20628" s="99"/>
      <c r="AF20628" s="326"/>
    </row>
    <row r="20629" spans="1:32" x14ac:dyDescent="0.25">
      <c r="A20629" s="44" t="s">
        <v>2559</v>
      </c>
      <c r="B20629" s="44" t="s">
        <v>3298</v>
      </c>
      <c r="C20629" s="45">
        <v>26010402</v>
      </c>
      <c r="D20629" s="45" t="s">
        <v>12340</v>
      </c>
      <c r="E20629" s="45" t="s">
        <v>18836</v>
      </c>
      <c r="AF20629" s="326"/>
    </row>
    <row r="20630" spans="1:32" x14ac:dyDescent="0.3">
      <c r="A20630" s="372" t="s">
        <v>8788</v>
      </c>
      <c r="B20630" s="372" t="s">
        <v>8697</v>
      </c>
      <c r="C20630" s="125" t="s">
        <v>8698</v>
      </c>
      <c r="D20630" s="32" t="s">
        <v>20621</v>
      </c>
      <c r="E20630" s="125" t="s">
        <v>8524</v>
      </c>
      <c r="F20630" s="125" t="s">
        <v>1236</v>
      </c>
      <c r="G20630" s="125" t="s">
        <v>1237</v>
      </c>
      <c r="AF20630" s="326"/>
    </row>
    <row r="20631" spans="1:32" x14ac:dyDescent="0.25">
      <c r="A20631" s="44" t="s">
        <v>13563</v>
      </c>
      <c r="B20631" s="44" t="s">
        <v>13118</v>
      </c>
      <c r="C20631" s="45">
        <v>21.24</v>
      </c>
      <c r="D20631" s="45" t="s">
        <v>13565</v>
      </c>
      <c r="E20631" s="46">
        <v>47299</v>
      </c>
      <c r="F20631" s="45"/>
      <c r="G20631" s="93"/>
      <c r="H20631" s="93"/>
      <c r="I20631" s="99"/>
      <c r="J20631" s="99"/>
      <c r="K20631" s="99"/>
      <c r="L20631" s="99"/>
      <c r="M20631" s="99"/>
      <c r="N20631" s="99"/>
      <c r="O20631" s="99"/>
      <c r="P20631" s="99"/>
      <c r="Q20631" s="99"/>
      <c r="R20631" s="99"/>
      <c r="S20631" s="99"/>
      <c r="T20631" s="99"/>
      <c r="U20631" s="99"/>
      <c r="V20631" s="99"/>
      <c r="W20631" s="99"/>
      <c r="X20631" s="99"/>
      <c r="Y20631" s="99"/>
      <c r="Z20631" s="99"/>
      <c r="AF20631" s="326"/>
    </row>
    <row r="20632" spans="1:32" x14ac:dyDescent="0.25">
      <c r="A20632" s="44" t="s">
        <v>13563</v>
      </c>
      <c r="B20632" s="44" t="s">
        <v>13111</v>
      </c>
      <c r="C20632" s="45">
        <v>33.24</v>
      </c>
      <c r="D20632" s="45" t="s">
        <v>13565</v>
      </c>
      <c r="E20632" s="46">
        <v>47299</v>
      </c>
      <c r="F20632" s="45"/>
      <c r="G20632" s="93"/>
      <c r="H20632" s="93"/>
      <c r="I20632" s="99"/>
      <c r="J20632" s="99"/>
      <c r="K20632" s="99"/>
      <c r="L20632" s="99"/>
      <c r="M20632" s="99"/>
      <c r="N20632" s="99"/>
      <c r="O20632" s="99"/>
      <c r="P20632" s="99"/>
      <c r="Q20632" s="99"/>
      <c r="R20632" s="99"/>
      <c r="S20632" s="99"/>
      <c r="T20632" s="99"/>
      <c r="U20632" s="99"/>
      <c r="V20632" s="99"/>
      <c r="W20632" s="99"/>
      <c r="X20632" s="99"/>
      <c r="Y20632" s="99"/>
      <c r="Z20632" s="99"/>
      <c r="AF20632" s="326"/>
    </row>
    <row r="20633" spans="1:32" x14ac:dyDescent="0.25">
      <c r="A20633" s="44" t="s">
        <v>13564</v>
      </c>
      <c r="B20633" s="44" t="s">
        <v>13119</v>
      </c>
      <c r="C20633" s="45">
        <v>22.24</v>
      </c>
      <c r="D20633" s="45" t="s">
        <v>13565</v>
      </c>
      <c r="E20633" s="46">
        <v>47299</v>
      </c>
      <c r="F20633" s="45"/>
      <c r="G20633" s="93"/>
      <c r="H20633" s="93"/>
      <c r="I20633" s="99"/>
      <c r="J20633" s="99"/>
      <c r="K20633" s="99"/>
      <c r="L20633" s="99"/>
      <c r="M20633" s="99"/>
      <c r="N20633" s="99"/>
      <c r="O20633" s="99"/>
      <c r="P20633" s="99"/>
      <c r="Q20633" s="99"/>
      <c r="R20633" s="99"/>
      <c r="S20633" s="99"/>
      <c r="T20633" s="99"/>
      <c r="U20633" s="99"/>
      <c r="V20633" s="99"/>
      <c r="W20633" s="99"/>
      <c r="X20633" s="99"/>
      <c r="Y20633" s="99"/>
      <c r="Z20633" s="99"/>
      <c r="AF20633" s="326"/>
    </row>
    <row r="20634" spans="1:32" x14ac:dyDescent="0.25">
      <c r="A20634" s="44" t="s">
        <v>8051</v>
      </c>
      <c r="B20634" s="44" t="s">
        <v>10690</v>
      </c>
      <c r="C20634" s="45" t="s">
        <v>10691</v>
      </c>
      <c r="D20634" s="45" t="s">
        <v>12177</v>
      </c>
      <c r="E20634" s="45" t="s">
        <v>2686</v>
      </c>
      <c r="F20634" s="93"/>
      <c r="G20634" s="93"/>
      <c r="H20634" s="93"/>
      <c r="I20634" s="99"/>
      <c r="J20634" s="99"/>
      <c r="K20634" s="99"/>
      <c r="L20634" s="99"/>
      <c r="M20634" s="99"/>
      <c r="N20634" s="99"/>
      <c r="O20634" s="99"/>
      <c r="P20634" s="99"/>
      <c r="Q20634" s="99"/>
      <c r="R20634" s="99"/>
      <c r="S20634" s="99"/>
      <c r="T20634" s="99"/>
      <c r="U20634" s="99"/>
      <c r="V20634" s="99"/>
      <c r="W20634" s="99"/>
      <c r="X20634" s="99"/>
      <c r="Y20634" s="99"/>
      <c r="Z20634" s="99"/>
      <c r="AF20634" s="326"/>
    </row>
    <row r="20635" spans="1:32" x14ac:dyDescent="0.25">
      <c r="A20635" s="44" t="s">
        <v>8051</v>
      </c>
      <c r="B20635" s="44" t="s">
        <v>10690</v>
      </c>
      <c r="C20635" s="45" t="s">
        <v>10691</v>
      </c>
      <c r="D20635" s="93" t="s">
        <v>18817</v>
      </c>
      <c r="E20635" s="45" t="s">
        <v>2686</v>
      </c>
      <c r="F20635" s="379"/>
      <c r="G20635" s="379"/>
      <c r="H20635" s="379"/>
      <c r="I20635" s="380"/>
      <c r="J20635" s="380"/>
      <c r="K20635" s="380"/>
      <c r="L20635" s="380"/>
      <c r="M20635" s="380"/>
      <c r="N20635" s="380"/>
      <c r="O20635" s="380"/>
      <c r="P20635" s="380"/>
      <c r="Q20635" s="380"/>
      <c r="R20635" s="380"/>
      <c r="S20635" s="380"/>
      <c r="T20635" s="380"/>
      <c r="U20635" s="380"/>
      <c r="V20635" s="380"/>
      <c r="W20635" s="380"/>
      <c r="X20635" s="380"/>
      <c r="Y20635" s="380"/>
      <c r="Z20635" s="380"/>
      <c r="AA20635" s="380"/>
      <c r="AF20635" s="326"/>
    </row>
    <row r="20636" spans="1:32" x14ac:dyDescent="0.25">
      <c r="A20636" s="44" t="s">
        <v>8051</v>
      </c>
      <c r="B20636" s="44" t="s">
        <v>331</v>
      </c>
      <c r="C20636" s="45">
        <v>152609</v>
      </c>
      <c r="D20636" s="45" t="s">
        <v>10697</v>
      </c>
      <c r="E20636" s="46">
        <v>47269</v>
      </c>
      <c r="F20636" s="93"/>
      <c r="G20636" s="93"/>
      <c r="H20636" s="93"/>
      <c r="I20636" s="99"/>
      <c r="J20636" s="99"/>
      <c r="K20636" s="99"/>
      <c r="L20636" s="44"/>
      <c r="M20636" s="99"/>
      <c r="N20636" s="99"/>
      <c r="O20636" s="99"/>
      <c r="P20636" s="99"/>
      <c r="Q20636" s="99"/>
      <c r="R20636" s="99"/>
      <c r="S20636" s="99"/>
      <c r="T20636" s="99"/>
      <c r="U20636" s="99"/>
      <c r="V20636" s="99"/>
      <c r="W20636" s="99"/>
      <c r="X20636" s="99"/>
      <c r="Y20636" s="99"/>
      <c r="Z20636" s="99"/>
      <c r="AF20636" s="326"/>
    </row>
    <row r="20637" spans="1:32" x14ac:dyDescent="0.25">
      <c r="A20637" s="44" t="s">
        <v>8051</v>
      </c>
      <c r="B20637" s="44" t="s">
        <v>10690</v>
      </c>
      <c r="C20637" s="45" t="s">
        <v>10691</v>
      </c>
      <c r="D20637" s="45" t="s">
        <v>10697</v>
      </c>
      <c r="E20637" s="45" t="s">
        <v>2686</v>
      </c>
      <c r="F20637" s="93"/>
      <c r="G20637" s="93"/>
      <c r="H20637" s="93"/>
      <c r="I20637" s="99"/>
      <c r="J20637" s="99"/>
      <c r="K20637" s="99"/>
      <c r="L20637" s="44"/>
      <c r="M20637" s="99"/>
      <c r="N20637" s="99"/>
      <c r="O20637" s="99"/>
      <c r="P20637" s="99"/>
      <c r="Q20637" s="99"/>
      <c r="R20637" s="99"/>
      <c r="S20637" s="99"/>
      <c r="T20637" s="99"/>
      <c r="U20637" s="99"/>
      <c r="V20637" s="99"/>
      <c r="W20637" s="99"/>
      <c r="X20637" s="99"/>
      <c r="Y20637" s="99"/>
      <c r="Z20637" s="99"/>
      <c r="AF20637" s="326"/>
    </row>
    <row r="20638" spans="1:32" x14ac:dyDescent="0.25">
      <c r="A20638" s="44" t="s">
        <v>5772</v>
      </c>
      <c r="B20638" s="44" t="s">
        <v>2433</v>
      </c>
      <c r="C20638" s="45">
        <v>230105</v>
      </c>
      <c r="D20638" s="45" t="s">
        <v>12340</v>
      </c>
      <c r="E20638" s="45" t="s">
        <v>5580</v>
      </c>
      <c r="AF20638" s="326"/>
    </row>
    <row r="20639" spans="1:32" x14ac:dyDescent="0.25">
      <c r="A20639" s="44" t="s">
        <v>5773</v>
      </c>
      <c r="B20639" s="44" t="s">
        <v>5460</v>
      </c>
      <c r="C20639" s="45">
        <v>251003</v>
      </c>
      <c r="D20639" s="45" t="s">
        <v>12340</v>
      </c>
      <c r="E20639" s="45" t="s">
        <v>12119</v>
      </c>
      <c r="AF20639" s="326"/>
    </row>
    <row r="20640" spans="1:32" x14ac:dyDescent="0.25">
      <c r="A20640" s="44" t="s">
        <v>20042</v>
      </c>
      <c r="B20640" s="44" t="s">
        <v>2433</v>
      </c>
      <c r="C20640" s="45">
        <v>230105</v>
      </c>
      <c r="D20640" s="45" t="s">
        <v>12340</v>
      </c>
      <c r="E20640" s="45" t="s">
        <v>5580</v>
      </c>
      <c r="AF20640" s="326"/>
    </row>
    <row r="20641" spans="1:32" x14ac:dyDescent="0.25">
      <c r="A20641" s="44" t="s">
        <v>14346</v>
      </c>
      <c r="B20641" s="44" t="s">
        <v>18865</v>
      </c>
      <c r="C20641" s="45">
        <v>25020101</v>
      </c>
      <c r="D20641" s="45" t="s">
        <v>12340</v>
      </c>
      <c r="E20641" s="45" t="s">
        <v>10021</v>
      </c>
      <c r="AF20641" s="326"/>
    </row>
    <row r="20642" spans="1:32" x14ac:dyDescent="0.25">
      <c r="A20642" s="44" t="s">
        <v>14346</v>
      </c>
      <c r="B20642" s="44" t="s">
        <v>5639</v>
      </c>
      <c r="C20642" s="45">
        <v>26010401</v>
      </c>
      <c r="D20642" s="45" t="s">
        <v>12340</v>
      </c>
      <c r="E20642" s="45" t="s">
        <v>18836</v>
      </c>
      <c r="AF20642" s="326"/>
    </row>
    <row r="20643" spans="1:32" x14ac:dyDescent="0.25">
      <c r="A20643" s="44" t="s">
        <v>14346</v>
      </c>
      <c r="B20643" s="44" t="s">
        <v>3298</v>
      </c>
      <c r="C20643" s="45">
        <v>26010402</v>
      </c>
      <c r="D20643" s="45" t="s">
        <v>12340</v>
      </c>
      <c r="E20643" s="45" t="s">
        <v>18836</v>
      </c>
      <c r="AF20643" s="326"/>
    </row>
    <row r="20644" spans="1:32" x14ac:dyDescent="0.25">
      <c r="A20644" s="44" t="s">
        <v>5774</v>
      </c>
      <c r="B20644" s="44" t="s">
        <v>8036</v>
      </c>
      <c r="C20644" s="45" t="s">
        <v>7299</v>
      </c>
      <c r="D20644" s="45" t="s">
        <v>12177</v>
      </c>
      <c r="E20644" s="45" t="s">
        <v>5072</v>
      </c>
      <c r="F20644" s="93"/>
      <c r="G20644" s="93"/>
      <c r="H20644" s="93"/>
      <c r="I20644" s="99"/>
      <c r="J20644" s="99"/>
      <c r="K20644" s="99"/>
      <c r="L20644" s="99"/>
      <c r="M20644" s="99"/>
      <c r="N20644" s="99"/>
      <c r="O20644" s="99"/>
      <c r="P20644" s="99"/>
      <c r="Q20644" s="99"/>
      <c r="R20644" s="99"/>
      <c r="S20644" s="99"/>
      <c r="T20644" s="99"/>
      <c r="U20644" s="99"/>
      <c r="V20644" s="99"/>
      <c r="W20644" s="99"/>
      <c r="X20644" s="99"/>
      <c r="Y20644" s="99"/>
      <c r="Z20644" s="99"/>
      <c r="AF20644" s="326"/>
    </row>
    <row r="20645" spans="1:32" x14ac:dyDescent="0.25">
      <c r="A20645" s="44" t="s">
        <v>5774</v>
      </c>
      <c r="B20645" s="44" t="s">
        <v>8036</v>
      </c>
      <c r="C20645" s="45" t="s">
        <v>7299</v>
      </c>
      <c r="D20645" s="93" t="s">
        <v>18817</v>
      </c>
      <c r="E20645" s="45" t="s">
        <v>8524</v>
      </c>
      <c r="F20645" s="379"/>
      <c r="G20645" s="379"/>
      <c r="H20645" s="379"/>
      <c r="I20645" s="380"/>
      <c r="J20645" s="380"/>
      <c r="K20645" s="380"/>
      <c r="L20645" s="380"/>
      <c r="M20645" s="380"/>
      <c r="N20645" s="380"/>
      <c r="O20645" s="380"/>
      <c r="P20645" s="380"/>
      <c r="Q20645" s="380"/>
      <c r="R20645" s="380"/>
      <c r="S20645" s="380"/>
      <c r="T20645" s="380"/>
      <c r="U20645" s="380"/>
      <c r="V20645" s="380"/>
      <c r="W20645" s="380"/>
      <c r="X20645" s="380"/>
      <c r="Y20645" s="380"/>
      <c r="Z20645" s="380"/>
      <c r="AA20645" s="380"/>
      <c r="AF20645" s="326"/>
    </row>
    <row r="20646" spans="1:32" x14ac:dyDescent="0.25">
      <c r="A20646" s="44" t="s">
        <v>5774</v>
      </c>
      <c r="B20646" s="44" t="s">
        <v>1733</v>
      </c>
      <c r="C20646" s="45">
        <v>250101</v>
      </c>
      <c r="D20646" s="45" t="s">
        <v>12340</v>
      </c>
      <c r="E20646" s="45" t="s">
        <v>13567</v>
      </c>
      <c r="AF20646" s="326"/>
    </row>
    <row r="20647" spans="1:32" x14ac:dyDescent="0.25">
      <c r="A20647" s="44" t="s">
        <v>5774</v>
      </c>
      <c r="B20647" s="44" t="s">
        <v>2433</v>
      </c>
      <c r="C20647" s="45">
        <v>250106</v>
      </c>
      <c r="D20647" s="45" t="s">
        <v>12340</v>
      </c>
      <c r="E20647" s="45" t="s">
        <v>12896</v>
      </c>
      <c r="AF20647" s="326"/>
    </row>
    <row r="20648" spans="1:32" x14ac:dyDescent="0.25">
      <c r="A20648" s="44" t="s">
        <v>5774</v>
      </c>
      <c r="B20648" s="44" t="s">
        <v>8036</v>
      </c>
      <c r="C20648" s="45" t="s">
        <v>7299</v>
      </c>
      <c r="D20648" s="45" t="s">
        <v>10697</v>
      </c>
      <c r="E20648" s="45" t="s">
        <v>5072</v>
      </c>
      <c r="F20648" s="93"/>
      <c r="G20648" s="93"/>
      <c r="H20648" s="93"/>
      <c r="I20648" s="99"/>
      <c r="J20648" s="99"/>
      <c r="K20648" s="99"/>
      <c r="L20648" s="44"/>
      <c r="M20648" s="99"/>
      <c r="N20648" s="99"/>
      <c r="O20648" s="99"/>
      <c r="P20648" s="99"/>
      <c r="Q20648" s="99"/>
      <c r="R20648" s="99"/>
      <c r="S20648" s="99"/>
      <c r="T20648" s="99"/>
      <c r="U20648" s="99"/>
      <c r="V20648" s="99"/>
      <c r="W20648" s="99"/>
      <c r="X20648" s="99"/>
      <c r="Y20648" s="99"/>
      <c r="Z20648" s="99"/>
      <c r="AF20648" s="326"/>
    </row>
    <row r="20649" spans="1:32" x14ac:dyDescent="0.25">
      <c r="A20649" s="44" t="s">
        <v>17384</v>
      </c>
      <c r="B20649" s="44" t="s">
        <v>11331</v>
      </c>
      <c r="C20649" s="45">
        <v>24050301</v>
      </c>
      <c r="D20649" s="45" t="s">
        <v>12340</v>
      </c>
      <c r="E20649" s="45" t="s">
        <v>5468</v>
      </c>
      <c r="AF20649" s="326"/>
    </row>
    <row r="20650" spans="1:32" x14ac:dyDescent="0.25">
      <c r="A20650" s="44" t="s">
        <v>17384</v>
      </c>
      <c r="B20650" s="44" t="s">
        <v>18874</v>
      </c>
      <c r="C20650" s="45">
        <v>24060301</v>
      </c>
      <c r="D20650" s="45" t="s">
        <v>12340</v>
      </c>
      <c r="E20650" s="45" t="s">
        <v>5235</v>
      </c>
      <c r="AF20650" s="326"/>
    </row>
    <row r="20651" spans="1:32" x14ac:dyDescent="0.25">
      <c r="A20651" s="44" t="s">
        <v>17384</v>
      </c>
      <c r="B20651" s="44" t="s">
        <v>12232</v>
      </c>
      <c r="C20651" s="45">
        <v>240801</v>
      </c>
      <c r="D20651" s="45" t="s">
        <v>12340</v>
      </c>
      <c r="E20651" s="45" t="s">
        <v>5239</v>
      </c>
      <c r="AF20651" s="326"/>
    </row>
    <row r="20652" spans="1:32" x14ac:dyDescent="0.25">
      <c r="A20652" s="44" t="s">
        <v>17384</v>
      </c>
      <c r="B20652" s="44" t="s">
        <v>18840</v>
      </c>
      <c r="C20652" s="45">
        <v>260202</v>
      </c>
      <c r="D20652" s="45" t="s">
        <v>12340</v>
      </c>
      <c r="E20652" s="45" t="s">
        <v>10021</v>
      </c>
      <c r="AF20652" s="326"/>
    </row>
    <row r="20653" spans="1:32" x14ac:dyDescent="0.25">
      <c r="A20653" s="44" t="s">
        <v>17384</v>
      </c>
      <c r="B20653" s="44" t="s">
        <v>986</v>
      </c>
      <c r="C20653" s="45">
        <v>240303</v>
      </c>
      <c r="D20653" s="45" t="s">
        <v>12340</v>
      </c>
      <c r="E20653" s="45" t="s">
        <v>2686</v>
      </c>
      <c r="AF20653" s="326"/>
    </row>
    <row r="20654" spans="1:32" x14ac:dyDescent="0.25">
      <c r="A20654" s="44" t="s">
        <v>17384</v>
      </c>
      <c r="B20654" s="44" t="s">
        <v>11299</v>
      </c>
      <c r="C20654" s="45">
        <v>24020301</v>
      </c>
      <c r="D20654" s="45" t="s">
        <v>12340</v>
      </c>
      <c r="E20654" s="45" t="s">
        <v>5444</v>
      </c>
      <c r="AF20654" s="326"/>
    </row>
    <row r="20655" spans="1:32" x14ac:dyDescent="0.25">
      <c r="A20655" s="44" t="s">
        <v>17384</v>
      </c>
      <c r="B20655" s="44" t="s">
        <v>3157</v>
      </c>
      <c r="C20655" s="45">
        <v>230305</v>
      </c>
      <c r="D20655" s="45" t="s">
        <v>12340</v>
      </c>
      <c r="E20655" s="45" t="s">
        <v>3276</v>
      </c>
      <c r="AF20655" s="326"/>
    </row>
    <row r="20656" spans="1:32" x14ac:dyDescent="0.25">
      <c r="A20656" s="44" t="s">
        <v>17384</v>
      </c>
      <c r="B20656" s="44" t="s">
        <v>2433</v>
      </c>
      <c r="C20656" s="45">
        <v>230105</v>
      </c>
      <c r="D20656" s="45" t="s">
        <v>12340</v>
      </c>
      <c r="E20656" s="45" t="s">
        <v>5580</v>
      </c>
      <c r="AF20656" s="326"/>
    </row>
    <row r="20657" spans="1:32" x14ac:dyDescent="0.25">
      <c r="A20657" s="44" t="s">
        <v>17384</v>
      </c>
      <c r="B20657" s="44" t="s">
        <v>5639</v>
      </c>
      <c r="C20657" s="45">
        <v>23010401</v>
      </c>
      <c r="D20657" s="45" t="s">
        <v>12340</v>
      </c>
      <c r="E20657" s="45" t="s">
        <v>5640</v>
      </c>
      <c r="AF20657" s="326"/>
    </row>
    <row r="20658" spans="1:32" x14ac:dyDescent="0.25">
      <c r="A20658" s="44" t="s">
        <v>9820</v>
      </c>
      <c r="B20658" s="44" t="s">
        <v>16499</v>
      </c>
      <c r="C20658" s="45" t="s">
        <v>16500</v>
      </c>
      <c r="D20658" s="93" t="s">
        <v>3876</v>
      </c>
      <c r="E20658" s="359">
        <f>DATE(2029,7,24)</f>
        <v>47323</v>
      </c>
      <c r="F20658" s="93"/>
      <c r="G20658" s="93"/>
      <c r="H20658" s="93"/>
      <c r="I20658" s="99"/>
      <c r="J20658" s="99"/>
      <c r="K20658" s="99"/>
      <c r="L20658" s="99"/>
      <c r="M20658" s="99"/>
      <c r="N20658" s="99"/>
      <c r="O20658" s="99"/>
      <c r="P20658" s="99"/>
      <c r="Q20658" s="99"/>
      <c r="R20658" s="99"/>
      <c r="S20658" s="99"/>
      <c r="T20658" s="99"/>
      <c r="U20658" s="99"/>
      <c r="V20658" s="99"/>
      <c r="W20658" s="99"/>
      <c r="X20658" s="99"/>
      <c r="Y20658" s="99"/>
      <c r="Z20658" s="99"/>
      <c r="AF20658" s="326"/>
    </row>
    <row r="20659" spans="1:32" x14ac:dyDescent="0.3">
      <c r="A20659" s="372" t="s">
        <v>16871</v>
      </c>
      <c r="B20659" s="372" t="s">
        <v>1211</v>
      </c>
      <c r="C20659" s="125" t="s">
        <v>16878</v>
      </c>
      <c r="D20659" s="32" t="s">
        <v>20621</v>
      </c>
      <c r="E20659" s="125" t="s">
        <v>10638</v>
      </c>
      <c r="F20659" s="125" t="s">
        <v>1236</v>
      </c>
      <c r="G20659" s="125" t="s">
        <v>1237</v>
      </c>
      <c r="AF20659" s="326"/>
    </row>
    <row r="20660" spans="1:32" x14ac:dyDescent="0.25">
      <c r="A20660" s="44" t="s">
        <v>13866</v>
      </c>
      <c r="B20660" s="44" t="s">
        <v>18828</v>
      </c>
      <c r="C20660" s="45">
        <v>25010501</v>
      </c>
      <c r="D20660" s="45" t="s">
        <v>12340</v>
      </c>
      <c r="E20660" s="45" t="s">
        <v>13567</v>
      </c>
      <c r="AF20660" s="326"/>
    </row>
    <row r="20661" spans="1:32" x14ac:dyDescent="0.3">
      <c r="A20661" s="372" t="s">
        <v>10386</v>
      </c>
      <c r="B20661" s="372" t="s">
        <v>4057</v>
      </c>
      <c r="C20661" s="125" t="s">
        <v>11933</v>
      </c>
      <c r="D20661" s="32" t="s">
        <v>20621</v>
      </c>
      <c r="E20661" s="125" t="s">
        <v>5311</v>
      </c>
      <c r="F20661" s="125" t="s">
        <v>1236</v>
      </c>
      <c r="G20661" s="125" t="s">
        <v>1237</v>
      </c>
      <c r="AF20661" s="326"/>
    </row>
    <row r="20662" spans="1:32" x14ac:dyDescent="0.3">
      <c r="A20662" s="372" t="s">
        <v>10386</v>
      </c>
      <c r="B20662" s="372" t="s">
        <v>5065</v>
      </c>
      <c r="C20662" s="125" t="s">
        <v>17481</v>
      </c>
      <c r="D20662" s="32" t="s">
        <v>20621</v>
      </c>
      <c r="E20662" s="125" t="s">
        <v>5246</v>
      </c>
      <c r="F20662" s="125" t="s">
        <v>1236</v>
      </c>
      <c r="G20662" s="125" t="s">
        <v>1237</v>
      </c>
      <c r="AF20662" s="326"/>
    </row>
    <row r="20663" spans="1:32" x14ac:dyDescent="0.3">
      <c r="A20663" s="372" t="s">
        <v>10386</v>
      </c>
      <c r="B20663" s="372" t="s">
        <v>7465</v>
      </c>
      <c r="C20663" s="125" t="s">
        <v>20614</v>
      </c>
      <c r="D20663" s="32" t="s">
        <v>20621</v>
      </c>
      <c r="E20663" s="125" t="s">
        <v>10032</v>
      </c>
      <c r="F20663" s="125" t="s">
        <v>1236</v>
      </c>
      <c r="G20663" s="125" t="s">
        <v>1237</v>
      </c>
      <c r="AF20663" s="326"/>
    </row>
    <row r="20664" spans="1:32" x14ac:dyDescent="0.25">
      <c r="A20664" s="44" t="s">
        <v>15238</v>
      </c>
      <c r="B20664" s="92" t="s">
        <v>10390</v>
      </c>
      <c r="C20664" s="45" t="s">
        <v>10120</v>
      </c>
      <c r="D20664" s="93" t="s">
        <v>10389</v>
      </c>
      <c r="E20664" s="94">
        <v>46568</v>
      </c>
      <c r="F20664" s="93"/>
      <c r="G20664" s="93"/>
      <c r="H20664" s="93"/>
      <c r="I20664" s="99"/>
      <c r="J20664" s="99"/>
      <c r="K20664" s="99"/>
      <c r="L20664" s="44"/>
      <c r="M20664" s="99"/>
      <c r="N20664" s="99"/>
      <c r="O20664" s="99"/>
      <c r="P20664" s="99"/>
      <c r="Q20664" s="99"/>
      <c r="R20664" s="99"/>
      <c r="S20664" s="99"/>
      <c r="T20664" s="99"/>
      <c r="U20664" s="99"/>
      <c r="V20664" s="99"/>
      <c r="W20664" s="99"/>
      <c r="X20664" s="99"/>
      <c r="Y20664" s="99"/>
      <c r="Z20664" s="99"/>
      <c r="AF20664" s="326"/>
    </row>
    <row r="20665" spans="1:32" x14ac:dyDescent="0.25">
      <c r="A20665" s="44" t="s">
        <v>15862</v>
      </c>
      <c r="B20665" s="44" t="s">
        <v>4105</v>
      </c>
      <c r="C20665" s="45" t="s">
        <v>15863</v>
      </c>
      <c r="D20665" s="46" t="s">
        <v>13037</v>
      </c>
      <c r="E20665" s="46">
        <v>46218</v>
      </c>
      <c r="AF20665" s="326"/>
    </row>
    <row r="20666" spans="1:32" x14ac:dyDescent="0.25">
      <c r="A20666" s="44" t="s">
        <v>17800</v>
      </c>
      <c r="B20666" s="44" t="s">
        <v>17690</v>
      </c>
      <c r="C20666" s="45" t="s">
        <v>17801</v>
      </c>
      <c r="D20666" s="46" t="s">
        <v>13037</v>
      </c>
      <c r="E20666" s="46">
        <v>46274</v>
      </c>
      <c r="AF20666" s="326"/>
    </row>
    <row r="20667" spans="1:32" x14ac:dyDescent="0.3">
      <c r="A20667" s="372" t="s">
        <v>16872</v>
      </c>
      <c r="B20667" s="372" t="s">
        <v>5070</v>
      </c>
      <c r="C20667" s="125" t="s">
        <v>16881</v>
      </c>
      <c r="D20667" s="32" t="s">
        <v>20621</v>
      </c>
      <c r="E20667" s="125" t="s">
        <v>10638</v>
      </c>
      <c r="F20667" s="125" t="s">
        <v>1237</v>
      </c>
      <c r="G20667" s="125" t="s">
        <v>1237</v>
      </c>
      <c r="AF20667" s="326"/>
    </row>
    <row r="20668" spans="1:32" x14ac:dyDescent="0.25">
      <c r="A20668" s="44" t="s">
        <v>14347</v>
      </c>
      <c r="B20668" s="44" t="s">
        <v>3298</v>
      </c>
      <c r="C20668" s="45">
        <v>26010402</v>
      </c>
      <c r="D20668" s="45" t="s">
        <v>12340</v>
      </c>
      <c r="E20668" s="45" t="s">
        <v>18836</v>
      </c>
      <c r="AF20668" s="326"/>
    </row>
    <row r="20669" spans="1:32" x14ac:dyDescent="0.25">
      <c r="A20669" s="44" t="s">
        <v>964</v>
      </c>
      <c r="B20669" s="44" t="s">
        <v>7119</v>
      </c>
      <c r="C20669" s="45">
        <v>26020102</v>
      </c>
      <c r="D20669" s="45" t="s">
        <v>12340</v>
      </c>
      <c r="E20669" s="45" t="s">
        <v>10021</v>
      </c>
      <c r="AF20669" s="326"/>
    </row>
    <row r="20670" spans="1:32" x14ac:dyDescent="0.25">
      <c r="A20670" s="44" t="s">
        <v>964</v>
      </c>
      <c r="B20670" s="44" t="s">
        <v>18842</v>
      </c>
      <c r="C20670" s="45">
        <v>26020101</v>
      </c>
      <c r="D20670" s="45" t="s">
        <v>12340</v>
      </c>
      <c r="E20670" s="45" t="s">
        <v>10021</v>
      </c>
      <c r="AF20670" s="326"/>
    </row>
    <row r="20671" spans="1:32" x14ac:dyDescent="0.25">
      <c r="A20671" s="44" t="s">
        <v>964</v>
      </c>
      <c r="B20671" s="44" t="s">
        <v>12966</v>
      </c>
      <c r="C20671" s="45">
        <v>24090701</v>
      </c>
      <c r="D20671" s="45" t="s">
        <v>12340</v>
      </c>
      <c r="E20671" s="45" t="s">
        <v>5075</v>
      </c>
      <c r="AF20671" s="326"/>
    </row>
    <row r="20672" spans="1:32" x14ac:dyDescent="0.3">
      <c r="A20672" s="372" t="s">
        <v>12551</v>
      </c>
      <c r="B20672" s="372" t="s">
        <v>16874</v>
      </c>
      <c r="C20672" s="125" t="s">
        <v>13872</v>
      </c>
      <c r="D20672" s="32" t="s">
        <v>20621</v>
      </c>
      <c r="E20672" s="125" t="s">
        <v>5650</v>
      </c>
      <c r="F20672" s="125" t="s">
        <v>1237</v>
      </c>
      <c r="G20672" s="125" t="s">
        <v>1237</v>
      </c>
      <c r="AF20672" s="326"/>
    </row>
    <row r="20673" spans="1:32" x14ac:dyDescent="0.25">
      <c r="A20673" s="44" t="s">
        <v>17859</v>
      </c>
      <c r="B20673" s="44" t="s">
        <v>20343</v>
      </c>
      <c r="C20673" s="45" t="s">
        <v>17817</v>
      </c>
      <c r="D20673" s="32" t="s">
        <v>12570</v>
      </c>
      <c r="E20673" s="46">
        <v>46387</v>
      </c>
      <c r="AF20673" s="326"/>
    </row>
    <row r="20674" spans="1:32" x14ac:dyDescent="0.25">
      <c r="A20674" s="44" t="s">
        <v>9821</v>
      </c>
      <c r="B20674" s="44" t="s">
        <v>16501</v>
      </c>
      <c r="C20674" s="45" t="s">
        <v>10014</v>
      </c>
      <c r="D20674" s="93" t="s">
        <v>3876</v>
      </c>
      <c r="E20674" s="359">
        <f>DATE(2027,6,30)</f>
        <v>46568</v>
      </c>
      <c r="F20674" s="93"/>
      <c r="G20674" s="93"/>
      <c r="H20674" s="93"/>
      <c r="I20674" s="99"/>
      <c r="J20674" s="99"/>
      <c r="K20674" s="99"/>
      <c r="L20674" s="99"/>
      <c r="M20674" s="99"/>
      <c r="N20674" s="99"/>
      <c r="O20674" s="99"/>
      <c r="P20674" s="99"/>
      <c r="Q20674" s="99"/>
      <c r="R20674" s="99"/>
      <c r="S20674" s="99"/>
      <c r="T20674" s="99"/>
      <c r="U20674" s="99"/>
      <c r="V20674" s="99"/>
      <c r="W20674" s="99"/>
      <c r="X20674" s="99"/>
      <c r="Y20674" s="99"/>
      <c r="Z20674" s="99"/>
      <c r="AF20674" s="326"/>
    </row>
    <row r="20675" spans="1:32" x14ac:dyDescent="0.25">
      <c r="A20675" s="44" t="s">
        <v>20320</v>
      </c>
      <c r="B20675" s="44" t="s">
        <v>20370</v>
      </c>
      <c r="C20675" s="45" t="s">
        <v>20371</v>
      </c>
      <c r="D20675" s="32" t="s">
        <v>12570</v>
      </c>
      <c r="E20675" s="46">
        <v>46538</v>
      </c>
      <c r="AF20675" s="326"/>
    </row>
    <row r="20676" spans="1:32" x14ac:dyDescent="0.25">
      <c r="A20676" s="44" t="s">
        <v>3155</v>
      </c>
      <c r="B20676" s="44" t="s">
        <v>2433</v>
      </c>
      <c r="C20676" s="45">
        <v>230105</v>
      </c>
      <c r="D20676" s="45" t="s">
        <v>12340</v>
      </c>
      <c r="E20676" s="45" t="s">
        <v>5580</v>
      </c>
      <c r="AF20676" s="326"/>
    </row>
    <row r="20677" spans="1:32" x14ac:dyDescent="0.3">
      <c r="A20677" s="372" t="s">
        <v>2409</v>
      </c>
      <c r="B20677" s="372" t="s">
        <v>2384</v>
      </c>
      <c r="C20677" s="125" t="s">
        <v>20259</v>
      </c>
      <c r="D20677" s="32" t="s">
        <v>20621</v>
      </c>
      <c r="E20677" s="125" t="s">
        <v>8976</v>
      </c>
      <c r="F20677" s="125" t="s">
        <v>1236</v>
      </c>
      <c r="G20677" s="125" t="s">
        <v>1237</v>
      </c>
      <c r="AF20677" s="326"/>
    </row>
    <row r="20678" spans="1:32" x14ac:dyDescent="0.25">
      <c r="A20678" s="44" t="s">
        <v>2409</v>
      </c>
      <c r="B20678" s="44" t="s">
        <v>16125</v>
      </c>
      <c r="C20678" s="45" t="s">
        <v>15054</v>
      </c>
      <c r="D20678" s="93" t="s">
        <v>3876</v>
      </c>
      <c r="E20678" s="359">
        <f>DATE(2029,4,23)</f>
        <v>47231</v>
      </c>
      <c r="F20678" s="93"/>
      <c r="G20678" s="93"/>
      <c r="H20678" s="93"/>
      <c r="I20678" s="99"/>
      <c r="J20678" s="99"/>
      <c r="K20678" s="99"/>
      <c r="L20678" s="99"/>
      <c r="M20678" s="99"/>
      <c r="N20678" s="99"/>
      <c r="O20678" s="99"/>
      <c r="P20678" s="99"/>
      <c r="Q20678" s="99"/>
      <c r="R20678" s="99"/>
      <c r="S20678" s="99"/>
      <c r="T20678" s="99"/>
      <c r="U20678" s="99"/>
      <c r="V20678" s="99"/>
      <c r="W20678" s="99"/>
      <c r="X20678" s="99"/>
      <c r="Y20678" s="99"/>
      <c r="Z20678" s="99"/>
      <c r="AF20678" s="326"/>
    </row>
    <row r="20679" spans="1:32" x14ac:dyDescent="0.25">
      <c r="A20679" s="44" t="s">
        <v>4574</v>
      </c>
      <c r="B20679" s="44" t="s">
        <v>4470</v>
      </c>
      <c r="C20679" s="45">
        <v>210602</v>
      </c>
      <c r="D20679" s="45" t="s">
        <v>12340</v>
      </c>
      <c r="E20679" s="45" t="s">
        <v>4471</v>
      </c>
      <c r="AF20679" s="326"/>
    </row>
    <row r="20680" spans="1:32" x14ac:dyDescent="0.3">
      <c r="A20680" s="372" t="s">
        <v>20255</v>
      </c>
      <c r="B20680" s="372" t="s">
        <v>1841</v>
      </c>
      <c r="C20680" s="125" t="s">
        <v>16531</v>
      </c>
      <c r="D20680" s="32" t="s">
        <v>20621</v>
      </c>
      <c r="E20680" s="125" t="s">
        <v>12895</v>
      </c>
      <c r="F20680" s="125" t="s">
        <v>1236</v>
      </c>
      <c r="G20680" s="125" t="s">
        <v>1237</v>
      </c>
      <c r="AF20680" s="326"/>
    </row>
    <row r="20681" spans="1:32" x14ac:dyDescent="0.3">
      <c r="A20681" s="372" t="s">
        <v>16721</v>
      </c>
      <c r="B20681" s="372" t="s">
        <v>1842</v>
      </c>
      <c r="C20681" s="125" t="s">
        <v>16723</v>
      </c>
      <c r="D20681" s="32" t="s">
        <v>20621</v>
      </c>
      <c r="E20681" s="125" t="s">
        <v>12895</v>
      </c>
      <c r="F20681" s="125" t="s">
        <v>1236</v>
      </c>
      <c r="G20681" s="125" t="s">
        <v>1237</v>
      </c>
      <c r="AF20681" s="326"/>
    </row>
    <row r="20682" spans="1:32" x14ac:dyDescent="0.25">
      <c r="A20682" s="44" t="s">
        <v>8052</v>
      </c>
      <c r="B20682" s="44" t="s">
        <v>3275</v>
      </c>
      <c r="C20682" s="45" t="s">
        <v>8053</v>
      </c>
      <c r="D20682" s="45" t="s">
        <v>12177</v>
      </c>
      <c r="E20682" s="45" t="s">
        <v>8524</v>
      </c>
      <c r="F20682" s="93"/>
      <c r="G20682" s="93"/>
      <c r="H20682" s="93"/>
      <c r="I20682" s="99"/>
      <c r="J20682" s="99"/>
      <c r="K20682" s="99"/>
      <c r="L20682" s="99"/>
      <c r="M20682" s="99"/>
      <c r="N20682" s="99"/>
      <c r="O20682" s="99"/>
      <c r="P20682" s="99"/>
      <c r="Q20682" s="99"/>
      <c r="R20682" s="99"/>
      <c r="S20682" s="99"/>
      <c r="T20682" s="99"/>
      <c r="U20682" s="99"/>
      <c r="V20682" s="99"/>
      <c r="W20682" s="99"/>
      <c r="X20682" s="99"/>
      <c r="Y20682" s="99"/>
      <c r="Z20682" s="99"/>
      <c r="AF20682" s="326"/>
    </row>
    <row r="20683" spans="1:32" x14ac:dyDescent="0.25">
      <c r="A20683" s="44" t="s">
        <v>8052</v>
      </c>
      <c r="B20683" s="44" t="s">
        <v>3275</v>
      </c>
      <c r="C20683" s="45" t="s">
        <v>8053</v>
      </c>
      <c r="D20683" s="93" t="s">
        <v>18817</v>
      </c>
      <c r="E20683" s="45" t="s">
        <v>8524</v>
      </c>
      <c r="F20683" s="379"/>
      <c r="G20683" s="379"/>
      <c r="H20683" s="379"/>
      <c r="I20683" s="380"/>
      <c r="J20683" s="380"/>
      <c r="K20683" s="380"/>
      <c r="L20683" s="380"/>
      <c r="M20683" s="380"/>
      <c r="N20683" s="380"/>
      <c r="O20683" s="380"/>
      <c r="P20683" s="380"/>
      <c r="Q20683" s="380"/>
      <c r="R20683" s="380"/>
      <c r="S20683" s="380"/>
      <c r="T20683" s="380"/>
      <c r="U20683" s="380"/>
      <c r="V20683" s="380"/>
      <c r="W20683" s="380"/>
      <c r="X20683" s="380"/>
      <c r="Y20683" s="380"/>
      <c r="Z20683" s="380"/>
      <c r="AA20683" s="380"/>
      <c r="AF20683" s="326"/>
    </row>
    <row r="20684" spans="1:32" x14ac:dyDescent="0.25">
      <c r="A20684" s="44" t="s">
        <v>8052</v>
      </c>
      <c r="B20684" s="44" t="s">
        <v>3275</v>
      </c>
      <c r="C20684" s="45" t="s">
        <v>8053</v>
      </c>
      <c r="D20684" s="45" t="s">
        <v>10697</v>
      </c>
      <c r="E20684" s="45" t="s">
        <v>5072</v>
      </c>
      <c r="F20684" s="93"/>
      <c r="G20684" s="93"/>
      <c r="H20684" s="93"/>
      <c r="I20684" s="99"/>
      <c r="J20684" s="99"/>
      <c r="K20684" s="99"/>
      <c r="L20684" s="44"/>
      <c r="M20684" s="99"/>
      <c r="N20684" s="99"/>
      <c r="O20684" s="99"/>
      <c r="P20684" s="99"/>
      <c r="Q20684" s="99"/>
      <c r="R20684" s="99"/>
      <c r="S20684" s="99"/>
      <c r="T20684" s="99"/>
      <c r="U20684" s="99"/>
      <c r="V20684" s="99"/>
      <c r="W20684" s="99"/>
      <c r="X20684" s="99"/>
      <c r="Y20684" s="99"/>
      <c r="Z20684" s="99"/>
      <c r="AF20684" s="326"/>
    </row>
    <row r="20685" spans="1:32" x14ac:dyDescent="0.25">
      <c r="A20685" s="44" t="s">
        <v>3754</v>
      </c>
      <c r="B20685" s="44" t="s">
        <v>14648</v>
      </c>
      <c r="C20685" s="45">
        <v>22.25</v>
      </c>
      <c r="D20685" s="45" t="s">
        <v>13565</v>
      </c>
      <c r="E20685" s="46">
        <v>47664</v>
      </c>
      <c r="F20685" s="45" t="s">
        <v>1384</v>
      </c>
      <c r="G20685" s="93"/>
      <c r="H20685" s="93"/>
      <c r="I20685" s="99"/>
      <c r="J20685" s="99"/>
      <c r="K20685" s="99"/>
      <c r="L20685" s="99"/>
      <c r="M20685" s="99"/>
      <c r="N20685" s="99"/>
      <c r="O20685" s="99"/>
      <c r="P20685" s="99"/>
      <c r="Q20685" s="99"/>
      <c r="R20685" s="99"/>
      <c r="S20685" s="99"/>
      <c r="T20685" s="99"/>
      <c r="U20685" s="99"/>
      <c r="V20685" s="99"/>
      <c r="W20685" s="99"/>
      <c r="X20685" s="99"/>
      <c r="Y20685" s="99"/>
      <c r="Z20685" s="99"/>
      <c r="AF20685" s="326"/>
    </row>
    <row r="20686" spans="1:32" x14ac:dyDescent="0.25">
      <c r="A20686" s="44" t="s">
        <v>3754</v>
      </c>
      <c r="B20686" s="44" t="s">
        <v>2433</v>
      </c>
      <c r="C20686" s="45">
        <v>230105</v>
      </c>
      <c r="D20686" s="45" t="s">
        <v>12340</v>
      </c>
      <c r="E20686" s="45" t="s">
        <v>5580</v>
      </c>
      <c r="AF20686" s="326"/>
    </row>
    <row r="20687" spans="1:32" x14ac:dyDescent="0.25">
      <c r="A20687" s="44" t="s">
        <v>8612</v>
      </c>
      <c r="B20687" s="44" t="s">
        <v>5447</v>
      </c>
      <c r="C20687" s="45">
        <v>230807</v>
      </c>
      <c r="D20687" s="45" t="s">
        <v>12340</v>
      </c>
      <c r="E20687" s="45" t="s">
        <v>8966</v>
      </c>
      <c r="AF20687" s="326"/>
    </row>
    <row r="20688" spans="1:32" x14ac:dyDescent="0.25">
      <c r="A20688" s="67" t="s">
        <v>7419</v>
      </c>
      <c r="B20688" s="256" t="s">
        <v>7398</v>
      </c>
      <c r="C20688" s="53" t="s">
        <v>7460</v>
      </c>
      <c r="D20688" s="93" t="s">
        <v>5891</v>
      </c>
      <c r="E20688" s="257">
        <v>46824</v>
      </c>
      <c r="F20688" s="93"/>
      <c r="G20688" s="93"/>
      <c r="H20688" s="93"/>
      <c r="I20688" s="99"/>
      <c r="J20688" s="99"/>
      <c r="K20688" s="99"/>
      <c r="L20688" s="99"/>
      <c r="M20688" s="99"/>
      <c r="N20688" s="99"/>
      <c r="O20688" s="99"/>
      <c r="P20688" s="99"/>
      <c r="Q20688" s="99"/>
      <c r="R20688" s="99"/>
      <c r="S20688" s="99"/>
      <c r="T20688" s="99"/>
      <c r="U20688" s="99"/>
      <c r="V20688" s="99"/>
      <c r="W20688" s="99"/>
      <c r="X20688" s="99"/>
      <c r="Y20688" s="99"/>
      <c r="Z20688" s="99"/>
      <c r="AF20688" s="326"/>
    </row>
    <row r="20689" spans="1:32" x14ac:dyDescent="0.25">
      <c r="A20689" s="44" t="s">
        <v>8372</v>
      </c>
      <c r="B20689" s="44" t="s">
        <v>2433</v>
      </c>
      <c r="C20689" s="45">
        <v>230105</v>
      </c>
      <c r="D20689" s="45" t="s">
        <v>12340</v>
      </c>
      <c r="E20689" s="45" t="s">
        <v>5580</v>
      </c>
      <c r="AF20689" s="326"/>
    </row>
    <row r="20690" spans="1:32" x14ac:dyDescent="0.25">
      <c r="A20690" s="44" t="s">
        <v>20043</v>
      </c>
      <c r="B20690" s="44" t="s">
        <v>5447</v>
      </c>
      <c r="C20690" s="45">
        <v>250802</v>
      </c>
      <c r="D20690" s="45" t="s">
        <v>12340</v>
      </c>
      <c r="E20690" s="45" t="s">
        <v>10682</v>
      </c>
      <c r="AF20690" s="326"/>
    </row>
    <row r="20691" spans="1:32" x14ac:dyDescent="0.25">
      <c r="A20691" s="44" t="s">
        <v>12339</v>
      </c>
      <c r="B20691" s="44" t="s">
        <v>5447</v>
      </c>
      <c r="C20691" s="45">
        <v>240804</v>
      </c>
      <c r="D20691" s="45" t="s">
        <v>12340</v>
      </c>
      <c r="E20691" s="45" t="s">
        <v>12234</v>
      </c>
      <c r="AF20691" s="326"/>
    </row>
    <row r="20692" spans="1:32" x14ac:dyDescent="0.25">
      <c r="A20692" s="44" t="s">
        <v>8881</v>
      </c>
      <c r="B20692" s="44" t="s">
        <v>20344</v>
      </c>
      <c r="C20692" s="45" t="s">
        <v>8813</v>
      </c>
      <c r="D20692" s="32" t="s">
        <v>12570</v>
      </c>
      <c r="E20692" s="46">
        <v>46387</v>
      </c>
      <c r="AF20692" s="326"/>
    </row>
    <row r="20693" spans="1:32" x14ac:dyDescent="0.25">
      <c r="A20693" s="44" t="s">
        <v>8201</v>
      </c>
      <c r="B20693" s="44" t="s">
        <v>8179</v>
      </c>
      <c r="C20693" s="45" t="s">
        <v>8202</v>
      </c>
      <c r="D20693" s="45" t="s">
        <v>12177</v>
      </c>
      <c r="E20693" s="45" t="s">
        <v>5073</v>
      </c>
      <c r="F20693" s="93"/>
      <c r="G20693" s="93"/>
      <c r="H20693" s="93"/>
      <c r="I20693" s="99"/>
      <c r="J20693" s="99"/>
      <c r="K20693" s="99"/>
      <c r="L20693" s="99"/>
      <c r="M20693" s="99"/>
      <c r="N20693" s="99"/>
      <c r="O20693" s="99"/>
      <c r="P20693" s="99"/>
      <c r="Q20693" s="99"/>
      <c r="R20693" s="99"/>
      <c r="S20693" s="99"/>
      <c r="T20693" s="99"/>
      <c r="U20693" s="99"/>
      <c r="V20693" s="99"/>
      <c r="W20693" s="99"/>
      <c r="X20693" s="99"/>
      <c r="Y20693" s="99"/>
      <c r="Z20693" s="99"/>
      <c r="AF20693" s="326"/>
    </row>
    <row r="20694" spans="1:32" x14ac:dyDescent="0.25">
      <c r="A20694" s="44" t="s">
        <v>8201</v>
      </c>
      <c r="B20694" s="44" t="s">
        <v>8179</v>
      </c>
      <c r="C20694" s="45" t="s">
        <v>8202</v>
      </c>
      <c r="D20694" s="45" t="s">
        <v>10697</v>
      </c>
      <c r="E20694" s="45" t="s">
        <v>5073</v>
      </c>
      <c r="F20694" s="93"/>
      <c r="G20694" s="93"/>
      <c r="H20694" s="93"/>
      <c r="I20694" s="99"/>
      <c r="J20694" s="99"/>
      <c r="K20694" s="99"/>
      <c r="L20694" s="44"/>
      <c r="M20694" s="99"/>
      <c r="N20694" s="99"/>
      <c r="O20694" s="99"/>
      <c r="P20694" s="99"/>
      <c r="Q20694" s="99"/>
      <c r="R20694" s="99"/>
      <c r="S20694" s="99"/>
      <c r="T20694" s="99"/>
      <c r="U20694" s="99"/>
      <c r="V20694" s="99"/>
      <c r="W20694" s="99"/>
      <c r="X20694" s="99"/>
      <c r="Y20694" s="99"/>
      <c r="Z20694" s="99"/>
      <c r="AF20694" s="326"/>
    </row>
    <row r="20695" spans="1:32" x14ac:dyDescent="0.3">
      <c r="A20695" s="372" t="s">
        <v>16722</v>
      </c>
      <c r="B20695" s="372" t="s">
        <v>14350</v>
      </c>
      <c r="C20695" s="125" t="s">
        <v>14351</v>
      </c>
      <c r="D20695" s="32" t="s">
        <v>20621</v>
      </c>
      <c r="E20695" s="125" t="s">
        <v>13567</v>
      </c>
      <c r="F20695" s="125" t="s">
        <v>1236</v>
      </c>
      <c r="G20695" s="125" t="s">
        <v>1237</v>
      </c>
      <c r="AF20695" s="326"/>
    </row>
    <row r="20696" spans="1:32" x14ac:dyDescent="0.25">
      <c r="A20696" s="44" t="s">
        <v>7116</v>
      </c>
      <c r="B20696" s="44" t="s">
        <v>980</v>
      </c>
      <c r="C20696" s="45">
        <v>260103</v>
      </c>
      <c r="D20696" s="45" t="s">
        <v>12340</v>
      </c>
      <c r="E20696" s="45" t="s">
        <v>8976</v>
      </c>
      <c r="AF20696" s="326"/>
    </row>
    <row r="20697" spans="1:32" x14ac:dyDescent="0.25">
      <c r="A20697" s="44" t="s">
        <v>10818</v>
      </c>
      <c r="B20697" s="44" t="s">
        <v>10725</v>
      </c>
      <c r="C20697" s="45" t="s">
        <v>10819</v>
      </c>
      <c r="D20697" s="46" t="s">
        <v>13037</v>
      </c>
      <c r="E20697" s="46">
        <v>46156</v>
      </c>
      <c r="AF20697" s="326"/>
    </row>
  </sheetData>
  <autoFilter ref="A3:K18201" xr:uid="{358DC386-ED03-4AC8-9671-FBE459C7E73A}">
    <sortState xmlns:xlrd2="http://schemas.microsoft.com/office/spreadsheetml/2017/richdata2" ref="A4:K32">
      <sortCondition ref="A4:A32"/>
      <sortCondition ref="D4:D32"/>
    </sortState>
  </autoFilter>
  <sortState xmlns:xlrd2="http://schemas.microsoft.com/office/spreadsheetml/2017/richdata2" ref="A4:AE20697">
    <sortCondition ref="A4:A20697"/>
    <sortCondition ref="D4:D20697"/>
  </sortState>
  <mergeCells count="2">
    <mergeCell ref="F1:H1"/>
    <mergeCell ref="C1:E1"/>
  </mergeCells>
  <phoneticPr fontId="19" type="noConversion"/>
  <hyperlinks>
    <hyperlink ref="A303" r:id="rId1" display="https://pace.esc20.net/apps/pages/index.jsp?uREC_ID=1658602&amp;type=d&amp;pREC_ID=1806586" xr:uid="{79817FB0-A8AB-4CE8-8202-7579389C92BF}"/>
    <hyperlink ref="A17995" r:id="rId2" display="http://portal.esc20.net/portal/page/portal/PACE/PACEAwardsContracts/TD Industries" xr:uid="{4F1E58A4-8F2F-4AF8-A063-1B7053294ACA}"/>
    <hyperlink ref="A7076" r:id="rId3" display="http://portal.esc20.net/portal/page/portal/PACE/PACEAwardsContracts/FBS" xr:uid="{A5184A03-1560-4DA0-B609-3B831242906A}"/>
    <hyperlink ref="A3488" r:id="rId4" display="http://portal.esc20.net/portal/page/portal/PACE/PACEAwardsContracts/CASO" xr:uid="{AF1A8422-3421-48A6-83EB-27AB8670491E}"/>
    <hyperlink ref="A5705" r:id="rId5" display="http://portal.esc20.net/portal/page/portal/PACE/PACEAwardsContracts/DomtarWestern" xr:uid="{D92BE195-C848-4405-9B49-40C826A66471}"/>
    <hyperlink ref="A15355" r:id="rId6" display="http://portal.esc20.net/portal/page/portal/PACE/PACEAwardsContracts/Republic" xr:uid="{2A613221-D858-44C9-9120-213ED8D29A73}"/>
    <hyperlink ref="A12005" r:id="rId7" display="http://portal.esc20.net/portal/page/portal/PACE/PACEAwardsContracts/MBM-Landscaping" xr:uid="{37C2B0F1-BB5A-4909-8F8A-AD9D29B62E44}"/>
    <hyperlink ref="A12004" r:id="rId8" display="http://portal.esc20.net/portal/page/portal/PACE/PACEAwardsContracts/MBM" xr:uid="{48B0DC70-FAFF-4953-B274-86A619EC5308}"/>
    <hyperlink ref="A489" r:id="rId9" display="https://pace.esc20.net/apps/pages/ace-sports" xr:uid="{9CE4B69E-50A7-4BFD-8460-B4CA7864F107}"/>
    <hyperlink ref="A624" r:id="rId10" display="https://pace.esc20.net/apps/pages/adorama" xr:uid="{B3E2C2E9-F515-444F-A670-B4C04DED4BE9}"/>
    <hyperlink ref="A1526" r:id="rId11" display="https://pace.esc20.net/apps/pages/apple" xr:uid="{8E95A7FD-B6E0-405D-A71E-D8AFB389452D}"/>
    <hyperlink ref="A1676" r:id="rId12" display="https://pace.esc20.net/apps/pages/index.jsp?uREC_ID=1658602&amp;type=d&amp;pREC_ID=1806195" xr:uid="{F2F4FC40-0F77-47AC-B1EE-D88DBB4571BA}"/>
    <hyperlink ref="A2046" r:id="rId13" display="https://pace.esc20.net/apps/pages/aztec-software" xr:uid="{45BD678B-EEA9-4DEA-B6ED-DB8A1E6A6008}"/>
    <hyperlink ref="A2198" r:id="rId14" display="https://pace.esc20.net/apps/pages/index.jsp?uREC_ID=1658602&amp;type=d&amp;pREC_ID=1806700" xr:uid="{5419CBC1-04BC-4169-B1EB-34AD25690C85}"/>
    <hyperlink ref="A2339" r:id="rId15" display="https://pace.esc20.net/apps/pages/index.jsp?uREC_ID=1658602&amp;type=d&amp;pREC_ID=1806196" xr:uid="{AF280C1B-BF1B-41A7-B4C7-6F449DA00E3F}"/>
    <hyperlink ref="A2499" r:id="rId16" display="https://pace.esc20.net/apps/pages/binyod-llc" xr:uid="{23A890FF-A7C5-452D-92F8-6AE646DBE27C}"/>
    <hyperlink ref="A2931" r:id="rId17" display="https://pace.esc20.net/apps/pages/brook-mays-music-company" xr:uid="{DBAF4EA5-363B-4EC4-BB1A-8F8DB967E125}"/>
    <hyperlink ref="A3332" r:id="rId18" display="https://pace.esc20.net/apps/pages/capstone" xr:uid="{E4F8AB71-8B04-4ED5-BB75-A9FBFBBD7A2B}"/>
    <hyperlink ref="A3487" r:id="rId19" display="https://pace.esc20.net/apps/pages/index.jsp?uREC_ID=1658602&amp;type=d&amp;pREC_ID=1806203" xr:uid="{0A2A5383-5661-4F78-B37A-54C3ADFAA973}"/>
    <hyperlink ref="A3569" r:id="rId20" display="https://pace.esc20.net/apps/pages/ccs-presentation-systems" xr:uid="{3D024D68-AD4F-4A29-ACC7-700B15F5E7A2}"/>
    <hyperlink ref="A3579" r:id="rId21" display="https://pace.esc20.net/apps/pages/index.jsp?uREC_ID=1658602&amp;type=d&amp;pREC_ID=1806206" xr:uid="{94B26E80-236C-49C7-99B6-5620D5CB483C}"/>
    <hyperlink ref="A3917" r:id="rId22" display="https://pace.esc20.net/apps/pages/chuck-levins-washington-music-center" xr:uid="{AB0E3EC7-01E8-45DC-9FAC-5E0A087EF6E4}"/>
    <hyperlink ref="A4395" r:id="rId23" display="https://pace.esc20.net/apps/pages/index.jsp?uREC_ID=1658602&amp;type=d&amp;pREC_ID=1806216" xr:uid="{C55FB5D5-3C14-4D7D-BFF5-F6DE5409C4A1}"/>
    <hyperlink ref="A5043" r:id="rId24" display="https://pace.esc20.net/apps/pages/index.jsp?uREC_ID=1658602&amp;type=d&amp;pREC_ID=1806223" xr:uid="{4DD95765-7EE2-4FBE-990F-D0B1F3E232A5}"/>
    <hyperlink ref="A5061" r:id="rId25" display="https://pace.esc20.net/apps/pages/daktronics" xr:uid="{F3FA0F55-A72C-433D-A803-28364A39013F}"/>
    <hyperlink ref="A5564" r:id="rId26" display="https://pace.esc20.net/apps/pages/discount-school-supply" xr:uid="{9619E781-C867-43CC-8C24-843271CB2D08}"/>
    <hyperlink ref="A13639" r:id="rId27" display="https://pace.esc20.net/apps/pages/index.jsp?uREC_ID=1658602&amp;type=d&amp;pREC_ID=1806231" xr:uid="{83880A04-B3D7-46E0-9FBA-7D762A5D9801}"/>
    <hyperlink ref="A6006" r:id="rId28" display="https://pace.esc20.net/apps/pages/ecm-today" xr:uid="{566638EA-2E62-400E-B0CB-EBBD248A70E0}"/>
    <hyperlink ref="A7396" r:id="rId29" display="https://pace.esc20.net/apps/pages/fliplok" xr:uid="{0A7C4F31-7CD1-4FE5-BD97-299572AEC81C}"/>
    <hyperlink ref="A7687" r:id="rId30" display="https://pace.esc20.net/apps/pages/fun-function" xr:uid="{F57A9D3D-C4A2-4908-9589-56E382EF439E}"/>
    <hyperlink ref="A7731" r:id="rId31" display="https://pace.esc20.net/apps/pages/g2-general-contractors" xr:uid="{F7544C43-04EE-4937-B4E1-85639E5D24B5}"/>
    <hyperlink ref="A8455" r:id="rId32" display="https://pace.esc20.net/apps/pages/index.jsp?uREC_ID=1658602&amp;type=d&amp;pREC_ID=1806245" xr:uid="{12DF8B1A-556C-40C2-A318-818273EDFFE2}"/>
    <hyperlink ref="A8702" r:id="rId33" display="https://pace.esc20.net/apps/pages/heartland-play" xr:uid="{6DB11E09-21D5-4AC1-8EDB-9F0710759893}"/>
    <hyperlink ref="A8714" r:id="rId34" display="https://pace.esc20.net/apps/pages/index.jsp?uREC_ID=1658602&amp;type=d&amp;pREC_ID=1806249" xr:uid="{9403242B-4229-4D75-86B3-2D95E93B719B}"/>
    <hyperlink ref="A8772" r:id="rId35" display="https://pace.esc20.net/apps/pages/henthorn-commercial-construction-llc" xr:uid="{B294B783-B56A-4C80-B730-2BB8EBC88A69}"/>
    <hyperlink ref="A8827" r:id="rId36" display="https://pace.esc20.net/apps/pages/higginbotham" xr:uid="{A0464FF2-5A3C-4A31-BE0D-5AB777CD5668}"/>
    <hyperlink ref="A9789" r:id="rId37" display="https://pace.esc20.net/apps/pages/it1-source" xr:uid="{F3971FB2-136D-46A9-9D03-46B4F31C8E04}"/>
    <hyperlink ref="A10225" r:id="rId38" display="https://pace.esc20.net/apps/pages/just-right-reader" xr:uid="{2E4F3252-918E-46FB-BF77-4B42519720C1}"/>
    <hyperlink ref="A10323" r:id="rId39" display="https://pace.esc20.net/apps/pages/kaplan" xr:uid="{7E6D9017-FF57-4A36-B368-895EBB5DA56E}"/>
    <hyperlink ref="A10806" r:id="rId40" display="https://pace.esc20.net/apps/pages/index.jsp?uREC_ID=1658602&amp;type=d&amp;pREC_ID=1806464" xr:uid="{6797A4D1-D0ED-4F0C-93C0-567548DF0C79}"/>
    <hyperlink ref="A11105" r:id="rId41" display="https://pace.esc20.net/apps/pages/index.jsp?uREC_ID=1658602&amp;type=d&amp;pREC_ID=1806466" xr:uid="{4C97A66E-6926-41D7-B46B-11D273A51B2F}"/>
    <hyperlink ref="A11337" r:id="rId42" display="https://pace.esc20.net/apps/pages/index.jsp?uREC_ID=1658602&amp;type=d&amp;pREC_ID=1806708" xr:uid="{59DA7E4D-E1F7-4C3A-86D9-01A7413C5365}"/>
    <hyperlink ref="A11885" r:id="rId43" display="https://pace.esc20.net/apps/pages/maxi-aids" xr:uid="{16DD0CE8-2F9B-404E-BD14-3FA0A0D7E5AD}"/>
    <hyperlink ref="A12002" r:id="rId44" display="https://pace.esc20.net/apps/pages/mclemore-building-maintenance" xr:uid="{211E0850-3EFA-4794-BF32-65A3505B7194}"/>
    <hyperlink ref="A12003" r:id="rId45" display="https://pace.esc20.net/apps/pages/mclemore-building-maintenance" xr:uid="{6155372B-E4FA-4DF3-9C2C-41F131B6ECBF}"/>
    <hyperlink ref="A12083" r:id="rId46" display="https://pace.esc20.net/apps/pages/medicaleshop-inc" xr:uid="{AFCFA765-520D-449C-83D0-33B1AFDE8713}"/>
    <hyperlink ref="A12247" r:id="rId47" display="https://pace.esc20.net/apps/pages/index.jsp?uREC_ID=1658602&amp;type=d&amp;pREC_ID=1806550" xr:uid="{D2FBDE33-B49C-4462-A034-9BB99A16E5D7}"/>
    <hyperlink ref="A12281" r:id="rId48" display="https://pace.esc20.net/apps/pages/index.jsp?uREC_ID=1658602&amp;type=d&amp;pREC_ID=1806709" xr:uid="{7AE80ADB-AF80-4BF1-A452-EC0DCA82004E}"/>
    <hyperlink ref="A12650" r:id="rId49" display="https://pace.esc20.net/apps/pages/mtech-mechanical-technical-services-inc" xr:uid="{278234E0-5003-4D89-8ACA-41F0A4BEAEB9}"/>
    <hyperlink ref="A12708" r:id="rId50" display="https://pace.esc20.net/apps/pages/music-and-arts" xr:uid="{278DCD3D-EF7A-4C8F-B62E-41FC4C5CA16A}"/>
    <hyperlink ref="A13075" r:id="rId51" display="https://pace.esc20.net/apps/pages/new-school-hero-cellocked" xr:uid="{FC204DF1-E134-43A9-84AA-4AB487B29C5B}"/>
    <hyperlink ref="A13278" r:id="rId52" display="https://pace.esc20.net/apps/pages/novium-group-llc" xr:uid="{350854D9-7B21-4576-8FBA-7B1532925D3B}"/>
    <hyperlink ref="A14535" r:id="rId53" display="https://pace.esc20.net/apps/pages/primary-arms-llc" xr:uid="{FF6F3007-8446-4B44-AC32-8E824C3BEEA3}"/>
    <hyperlink ref="A15024" r:id="rId54" display="https://pace.esc20.net/apps/pages/index.jsp?uREC_ID=1658602&amp;type=d&amp;pREC_ID=1806570" xr:uid="{152AA3CE-869D-4055-B184-4FD97801A773}"/>
    <hyperlink ref="A15514" r:id="rId55" display="https://pace.esc20.net/apps/pages/riddell" xr:uid="{0B91EFF0-AAEA-4554-9609-DA288F98B931}"/>
    <hyperlink ref="A15354" r:id="rId56" display="https://pace.esc20.net/apps/pages/index.jsp?uREC_ID=1658602&amp;type=d&amp;pREC_ID=1806573" xr:uid="{1CFCF8C3-6023-4F9B-B7B1-517DFB7362AC}"/>
    <hyperlink ref="A15969" r:id="rId57" display="https://pace.esc20.net/apps/pages/index.jsp?uREC_ID=1658602&amp;type=d&amp;pREC_ID=1806576" xr:uid="{E11D5C8B-4DB5-4E0A-83C9-A5A28E56E818}"/>
    <hyperlink ref="A16142" r:id="rId58" display="https://pace.esc20.net/apps/pages/school-nurse-supply" xr:uid="{1D9B42B7-6E81-4749-8C0E-E761CBF88390}"/>
    <hyperlink ref="A16551" r:id="rId59" display="https://pace.esc20.net/apps/pages/index.jsp?uREC_ID=1658602&amp;type=d&amp;pREC_ID=1806586" xr:uid="{68BBAABA-6641-4FFA-81D3-223F989A5BD0}"/>
    <hyperlink ref="A17119" r:id="rId60" display="https://pace.esc20.net/apps/pages/index.jsp?uREC_ID=1658602&amp;type=d&amp;pREC_ID=1806711" xr:uid="{37824720-BDFC-45FF-B470-BB1A98B158B3}"/>
    <hyperlink ref="A17984" r:id="rId61" display="https://pace.esc20.net/apps/pages/index.jsp?uREC_ID=1658602&amp;type=d&amp;pREC_ID=1806589" xr:uid="{5BB482A0-6AD9-4DC9-9000-059D99B31A00}"/>
    <hyperlink ref="A18033" r:id="rId62" display="https://pace.esc20.net/apps/pages/teachers-discovery" xr:uid="{46E31094-4A25-4EF8-8213-22F56F135A45}"/>
    <hyperlink ref="A19561" r:id="rId63" display="https://pace.esc20.net/apps/pages/index.jsp?uREC_ID=1658602&amp;type=d&amp;pREC_ID=1806713" xr:uid="{1D6B9A06-1AC8-45EF-AC74-AF757C9FADB3}"/>
    <hyperlink ref="A20086" r:id="rId64" display="https://pace.esc20.net/apps/pages/index.jsp?uREC_ID=1658602&amp;type=d&amp;pREC_ID=1806593" xr:uid="{BB90EE6F-96CB-40CD-9D30-4B37E7E7BB20}"/>
    <hyperlink ref="A20271" r:id="rId65" display="https://pace.esc20.net/apps/pages/white-rock-technology" xr:uid="{E9331AD5-D787-4437-9054-7CD4E30FE05C}"/>
    <hyperlink ref="E489" r:id="rId66" xr:uid="{7F2342D8-8CA7-467D-BC7B-BCA9AB09862E}"/>
    <hyperlink ref="E624" r:id="rId67" xr:uid="{9E961421-FAF3-4BB7-B348-EAADF57F98C2}"/>
    <hyperlink ref="E1526" r:id="rId68" xr:uid="{61810155-6E96-4F52-8EB6-1165E1C15A5B}"/>
    <hyperlink ref="E1676" r:id="rId69" xr:uid="{E644727C-F663-4350-BC1B-79E2E745754C}"/>
    <hyperlink ref="E2046" r:id="rId70" xr:uid="{08F766BC-D9E6-46F2-BFA2-7903961F39A9}"/>
    <hyperlink ref="E2198" r:id="rId71" xr:uid="{2DE6B5A3-B702-4836-A3B0-7FB1043603E4}"/>
    <hyperlink ref="E2339" r:id="rId72" xr:uid="{BB4FC874-3DF0-4FCB-BC08-C3153DA24269}"/>
    <hyperlink ref="E2499" r:id="rId73" xr:uid="{DFCC3B0D-F93A-4AC4-A386-8EAFE92C519F}"/>
    <hyperlink ref="E2931" r:id="rId74" xr:uid="{30FEDEEE-1FE9-4D91-8E2B-2691D190BF5F}"/>
    <hyperlink ref="E3332" r:id="rId75" xr:uid="{37DD514D-CB9F-411B-92D4-C25755A4D194}"/>
    <hyperlink ref="E3487" r:id="rId76" xr:uid="{5BFF32A4-56B5-4A7D-B265-3333325C6DF7}"/>
    <hyperlink ref="E3569" r:id="rId77" xr:uid="{77DD9081-BF6D-4DD2-99F9-8E2043395441}"/>
    <hyperlink ref="E3579" r:id="rId78" xr:uid="{B7179910-97A3-4CCA-B95D-6E63D5209CCD}"/>
    <hyperlink ref="E3917" r:id="rId79" xr:uid="{D19314CC-ADD4-4DDC-ADCC-D4A34C5669F1}"/>
    <hyperlink ref="E4395" r:id="rId80" xr:uid="{B57EFAC5-3226-4ED4-AC7E-D6371B7B2353}"/>
    <hyperlink ref="E5043" r:id="rId81" xr:uid="{71DC282D-F1A7-4C59-8276-BD14165D4095}"/>
    <hyperlink ref="E5061" r:id="rId82" xr:uid="{608BACE3-BEF2-4B14-AE28-511DBDAC3442}"/>
    <hyperlink ref="E5564" r:id="rId83" xr:uid="{D66B6137-30E0-4E3D-8D45-640746A8AA3F}"/>
    <hyperlink ref="E13639" r:id="rId84" xr:uid="{16696C7E-B9E3-4F64-ADAD-458B85B1D9E4}"/>
    <hyperlink ref="E6006" r:id="rId85" xr:uid="{134EE3F8-F0DB-4E83-A627-CB55A711A4DD}"/>
    <hyperlink ref="E7396" r:id="rId86" xr:uid="{5D93EF3D-9E10-45E6-9B57-3442F5D61F3A}"/>
    <hyperlink ref="E7687" r:id="rId87" xr:uid="{085514F3-73EA-4670-B62C-A011FEE31EDF}"/>
    <hyperlink ref="E7731" r:id="rId88" xr:uid="{91EA4485-959F-45A7-B48B-197DC449034D}"/>
    <hyperlink ref="E8455" r:id="rId89" xr:uid="{25F8B6CC-708F-45C9-84DF-18E51EEB8B4E}"/>
    <hyperlink ref="E8702" r:id="rId90" xr:uid="{A6FDFF55-616A-4536-A292-B632CC717E4F}"/>
    <hyperlink ref="E8714" r:id="rId91" xr:uid="{6E90184B-518D-4690-8544-98423D4E1711}"/>
    <hyperlink ref="E8772" r:id="rId92" xr:uid="{1634B89E-AFB5-46CA-ADD2-534EACBB4764}"/>
    <hyperlink ref="E8827" r:id="rId93" xr:uid="{675B4BDE-BAAC-418F-8076-5202CC27CD08}"/>
    <hyperlink ref="E9789" r:id="rId94" xr:uid="{5CF37B70-42DC-43B0-9279-7AC45C0F92FC}"/>
    <hyperlink ref="E10225" r:id="rId95" xr:uid="{02D10C70-81A7-4DC8-899D-7CAD40821DBB}"/>
    <hyperlink ref="E10323" r:id="rId96" xr:uid="{64A2B109-EB1E-4670-A00E-2273C4C2A006}"/>
    <hyperlink ref="E10806" r:id="rId97" xr:uid="{3D4D9D9E-727A-44CD-ADCB-FAC6744BCEBA}"/>
    <hyperlink ref="E11105" r:id="rId98" xr:uid="{A427D6DF-9188-4209-BBC3-3C35F880A9FE}"/>
    <hyperlink ref="E11337" r:id="rId99" xr:uid="{1679621C-19B5-4B0F-A16E-475059C8E01A}"/>
    <hyperlink ref="E11885" r:id="rId100" xr:uid="{6A4901B3-12DC-4CD0-AD4B-B53D51494216}"/>
    <hyperlink ref="E12002" r:id="rId101" xr:uid="{52380BF9-C562-45EB-8897-43B940902DAD}"/>
    <hyperlink ref="E12003" r:id="rId102" xr:uid="{D511F8A7-F070-4B9C-9FE0-0988786FEE39}"/>
    <hyperlink ref="E12083" r:id="rId103" xr:uid="{E5BC7062-308B-4644-B695-FEE36CA8D7E7}"/>
    <hyperlink ref="E12247" r:id="rId104" xr:uid="{529BE11F-2BEE-4D75-A974-F16F7F55AE53}"/>
    <hyperlink ref="E12281" r:id="rId105" xr:uid="{9D1F7744-6340-40EA-BBF7-6B6E95F91E7E}"/>
    <hyperlink ref="E12650" r:id="rId106" xr:uid="{44D7FADE-5283-4119-BD87-E88AC2846CB3}"/>
    <hyperlink ref="E12708" r:id="rId107" xr:uid="{DC157896-E09B-4A57-AEC9-D7A703D20D6C}"/>
    <hyperlink ref="E13075" r:id="rId108" xr:uid="{96535A1C-D971-4B55-8774-F30A6D73C8E3}"/>
    <hyperlink ref="E13278" r:id="rId109" xr:uid="{1BF7BBF6-16C2-4986-86C7-37E33BA39635}"/>
    <hyperlink ref="E14535" r:id="rId110" xr:uid="{DB117FE9-6F2B-410B-BEEF-7343F28745C7}"/>
    <hyperlink ref="E15024" r:id="rId111" xr:uid="{01EF7DF3-8392-47BB-972E-FA8B56D2071F}"/>
    <hyperlink ref="E15354" r:id="rId112" xr:uid="{73A3DA2E-D22F-40C7-8B20-BCC04E51AF32}"/>
    <hyperlink ref="E15514" r:id="rId113" xr:uid="{1001FF9D-F2D9-4E9D-9EAC-EB17B9FE8CCD}"/>
    <hyperlink ref="E15969" r:id="rId114" xr:uid="{22D08174-EF55-4E87-B1AB-AA96777DD4AF}"/>
    <hyperlink ref="E16142" r:id="rId115" xr:uid="{BCBC9DBC-3D4C-4C31-A1F9-7AC96F4CC311}"/>
    <hyperlink ref="E16551" r:id="rId116" xr:uid="{5905AFA8-EBF2-476D-AFE7-61A2D82EF0E1}"/>
    <hyperlink ref="E17119" r:id="rId117" xr:uid="{8E9AC83D-7142-437A-8B4C-FF3C698BB1BA}"/>
    <hyperlink ref="E17984" r:id="rId118" xr:uid="{E6431754-426F-4380-A86B-6FC7320AEF1E}"/>
    <hyperlink ref="E18033" r:id="rId119" xr:uid="{00242F59-F35B-4208-8525-DB6375FC729C}"/>
    <hyperlink ref="E19561" r:id="rId120" xr:uid="{4EA99014-6840-4CDD-B8F5-4F274BE512B4}"/>
    <hyperlink ref="E20086" r:id="rId121" xr:uid="{7BBB71A0-41D1-4523-9D20-07C366E6E9D6}"/>
    <hyperlink ref="E20271" r:id="rId122" xr:uid="{8D8A6DF6-064E-4845-AA63-49F11461646C}"/>
    <hyperlink ref="E849" r:id="rId123" xr:uid="{CE571181-5AD0-4421-8F95-36690C712E23}"/>
    <hyperlink ref="E10591" r:id="rId124" xr:uid="{8CBA1185-CBCA-473E-B9B6-1B6C34D0BD26}"/>
    <hyperlink ref="E3687" r:id="rId125" xr:uid="{17042F8F-0A7B-4896-A60B-1B99254D291D}"/>
    <hyperlink ref="E13073" r:id="rId126" xr:uid="{44E3D6B0-7149-48BD-9E48-818FE0619A7D}"/>
    <hyperlink ref="E7409" r:id="rId127" xr:uid="{98ACE467-16E6-4A93-856D-86EDF00939E9}"/>
    <hyperlink ref="E17627" r:id="rId128" xr:uid="{0CB4534F-0EA7-4C08-A39B-BC4D4BD07D31}"/>
    <hyperlink ref="E18350" r:id="rId129" xr:uid="{C61C846D-B311-4B39-920A-657956B90F33}"/>
    <hyperlink ref="E19688" r:id="rId130" xr:uid="{16BA6F01-3BD5-4BA3-A0A8-72F09E5BC6BD}"/>
  </hyperlinks>
  <pageMargins left="0.25" right="0.25" top="0.75" bottom="0.75" header="0.3" footer="0.3"/>
  <pageSetup scale="28" fitToHeight="0" orientation="portrait" r:id="rId13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2E1A4-ABA7-49D4-A68C-84D45C866743}">
  <dimension ref="A1:J42"/>
  <sheetViews>
    <sheetView topLeftCell="A22" workbookViewId="0">
      <selection activeCell="L24" sqref="L24"/>
    </sheetView>
  </sheetViews>
  <sheetFormatPr defaultRowHeight="14.4" x14ac:dyDescent="0.3"/>
  <cols>
    <col min="1" max="1" width="48.109375" bestFit="1" customWidth="1"/>
    <col min="3" max="3" width="9.21875" customWidth="1"/>
    <col min="10" max="10" width="9.5546875" bestFit="1" customWidth="1"/>
  </cols>
  <sheetData>
    <row r="1" spans="1:8" ht="39.6" customHeight="1" x14ac:dyDescent="0.3">
      <c r="A1" s="2"/>
      <c r="B1" s="413"/>
      <c r="C1" s="413"/>
      <c r="D1" s="413"/>
      <c r="E1" s="413"/>
      <c r="F1" s="413"/>
      <c r="G1" s="413"/>
    </row>
    <row r="2" spans="1:8" ht="141" customHeight="1" x14ac:dyDescent="0.3">
      <c r="A2" s="414" t="s">
        <v>1468</v>
      </c>
      <c r="B2" s="415"/>
      <c r="C2" s="415"/>
      <c r="D2" s="415"/>
      <c r="E2" s="415"/>
      <c r="F2" s="415"/>
      <c r="G2" s="415"/>
    </row>
    <row r="3" spans="1:8" ht="15" thickBot="1" x14ac:dyDescent="0.35"/>
    <row r="4" spans="1:8" ht="15.6" x14ac:dyDescent="0.3">
      <c r="A4" s="3" t="s">
        <v>11068</v>
      </c>
      <c r="B4" s="319" t="s">
        <v>11069</v>
      </c>
      <c r="C4" s="4"/>
      <c r="D4" s="4"/>
      <c r="E4" s="4"/>
      <c r="F4" s="4"/>
      <c r="G4" s="4"/>
      <c r="H4" s="5"/>
    </row>
    <row r="5" spans="1:8" x14ac:dyDescent="0.3">
      <c r="A5" s="416"/>
      <c r="B5" s="417"/>
      <c r="C5" s="417"/>
      <c r="H5" s="6"/>
    </row>
    <row r="6" spans="1:8" x14ac:dyDescent="0.3">
      <c r="A6" s="7" t="s">
        <v>4169</v>
      </c>
      <c r="G6" t="s">
        <v>1469</v>
      </c>
      <c r="H6" s="6"/>
    </row>
    <row r="7" spans="1:8" x14ac:dyDescent="0.3">
      <c r="A7" s="7" t="s">
        <v>9154</v>
      </c>
      <c r="B7" s="61" t="s">
        <v>1470</v>
      </c>
      <c r="G7" t="s">
        <v>1472</v>
      </c>
      <c r="H7" s="6"/>
    </row>
    <row r="8" spans="1:8" x14ac:dyDescent="0.3">
      <c r="A8" s="7" t="s">
        <v>6699</v>
      </c>
      <c r="B8" s="61"/>
      <c r="H8" s="6"/>
    </row>
    <row r="10" spans="1:8" x14ac:dyDescent="0.3">
      <c r="A10" s="7" t="s">
        <v>4170</v>
      </c>
      <c r="H10" s="6"/>
    </row>
    <row r="11" spans="1:8" x14ac:dyDescent="0.3">
      <c r="A11" s="9" t="s">
        <v>1242</v>
      </c>
      <c r="B11" s="61" t="s">
        <v>1471</v>
      </c>
      <c r="H11" s="6"/>
    </row>
    <row r="12" spans="1:8" ht="15" thickBot="1" x14ac:dyDescent="0.35">
      <c r="A12" s="10" t="s">
        <v>4171</v>
      </c>
      <c r="B12" s="11"/>
      <c r="C12" s="11"/>
      <c r="D12" s="11"/>
      <c r="E12" s="11"/>
      <c r="F12" s="11"/>
      <c r="G12" s="11"/>
      <c r="H12" s="12"/>
    </row>
    <row r="14" spans="1:8" ht="15.6" x14ac:dyDescent="0.3">
      <c r="A14" s="313" t="s">
        <v>6696</v>
      </c>
      <c r="B14" s="314" t="s">
        <v>11067</v>
      </c>
      <c r="C14" s="315"/>
      <c r="D14" s="315"/>
      <c r="E14" s="315"/>
      <c r="F14" s="315"/>
      <c r="G14" s="315"/>
      <c r="H14" s="316"/>
    </row>
    <row r="15" spans="1:8" ht="15.6" x14ac:dyDescent="0.3">
      <c r="A15" s="317"/>
      <c r="B15" s="309"/>
      <c r="H15" s="318"/>
    </row>
    <row r="16" spans="1:8" x14ac:dyDescent="0.3">
      <c r="A16" s="25" t="s">
        <v>9154</v>
      </c>
      <c r="B16" s="412" t="s">
        <v>9155</v>
      </c>
      <c r="C16" s="412"/>
      <c r="D16" s="412"/>
      <c r="E16" s="412"/>
      <c r="F16" s="25"/>
      <c r="G16" s="25" t="s">
        <v>11066</v>
      </c>
      <c r="H16" s="25"/>
    </row>
    <row r="17" spans="1:10" x14ac:dyDescent="0.3">
      <c r="A17" s="25" t="s">
        <v>9156</v>
      </c>
      <c r="B17" s="412" t="s">
        <v>11057</v>
      </c>
      <c r="C17" s="412"/>
      <c r="D17" s="412"/>
      <c r="E17" s="412"/>
      <c r="F17" s="25"/>
      <c r="G17" s="25" t="s">
        <v>11058</v>
      </c>
      <c r="H17" s="25"/>
    </row>
    <row r="18" spans="1:10" x14ac:dyDescent="0.3">
      <c r="A18" s="25"/>
      <c r="B18" s="412"/>
      <c r="C18" s="412"/>
      <c r="D18" s="412"/>
      <c r="E18" s="412"/>
      <c r="F18" s="25"/>
      <c r="G18" s="25"/>
      <c r="H18" s="25"/>
    </row>
    <row r="19" spans="1:10" x14ac:dyDescent="0.3">
      <c r="A19" s="311" t="s">
        <v>6702</v>
      </c>
      <c r="B19" s="418" t="s">
        <v>11050</v>
      </c>
      <c r="C19" s="418"/>
      <c r="D19" s="418"/>
      <c r="E19" s="418"/>
      <c r="F19" s="25"/>
      <c r="G19" s="25" t="s">
        <v>11051</v>
      </c>
      <c r="H19" s="25"/>
    </row>
    <row r="20" spans="1:10" x14ac:dyDescent="0.3">
      <c r="A20" s="25" t="s">
        <v>6697</v>
      </c>
      <c r="B20" s="412" t="s">
        <v>11055</v>
      </c>
      <c r="C20" s="412"/>
      <c r="D20" s="412"/>
      <c r="E20" s="412"/>
      <c r="F20" s="25"/>
      <c r="G20" s="25" t="s">
        <v>11056</v>
      </c>
      <c r="H20" s="25"/>
    </row>
    <row r="21" spans="1:10" x14ac:dyDescent="0.3">
      <c r="A21" s="25" t="s">
        <v>6700</v>
      </c>
      <c r="B21" s="412" t="s">
        <v>11064</v>
      </c>
      <c r="C21" s="412"/>
      <c r="D21" s="412"/>
      <c r="E21" s="412"/>
      <c r="F21" s="25"/>
      <c r="G21" s="25" t="s">
        <v>11065</v>
      </c>
      <c r="H21" s="25"/>
    </row>
    <row r="22" spans="1:10" x14ac:dyDescent="0.3">
      <c r="A22" s="25" t="s">
        <v>11052</v>
      </c>
      <c r="B22" s="412" t="s">
        <v>11053</v>
      </c>
      <c r="C22" s="412"/>
      <c r="D22" s="412"/>
      <c r="E22" s="412"/>
      <c r="F22" s="25"/>
      <c r="G22" s="25" t="s">
        <v>11054</v>
      </c>
      <c r="H22" s="25"/>
    </row>
    <row r="23" spans="1:10" x14ac:dyDescent="0.3">
      <c r="A23" s="311" t="s">
        <v>6698</v>
      </c>
      <c r="B23" s="310" t="s">
        <v>11062</v>
      </c>
      <c r="C23" s="312"/>
      <c r="D23" s="312"/>
      <c r="E23" s="312"/>
      <c r="F23" s="25"/>
      <c r="G23" s="25" t="s">
        <v>11063</v>
      </c>
      <c r="H23" s="25"/>
    </row>
    <row r="24" spans="1:10" x14ac:dyDescent="0.3">
      <c r="A24" s="311" t="s">
        <v>11059</v>
      </c>
      <c r="B24" s="412" t="s">
        <v>11060</v>
      </c>
      <c r="C24" s="412"/>
      <c r="D24" s="412"/>
      <c r="E24" s="412"/>
      <c r="F24" s="25"/>
      <c r="G24" s="25" t="s">
        <v>11061</v>
      </c>
      <c r="H24" s="25"/>
    </row>
    <row r="25" spans="1:10" x14ac:dyDescent="0.3">
      <c r="A25" s="25" t="s">
        <v>1244</v>
      </c>
      <c r="B25" s="412" t="s">
        <v>1473</v>
      </c>
      <c r="C25" s="412"/>
      <c r="D25" s="412"/>
      <c r="E25" s="412"/>
      <c r="F25" s="25"/>
      <c r="G25" s="25" t="s">
        <v>1474</v>
      </c>
      <c r="H25" s="25"/>
    </row>
    <row r="26" spans="1:10" x14ac:dyDescent="0.3">
      <c r="A26" s="25" t="s">
        <v>1245</v>
      </c>
      <c r="B26" s="412" t="s">
        <v>1475</v>
      </c>
      <c r="C26" s="412"/>
      <c r="D26" s="412"/>
      <c r="E26" s="412"/>
      <c r="F26" s="25"/>
      <c r="G26" s="25" t="s">
        <v>1476</v>
      </c>
      <c r="H26" s="25"/>
    </row>
    <row r="28" spans="1:10" ht="38.4" customHeight="1" x14ac:dyDescent="0.3">
      <c r="A28" s="99" t="s">
        <v>10203</v>
      </c>
      <c r="B28" s="92" t="s">
        <v>1243</v>
      </c>
      <c r="C28" s="357" t="s">
        <v>14400</v>
      </c>
      <c r="D28" s="349" t="s">
        <v>1901</v>
      </c>
    </row>
    <row r="29" spans="1:10" x14ac:dyDescent="0.3">
      <c r="J29" t="s">
        <v>16902</v>
      </c>
    </row>
    <row r="30" spans="1:10" ht="24" x14ac:dyDescent="0.3">
      <c r="A30" s="25" t="s">
        <v>16899</v>
      </c>
      <c r="B30" s="92" t="s">
        <v>1243</v>
      </c>
      <c r="C30" s="25"/>
      <c r="D30" s="25" t="s">
        <v>16900</v>
      </c>
      <c r="E30" s="25"/>
      <c r="F30" s="25"/>
      <c r="G30" s="20" t="s">
        <v>16901</v>
      </c>
      <c r="H30" s="25"/>
      <c r="I30" s="25"/>
      <c r="J30" s="373">
        <v>46203</v>
      </c>
    </row>
    <row r="42" spans="3:3" x14ac:dyDescent="0.3">
      <c r="C42" t="s">
        <v>1844</v>
      </c>
    </row>
  </sheetData>
  <sortState xmlns:xlrd2="http://schemas.microsoft.com/office/spreadsheetml/2017/richdata2" ref="A18:H26">
    <sortCondition ref="A18:A26"/>
  </sortState>
  <mergeCells count="13">
    <mergeCell ref="B24:E24"/>
    <mergeCell ref="B25:E25"/>
    <mergeCell ref="B26:E26"/>
    <mergeCell ref="B1:G1"/>
    <mergeCell ref="A2:G2"/>
    <mergeCell ref="A5:C5"/>
    <mergeCell ref="B16:E16"/>
    <mergeCell ref="B17:E17"/>
    <mergeCell ref="B18:E18"/>
    <mergeCell ref="B19:E19"/>
    <mergeCell ref="B20:E20"/>
    <mergeCell ref="B21:E21"/>
    <mergeCell ref="B22:E22"/>
  </mergeCells>
  <hyperlinks>
    <hyperlink ref="B7" r:id="rId1" xr:uid="{A92A02D4-4BFE-4404-9A14-124DEE8DEEE7}"/>
    <hyperlink ref="B11" r:id="rId2" xr:uid="{80C85D1C-E72F-4DEE-A584-068472AB48AA}"/>
    <hyperlink ref="B16" r:id="rId3" xr:uid="{9C13999F-187F-4E01-895A-17EAFC9CC3EF}"/>
    <hyperlink ref="B26" r:id="rId4" xr:uid="{0B08EC80-22CE-45F4-9045-C7F673403330}"/>
    <hyperlink ref="B25" r:id="rId5" xr:uid="{78AC62EE-8C0B-47D0-AB88-AA09C00F1C55}"/>
    <hyperlink ref="G30" r:id="rId6" xr:uid="{7896FC60-55DD-4E2E-8FDA-93AEC2D6D8A9}"/>
  </hyperlinks>
  <pageMargins left="0.7" right="0.7" top="0.75" bottom="0.75" header="0.3" footer="0.3"/>
  <pageSetup orientation="portrait" r:id="rId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4B2B53-0803-4678-B44B-18EA08BBE00B}">
  <dimension ref="A1:A3"/>
  <sheetViews>
    <sheetView workbookViewId="0">
      <selection activeCell="B42" sqref="B42"/>
    </sheetView>
  </sheetViews>
  <sheetFormatPr defaultRowHeight="14.4" x14ac:dyDescent="0.3"/>
  <cols>
    <col min="1" max="1" width="89.6640625" bestFit="1" customWidth="1"/>
  </cols>
  <sheetData>
    <row r="1" spans="1:1" x14ac:dyDescent="0.3">
      <c r="A1" t="s">
        <v>1526</v>
      </c>
    </row>
    <row r="3" spans="1:1" x14ac:dyDescent="0.3">
      <c r="A3" s="8" t="s">
        <v>4165</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DDDCB-A17C-49ED-B2DA-DB5DD902AB33}">
  <dimension ref="A1:AD46"/>
  <sheetViews>
    <sheetView workbookViewId="0">
      <selection activeCell="H31" sqref="H31"/>
    </sheetView>
  </sheetViews>
  <sheetFormatPr defaultRowHeight="14.4" x14ac:dyDescent="0.3"/>
  <cols>
    <col min="1" max="1" width="49.109375" style="23" bestFit="1" customWidth="1"/>
    <col min="2" max="2" width="14.44140625" bestFit="1" customWidth="1"/>
    <col min="3" max="3" width="13.6640625" style="218" bestFit="1" customWidth="1"/>
    <col min="4" max="4" width="25.88671875" bestFit="1" customWidth="1"/>
    <col min="5" max="5" width="16.6640625" bestFit="1" customWidth="1"/>
    <col min="6" max="6" width="5.5546875" bestFit="1" customWidth="1"/>
  </cols>
  <sheetData>
    <row r="1" spans="1:30" ht="16.2" thickBot="1" x14ac:dyDescent="0.35">
      <c r="A1" s="194" t="s">
        <v>2163</v>
      </c>
      <c r="B1" s="195" t="s">
        <v>6459</v>
      </c>
      <c r="C1" s="196" t="s">
        <v>6463</v>
      </c>
      <c r="D1" s="195" t="s">
        <v>1479</v>
      </c>
      <c r="E1" s="195" t="s">
        <v>1494</v>
      </c>
      <c r="F1" s="197" t="s">
        <v>1495</v>
      </c>
      <c r="G1" s="27"/>
      <c r="H1" s="27"/>
      <c r="I1" s="27"/>
      <c r="J1" s="27"/>
      <c r="K1" s="27"/>
      <c r="L1" s="27"/>
      <c r="M1" s="27"/>
      <c r="N1" s="27"/>
      <c r="O1" s="27"/>
      <c r="P1" s="27"/>
      <c r="Q1" s="27"/>
      <c r="R1" s="27"/>
      <c r="S1" s="27"/>
      <c r="T1" s="27"/>
      <c r="U1" s="27"/>
      <c r="V1" s="27"/>
      <c r="W1" s="27"/>
      <c r="X1" s="27"/>
      <c r="Y1" s="27"/>
      <c r="Z1" s="27"/>
      <c r="AA1" s="27"/>
      <c r="AB1" s="27"/>
      <c r="AC1" s="27"/>
      <c r="AD1" s="27"/>
    </row>
    <row r="2" spans="1:30" s="27" customFormat="1" x14ac:dyDescent="0.3">
      <c r="A2" s="198" t="s">
        <v>6283</v>
      </c>
      <c r="B2" s="199" t="s">
        <v>6569</v>
      </c>
      <c r="C2" s="200">
        <v>832423955</v>
      </c>
      <c r="D2" s="199" t="s">
        <v>6570</v>
      </c>
      <c r="E2" s="199" t="s">
        <v>2172</v>
      </c>
      <c r="F2" s="201" t="s">
        <v>1499</v>
      </c>
    </row>
    <row r="3" spans="1:30" x14ac:dyDescent="0.3">
      <c r="A3" s="202" t="s">
        <v>6261</v>
      </c>
      <c r="B3" s="203" t="s">
        <v>6571</v>
      </c>
      <c r="C3" s="204">
        <v>3609077529</v>
      </c>
      <c r="D3" s="205" t="s">
        <v>6572</v>
      </c>
      <c r="E3" s="205" t="s">
        <v>2199</v>
      </c>
      <c r="F3" s="206" t="s">
        <v>2200</v>
      </c>
      <c r="G3" s="27"/>
      <c r="H3" s="27"/>
      <c r="I3" s="27"/>
      <c r="J3" s="27"/>
      <c r="K3" s="27"/>
      <c r="L3" s="27"/>
      <c r="M3" s="27"/>
      <c r="N3" s="27"/>
      <c r="O3" s="27"/>
      <c r="P3" s="27"/>
      <c r="Q3" s="27"/>
      <c r="R3" s="27"/>
      <c r="S3" s="27"/>
      <c r="T3" s="27"/>
      <c r="U3" s="27"/>
      <c r="V3" s="27"/>
      <c r="W3" s="27"/>
      <c r="X3" s="27"/>
      <c r="Y3" s="27"/>
      <c r="Z3" s="27"/>
      <c r="AA3" s="27"/>
      <c r="AB3" s="27"/>
      <c r="AC3" s="27"/>
      <c r="AD3" s="27"/>
    </row>
    <row r="4" spans="1:30" s="27" customFormat="1" x14ac:dyDescent="0.3">
      <c r="A4" s="207" t="s">
        <v>6269</v>
      </c>
      <c r="B4" s="208" t="s">
        <v>6573</v>
      </c>
      <c r="C4" s="209">
        <v>7578974559</v>
      </c>
      <c r="D4" s="39" t="s">
        <v>6574</v>
      </c>
      <c r="E4" s="39" t="s">
        <v>6575</v>
      </c>
      <c r="F4" s="210" t="s">
        <v>6576</v>
      </c>
    </row>
    <row r="5" spans="1:30" x14ac:dyDescent="0.3">
      <c r="A5" s="211" t="s">
        <v>567</v>
      </c>
      <c r="B5" s="205" t="s">
        <v>2197</v>
      </c>
      <c r="C5" s="204">
        <v>8888085120</v>
      </c>
      <c r="D5" s="205" t="s">
        <v>6577</v>
      </c>
      <c r="E5" s="205" t="s">
        <v>6578</v>
      </c>
      <c r="F5" s="206" t="s">
        <v>2174</v>
      </c>
      <c r="G5" s="27"/>
      <c r="H5" s="27"/>
      <c r="I5" s="27"/>
      <c r="J5" s="27"/>
      <c r="K5" s="27"/>
      <c r="L5" s="27"/>
      <c r="M5" s="27"/>
      <c r="N5" s="27"/>
      <c r="O5" s="27"/>
      <c r="P5" s="27"/>
      <c r="Q5" s="27"/>
      <c r="R5" s="27"/>
      <c r="S5" s="27"/>
      <c r="T5" s="27"/>
      <c r="U5" s="27"/>
      <c r="V5" s="27"/>
      <c r="W5" s="27"/>
      <c r="X5" s="27"/>
      <c r="Y5" s="27"/>
      <c r="Z5" s="27"/>
      <c r="AA5" s="27"/>
      <c r="AB5" s="27"/>
      <c r="AC5" s="27"/>
      <c r="AD5" s="27"/>
    </row>
    <row r="6" spans="1:30" s="27" customFormat="1" x14ac:dyDescent="0.3">
      <c r="A6" s="212" t="s">
        <v>6285</v>
      </c>
      <c r="B6" s="39" t="s">
        <v>6579</v>
      </c>
      <c r="C6" s="209">
        <v>3129054501</v>
      </c>
      <c r="D6" s="39" t="s">
        <v>6580</v>
      </c>
      <c r="E6" s="39" t="s">
        <v>2193</v>
      </c>
      <c r="F6" s="210" t="s">
        <v>2164</v>
      </c>
    </row>
    <row r="7" spans="1:30" x14ac:dyDescent="0.3">
      <c r="A7" s="211" t="s">
        <v>6257</v>
      </c>
      <c r="B7" s="205" t="s">
        <v>6581</v>
      </c>
      <c r="C7" s="204"/>
      <c r="D7" s="205" t="s">
        <v>6582</v>
      </c>
      <c r="E7" s="205" t="s">
        <v>2179</v>
      </c>
      <c r="F7" s="206" t="s">
        <v>2164</v>
      </c>
      <c r="G7" s="27"/>
      <c r="H7" s="27"/>
      <c r="I7" s="27"/>
      <c r="J7" s="27"/>
      <c r="K7" s="27"/>
      <c r="L7" s="27"/>
      <c r="M7" s="27"/>
      <c r="N7" s="27"/>
      <c r="O7" s="27"/>
      <c r="P7" s="27"/>
      <c r="Q7" s="27"/>
      <c r="R7" s="27"/>
      <c r="S7" s="27"/>
      <c r="T7" s="27"/>
      <c r="U7" s="27"/>
      <c r="V7" s="27"/>
      <c r="W7" s="27"/>
      <c r="X7" s="27"/>
      <c r="Y7" s="27"/>
      <c r="Z7" s="27"/>
      <c r="AA7" s="27"/>
      <c r="AB7" s="27"/>
      <c r="AC7" s="27"/>
      <c r="AD7" s="27"/>
    </row>
    <row r="8" spans="1:30" s="27" customFormat="1" x14ac:dyDescent="0.3">
      <c r="A8" s="212" t="s">
        <v>6262</v>
      </c>
      <c r="B8" s="39" t="s">
        <v>6583</v>
      </c>
      <c r="C8" s="213">
        <v>7145765761</v>
      </c>
      <c r="D8" s="39" t="s">
        <v>6584</v>
      </c>
      <c r="E8" s="39" t="s">
        <v>6585</v>
      </c>
      <c r="F8" s="210" t="s">
        <v>2164</v>
      </c>
    </row>
    <row r="9" spans="1:30" x14ac:dyDescent="0.3">
      <c r="A9" s="211" t="s">
        <v>6258</v>
      </c>
      <c r="B9" s="205" t="s">
        <v>6586</v>
      </c>
      <c r="C9" s="204">
        <v>9034526768</v>
      </c>
      <c r="D9" s="205" t="s">
        <v>6587</v>
      </c>
      <c r="E9" s="205" t="s">
        <v>2187</v>
      </c>
      <c r="F9" s="206" t="s">
        <v>1499</v>
      </c>
      <c r="G9" s="27"/>
      <c r="H9" s="27"/>
      <c r="I9" s="27"/>
      <c r="J9" s="27"/>
      <c r="K9" s="27"/>
      <c r="L9" s="27"/>
      <c r="M9" s="27"/>
      <c r="N9" s="27"/>
      <c r="O9" s="27"/>
      <c r="P9" s="27"/>
      <c r="Q9" s="27"/>
      <c r="R9" s="27"/>
      <c r="S9" s="27"/>
      <c r="T9" s="27"/>
      <c r="U9" s="27"/>
      <c r="V9" s="27"/>
      <c r="W9" s="27"/>
      <c r="X9" s="27"/>
      <c r="Y9" s="27"/>
      <c r="Z9" s="27"/>
      <c r="AA9" s="27"/>
      <c r="AB9" s="27"/>
      <c r="AC9" s="27"/>
      <c r="AD9" s="27"/>
    </row>
    <row r="10" spans="1:30" s="27" customFormat="1" x14ac:dyDescent="0.3">
      <c r="A10" s="212" t="s">
        <v>497</v>
      </c>
      <c r="B10" s="39" t="s">
        <v>2180</v>
      </c>
      <c r="C10" s="209">
        <v>8003232841</v>
      </c>
      <c r="D10" s="39" t="s">
        <v>6588</v>
      </c>
      <c r="E10" s="39" t="s">
        <v>2190</v>
      </c>
      <c r="F10" s="210" t="s">
        <v>2171</v>
      </c>
    </row>
    <row r="11" spans="1:30" x14ac:dyDescent="0.3">
      <c r="A11" s="211" t="s">
        <v>6268</v>
      </c>
      <c r="B11" s="205" t="s">
        <v>6589</v>
      </c>
      <c r="C11" s="204">
        <v>8457826800</v>
      </c>
      <c r="D11" s="205" t="s">
        <v>6590</v>
      </c>
      <c r="E11" s="205" t="s">
        <v>6591</v>
      </c>
      <c r="F11" s="206" t="s">
        <v>2165</v>
      </c>
      <c r="G11" s="27"/>
      <c r="H11" s="27"/>
      <c r="I11" s="27"/>
      <c r="J11" s="27"/>
      <c r="K11" s="27"/>
      <c r="L11" s="27"/>
      <c r="M11" s="27"/>
      <c r="N11" s="27"/>
      <c r="O11" s="27"/>
      <c r="P11" s="27"/>
      <c r="Q11" s="27"/>
      <c r="R11" s="27"/>
      <c r="S11" s="27"/>
      <c r="T11" s="27"/>
      <c r="U11" s="27"/>
      <c r="V11" s="27"/>
      <c r="W11" s="27"/>
      <c r="X11" s="27"/>
      <c r="Y11" s="27"/>
      <c r="Z11" s="27"/>
      <c r="AA11" s="27"/>
      <c r="AB11" s="27"/>
      <c r="AC11" s="27"/>
      <c r="AD11" s="27"/>
    </row>
    <row r="12" spans="1:30" s="27" customFormat="1" x14ac:dyDescent="0.3">
      <c r="A12" s="212" t="s">
        <v>6264</v>
      </c>
      <c r="B12" s="39" t="s">
        <v>6592</v>
      </c>
      <c r="C12" s="209">
        <v>9018276313</v>
      </c>
      <c r="D12" s="39" t="s">
        <v>6593</v>
      </c>
      <c r="E12" s="39" t="s">
        <v>6594</v>
      </c>
      <c r="F12" s="210" t="s">
        <v>1499</v>
      </c>
    </row>
    <row r="13" spans="1:30" x14ac:dyDescent="0.3">
      <c r="A13" s="211" t="s">
        <v>6280</v>
      </c>
      <c r="B13" s="205" t="s">
        <v>6595</v>
      </c>
      <c r="C13" s="204">
        <v>8003333777</v>
      </c>
      <c r="D13" s="205" t="s">
        <v>6596</v>
      </c>
      <c r="E13" s="205" t="s">
        <v>6597</v>
      </c>
      <c r="F13" s="206" t="s">
        <v>2196</v>
      </c>
      <c r="G13" s="27"/>
      <c r="H13" s="27"/>
      <c r="I13" s="27"/>
      <c r="J13" s="27"/>
      <c r="K13" s="27"/>
      <c r="L13" s="27"/>
      <c r="M13" s="27"/>
      <c r="N13" s="27"/>
      <c r="O13" s="27"/>
      <c r="P13" s="27"/>
      <c r="Q13" s="27"/>
      <c r="R13" s="27"/>
      <c r="S13" s="27"/>
      <c r="T13" s="27"/>
      <c r="U13" s="27"/>
      <c r="V13" s="27"/>
      <c r="W13" s="27"/>
      <c r="X13" s="27"/>
      <c r="Y13" s="27"/>
      <c r="Z13" s="27"/>
      <c r="AA13" s="27"/>
      <c r="AB13" s="27"/>
      <c r="AC13" s="27"/>
      <c r="AD13" s="27"/>
    </row>
    <row r="14" spans="1:30" s="27" customFormat="1" x14ac:dyDescent="0.3">
      <c r="A14" s="212" t="s">
        <v>6259</v>
      </c>
      <c r="B14" s="39" t="s">
        <v>6598</v>
      </c>
      <c r="C14" s="209">
        <v>8003853592</v>
      </c>
      <c r="D14" s="39" t="s">
        <v>6599</v>
      </c>
      <c r="E14" s="39" t="s">
        <v>6600</v>
      </c>
      <c r="F14" s="210" t="s">
        <v>2191</v>
      </c>
    </row>
    <row r="15" spans="1:30" x14ac:dyDescent="0.3">
      <c r="A15" s="211" t="s">
        <v>5219</v>
      </c>
      <c r="B15" s="205" t="s">
        <v>6601</v>
      </c>
      <c r="C15" s="204">
        <v>8773011181</v>
      </c>
      <c r="D15" s="205" t="s">
        <v>6602</v>
      </c>
      <c r="E15" s="205" t="s">
        <v>6603</v>
      </c>
      <c r="F15" s="206" t="s">
        <v>1499</v>
      </c>
      <c r="G15" s="27"/>
      <c r="H15" s="27"/>
      <c r="I15" s="27"/>
      <c r="J15" s="27"/>
      <c r="K15" s="27"/>
      <c r="L15" s="27"/>
      <c r="M15" s="27"/>
      <c r="N15" s="27"/>
      <c r="O15" s="27"/>
      <c r="P15" s="27"/>
      <c r="Q15" s="27"/>
      <c r="R15" s="27"/>
      <c r="S15" s="27"/>
      <c r="T15" s="27"/>
      <c r="U15" s="27"/>
      <c r="V15" s="27"/>
      <c r="W15" s="27"/>
      <c r="X15" s="27"/>
      <c r="Y15" s="27"/>
      <c r="Z15" s="27"/>
      <c r="AA15" s="27"/>
      <c r="AB15" s="27"/>
      <c r="AC15" s="27"/>
      <c r="AD15" s="27"/>
    </row>
    <row r="16" spans="1:30" s="27" customFormat="1" x14ac:dyDescent="0.3">
      <c r="A16" s="212" t="s">
        <v>2370</v>
      </c>
      <c r="B16" s="39" t="s">
        <v>2176</v>
      </c>
      <c r="C16" s="209">
        <v>8665636812</v>
      </c>
      <c r="D16" s="39" t="s">
        <v>6604</v>
      </c>
      <c r="E16" s="39" t="s">
        <v>2177</v>
      </c>
      <c r="F16" s="210" t="s">
        <v>2183</v>
      </c>
    </row>
    <row r="17" spans="1:30" x14ac:dyDescent="0.3">
      <c r="A17" s="211" t="s">
        <v>6270</v>
      </c>
      <c r="B17" s="205" t="s">
        <v>6605</v>
      </c>
      <c r="C17" s="204">
        <v>6512313414</v>
      </c>
      <c r="D17" s="205" t="s">
        <v>6606</v>
      </c>
      <c r="E17" s="205" t="s">
        <v>6607</v>
      </c>
      <c r="F17" s="206" t="s">
        <v>2181</v>
      </c>
      <c r="G17" s="27"/>
      <c r="H17" s="27"/>
      <c r="I17" s="27"/>
      <c r="J17" s="27"/>
      <c r="K17" s="27"/>
      <c r="L17" s="27"/>
      <c r="M17" s="27"/>
      <c r="N17" s="27"/>
      <c r="O17" s="27"/>
      <c r="P17" s="27"/>
      <c r="Q17" s="27"/>
      <c r="R17" s="27"/>
      <c r="S17" s="27"/>
      <c r="T17" s="27"/>
      <c r="U17" s="27"/>
      <c r="V17" s="27"/>
      <c r="W17" s="27"/>
      <c r="X17" s="27"/>
      <c r="Y17" s="27"/>
      <c r="Z17" s="27"/>
      <c r="AA17" s="27"/>
      <c r="AB17" s="27"/>
      <c r="AC17" s="27"/>
      <c r="AD17" s="27"/>
    </row>
    <row r="18" spans="1:30" s="27" customFormat="1" x14ac:dyDescent="0.3">
      <c r="A18" s="212" t="s">
        <v>3074</v>
      </c>
      <c r="B18" s="39" t="s">
        <v>6608</v>
      </c>
      <c r="C18" s="209">
        <v>7074009177</v>
      </c>
      <c r="D18" s="39" t="s">
        <v>6609</v>
      </c>
      <c r="E18" s="39" t="s">
        <v>6610</v>
      </c>
      <c r="F18" s="210" t="s">
        <v>2174</v>
      </c>
    </row>
    <row r="19" spans="1:30" x14ac:dyDescent="0.3">
      <c r="A19" s="211" t="s">
        <v>6277</v>
      </c>
      <c r="B19" s="205" t="s">
        <v>6611</v>
      </c>
      <c r="C19" s="204">
        <v>9152419190</v>
      </c>
      <c r="D19" s="205" t="s">
        <v>6612</v>
      </c>
      <c r="E19" s="205" t="s">
        <v>2169</v>
      </c>
      <c r="F19" s="206" t="s">
        <v>1499</v>
      </c>
      <c r="G19" s="27"/>
      <c r="H19" s="27"/>
      <c r="I19" s="27"/>
      <c r="J19" s="27"/>
      <c r="K19" s="27"/>
      <c r="L19" s="27"/>
      <c r="M19" s="27"/>
      <c r="N19" s="27"/>
      <c r="O19" s="27"/>
      <c r="P19" s="27"/>
      <c r="Q19" s="27"/>
      <c r="R19" s="27"/>
      <c r="S19" s="27"/>
      <c r="T19" s="27"/>
      <c r="U19" s="27"/>
      <c r="V19" s="27"/>
      <c r="W19" s="27"/>
      <c r="X19" s="27"/>
      <c r="Y19" s="27"/>
      <c r="Z19" s="27"/>
      <c r="AA19" s="27"/>
      <c r="AB19" s="27"/>
      <c r="AC19" s="27"/>
      <c r="AD19" s="27"/>
    </row>
    <row r="20" spans="1:30" s="27" customFormat="1" x14ac:dyDescent="0.3">
      <c r="A20" s="212" t="s">
        <v>6267</v>
      </c>
      <c r="B20" s="39" t="s">
        <v>6613</v>
      </c>
      <c r="C20" s="209">
        <v>9099061597</v>
      </c>
      <c r="D20" s="39" t="s">
        <v>6614</v>
      </c>
      <c r="E20" s="39" t="s">
        <v>6615</v>
      </c>
      <c r="F20" s="210" t="s">
        <v>2164</v>
      </c>
    </row>
    <row r="21" spans="1:30" x14ac:dyDescent="0.3">
      <c r="A21" s="211" t="s">
        <v>574</v>
      </c>
      <c r="B21" s="205" t="s">
        <v>6616</v>
      </c>
      <c r="C21" s="204">
        <v>8472308366</v>
      </c>
      <c r="D21" s="205" t="s">
        <v>6617</v>
      </c>
      <c r="E21" s="205" t="s">
        <v>2198</v>
      </c>
      <c r="F21" s="206" t="s">
        <v>2171</v>
      </c>
      <c r="G21" s="27"/>
      <c r="H21" s="27"/>
      <c r="I21" s="27"/>
      <c r="J21" s="27"/>
      <c r="K21" s="27"/>
      <c r="L21" s="27"/>
      <c r="M21" s="27"/>
      <c r="N21" s="27"/>
      <c r="O21" s="27"/>
      <c r="P21" s="27"/>
      <c r="Q21" s="27"/>
      <c r="R21" s="27"/>
      <c r="S21" s="27"/>
      <c r="T21" s="27"/>
      <c r="U21" s="27"/>
      <c r="V21" s="27"/>
      <c r="W21" s="27"/>
      <c r="X21" s="27"/>
      <c r="Y21" s="27"/>
      <c r="Z21" s="27"/>
      <c r="AA21" s="27"/>
      <c r="AB21" s="27"/>
      <c r="AC21" s="27"/>
      <c r="AD21" s="27"/>
    </row>
    <row r="22" spans="1:30" s="27" customFormat="1" x14ac:dyDescent="0.3">
      <c r="A22" s="212" t="s">
        <v>6271</v>
      </c>
      <c r="B22" s="39" t="s">
        <v>6618</v>
      </c>
      <c r="C22" s="213">
        <v>3312336077</v>
      </c>
      <c r="D22" s="39" t="s">
        <v>6619</v>
      </c>
      <c r="E22" s="39" t="s">
        <v>2178</v>
      </c>
      <c r="F22" s="210" t="s">
        <v>2171</v>
      </c>
    </row>
    <row r="23" spans="1:30" x14ac:dyDescent="0.3">
      <c r="A23" s="211" t="s">
        <v>6273</v>
      </c>
      <c r="B23" s="205" t="s">
        <v>6620</v>
      </c>
      <c r="C23" s="204">
        <v>4143392980</v>
      </c>
      <c r="D23" s="205" t="s">
        <v>6621</v>
      </c>
      <c r="E23" s="205" t="s">
        <v>6622</v>
      </c>
      <c r="F23" s="206" t="s">
        <v>2168</v>
      </c>
      <c r="G23" s="27"/>
      <c r="H23" s="27"/>
      <c r="I23" s="27"/>
      <c r="J23" s="27"/>
      <c r="K23" s="27"/>
      <c r="L23" s="27"/>
      <c r="M23" s="27"/>
      <c r="N23" s="27"/>
      <c r="O23" s="27"/>
      <c r="P23" s="27"/>
      <c r="Q23" s="27"/>
      <c r="R23" s="27"/>
      <c r="S23" s="27"/>
      <c r="T23" s="27"/>
      <c r="U23" s="27"/>
      <c r="V23" s="27"/>
      <c r="W23" s="27"/>
      <c r="X23" s="27"/>
      <c r="Y23" s="27"/>
      <c r="Z23" s="27"/>
      <c r="AA23" s="27"/>
      <c r="AB23" s="27"/>
      <c r="AC23" s="27"/>
      <c r="AD23" s="27"/>
    </row>
    <row r="24" spans="1:30" s="27" customFormat="1" x14ac:dyDescent="0.3">
      <c r="A24" s="212" t="s">
        <v>6253</v>
      </c>
      <c r="B24" s="39" t="s">
        <v>6623</v>
      </c>
      <c r="C24" s="209">
        <v>9722304300</v>
      </c>
      <c r="D24" s="39" t="s">
        <v>6624</v>
      </c>
      <c r="E24" s="39" t="s">
        <v>6625</v>
      </c>
      <c r="F24" s="210" t="s">
        <v>1499</v>
      </c>
    </row>
    <row r="25" spans="1:30" x14ac:dyDescent="0.3">
      <c r="A25" s="211" t="s">
        <v>3151</v>
      </c>
      <c r="B25" s="205" t="s">
        <v>6626</v>
      </c>
      <c r="C25" s="204">
        <v>3864733785</v>
      </c>
      <c r="D25" s="205" t="s">
        <v>6627</v>
      </c>
      <c r="E25" s="205" t="s">
        <v>2201</v>
      </c>
      <c r="F25" s="206" t="s">
        <v>2182</v>
      </c>
      <c r="G25" s="27"/>
      <c r="H25" s="27"/>
      <c r="I25" s="27"/>
      <c r="J25" s="27"/>
      <c r="K25" s="27"/>
      <c r="L25" s="27"/>
      <c r="M25" s="27"/>
      <c r="N25" s="27"/>
      <c r="O25" s="27"/>
      <c r="P25" s="27"/>
      <c r="Q25" s="27"/>
      <c r="R25" s="27"/>
      <c r="S25" s="27"/>
      <c r="T25" s="27"/>
      <c r="U25" s="27"/>
      <c r="V25" s="27"/>
      <c r="W25" s="27"/>
      <c r="X25" s="27"/>
      <c r="Y25" s="27"/>
      <c r="Z25" s="27"/>
      <c r="AA25" s="27"/>
      <c r="AB25" s="27"/>
      <c r="AC25" s="27"/>
      <c r="AD25" s="27"/>
    </row>
    <row r="26" spans="1:30" s="27" customFormat="1" x14ac:dyDescent="0.3">
      <c r="A26" s="212" t="s">
        <v>6278</v>
      </c>
      <c r="B26" s="39" t="s">
        <v>6628</v>
      </c>
      <c r="C26" s="209">
        <v>8016185244</v>
      </c>
      <c r="D26" s="39" t="s">
        <v>6629</v>
      </c>
      <c r="E26" s="39" t="s">
        <v>6630</v>
      </c>
      <c r="F26" s="210" t="s">
        <v>2191</v>
      </c>
    </row>
    <row r="27" spans="1:30" x14ac:dyDescent="0.3">
      <c r="A27" s="211" t="s">
        <v>6260</v>
      </c>
      <c r="B27" s="205" t="s">
        <v>6631</v>
      </c>
      <c r="C27" s="204">
        <v>9739693828</v>
      </c>
      <c r="D27" s="205" t="s">
        <v>6632</v>
      </c>
      <c r="E27" s="205" t="s">
        <v>6633</v>
      </c>
      <c r="F27" s="206" t="s">
        <v>2174</v>
      </c>
      <c r="G27" s="27"/>
      <c r="H27" s="27"/>
      <c r="I27" s="27"/>
      <c r="J27" s="27"/>
      <c r="K27" s="27"/>
      <c r="L27" s="27"/>
      <c r="M27" s="27"/>
      <c r="N27" s="27"/>
      <c r="O27" s="27"/>
      <c r="P27" s="27"/>
      <c r="Q27" s="27"/>
      <c r="R27" s="27"/>
      <c r="S27" s="27"/>
      <c r="T27" s="27"/>
      <c r="U27" s="27"/>
      <c r="V27" s="27"/>
      <c r="W27" s="27"/>
      <c r="X27" s="27"/>
      <c r="Y27" s="27"/>
      <c r="Z27" s="27"/>
      <c r="AA27" s="27"/>
      <c r="AB27" s="27"/>
      <c r="AC27" s="27"/>
      <c r="AD27" s="27"/>
    </row>
    <row r="28" spans="1:30" s="27" customFormat="1" x14ac:dyDescent="0.3">
      <c r="A28" s="212" t="s">
        <v>6284</v>
      </c>
      <c r="B28" s="39" t="s">
        <v>6634</v>
      </c>
      <c r="C28" s="209">
        <v>8177034144</v>
      </c>
      <c r="D28" s="39" t="s">
        <v>6635</v>
      </c>
      <c r="E28" s="39" t="s">
        <v>6636</v>
      </c>
      <c r="F28" s="210" t="s">
        <v>1499</v>
      </c>
    </row>
    <row r="29" spans="1:30" x14ac:dyDescent="0.3">
      <c r="A29" s="211" t="s">
        <v>6282</v>
      </c>
      <c r="B29" s="205" t="s">
        <v>6637</v>
      </c>
      <c r="C29" s="204">
        <v>9562208369</v>
      </c>
      <c r="D29" s="205" t="s">
        <v>6638</v>
      </c>
      <c r="E29" s="205" t="s">
        <v>2170</v>
      </c>
      <c r="F29" s="206" t="s">
        <v>1499</v>
      </c>
      <c r="G29" s="27"/>
      <c r="H29" s="27"/>
      <c r="I29" s="27"/>
      <c r="J29" s="27"/>
      <c r="K29" s="27"/>
      <c r="L29" s="27"/>
      <c r="M29" s="27"/>
      <c r="N29" s="27"/>
      <c r="O29" s="27"/>
      <c r="P29" s="27"/>
      <c r="Q29" s="27"/>
      <c r="R29" s="27"/>
      <c r="S29" s="27"/>
      <c r="T29" s="27"/>
      <c r="U29" s="27"/>
      <c r="V29" s="27"/>
      <c r="W29" s="27"/>
      <c r="X29" s="27"/>
      <c r="Y29" s="27"/>
      <c r="Z29" s="27"/>
      <c r="AA29" s="27"/>
      <c r="AB29" s="27"/>
      <c r="AC29" s="27"/>
      <c r="AD29" s="27"/>
    </row>
    <row r="30" spans="1:30" s="27" customFormat="1" x14ac:dyDescent="0.3">
      <c r="A30" s="212" t="s">
        <v>102</v>
      </c>
      <c r="B30" s="39" t="s">
        <v>6639</v>
      </c>
      <c r="C30" s="209">
        <v>8663235465</v>
      </c>
      <c r="D30" s="39" t="s">
        <v>6640</v>
      </c>
      <c r="E30" s="39" t="s">
        <v>2186</v>
      </c>
      <c r="F30" s="210" t="s">
        <v>2171</v>
      </c>
    </row>
    <row r="31" spans="1:30" x14ac:dyDescent="0.3">
      <c r="A31" s="211" t="s">
        <v>6263</v>
      </c>
      <c r="B31" s="205" t="s">
        <v>6641</v>
      </c>
      <c r="C31" s="204">
        <v>4072966689</v>
      </c>
      <c r="D31" s="205" t="s">
        <v>6642</v>
      </c>
      <c r="E31" s="205" t="s">
        <v>2192</v>
      </c>
      <c r="F31" s="206" t="s">
        <v>2167</v>
      </c>
      <c r="G31" s="27"/>
      <c r="H31" s="27"/>
      <c r="I31" s="27"/>
      <c r="J31" s="27"/>
      <c r="K31" s="27"/>
      <c r="L31" s="27"/>
      <c r="M31" s="27"/>
      <c r="N31" s="27"/>
      <c r="O31" s="27"/>
      <c r="P31" s="27"/>
      <c r="Q31" s="27"/>
      <c r="R31" s="27"/>
      <c r="S31" s="27"/>
      <c r="T31" s="27"/>
      <c r="U31" s="27"/>
      <c r="V31" s="27"/>
      <c r="W31" s="27"/>
      <c r="X31" s="27"/>
      <c r="Y31" s="27"/>
      <c r="Z31" s="27"/>
      <c r="AA31" s="27"/>
      <c r="AB31" s="27"/>
      <c r="AC31" s="27"/>
      <c r="AD31" s="27"/>
    </row>
    <row r="32" spans="1:30" s="27" customFormat="1" x14ac:dyDescent="0.3">
      <c r="A32" s="212" t="s">
        <v>6266</v>
      </c>
      <c r="B32" s="39" t="s">
        <v>6643</v>
      </c>
      <c r="C32" s="209">
        <v>2142313631</v>
      </c>
      <c r="D32" s="39" t="s">
        <v>6644</v>
      </c>
      <c r="E32" s="39" t="s">
        <v>2173</v>
      </c>
      <c r="F32" s="210" t="s">
        <v>1499</v>
      </c>
    </row>
    <row r="33" spans="1:30" x14ac:dyDescent="0.3">
      <c r="A33" s="211" t="s">
        <v>6281</v>
      </c>
      <c r="B33" s="205" t="s">
        <v>6645</v>
      </c>
      <c r="C33" s="204">
        <v>9722352161</v>
      </c>
      <c r="D33" s="205" t="s">
        <v>6646</v>
      </c>
      <c r="E33" s="205" t="s">
        <v>6647</v>
      </c>
      <c r="F33" s="206" t="s">
        <v>1499</v>
      </c>
      <c r="G33" s="27"/>
      <c r="H33" s="27"/>
      <c r="I33" s="27"/>
      <c r="J33" s="27"/>
      <c r="K33" s="27"/>
      <c r="L33" s="27"/>
      <c r="M33" s="27"/>
      <c r="N33" s="27"/>
      <c r="O33" s="27"/>
      <c r="P33" s="27"/>
      <c r="Q33" s="27"/>
      <c r="R33" s="27"/>
      <c r="S33" s="27"/>
      <c r="T33" s="27"/>
      <c r="U33" s="27"/>
      <c r="V33" s="27"/>
      <c r="W33" s="27"/>
      <c r="X33" s="27"/>
      <c r="Y33" s="27"/>
      <c r="Z33" s="27"/>
      <c r="AA33" s="27"/>
      <c r="AB33" s="27"/>
      <c r="AC33" s="27"/>
      <c r="AD33" s="27"/>
    </row>
    <row r="34" spans="1:30" s="27" customFormat="1" x14ac:dyDescent="0.3">
      <c r="A34" s="212" t="s">
        <v>659</v>
      </c>
      <c r="B34" s="39" t="s">
        <v>6648</v>
      </c>
      <c r="C34" s="209">
        <v>8664259330</v>
      </c>
      <c r="D34" s="39" t="s">
        <v>3927</v>
      </c>
      <c r="E34" s="39" t="s">
        <v>6649</v>
      </c>
      <c r="F34" s="210" t="s">
        <v>2167</v>
      </c>
    </row>
    <row r="35" spans="1:30" x14ac:dyDescent="0.3">
      <c r="A35" s="211" t="s">
        <v>6265</v>
      </c>
      <c r="B35" s="205" t="s">
        <v>6650</v>
      </c>
      <c r="C35" s="204">
        <v>7862000274</v>
      </c>
      <c r="D35" s="205" t="s">
        <v>6651</v>
      </c>
      <c r="E35" s="205" t="s">
        <v>6652</v>
      </c>
      <c r="F35" s="206" t="s">
        <v>2167</v>
      </c>
      <c r="G35" s="27"/>
      <c r="H35" s="27"/>
      <c r="I35" s="27"/>
      <c r="J35" s="27"/>
      <c r="K35" s="27"/>
      <c r="L35" s="27"/>
      <c r="M35" s="27"/>
      <c r="N35" s="27"/>
      <c r="O35" s="27"/>
      <c r="P35" s="27"/>
      <c r="Q35" s="27"/>
      <c r="R35" s="27"/>
      <c r="S35" s="27"/>
      <c r="T35" s="27"/>
      <c r="U35" s="27"/>
      <c r="V35" s="27"/>
      <c r="W35" s="27"/>
      <c r="X35" s="27"/>
      <c r="Y35" s="27"/>
      <c r="Z35" s="27"/>
      <c r="AA35" s="27"/>
      <c r="AB35" s="27"/>
      <c r="AC35" s="27"/>
      <c r="AD35" s="27"/>
    </row>
    <row r="36" spans="1:30" s="27" customFormat="1" x14ac:dyDescent="0.3">
      <c r="A36" s="212" t="s">
        <v>6272</v>
      </c>
      <c r="B36" s="39" t="s">
        <v>6653</v>
      </c>
      <c r="C36" s="209">
        <v>7137893282</v>
      </c>
      <c r="D36" s="39" t="s">
        <v>6654</v>
      </c>
      <c r="E36" s="39" t="s">
        <v>2172</v>
      </c>
      <c r="F36" s="210" t="s">
        <v>1499</v>
      </c>
    </row>
    <row r="37" spans="1:30" x14ac:dyDescent="0.3">
      <c r="A37" s="211" t="s">
        <v>5127</v>
      </c>
      <c r="B37" s="205" t="s">
        <v>6655</v>
      </c>
      <c r="C37" s="204">
        <v>6193506980</v>
      </c>
      <c r="D37" s="205" t="s">
        <v>6656</v>
      </c>
      <c r="E37" s="205" t="s">
        <v>6657</v>
      </c>
      <c r="F37" s="206" t="s">
        <v>2164</v>
      </c>
      <c r="G37" s="27"/>
      <c r="H37" s="27"/>
      <c r="I37" s="27"/>
      <c r="J37" s="27"/>
      <c r="K37" s="27"/>
      <c r="L37" s="27"/>
      <c r="M37" s="27"/>
      <c r="N37" s="27"/>
      <c r="O37" s="27"/>
      <c r="P37" s="27"/>
      <c r="Q37" s="27"/>
      <c r="R37" s="27"/>
      <c r="S37" s="27"/>
      <c r="T37" s="27"/>
      <c r="U37" s="27"/>
      <c r="V37" s="27"/>
      <c r="W37" s="27"/>
      <c r="X37" s="27"/>
      <c r="Y37" s="27"/>
      <c r="Z37" s="27"/>
      <c r="AA37" s="27"/>
      <c r="AB37" s="27"/>
      <c r="AC37" s="27"/>
      <c r="AD37" s="27"/>
    </row>
    <row r="38" spans="1:30" s="27" customFormat="1" x14ac:dyDescent="0.3">
      <c r="A38" s="212" t="s">
        <v>3454</v>
      </c>
      <c r="B38" s="39" t="s">
        <v>3455</v>
      </c>
      <c r="C38" s="209">
        <v>8005563326</v>
      </c>
      <c r="D38" s="39" t="s">
        <v>6658</v>
      </c>
      <c r="E38" s="39" t="s">
        <v>2189</v>
      </c>
      <c r="F38" s="210" t="s">
        <v>2165</v>
      </c>
    </row>
    <row r="39" spans="1:30" x14ac:dyDescent="0.3">
      <c r="A39" s="211" t="s">
        <v>3296</v>
      </c>
      <c r="B39" s="205" t="s">
        <v>6659</v>
      </c>
      <c r="C39" s="204">
        <v>6502838515</v>
      </c>
      <c r="D39" s="205" t="s">
        <v>6660</v>
      </c>
      <c r="E39" s="205" t="s">
        <v>6661</v>
      </c>
      <c r="F39" s="206" t="s">
        <v>2164</v>
      </c>
      <c r="G39" s="27"/>
      <c r="H39" s="27"/>
      <c r="I39" s="27"/>
      <c r="J39" s="27"/>
      <c r="K39" s="27"/>
      <c r="L39" s="27"/>
      <c r="M39" s="27"/>
      <c r="N39" s="27"/>
      <c r="O39" s="27"/>
      <c r="P39" s="27"/>
      <c r="Q39" s="27"/>
      <c r="R39" s="27"/>
      <c r="S39" s="27"/>
      <c r="T39" s="27"/>
      <c r="U39" s="27"/>
      <c r="V39" s="27"/>
      <c r="W39" s="27"/>
      <c r="X39" s="27"/>
      <c r="Y39" s="27"/>
      <c r="Z39" s="27"/>
      <c r="AA39" s="27"/>
      <c r="AB39" s="27"/>
      <c r="AC39" s="27"/>
      <c r="AD39" s="27"/>
    </row>
    <row r="40" spans="1:30" s="27" customFormat="1" x14ac:dyDescent="0.3">
      <c r="A40" s="212" t="s">
        <v>6279</v>
      </c>
      <c r="B40" s="39" t="s">
        <v>6662</v>
      </c>
      <c r="C40" s="209">
        <v>8007922644</v>
      </c>
      <c r="D40" s="39" t="s">
        <v>6663</v>
      </c>
      <c r="E40" s="39" t="s">
        <v>2166</v>
      </c>
      <c r="F40" s="210" t="s">
        <v>2167</v>
      </c>
    </row>
    <row r="41" spans="1:30" x14ac:dyDescent="0.3">
      <c r="A41" s="211" t="s">
        <v>6286</v>
      </c>
      <c r="B41" s="205" t="s">
        <v>6664</v>
      </c>
      <c r="C41" s="204">
        <v>9722722293</v>
      </c>
      <c r="D41" s="205" t="s">
        <v>6665</v>
      </c>
      <c r="E41" s="205" t="s">
        <v>2185</v>
      </c>
      <c r="F41" s="206" t="s">
        <v>1499</v>
      </c>
      <c r="G41" s="27"/>
      <c r="H41" s="27"/>
      <c r="I41" s="27"/>
      <c r="J41" s="27"/>
      <c r="K41" s="27"/>
      <c r="L41" s="27"/>
      <c r="M41" s="27"/>
      <c r="N41" s="27"/>
      <c r="O41" s="27"/>
      <c r="P41" s="27"/>
      <c r="Q41" s="27"/>
      <c r="R41" s="27"/>
      <c r="S41" s="27"/>
      <c r="T41" s="27"/>
      <c r="U41" s="27"/>
      <c r="V41" s="27"/>
      <c r="W41" s="27"/>
      <c r="X41" s="27"/>
      <c r="Y41" s="27"/>
      <c r="Z41" s="27"/>
      <c r="AA41" s="27"/>
      <c r="AB41" s="27"/>
      <c r="AC41" s="27"/>
      <c r="AD41" s="27"/>
    </row>
    <row r="42" spans="1:30" s="27" customFormat="1" x14ac:dyDescent="0.3">
      <c r="A42" s="212" t="s">
        <v>6275</v>
      </c>
      <c r="B42" s="39" t="s">
        <v>6666</v>
      </c>
      <c r="C42" s="209">
        <v>9499332155</v>
      </c>
      <c r="D42" s="39" t="s">
        <v>6667</v>
      </c>
      <c r="E42" s="39" t="s">
        <v>6668</v>
      </c>
      <c r="F42" s="210" t="s">
        <v>2164</v>
      </c>
    </row>
    <row r="43" spans="1:30" x14ac:dyDescent="0.3">
      <c r="A43" s="211" t="s">
        <v>2392</v>
      </c>
      <c r="B43" s="205" t="s">
        <v>6669</v>
      </c>
      <c r="C43" s="204">
        <v>2148083950</v>
      </c>
      <c r="D43" s="205" t="s">
        <v>6670</v>
      </c>
      <c r="E43" s="205" t="s">
        <v>2173</v>
      </c>
      <c r="F43" s="206" t="s">
        <v>1499</v>
      </c>
      <c r="G43" s="27"/>
      <c r="H43" s="27"/>
      <c r="I43" s="27"/>
      <c r="J43" s="27"/>
      <c r="K43" s="27"/>
      <c r="L43" s="27"/>
      <c r="M43" s="27"/>
      <c r="N43" s="27"/>
      <c r="O43" s="27"/>
      <c r="P43" s="27"/>
      <c r="Q43" s="27"/>
      <c r="R43" s="27"/>
      <c r="S43" s="27"/>
      <c r="T43" s="27"/>
      <c r="U43" s="27"/>
      <c r="V43" s="27"/>
      <c r="W43" s="27"/>
      <c r="X43" s="27"/>
      <c r="Y43" s="27"/>
      <c r="Z43" s="27"/>
      <c r="AA43" s="27"/>
      <c r="AB43" s="27"/>
      <c r="AC43" s="27"/>
      <c r="AD43" s="27"/>
    </row>
    <row r="44" spans="1:30" s="27" customFormat="1" x14ac:dyDescent="0.3">
      <c r="A44" s="212" t="s">
        <v>6276</v>
      </c>
      <c r="B44" s="39" t="s">
        <v>6671</v>
      </c>
      <c r="C44" s="209">
        <v>5127670449</v>
      </c>
      <c r="D44" s="39" t="s">
        <v>6672</v>
      </c>
      <c r="E44" s="39" t="s">
        <v>2173</v>
      </c>
      <c r="F44" s="210" t="s">
        <v>1499</v>
      </c>
    </row>
    <row r="45" spans="1:30" x14ac:dyDescent="0.3">
      <c r="A45" s="211" t="s">
        <v>6274</v>
      </c>
      <c r="B45" s="205" t="s">
        <v>6673</v>
      </c>
      <c r="C45" s="204">
        <v>2124989732</v>
      </c>
      <c r="D45" s="205" t="s">
        <v>6674</v>
      </c>
      <c r="E45" s="205" t="s">
        <v>2175</v>
      </c>
      <c r="F45" s="206" t="s">
        <v>2165</v>
      </c>
      <c r="G45" s="27"/>
      <c r="H45" s="27"/>
      <c r="I45" s="27"/>
      <c r="J45" s="27"/>
      <c r="K45" s="27"/>
      <c r="L45" s="27"/>
      <c r="M45" s="27"/>
      <c r="N45" s="27"/>
      <c r="O45" s="27"/>
      <c r="P45" s="27"/>
      <c r="Q45" s="27"/>
      <c r="R45" s="27"/>
      <c r="S45" s="27"/>
      <c r="T45" s="27"/>
      <c r="U45" s="27"/>
      <c r="V45" s="27"/>
      <c r="W45" s="27"/>
      <c r="X45" s="27"/>
      <c r="Y45" s="27"/>
      <c r="Z45" s="27"/>
      <c r="AA45" s="27"/>
      <c r="AB45" s="27"/>
      <c r="AC45" s="27"/>
      <c r="AD45" s="27"/>
    </row>
    <row r="46" spans="1:30" ht="15" thickBot="1" x14ac:dyDescent="0.35">
      <c r="A46" s="214" t="s">
        <v>6256</v>
      </c>
      <c r="B46" s="215" t="s">
        <v>6675</v>
      </c>
      <c r="C46" s="216">
        <v>9722925052</v>
      </c>
      <c r="D46" s="215" t="s">
        <v>6676</v>
      </c>
      <c r="E46" s="215" t="s">
        <v>6677</v>
      </c>
      <c r="F46" s="217" t="s">
        <v>1499</v>
      </c>
      <c r="G46" s="27"/>
      <c r="H46" s="27"/>
      <c r="I46" s="27"/>
      <c r="J46" s="27"/>
      <c r="K46" s="27"/>
      <c r="L46" s="27"/>
      <c r="M46" s="27"/>
      <c r="N46" s="27"/>
      <c r="O46" s="27"/>
      <c r="P46" s="27"/>
      <c r="Q46" s="27"/>
      <c r="R46" s="27"/>
      <c r="S46" s="27"/>
      <c r="T46" s="27"/>
      <c r="U46" s="27"/>
      <c r="V46" s="27"/>
      <c r="W46" s="27"/>
      <c r="X46" s="27"/>
      <c r="Y46" s="27"/>
      <c r="Z46" s="27"/>
      <c r="AA46" s="27"/>
      <c r="AB46" s="27"/>
      <c r="AC46" s="27"/>
      <c r="AD46" s="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922C2-FD57-49A3-9D68-31BF98D66CB9}">
  <dimension ref="A1:K2124"/>
  <sheetViews>
    <sheetView topLeftCell="A2030" workbookViewId="0">
      <selection activeCell="B2126" sqref="B2126"/>
    </sheetView>
  </sheetViews>
  <sheetFormatPr defaultRowHeight="14.4" x14ac:dyDescent="0.3"/>
  <cols>
    <col min="1" max="1" width="65.77734375" bestFit="1" customWidth="1"/>
    <col min="2" max="2" width="99.44140625" bestFit="1" customWidth="1"/>
    <col min="3" max="3" width="12.77734375" bestFit="1" customWidth="1"/>
    <col min="4" max="4" width="19.44140625" bestFit="1" customWidth="1"/>
    <col min="5" max="5" width="15.21875" bestFit="1" customWidth="1"/>
    <col min="6" max="6" width="3.44140625" bestFit="1" customWidth="1"/>
    <col min="7" max="8" width="3.5546875" bestFit="1" customWidth="1"/>
  </cols>
  <sheetData>
    <row r="1" spans="1:8" s="28" customFormat="1" ht="13.8" x14ac:dyDescent="0.3">
      <c r="A1" s="34" t="s">
        <v>1477</v>
      </c>
      <c r="B1" s="35" t="s">
        <v>169</v>
      </c>
      <c r="C1" s="34" t="s">
        <v>170</v>
      </c>
      <c r="D1" s="34" t="s">
        <v>171</v>
      </c>
      <c r="E1" s="35" t="s">
        <v>172</v>
      </c>
      <c r="F1" s="34" t="s">
        <v>1238</v>
      </c>
      <c r="G1" s="34" t="s">
        <v>1239</v>
      </c>
      <c r="H1" s="34" t="s">
        <v>1240</v>
      </c>
    </row>
    <row r="2" spans="1:8" s="29" customFormat="1" ht="13.8" x14ac:dyDescent="0.3">
      <c r="A2" s="99" t="s">
        <v>1903</v>
      </c>
      <c r="B2" s="92" t="s">
        <v>1906</v>
      </c>
      <c r="C2" s="93" t="s">
        <v>1907</v>
      </c>
      <c r="D2" s="93" t="s">
        <v>1735</v>
      </c>
      <c r="E2" s="107">
        <v>44834</v>
      </c>
      <c r="F2" s="93"/>
      <c r="G2" s="93"/>
      <c r="H2" s="93" t="s">
        <v>1384</v>
      </c>
    </row>
    <row r="3" spans="1:8" s="29" customFormat="1" ht="13.8" x14ac:dyDescent="0.25">
      <c r="A3" s="44" t="s">
        <v>3301</v>
      </c>
      <c r="B3" s="44" t="s">
        <v>1340</v>
      </c>
      <c r="C3" s="45" t="s">
        <v>1796</v>
      </c>
      <c r="D3" s="93" t="s">
        <v>1802</v>
      </c>
      <c r="E3" s="69">
        <v>44561</v>
      </c>
      <c r="F3" s="45"/>
      <c r="G3" s="93"/>
      <c r="H3" s="93"/>
    </row>
    <row r="4" spans="1:8" s="29" customFormat="1" ht="13.8" hidden="1" x14ac:dyDescent="0.25">
      <c r="A4" s="44" t="s">
        <v>4897</v>
      </c>
      <c r="B4" s="44" t="s">
        <v>4972</v>
      </c>
      <c r="C4" s="45" t="s">
        <v>4984</v>
      </c>
      <c r="D4" s="93" t="s">
        <v>5007</v>
      </c>
      <c r="E4" s="70" t="s">
        <v>1379</v>
      </c>
      <c r="F4" s="93"/>
      <c r="G4" s="93"/>
      <c r="H4" s="93"/>
    </row>
    <row r="5" spans="1:8" s="29" customFormat="1" ht="13.8" hidden="1" x14ac:dyDescent="0.25">
      <c r="A5" s="71" t="s">
        <v>4897</v>
      </c>
      <c r="B5" s="89" t="s">
        <v>1461</v>
      </c>
      <c r="C5" s="36" t="s">
        <v>6248</v>
      </c>
      <c r="D5" s="36" t="s">
        <v>1250</v>
      </c>
      <c r="E5" s="42">
        <v>46166</v>
      </c>
      <c r="F5" s="32"/>
      <c r="G5" s="32"/>
      <c r="H5" s="32"/>
    </row>
    <row r="6" spans="1:8" s="29" customFormat="1" ht="13.8" hidden="1" x14ac:dyDescent="0.3">
      <c r="A6" s="57" t="s">
        <v>4186</v>
      </c>
      <c r="B6" s="57" t="s">
        <v>151</v>
      </c>
      <c r="C6" s="62">
        <v>2203</v>
      </c>
      <c r="D6" s="93" t="s">
        <v>5007</v>
      </c>
      <c r="E6" s="60">
        <v>45230</v>
      </c>
      <c r="F6" s="93"/>
      <c r="G6" s="93"/>
      <c r="H6" s="93"/>
    </row>
    <row r="7" spans="1:8" s="29" customFormat="1" ht="13.8" hidden="1" x14ac:dyDescent="0.3">
      <c r="A7" s="57" t="s">
        <v>1253</v>
      </c>
      <c r="B7" s="57" t="s">
        <v>1339</v>
      </c>
      <c r="C7" s="62">
        <v>21027</v>
      </c>
      <c r="D7" s="93" t="s">
        <v>5007</v>
      </c>
      <c r="E7" s="60">
        <v>45777</v>
      </c>
      <c r="F7" s="93"/>
      <c r="G7" s="93"/>
      <c r="H7" s="93"/>
    </row>
    <row r="8" spans="1:8" s="29" customFormat="1" ht="13.8" hidden="1" x14ac:dyDescent="0.25">
      <c r="A8" s="92" t="s">
        <v>1253</v>
      </c>
      <c r="B8" s="92" t="s">
        <v>1433</v>
      </c>
      <c r="C8" s="93" t="s">
        <v>3912</v>
      </c>
      <c r="D8" s="93" t="s">
        <v>1250</v>
      </c>
      <c r="E8" s="94">
        <v>45155</v>
      </c>
      <c r="F8" s="93"/>
      <c r="G8" s="93" t="s">
        <v>1237</v>
      </c>
      <c r="H8" s="44" t="s">
        <v>1384</v>
      </c>
    </row>
    <row r="9" spans="1:8" s="29" customFormat="1" ht="13.8" hidden="1" x14ac:dyDescent="0.25">
      <c r="A9" s="44" t="s">
        <v>4898</v>
      </c>
      <c r="B9" s="44" t="s">
        <v>1343</v>
      </c>
      <c r="C9" s="45" t="s">
        <v>4985</v>
      </c>
      <c r="D9" s="93" t="s">
        <v>5007</v>
      </c>
      <c r="E9" s="70" t="s">
        <v>1379</v>
      </c>
      <c r="F9" s="93"/>
      <c r="G9" s="93"/>
      <c r="H9" s="93"/>
    </row>
    <row r="10" spans="1:8" s="29" customFormat="1" ht="13.8" hidden="1" x14ac:dyDescent="0.25">
      <c r="A10" s="44" t="s">
        <v>4899</v>
      </c>
      <c r="B10" s="44" t="s">
        <v>4973</v>
      </c>
      <c r="C10" s="45" t="s">
        <v>4986</v>
      </c>
      <c r="D10" s="93" t="s">
        <v>5007</v>
      </c>
      <c r="E10" s="70" t="s">
        <v>1379</v>
      </c>
      <c r="F10" s="93"/>
      <c r="G10" s="93"/>
      <c r="H10" s="93"/>
    </row>
    <row r="11" spans="1:8" s="29" customFormat="1" ht="13.8" hidden="1" x14ac:dyDescent="0.3">
      <c r="A11" s="73" t="s">
        <v>6207</v>
      </c>
      <c r="B11" s="89" t="s">
        <v>1251</v>
      </c>
      <c r="C11" s="36" t="s">
        <v>6208</v>
      </c>
      <c r="D11" s="36" t="s">
        <v>1250</v>
      </c>
      <c r="E11" s="42">
        <v>45132</v>
      </c>
      <c r="F11" s="32"/>
      <c r="G11" s="32"/>
      <c r="H11" s="32"/>
    </row>
    <row r="12" spans="1:8" s="29" customFormat="1" ht="13.8" hidden="1" x14ac:dyDescent="0.25">
      <c r="A12" s="63" t="s">
        <v>4162</v>
      </c>
      <c r="B12" s="57" t="s">
        <v>4160</v>
      </c>
      <c r="C12" s="62" t="s">
        <v>4161</v>
      </c>
      <c r="D12" s="93" t="s">
        <v>1250</v>
      </c>
      <c r="E12" s="46">
        <v>45220</v>
      </c>
      <c r="F12" s="93"/>
      <c r="G12" s="93"/>
      <c r="H12" s="93"/>
    </row>
    <row r="13" spans="1:8" s="29" customFormat="1" ht="13.8" hidden="1" x14ac:dyDescent="0.3">
      <c r="A13" s="99" t="s">
        <v>1388</v>
      </c>
      <c r="B13" s="92" t="s">
        <v>6150</v>
      </c>
      <c r="C13" s="93" t="s">
        <v>6151</v>
      </c>
      <c r="D13" s="93" t="s">
        <v>1250</v>
      </c>
      <c r="E13" s="94">
        <v>46961</v>
      </c>
      <c r="F13" s="32"/>
      <c r="G13" s="32"/>
      <c r="H13" s="32"/>
    </row>
    <row r="14" spans="1:8" s="29" customFormat="1" ht="13.8" hidden="1" x14ac:dyDescent="0.25">
      <c r="A14" s="108" t="s">
        <v>3883</v>
      </c>
      <c r="B14" s="67" t="s">
        <v>2019</v>
      </c>
      <c r="C14" s="106" t="s">
        <v>1434</v>
      </c>
      <c r="D14" s="93" t="s">
        <v>1443</v>
      </c>
      <c r="E14" s="109">
        <v>45565</v>
      </c>
      <c r="F14" s="93"/>
      <c r="G14" s="93"/>
      <c r="H14" s="93"/>
    </row>
    <row r="15" spans="1:8" s="29" customFormat="1" ht="13.8" hidden="1" x14ac:dyDescent="0.3">
      <c r="A15" s="57" t="s">
        <v>4900</v>
      </c>
      <c r="B15" s="57" t="s">
        <v>1339</v>
      </c>
      <c r="C15" s="62">
        <v>21027</v>
      </c>
      <c r="D15" s="93" t="s">
        <v>5007</v>
      </c>
      <c r="E15" s="60">
        <v>45777</v>
      </c>
      <c r="F15" s="93"/>
      <c r="G15" s="93"/>
      <c r="H15" s="93"/>
    </row>
    <row r="16" spans="1:8" s="29" customFormat="1" ht="13.8" hidden="1" x14ac:dyDescent="0.25">
      <c r="A16" s="110" t="s">
        <v>178</v>
      </c>
      <c r="B16" s="87" t="s">
        <v>152</v>
      </c>
      <c r="C16" s="95" t="s">
        <v>333</v>
      </c>
      <c r="D16" s="96" t="s">
        <v>409</v>
      </c>
      <c r="E16" s="65">
        <v>45230</v>
      </c>
      <c r="F16" s="96"/>
      <c r="G16" s="96"/>
      <c r="H16" s="96"/>
    </row>
    <row r="17" spans="1:8" s="29" customFormat="1" ht="13.8" hidden="1" x14ac:dyDescent="0.3">
      <c r="A17" s="58" t="s">
        <v>4901</v>
      </c>
      <c r="B17" s="58" t="s">
        <v>4104</v>
      </c>
      <c r="C17" s="62" t="s">
        <v>4982</v>
      </c>
      <c r="D17" s="93" t="s">
        <v>5007</v>
      </c>
      <c r="E17" s="60">
        <v>45535</v>
      </c>
      <c r="F17" s="93"/>
      <c r="G17" s="93"/>
      <c r="H17" s="93"/>
    </row>
    <row r="18" spans="1:8" s="29" customFormat="1" ht="13.8" hidden="1" x14ac:dyDescent="0.3">
      <c r="A18" s="57" t="s">
        <v>435</v>
      </c>
      <c r="B18" s="57" t="s">
        <v>1339</v>
      </c>
      <c r="C18" s="62">
        <v>21027</v>
      </c>
      <c r="D18" s="93" t="s">
        <v>5007</v>
      </c>
      <c r="E18" s="60">
        <v>45777</v>
      </c>
      <c r="F18" s="93"/>
      <c r="G18" s="93"/>
      <c r="H18" s="93"/>
    </row>
    <row r="19" spans="1:8" s="29" customFormat="1" ht="13.8" hidden="1" x14ac:dyDescent="0.3">
      <c r="A19" s="57" t="s">
        <v>1254</v>
      </c>
      <c r="B19" s="57" t="s">
        <v>1339</v>
      </c>
      <c r="C19" s="62">
        <v>21027</v>
      </c>
      <c r="D19" s="93" t="s">
        <v>5007</v>
      </c>
      <c r="E19" s="60">
        <v>45777</v>
      </c>
      <c r="F19" s="93"/>
      <c r="G19" s="93"/>
      <c r="H19" s="93"/>
    </row>
    <row r="20" spans="1:8" s="29" customFormat="1" ht="13.8" hidden="1" x14ac:dyDescent="0.25">
      <c r="A20" s="99" t="s">
        <v>1254</v>
      </c>
      <c r="B20" s="111" t="s">
        <v>1216</v>
      </c>
      <c r="C20" s="45" t="s">
        <v>2854</v>
      </c>
      <c r="D20" s="93" t="s">
        <v>2279</v>
      </c>
      <c r="E20" s="46">
        <v>45227</v>
      </c>
      <c r="F20" s="93"/>
      <c r="G20" s="93"/>
      <c r="H20" s="93"/>
    </row>
    <row r="21" spans="1:8" s="29" customFormat="1" ht="13.8" hidden="1" x14ac:dyDescent="0.3">
      <c r="A21" s="57" t="s">
        <v>573</v>
      </c>
      <c r="B21" s="57" t="s">
        <v>1339</v>
      </c>
      <c r="C21" s="62">
        <v>21027</v>
      </c>
      <c r="D21" s="93" t="s">
        <v>5007</v>
      </c>
      <c r="E21" s="60">
        <v>45777</v>
      </c>
      <c r="F21" s="93"/>
      <c r="G21" s="93"/>
      <c r="H21" s="93"/>
    </row>
    <row r="22" spans="1:8" s="29" customFormat="1" ht="13.8" hidden="1" x14ac:dyDescent="0.25">
      <c r="A22" s="100" t="s">
        <v>3547</v>
      </c>
      <c r="B22" s="92" t="s">
        <v>3574</v>
      </c>
      <c r="C22" s="93" t="s">
        <v>3575</v>
      </c>
      <c r="D22" s="93" t="s">
        <v>1250</v>
      </c>
      <c r="E22" s="94">
        <v>45401</v>
      </c>
      <c r="F22" s="93"/>
      <c r="G22" s="93"/>
      <c r="H22" s="93"/>
    </row>
    <row r="23" spans="1:8" s="29" customFormat="1" ht="13.8" hidden="1" x14ac:dyDescent="0.25">
      <c r="A23" s="98" t="s">
        <v>2951</v>
      </c>
      <c r="B23" s="92" t="s">
        <v>2755</v>
      </c>
      <c r="C23" s="93" t="s">
        <v>2924</v>
      </c>
      <c r="D23" s="93" t="s">
        <v>2923</v>
      </c>
      <c r="E23" s="94">
        <v>45169</v>
      </c>
      <c r="F23" s="93"/>
      <c r="G23" s="93"/>
      <c r="H23" s="93"/>
    </row>
    <row r="24" spans="1:8" s="29" customFormat="1" ht="13.8" hidden="1" x14ac:dyDescent="0.25">
      <c r="A24" s="87" t="s">
        <v>179</v>
      </c>
      <c r="B24" s="87" t="s">
        <v>180</v>
      </c>
      <c r="C24" s="95" t="s">
        <v>334</v>
      </c>
      <c r="D24" s="96" t="s">
        <v>409</v>
      </c>
      <c r="E24" s="65">
        <v>45382</v>
      </c>
      <c r="F24" s="96"/>
      <c r="G24" s="96"/>
      <c r="H24" s="96"/>
    </row>
    <row r="25" spans="1:8" s="29" customFormat="1" ht="13.8" hidden="1" x14ac:dyDescent="0.25">
      <c r="A25" s="87" t="s">
        <v>4586</v>
      </c>
      <c r="B25" s="87" t="s">
        <v>4587</v>
      </c>
      <c r="C25" s="95" t="s">
        <v>4588</v>
      </c>
      <c r="D25" s="96" t="s">
        <v>409</v>
      </c>
      <c r="E25" s="65">
        <v>45291</v>
      </c>
      <c r="F25" s="96"/>
      <c r="G25" s="96"/>
      <c r="H25" s="96"/>
    </row>
    <row r="26" spans="1:8" s="29" customFormat="1" ht="13.8" hidden="1" x14ac:dyDescent="0.25">
      <c r="A26" s="98" t="s">
        <v>2952</v>
      </c>
      <c r="B26" s="92" t="s">
        <v>2755</v>
      </c>
      <c r="C26" s="93" t="s">
        <v>2924</v>
      </c>
      <c r="D26" s="93" t="s">
        <v>2923</v>
      </c>
      <c r="E26" s="94">
        <v>45169</v>
      </c>
      <c r="F26" s="93"/>
      <c r="G26" s="93"/>
      <c r="H26" s="93"/>
    </row>
    <row r="27" spans="1:8" s="29" customFormat="1" ht="13.8" hidden="1" x14ac:dyDescent="0.25">
      <c r="A27" s="102" t="s">
        <v>2952</v>
      </c>
      <c r="B27" s="92" t="s">
        <v>3506</v>
      </c>
      <c r="C27" s="93" t="s">
        <v>3505</v>
      </c>
      <c r="D27" s="93" t="s">
        <v>1250</v>
      </c>
      <c r="E27" s="94">
        <v>45429</v>
      </c>
      <c r="F27" s="93"/>
      <c r="G27" s="93" t="s">
        <v>1237</v>
      </c>
      <c r="H27" s="93" t="s">
        <v>1237</v>
      </c>
    </row>
    <row r="28" spans="1:8" s="29" customFormat="1" ht="13.8" hidden="1" x14ac:dyDescent="0.3">
      <c r="A28" s="99" t="s">
        <v>2952</v>
      </c>
      <c r="B28" s="92" t="s">
        <v>6150</v>
      </c>
      <c r="C28" s="93" t="s">
        <v>6151</v>
      </c>
      <c r="D28" s="93" t="s">
        <v>1250</v>
      </c>
      <c r="E28" s="94">
        <v>46961</v>
      </c>
      <c r="F28" s="32"/>
      <c r="G28" s="32"/>
      <c r="H28" s="32"/>
    </row>
    <row r="29" spans="1:8" s="29" customFormat="1" ht="13.8" hidden="1" x14ac:dyDescent="0.3">
      <c r="A29" s="57" t="s">
        <v>2812</v>
      </c>
      <c r="B29" s="58" t="s">
        <v>4104</v>
      </c>
      <c r="C29" s="59">
        <v>20022</v>
      </c>
      <c r="D29" s="93" t="s">
        <v>5007</v>
      </c>
      <c r="E29" s="60">
        <v>45535</v>
      </c>
      <c r="F29" s="93"/>
      <c r="G29" s="93"/>
      <c r="H29" s="93"/>
    </row>
    <row r="30" spans="1:8" s="29" customFormat="1" ht="13.8" hidden="1" x14ac:dyDescent="0.3">
      <c r="A30" s="99" t="s">
        <v>1754</v>
      </c>
      <c r="B30" s="92" t="s">
        <v>1759</v>
      </c>
      <c r="C30" s="93" t="s">
        <v>4048</v>
      </c>
      <c r="D30" s="93" t="s">
        <v>1735</v>
      </c>
      <c r="E30" s="112">
        <v>45900</v>
      </c>
      <c r="F30" s="93"/>
      <c r="G30" s="93"/>
      <c r="H30" s="93" t="s">
        <v>1237</v>
      </c>
    </row>
    <row r="31" spans="1:8" s="29" customFormat="1" ht="13.8" hidden="1" x14ac:dyDescent="0.25">
      <c r="A31" s="100" t="s">
        <v>3546</v>
      </c>
      <c r="B31" s="92" t="s">
        <v>3574</v>
      </c>
      <c r="C31" s="93" t="s">
        <v>3575</v>
      </c>
      <c r="D31" s="93" t="s">
        <v>1250</v>
      </c>
      <c r="E31" s="94">
        <v>45401</v>
      </c>
      <c r="F31" s="93"/>
      <c r="G31" s="93"/>
      <c r="H31" s="93"/>
    </row>
    <row r="32" spans="1:8" s="29" customFormat="1" ht="13.8" hidden="1" x14ac:dyDescent="0.25">
      <c r="A32" s="44" t="s">
        <v>3592</v>
      </c>
      <c r="B32" s="113" t="s">
        <v>1853</v>
      </c>
      <c r="C32" s="45" t="s">
        <v>1854</v>
      </c>
      <c r="D32" s="45" t="s">
        <v>1788</v>
      </c>
      <c r="E32" s="46">
        <v>45138</v>
      </c>
      <c r="F32" s="93"/>
      <c r="G32" s="93" t="s">
        <v>1384</v>
      </c>
      <c r="H32" s="93" t="s">
        <v>1384</v>
      </c>
    </row>
    <row r="33" spans="1:8" s="29" customFormat="1" ht="13.8" hidden="1" x14ac:dyDescent="0.25">
      <c r="A33" s="100" t="s">
        <v>181</v>
      </c>
      <c r="B33" s="87" t="s">
        <v>152</v>
      </c>
      <c r="C33" s="95" t="s">
        <v>335</v>
      </c>
      <c r="D33" s="96" t="s">
        <v>409</v>
      </c>
      <c r="E33" s="65">
        <v>45230</v>
      </c>
      <c r="F33" s="96"/>
      <c r="G33" s="96"/>
      <c r="H33" s="96"/>
    </row>
    <row r="34" spans="1:8" s="29" customFormat="1" ht="13.8" hidden="1" x14ac:dyDescent="0.25">
      <c r="A34" s="87" t="s">
        <v>4589</v>
      </c>
      <c r="B34" s="87" t="s">
        <v>4590</v>
      </c>
      <c r="C34" s="95" t="s">
        <v>4591</v>
      </c>
      <c r="D34" s="96" t="s">
        <v>409</v>
      </c>
      <c r="E34" s="65">
        <v>45657</v>
      </c>
      <c r="F34" s="96"/>
      <c r="G34" s="96"/>
      <c r="H34" s="96"/>
    </row>
    <row r="35" spans="1:8" s="29" customFormat="1" ht="13.8" hidden="1" x14ac:dyDescent="0.3">
      <c r="A35" s="99" t="s">
        <v>2569</v>
      </c>
      <c r="B35" s="92" t="s">
        <v>2570</v>
      </c>
      <c r="C35" s="93" t="s">
        <v>2571</v>
      </c>
      <c r="D35" s="93" t="s">
        <v>1788</v>
      </c>
      <c r="E35" s="94">
        <v>45138</v>
      </c>
      <c r="F35" s="93"/>
      <c r="G35" s="93"/>
      <c r="H35" s="93"/>
    </row>
    <row r="36" spans="1:8" s="29" customFormat="1" ht="13.8" x14ac:dyDescent="0.3">
      <c r="A36" s="99" t="s">
        <v>2569</v>
      </c>
      <c r="B36" s="92" t="s">
        <v>2572</v>
      </c>
      <c r="C36" s="93" t="s">
        <v>4149</v>
      </c>
      <c r="D36" s="93" t="s">
        <v>1810</v>
      </c>
      <c r="E36" s="107">
        <v>44742</v>
      </c>
      <c r="F36" s="93"/>
      <c r="G36" s="93"/>
      <c r="H36" s="93"/>
    </row>
    <row r="37" spans="1:8" s="29" customFormat="1" ht="13.8" hidden="1" x14ac:dyDescent="0.25">
      <c r="A37" s="114" t="s">
        <v>2050</v>
      </c>
      <c r="B37" s="114" t="s">
        <v>2020</v>
      </c>
      <c r="C37" s="106" t="s">
        <v>1435</v>
      </c>
      <c r="D37" s="93" t="s">
        <v>1443</v>
      </c>
      <c r="E37" s="115">
        <v>46568</v>
      </c>
      <c r="F37" s="93"/>
      <c r="G37" s="93"/>
      <c r="H37" s="93"/>
    </row>
    <row r="38" spans="1:8" s="29" customFormat="1" ht="13.8" x14ac:dyDescent="0.3">
      <c r="A38" s="103" t="s">
        <v>2824</v>
      </c>
      <c r="B38" s="103" t="s">
        <v>3227</v>
      </c>
      <c r="C38" s="104" t="s">
        <v>3228</v>
      </c>
      <c r="D38" s="104" t="s">
        <v>1788</v>
      </c>
      <c r="E38" s="116">
        <v>44865</v>
      </c>
      <c r="F38" s="104"/>
      <c r="G38" s="104"/>
      <c r="H38" s="93"/>
    </row>
    <row r="39" spans="1:8" s="29" customFormat="1" ht="13.8" hidden="1" x14ac:dyDescent="0.25">
      <c r="A39" s="41" t="s">
        <v>6259</v>
      </c>
      <c r="B39" s="89" t="s">
        <v>6254</v>
      </c>
      <c r="C39" s="36" t="s">
        <v>6255</v>
      </c>
      <c r="D39" s="36" t="s">
        <v>1250</v>
      </c>
      <c r="E39" s="42">
        <v>45372</v>
      </c>
      <c r="F39" s="32"/>
      <c r="G39" s="32"/>
      <c r="H39" s="32"/>
    </row>
    <row r="40" spans="1:8" s="29" customFormat="1" ht="13.8" hidden="1" x14ac:dyDescent="0.25">
      <c r="A40" s="41" t="s">
        <v>6259</v>
      </c>
      <c r="B40" s="89" t="s">
        <v>6254</v>
      </c>
      <c r="C40" s="36" t="s">
        <v>6325</v>
      </c>
      <c r="D40" s="36" t="s">
        <v>1250</v>
      </c>
      <c r="E40" s="42">
        <v>45169</v>
      </c>
      <c r="F40" s="32"/>
      <c r="G40" s="32"/>
      <c r="H40" s="32"/>
    </row>
    <row r="41" spans="1:8" s="29" customFormat="1" ht="13.8" hidden="1" x14ac:dyDescent="0.3">
      <c r="A41" s="57" t="s">
        <v>4902</v>
      </c>
      <c r="B41" s="58" t="s">
        <v>4104</v>
      </c>
      <c r="C41" s="59">
        <v>20022</v>
      </c>
      <c r="D41" s="93" t="s">
        <v>5007</v>
      </c>
      <c r="E41" s="60">
        <v>45535</v>
      </c>
      <c r="F41" s="93"/>
      <c r="G41" s="93"/>
      <c r="H41" s="93"/>
    </row>
    <row r="42" spans="1:8" s="29" customFormat="1" ht="13.8" hidden="1" x14ac:dyDescent="0.25">
      <c r="A42" s="44" t="s">
        <v>1544</v>
      </c>
      <c r="B42" s="44" t="s">
        <v>1602</v>
      </c>
      <c r="C42" s="45" t="s">
        <v>2287</v>
      </c>
      <c r="D42" s="45" t="s">
        <v>1633</v>
      </c>
      <c r="E42" s="46">
        <v>45410</v>
      </c>
      <c r="F42" s="93"/>
      <c r="G42" s="93"/>
      <c r="H42" s="93"/>
    </row>
    <row r="43" spans="1:8" s="29" customFormat="1" ht="13.8" hidden="1" x14ac:dyDescent="0.25">
      <c r="A43" s="87" t="s">
        <v>4592</v>
      </c>
      <c r="B43" s="87" t="s">
        <v>4593</v>
      </c>
      <c r="C43" s="95" t="s">
        <v>4594</v>
      </c>
      <c r="D43" s="96" t="s">
        <v>409</v>
      </c>
      <c r="E43" s="65">
        <v>45291</v>
      </c>
      <c r="F43" s="96"/>
      <c r="G43" s="96"/>
      <c r="H43" s="96"/>
    </row>
    <row r="44" spans="1:8" s="29" customFormat="1" ht="13.8" hidden="1" x14ac:dyDescent="0.25">
      <c r="A44" s="100" t="s">
        <v>1002</v>
      </c>
      <c r="B44" s="92" t="s">
        <v>3574</v>
      </c>
      <c r="C44" s="93" t="s">
        <v>3575</v>
      </c>
      <c r="D44" s="93" t="s">
        <v>1250</v>
      </c>
      <c r="E44" s="94">
        <v>45401</v>
      </c>
      <c r="F44" s="93"/>
      <c r="G44" s="93"/>
      <c r="H44" s="93"/>
    </row>
    <row r="45" spans="1:8" s="29" customFormat="1" ht="13.8" hidden="1" x14ac:dyDescent="0.3">
      <c r="A45" s="117" t="s">
        <v>2014</v>
      </c>
      <c r="B45" s="117" t="s">
        <v>1980</v>
      </c>
      <c r="C45" s="118" t="s">
        <v>3371</v>
      </c>
      <c r="D45" s="93" t="s">
        <v>1443</v>
      </c>
      <c r="E45" s="119">
        <v>46053</v>
      </c>
      <c r="F45" s="93"/>
      <c r="G45" s="93"/>
      <c r="H45" s="93"/>
    </row>
    <row r="46" spans="1:8" s="29" customFormat="1" ht="13.8" hidden="1" x14ac:dyDescent="0.3">
      <c r="A46" s="57" t="s">
        <v>4903</v>
      </c>
      <c r="B46" s="57" t="s">
        <v>1339</v>
      </c>
      <c r="C46" s="62">
        <v>21027</v>
      </c>
      <c r="D46" s="93" t="s">
        <v>5007</v>
      </c>
      <c r="E46" s="60">
        <v>45777</v>
      </c>
      <c r="F46" s="93"/>
      <c r="G46" s="93"/>
      <c r="H46" s="93"/>
    </row>
    <row r="47" spans="1:8" s="29" customFormat="1" ht="13.8" hidden="1" x14ac:dyDescent="0.3">
      <c r="A47" s="57" t="s">
        <v>1397</v>
      </c>
      <c r="B47" s="92" t="s">
        <v>3862</v>
      </c>
      <c r="C47" s="93" t="s">
        <v>3860</v>
      </c>
      <c r="D47" s="93" t="s">
        <v>3861</v>
      </c>
      <c r="E47" s="94">
        <v>46203</v>
      </c>
      <c r="F47" s="93"/>
      <c r="G47" s="93"/>
      <c r="H47" s="93"/>
    </row>
    <row r="48" spans="1:8" s="29" customFormat="1" ht="13.8" hidden="1" x14ac:dyDescent="0.3">
      <c r="A48" s="117" t="s">
        <v>2051</v>
      </c>
      <c r="B48" s="117" t="s">
        <v>2022</v>
      </c>
      <c r="C48" s="106" t="s">
        <v>3285</v>
      </c>
      <c r="D48" s="93" t="s">
        <v>1443</v>
      </c>
      <c r="E48" s="119">
        <v>46053</v>
      </c>
      <c r="F48" s="93"/>
      <c r="G48" s="93"/>
      <c r="H48" s="93"/>
    </row>
    <row r="49" spans="1:8" s="29" customFormat="1" ht="13.8" hidden="1" x14ac:dyDescent="0.25">
      <c r="A49" s="120" t="s">
        <v>1436</v>
      </c>
      <c r="B49" s="114" t="s">
        <v>2021</v>
      </c>
      <c r="C49" s="106" t="s">
        <v>1437</v>
      </c>
      <c r="D49" s="93" t="s">
        <v>1443</v>
      </c>
      <c r="E49" s="115">
        <v>45443</v>
      </c>
      <c r="F49" s="93"/>
      <c r="G49" s="93"/>
      <c r="H49" s="93"/>
    </row>
    <row r="50" spans="1:8" s="29" customFormat="1" ht="13.8" hidden="1" x14ac:dyDescent="0.25">
      <c r="A50" s="120" t="s">
        <v>3881</v>
      </c>
      <c r="B50" s="114" t="s">
        <v>3875</v>
      </c>
      <c r="C50" s="106" t="s">
        <v>3882</v>
      </c>
      <c r="D50" s="93" t="s">
        <v>1779</v>
      </c>
      <c r="E50" s="115">
        <v>45077</v>
      </c>
      <c r="F50" s="93"/>
      <c r="G50" s="93"/>
      <c r="H50" s="93"/>
    </row>
    <row r="51" spans="1:8" s="29" customFormat="1" ht="13.8" x14ac:dyDescent="0.3">
      <c r="A51" s="99" t="s">
        <v>1773</v>
      </c>
      <c r="B51" s="92" t="s">
        <v>1774</v>
      </c>
      <c r="C51" s="93" t="s">
        <v>3264</v>
      </c>
      <c r="D51" s="93" t="s">
        <v>1772</v>
      </c>
      <c r="E51" s="107">
        <v>44582</v>
      </c>
      <c r="F51" s="93"/>
      <c r="G51" s="93"/>
      <c r="H51" s="93" t="s">
        <v>1237</v>
      </c>
    </row>
    <row r="52" spans="1:8" s="29" customFormat="1" ht="13.8" hidden="1" x14ac:dyDescent="0.3">
      <c r="A52" s="99" t="s">
        <v>3196</v>
      </c>
      <c r="B52" s="92" t="s">
        <v>3195</v>
      </c>
      <c r="C52" s="93" t="s">
        <v>3224</v>
      </c>
      <c r="D52" s="93" t="s">
        <v>1647</v>
      </c>
      <c r="E52" s="94">
        <v>45291</v>
      </c>
      <c r="F52" s="93"/>
      <c r="G52" s="93"/>
      <c r="H52" s="93"/>
    </row>
    <row r="53" spans="1:8" s="29" customFormat="1" ht="13.8" hidden="1" x14ac:dyDescent="0.3">
      <c r="A53" s="57" t="s">
        <v>25</v>
      </c>
      <c r="B53" s="92" t="s">
        <v>3862</v>
      </c>
      <c r="C53" s="93" t="s">
        <v>3860</v>
      </c>
      <c r="D53" s="93" t="s">
        <v>3861</v>
      </c>
      <c r="E53" s="94">
        <v>46203</v>
      </c>
      <c r="F53" s="93"/>
      <c r="G53" s="93"/>
      <c r="H53" s="93"/>
    </row>
    <row r="54" spans="1:8" s="29" customFormat="1" ht="13.8" hidden="1" x14ac:dyDescent="0.3">
      <c r="A54" s="171" t="s">
        <v>1003</v>
      </c>
      <c r="B54" s="31" t="s">
        <v>6164</v>
      </c>
      <c r="C54" s="32" t="s">
        <v>6165</v>
      </c>
      <c r="D54" s="33" t="s">
        <v>1250</v>
      </c>
      <c r="E54" s="33">
        <v>45246</v>
      </c>
      <c r="F54" s="32"/>
      <c r="G54" s="32"/>
      <c r="H54" s="32"/>
    </row>
    <row r="55" spans="1:8" s="29" customFormat="1" ht="13.8" hidden="1" x14ac:dyDescent="0.3">
      <c r="A55" s="73" t="s">
        <v>1003</v>
      </c>
      <c r="B55" s="89" t="s">
        <v>6197</v>
      </c>
      <c r="C55" s="36" t="s">
        <v>6198</v>
      </c>
      <c r="D55" s="36" t="s">
        <v>1250</v>
      </c>
      <c r="E55" s="42">
        <v>45139</v>
      </c>
      <c r="F55" s="32"/>
      <c r="G55" s="32"/>
      <c r="H55" s="32"/>
    </row>
    <row r="56" spans="1:8" s="29" customFormat="1" ht="13.8" hidden="1" x14ac:dyDescent="0.25">
      <c r="A56" s="87" t="s">
        <v>4595</v>
      </c>
      <c r="B56" s="87" t="s">
        <v>4596</v>
      </c>
      <c r="C56" s="95" t="s">
        <v>4597</v>
      </c>
      <c r="D56" s="96" t="s">
        <v>409</v>
      </c>
      <c r="E56" s="65">
        <v>45169</v>
      </c>
      <c r="F56" s="96"/>
      <c r="G56" s="96"/>
      <c r="H56" s="96"/>
    </row>
    <row r="57" spans="1:8" s="29" customFormat="1" ht="13.8" hidden="1" x14ac:dyDescent="0.25">
      <c r="A57" s="87" t="s">
        <v>4598</v>
      </c>
      <c r="B57" s="87" t="s">
        <v>4599</v>
      </c>
      <c r="C57" s="95" t="s">
        <v>4600</v>
      </c>
      <c r="D57" s="96" t="s">
        <v>409</v>
      </c>
      <c r="E57" s="65">
        <v>45504</v>
      </c>
      <c r="F57" s="96"/>
      <c r="G57" s="96"/>
      <c r="H57" s="96"/>
    </row>
    <row r="58" spans="1:8" s="29" customFormat="1" ht="13.8" hidden="1" x14ac:dyDescent="0.3">
      <c r="A58" s="73" t="s">
        <v>6209</v>
      </c>
      <c r="B58" s="89" t="s">
        <v>1251</v>
      </c>
      <c r="C58" s="36" t="s">
        <v>6208</v>
      </c>
      <c r="D58" s="36" t="s">
        <v>1250</v>
      </c>
      <c r="E58" s="42">
        <v>45132</v>
      </c>
      <c r="F58" s="32"/>
      <c r="G58" s="32"/>
      <c r="H58" s="32"/>
    </row>
    <row r="59" spans="1:8" s="29" customFormat="1" ht="13.8" hidden="1" x14ac:dyDescent="0.3">
      <c r="A59" s="57" t="s">
        <v>1398</v>
      </c>
      <c r="B59" s="92" t="s">
        <v>3862</v>
      </c>
      <c r="C59" s="93" t="s">
        <v>3860</v>
      </c>
      <c r="D59" s="93" t="s">
        <v>3861</v>
      </c>
      <c r="E59" s="94">
        <v>46203</v>
      </c>
      <c r="F59" s="93"/>
      <c r="G59" s="93"/>
      <c r="H59" s="93"/>
    </row>
    <row r="60" spans="1:8" s="29" customFormat="1" ht="13.8" x14ac:dyDescent="0.3">
      <c r="A60" s="57" t="s">
        <v>4050</v>
      </c>
      <c r="B60" s="92" t="s">
        <v>4051</v>
      </c>
      <c r="C60" s="93" t="s">
        <v>4052</v>
      </c>
      <c r="D60" s="93" t="s">
        <v>2227</v>
      </c>
      <c r="E60" s="107">
        <v>44804</v>
      </c>
      <c r="F60" s="93"/>
      <c r="G60" s="93"/>
      <c r="H60" s="93"/>
    </row>
    <row r="61" spans="1:8" s="29" customFormat="1" ht="13.8" hidden="1" x14ac:dyDescent="0.3">
      <c r="A61" s="99" t="s">
        <v>2567</v>
      </c>
      <c r="B61" s="92" t="s">
        <v>1396</v>
      </c>
      <c r="C61" s="93" t="s">
        <v>2568</v>
      </c>
      <c r="D61" s="93" t="s">
        <v>1647</v>
      </c>
      <c r="E61" s="94">
        <v>45107</v>
      </c>
      <c r="F61" s="93"/>
      <c r="G61" s="93"/>
      <c r="H61" s="93"/>
    </row>
    <row r="62" spans="1:8" s="29" customFormat="1" ht="13.8" hidden="1" x14ac:dyDescent="0.25">
      <c r="A62" s="98" t="s">
        <v>2953</v>
      </c>
      <c r="B62" s="92" t="s">
        <v>2755</v>
      </c>
      <c r="C62" s="93" t="s">
        <v>2924</v>
      </c>
      <c r="D62" s="93" t="s">
        <v>2923</v>
      </c>
      <c r="E62" s="94">
        <v>45169</v>
      </c>
      <c r="F62" s="93"/>
      <c r="G62" s="93"/>
      <c r="H62" s="93"/>
    </row>
    <row r="63" spans="1:8" s="29" customFormat="1" ht="13.8" hidden="1" x14ac:dyDescent="0.25">
      <c r="A63" s="91" t="s">
        <v>2337</v>
      </c>
      <c r="B63" s="68" t="s">
        <v>2339</v>
      </c>
      <c r="C63" s="45" t="s">
        <v>2338</v>
      </c>
      <c r="D63" s="45" t="s">
        <v>1816</v>
      </c>
      <c r="E63" s="46">
        <v>45354</v>
      </c>
      <c r="F63" s="93"/>
      <c r="G63" s="93"/>
      <c r="H63" s="93"/>
    </row>
    <row r="64" spans="1:8" s="29" customFormat="1" ht="13.8" hidden="1" x14ac:dyDescent="0.25">
      <c r="A64" s="110" t="s">
        <v>182</v>
      </c>
      <c r="B64" s="87" t="s">
        <v>152</v>
      </c>
      <c r="C64" s="95" t="s">
        <v>336</v>
      </c>
      <c r="D64" s="96" t="s">
        <v>409</v>
      </c>
      <c r="E64" s="65">
        <v>45230</v>
      </c>
      <c r="F64" s="96"/>
      <c r="G64" s="96"/>
      <c r="H64" s="96"/>
    </row>
    <row r="65" spans="1:8" s="29" customFormat="1" ht="13.8" hidden="1" x14ac:dyDescent="0.3">
      <c r="A65" s="57" t="s">
        <v>3759</v>
      </c>
      <c r="B65" s="92" t="s">
        <v>3862</v>
      </c>
      <c r="C65" s="93" t="s">
        <v>3860</v>
      </c>
      <c r="D65" s="93" t="s">
        <v>3861</v>
      </c>
      <c r="E65" s="94">
        <v>46203</v>
      </c>
      <c r="F65" s="93"/>
      <c r="G65" s="93"/>
      <c r="H65" s="93"/>
    </row>
    <row r="66" spans="1:8" s="29" customFormat="1" ht="13.8" hidden="1" x14ac:dyDescent="0.25">
      <c r="A66" s="98" t="s">
        <v>2954</v>
      </c>
      <c r="B66" s="92" t="s">
        <v>2755</v>
      </c>
      <c r="C66" s="93" t="s">
        <v>2924</v>
      </c>
      <c r="D66" s="93" t="s">
        <v>2923</v>
      </c>
      <c r="E66" s="94">
        <v>45169</v>
      </c>
      <c r="F66" s="93"/>
      <c r="G66" s="93"/>
      <c r="H66" s="93"/>
    </row>
    <row r="67" spans="1:8" s="29" customFormat="1" ht="13.8" hidden="1" x14ac:dyDescent="0.25">
      <c r="A67" s="91" t="s">
        <v>2927</v>
      </c>
      <c r="B67" s="92" t="s">
        <v>2949</v>
      </c>
      <c r="C67" s="93" t="s">
        <v>2759</v>
      </c>
      <c r="D67" s="93" t="s">
        <v>2923</v>
      </c>
      <c r="E67" s="94">
        <v>45169</v>
      </c>
      <c r="F67" s="93"/>
      <c r="G67" s="93"/>
      <c r="H67" s="93"/>
    </row>
    <row r="68" spans="1:8" s="29" customFormat="1" ht="13.8" hidden="1" x14ac:dyDescent="0.25">
      <c r="A68" s="98" t="s">
        <v>2955</v>
      </c>
      <c r="B68" s="92" t="s">
        <v>2755</v>
      </c>
      <c r="C68" s="93" t="s">
        <v>2924</v>
      </c>
      <c r="D68" s="93" t="s">
        <v>2923</v>
      </c>
      <c r="E68" s="94">
        <v>45169</v>
      </c>
      <c r="F68" s="93"/>
      <c r="G68" s="93"/>
      <c r="H68" s="93"/>
    </row>
    <row r="69" spans="1:8" s="29" customFormat="1" ht="13.8" hidden="1" x14ac:dyDescent="0.25">
      <c r="A69" s="91" t="s">
        <v>2928</v>
      </c>
      <c r="B69" s="92" t="s">
        <v>2949</v>
      </c>
      <c r="C69" s="93" t="s">
        <v>2759</v>
      </c>
      <c r="D69" s="93" t="s">
        <v>2923</v>
      </c>
      <c r="E69" s="94">
        <v>45169</v>
      </c>
      <c r="F69" s="93"/>
      <c r="G69" s="93"/>
      <c r="H69" s="93"/>
    </row>
    <row r="70" spans="1:8" s="29" customFormat="1" ht="13.8" x14ac:dyDescent="0.3">
      <c r="A70" s="99" t="s">
        <v>2159</v>
      </c>
      <c r="B70" s="92" t="s">
        <v>4220</v>
      </c>
      <c r="C70" s="93" t="s">
        <v>1900</v>
      </c>
      <c r="D70" s="93" t="s">
        <v>1901</v>
      </c>
      <c r="E70" s="107">
        <v>44625</v>
      </c>
      <c r="F70" s="93"/>
      <c r="G70" s="93" t="s">
        <v>1237</v>
      </c>
      <c r="H70" s="93" t="s">
        <v>1237</v>
      </c>
    </row>
    <row r="71" spans="1:8" s="29" customFormat="1" ht="13.8" hidden="1" x14ac:dyDescent="0.3">
      <c r="A71" s="99" t="s">
        <v>2159</v>
      </c>
      <c r="B71" s="92" t="s">
        <v>1340</v>
      </c>
      <c r="C71" s="93" t="s">
        <v>1797</v>
      </c>
      <c r="D71" s="93" t="s">
        <v>2227</v>
      </c>
      <c r="E71" s="94">
        <v>45091</v>
      </c>
      <c r="F71" s="93"/>
      <c r="G71" s="93"/>
      <c r="H71" s="93"/>
    </row>
    <row r="72" spans="1:8" s="29" customFormat="1" ht="13.8" hidden="1" x14ac:dyDescent="0.3">
      <c r="A72" s="99" t="s">
        <v>1785</v>
      </c>
      <c r="B72" s="92" t="s">
        <v>1750</v>
      </c>
      <c r="C72" s="93" t="s">
        <v>1854</v>
      </c>
      <c r="D72" s="93" t="s">
        <v>1788</v>
      </c>
      <c r="E72" s="94">
        <v>45504</v>
      </c>
      <c r="F72" s="93"/>
      <c r="G72" s="93" t="s">
        <v>1237</v>
      </c>
      <c r="H72" s="93" t="s">
        <v>1237</v>
      </c>
    </row>
    <row r="73" spans="1:8" s="29" customFormat="1" ht="13.8" hidden="1" x14ac:dyDescent="0.3">
      <c r="A73" s="57" t="s">
        <v>4904</v>
      </c>
      <c r="B73" s="57" t="s">
        <v>1339</v>
      </c>
      <c r="C73" s="62">
        <v>21027</v>
      </c>
      <c r="D73" s="93" t="s">
        <v>5007</v>
      </c>
      <c r="E73" s="60">
        <v>45777</v>
      </c>
      <c r="F73" s="93"/>
      <c r="G73" s="93"/>
      <c r="H73" s="93"/>
    </row>
    <row r="74" spans="1:8" s="29" customFormat="1" ht="13.8" hidden="1" x14ac:dyDescent="0.25">
      <c r="A74" s="67" t="s">
        <v>4166</v>
      </c>
      <c r="B74" s="44" t="s">
        <v>1904</v>
      </c>
      <c r="C74" s="45" t="s">
        <v>2561</v>
      </c>
      <c r="D74" s="45" t="s">
        <v>1537</v>
      </c>
      <c r="E74" s="46">
        <v>45535</v>
      </c>
      <c r="F74" s="93"/>
      <c r="G74" s="93"/>
      <c r="H74" s="93" t="s">
        <v>1384</v>
      </c>
    </row>
    <row r="75" spans="1:8" s="29" customFormat="1" ht="13.8" hidden="1" x14ac:dyDescent="0.3">
      <c r="A75" s="108" t="s">
        <v>2052</v>
      </c>
      <c r="B75" s="108" t="s">
        <v>2023</v>
      </c>
      <c r="C75" s="106" t="s">
        <v>2024</v>
      </c>
      <c r="D75" s="93" t="s">
        <v>1443</v>
      </c>
      <c r="E75" s="109">
        <v>46418</v>
      </c>
      <c r="F75" s="93"/>
      <c r="G75" s="93"/>
      <c r="H75" s="93"/>
    </row>
    <row r="76" spans="1:8" s="29" customFormat="1" ht="13.8" hidden="1" x14ac:dyDescent="0.25">
      <c r="A76" s="87" t="s">
        <v>4601</v>
      </c>
      <c r="B76" s="87" t="s">
        <v>4602</v>
      </c>
      <c r="C76" s="95" t="s">
        <v>4603</v>
      </c>
      <c r="D76" s="96" t="s">
        <v>409</v>
      </c>
      <c r="E76" s="65">
        <v>45657</v>
      </c>
      <c r="F76" s="96"/>
      <c r="G76" s="96"/>
      <c r="H76" s="96"/>
    </row>
    <row r="77" spans="1:8" s="29" customFormat="1" ht="13.8" hidden="1" x14ac:dyDescent="0.25">
      <c r="A77" s="87" t="s">
        <v>183</v>
      </c>
      <c r="B77" s="87" t="s">
        <v>184</v>
      </c>
      <c r="C77" s="95" t="s">
        <v>337</v>
      </c>
      <c r="D77" s="96" t="s">
        <v>409</v>
      </c>
      <c r="E77" s="65">
        <v>45807</v>
      </c>
      <c r="F77" s="96"/>
      <c r="G77" s="96"/>
      <c r="H77" s="96"/>
    </row>
    <row r="78" spans="1:8" s="29" customFormat="1" ht="13.8" hidden="1" x14ac:dyDescent="0.25">
      <c r="A78" s="87" t="s">
        <v>4604</v>
      </c>
      <c r="B78" s="87" t="s">
        <v>4605</v>
      </c>
      <c r="C78" s="95" t="s">
        <v>4606</v>
      </c>
      <c r="D78" s="96" t="s">
        <v>409</v>
      </c>
      <c r="E78" s="65">
        <v>45412</v>
      </c>
      <c r="F78" s="96"/>
      <c r="G78" s="96"/>
      <c r="H78" s="96"/>
    </row>
    <row r="79" spans="1:8" s="29" customFormat="1" ht="13.8" hidden="1" x14ac:dyDescent="0.25">
      <c r="A79" s="102" t="s">
        <v>3402</v>
      </c>
      <c r="B79" s="92" t="s">
        <v>3506</v>
      </c>
      <c r="C79" s="93" t="s">
        <v>3505</v>
      </c>
      <c r="D79" s="93" t="s">
        <v>1250</v>
      </c>
      <c r="E79" s="94">
        <v>45429</v>
      </c>
      <c r="F79" s="93"/>
      <c r="G79" s="93" t="s">
        <v>1237</v>
      </c>
      <c r="H79" s="93" t="s">
        <v>1237</v>
      </c>
    </row>
    <row r="80" spans="1:8" s="29" customFormat="1" ht="13.8" hidden="1" x14ac:dyDescent="0.3">
      <c r="A80" s="57" t="s">
        <v>3053</v>
      </c>
      <c r="B80" s="92" t="s">
        <v>3862</v>
      </c>
      <c r="C80" s="93" t="s">
        <v>3860</v>
      </c>
      <c r="D80" s="93" t="s">
        <v>3861</v>
      </c>
      <c r="E80" s="94">
        <v>46203</v>
      </c>
      <c r="F80" s="93"/>
      <c r="G80" s="93"/>
      <c r="H80" s="93"/>
    </row>
    <row r="81" spans="1:8" s="29" customFormat="1" ht="13.8" hidden="1" x14ac:dyDescent="0.3">
      <c r="A81" s="57" t="s">
        <v>4905</v>
      </c>
      <c r="B81" s="57" t="s">
        <v>1339</v>
      </c>
      <c r="C81" s="62">
        <v>21027</v>
      </c>
      <c r="D81" s="93" t="s">
        <v>5007</v>
      </c>
      <c r="E81" s="60">
        <v>45777</v>
      </c>
      <c r="F81" s="93"/>
      <c r="G81" s="93"/>
      <c r="H81" s="93"/>
    </row>
    <row r="82" spans="1:8" s="29" customFormat="1" ht="13.8" hidden="1" x14ac:dyDescent="0.25">
      <c r="A82" s="121" t="s">
        <v>1635</v>
      </c>
      <c r="B82" s="122" t="s">
        <v>1639</v>
      </c>
      <c r="C82" s="93">
        <v>1580</v>
      </c>
      <c r="D82" s="93" t="s">
        <v>3861</v>
      </c>
      <c r="E82" s="94">
        <v>45269</v>
      </c>
      <c r="F82" s="93"/>
      <c r="G82" s="93"/>
      <c r="H82" s="93"/>
    </row>
    <row r="83" spans="1:8" s="29" customFormat="1" ht="13.8" hidden="1" x14ac:dyDescent="0.3">
      <c r="A83" s="73" t="s">
        <v>6166</v>
      </c>
      <c r="B83" s="73" t="s">
        <v>6162</v>
      </c>
      <c r="C83" s="36" t="s">
        <v>6163</v>
      </c>
      <c r="D83" s="36" t="s">
        <v>1250</v>
      </c>
      <c r="E83" s="42">
        <v>45554</v>
      </c>
      <c r="F83" s="32"/>
      <c r="G83" s="32"/>
      <c r="H83" s="32"/>
    </row>
    <row r="84" spans="1:8" s="29" customFormat="1" ht="13.8" hidden="1" x14ac:dyDescent="0.25">
      <c r="A84" s="100" t="s">
        <v>185</v>
      </c>
      <c r="B84" s="87" t="s">
        <v>152</v>
      </c>
      <c r="C84" s="95" t="s">
        <v>338</v>
      </c>
      <c r="D84" s="96" t="s">
        <v>409</v>
      </c>
      <c r="E84" s="65">
        <v>45230</v>
      </c>
      <c r="F84" s="96"/>
      <c r="G84" s="96"/>
      <c r="H84" s="96"/>
    </row>
    <row r="85" spans="1:8" s="29" customFormat="1" ht="13.8" hidden="1" x14ac:dyDescent="0.3">
      <c r="A85" s="99" t="s">
        <v>1392</v>
      </c>
      <c r="B85" s="92" t="s">
        <v>3386</v>
      </c>
      <c r="C85" s="93" t="s">
        <v>3387</v>
      </c>
      <c r="D85" s="93" t="s">
        <v>1247</v>
      </c>
      <c r="E85" s="94">
        <v>45351</v>
      </c>
      <c r="F85" s="93"/>
      <c r="G85" s="93" t="s">
        <v>1384</v>
      </c>
      <c r="H85" s="93"/>
    </row>
    <row r="86" spans="1:8" s="29" customFormat="1" ht="13.8" hidden="1" x14ac:dyDescent="0.3">
      <c r="A86" s="99" t="s">
        <v>1392</v>
      </c>
      <c r="B86" s="92" t="s">
        <v>3388</v>
      </c>
      <c r="C86" s="93" t="s">
        <v>3389</v>
      </c>
      <c r="D86" s="93" t="s">
        <v>1247</v>
      </c>
      <c r="E86" s="94">
        <v>44993</v>
      </c>
      <c r="F86" s="93"/>
      <c r="G86" s="93" t="s">
        <v>1384</v>
      </c>
      <c r="H86" s="93"/>
    </row>
    <row r="87" spans="1:8" s="29" customFormat="1" ht="13.8" hidden="1" x14ac:dyDescent="0.25">
      <c r="A87" s="87" t="s">
        <v>4607</v>
      </c>
      <c r="B87" s="87" t="s">
        <v>4608</v>
      </c>
      <c r="C87" s="95" t="s">
        <v>4609</v>
      </c>
      <c r="D87" s="96" t="s">
        <v>409</v>
      </c>
      <c r="E87" s="65">
        <v>45138</v>
      </c>
      <c r="F87" s="96"/>
      <c r="G87" s="96"/>
      <c r="H87" s="96"/>
    </row>
    <row r="88" spans="1:8" s="29" customFormat="1" ht="13.8" hidden="1" x14ac:dyDescent="0.25">
      <c r="A88" s="57" t="s">
        <v>3038</v>
      </c>
      <c r="B88" s="44" t="s">
        <v>3039</v>
      </c>
      <c r="C88" s="45" t="s">
        <v>3040</v>
      </c>
      <c r="D88" s="45" t="s">
        <v>1443</v>
      </c>
      <c r="E88" s="46">
        <v>45961</v>
      </c>
      <c r="F88" s="93"/>
      <c r="G88" s="93"/>
      <c r="H88" s="93"/>
    </row>
    <row r="89" spans="1:8" s="29" customFormat="1" ht="13.8" hidden="1" x14ac:dyDescent="0.25">
      <c r="A89" s="91" t="s">
        <v>1536</v>
      </c>
      <c r="B89" s="68" t="s">
        <v>6695</v>
      </c>
      <c r="C89" s="45" t="s">
        <v>4157</v>
      </c>
      <c r="D89" s="45" t="s">
        <v>1537</v>
      </c>
      <c r="E89" s="64">
        <v>45108</v>
      </c>
      <c r="F89" s="93"/>
      <c r="G89" s="93"/>
      <c r="H89" s="93" t="s">
        <v>1237</v>
      </c>
    </row>
    <row r="90" spans="1:8" s="29" customFormat="1" ht="13.8" hidden="1" x14ac:dyDescent="0.25">
      <c r="A90" s="91" t="s">
        <v>1536</v>
      </c>
      <c r="B90" s="68" t="s">
        <v>1383</v>
      </c>
      <c r="C90" s="45" t="s">
        <v>6694</v>
      </c>
      <c r="D90" s="45" t="s">
        <v>1537</v>
      </c>
      <c r="E90" s="64">
        <v>45047</v>
      </c>
      <c r="F90" s="93"/>
      <c r="G90" s="93"/>
      <c r="H90" s="93"/>
    </row>
    <row r="91" spans="1:8" s="29" customFormat="1" ht="13.8" hidden="1" x14ac:dyDescent="0.25">
      <c r="A91" s="92" t="s">
        <v>3895</v>
      </c>
      <c r="B91" s="92" t="s">
        <v>1433</v>
      </c>
      <c r="C91" s="93" t="s">
        <v>3912</v>
      </c>
      <c r="D91" s="93" t="s">
        <v>1250</v>
      </c>
      <c r="E91" s="94">
        <v>45155</v>
      </c>
      <c r="F91" s="93"/>
      <c r="G91" s="93" t="s">
        <v>1237</v>
      </c>
      <c r="H91" s="44" t="s">
        <v>1384</v>
      </c>
    </row>
    <row r="92" spans="1:8" s="29" customFormat="1" ht="13.8" hidden="1" x14ac:dyDescent="0.25">
      <c r="A92" s="102" t="s">
        <v>3403</v>
      </c>
      <c r="B92" s="92" t="s">
        <v>3506</v>
      </c>
      <c r="C92" s="93" t="s">
        <v>3505</v>
      </c>
      <c r="D92" s="93" t="s">
        <v>1250</v>
      </c>
      <c r="E92" s="94">
        <v>45429</v>
      </c>
      <c r="F92" s="93"/>
      <c r="G92" s="93" t="s">
        <v>1237</v>
      </c>
      <c r="H92" s="93" t="s">
        <v>1237</v>
      </c>
    </row>
    <row r="93" spans="1:8" s="29" customFormat="1" ht="13.8" hidden="1" x14ac:dyDescent="0.25">
      <c r="A93" s="100" t="s">
        <v>3403</v>
      </c>
      <c r="B93" s="92" t="s">
        <v>3574</v>
      </c>
      <c r="C93" s="93" t="s">
        <v>3575</v>
      </c>
      <c r="D93" s="93" t="s">
        <v>1250</v>
      </c>
      <c r="E93" s="94">
        <v>45401</v>
      </c>
      <c r="F93" s="93"/>
      <c r="G93" s="93"/>
      <c r="H93" s="93"/>
    </row>
    <row r="94" spans="1:8" s="29" customFormat="1" ht="13.8" hidden="1" x14ac:dyDescent="0.25">
      <c r="A94" s="44" t="s">
        <v>4906</v>
      </c>
      <c r="B94" s="44" t="s">
        <v>1344</v>
      </c>
      <c r="C94" s="45" t="s">
        <v>1371</v>
      </c>
      <c r="D94" s="93" t="s">
        <v>5007</v>
      </c>
      <c r="E94" s="70" t="s">
        <v>1379</v>
      </c>
      <c r="F94" s="93"/>
      <c r="G94" s="93"/>
      <c r="H94" s="93"/>
    </row>
    <row r="95" spans="1:8" s="29" customFormat="1" ht="13.8" hidden="1" x14ac:dyDescent="0.25">
      <c r="A95" s="100" t="s">
        <v>4610</v>
      </c>
      <c r="B95" s="87" t="s">
        <v>152</v>
      </c>
      <c r="C95" s="95" t="s">
        <v>4611</v>
      </c>
      <c r="D95" s="96" t="s">
        <v>409</v>
      </c>
      <c r="E95" s="65">
        <v>45230</v>
      </c>
      <c r="F95" s="96"/>
      <c r="G95" s="96"/>
      <c r="H95" s="96"/>
    </row>
    <row r="96" spans="1:8" s="29" customFormat="1" ht="13.8" hidden="1" x14ac:dyDescent="0.25">
      <c r="A96" s="102" t="s">
        <v>1009</v>
      </c>
      <c r="B96" s="92" t="s">
        <v>3506</v>
      </c>
      <c r="C96" s="93" t="s">
        <v>3505</v>
      </c>
      <c r="D96" s="93" t="s">
        <v>1250</v>
      </c>
      <c r="E96" s="94">
        <v>45429</v>
      </c>
      <c r="F96" s="93"/>
      <c r="G96" s="93" t="s">
        <v>1237</v>
      </c>
      <c r="H96" s="93" t="s">
        <v>1237</v>
      </c>
    </row>
    <row r="97" spans="1:8" s="29" customFormat="1" ht="13.8" hidden="1" x14ac:dyDescent="0.25">
      <c r="A97" s="87" t="s">
        <v>4612</v>
      </c>
      <c r="B97" s="87" t="s">
        <v>4613</v>
      </c>
      <c r="C97" s="95" t="s">
        <v>4614</v>
      </c>
      <c r="D97" s="96" t="s">
        <v>409</v>
      </c>
      <c r="E97" s="65">
        <v>45260</v>
      </c>
      <c r="F97" s="96"/>
      <c r="G97" s="96"/>
      <c r="H97" s="96"/>
    </row>
    <row r="98" spans="1:8" s="29" customFormat="1" ht="13.8" hidden="1" x14ac:dyDescent="0.3">
      <c r="A98" s="99" t="s">
        <v>1444</v>
      </c>
      <c r="B98" s="92" t="s">
        <v>1445</v>
      </c>
      <c r="C98" s="93" t="s">
        <v>6724</v>
      </c>
      <c r="D98" s="93" t="s">
        <v>1250</v>
      </c>
      <c r="E98" s="94">
        <v>46488</v>
      </c>
      <c r="F98" s="93"/>
      <c r="G98" s="93"/>
      <c r="H98" s="93" t="s">
        <v>1237</v>
      </c>
    </row>
    <row r="99" spans="1:8" s="29" customFormat="1" ht="13.8" hidden="1" x14ac:dyDescent="0.25">
      <c r="A99" s="87" t="s">
        <v>4615</v>
      </c>
      <c r="B99" s="87" t="s">
        <v>175</v>
      </c>
      <c r="C99" s="95" t="s">
        <v>4616</v>
      </c>
      <c r="D99" s="96" t="s">
        <v>409</v>
      </c>
      <c r="E99" s="65">
        <v>45412</v>
      </c>
      <c r="F99" s="96"/>
      <c r="G99" s="96"/>
      <c r="H99" s="96"/>
    </row>
    <row r="100" spans="1:8" s="29" customFormat="1" ht="13.8" hidden="1" x14ac:dyDescent="0.3">
      <c r="A100" s="99" t="s">
        <v>6038</v>
      </c>
      <c r="B100" s="92" t="s">
        <v>6039</v>
      </c>
      <c r="C100" s="93" t="s">
        <v>6040</v>
      </c>
      <c r="D100" s="93" t="s">
        <v>4064</v>
      </c>
      <c r="E100" s="94">
        <v>45107</v>
      </c>
      <c r="F100" s="93"/>
      <c r="G100" s="93"/>
      <c r="H100" s="93"/>
    </row>
    <row r="101" spans="1:8" s="29" customFormat="1" ht="13.8" hidden="1" x14ac:dyDescent="0.25">
      <c r="A101" s="41" t="s">
        <v>6301</v>
      </c>
      <c r="B101" s="41" t="s">
        <v>6302</v>
      </c>
      <c r="C101" s="88" t="s">
        <v>6303</v>
      </c>
      <c r="D101" s="36" t="s">
        <v>1250</v>
      </c>
      <c r="E101" s="43">
        <v>45610</v>
      </c>
      <c r="F101" s="32"/>
      <c r="G101" s="32"/>
      <c r="H101" s="32"/>
    </row>
    <row r="102" spans="1:8" s="29" customFormat="1" ht="13.8" hidden="1" x14ac:dyDescent="0.3">
      <c r="A102" s="73" t="s">
        <v>6210</v>
      </c>
      <c r="B102" s="89" t="s">
        <v>1251</v>
      </c>
      <c r="C102" s="36" t="s">
        <v>6208</v>
      </c>
      <c r="D102" s="36" t="s">
        <v>1250</v>
      </c>
      <c r="E102" s="42">
        <v>45132</v>
      </c>
      <c r="F102" s="32"/>
      <c r="G102" s="32"/>
      <c r="H102" s="32"/>
    </row>
    <row r="103" spans="1:8" s="29" customFormat="1" ht="13.8" hidden="1" x14ac:dyDescent="0.3">
      <c r="A103" s="73" t="s">
        <v>6211</v>
      </c>
      <c r="B103" s="89" t="s">
        <v>6205</v>
      </c>
      <c r="C103" s="36" t="s">
        <v>6206</v>
      </c>
      <c r="D103" s="36" t="s">
        <v>1250</v>
      </c>
      <c r="E103" s="42">
        <v>45132</v>
      </c>
      <c r="F103" s="32"/>
      <c r="G103" s="32"/>
      <c r="H103" s="32"/>
    </row>
    <row r="104" spans="1:8" s="29" customFormat="1" ht="13.8" hidden="1" x14ac:dyDescent="0.3">
      <c r="A104" s="73" t="s">
        <v>2778</v>
      </c>
      <c r="B104" s="89" t="s">
        <v>6205</v>
      </c>
      <c r="C104" s="36" t="s">
        <v>6206</v>
      </c>
      <c r="D104" s="36" t="s">
        <v>1250</v>
      </c>
      <c r="E104" s="42">
        <v>45132</v>
      </c>
      <c r="F104" s="32"/>
      <c r="G104" s="32"/>
      <c r="H104" s="32"/>
    </row>
    <row r="105" spans="1:8" s="29" customFormat="1" ht="13.8" hidden="1" x14ac:dyDescent="0.3">
      <c r="A105" s="57" t="s">
        <v>4907</v>
      </c>
      <c r="B105" s="57" t="s">
        <v>2254</v>
      </c>
      <c r="C105" s="62">
        <v>21030</v>
      </c>
      <c r="D105" s="93" t="s">
        <v>5007</v>
      </c>
      <c r="E105" s="60">
        <v>45961</v>
      </c>
      <c r="F105" s="93"/>
      <c r="G105" s="93"/>
      <c r="H105" s="93"/>
    </row>
    <row r="106" spans="1:8" s="29" customFormat="1" ht="13.8" hidden="1" x14ac:dyDescent="0.25">
      <c r="A106" s="91" t="s">
        <v>2929</v>
      </c>
      <c r="B106" s="92" t="s">
        <v>2949</v>
      </c>
      <c r="C106" s="93" t="s">
        <v>2759</v>
      </c>
      <c r="D106" s="93" t="s">
        <v>2923</v>
      </c>
      <c r="E106" s="94">
        <v>45169</v>
      </c>
      <c r="F106" s="93"/>
      <c r="G106" s="93"/>
      <c r="H106" s="93"/>
    </row>
    <row r="107" spans="1:8" s="29" customFormat="1" ht="13.8" hidden="1" x14ac:dyDescent="0.3">
      <c r="A107" s="57" t="s">
        <v>646</v>
      </c>
      <c r="B107" s="57" t="s">
        <v>2254</v>
      </c>
      <c r="C107" s="62">
        <v>21030</v>
      </c>
      <c r="D107" s="93" t="s">
        <v>5007</v>
      </c>
      <c r="E107" s="60">
        <v>45961</v>
      </c>
      <c r="F107" s="93"/>
      <c r="G107" s="93"/>
      <c r="H107" s="93"/>
    </row>
    <row r="108" spans="1:8" s="29" customFormat="1" ht="13.8" hidden="1" x14ac:dyDescent="0.3">
      <c r="A108" s="73" t="s">
        <v>6212</v>
      </c>
      <c r="B108" s="89" t="s">
        <v>6205</v>
      </c>
      <c r="C108" s="36" t="s">
        <v>6206</v>
      </c>
      <c r="D108" s="36" t="s">
        <v>1250</v>
      </c>
      <c r="E108" s="42">
        <v>45132</v>
      </c>
      <c r="F108" s="32"/>
      <c r="G108" s="32"/>
      <c r="H108" s="32"/>
    </row>
    <row r="109" spans="1:8" s="29" customFormat="1" ht="13.8" hidden="1" x14ac:dyDescent="0.25">
      <c r="A109" s="100" t="s">
        <v>3542</v>
      </c>
      <c r="B109" s="92" t="s">
        <v>3574</v>
      </c>
      <c r="C109" s="93" t="s">
        <v>3575</v>
      </c>
      <c r="D109" s="93" t="s">
        <v>1250</v>
      </c>
      <c r="E109" s="94">
        <v>45401</v>
      </c>
      <c r="F109" s="93"/>
      <c r="G109" s="93"/>
      <c r="H109" s="93" t="s">
        <v>1237</v>
      </c>
    </row>
    <row r="110" spans="1:8" s="29" customFormat="1" ht="13.8" hidden="1" x14ac:dyDescent="0.25">
      <c r="A110" s="102" t="s">
        <v>1012</v>
      </c>
      <c r="B110" s="92" t="s">
        <v>3506</v>
      </c>
      <c r="C110" s="93" t="s">
        <v>3505</v>
      </c>
      <c r="D110" s="93" t="s">
        <v>1250</v>
      </c>
      <c r="E110" s="94">
        <v>45429</v>
      </c>
      <c r="F110" s="93"/>
      <c r="G110" s="93" t="s">
        <v>1237</v>
      </c>
      <c r="H110" s="93" t="s">
        <v>1237</v>
      </c>
    </row>
    <row r="111" spans="1:8" s="29" customFormat="1" ht="13.8" hidden="1" x14ac:dyDescent="0.25">
      <c r="A111" s="41" t="s">
        <v>1012</v>
      </c>
      <c r="B111" s="41" t="s">
        <v>6288</v>
      </c>
      <c r="C111" s="88" t="s">
        <v>6289</v>
      </c>
      <c r="D111" s="36" t="s">
        <v>1250</v>
      </c>
      <c r="E111" s="43">
        <v>45610</v>
      </c>
      <c r="F111" s="32"/>
      <c r="G111" s="32"/>
      <c r="H111" s="32"/>
    </row>
    <row r="112" spans="1:8" s="29" customFormat="1" ht="13.8" hidden="1" x14ac:dyDescent="0.25">
      <c r="A112" s="41" t="s">
        <v>1012</v>
      </c>
      <c r="B112" s="41" t="s">
        <v>6310</v>
      </c>
      <c r="C112" s="88" t="s">
        <v>6311</v>
      </c>
      <c r="D112" s="36" t="s">
        <v>1250</v>
      </c>
      <c r="E112" s="43">
        <v>45610</v>
      </c>
      <c r="F112" s="32"/>
      <c r="G112" s="32"/>
      <c r="H112" s="32"/>
    </row>
    <row r="113" spans="1:8" s="29" customFormat="1" ht="13.8" hidden="1" x14ac:dyDescent="0.3">
      <c r="A113" s="57" t="s">
        <v>602</v>
      </c>
      <c r="B113" s="57" t="s">
        <v>2254</v>
      </c>
      <c r="C113" s="62">
        <v>21030</v>
      </c>
      <c r="D113" s="93" t="s">
        <v>5007</v>
      </c>
      <c r="E113" s="60">
        <v>45961</v>
      </c>
      <c r="F113" s="93"/>
      <c r="G113" s="93"/>
      <c r="H113" s="93"/>
    </row>
    <row r="114" spans="1:8" s="29" customFormat="1" ht="13.8" hidden="1" x14ac:dyDescent="0.3">
      <c r="A114" s="58" t="s">
        <v>4908</v>
      </c>
      <c r="B114" s="58" t="s">
        <v>4104</v>
      </c>
      <c r="C114" s="62" t="s">
        <v>4982</v>
      </c>
      <c r="D114" s="93" t="s">
        <v>5007</v>
      </c>
      <c r="E114" s="60">
        <v>45535</v>
      </c>
      <c r="F114" s="93"/>
      <c r="G114" s="93"/>
      <c r="H114" s="93"/>
    </row>
    <row r="115" spans="1:8" s="29" customFormat="1" ht="13.8" hidden="1" x14ac:dyDescent="0.25">
      <c r="A115" s="98" t="s">
        <v>2956</v>
      </c>
      <c r="B115" s="92" t="s">
        <v>2755</v>
      </c>
      <c r="C115" s="93" t="s">
        <v>2924</v>
      </c>
      <c r="D115" s="93" t="s">
        <v>2923</v>
      </c>
      <c r="E115" s="94">
        <v>45169</v>
      </c>
      <c r="F115" s="93"/>
      <c r="G115" s="93"/>
      <c r="H115" s="93"/>
    </row>
    <row r="116" spans="1:8" s="29" customFormat="1" ht="13.8" hidden="1" x14ac:dyDescent="0.25">
      <c r="A116" s="98" t="s">
        <v>1013</v>
      </c>
      <c r="B116" s="92" t="s">
        <v>2755</v>
      </c>
      <c r="C116" s="93" t="s">
        <v>2924</v>
      </c>
      <c r="D116" s="93" t="s">
        <v>2923</v>
      </c>
      <c r="E116" s="94">
        <v>45169</v>
      </c>
      <c r="F116" s="93"/>
      <c r="G116" s="93"/>
      <c r="H116" s="93"/>
    </row>
    <row r="117" spans="1:8" s="29" customFormat="1" ht="13.8" hidden="1" x14ac:dyDescent="0.25">
      <c r="A117" s="92" t="s">
        <v>1836</v>
      </c>
      <c r="B117" s="92" t="s">
        <v>1433</v>
      </c>
      <c r="C117" s="93" t="s">
        <v>3912</v>
      </c>
      <c r="D117" s="93" t="s">
        <v>1250</v>
      </c>
      <c r="E117" s="94">
        <v>45155</v>
      </c>
      <c r="F117" s="93"/>
      <c r="G117" s="93" t="s">
        <v>1237</v>
      </c>
      <c r="H117" s="44" t="s">
        <v>1384</v>
      </c>
    </row>
    <row r="118" spans="1:8" s="29" customFormat="1" ht="13.8" hidden="1" x14ac:dyDescent="0.25">
      <c r="A118" s="44" t="s">
        <v>7281</v>
      </c>
      <c r="B118" s="44" t="s">
        <v>7274</v>
      </c>
      <c r="C118" s="45" t="s">
        <v>7282</v>
      </c>
      <c r="D118" s="45" t="s">
        <v>409</v>
      </c>
      <c r="E118" s="46">
        <v>45930</v>
      </c>
      <c r="F118" s="93"/>
      <c r="G118" s="93"/>
      <c r="H118" s="93"/>
    </row>
    <row r="119" spans="1:8" s="29" customFormat="1" ht="13.8" hidden="1" x14ac:dyDescent="0.25">
      <c r="A119" s="87" t="s">
        <v>4617</v>
      </c>
      <c r="B119" s="87" t="s">
        <v>4618</v>
      </c>
      <c r="C119" s="95" t="s">
        <v>4619</v>
      </c>
      <c r="D119" s="96" t="s">
        <v>409</v>
      </c>
      <c r="E119" s="65">
        <v>45291</v>
      </c>
      <c r="F119" s="96"/>
      <c r="G119" s="96"/>
      <c r="H119" s="96"/>
    </row>
    <row r="120" spans="1:8" s="29" customFormat="1" ht="13.8" x14ac:dyDescent="0.25">
      <c r="A120" s="44" t="s">
        <v>4072</v>
      </c>
      <c r="B120" s="44" t="s">
        <v>1891</v>
      </c>
      <c r="C120" s="45" t="s">
        <v>1796</v>
      </c>
      <c r="D120" s="93" t="s">
        <v>1802</v>
      </c>
      <c r="E120" s="69">
        <v>44561</v>
      </c>
      <c r="F120" s="93"/>
      <c r="G120" s="93"/>
      <c r="H120" s="93"/>
    </row>
    <row r="121" spans="1:8" s="29" customFormat="1" ht="13.8" hidden="1" x14ac:dyDescent="0.25">
      <c r="A121" s="98" t="s">
        <v>2957</v>
      </c>
      <c r="B121" s="92" t="s">
        <v>2755</v>
      </c>
      <c r="C121" s="93" t="s">
        <v>2924</v>
      </c>
      <c r="D121" s="93" t="s">
        <v>2923</v>
      </c>
      <c r="E121" s="94">
        <v>45169</v>
      </c>
      <c r="F121" s="93"/>
      <c r="G121" s="93"/>
      <c r="H121" s="93"/>
    </row>
    <row r="122" spans="1:8" s="29" customFormat="1" ht="13.8" hidden="1" x14ac:dyDescent="0.25">
      <c r="A122" s="87" t="s">
        <v>4620</v>
      </c>
      <c r="B122" s="87" t="s">
        <v>4587</v>
      </c>
      <c r="C122" s="95" t="s">
        <v>4621</v>
      </c>
      <c r="D122" s="96" t="s">
        <v>409</v>
      </c>
      <c r="E122" s="65">
        <v>45291</v>
      </c>
      <c r="F122" s="96"/>
      <c r="G122" s="96"/>
      <c r="H122" s="96"/>
    </row>
    <row r="123" spans="1:8" s="29" customFormat="1" ht="13.8" hidden="1" x14ac:dyDescent="0.25">
      <c r="A123" s="99" t="s">
        <v>2855</v>
      </c>
      <c r="B123" s="111" t="s">
        <v>1216</v>
      </c>
      <c r="C123" s="45" t="s">
        <v>2854</v>
      </c>
      <c r="D123" s="93" t="s">
        <v>2279</v>
      </c>
      <c r="E123" s="46">
        <v>45227</v>
      </c>
      <c r="F123" s="93"/>
      <c r="G123" s="93"/>
      <c r="H123" s="93"/>
    </row>
    <row r="124" spans="1:8" s="29" customFormat="1" ht="13.8" hidden="1" x14ac:dyDescent="0.3">
      <c r="A124" s="123" t="s">
        <v>1462</v>
      </c>
      <c r="B124" s="124" t="s">
        <v>1463</v>
      </c>
      <c r="C124" s="125" t="s">
        <v>1464</v>
      </c>
      <c r="D124" s="93" t="s">
        <v>1465</v>
      </c>
      <c r="E124" s="126">
        <v>45169</v>
      </c>
      <c r="F124" s="125"/>
      <c r="G124" s="125" t="s">
        <v>1237</v>
      </c>
      <c r="H124" s="93" t="s">
        <v>1237</v>
      </c>
    </row>
    <row r="125" spans="1:8" s="29" customFormat="1" ht="13.8" hidden="1" x14ac:dyDescent="0.3">
      <c r="A125" s="73" t="s">
        <v>6178</v>
      </c>
      <c r="B125" s="89" t="s">
        <v>6179</v>
      </c>
      <c r="C125" s="36" t="s">
        <v>6180</v>
      </c>
      <c r="D125" s="36" t="s">
        <v>1250</v>
      </c>
      <c r="E125" s="42">
        <v>45245</v>
      </c>
      <c r="F125" s="32"/>
      <c r="G125" s="32"/>
      <c r="H125" s="32"/>
    </row>
    <row r="126" spans="1:8" s="29" customFormat="1" ht="13.8" hidden="1" x14ac:dyDescent="0.3">
      <c r="A126" s="58" t="s">
        <v>4909</v>
      </c>
      <c r="B126" s="58" t="s">
        <v>4104</v>
      </c>
      <c r="C126" s="62" t="s">
        <v>4982</v>
      </c>
      <c r="D126" s="93" t="s">
        <v>5007</v>
      </c>
      <c r="E126" s="60">
        <v>45535</v>
      </c>
      <c r="F126" s="93"/>
      <c r="G126" s="93"/>
      <c r="H126" s="93"/>
    </row>
    <row r="127" spans="1:8" s="29" customFormat="1" ht="13.8" hidden="1" x14ac:dyDescent="0.25">
      <c r="A127" s="91" t="s">
        <v>2889</v>
      </c>
      <c r="B127" s="92" t="s">
        <v>1841</v>
      </c>
      <c r="C127" s="93" t="s">
        <v>2752</v>
      </c>
      <c r="D127" s="93" t="s">
        <v>2923</v>
      </c>
      <c r="E127" s="94">
        <v>45169</v>
      </c>
      <c r="F127" s="93"/>
      <c r="G127" s="93"/>
      <c r="H127" s="93"/>
    </row>
    <row r="128" spans="1:8" s="29" customFormat="1" ht="13.8" hidden="1" x14ac:dyDescent="0.25">
      <c r="A128" s="91" t="s">
        <v>2889</v>
      </c>
      <c r="B128" s="92" t="s">
        <v>2949</v>
      </c>
      <c r="C128" s="93" t="s">
        <v>2759</v>
      </c>
      <c r="D128" s="93" t="s">
        <v>2923</v>
      </c>
      <c r="E128" s="94">
        <v>45169</v>
      </c>
      <c r="F128" s="93"/>
      <c r="G128" s="93"/>
      <c r="H128" s="93"/>
    </row>
    <row r="129" spans="1:8" s="29" customFormat="1" ht="13.8" hidden="1" x14ac:dyDescent="0.25">
      <c r="A129" s="57" t="s">
        <v>1255</v>
      </c>
      <c r="B129" s="114" t="s">
        <v>2026</v>
      </c>
      <c r="C129" s="106" t="s">
        <v>2027</v>
      </c>
      <c r="D129" s="93" t="s">
        <v>1443</v>
      </c>
      <c r="E129" s="119">
        <v>45138</v>
      </c>
      <c r="F129" s="93"/>
      <c r="G129" s="93"/>
      <c r="H129" s="93"/>
    </row>
    <row r="130" spans="1:8" s="29" customFormat="1" ht="13.8" hidden="1" x14ac:dyDescent="0.25">
      <c r="A130" s="102" t="s">
        <v>3409</v>
      </c>
      <c r="B130" s="92" t="s">
        <v>3506</v>
      </c>
      <c r="C130" s="93" t="s">
        <v>3505</v>
      </c>
      <c r="D130" s="93" t="s">
        <v>1250</v>
      </c>
      <c r="E130" s="94">
        <v>45429</v>
      </c>
      <c r="F130" s="93"/>
      <c r="G130" s="93" t="s">
        <v>1237</v>
      </c>
      <c r="H130" s="93" t="s">
        <v>1237</v>
      </c>
    </row>
    <row r="131" spans="1:8" s="29" customFormat="1" ht="13.8" hidden="1" x14ac:dyDescent="0.3">
      <c r="A131" s="63" t="s">
        <v>1014</v>
      </c>
      <c r="B131" s="57" t="s">
        <v>2254</v>
      </c>
      <c r="C131" s="62">
        <v>21030</v>
      </c>
      <c r="D131" s="93" t="s">
        <v>5007</v>
      </c>
      <c r="E131" s="60">
        <v>45961</v>
      </c>
      <c r="F131" s="93"/>
      <c r="G131" s="93"/>
      <c r="H131" s="93"/>
    </row>
    <row r="132" spans="1:8" s="29" customFormat="1" ht="13.8" hidden="1" x14ac:dyDescent="0.3">
      <c r="A132" s="57" t="s">
        <v>1014</v>
      </c>
      <c r="B132" s="92" t="s">
        <v>3862</v>
      </c>
      <c r="C132" s="93" t="s">
        <v>3860</v>
      </c>
      <c r="D132" s="93" t="s">
        <v>3861</v>
      </c>
      <c r="E132" s="94">
        <v>46203</v>
      </c>
      <c r="F132" s="93"/>
      <c r="G132" s="93"/>
      <c r="H132" s="93"/>
    </row>
    <row r="133" spans="1:8" s="29" customFormat="1" ht="13.8" hidden="1" x14ac:dyDescent="0.25">
      <c r="A133" s="100" t="s">
        <v>3548</v>
      </c>
      <c r="B133" s="92" t="s">
        <v>3574</v>
      </c>
      <c r="C133" s="93" t="s">
        <v>3575</v>
      </c>
      <c r="D133" s="93" t="s">
        <v>1250</v>
      </c>
      <c r="E133" s="94">
        <v>45401</v>
      </c>
      <c r="F133" s="93"/>
      <c r="G133" s="93"/>
      <c r="H133" s="93"/>
    </row>
    <row r="134" spans="1:8" s="29" customFormat="1" ht="13.8" hidden="1" x14ac:dyDescent="0.25">
      <c r="A134" s="67" t="s">
        <v>3191</v>
      </c>
      <c r="B134" s="67" t="s">
        <v>982</v>
      </c>
      <c r="C134" s="77" t="s">
        <v>1812</v>
      </c>
      <c r="D134" s="77" t="s">
        <v>1808</v>
      </c>
      <c r="E134" s="55">
        <v>45349</v>
      </c>
      <c r="F134" s="93"/>
      <c r="G134" s="93"/>
      <c r="H134" s="93"/>
    </row>
    <row r="135" spans="1:8" s="29" customFormat="1" ht="13.8" hidden="1" x14ac:dyDescent="0.3">
      <c r="A135" s="57" t="s">
        <v>3760</v>
      </c>
      <c r="B135" s="92" t="s">
        <v>3862</v>
      </c>
      <c r="C135" s="93" t="s">
        <v>3860</v>
      </c>
      <c r="D135" s="93" t="s">
        <v>3861</v>
      </c>
      <c r="E135" s="94">
        <v>46203</v>
      </c>
      <c r="F135" s="93"/>
      <c r="G135" s="93"/>
      <c r="H135" s="93"/>
    </row>
    <row r="136" spans="1:8" s="29" customFormat="1" ht="13.8" hidden="1" x14ac:dyDescent="0.25">
      <c r="A136" s="91" t="s">
        <v>2890</v>
      </c>
      <c r="B136" s="92" t="s">
        <v>1841</v>
      </c>
      <c r="C136" s="93" t="s">
        <v>2752</v>
      </c>
      <c r="D136" s="93" t="s">
        <v>2923</v>
      </c>
      <c r="E136" s="94">
        <v>45169</v>
      </c>
      <c r="F136" s="93"/>
      <c r="G136" s="93"/>
      <c r="H136" s="93"/>
    </row>
    <row r="137" spans="1:8" s="29" customFormat="1" ht="13.8" hidden="1" x14ac:dyDescent="0.25">
      <c r="A137" s="100" t="s">
        <v>3527</v>
      </c>
      <c r="B137" s="92" t="s">
        <v>3574</v>
      </c>
      <c r="C137" s="93" t="s">
        <v>3575</v>
      </c>
      <c r="D137" s="93" t="s">
        <v>1250</v>
      </c>
      <c r="E137" s="94">
        <v>45401</v>
      </c>
      <c r="F137" s="93"/>
      <c r="G137" s="93"/>
      <c r="H137" s="93"/>
    </row>
    <row r="138" spans="1:8" s="29" customFormat="1" ht="13.8" hidden="1" x14ac:dyDescent="0.25">
      <c r="A138" s="127" t="s">
        <v>6046</v>
      </c>
      <c r="B138" s="44" t="s">
        <v>2564</v>
      </c>
      <c r="C138" s="45" t="s">
        <v>6047</v>
      </c>
      <c r="D138" s="93" t="s">
        <v>1779</v>
      </c>
      <c r="E138" s="46">
        <v>45078</v>
      </c>
      <c r="F138" s="45"/>
      <c r="G138" s="45"/>
      <c r="H138" s="45"/>
    </row>
    <row r="139" spans="1:8" s="29" customFormat="1" ht="13.8" hidden="1" x14ac:dyDescent="0.25">
      <c r="A139" s="91" t="s">
        <v>2930</v>
      </c>
      <c r="B139" s="92" t="s">
        <v>2949</v>
      </c>
      <c r="C139" s="93" t="s">
        <v>2759</v>
      </c>
      <c r="D139" s="93" t="s">
        <v>2923</v>
      </c>
      <c r="E139" s="94">
        <v>45169</v>
      </c>
      <c r="F139" s="93"/>
      <c r="G139" s="93"/>
      <c r="H139" s="93"/>
    </row>
    <row r="140" spans="1:8" s="29" customFormat="1" ht="13.8" hidden="1" x14ac:dyDescent="0.3">
      <c r="A140" s="57" t="s">
        <v>1017</v>
      </c>
      <c r="B140" s="57" t="s">
        <v>2254</v>
      </c>
      <c r="C140" s="62">
        <v>21030</v>
      </c>
      <c r="D140" s="93" t="s">
        <v>5007</v>
      </c>
      <c r="E140" s="60">
        <v>45961</v>
      </c>
      <c r="F140" s="93"/>
      <c r="G140" s="93"/>
      <c r="H140" s="93"/>
    </row>
    <row r="141" spans="1:8" s="29" customFormat="1" ht="13.8" hidden="1" x14ac:dyDescent="0.3">
      <c r="A141" s="57" t="s">
        <v>1017</v>
      </c>
      <c r="B141" s="92" t="s">
        <v>3862</v>
      </c>
      <c r="C141" s="93" t="s">
        <v>3860</v>
      </c>
      <c r="D141" s="93" t="s">
        <v>3861</v>
      </c>
      <c r="E141" s="94">
        <v>46203</v>
      </c>
      <c r="F141" s="93"/>
      <c r="G141" s="93"/>
      <c r="H141" s="93"/>
    </row>
    <row r="142" spans="1:8" s="29" customFormat="1" ht="13.8" hidden="1" x14ac:dyDescent="0.3">
      <c r="A142" s="99" t="s">
        <v>6122</v>
      </c>
      <c r="B142" s="92" t="s">
        <v>6150</v>
      </c>
      <c r="C142" s="93" t="s">
        <v>6151</v>
      </c>
      <c r="D142" s="93" t="s">
        <v>1250</v>
      </c>
      <c r="E142" s="94">
        <v>46961</v>
      </c>
      <c r="F142" s="32"/>
      <c r="G142" s="32"/>
      <c r="H142" s="32"/>
    </row>
    <row r="143" spans="1:8" s="29" customFormat="1" ht="13.8" hidden="1" x14ac:dyDescent="0.3">
      <c r="A143" s="99" t="s">
        <v>1755</v>
      </c>
      <c r="B143" s="92" t="s">
        <v>3195</v>
      </c>
      <c r="C143" s="93" t="s">
        <v>3224</v>
      </c>
      <c r="D143" s="93" t="s">
        <v>1647</v>
      </c>
      <c r="E143" s="94">
        <v>45291</v>
      </c>
      <c r="F143" s="93"/>
      <c r="G143" s="93"/>
      <c r="H143" s="93"/>
    </row>
    <row r="144" spans="1:8" s="29" customFormat="1" ht="13.8" hidden="1" x14ac:dyDescent="0.3">
      <c r="A144" s="73" t="s">
        <v>6154</v>
      </c>
      <c r="B144" s="73" t="s">
        <v>6152</v>
      </c>
      <c r="C144" s="36" t="s">
        <v>6153</v>
      </c>
      <c r="D144" s="36" t="s">
        <v>1250</v>
      </c>
      <c r="E144" s="42">
        <v>45504</v>
      </c>
      <c r="F144" s="32"/>
      <c r="G144" s="32"/>
      <c r="H144" s="32"/>
    </row>
    <row r="145" spans="1:8" s="29" customFormat="1" ht="13.8" hidden="1" x14ac:dyDescent="0.3">
      <c r="A145" s="73" t="s">
        <v>6154</v>
      </c>
      <c r="B145" s="89" t="s">
        <v>6205</v>
      </c>
      <c r="C145" s="36" t="s">
        <v>6206</v>
      </c>
      <c r="D145" s="36" t="s">
        <v>1250</v>
      </c>
      <c r="E145" s="42">
        <v>45132</v>
      </c>
      <c r="F145" s="32"/>
      <c r="G145" s="32"/>
      <c r="H145" s="32"/>
    </row>
    <row r="146" spans="1:8" s="29" customFormat="1" ht="13.8" hidden="1" x14ac:dyDescent="0.3">
      <c r="A146" s="99" t="s">
        <v>2419</v>
      </c>
      <c r="B146" s="92" t="s">
        <v>2780</v>
      </c>
      <c r="C146" s="93" t="s">
        <v>2781</v>
      </c>
      <c r="D146" s="93" t="s">
        <v>1250</v>
      </c>
      <c r="E146" s="94">
        <v>45504</v>
      </c>
      <c r="F146" s="93"/>
      <c r="G146" s="93"/>
      <c r="H146" s="93" t="s">
        <v>1857</v>
      </c>
    </row>
    <row r="147" spans="1:8" s="29" customFormat="1" ht="13.8" hidden="1" x14ac:dyDescent="0.25">
      <c r="A147" s="44" t="s">
        <v>32</v>
      </c>
      <c r="B147" s="44" t="s">
        <v>210</v>
      </c>
      <c r="C147" s="45" t="s">
        <v>2258</v>
      </c>
      <c r="D147" s="93" t="s">
        <v>5007</v>
      </c>
      <c r="E147" s="70" t="s">
        <v>1379</v>
      </c>
      <c r="F147" s="93"/>
      <c r="G147" s="93"/>
      <c r="H147" s="93"/>
    </row>
    <row r="148" spans="1:8" s="29" customFormat="1" ht="13.8" hidden="1" x14ac:dyDescent="0.3">
      <c r="A148" s="58" t="s">
        <v>1256</v>
      </c>
      <c r="B148" s="58" t="s">
        <v>4104</v>
      </c>
      <c r="C148" s="59">
        <v>20022</v>
      </c>
      <c r="D148" s="93" t="s">
        <v>5007</v>
      </c>
      <c r="E148" s="60">
        <v>45535</v>
      </c>
      <c r="F148" s="93"/>
      <c r="G148" s="93"/>
      <c r="H148" s="93"/>
    </row>
    <row r="149" spans="1:8" s="29" customFormat="1" ht="13.8" hidden="1" x14ac:dyDescent="0.25">
      <c r="A149" s="98" t="s">
        <v>1256</v>
      </c>
      <c r="B149" s="92" t="s">
        <v>2755</v>
      </c>
      <c r="C149" s="93" t="s">
        <v>2924</v>
      </c>
      <c r="D149" s="93" t="s">
        <v>2923</v>
      </c>
      <c r="E149" s="94">
        <v>45169</v>
      </c>
      <c r="F149" s="93"/>
      <c r="G149" s="93"/>
      <c r="H149" s="93"/>
    </row>
    <row r="150" spans="1:8" s="29" customFormat="1" ht="13.8" hidden="1" x14ac:dyDescent="0.25">
      <c r="A150" s="128" t="s">
        <v>2386</v>
      </c>
      <c r="B150" s="129" t="s">
        <v>3041</v>
      </c>
      <c r="C150" s="51" t="s">
        <v>3042</v>
      </c>
      <c r="D150" s="93" t="s">
        <v>1443</v>
      </c>
      <c r="E150" s="52">
        <v>45128</v>
      </c>
      <c r="F150" s="93"/>
      <c r="G150" s="93"/>
      <c r="H150" s="93"/>
    </row>
    <row r="151" spans="1:8" s="29" customFormat="1" ht="13.8" hidden="1" x14ac:dyDescent="0.3">
      <c r="A151" s="99" t="s">
        <v>2386</v>
      </c>
      <c r="B151" s="92" t="s">
        <v>3195</v>
      </c>
      <c r="C151" s="93" t="s">
        <v>3224</v>
      </c>
      <c r="D151" s="93" t="s">
        <v>1647</v>
      </c>
      <c r="E151" s="94">
        <v>45291</v>
      </c>
      <c r="F151" s="93"/>
      <c r="G151" s="93"/>
      <c r="H151" s="93"/>
    </row>
    <row r="152" spans="1:8" s="29" customFormat="1" ht="13.8" hidden="1" x14ac:dyDescent="0.25">
      <c r="A152" s="92" t="s">
        <v>659</v>
      </c>
      <c r="B152" s="92" t="s">
        <v>1433</v>
      </c>
      <c r="C152" s="93" t="s">
        <v>3912</v>
      </c>
      <c r="D152" s="93" t="s">
        <v>1250</v>
      </c>
      <c r="E152" s="94">
        <v>45155</v>
      </c>
      <c r="F152" s="93"/>
      <c r="G152" s="93" t="s">
        <v>1237</v>
      </c>
      <c r="H152" s="44" t="s">
        <v>1384</v>
      </c>
    </row>
    <row r="153" spans="1:8" s="29" customFormat="1" ht="13.8" hidden="1" x14ac:dyDescent="0.25">
      <c r="A153" s="41" t="s">
        <v>659</v>
      </c>
      <c r="B153" s="89" t="s">
        <v>6254</v>
      </c>
      <c r="C153" s="36" t="s">
        <v>6255</v>
      </c>
      <c r="D153" s="36" t="s">
        <v>1250</v>
      </c>
      <c r="E153" s="42">
        <v>45372</v>
      </c>
      <c r="F153" s="32"/>
      <c r="G153" s="32"/>
      <c r="H153" s="32"/>
    </row>
    <row r="154" spans="1:8" s="29" customFormat="1" ht="13.8" hidden="1" x14ac:dyDescent="0.25">
      <c r="A154" s="41" t="s">
        <v>659</v>
      </c>
      <c r="B154" s="89" t="s">
        <v>6254</v>
      </c>
      <c r="C154" s="36" t="s">
        <v>6325</v>
      </c>
      <c r="D154" s="36" t="s">
        <v>1250</v>
      </c>
      <c r="E154" s="42">
        <v>45169</v>
      </c>
      <c r="F154" s="32"/>
      <c r="G154" s="32"/>
      <c r="H154" s="32"/>
    </row>
    <row r="155" spans="1:8" s="29" customFormat="1" ht="13.8" hidden="1" x14ac:dyDescent="0.25">
      <c r="A155" s="44" t="s">
        <v>1257</v>
      </c>
      <c r="B155" s="44" t="s">
        <v>1345</v>
      </c>
      <c r="C155" s="45" t="s">
        <v>4987</v>
      </c>
      <c r="D155" s="93" t="s">
        <v>5007</v>
      </c>
      <c r="E155" s="70" t="s">
        <v>1379</v>
      </c>
      <c r="F155" s="93"/>
      <c r="G155" s="93"/>
      <c r="H155" s="93"/>
    </row>
    <row r="156" spans="1:8" s="29" customFormat="1" ht="13.8" hidden="1" x14ac:dyDescent="0.25">
      <c r="A156" s="44" t="s">
        <v>3307</v>
      </c>
      <c r="B156" s="44" t="s">
        <v>3308</v>
      </c>
      <c r="C156" s="45" t="s">
        <v>3309</v>
      </c>
      <c r="D156" s="45" t="s">
        <v>1250</v>
      </c>
      <c r="E156" s="46">
        <v>45382</v>
      </c>
      <c r="F156" s="45"/>
      <c r="G156" s="45" t="s">
        <v>1237</v>
      </c>
      <c r="H156" s="45" t="s">
        <v>1237</v>
      </c>
    </row>
    <row r="157" spans="1:8" s="29" customFormat="1" ht="13.8" hidden="1" x14ac:dyDescent="0.25">
      <c r="A157" s="127" t="s">
        <v>3324</v>
      </c>
      <c r="B157" s="44" t="s">
        <v>3322</v>
      </c>
      <c r="C157" s="45" t="s">
        <v>3323</v>
      </c>
      <c r="D157" s="45" t="s">
        <v>1250</v>
      </c>
      <c r="E157" s="46">
        <v>45382</v>
      </c>
      <c r="F157" s="45"/>
      <c r="G157" s="45" t="s">
        <v>1237</v>
      </c>
      <c r="H157" s="45" t="s">
        <v>1237</v>
      </c>
    </row>
    <row r="158" spans="1:8" s="29" customFormat="1" ht="13.8" hidden="1" x14ac:dyDescent="0.3">
      <c r="A158" s="57" t="s">
        <v>4910</v>
      </c>
      <c r="B158" s="57" t="s">
        <v>2254</v>
      </c>
      <c r="C158" s="62">
        <v>21030</v>
      </c>
      <c r="D158" s="93" t="s">
        <v>5007</v>
      </c>
      <c r="E158" s="60">
        <v>45961</v>
      </c>
      <c r="F158" s="93"/>
      <c r="G158" s="93"/>
      <c r="H158" s="93"/>
    </row>
    <row r="159" spans="1:8" s="29" customFormat="1" ht="13.8" hidden="1" x14ac:dyDescent="0.3">
      <c r="A159" s="99" t="s">
        <v>4177</v>
      </c>
      <c r="B159" s="92" t="s">
        <v>4175</v>
      </c>
      <c r="C159" s="93" t="s">
        <v>4174</v>
      </c>
      <c r="D159" s="93" t="s">
        <v>1250</v>
      </c>
      <c r="E159" s="94">
        <v>45245</v>
      </c>
      <c r="F159" s="93"/>
      <c r="G159" s="93"/>
      <c r="H159" s="93" t="s">
        <v>1237</v>
      </c>
    </row>
    <row r="160" spans="1:8" s="29" customFormat="1" ht="13.8" hidden="1" x14ac:dyDescent="0.3">
      <c r="A160" s="57" t="s">
        <v>2448</v>
      </c>
      <c r="B160" s="92" t="s">
        <v>3862</v>
      </c>
      <c r="C160" s="93" t="s">
        <v>3860</v>
      </c>
      <c r="D160" s="93" t="s">
        <v>3861</v>
      </c>
      <c r="E160" s="94">
        <v>46203</v>
      </c>
      <c r="F160" s="93"/>
      <c r="G160" s="93"/>
      <c r="H160" s="93"/>
    </row>
    <row r="161" spans="1:8" s="29" customFormat="1" ht="13.8" hidden="1" x14ac:dyDescent="0.25">
      <c r="A161" s="76" t="s">
        <v>6069</v>
      </c>
      <c r="B161" s="76" t="s">
        <v>3195</v>
      </c>
      <c r="C161" s="97" t="s">
        <v>4048</v>
      </c>
      <c r="D161" s="93" t="s">
        <v>1735</v>
      </c>
      <c r="E161" s="64">
        <v>45169</v>
      </c>
      <c r="F161" s="93"/>
      <c r="G161" s="93"/>
      <c r="H161" s="93"/>
    </row>
    <row r="162" spans="1:8" s="29" customFormat="1" ht="13.8" hidden="1" x14ac:dyDescent="0.25">
      <c r="A162" s="110" t="s">
        <v>188</v>
      </c>
      <c r="B162" s="87" t="s">
        <v>152</v>
      </c>
      <c r="C162" s="95" t="s">
        <v>339</v>
      </c>
      <c r="D162" s="96" t="s">
        <v>409</v>
      </c>
      <c r="E162" s="65">
        <v>45230</v>
      </c>
      <c r="F162" s="96"/>
      <c r="G162" s="96"/>
      <c r="H162" s="96"/>
    </row>
    <row r="163" spans="1:8" s="29" customFormat="1" ht="13.8" hidden="1" x14ac:dyDescent="0.3">
      <c r="A163" s="73" t="s">
        <v>6213</v>
      </c>
      <c r="B163" s="89" t="s">
        <v>6205</v>
      </c>
      <c r="C163" s="36" t="s">
        <v>6206</v>
      </c>
      <c r="D163" s="36" t="s">
        <v>1250</v>
      </c>
      <c r="E163" s="42">
        <v>45132</v>
      </c>
      <c r="F163" s="32"/>
      <c r="G163" s="32"/>
      <c r="H163" s="32"/>
    </row>
    <row r="164" spans="1:8" s="29" customFormat="1" ht="13.8" hidden="1" x14ac:dyDescent="0.25">
      <c r="A164" s="44" t="s">
        <v>7300</v>
      </c>
      <c r="B164" s="44" t="s">
        <v>7301</v>
      </c>
      <c r="C164" s="45" t="s">
        <v>7302</v>
      </c>
      <c r="D164" s="93" t="s">
        <v>409</v>
      </c>
      <c r="E164" s="46">
        <v>45991</v>
      </c>
      <c r="F164" s="45"/>
      <c r="G164" s="45"/>
      <c r="H164" s="93"/>
    </row>
    <row r="165" spans="1:8" s="29" customFormat="1" ht="13.8" hidden="1" x14ac:dyDescent="0.25">
      <c r="A165" s="87" t="s">
        <v>4622</v>
      </c>
      <c r="B165" s="87" t="s">
        <v>4618</v>
      </c>
      <c r="C165" s="95" t="s">
        <v>4623</v>
      </c>
      <c r="D165" s="96" t="s">
        <v>409</v>
      </c>
      <c r="E165" s="65">
        <v>45291</v>
      </c>
      <c r="F165" s="96"/>
      <c r="G165" s="96"/>
      <c r="H165" s="96"/>
    </row>
    <row r="166" spans="1:8" s="29" customFormat="1" ht="13.8" hidden="1" x14ac:dyDescent="0.25">
      <c r="A166" s="87" t="s">
        <v>189</v>
      </c>
      <c r="B166" s="87" t="s">
        <v>190</v>
      </c>
      <c r="C166" s="95" t="s">
        <v>340</v>
      </c>
      <c r="D166" s="96" t="s">
        <v>409</v>
      </c>
      <c r="E166" s="65">
        <v>45230</v>
      </c>
      <c r="F166" s="96"/>
      <c r="G166" s="96"/>
      <c r="H166" s="96"/>
    </row>
    <row r="167" spans="1:8" s="29" customFormat="1" ht="13.8" hidden="1" x14ac:dyDescent="0.25">
      <c r="A167" s="44" t="s">
        <v>4263</v>
      </c>
      <c r="B167" s="44" t="s">
        <v>4262</v>
      </c>
      <c r="C167" s="45" t="s">
        <v>1797</v>
      </c>
      <c r="D167" s="93" t="s">
        <v>2227</v>
      </c>
      <c r="E167" s="46">
        <v>45091</v>
      </c>
      <c r="F167" s="93"/>
      <c r="G167" s="45" t="s">
        <v>1384</v>
      </c>
      <c r="H167" s="93"/>
    </row>
    <row r="168" spans="1:8" s="29" customFormat="1" ht="13.8" hidden="1" x14ac:dyDescent="0.3">
      <c r="A168" s="57" t="s">
        <v>3761</v>
      </c>
      <c r="B168" s="92" t="s">
        <v>3862</v>
      </c>
      <c r="C168" s="93" t="s">
        <v>3860</v>
      </c>
      <c r="D168" s="93" t="s">
        <v>3861</v>
      </c>
      <c r="E168" s="94">
        <v>46203</v>
      </c>
      <c r="F168" s="93"/>
      <c r="G168" s="93"/>
      <c r="H168" s="93"/>
    </row>
    <row r="169" spans="1:8" s="29" customFormat="1" ht="13.8" hidden="1" x14ac:dyDescent="0.3">
      <c r="A169" s="57" t="s">
        <v>4187</v>
      </c>
      <c r="B169" s="57" t="s">
        <v>1339</v>
      </c>
      <c r="C169" s="62">
        <v>21027</v>
      </c>
      <c r="D169" s="93" t="s">
        <v>5007</v>
      </c>
      <c r="E169" s="60">
        <v>45777</v>
      </c>
      <c r="F169" s="93"/>
      <c r="G169" s="93"/>
      <c r="H169" s="93"/>
    </row>
    <row r="170" spans="1:8" s="29" customFormat="1" ht="13.8" hidden="1" x14ac:dyDescent="0.3">
      <c r="A170" s="57" t="s">
        <v>3762</v>
      </c>
      <c r="B170" s="92" t="s">
        <v>3862</v>
      </c>
      <c r="C170" s="93" t="s">
        <v>3860</v>
      </c>
      <c r="D170" s="93" t="s">
        <v>3861</v>
      </c>
      <c r="E170" s="94">
        <v>46203</v>
      </c>
      <c r="F170" s="93"/>
      <c r="G170" s="93"/>
      <c r="H170" s="93"/>
    </row>
    <row r="171" spans="1:8" s="29" customFormat="1" ht="13.8" hidden="1" x14ac:dyDescent="0.3">
      <c r="A171" s="99" t="s">
        <v>1389</v>
      </c>
      <c r="B171" s="92" t="s">
        <v>6150</v>
      </c>
      <c r="C171" s="93" t="s">
        <v>6151</v>
      </c>
      <c r="D171" s="93" t="s">
        <v>1250</v>
      </c>
      <c r="E171" s="94">
        <v>46961</v>
      </c>
      <c r="F171" s="32"/>
      <c r="G171" s="32"/>
      <c r="H171" s="32"/>
    </row>
    <row r="172" spans="1:8" s="29" customFormat="1" ht="13.8" hidden="1" x14ac:dyDescent="0.25">
      <c r="A172" s="100" t="s">
        <v>3549</v>
      </c>
      <c r="B172" s="92" t="s">
        <v>3574</v>
      </c>
      <c r="C172" s="93" t="s">
        <v>3575</v>
      </c>
      <c r="D172" s="93" t="s">
        <v>1250</v>
      </c>
      <c r="E172" s="94">
        <v>45401</v>
      </c>
      <c r="F172" s="93"/>
      <c r="G172" s="93"/>
      <c r="H172" s="93"/>
    </row>
    <row r="173" spans="1:8" s="29" customFormat="1" ht="13.8" x14ac:dyDescent="0.25">
      <c r="A173" s="99" t="s">
        <v>1775</v>
      </c>
      <c r="B173" s="92" t="s">
        <v>1776</v>
      </c>
      <c r="C173" s="93" t="s">
        <v>1777</v>
      </c>
      <c r="D173" s="45" t="s">
        <v>1537</v>
      </c>
      <c r="E173" s="107">
        <v>44377</v>
      </c>
      <c r="F173" s="93"/>
      <c r="G173" s="93" t="s">
        <v>1237</v>
      </c>
      <c r="H173" s="93" t="s">
        <v>1237</v>
      </c>
    </row>
    <row r="174" spans="1:8" s="29" customFormat="1" ht="13.8" hidden="1" x14ac:dyDescent="0.25">
      <c r="A174" s="44" t="s">
        <v>6717</v>
      </c>
      <c r="B174" s="44" t="s">
        <v>5067</v>
      </c>
      <c r="C174" s="45" t="s">
        <v>6718</v>
      </c>
      <c r="D174" s="93" t="s">
        <v>1772</v>
      </c>
      <c r="E174" s="69">
        <v>45108</v>
      </c>
      <c r="F174" s="45"/>
      <c r="G174" s="45"/>
      <c r="H174" s="93"/>
    </row>
    <row r="175" spans="1:8" s="29" customFormat="1" ht="13.8" hidden="1" x14ac:dyDescent="0.25">
      <c r="A175" s="44" t="s">
        <v>1547</v>
      </c>
      <c r="B175" s="44" t="s">
        <v>1605</v>
      </c>
      <c r="C175" s="45" t="s">
        <v>2292</v>
      </c>
      <c r="D175" s="45" t="s">
        <v>1633</v>
      </c>
      <c r="E175" s="45" t="s">
        <v>2625</v>
      </c>
      <c r="F175" s="93"/>
      <c r="G175" s="93"/>
      <c r="H175" s="93"/>
    </row>
    <row r="176" spans="1:8" s="29" customFormat="1" ht="13.8" hidden="1" x14ac:dyDescent="0.25">
      <c r="A176" s="44" t="s">
        <v>2775</v>
      </c>
      <c r="B176" s="44" t="s">
        <v>2777</v>
      </c>
      <c r="C176" s="45" t="s">
        <v>2776</v>
      </c>
      <c r="D176" s="45" t="s">
        <v>1901</v>
      </c>
      <c r="E176" s="46">
        <v>45060</v>
      </c>
      <c r="F176" s="93"/>
      <c r="G176" s="93" t="s">
        <v>1384</v>
      </c>
      <c r="H176" s="93" t="s">
        <v>1237</v>
      </c>
    </row>
    <row r="177" spans="1:8" s="29" customFormat="1" ht="13.8" hidden="1" x14ac:dyDescent="0.25">
      <c r="A177" s="76" t="s">
        <v>6077</v>
      </c>
      <c r="B177" s="76" t="s">
        <v>6078</v>
      </c>
      <c r="C177" s="97" t="s">
        <v>6079</v>
      </c>
      <c r="D177" s="97" t="s">
        <v>1901</v>
      </c>
      <c r="E177" s="64">
        <v>46537</v>
      </c>
      <c r="F177" s="93"/>
      <c r="G177" s="93"/>
      <c r="H177" s="93"/>
    </row>
    <row r="178" spans="1:8" s="29" customFormat="1" ht="13.8" hidden="1" x14ac:dyDescent="0.3">
      <c r="A178" s="57" t="s">
        <v>1258</v>
      </c>
      <c r="B178" s="57" t="s">
        <v>1339</v>
      </c>
      <c r="C178" s="62">
        <v>21027</v>
      </c>
      <c r="D178" s="93" t="s">
        <v>5007</v>
      </c>
      <c r="E178" s="60">
        <v>45777</v>
      </c>
      <c r="F178" s="93"/>
      <c r="G178" s="93"/>
      <c r="H178" s="93"/>
    </row>
    <row r="179" spans="1:8" s="29" customFormat="1" ht="13.8" hidden="1" x14ac:dyDescent="0.3">
      <c r="A179" s="57" t="s">
        <v>662</v>
      </c>
      <c r="B179" s="92" t="s">
        <v>3862</v>
      </c>
      <c r="C179" s="93" t="s">
        <v>3860</v>
      </c>
      <c r="D179" s="93" t="s">
        <v>3861</v>
      </c>
      <c r="E179" s="94">
        <v>46203</v>
      </c>
      <c r="F179" s="93"/>
      <c r="G179" s="93"/>
      <c r="H179" s="93"/>
    </row>
    <row r="180" spans="1:8" s="29" customFormat="1" ht="13.8" hidden="1" x14ac:dyDescent="0.25">
      <c r="A180" s="135" t="s">
        <v>663</v>
      </c>
      <c r="B180" s="135" t="s">
        <v>6709</v>
      </c>
      <c r="C180" s="97" t="s">
        <v>6714</v>
      </c>
      <c r="D180" s="32" t="s">
        <v>1250</v>
      </c>
      <c r="E180" s="33">
        <v>46447</v>
      </c>
      <c r="F180" s="32"/>
      <c r="G180" s="32"/>
      <c r="H180" s="32"/>
    </row>
    <row r="181" spans="1:8" s="29" customFormat="1" ht="13.8" hidden="1" x14ac:dyDescent="0.3">
      <c r="A181" s="73" t="s">
        <v>2728</v>
      </c>
      <c r="B181" s="89" t="s">
        <v>6179</v>
      </c>
      <c r="C181" s="36" t="s">
        <v>6180</v>
      </c>
      <c r="D181" s="36" t="s">
        <v>1250</v>
      </c>
      <c r="E181" s="42">
        <v>45245</v>
      </c>
      <c r="F181" s="32"/>
      <c r="G181" s="32"/>
      <c r="H181" s="32"/>
    </row>
    <row r="182" spans="1:8" s="29" customFormat="1" ht="13.8" hidden="1" x14ac:dyDescent="0.3">
      <c r="A182" s="57" t="s">
        <v>1020</v>
      </c>
      <c r="B182" s="92" t="s">
        <v>3862</v>
      </c>
      <c r="C182" s="93" t="s">
        <v>3860</v>
      </c>
      <c r="D182" s="93" t="s">
        <v>3861</v>
      </c>
      <c r="E182" s="94">
        <v>46203</v>
      </c>
      <c r="F182" s="93"/>
      <c r="G182" s="93"/>
      <c r="H182" s="93"/>
    </row>
    <row r="183" spans="1:8" s="29" customFormat="1" ht="13.8" x14ac:dyDescent="0.3">
      <c r="A183" s="99" t="s">
        <v>1739</v>
      </c>
      <c r="B183" s="92" t="s">
        <v>1395</v>
      </c>
      <c r="C183" s="93" t="s">
        <v>2338</v>
      </c>
      <c r="D183" s="93" t="s">
        <v>1816</v>
      </c>
      <c r="E183" s="107">
        <v>44651</v>
      </c>
      <c r="F183" s="93"/>
      <c r="G183" s="93"/>
      <c r="H183" s="93"/>
    </row>
    <row r="184" spans="1:8" s="29" customFormat="1" ht="13.8" hidden="1" x14ac:dyDescent="0.25">
      <c r="A184" s="44" t="s">
        <v>663</v>
      </c>
      <c r="B184" s="44" t="s">
        <v>7253</v>
      </c>
      <c r="C184" s="45" t="s">
        <v>7254</v>
      </c>
      <c r="D184" s="93" t="s">
        <v>409</v>
      </c>
      <c r="E184" s="46">
        <v>45777</v>
      </c>
      <c r="F184" s="45"/>
      <c r="G184" s="45"/>
      <c r="H184" s="93"/>
    </row>
    <row r="185" spans="1:8" s="29" customFormat="1" ht="13.8" hidden="1" x14ac:dyDescent="0.25">
      <c r="A185" s="87" t="s">
        <v>191</v>
      </c>
      <c r="B185" s="87" t="s">
        <v>180</v>
      </c>
      <c r="C185" s="95" t="s">
        <v>341</v>
      </c>
      <c r="D185" s="96" t="s">
        <v>409</v>
      </c>
      <c r="E185" s="65">
        <v>45382</v>
      </c>
      <c r="F185" s="96"/>
      <c r="G185" s="96"/>
      <c r="H185" s="96"/>
    </row>
    <row r="186" spans="1:8" s="29" customFormat="1" ht="13.8" hidden="1" x14ac:dyDescent="0.3">
      <c r="A186" s="73" t="s">
        <v>6167</v>
      </c>
      <c r="B186" s="73" t="s">
        <v>6168</v>
      </c>
      <c r="C186" s="36" t="s">
        <v>6169</v>
      </c>
      <c r="D186" s="33" t="s">
        <v>1250</v>
      </c>
      <c r="E186" s="42">
        <v>46559</v>
      </c>
      <c r="F186" s="32"/>
      <c r="G186" s="32"/>
      <c r="H186" s="32"/>
    </row>
    <row r="187" spans="1:8" s="29" customFormat="1" ht="13.8" hidden="1" x14ac:dyDescent="0.3">
      <c r="A187" s="57" t="s">
        <v>1259</v>
      </c>
      <c r="B187" s="92" t="s">
        <v>3862</v>
      </c>
      <c r="C187" s="93" t="s">
        <v>3860</v>
      </c>
      <c r="D187" s="93" t="s">
        <v>3861</v>
      </c>
      <c r="E187" s="94">
        <v>46203</v>
      </c>
      <c r="F187" s="93"/>
      <c r="G187" s="93"/>
      <c r="H187" s="93"/>
    </row>
    <row r="188" spans="1:8" s="29" customFormat="1" ht="13.8" hidden="1" x14ac:dyDescent="0.3">
      <c r="A188" s="99" t="s">
        <v>6123</v>
      </c>
      <c r="B188" s="92" t="s">
        <v>6150</v>
      </c>
      <c r="C188" s="93" t="s">
        <v>6151</v>
      </c>
      <c r="D188" s="93" t="s">
        <v>1250</v>
      </c>
      <c r="E188" s="94">
        <v>46961</v>
      </c>
      <c r="F188" s="32"/>
      <c r="G188" s="32"/>
      <c r="H188" s="32"/>
    </row>
    <row r="189" spans="1:8" s="29" customFormat="1" ht="13.8" hidden="1" x14ac:dyDescent="0.3">
      <c r="A189" s="73" t="s">
        <v>6185</v>
      </c>
      <c r="B189" s="89" t="s">
        <v>6186</v>
      </c>
      <c r="C189" s="36" t="s">
        <v>6187</v>
      </c>
      <c r="D189" s="36" t="s">
        <v>1250</v>
      </c>
      <c r="E189" s="42">
        <v>45245</v>
      </c>
      <c r="F189" s="32"/>
      <c r="G189" s="32"/>
      <c r="H189" s="32"/>
    </row>
    <row r="190" spans="1:8" s="29" customFormat="1" ht="13.8" hidden="1" x14ac:dyDescent="0.25">
      <c r="A190" s="92" t="s">
        <v>3896</v>
      </c>
      <c r="B190" s="92" t="s">
        <v>1433</v>
      </c>
      <c r="C190" s="93" t="s">
        <v>3912</v>
      </c>
      <c r="D190" s="93" t="s">
        <v>1250</v>
      </c>
      <c r="E190" s="94">
        <v>45155</v>
      </c>
      <c r="F190" s="93"/>
      <c r="G190" s="93" t="s">
        <v>1237</v>
      </c>
      <c r="H190" s="44" t="s">
        <v>1384</v>
      </c>
    </row>
    <row r="191" spans="1:8" s="29" customFormat="1" ht="13.8" hidden="1" x14ac:dyDescent="0.25">
      <c r="A191" s="99" t="s">
        <v>2856</v>
      </c>
      <c r="B191" s="111" t="s">
        <v>1216</v>
      </c>
      <c r="C191" s="45" t="s">
        <v>2854</v>
      </c>
      <c r="D191" s="93" t="s">
        <v>2279</v>
      </c>
      <c r="E191" s="46">
        <v>45227</v>
      </c>
      <c r="F191" s="93"/>
      <c r="G191" s="93"/>
      <c r="H191" s="93"/>
    </row>
    <row r="192" spans="1:8" s="29" customFormat="1" ht="13.8" hidden="1" x14ac:dyDescent="0.25">
      <c r="A192" s="44" t="s">
        <v>7258</v>
      </c>
      <c r="B192" s="44" t="s">
        <v>258</v>
      </c>
      <c r="C192" s="45" t="s">
        <v>7259</v>
      </c>
      <c r="D192" s="93" t="s">
        <v>409</v>
      </c>
      <c r="E192" s="46">
        <v>45777</v>
      </c>
      <c r="F192" s="45"/>
      <c r="G192" s="45"/>
      <c r="H192" s="93"/>
    </row>
    <row r="193" spans="1:8" s="29" customFormat="1" ht="13.8" hidden="1" x14ac:dyDescent="0.25">
      <c r="A193" s="87" t="s">
        <v>192</v>
      </c>
      <c r="B193" s="87" t="s">
        <v>4624</v>
      </c>
      <c r="C193" s="95" t="s">
        <v>3375</v>
      </c>
      <c r="D193" s="96" t="s">
        <v>409</v>
      </c>
      <c r="E193" s="65">
        <v>45657</v>
      </c>
      <c r="F193" s="96"/>
      <c r="G193" s="96"/>
      <c r="H193" s="96"/>
    </row>
    <row r="194" spans="1:8" s="29" customFormat="1" ht="13.8" hidden="1" x14ac:dyDescent="0.3">
      <c r="A194" s="57" t="s">
        <v>3763</v>
      </c>
      <c r="B194" s="92" t="s">
        <v>3862</v>
      </c>
      <c r="C194" s="93" t="s">
        <v>3860</v>
      </c>
      <c r="D194" s="93" t="s">
        <v>3861</v>
      </c>
      <c r="E194" s="94">
        <v>46203</v>
      </c>
      <c r="F194" s="93"/>
      <c r="G194" s="93"/>
      <c r="H194" s="93"/>
    </row>
    <row r="195" spans="1:8" s="29" customFormat="1" ht="13.8" hidden="1" x14ac:dyDescent="0.3">
      <c r="A195" s="57" t="s">
        <v>2236</v>
      </c>
      <c r="B195" s="57" t="s">
        <v>2254</v>
      </c>
      <c r="C195" s="62">
        <v>21030</v>
      </c>
      <c r="D195" s="93" t="s">
        <v>5007</v>
      </c>
      <c r="E195" s="60">
        <v>45961</v>
      </c>
      <c r="F195" s="93"/>
      <c r="G195" s="93"/>
      <c r="H195" s="93"/>
    </row>
    <row r="196" spans="1:8" s="29" customFormat="1" ht="13.8" hidden="1" x14ac:dyDescent="0.3">
      <c r="A196" s="57" t="s">
        <v>3764</v>
      </c>
      <c r="B196" s="92" t="s">
        <v>3862</v>
      </c>
      <c r="C196" s="93" t="s">
        <v>3860</v>
      </c>
      <c r="D196" s="93" t="s">
        <v>3861</v>
      </c>
      <c r="E196" s="94">
        <v>46203</v>
      </c>
      <c r="F196" s="93"/>
      <c r="G196" s="93"/>
      <c r="H196" s="93"/>
    </row>
    <row r="197" spans="1:8" s="29" customFormat="1" ht="13.8" hidden="1" x14ac:dyDescent="0.25">
      <c r="A197" s="87" t="s">
        <v>194</v>
      </c>
      <c r="B197" s="87" t="s">
        <v>195</v>
      </c>
      <c r="C197" s="95" t="s">
        <v>4151</v>
      </c>
      <c r="D197" s="96" t="s">
        <v>409</v>
      </c>
      <c r="E197" s="65">
        <v>45412</v>
      </c>
      <c r="F197" s="96"/>
      <c r="G197" s="96"/>
      <c r="H197" s="96"/>
    </row>
    <row r="198" spans="1:8" s="29" customFormat="1" ht="13.8" x14ac:dyDescent="0.25">
      <c r="A198" s="44" t="s">
        <v>2601</v>
      </c>
      <c r="B198" s="44" t="s">
        <v>2602</v>
      </c>
      <c r="C198" s="45" t="s">
        <v>1854</v>
      </c>
      <c r="D198" s="45" t="s">
        <v>1788</v>
      </c>
      <c r="E198" s="69">
        <v>44773</v>
      </c>
      <c r="F198" s="93"/>
      <c r="G198" s="93"/>
      <c r="H198" s="93"/>
    </row>
    <row r="199" spans="1:8" s="29" customFormat="1" ht="13.8" hidden="1" x14ac:dyDescent="0.25">
      <c r="A199" s="47" t="s">
        <v>2601</v>
      </c>
      <c r="B199" s="92" t="s">
        <v>1433</v>
      </c>
      <c r="C199" s="93" t="s">
        <v>3912</v>
      </c>
      <c r="D199" s="93" t="s">
        <v>1250</v>
      </c>
      <c r="E199" s="94">
        <v>45155</v>
      </c>
      <c r="F199" s="93"/>
      <c r="G199" s="93" t="s">
        <v>1237</v>
      </c>
      <c r="H199" s="44" t="s">
        <v>1384</v>
      </c>
    </row>
    <row r="200" spans="1:8" s="29" customFormat="1" ht="13.8" hidden="1" x14ac:dyDescent="0.25">
      <c r="A200" s="91" t="s">
        <v>2891</v>
      </c>
      <c r="B200" s="92" t="s">
        <v>1841</v>
      </c>
      <c r="C200" s="93" t="s">
        <v>2752</v>
      </c>
      <c r="D200" s="93" t="s">
        <v>2923</v>
      </c>
      <c r="E200" s="94">
        <v>45169</v>
      </c>
      <c r="F200" s="93"/>
      <c r="G200" s="93"/>
      <c r="H200" s="93"/>
    </row>
    <row r="201" spans="1:8" s="29" customFormat="1" ht="13.8" hidden="1" x14ac:dyDescent="0.25">
      <c r="A201" s="91" t="s">
        <v>2891</v>
      </c>
      <c r="B201" s="92" t="s">
        <v>2949</v>
      </c>
      <c r="C201" s="93" t="s">
        <v>2759</v>
      </c>
      <c r="D201" s="93" t="s">
        <v>2923</v>
      </c>
      <c r="E201" s="94">
        <v>45169</v>
      </c>
      <c r="F201" s="93"/>
      <c r="G201" s="93"/>
      <c r="H201" s="93"/>
    </row>
    <row r="202" spans="1:8" s="29" customFormat="1" ht="13.8" hidden="1" x14ac:dyDescent="0.25">
      <c r="A202" s="98" t="s">
        <v>2891</v>
      </c>
      <c r="B202" s="92" t="s">
        <v>2755</v>
      </c>
      <c r="C202" s="93" t="s">
        <v>2924</v>
      </c>
      <c r="D202" s="93" t="s">
        <v>2923</v>
      </c>
      <c r="E202" s="94">
        <v>45169</v>
      </c>
      <c r="F202" s="93"/>
      <c r="G202" s="93"/>
      <c r="H202" s="93"/>
    </row>
    <row r="203" spans="1:8" s="29" customFormat="1" ht="13.8" hidden="1" x14ac:dyDescent="0.3">
      <c r="A203" s="57" t="s">
        <v>4188</v>
      </c>
      <c r="B203" s="57" t="s">
        <v>1339</v>
      </c>
      <c r="C203" s="62">
        <v>21027</v>
      </c>
      <c r="D203" s="93" t="s">
        <v>5007</v>
      </c>
      <c r="E203" s="60">
        <v>45777</v>
      </c>
      <c r="F203" s="93"/>
      <c r="G203" s="93"/>
      <c r="H203" s="93"/>
    </row>
    <row r="204" spans="1:8" s="29" customFormat="1" ht="13.8" hidden="1" x14ac:dyDescent="0.3">
      <c r="A204" s="57" t="s">
        <v>3625</v>
      </c>
      <c r="B204" s="92" t="s">
        <v>3862</v>
      </c>
      <c r="C204" s="93" t="s">
        <v>3860</v>
      </c>
      <c r="D204" s="93" t="s">
        <v>3861</v>
      </c>
      <c r="E204" s="94">
        <v>46203</v>
      </c>
      <c r="F204" s="93"/>
      <c r="G204" s="93"/>
      <c r="H204" s="93"/>
    </row>
    <row r="205" spans="1:8" s="29" customFormat="1" ht="13.8" hidden="1" x14ac:dyDescent="0.25">
      <c r="A205" s="127" t="s">
        <v>3325</v>
      </c>
      <c r="B205" s="44" t="s">
        <v>3322</v>
      </c>
      <c r="C205" s="45" t="s">
        <v>3323</v>
      </c>
      <c r="D205" s="45" t="s">
        <v>1250</v>
      </c>
      <c r="E205" s="46">
        <v>45382</v>
      </c>
      <c r="F205" s="45"/>
      <c r="G205" s="45" t="s">
        <v>1237</v>
      </c>
      <c r="H205" s="45" t="s">
        <v>1237</v>
      </c>
    </row>
    <row r="206" spans="1:8" s="29" customFormat="1" ht="13.8" hidden="1" x14ac:dyDescent="0.3">
      <c r="A206" s="99" t="s">
        <v>2822</v>
      </c>
      <c r="B206" s="92" t="s">
        <v>2749</v>
      </c>
      <c r="C206" s="93" t="s">
        <v>3594</v>
      </c>
      <c r="D206" s="93" t="s">
        <v>1779</v>
      </c>
      <c r="E206" s="94">
        <v>45098</v>
      </c>
      <c r="F206" s="93"/>
      <c r="G206" s="93" t="s">
        <v>1458</v>
      </c>
      <c r="H206" s="93" t="s">
        <v>2823</v>
      </c>
    </row>
    <row r="207" spans="1:8" s="29" customFormat="1" ht="13.8" hidden="1" x14ac:dyDescent="0.25">
      <c r="A207" s="110" t="s">
        <v>196</v>
      </c>
      <c r="B207" s="87" t="s">
        <v>152</v>
      </c>
      <c r="C207" s="95" t="s">
        <v>342</v>
      </c>
      <c r="D207" s="96" t="s">
        <v>409</v>
      </c>
      <c r="E207" s="65">
        <v>45230</v>
      </c>
      <c r="F207" s="96"/>
      <c r="G207" s="96"/>
      <c r="H207" s="96"/>
    </row>
    <row r="208" spans="1:8" s="29" customFormat="1" ht="13.8" hidden="1" x14ac:dyDescent="0.3">
      <c r="A208" s="57" t="s">
        <v>4911</v>
      </c>
      <c r="B208" s="57" t="s">
        <v>2254</v>
      </c>
      <c r="C208" s="62">
        <v>21030</v>
      </c>
      <c r="D208" s="93" t="s">
        <v>5007</v>
      </c>
      <c r="E208" s="60">
        <v>45961</v>
      </c>
      <c r="F208" s="93"/>
      <c r="G208" s="93"/>
      <c r="H208" s="93"/>
    </row>
    <row r="209" spans="1:8" s="29" customFormat="1" ht="13.8" hidden="1" x14ac:dyDescent="0.25">
      <c r="A209" s="87" t="s">
        <v>4625</v>
      </c>
      <c r="B209" s="87" t="s">
        <v>4626</v>
      </c>
      <c r="C209" s="95" t="s">
        <v>4627</v>
      </c>
      <c r="D209" s="96" t="s">
        <v>409</v>
      </c>
      <c r="E209" s="65">
        <v>45291</v>
      </c>
      <c r="F209" s="96"/>
      <c r="G209" s="96"/>
      <c r="H209" s="96"/>
    </row>
    <row r="210" spans="1:8" s="29" customFormat="1" ht="13.8" hidden="1" x14ac:dyDescent="0.3">
      <c r="A210" s="57" t="s">
        <v>2816</v>
      </c>
      <c r="B210" s="57" t="s">
        <v>2230</v>
      </c>
      <c r="C210" s="62" t="s">
        <v>4148</v>
      </c>
      <c r="D210" s="93" t="s">
        <v>1465</v>
      </c>
      <c r="E210" s="60">
        <v>45535</v>
      </c>
      <c r="F210" s="93"/>
      <c r="G210" s="93"/>
      <c r="H210" s="93"/>
    </row>
    <row r="211" spans="1:8" s="29" customFormat="1" ht="13.8" hidden="1" x14ac:dyDescent="0.25">
      <c r="A211" s="41" t="s">
        <v>6260</v>
      </c>
      <c r="B211" s="89" t="s">
        <v>6254</v>
      </c>
      <c r="C211" s="36" t="s">
        <v>6255</v>
      </c>
      <c r="D211" s="36" t="s">
        <v>1250</v>
      </c>
      <c r="E211" s="42">
        <v>45372</v>
      </c>
      <c r="F211" s="32"/>
      <c r="G211" s="32"/>
      <c r="H211" s="32"/>
    </row>
    <row r="212" spans="1:8" s="29" customFormat="1" ht="13.8" hidden="1" x14ac:dyDescent="0.25">
      <c r="A212" s="41" t="s">
        <v>6260</v>
      </c>
      <c r="B212" s="89" t="s">
        <v>6254</v>
      </c>
      <c r="C212" s="36" t="s">
        <v>6325</v>
      </c>
      <c r="D212" s="36" t="s">
        <v>1250</v>
      </c>
      <c r="E212" s="42">
        <v>45169</v>
      </c>
      <c r="F212" s="32"/>
      <c r="G212" s="32"/>
      <c r="H212" s="32"/>
    </row>
    <row r="213" spans="1:8" s="29" customFormat="1" ht="13.8" hidden="1" x14ac:dyDescent="0.25">
      <c r="A213" s="44" t="s">
        <v>4912</v>
      </c>
      <c r="B213" s="44" t="s">
        <v>4974</v>
      </c>
      <c r="C213" s="45" t="s">
        <v>4988</v>
      </c>
      <c r="D213" s="93" t="s">
        <v>5007</v>
      </c>
      <c r="E213" s="70" t="s">
        <v>1379</v>
      </c>
      <c r="F213" s="93"/>
      <c r="G213" s="93"/>
      <c r="H213" s="93"/>
    </row>
    <row r="214" spans="1:8" s="29" customFormat="1" ht="13.8" hidden="1" x14ac:dyDescent="0.25">
      <c r="A214" s="76" t="s">
        <v>6084</v>
      </c>
      <c r="B214" s="76" t="s">
        <v>5853</v>
      </c>
      <c r="C214" s="97" t="s">
        <v>1975</v>
      </c>
      <c r="D214" s="97" t="s">
        <v>2227</v>
      </c>
      <c r="E214" s="64">
        <v>45090</v>
      </c>
      <c r="F214" s="93"/>
      <c r="G214" s="93"/>
      <c r="H214" s="93"/>
    </row>
    <row r="215" spans="1:8" s="29" customFormat="1" ht="13.8" hidden="1" x14ac:dyDescent="0.3">
      <c r="A215" s="57" t="s">
        <v>19</v>
      </c>
      <c r="B215" s="57" t="s">
        <v>2254</v>
      </c>
      <c r="C215" s="62">
        <v>21030</v>
      </c>
      <c r="D215" s="93" t="s">
        <v>5007</v>
      </c>
      <c r="E215" s="60">
        <v>45961</v>
      </c>
      <c r="F215" s="93"/>
      <c r="G215" s="93"/>
      <c r="H215" s="93"/>
    </row>
    <row r="216" spans="1:8" s="29" customFormat="1" ht="13.8" hidden="1" x14ac:dyDescent="0.3">
      <c r="A216" s="57" t="s">
        <v>19</v>
      </c>
      <c r="B216" s="57" t="s">
        <v>4975</v>
      </c>
      <c r="C216" s="62">
        <v>2209</v>
      </c>
      <c r="D216" s="93" t="s">
        <v>5007</v>
      </c>
      <c r="E216" s="60">
        <v>45276</v>
      </c>
      <c r="F216" s="93"/>
      <c r="G216" s="93"/>
      <c r="H216" s="93"/>
    </row>
    <row r="217" spans="1:8" s="29" customFormat="1" ht="13.8" hidden="1" x14ac:dyDescent="0.25">
      <c r="A217" s="44" t="s">
        <v>19</v>
      </c>
      <c r="B217" s="44" t="s">
        <v>4160</v>
      </c>
      <c r="C217" s="45" t="s">
        <v>4161</v>
      </c>
      <c r="D217" s="93" t="s">
        <v>1250</v>
      </c>
      <c r="E217" s="46">
        <v>45220</v>
      </c>
      <c r="F217" s="93"/>
      <c r="G217" s="93"/>
      <c r="H217" s="93" t="s">
        <v>1384</v>
      </c>
    </row>
    <row r="218" spans="1:8" s="29" customFormat="1" ht="13.8" hidden="1" x14ac:dyDescent="0.3">
      <c r="A218" s="57" t="s">
        <v>1025</v>
      </c>
      <c r="B218" s="57" t="s">
        <v>1339</v>
      </c>
      <c r="C218" s="62">
        <v>21027</v>
      </c>
      <c r="D218" s="93" t="s">
        <v>5007</v>
      </c>
      <c r="E218" s="60">
        <v>45777</v>
      </c>
      <c r="F218" s="93"/>
      <c r="G218" s="93"/>
      <c r="H218" s="93"/>
    </row>
    <row r="219" spans="1:8" s="29" customFormat="1" ht="13.8" hidden="1" x14ac:dyDescent="0.25">
      <c r="A219" s="100" t="s">
        <v>3551</v>
      </c>
      <c r="B219" s="92" t="s">
        <v>3574</v>
      </c>
      <c r="C219" s="93" t="s">
        <v>3575</v>
      </c>
      <c r="D219" s="93" t="s">
        <v>1250</v>
      </c>
      <c r="E219" s="94">
        <v>45401</v>
      </c>
      <c r="F219" s="93"/>
      <c r="G219" s="93"/>
      <c r="H219" s="93"/>
    </row>
    <row r="220" spans="1:8" s="29" customFormat="1" ht="13.8" hidden="1" x14ac:dyDescent="0.25">
      <c r="A220" s="100" t="s">
        <v>3550</v>
      </c>
      <c r="B220" s="92" t="s">
        <v>3574</v>
      </c>
      <c r="C220" s="93" t="s">
        <v>3575</v>
      </c>
      <c r="D220" s="93" t="s">
        <v>1250</v>
      </c>
      <c r="E220" s="94">
        <v>45401</v>
      </c>
      <c r="F220" s="93"/>
      <c r="G220" s="93"/>
      <c r="H220" s="93"/>
    </row>
    <row r="221" spans="1:8" s="29" customFormat="1" ht="13.8" hidden="1" x14ac:dyDescent="0.25">
      <c r="A221" s="41" t="s">
        <v>6261</v>
      </c>
      <c r="B221" s="89" t="s">
        <v>6254</v>
      </c>
      <c r="C221" s="36" t="s">
        <v>6255</v>
      </c>
      <c r="D221" s="36" t="s">
        <v>1250</v>
      </c>
      <c r="E221" s="42">
        <v>45372</v>
      </c>
      <c r="F221" s="32"/>
      <c r="G221" s="32"/>
      <c r="H221" s="32"/>
    </row>
    <row r="222" spans="1:8" s="29" customFormat="1" ht="13.8" hidden="1" x14ac:dyDescent="0.25">
      <c r="A222" s="175" t="s">
        <v>6261</v>
      </c>
      <c r="B222" s="89" t="s">
        <v>6254</v>
      </c>
      <c r="C222" s="36" t="s">
        <v>6325</v>
      </c>
      <c r="D222" s="36" t="s">
        <v>1250</v>
      </c>
      <c r="E222" s="42">
        <v>45169</v>
      </c>
      <c r="F222" s="32"/>
      <c r="G222" s="32"/>
      <c r="H222" s="32"/>
    </row>
    <row r="223" spans="1:8" s="29" customFormat="1" ht="13.8" hidden="1" x14ac:dyDescent="0.3">
      <c r="A223" s="73" t="s">
        <v>6314</v>
      </c>
      <c r="B223" s="89" t="s">
        <v>6315</v>
      </c>
      <c r="C223" s="36" t="s">
        <v>6316</v>
      </c>
      <c r="D223" s="36" t="s">
        <v>1250</v>
      </c>
      <c r="E223" s="42">
        <v>45139</v>
      </c>
      <c r="F223" s="32"/>
      <c r="G223" s="32"/>
      <c r="H223" s="32"/>
    </row>
    <row r="224" spans="1:8" s="29" customFormat="1" ht="13.8" hidden="1" x14ac:dyDescent="0.3">
      <c r="A224" s="171" t="s">
        <v>3006</v>
      </c>
      <c r="B224" s="31" t="s">
        <v>6164</v>
      </c>
      <c r="C224" s="32" t="s">
        <v>6165</v>
      </c>
      <c r="D224" s="33" t="s">
        <v>1250</v>
      </c>
      <c r="E224" s="33">
        <v>45246</v>
      </c>
      <c r="F224" s="32"/>
      <c r="G224" s="32"/>
      <c r="H224" s="32"/>
    </row>
    <row r="225" spans="1:8" s="29" customFormat="1" ht="13.8" hidden="1" x14ac:dyDescent="0.3">
      <c r="A225" s="73" t="s">
        <v>3006</v>
      </c>
      <c r="B225" s="89" t="s">
        <v>6197</v>
      </c>
      <c r="C225" s="36" t="s">
        <v>6198</v>
      </c>
      <c r="D225" s="36" t="s">
        <v>1250</v>
      </c>
      <c r="E225" s="42">
        <v>45139</v>
      </c>
      <c r="F225" s="32"/>
      <c r="G225" s="32"/>
      <c r="H225" s="32"/>
    </row>
    <row r="226" spans="1:8" s="29" customFormat="1" ht="13.8" hidden="1" x14ac:dyDescent="0.3">
      <c r="A226" s="99" t="s">
        <v>1807</v>
      </c>
      <c r="B226" s="92" t="s">
        <v>1811</v>
      </c>
      <c r="C226" s="93" t="s">
        <v>1812</v>
      </c>
      <c r="D226" s="93" t="s">
        <v>1808</v>
      </c>
      <c r="E226" s="94">
        <v>45280</v>
      </c>
      <c r="F226" s="93"/>
      <c r="G226" s="93"/>
      <c r="H226" s="93"/>
    </row>
    <row r="227" spans="1:8" s="29" customFormat="1" ht="13.8" hidden="1" x14ac:dyDescent="0.25">
      <c r="A227" s="87" t="s">
        <v>4628</v>
      </c>
      <c r="B227" s="87" t="s">
        <v>4605</v>
      </c>
      <c r="C227" s="95" t="s">
        <v>4629</v>
      </c>
      <c r="D227" s="96" t="s">
        <v>409</v>
      </c>
      <c r="E227" s="65">
        <v>45412</v>
      </c>
      <c r="F227" s="96"/>
      <c r="G227" s="96"/>
      <c r="H227" s="96"/>
    </row>
    <row r="228" spans="1:8" s="29" customFormat="1" ht="13.8" hidden="1" x14ac:dyDescent="0.25">
      <c r="A228" s="100" t="s">
        <v>1778</v>
      </c>
      <c r="B228" s="92" t="s">
        <v>3574</v>
      </c>
      <c r="C228" s="93" t="s">
        <v>3575</v>
      </c>
      <c r="D228" s="93" t="s">
        <v>1250</v>
      </c>
      <c r="E228" s="94">
        <v>45401</v>
      </c>
      <c r="F228" s="93"/>
      <c r="G228" s="93"/>
      <c r="H228" s="93"/>
    </row>
    <row r="229" spans="1:8" s="29" customFormat="1" ht="13.8" hidden="1" x14ac:dyDescent="0.25">
      <c r="A229" s="92" t="s">
        <v>1778</v>
      </c>
      <c r="B229" s="92" t="s">
        <v>1433</v>
      </c>
      <c r="C229" s="93" t="s">
        <v>3912</v>
      </c>
      <c r="D229" s="93" t="s">
        <v>1250</v>
      </c>
      <c r="E229" s="94">
        <v>45155</v>
      </c>
      <c r="F229" s="93"/>
      <c r="G229" s="93" t="s">
        <v>1237</v>
      </c>
      <c r="H229" s="44" t="s">
        <v>1384</v>
      </c>
    </row>
    <row r="230" spans="1:8" s="29" customFormat="1" ht="13.8" hidden="1" x14ac:dyDescent="0.25">
      <c r="A230" s="71" t="s">
        <v>1778</v>
      </c>
      <c r="B230" s="89" t="s">
        <v>1461</v>
      </c>
      <c r="C230" s="36" t="s">
        <v>6248</v>
      </c>
      <c r="D230" s="36" t="s">
        <v>1250</v>
      </c>
      <c r="E230" s="42">
        <v>46166</v>
      </c>
      <c r="F230" s="32"/>
      <c r="G230" s="32"/>
      <c r="H230" s="32"/>
    </row>
    <row r="231" spans="1:8" s="29" customFormat="1" ht="13.8" hidden="1" x14ac:dyDescent="0.3">
      <c r="A231" s="57" t="s">
        <v>4099</v>
      </c>
      <c r="B231" s="58" t="s">
        <v>4104</v>
      </c>
      <c r="C231" s="59">
        <v>20022</v>
      </c>
      <c r="D231" s="93" t="s">
        <v>5007</v>
      </c>
      <c r="E231" s="60">
        <v>45535</v>
      </c>
      <c r="F231" s="93"/>
      <c r="G231" s="93"/>
      <c r="H231" s="93"/>
    </row>
    <row r="232" spans="1:8" s="29" customFormat="1" ht="13.8" hidden="1" x14ac:dyDescent="0.25">
      <c r="A232" s="87" t="s">
        <v>4630</v>
      </c>
      <c r="B232" s="87" t="s">
        <v>4631</v>
      </c>
      <c r="C232" s="95" t="s">
        <v>4632</v>
      </c>
      <c r="D232" s="96" t="s">
        <v>409</v>
      </c>
      <c r="E232" s="65">
        <v>45291</v>
      </c>
      <c r="F232" s="96"/>
      <c r="G232" s="96"/>
      <c r="H232" s="96"/>
    </row>
    <row r="233" spans="1:8" s="29" customFormat="1" ht="13.8" hidden="1" x14ac:dyDescent="0.3">
      <c r="A233" s="57" t="s">
        <v>1260</v>
      </c>
      <c r="B233" s="57" t="s">
        <v>1339</v>
      </c>
      <c r="C233" s="62">
        <v>21027</v>
      </c>
      <c r="D233" s="93" t="s">
        <v>5007</v>
      </c>
      <c r="E233" s="60">
        <v>45777</v>
      </c>
      <c r="F233" s="93"/>
      <c r="G233" s="93"/>
      <c r="H233" s="93"/>
    </row>
    <row r="234" spans="1:8" s="29" customFormat="1" ht="13.8" hidden="1" x14ac:dyDescent="0.3">
      <c r="A234" s="73" t="s">
        <v>6188</v>
      </c>
      <c r="B234" s="89" t="s">
        <v>6186</v>
      </c>
      <c r="C234" s="36" t="s">
        <v>6187</v>
      </c>
      <c r="D234" s="36" t="s">
        <v>1250</v>
      </c>
      <c r="E234" s="42">
        <v>45245</v>
      </c>
      <c r="F234" s="32"/>
      <c r="G234" s="32"/>
      <c r="H234" s="32"/>
    </row>
    <row r="235" spans="1:8" s="29" customFormat="1" ht="13.8" hidden="1" x14ac:dyDescent="0.25">
      <c r="A235" s="41" t="s">
        <v>6262</v>
      </c>
      <c r="B235" s="89" t="s">
        <v>6254</v>
      </c>
      <c r="C235" s="36" t="s">
        <v>6255</v>
      </c>
      <c r="D235" s="36" t="s">
        <v>1250</v>
      </c>
      <c r="E235" s="42">
        <v>45372</v>
      </c>
      <c r="F235" s="32"/>
      <c r="G235" s="32"/>
      <c r="H235" s="32"/>
    </row>
    <row r="236" spans="1:8" s="29" customFormat="1" ht="13.8" hidden="1" x14ac:dyDescent="0.25">
      <c r="A236" s="41" t="s">
        <v>6262</v>
      </c>
      <c r="B236" s="89" t="s">
        <v>6254</v>
      </c>
      <c r="C236" s="36" t="s">
        <v>6325</v>
      </c>
      <c r="D236" s="36" t="s">
        <v>1250</v>
      </c>
      <c r="E236" s="42">
        <v>45169</v>
      </c>
      <c r="F236" s="32"/>
      <c r="G236" s="32"/>
      <c r="H236" s="32"/>
    </row>
    <row r="237" spans="1:8" s="29" customFormat="1" ht="13.8" hidden="1" x14ac:dyDescent="0.3">
      <c r="A237" s="99" t="s">
        <v>1761</v>
      </c>
      <c r="B237" s="92" t="s">
        <v>3306</v>
      </c>
      <c r="C237" s="96" t="s">
        <v>3173</v>
      </c>
      <c r="D237" s="93" t="s">
        <v>3861</v>
      </c>
      <c r="E237" s="94">
        <v>45998</v>
      </c>
      <c r="F237" s="93"/>
      <c r="G237" s="93"/>
      <c r="H237" s="93"/>
    </row>
    <row r="238" spans="1:8" s="29" customFormat="1" ht="13.8" hidden="1" x14ac:dyDescent="0.3">
      <c r="A238" s="99" t="s">
        <v>1870</v>
      </c>
      <c r="B238" s="92" t="s">
        <v>1871</v>
      </c>
      <c r="C238" s="93" t="s">
        <v>1872</v>
      </c>
      <c r="D238" s="93" t="s">
        <v>1250</v>
      </c>
      <c r="E238" s="94">
        <v>45544</v>
      </c>
      <c r="F238" s="93"/>
      <c r="G238" s="93"/>
      <c r="H238" s="93"/>
    </row>
    <row r="239" spans="1:8" s="29" customFormat="1" ht="13.8" hidden="1" x14ac:dyDescent="0.25">
      <c r="A239" s="130" t="s">
        <v>3326</v>
      </c>
      <c r="B239" s="44" t="s">
        <v>3322</v>
      </c>
      <c r="C239" s="45" t="s">
        <v>3323</v>
      </c>
      <c r="D239" s="45" t="s">
        <v>1250</v>
      </c>
      <c r="E239" s="46">
        <v>45382</v>
      </c>
      <c r="F239" s="45"/>
      <c r="G239" s="45" t="s">
        <v>1237</v>
      </c>
      <c r="H239" s="45" t="s">
        <v>1237</v>
      </c>
    </row>
    <row r="240" spans="1:8" s="29" customFormat="1" ht="13.8" hidden="1" x14ac:dyDescent="0.25">
      <c r="A240" s="87" t="s">
        <v>4633</v>
      </c>
      <c r="B240" s="87" t="s">
        <v>4634</v>
      </c>
      <c r="C240" s="95" t="s">
        <v>4635</v>
      </c>
      <c r="D240" s="96" t="s">
        <v>409</v>
      </c>
      <c r="E240" s="65">
        <v>45291</v>
      </c>
      <c r="F240" s="96"/>
      <c r="G240" s="96"/>
      <c r="H240" s="96"/>
    </row>
    <row r="241" spans="1:8" s="29" customFormat="1" ht="13.8" hidden="1" x14ac:dyDescent="0.25">
      <c r="A241" s="130" t="s">
        <v>3327</v>
      </c>
      <c r="B241" s="44" t="s">
        <v>3322</v>
      </c>
      <c r="C241" s="45" t="s">
        <v>3323</v>
      </c>
      <c r="D241" s="45" t="s">
        <v>1250</v>
      </c>
      <c r="E241" s="46">
        <v>45382</v>
      </c>
      <c r="F241" s="45"/>
      <c r="G241" s="45" t="s">
        <v>1237</v>
      </c>
      <c r="H241" s="45" t="s">
        <v>1237</v>
      </c>
    </row>
    <row r="242" spans="1:8" s="29" customFormat="1" ht="13.8" x14ac:dyDescent="0.3">
      <c r="A242" s="99" t="s">
        <v>1786</v>
      </c>
      <c r="B242" s="92" t="s">
        <v>1787</v>
      </c>
      <c r="C242" s="93" t="s">
        <v>2701</v>
      </c>
      <c r="D242" s="93" t="s">
        <v>1788</v>
      </c>
      <c r="E242" s="107">
        <v>44651</v>
      </c>
      <c r="F242" s="93"/>
      <c r="G242" s="93" t="s">
        <v>1237</v>
      </c>
      <c r="H242" s="93" t="s">
        <v>1237</v>
      </c>
    </row>
    <row r="243" spans="1:8" s="29" customFormat="1" ht="13.8" hidden="1" x14ac:dyDescent="0.3">
      <c r="A243" s="99" t="s">
        <v>3197</v>
      </c>
      <c r="B243" s="92" t="s">
        <v>3195</v>
      </c>
      <c r="C243" s="93" t="s">
        <v>3224</v>
      </c>
      <c r="D243" s="93" t="s">
        <v>1647</v>
      </c>
      <c r="E243" s="94">
        <v>45291</v>
      </c>
      <c r="F243" s="93"/>
      <c r="G243" s="93"/>
      <c r="H243" s="93"/>
    </row>
    <row r="244" spans="1:8" s="29" customFormat="1" ht="13.8" hidden="1" x14ac:dyDescent="0.25">
      <c r="A244" s="44" t="s">
        <v>7283</v>
      </c>
      <c r="B244" s="44" t="s">
        <v>7284</v>
      </c>
      <c r="C244" s="225">
        <v>45042</v>
      </c>
      <c r="D244" s="93" t="s">
        <v>409</v>
      </c>
      <c r="E244" s="46">
        <v>45930</v>
      </c>
      <c r="F244" s="45"/>
      <c r="G244" s="45"/>
      <c r="H244" s="93"/>
    </row>
    <row r="245" spans="1:8" s="29" customFormat="1" ht="13.8" hidden="1" x14ac:dyDescent="0.25">
      <c r="A245" s="87" t="s">
        <v>197</v>
      </c>
      <c r="B245" s="87" t="s">
        <v>187</v>
      </c>
      <c r="C245" s="95" t="s">
        <v>343</v>
      </c>
      <c r="D245" s="96" t="s">
        <v>409</v>
      </c>
      <c r="E245" s="65">
        <v>45169</v>
      </c>
      <c r="F245" s="96"/>
      <c r="G245" s="96"/>
      <c r="H245" s="96"/>
    </row>
    <row r="246" spans="1:8" s="29" customFormat="1" ht="13.8" hidden="1" x14ac:dyDescent="0.3">
      <c r="A246" s="73" t="s">
        <v>3061</v>
      </c>
      <c r="B246" s="89" t="s">
        <v>6197</v>
      </c>
      <c r="C246" s="36" t="s">
        <v>6198</v>
      </c>
      <c r="D246" s="36" t="s">
        <v>1250</v>
      </c>
      <c r="E246" s="42">
        <v>45139</v>
      </c>
      <c r="F246" s="32"/>
      <c r="G246" s="32"/>
      <c r="H246" s="32"/>
    </row>
    <row r="247" spans="1:8" s="29" customFormat="1" ht="13.8" hidden="1" x14ac:dyDescent="0.25">
      <c r="A247" s="80" t="s">
        <v>6779</v>
      </c>
      <c r="B247" s="80" t="s">
        <v>6780</v>
      </c>
      <c r="C247" s="81" t="s">
        <v>6781</v>
      </c>
      <c r="D247" s="81" t="s">
        <v>1247</v>
      </c>
      <c r="E247" s="82">
        <v>45894</v>
      </c>
      <c r="F247" s="93"/>
      <c r="G247" s="93"/>
      <c r="H247" s="93"/>
    </row>
    <row r="248" spans="1:8" s="29" customFormat="1" ht="13.8" hidden="1" x14ac:dyDescent="0.3">
      <c r="A248" s="57" t="s">
        <v>450</v>
      </c>
      <c r="B248" s="57" t="s">
        <v>2254</v>
      </c>
      <c r="C248" s="62">
        <v>21030</v>
      </c>
      <c r="D248" s="93" t="s">
        <v>5007</v>
      </c>
      <c r="E248" s="60">
        <v>45961</v>
      </c>
      <c r="F248" s="93"/>
      <c r="G248" s="93"/>
      <c r="H248" s="93"/>
    </row>
    <row r="249" spans="1:8" s="29" customFormat="1" ht="13.8" hidden="1" x14ac:dyDescent="0.25">
      <c r="A249" s="127" t="s">
        <v>3328</v>
      </c>
      <c r="B249" s="44" t="s">
        <v>3322</v>
      </c>
      <c r="C249" s="45" t="s">
        <v>3323</v>
      </c>
      <c r="D249" s="45" t="s">
        <v>1250</v>
      </c>
      <c r="E249" s="46">
        <v>45382</v>
      </c>
      <c r="F249" s="45"/>
      <c r="G249" s="45" t="s">
        <v>1237</v>
      </c>
      <c r="H249" s="45" t="s">
        <v>1237</v>
      </c>
    </row>
    <row r="250" spans="1:8" s="29" customFormat="1" ht="13.8" hidden="1" x14ac:dyDescent="0.25">
      <c r="A250" s="87" t="s">
        <v>198</v>
      </c>
      <c r="B250" s="87" t="s">
        <v>199</v>
      </c>
      <c r="C250" s="95" t="s">
        <v>344</v>
      </c>
      <c r="D250" s="96" t="s">
        <v>409</v>
      </c>
      <c r="E250" s="65">
        <v>45260</v>
      </c>
      <c r="F250" s="96"/>
      <c r="G250" s="96"/>
      <c r="H250" s="96"/>
    </row>
    <row r="251" spans="1:8" s="29" customFormat="1" ht="13.8" hidden="1" x14ac:dyDescent="0.3">
      <c r="A251" s="99" t="s">
        <v>6125</v>
      </c>
      <c r="B251" s="92" t="s">
        <v>6150</v>
      </c>
      <c r="C251" s="93" t="s">
        <v>6151</v>
      </c>
      <c r="D251" s="93" t="s">
        <v>1250</v>
      </c>
      <c r="E251" s="94">
        <v>46961</v>
      </c>
      <c r="F251" s="32"/>
      <c r="G251" s="32"/>
      <c r="H251" s="32"/>
    </row>
    <row r="252" spans="1:8" s="29" customFormat="1" ht="13.8" hidden="1" x14ac:dyDescent="0.3">
      <c r="A252" s="57" t="s">
        <v>3765</v>
      </c>
      <c r="B252" s="92" t="s">
        <v>3862</v>
      </c>
      <c r="C252" s="93" t="s">
        <v>3860</v>
      </c>
      <c r="D252" s="93" t="s">
        <v>3861</v>
      </c>
      <c r="E252" s="94">
        <v>46203</v>
      </c>
      <c r="F252" s="93"/>
      <c r="G252" s="93"/>
      <c r="H252" s="93"/>
    </row>
    <row r="253" spans="1:8" s="29" customFormat="1" ht="13.8" hidden="1" x14ac:dyDescent="0.25">
      <c r="A253" s="102" t="s">
        <v>3410</v>
      </c>
      <c r="B253" s="92" t="s">
        <v>3506</v>
      </c>
      <c r="C253" s="93" t="s">
        <v>3505</v>
      </c>
      <c r="D253" s="93" t="s">
        <v>1250</v>
      </c>
      <c r="E253" s="94">
        <v>45429</v>
      </c>
      <c r="F253" s="93"/>
      <c r="G253" s="93" t="s">
        <v>1237</v>
      </c>
      <c r="H253" s="93" t="s">
        <v>1237</v>
      </c>
    </row>
    <row r="254" spans="1:8" s="29" customFormat="1" ht="13.8" hidden="1" x14ac:dyDescent="0.3">
      <c r="A254" s="57" t="s">
        <v>42</v>
      </c>
      <c r="B254" s="57" t="s">
        <v>2254</v>
      </c>
      <c r="C254" s="62">
        <v>21030</v>
      </c>
      <c r="D254" s="93" t="s">
        <v>5007</v>
      </c>
      <c r="E254" s="60">
        <v>45961</v>
      </c>
      <c r="F254" s="93"/>
      <c r="G254" s="93"/>
      <c r="H254" s="93"/>
    </row>
    <row r="255" spans="1:8" s="29" customFormat="1" ht="13.8" hidden="1" x14ac:dyDescent="0.3">
      <c r="A255" s="57" t="s">
        <v>42</v>
      </c>
      <c r="B255" s="92" t="s">
        <v>3862</v>
      </c>
      <c r="C255" s="93" t="s">
        <v>3860</v>
      </c>
      <c r="D255" s="93" t="s">
        <v>3861</v>
      </c>
      <c r="E255" s="94">
        <v>46203</v>
      </c>
      <c r="F255" s="93"/>
      <c r="G255" s="93"/>
      <c r="H255" s="93"/>
    </row>
    <row r="256" spans="1:8" s="29" customFormat="1" ht="13.8" hidden="1" x14ac:dyDescent="0.25">
      <c r="A256" s="99" t="s">
        <v>2857</v>
      </c>
      <c r="B256" s="111" t="s">
        <v>1216</v>
      </c>
      <c r="C256" s="45" t="s">
        <v>2854</v>
      </c>
      <c r="D256" s="93" t="s">
        <v>2279</v>
      </c>
      <c r="E256" s="46">
        <v>45227</v>
      </c>
      <c r="F256" s="93"/>
      <c r="G256" s="93"/>
      <c r="H256" s="93"/>
    </row>
    <row r="257" spans="1:8" s="29" customFormat="1" ht="13.8" hidden="1" x14ac:dyDescent="0.25">
      <c r="A257" s="91" t="s">
        <v>2892</v>
      </c>
      <c r="B257" s="92" t="s">
        <v>1841</v>
      </c>
      <c r="C257" s="93" t="s">
        <v>2752</v>
      </c>
      <c r="D257" s="93" t="s">
        <v>2923</v>
      </c>
      <c r="E257" s="94">
        <v>45169</v>
      </c>
      <c r="F257" s="93"/>
      <c r="G257" s="93"/>
      <c r="H257" s="93"/>
    </row>
    <row r="258" spans="1:8" s="29" customFormat="1" ht="13.8" hidden="1" x14ac:dyDescent="0.25">
      <c r="A258" s="98" t="s">
        <v>2892</v>
      </c>
      <c r="B258" s="92" t="s">
        <v>2755</v>
      </c>
      <c r="C258" s="93" t="s">
        <v>2924</v>
      </c>
      <c r="D258" s="93" t="s">
        <v>2923</v>
      </c>
      <c r="E258" s="94">
        <v>45169</v>
      </c>
      <c r="F258" s="93"/>
      <c r="G258" s="93"/>
      <c r="H258" s="93"/>
    </row>
    <row r="259" spans="1:8" s="29" customFormat="1" ht="13.8" hidden="1" x14ac:dyDescent="0.25">
      <c r="A259" s="87" t="s">
        <v>4636</v>
      </c>
      <c r="B259" s="87" t="s">
        <v>4578</v>
      </c>
      <c r="C259" s="95" t="s">
        <v>4637</v>
      </c>
      <c r="D259" s="96" t="s">
        <v>409</v>
      </c>
      <c r="E259" s="65">
        <v>46022</v>
      </c>
      <c r="F259" s="96"/>
      <c r="G259" s="96"/>
      <c r="H259" s="96"/>
    </row>
    <row r="260" spans="1:8" s="29" customFormat="1" ht="13.8" hidden="1" x14ac:dyDescent="0.3">
      <c r="A260" s="117" t="s">
        <v>1031</v>
      </c>
      <c r="B260" s="117" t="s">
        <v>1981</v>
      </c>
      <c r="C260" s="118" t="s">
        <v>1982</v>
      </c>
      <c r="D260" s="93" t="s">
        <v>1443</v>
      </c>
      <c r="E260" s="119">
        <v>45107</v>
      </c>
      <c r="F260" s="93"/>
      <c r="G260" s="93"/>
      <c r="H260" s="93"/>
    </row>
    <row r="261" spans="1:8" s="29" customFormat="1" ht="13.8" hidden="1" x14ac:dyDescent="0.3">
      <c r="A261" s="117" t="s">
        <v>2015</v>
      </c>
      <c r="B261" s="117" t="s">
        <v>1981</v>
      </c>
      <c r="C261" s="118" t="s">
        <v>1983</v>
      </c>
      <c r="D261" s="93" t="s">
        <v>1443</v>
      </c>
      <c r="E261" s="119">
        <v>45107</v>
      </c>
      <c r="F261" s="93"/>
      <c r="G261" s="93"/>
      <c r="H261" s="93"/>
    </row>
    <row r="262" spans="1:8" s="29" customFormat="1" ht="13.8" hidden="1" x14ac:dyDescent="0.25">
      <c r="A262" s="87" t="s">
        <v>4638</v>
      </c>
      <c r="B262" s="87" t="s">
        <v>4639</v>
      </c>
      <c r="C262" s="95" t="s">
        <v>4640</v>
      </c>
      <c r="D262" s="96" t="s">
        <v>409</v>
      </c>
      <c r="E262" s="65">
        <v>45657</v>
      </c>
      <c r="F262" s="96"/>
      <c r="G262" s="96"/>
      <c r="H262" s="96"/>
    </row>
    <row r="263" spans="1:8" s="29" customFormat="1" ht="13.8" hidden="1" x14ac:dyDescent="0.25">
      <c r="A263" s="41" t="s">
        <v>6263</v>
      </c>
      <c r="B263" s="89" t="s">
        <v>6254</v>
      </c>
      <c r="C263" s="36" t="s">
        <v>6255</v>
      </c>
      <c r="D263" s="36" t="s">
        <v>1250</v>
      </c>
      <c r="E263" s="42">
        <v>45372</v>
      </c>
      <c r="F263" s="32"/>
      <c r="G263" s="32"/>
      <c r="H263" s="32"/>
    </row>
    <row r="264" spans="1:8" s="29" customFormat="1" ht="13.8" hidden="1" x14ac:dyDescent="0.25">
      <c r="A264" s="41" t="s">
        <v>6263</v>
      </c>
      <c r="B264" s="89" t="s">
        <v>6254</v>
      </c>
      <c r="C264" s="36" t="s">
        <v>6325</v>
      </c>
      <c r="D264" s="36" t="s">
        <v>1250</v>
      </c>
      <c r="E264" s="42">
        <v>45169</v>
      </c>
      <c r="F264" s="32"/>
      <c r="G264" s="32"/>
      <c r="H264" s="32"/>
    </row>
    <row r="265" spans="1:8" s="29" customFormat="1" ht="13.8" hidden="1" x14ac:dyDescent="0.3">
      <c r="A265" s="57" t="s">
        <v>676</v>
      </c>
      <c r="B265" s="57" t="s">
        <v>1339</v>
      </c>
      <c r="C265" s="62">
        <v>21027</v>
      </c>
      <c r="D265" s="93" t="s">
        <v>5007</v>
      </c>
      <c r="E265" s="60">
        <v>45777</v>
      </c>
      <c r="F265" s="93"/>
      <c r="G265" s="93"/>
      <c r="H265" s="93"/>
    </row>
    <row r="266" spans="1:8" s="29" customFormat="1" ht="13.8" hidden="1" x14ac:dyDescent="0.3">
      <c r="A266" s="57" t="s">
        <v>676</v>
      </c>
      <c r="B266" s="57" t="s">
        <v>1346</v>
      </c>
      <c r="C266" s="62">
        <v>2202</v>
      </c>
      <c r="D266" s="93" t="s">
        <v>5007</v>
      </c>
      <c r="E266" s="60">
        <v>45230</v>
      </c>
      <c r="F266" s="93"/>
      <c r="G266" s="93"/>
      <c r="H266" s="93"/>
    </row>
    <row r="267" spans="1:8" s="29" customFormat="1" ht="13.8" hidden="1" x14ac:dyDescent="0.25">
      <c r="A267" s="44" t="s">
        <v>4913</v>
      </c>
      <c r="B267" s="44" t="s">
        <v>2255</v>
      </c>
      <c r="C267" s="45" t="s">
        <v>4989</v>
      </c>
      <c r="D267" s="93" t="s">
        <v>5007</v>
      </c>
      <c r="E267" s="70" t="s">
        <v>1379</v>
      </c>
      <c r="F267" s="93"/>
      <c r="G267" s="93"/>
      <c r="H267" s="93"/>
    </row>
    <row r="268" spans="1:8" s="29" customFormat="1" ht="13.8" hidden="1" x14ac:dyDescent="0.25">
      <c r="A268" s="44" t="s">
        <v>1261</v>
      </c>
      <c r="B268" s="44" t="s">
        <v>1347</v>
      </c>
      <c r="C268" s="45" t="s">
        <v>4990</v>
      </c>
      <c r="D268" s="93" t="s">
        <v>5007</v>
      </c>
      <c r="E268" s="70" t="s">
        <v>1379</v>
      </c>
      <c r="F268" s="93"/>
      <c r="G268" s="93"/>
      <c r="H268" s="93"/>
    </row>
    <row r="269" spans="1:8" s="29" customFormat="1" ht="13.8" hidden="1" x14ac:dyDescent="0.25">
      <c r="A269" s="91" t="s">
        <v>2893</v>
      </c>
      <c r="B269" s="92" t="s">
        <v>1841</v>
      </c>
      <c r="C269" s="93" t="s">
        <v>2752</v>
      </c>
      <c r="D269" s="93" t="s">
        <v>2923</v>
      </c>
      <c r="E269" s="94">
        <v>45169</v>
      </c>
      <c r="F269" s="93"/>
      <c r="G269" s="93"/>
      <c r="H269" s="93"/>
    </row>
    <row r="270" spans="1:8" s="29" customFormat="1" ht="13.8" hidden="1" x14ac:dyDescent="0.25">
      <c r="A270" s="87" t="s">
        <v>4641</v>
      </c>
      <c r="B270" s="87" t="s">
        <v>4639</v>
      </c>
      <c r="C270" s="95" t="s">
        <v>4642</v>
      </c>
      <c r="D270" s="96" t="s">
        <v>409</v>
      </c>
      <c r="E270" s="65">
        <v>45657</v>
      </c>
      <c r="F270" s="96"/>
      <c r="G270" s="96"/>
      <c r="H270" s="96"/>
    </row>
    <row r="271" spans="1:8" s="29" customFormat="1" ht="13.8" hidden="1" x14ac:dyDescent="0.25">
      <c r="A271" s="41" t="s">
        <v>6304</v>
      </c>
      <c r="B271" s="41" t="s">
        <v>6302</v>
      </c>
      <c r="C271" s="88" t="s">
        <v>6303</v>
      </c>
      <c r="D271" s="36" t="s">
        <v>1250</v>
      </c>
      <c r="E271" s="43">
        <v>45610</v>
      </c>
      <c r="F271" s="32"/>
      <c r="G271" s="32"/>
      <c r="H271" s="32"/>
    </row>
    <row r="272" spans="1:8" s="29" customFormat="1" ht="13.8" hidden="1" x14ac:dyDescent="0.25">
      <c r="A272" s="87" t="s">
        <v>200</v>
      </c>
      <c r="B272" s="87" t="s">
        <v>4643</v>
      </c>
      <c r="C272" s="95" t="s">
        <v>4154</v>
      </c>
      <c r="D272" s="96" t="s">
        <v>409</v>
      </c>
      <c r="E272" s="65">
        <v>45138</v>
      </c>
      <c r="F272" s="96"/>
      <c r="G272" s="96"/>
      <c r="H272" s="96"/>
    </row>
    <row r="273" spans="1:8" s="29" customFormat="1" ht="13.8" hidden="1" x14ac:dyDescent="0.3">
      <c r="A273" s="73" t="s">
        <v>6214</v>
      </c>
      <c r="B273" s="89" t="s">
        <v>1251</v>
      </c>
      <c r="C273" s="36" t="s">
        <v>6208</v>
      </c>
      <c r="D273" s="36" t="s">
        <v>1250</v>
      </c>
      <c r="E273" s="42">
        <v>45132</v>
      </c>
      <c r="F273" s="32"/>
      <c r="G273" s="32"/>
      <c r="H273" s="32"/>
    </row>
    <row r="274" spans="1:8" s="29" customFormat="1" ht="13.8" hidden="1" x14ac:dyDescent="0.25">
      <c r="A274" s="87" t="s">
        <v>4644</v>
      </c>
      <c r="B274" s="87" t="s">
        <v>4645</v>
      </c>
      <c r="C274" s="95" t="s">
        <v>4646</v>
      </c>
      <c r="D274" s="96" t="s">
        <v>409</v>
      </c>
      <c r="E274" s="65">
        <v>45504</v>
      </c>
      <c r="F274" s="96"/>
      <c r="G274" s="96"/>
      <c r="H274" s="96"/>
    </row>
    <row r="275" spans="1:8" s="29" customFormat="1" ht="13.8" hidden="1" x14ac:dyDescent="0.25">
      <c r="A275" s="87" t="s">
        <v>201</v>
      </c>
      <c r="B275" s="87" t="s">
        <v>190</v>
      </c>
      <c r="C275" s="95" t="s">
        <v>345</v>
      </c>
      <c r="D275" s="96" t="s">
        <v>409</v>
      </c>
      <c r="E275" s="65">
        <v>45230</v>
      </c>
      <c r="F275" s="96"/>
      <c r="G275" s="96"/>
      <c r="H275" s="96"/>
    </row>
    <row r="276" spans="1:8" s="29" customFormat="1" ht="13.8" hidden="1" x14ac:dyDescent="0.25">
      <c r="A276" s="44" t="s">
        <v>678</v>
      </c>
      <c r="B276" s="44" t="s">
        <v>4976</v>
      </c>
      <c r="C276" s="45" t="s">
        <v>4991</v>
      </c>
      <c r="D276" s="93" t="s">
        <v>5007</v>
      </c>
      <c r="E276" s="70" t="s">
        <v>1379</v>
      </c>
      <c r="F276" s="93"/>
      <c r="G276" s="93"/>
      <c r="H276" s="93"/>
    </row>
    <row r="277" spans="1:8" s="29" customFormat="1" ht="13.8" hidden="1" x14ac:dyDescent="0.25">
      <c r="A277" s="114" t="s">
        <v>678</v>
      </c>
      <c r="B277" s="114" t="s">
        <v>2028</v>
      </c>
      <c r="C277" s="106" t="s">
        <v>3877</v>
      </c>
      <c r="D277" s="93" t="s">
        <v>1443</v>
      </c>
      <c r="E277" s="115">
        <v>45838</v>
      </c>
      <c r="F277" s="93"/>
      <c r="G277" s="93"/>
      <c r="H277" s="93"/>
    </row>
    <row r="278" spans="1:8" s="29" customFormat="1" ht="13.8" hidden="1" x14ac:dyDescent="0.25">
      <c r="A278" s="102" t="s">
        <v>678</v>
      </c>
      <c r="B278" s="92" t="s">
        <v>3506</v>
      </c>
      <c r="C278" s="93" t="s">
        <v>3505</v>
      </c>
      <c r="D278" s="93" t="s">
        <v>1250</v>
      </c>
      <c r="E278" s="94">
        <v>45429</v>
      </c>
      <c r="F278" s="93"/>
      <c r="G278" s="93" t="s">
        <v>1237</v>
      </c>
      <c r="H278" s="93" t="s">
        <v>1237</v>
      </c>
    </row>
    <row r="279" spans="1:8" s="29" customFormat="1" ht="13.8" hidden="1" x14ac:dyDescent="0.25">
      <c r="A279" s="114" t="s">
        <v>2053</v>
      </c>
      <c r="B279" s="114" t="s">
        <v>1987</v>
      </c>
      <c r="C279" s="106" t="s">
        <v>2029</v>
      </c>
      <c r="D279" s="93" t="s">
        <v>1443</v>
      </c>
      <c r="E279" s="115" t="s">
        <v>5080</v>
      </c>
      <c r="F279" s="93"/>
      <c r="G279" s="93"/>
      <c r="H279" s="93"/>
    </row>
    <row r="280" spans="1:8" s="29" customFormat="1" ht="13.8" hidden="1" x14ac:dyDescent="0.3">
      <c r="A280" s="99" t="s">
        <v>6690</v>
      </c>
      <c r="B280" s="99" t="s">
        <v>6685</v>
      </c>
      <c r="C280" s="93" t="s">
        <v>6693</v>
      </c>
      <c r="D280" s="32" t="s">
        <v>1250</v>
      </c>
      <c r="E280" s="33">
        <v>45343</v>
      </c>
      <c r="F280" s="32"/>
      <c r="G280" s="32"/>
      <c r="H280" s="32" t="s">
        <v>1857</v>
      </c>
    </row>
    <row r="281" spans="1:8" s="29" customFormat="1" ht="13.8" hidden="1" x14ac:dyDescent="0.3">
      <c r="A281" s="57" t="s">
        <v>3766</v>
      </c>
      <c r="B281" s="92" t="s">
        <v>3862</v>
      </c>
      <c r="C281" s="93" t="s">
        <v>3860</v>
      </c>
      <c r="D281" s="93" t="s">
        <v>3861</v>
      </c>
      <c r="E281" s="94">
        <v>46203</v>
      </c>
      <c r="F281" s="93"/>
      <c r="G281" s="93"/>
      <c r="H281" s="93"/>
    </row>
    <row r="282" spans="1:8" s="29" customFormat="1" ht="13.8" hidden="1" x14ac:dyDescent="0.3">
      <c r="A282" s="57" t="s">
        <v>1033</v>
      </c>
      <c r="B282" s="92" t="s">
        <v>3862</v>
      </c>
      <c r="C282" s="93" t="s">
        <v>3860</v>
      </c>
      <c r="D282" s="93" t="s">
        <v>3861</v>
      </c>
      <c r="E282" s="94">
        <v>46203</v>
      </c>
      <c r="F282" s="93"/>
      <c r="G282" s="93"/>
      <c r="H282" s="93"/>
    </row>
    <row r="283" spans="1:8" s="29" customFormat="1" ht="13.8" hidden="1" x14ac:dyDescent="0.25">
      <c r="A283" s="102" t="s">
        <v>1033</v>
      </c>
      <c r="B283" s="92" t="s">
        <v>3506</v>
      </c>
      <c r="C283" s="93" t="s">
        <v>3505</v>
      </c>
      <c r="D283" s="93" t="s">
        <v>1250</v>
      </c>
      <c r="E283" s="94">
        <v>45429</v>
      </c>
      <c r="F283" s="93"/>
      <c r="G283" s="93" t="s">
        <v>1237</v>
      </c>
      <c r="H283" s="93" t="s">
        <v>1237</v>
      </c>
    </row>
    <row r="284" spans="1:8" s="29" customFormat="1" ht="13.8" hidden="1" x14ac:dyDescent="0.3">
      <c r="A284" s="57" t="s">
        <v>437</v>
      </c>
      <c r="B284" s="92" t="s">
        <v>3862</v>
      </c>
      <c r="C284" s="93" t="s">
        <v>3860</v>
      </c>
      <c r="D284" s="93" t="s">
        <v>3861</v>
      </c>
      <c r="E284" s="94">
        <v>46203</v>
      </c>
      <c r="F284" s="93"/>
      <c r="G284" s="93"/>
      <c r="H284" s="93"/>
    </row>
    <row r="285" spans="1:8" s="29" customFormat="1" ht="13.8" hidden="1" x14ac:dyDescent="0.3">
      <c r="A285" s="99" t="s">
        <v>3198</v>
      </c>
      <c r="B285" s="92" t="s">
        <v>3195</v>
      </c>
      <c r="C285" s="93" t="s">
        <v>3224</v>
      </c>
      <c r="D285" s="93" t="s">
        <v>1647</v>
      </c>
      <c r="E285" s="94">
        <v>45291</v>
      </c>
      <c r="F285" s="93"/>
      <c r="G285" s="93"/>
      <c r="H285" s="93"/>
    </row>
    <row r="286" spans="1:8" s="29" customFormat="1" ht="13.8" hidden="1" x14ac:dyDescent="0.3">
      <c r="A286" s="57" t="s">
        <v>1823</v>
      </c>
      <c r="B286" s="92" t="s">
        <v>3862</v>
      </c>
      <c r="C286" s="93" t="s">
        <v>3860</v>
      </c>
      <c r="D286" s="93" t="s">
        <v>3861</v>
      </c>
      <c r="E286" s="94">
        <v>46203</v>
      </c>
      <c r="F286" s="93"/>
      <c r="G286" s="93"/>
      <c r="H286" s="93"/>
    </row>
    <row r="287" spans="1:8" s="29" customFormat="1" ht="13.8" hidden="1" x14ac:dyDescent="0.3">
      <c r="A287" s="57" t="s">
        <v>4914</v>
      </c>
      <c r="B287" s="57" t="s">
        <v>2254</v>
      </c>
      <c r="C287" s="62">
        <v>21030</v>
      </c>
      <c r="D287" s="93" t="s">
        <v>5007</v>
      </c>
      <c r="E287" s="60">
        <v>45961</v>
      </c>
      <c r="F287" s="93"/>
      <c r="G287" s="93"/>
      <c r="H287" s="93"/>
    </row>
    <row r="288" spans="1:8" s="29" customFormat="1" ht="13.8" hidden="1" x14ac:dyDescent="0.25">
      <c r="A288" s="44" t="s">
        <v>1880</v>
      </c>
      <c r="B288" s="113" t="s">
        <v>1881</v>
      </c>
      <c r="C288" s="45" t="s">
        <v>3173</v>
      </c>
      <c r="D288" s="93" t="s">
        <v>3861</v>
      </c>
      <c r="E288" s="46">
        <v>45998</v>
      </c>
      <c r="F288" s="93"/>
      <c r="G288" s="93"/>
      <c r="H288" s="93"/>
    </row>
    <row r="289" spans="1:8" s="29" customFormat="1" ht="13.8" hidden="1" x14ac:dyDescent="0.25">
      <c r="A289" s="71" t="s">
        <v>6319</v>
      </c>
      <c r="B289" s="71" t="s">
        <v>6320</v>
      </c>
      <c r="C289" s="88" t="s">
        <v>6321</v>
      </c>
      <c r="D289" s="36" t="s">
        <v>1250</v>
      </c>
      <c r="E289" s="42">
        <v>46075</v>
      </c>
      <c r="F289" s="32"/>
      <c r="G289" s="32"/>
      <c r="H289" s="32"/>
    </row>
    <row r="290" spans="1:8" s="29" customFormat="1" ht="13.8" hidden="1" x14ac:dyDescent="0.3">
      <c r="A290" s="73" t="s">
        <v>6215</v>
      </c>
      <c r="B290" s="89" t="s">
        <v>1251</v>
      </c>
      <c r="C290" s="36" t="s">
        <v>6208</v>
      </c>
      <c r="D290" s="36" t="s">
        <v>1250</v>
      </c>
      <c r="E290" s="42">
        <v>45132</v>
      </c>
      <c r="F290" s="32"/>
      <c r="G290" s="32"/>
      <c r="H290" s="32"/>
    </row>
    <row r="291" spans="1:8" s="29" customFormat="1" ht="13.8" hidden="1" x14ac:dyDescent="0.3">
      <c r="A291" s="73" t="s">
        <v>6215</v>
      </c>
      <c r="B291" s="89" t="s">
        <v>6205</v>
      </c>
      <c r="C291" s="36" t="s">
        <v>6206</v>
      </c>
      <c r="D291" s="36" t="s">
        <v>1250</v>
      </c>
      <c r="E291" s="42">
        <v>45132</v>
      </c>
      <c r="F291" s="32"/>
      <c r="G291" s="32"/>
      <c r="H291" s="32"/>
    </row>
    <row r="292" spans="1:8" s="29" customFormat="1" ht="13.8" hidden="1" x14ac:dyDescent="0.3">
      <c r="A292" s="99" t="s">
        <v>6215</v>
      </c>
      <c r="B292" s="99" t="s">
        <v>6685</v>
      </c>
      <c r="C292" s="93" t="s">
        <v>6693</v>
      </c>
      <c r="D292" s="32" t="s">
        <v>1250</v>
      </c>
      <c r="E292" s="33">
        <v>45343</v>
      </c>
      <c r="F292" s="32"/>
      <c r="G292" s="32"/>
      <c r="H292" s="32" t="s">
        <v>1857</v>
      </c>
    </row>
    <row r="293" spans="1:8" s="29" customFormat="1" ht="13.8" hidden="1" x14ac:dyDescent="0.25">
      <c r="A293" s="44" t="s">
        <v>4091</v>
      </c>
      <c r="B293" s="44" t="s">
        <v>4092</v>
      </c>
      <c r="C293" s="45" t="s">
        <v>4093</v>
      </c>
      <c r="D293" s="45" t="s">
        <v>1537</v>
      </c>
      <c r="E293" s="46">
        <v>46173</v>
      </c>
      <c r="F293" s="93"/>
      <c r="G293" s="93"/>
      <c r="H293" s="93"/>
    </row>
    <row r="294" spans="1:8" s="29" customFormat="1" ht="13.8" hidden="1" x14ac:dyDescent="0.25">
      <c r="A294" s="98" t="s">
        <v>2958</v>
      </c>
      <c r="B294" s="92" t="s">
        <v>2755</v>
      </c>
      <c r="C294" s="93" t="s">
        <v>2924</v>
      </c>
      <c r="D294" s="93" t="s">
        <v>2923</v>
      </c>
      <c r="E294" s="94">
        <v>45169</v>
      </c>
      <c r="F294" s="93"/>
      <c r="G294" s="93"/>
      <c r="H294" s="93"/>
    </row>
    <row r="295" spans="1:8" s="29" customFormat="1" ht="13.8" hidden="1" x14ac:dyDescent="0.3">
      <c r="A295" s="57" t="s">
        <v>438</v>
      </c>
      <c r="B295" s="92" t="s">
        <v>3862</v>
      </c>
      <c r="C295" s="93" t="s">
        <v>3860</v>
      </c>
      <c r="D295" s="93" t="s">
        <v>3861</v>
      </c>
      <c r="E295" s="94">
        <v>46203</v>
      </c>
      <c r="F295" s="93"/>
      <c r="G295" s="93"/>
      <c r="H295" s="93"/>
    </row>
    <row r="296" spans="1:8" s="29" customFormat="1" ht="13.8" hidden="1" x14ac:dyDescent="0.25">
      <c r="A296" s="102" t="s">
        <v>438</v>
      </c>
      <c r="B296" s="92" t="s">
        <v>3506</v>
      </c>
      <c r="C296" s="93" t="s">
        <v>3505</v>
      </c>
      <c r="D296" s="93" t="s">
        <v>1250</v>
      </c>
      <c r="E296" s="94">
        <v>45429</v>
      </c>
      <c r="F296" s="93"/>
      <c r="G296" s="93" t="s">
        <v>1237</v>
      </c>
      <c r="H296" s="93" t="s">
        <v>1237</v>
      </c>
    </row>
    <row r="297" spans="1:8" s="29" customFormat="1" ht="13.8" hidden="1" x14ac:dyDescent="0.3">
      <c r="A297" s="57" t="s">
        <v>1034</v>
      </c>
      <c r="B297" s="57" t="s">
        <v>1339</v>
      </c>
      <c r="C297" s="62">
        <v>21027</v>
      </c>
      <c r="D297" s="93" t="s">
        <v>5007</v>
      </c>
      <c r="E297" s="60">
        <v>45777</v>
      </c>
      <c r="F297" s="93"/>
      <c r="G297" s="93"/>
      <c r="H297" s="93"/>
    </row>
    <row r="298" spans="1:8" s="29" customFormat="1" ht="13.8" hidden="1" x14ac:dyDescent="0.25">
      <c r="A298" s="102" t="s">
        <v>4</v>
      </c>
      <c r="B298" s="92" t="s">
        <v>3506</v>
      </c>
      <c r="C298" s="93" t="s">
        <v>3505</v>
      </c>
      <c r="D298" s="93" t="s">
        <v>1250</v>
      </c>
      <c r="E298" s="94">
        <v>45429</v>
      </c>
      <c r="F298" s="93"/>
      <c r="G298" s="93" t="s">
        <v>1237</v>
      </c>
      <c r="H298" s="93" t="s">
        <v>1237</v>
      </c>
    </row>
    <row r="299" spans="1:8" s="29" customFormat="1" ht="13.8" hidden="1" x14ac:dyDescent="0.25">
      <c r="A299" s="92" t="s">
        <v>3897</v>
      </c>
      <c r="B299" s="92" t="s">
        <v>1433</v>
      </c>
      <c r="C299" s="93" t="s">
        <v>3912</v>
      </c>
      <c r="D299" s="93" t="s">
        <v>1250</v>
      </c>
      <c r="E299" s="94">
        <v>45155</v>
      </c>
      <c r="F299" s="93"/>
      <c r="G299" s="93" t="s">
        <v>1237</v>
      </c>
      <c r="H299" s="44" t="s">
        <v>1384</v>
      </c>
    </row>
    <row r="300" spans="1:8" s="29" customFormat="1" ht="13.8" hidden="1" x14ac:dyDescent="0.25">
      <c r="A300" s="91" t="s">
        <v>2894</v>
      </c>
      <c r="B300" s="92" t="s">
        <v>1841</v>
      </c>
      <c r="C300" s="93" t="s">
        <v>2752</v>
      </c>
      <c r="D300" s="93" t="s">
        <v>2923</v>
      </c>
      <c r="E300" s="94">
        <v>45169</v>
      </c>
      <c r="F300" s="93"/>
      <c r="G300" s="93"/>
      <c r="H300" s="93"/>
    </row>
    <row r="301" spans="1:8" s="29" customFormat="1" ht="13.8" hidden="1" x14ac:dyDescent="0.25">
      <c r="A301" s="91" t="s">
        <v>2894</v>
      </c>
      <c r="B301" s="92" t="s">
        <v>2949</v>
      </c>
      <c r="C301" s="93" t="s">
        <v>2759</v>
      </c>
      <c r="D301" s="93" t="s">
        <v>2923</v>
      </c>
      <c r="E301" s="94">
        <v>45169</v>
      </c>
      <c r="F301" s="93"/>
      <c r="G301" s="93"/>
      <c r="H301" s="93"/>
    </row>
    <row r="302" spans="1:8" s="29" customFormat="1" ht="13.8" hidden="1" x14ac:dyDescent="0.25">
      <c r="A302" s="100" t="s">
        <v>3552</v>
      </c>
      <c r="B302" s="92" t="s">
        <v>3574</v>
      </c>
      <c r="C302" s="93" t="s">
        <v>3575</v>
      </c>
      <c r="D302" s="93" t="s">
        <v>1250</v>
      </c>
      <c r="E302" s="94">
        <v>45401</v>
      </c>
      <c r="F302" s="93"/>
      <c r="G302" s="93"/>
      <c r="H302" s="93"/>
    </row>
    <row r="303" spans="1:8" s="29" customFormat="1" ht="13.8" hidden="1" x14ac:dyDescent="0.25">
      <c r="A303" s="100" t="s">
        <v>3553</v>
      </c>
      <c r="B303" s="92" t="s">
        <v>3574</v>
      </c>
      <c r="C303" s="93" t="s">
        <v>3575</v>
      </c>
      <c r="D303" s="93" t="s">
        <v>1250</v>
      </c>
      <c r="E303" s="94">
        <v>45401</v>
      </c>
      <c r="F303" s="93"/>
      <c r="G303" s="93"/>
      <c r="H303" s="93"/>
    </row>
    <row r="304" spans="1:8" s="29" customFormat="1" ht="13.8" hidden="1" x14ac:dyDescent="0.25">
      <c r="A304" s="100" t="s">
        <v>6070</v>
      </c>
      <c r="B304" s="131" t="s">
        <v>2755</v>
      </c>
      <c r="C304" s="96" t="s">
        <v>6071</v>
      </c>
      <c r="D304" s="93" t="s">
        <v>1735</v>
      </c>
      <c r="E304" s="112">
        <v>45688</v>
      </c>
      <c r="F304" s="93"/>
      <c r="G304" s="93"/>
      <c r="H304" s="93"/>
    </row>
    <row r="305" spans="1:8" s="29" customFormat="1" ht="13.8" hidden="1" x14ac:dyDescent="0.3">
      <c r="A305" s="99" t="s">
        <v>3199</v>
      </c>
      <c r="B305" s="92" t="s">
        <v>3195</v>
      </c>
      <c r="C305" s="93" t="s">
        <v>3224</v>
      </c>
      <c r="D305" s="93" t="s">
        <v>1647</v>
      </c>
      <c r="E305" s="94">
        <v>45291</v>
      </c>
      <c r="F305" s="93"/>
      <c r="G305" s="93"/>
      <c r="H305" s="93"/>
    </row>
    <row r="306" spans="1:8" s="29" customFormat="1" ht="13.8" hidden="1" x14ac:dyDescent="0.25">
      <c r="A306" s="91" t="s">
        <v>2931</v>
      </c>
      <c r="B306" s="92" t="s">
        <v>2949</v>
      </c>
      <c r="C306" s="93" t="s">
        <v>2759</v>
      </c>
      <c r="D306" s="93" t="s">
        <v>2923</v>
      </c>
      <c r="E306" s="94">
        <v>45169</v>
      </c>
      <c r="F306" s="93"/>
      <c r="G306" s="93"/>
      <c r="H306" s="93"/>
    </row>
    <row r="307" spans="1:8" s="29" customFormat="1" ht="13.8" hidden="1" x14ac:dyDescent="0.3">
      <c r="A307" s="132" t="s">
        <v>3554</v>
      </c>
      <c r="B307" s="92" t="s">
        <v>3574</v>
      </c>
      <c r="C307" s="93" t="s">
        <v>3575</v>
      </c>
      <c r="D307" s="93" t="s">
        <v>1250</v>
      </c>
      <c r="E307" s="94">
        <v>45401</v>
      </c>
      <c r="F307" s="93"/>
      <c r="G307" s="93"/>
      <c r="H307" s="93"/>
    </row>
    <row r="308" spans="1:8" s="29" customFormat="1" ht="13.8" hidden="1" x14ac:dyDescent="0.25">
      <c r="A308" s="102" t="s">
        <v>1896</v>
      </c>
      <c r="B308" s="100" t="s">
        <v>1897</v>
      </c>
      <c r="C308" s="97" t="s">
        <v>6062</v>
      </c>
      <c r="D308" s="97" t="s">
        <v>1247</v>
      </c>
      <c r="E308" s="64">
        <v>45296</v>
      </c>
      <c r="F308" s="93"/>
      <c r="G308" s="93"/>
      <c r="H308" s="93"/>
    </row>
    <row r="309" spans="1:8" s="29" customFormat="1" ht="13.8" hidden="1" x14ac:dyDescent="0.25">
      <c r="A309" s="130" t="s">
        <v>3329</v>
      </c>
      <c r="B309" s="44" t="s">
        <v>3322</v>
      </c>
      <c r="C309" s="45" t="s">
        <v>3323</v>
      </c>
      <c r="D309" s="45" t="s">
        <v>1250</v>
      </c>
      <c r="E309" s="46">
        <v>45382</v>
      </c>
      <c r="F309" s="45"/>
      <c r="G309" s="45" t="s">
        <v>1237</v>
      </c>
      <c r="H309" s="45" t="s">
        <v>1237</v>
      </c>
    </row>
    <row r="310" spans="1:8" s="29" customFormat="1" ht="13.8" hidden="1" x14ac:dyDescent="0.3">
      <c r="A310" s="57" t="s">
        <v>1036</v>
      </c>
      <c r="B310" s="57" t="s">
        <v>2254</v>
      </c>
      <c r="C310" s="62">
        <v>21030</v>
      </c>
      <c r="D310" s="93" t="s">
        <v>5007</v>
      </c>
      <c r="E310" s="60">
        <v>45961</v>
      </c>
      <c r="F310" s="93"/>
      <c r="G310" s="93"/>
      <c r="H310" s="93"/>
    </row>
    <row r="311" spans="1:8" s="29" customFormat="1" ht="13.8" hidden="1" x14ac:dyDescent="0.25">
      <c r="A311" s="44" t="s">
        <v>1036</v>
      </c>
      <c r="B311" s="44" t="s">
        <v>1355</v>
      </c>
      <c r="C311" s="45" t="s">
        <v>1372</v>
      </c>
      <c r="D311" s="93" t="s">
        <v>5007</v>
      </c>
      <c r="E311" s="70" t="s">
        <v>1379</v>
      </c>
      <c r="F311" s="93"/>
      <c r="G311" s="93"/>
      <c r="H311" s="93"/>
    </row>
    <row r="312" spans="1:8" s="29" customFormat="1" ht="13.8" hidden="1" x14ac:dyDescent="0.3">
      <c r="A312" s="57" t="s">
        <v>1036</v>
      </c>
      <c r="B312" s="92" t="s">
        <v>3862</v>
      </c>
      <c r="C312" s="93" t="s">
        <v>3860</v>
      </c>
      <c r="D312" s="93" t="s">
        <v>3861</v>
      </c>
      <c r="E312" s="94">
        <v>46203</v>
      </c>
      <c r="F312" s="93"/>
      <c r="G312" s="93"/>
      <c r="H312" s="93"/>
    </row>
    <row r="313" spans="1:8" s="29" customFormat="1" ht="13.8" hidden="1" x14ac:dyDescent="0.3">
      <c r="A313" s="57" t="s">
        <v>3767</v>
      </c>
      <c r="B313" s="92" t="s">
        <v>3862</v>
      </c>
      <c r="C313" s="93" t="s">
        <v>3860</v>
      </c>
      <c r="D313" s="93" t="s">
        <v>3861</v>
      </c>
      <c r="E313" s="94">
        <v>46203</v>
      </c>
      <c r="F313" s="93"/>
      <c r="G313" s="93"/>
      <c r="H313" s="93"/>
    </row>
    <row r="314" spans="1:8" s="29" customFormat="1" ht="13.8" hidden="1" x14ac:dyDescent="0.25">
      <c r="A314" s="87" t="s">
        <v>4647</v>
      </c>
      <c r="B314" s="87" t="s">
        <v>4593</v>
      </c>
      <c r="C314" s="95" t="s">
        <v>4648</v>
      </c>
      <c r="D314" s="96" t="s">
        <v>409</v>
      </c>
      <c r="E314" s="65">
        <v>45291</v>
      </c>
      <c r="F314" s="96"/>
      <c r="G314" s="96"/>
      <c r="H314" s="96"/>
    </row>
    <row r="315" spans="1:8" s="29" customFormat="1" ht="13.8" hidden="1" x14ac:dyDescent="0.3">
      <c r="A315" s="99" t="s">
        <v>4065</v>
      </c>
      <c r="B315" s="92" t="s">
        <v>4067</v>
      </c>
      <c r="C315" s="93" t="s">
        <v>4068</v>
      </c>
      <c r="D315" s="93" t="s">
        <v>1250</v>
      </c>
      <c r="E315" s="94">
        <v>45190</v>
      </c>
      <c r="F315" s="93"/>
      <c r="G315" s="93"/>
      <c r="H315" s="93" t="s">
        <v>1237</v>
      </c>
    </row>
    <row r="316" spans="1:8" s="29" customFormat="1" ht="13.8" hidden="1" x14ac:dyDescent="0.25">
      <c r="A316" s="44" t="s">
        <v>4915</v>
      </c>
      <c r="B316" s="44" t="s">
        <v>4974</v>
      </c>
      <c r="C316" s="45" t="s">
        <v>4988</v>
      </c>
      <c r="D316" s="93" t="s">
        <v>5007</v>
      </c>
      <c r="E316" s="70" t="s">
        <v>1379</v>
      </c>
      <c r="F316" s="93"/>
      <c r="G316" s="93"/>
      <c r="H316" s="93"/>
    </row>
    <row r="317" spans="1:8" s="29" customFormat="1" ht="13.8" hidden="1" x14ac:dyDescent="0.25">
      <c r="A317" s="172" t="s">
        <v>680</v>
      </c>
      <c r="B317" s="173" t="s">
        <v>1868</v>
      </c>
      <c r="C317" s="36" t="s">
        <v>6245</v>
      </c>
      <c r="D317" s="36" t="s">
        <v>1250</v>
      </c>
      <c r="E317" s="42">
        <v>45063</v>
      </c>
      <c r="F317" s="32"/>
      <c r="G317" s="32"/>
      <c r="H317" s="32"/>
    </row>
    <row r="318" spans="1:8" s="29" customFormat="1" ht="13.8" hidden="1" x14ac:dyDescent="0.25">
      <c r="A318" s="87" t="s">
        <v>4649</v>
      </c>
      <c r="B318" s="87" t="s">
        <v>4618</v>
      </c>
      <c r="C318" s="95" t="s">
        <v>4650</v>
      </c>
      <c r="D318" s="96" t="s">
        <v>409</v>
      </c>
      <c r="E318" s="65">
        <v>45291</v>
      </c>
      <c r="F318" s="96"/>
      <c r="G318" s="96"/>
      <c r="H318" s="96"/>
    </row>
    <row r="319" spans="1:8" s="29" customFormat="1" ht="13.8" hidden="1" x14ac:dyDescent="0.3">
      <c r="A319" s="73" t="s">
        <v>3267</v>
      </c>
      <c r="B319" s="73" t="s">
        <v>6162</v>
      </c>
      <c r="C319" s="36" t="s">
        <v>6163</v>
      </c>
      <c r="D319" s="36" t="s">
        <v>1250</v>
      </c>
      <c r="E319" s="42">
        <v>45554</v>
      </c>
      <c r="F319" s="32"/>
      <c r="G319" s="32"/>
      <c r="H319" s="32"/>
    </row>
    <row r="320" spans="1:8" s="29" customFormat="1" ht="13.8" hidden="1" x14ac:dyDescent="0.25">
      <c r="A320" s="44" t="s">
        <v>1598</v>
      </c>
      <c r="B320" s="44" t="s">
        <v>1631</v>
      </c>
      <c r="C320" s="45" t="s">
        <v>1831</v>
      </c>
      <c r="D320" s="45" t="s">
        <v>1633</v>
      </c>
      <c r="E320" s="45" t="s">
        <v>2625</v>
      </c>
      <c r="F320" s="93"/>
      <c r="G320" s="93"/>
      <c r="H320" s="93"/>
    </row>
    <row r="321" spans="1:8" s="29" customFormat="1" ht="13.8" hidden="1" x14ac:dyDescent="0.25">
      <c r="A321" s="71" t="s">
        <v>6322</v>
      </c>
      <c r="B321" s="71" t="s">
        <v>6320</v>
      </c>
      <c r="C321" s="88" t="s">
        <v>6321</v>
      </c>
      <c r="D321" s="36" t="s">
        <v>1250</v>
      </c>
      <c r="E321" s="42">
        <v>46075</v>
      </c>
      <c r="F321" s="32"/>
      <c r="G321" s="32"/>
      <c r="H321" s="32"/>
    </row>
    <row r="322" spans="1:8" s="29" customFormat="1" ht="13.8" hidden="1" x14ac:dyDescent="0.25">
      <c r="A322" s="98" t="s">
        <v>2959</v>
      </c>
      <c r="B322" s="92" t="s">
        <v>2755</v>
      </c>
      <c r="C322" s="93" t="s">
        <v>2924</v>
      </c>
      <c r="D322" s="93" t="s">
        <v>2923</v>
      </c>
      <c r="E322" s="94">
        <v>45169</v>
      </c>
      <c r="F322" s="93"/>
      <c r="G322" s="93"/>
      <c r="H322" s="93"/>
    </row>
    <row r="323" spans="1:8" s="29" customFormat="1" ht="13.8" hidden="1" x14ac:dyDescent="0.25">
      <c r="A323" s="41" t="s">
        <v>6264</v>
      </c>
      <c r="B323" s="89" t="s">
        <v>6254</v>
      </c>
      <c r="C323" s="36" t="s">
        <v>6255</v>
      </c>
      <c r="D323" s="36" t="s">
        <v>1250</v>
      </c>
      <c r="E323" s="42">
        <v>45372</v>
      </c>
      <c r="F323" s="32"/>
      <c r="G323" s="32"/>
      <c r="H323" s="32"/>
    </row>
    <row r="324" spans="1:8" s="29" customFormat="1" ht="13.8" hidden="1" x14ac:dyDescent="0.25">
      <c r="A324" s="41" t="s">
        <v>6264</v>
      </c>
      <c r="B324" s="89" t="s">
        <v>6254</v>
      </c>
      <c r="C324" s="36" t="s">
        <v>6325</v>
      </c>
      <c r="D324" s="36" t="s">
        <v>1250</v>
      </c>
      <c r="E324" s="42">
        <v>45169</v>
      </c>
      <c r="F324" s="32"/>
      <c r="G324" s="32"/>
      <c r="H324" s="32"/>
    </row>
    <row r="325" spans="1:8" s="29" customFormat="1" ht="13.8" hidden="1" x14ac:dyDescent="0.3">
      <c r="A325" s="99" t="s">
        <v>2387</v>
      </c>
      <c r="B325" s="92" t="s">
        <v>3195</v>
      </c>
      <c r="C325" s="93" t="s">
        <v>3224</v>
      </c>
      <c r="D325" s="93" t="s">
        <v>1647</v>
      </c>
      <c r="E325" s="94">
        <v>45291</v>
      </c>
      <c r="F325" s="93"/>
      <c r="G325" s="93"/>
      <c r="H325" s="93"/>
    </row>
    <row r="326" spans="1:8" s="29" customFormat="1" ht="13.8" hidden="1" x14ac:dyDescent="0.25">
      <c r="A326" s="87" t="s">
        <v>4651</v>
      </c>
      <c r="B326" s="87" t="s">
        <v>4652</v>
      </c>
      <c r="C326" s="95" t="s">
        <v>4653</v>
      </c>
      <c r="D326" s="96" t="s">
        <v>409</v>
      </c>
      <c r="E326" s="65">
        <v>45504</v>
      </c>
      <c r="F326" s="96"/>
      <c r="G326" s="96"/>
      <c r="H326" s="96"/>
    </row>
    <row r="327" spans="1:8" s="29" customFormat="1" ht="13.8" hidden="1" x14ac:dyDescent="0.3">
      <c r="A327" s="57" t="s">
        <v>2355</v>
      </c>
      <c r="B327" s="57" t="s">
        <v>1339</v>
      </c>
      <c r="C327" s="62">
        <v>21027</v>
      </c>
      <c r="D327" s="93" t="s">
        <v>5007</v>
      </c>
      <c r="E327" s="60">
        <v>45777</v>
      </c>
      <c r="F327" s="93"/>
      <c r="G327" s="93"/>
      <c r="H327" s="93"/>
    </row>
    <row r="328" spans="1:8" s="29" customFormat="1" ht="13.8" hidden="1" x14ac:dyDescent="0.25">
      <c r="A328" s="87" t="s">
        <v>4654</v>
      </c>
      <c r="B328" s="87" t="s">
        <v>4655</v>
      </c>
      <c r="C328" s="95" t="s">
        <v>4656</v>
      </c>
      <c r="D328" s="96" t="s">
        <v>409</v>
      </c>
      <c r="E328" s="65">
        <v>45657</v>
      </c>
      <c r="F328" s="96"/>
      <c r="G328" s="96"/>
      <c r="H328" s="96"/>
    </row>
    <row r="329" spans="1:8" s="29" customFormat="1" ht="13.8" hidden="1" x14ac:dyDescent="0.25">
      <c r="A329" s="44" t="s">
        <v>2228</v>
      </c>
      <c r="B329" s="44" t="s">
        <v>2226</v>
      </c>
      <c r="C329" s="45" t="s">
        <v>1797</v>
      </c>
      <c r="D329" s="93" t="s">
        <v>2227</v>
      </c>
      <c r="E329" s="46">
        <v>45091</v>
      </c>
      <c r="F329" s="45"/>
      <c r="G329" s="93" t="s">
        <v>1384</v>
      </c>
      <c r="H329" s="93" t="s">
        <v>1237</v>
      </c>
    </row>
    <row r="330" spans="1:8" s="29" customFormat="1" ht="13.8" hidden="1" x14ac:dyDescent="0.25">
      <c r="A330" s="120" t="s">
        <v>2054</v>
      </c>
      <c r="B330" s="114" t="s">
        <v>2030</v>
      </c>
      <c r="C330" s="106" t="s">
        <v>7351</v>
      </c>
      <c r="D330" s="93" t="s">
        <v>1443</v>
      </c>
      <c r="E330" s="115">
        <v>46674</v>
      </c>
      <c r="F330" s="93"/>
      <c r="G330" s="93"/>
      <c r="H330" s="93"/>
    </row>
    <row r="331" spans="1:8" s="29" customFormat="1" ht="13.8" hidden="1" x14ac:dyDescent="0.25">
      <c r="A331" s="100" t="s">
        <v>202</v>
      </c>
      <c r="B331" s="87" t="s">
        <v>152</v>
      </c>
      <c r="C331" s="95" t="s">
        <v>346</v>
      </c>
      <c r="D331" s="96" t="s">
        <v>409</v>
      </c>
      <c r="E331" s="65">
        <v>45230</v>
      </c>
      <c r="F331" s="96"/>
      <c r="G331" s="96"/>
      <c r="H331" s="96"/>
    </row>
    <row r="332" spans="1:8" s="29" customFormat="1" ht="13.8" hidden="1" x14ac:dyDescent="0.3">
      <c r="A332" s="99" t="s">
        <v>6127</v>
      </c>
      <c r="B332" s="92" t="s">
        <v>6150</v>
      </c>
      <c r="C332" s="93" t="s">
        <v>6151</v>
      </c>
      <c r="D332" s="93" t="s">
        <v>1250</v>
      </c>
      <c r="E332" s="94">
        <v>46961</v>
      </c>
      <c r="F332" s="32"/>
      <c r="G332" s="32"/>
      <c r="H332" s="32"/>
    </row>
    <row r="333" spans="1:8" s="29" customFormat="1" ht="13.8" x14ac:dyDescent="0.25">
      <c r="A333" s="44" t="s">
        <v>2873</v>
      </c>
      <c r="B333" s="44" t="s">
        <v>2874</v>
      </c>
      <c r="C333" s="45" t="s">
        <v>1907</v>
      </c>
      <c r="D333" s="93" t="s">
        <v>1735</v>
      </c>
      <c r="E333" s="69">
        <v>44835</v>
      </c>
      <c r="F333" s="93"/>
      <c r="G333" s="93"/>
      <c r="H333" s="93"/>
    </row>
    <row r="334" spans="1:8" s="29" customFormat="1" ht="13.8" hidden="1" x14ac:dyDescent="0.3">
      <c r="A334" s="57" t="s">
        <v>4916</v>
      </c>
      <c r="B334" s="57" t="s">
        <v>1349</v>
      </c>
      <c r="C334" s="62">
        <v>2201</v>
      </c>
      <c r="D334" s="93" t="s">
        <v>5007</v>
      </c>
      <c r="E334" s="60">
        <v>45260</v>
      </c>
      <c r="F334" s="93"/>
      <c r="G334" s="93"/>
      <c r="H334" s="93"/>
    </row>
    <row r="335" spans="1:8" s="29" customFormat="1" ht="13.8" hidden="1" x14ac:dyDescent="0.3">
      <c r="A335" s="57" t="s">
        <v>1262</v>
      </c>
      <c r="B335" s="57" t="s">
        <v>1348</v>
      </c>
      <c r="C335" s="62">
        <v>2211</v>
      </c>
      <c r="D335" s="93" t="s">
        <v>5007</v>
      </c>
      <c r="E335" s="60">
        <v>45230</v>
      </c>
      <c r="F335" s="93"/>
      <c r="G335" s="93"/>
      <c r="H335" s="93"/>
    </row>
    <row r="336" spans="1:8" s="29" customFormat="1" ht="13.8" hidden="1" x14ac:dyDescent="0.3">
      <c r="A336" s="57" t="s">
        <v>4917</v>
      </c>
      <c r="B336" s="57" t="s">
        <v>1339</v>
      </c>
      <c r="C336" s="62">
        <v>21027</v>
      </c>
      <c r="D336" s="93" t="s">
        <v>5007</v>
      </c>
      <c r="E336" s="60">
        <v>45777</v>
      </c>
      <c r="F336" s="93"/>
      <c r="G336" s="93"/>
      <c r="H336" s="93"/>
    </row>
    <row r="337" spans="1:8" s="29" customFormat="1" ht="13.8" hidden="1" x14ac:dyDescent="0.25">
      <c r="A337" s="44" t="s">
        <v>1263</v>
      </c>
      <c r="B337" s="44" t="s">
        <v>1350</v>
      </c>
      <c r="C337" s="45" t="s">
        <v>4992</v>
      </c>
      <c r="D337" s="93" t="s">
        <v>5007</v>
      </c>
      <c r="E337" s="70" t="s">
        <v>1379</v>
      </c>
      <c r="F337" s="93"/>
      <c r="G337" s="93"/>
      <c r="H337" s="93"/>
    </row>
    <row r="338" spans="1:8" s="29" customFormat="1" ht="13.8" hidden="1" x14ac:dyDescent="0.3">
      <c r="A338" s="92" t="s">
        <v>2585</v>
      </c>
      <c r="B338" s="92" t="s">
        <v>1383</v>
      </c>
      <c r="C338" s="93" t="s">
        <v>2612</v>
      </c>
      <c r="D338" s="93" t="s">
        <v>1250</v>
      </c>
      <c r="E338" s="94">
        <v>45134</v>
      </c>
      <c r="F338" s="93" t="s">
        <v>1385</v>
      </c>
      <c r="G338" s="93"/>
      <c r="H338" s="93" t="s">
        <v>1384</v>
      </c>
    </row>
    <row r="339" spans="1:8" s="29" customFormat="1" ht="13.8" hidden="1" x14ac:dyDescent="0.25">
      <c r="A339" s="100" t="s">
        <v>3528</v>
      </c>
      <c r="B339" s="92" t="s">
        <v>3574</v>
      </c>
      <c r="C339" s="93" t="s">
        <v>3575</v>
      </c>
      <c r="D339" s="93" t="s">
        <v>1250</v>
      </c>
      <c r="E339" s="94">
        <v>45401</v>
      </c>
      <c r="F339" s="93"/>
      <c r="G339" s="93"/>
      <c r="H339" s="93"/>
    </row>
    <row r="340" spans="1:8" s="29" customFormat="1" ht="13.8" hidden="1" x14ac:dyDescent="0.3">
      <c r="A340" s="99" t="s">
        <v>3200</v>
      </c>
      <c r="B340" s="92" t="s">
        <v>3195</v>
      </c>
      <c r="C340" s="93" t="s">
        <v>3224</v>
      </c>
      <c r="D340" s="93" t="s">
        <v>1647</v>
      </c>
      <c r="E340" s="94">
        <v>45291</v>
      </c>
      <c r="F340" s="93"/>
      <c r="G340" s="93"/>
      <c r="H340" s="93"/>
    </row>
    <row r="341" spans="1:8" s="29" customFormat="1" ht="13.8" hidden="1" x14ac:dyDescent="0.25">
      <c r="A341" s="87" t="s">
        <v>3200</v>
      </c>
      <c r="B341" s="87" t="s">
        <v>4322</v>
      </c>
      <c r="C341" s="95" t="s">
        <v>4657</v>
      </c>
      <c r="D341" s="96" t="s">
        <v>409</v>
      </c>
      <c r="E341" s="65">
        <v>45535</v>
      </c>
      <c r="F341" s="96"/>
      <c r="G341" s="96"/>
      <c r="H341" s="96"/>
    </row>
    <row r="342" spans="1:8" s="29" customFormat="1" ht="13.8" hidden="1" x14ac:dyDescent="0.25">
      <c r="A342" s="87" t="s">
        <v>4658</v>
      </c>
      <c r="B342" s="87" t="s">
        <v>4602</v>
      </c>
      <c r="C342" s="95" t="s">
        <v>4659</v>
      </c>
      <c r="D342" s="96" t="s">
        <v>409</v>
      </c>
      <c r="E342" s="65">
        <v>45657</v>
      </c>
      <c r="F342" s="96"/>
      <c r="G342" s="96"/>
      <c r="H342" s="96"/>
    </row>
    <row r="343" spans="1:8" s="29" customFormat="1" ht="13.8" hidden="1" x14ac:dyDescent="0.25">
      <c r="A343" s="87" t="s">
        <v>4660</v>
      </c>
      <c r="B343" s="87" t="s">
        <v>4602</v>
      </c>
      <c r="C343" s="95" t="s">
        <v>4661</v>
      </c>
      <c r="D343" s="96" t="s">
        <v>409</v>
      </c>
      <c r="E343" s="65">
        <v>45657</v>
      </c>
      <c r="F343" s="96"/>
      <c r="G343" s="96"/>
      <c r="H343" s="96"/>
    </row>
    <row r="344" spans="1:8" s="29" customFormat="1" ht="13.8" hidden="1" x14ac:dyDescent="0.25">
      <c r="A344" s="44" t="s">
        <v>3280</v>
      </c>
      <c r="B344" s="44" t="s">
        <v>3281</v>
      </c>
      <c r="C344" s="45" t="s">
        <v>3282</v>
      </c>
      <c r="D344" s="45" t="s">
        <v>1901</v>
      </c>
      <c r="E344" s="46">
        <v>45626</v>
      </c>
      <c r="F344" s="45"/>
      <c r="G344" s="93"/>
      <c r="H344" s="93"/>
    </row>
    <row r="345" spans="1:8" s="29" customFormat="1" ht="13.8" hidden="1" x14ac:dyDescent="0.3">
      <c r="A345" s="73" t="s">
        <v>6155</v>
      </c>
      <c r="B345" s="73" t="s">
        <v>6152</v>
      </c>
      <c r="C345" s="36" t="s">
        <v>6153</v>
      </c>
      <c r="D345" s="36" t="s">
        <v>1250</v>
      </c>
      <c r="E345" s="42">
        <v>45504</v>
      </c>
      <c r="F345" s="32"/>
      <c r="G345" s="32"/>
      <c r="H345" s="32"/>
    </row>
    <row r="346" spans="1:8" s="29" customFormat="1" ht="13.8" hidden="1" x14ac:dyDescent="0.3">
      <c r="A346" s="73" t="s">
        <v>6216</v>
      </c>
      <c r="B346" s="89" t="s">
        <v>1251</v>
      </c>
      <c r="C346" s="36" t="s">
        <v>6208</v>
      </c>
      <c r="D346" s="36" t="s">
        <v>1250</v>
      </c>
      <c r="E346" s="42">
        <v>45132</v>
      </c>
      <c r="F346" s="32"/>
      <c r="G346" s="32"/>
      <c r="H346" s="32"/>
    </row>
    <row r="347" spans="1:8" s="29" customFormat="1" ht="13.8" hidden="1" x14ac:dyDescent="0.3">
      <c r="A347" s="99" t="s">
        <v>2779</v>
      </c>
      <c r="B347" s="92" t="s">
        <v>2780</v>
      </c>
      <c r="C347" s="93" t="s">
        <v>2781</v>
      </c>
      <c r="D347" s="93" t="s">
        <v>1250</v>
      </c>
      <c r="E347" s="94">
        <v>45504</v>
      </c>
      <c r="F347" s="93"/>
      <c r="G347" s="93"/>
      <c r="H347" s="93" t="s">
        <v>1857</v>
      </c>
    </row>
    <row r="348" spans="1:8" s="29" customFormat="1" ht="13.8" hidden="1" x14ac:dyDescent="0.3">
      <c r="A348" s="73" t="s">
        <v>6217</v>
      </c>
      <c r="B348" s="89" t="s">
        <v>6205</v>
      </c>
      <c r="C348" s="36" t="s">
        <v>6206</v>
      </c>
      <c r="D348" s="36" t="s">
        <v>1250</v>
      </c>
      <c r="E348" s="42">
        <v>45132</v>
      </c>
      <c r="F348" s="32"/>
      <c r="G348" s="32"/>
      <c r="H348" s="32"/>
    </row>
    <row r="349" spans="1:8" s="29" customFormat="1" ht="13.8" hidden="1" x14ac:dyDescent="0.3">
      <c r="A349" s="57" t="s">
        <v>1040</v>
      </c>
      <c r="B349" s="57" t="s">
        <v>1339</v>
      </c>
      <c r="C349" s="62">
        <v>21027</v>
      </c>
      <c r="D349" s="93" t="s">
        <v>5007</v>
      </c>
      <c r="E349" s="60">
        <v>45777</v>
      </c>
      <c r="F349" s="93"/>
      <c r="G349" s="93"/>
      <c r="H349" s="93"/>
    </row>
    <row r="350" spans="1:8" s="29" customFormat="1" ht="13.8" hidden="1" x14ac:dyDescent="0.3">
      <c r="A350" s="57" t="s">
        <v>521</v>
      </c>
      <c r="B350" s="57" t="s">
        <v>1339</v>
      </c>
      <c r="C350" s="62">
        <v>21027</v>
      </c>
      <c r="D350" s="93" t="s">
        <v>5007</v>
      </c>
      <c r="E350" s="60">
        <v>45777</v>
      </c>
      <c r="F350" s="93"/>
      <c r="G350" s="93"/>
      <c r="H350" s="93"/>
    </row>
    <row r="351" spans="1:8" s="29" customFormat="1" ht="13.8" hidden="1" x14ac:dyDescent="0.3">
      <c r="A351" s="57" t="s">
        <v>1042</v>
      </c>
      <c r="B351" s="57" t="s">
        <v>1339</v>
      </c>
      <c r="C351" s="62">
        <v>21027</v>
      </c>
      <c r="D351" s="93" t="s">
        <v>5007</v>
      </c>
      <c r="E351" s="60">
        <v>45777</v>
      </c>
      <c r="F351" s="93"/>
      <c r="G351" s="93"/>
      <c r="H351" s="93"/>
    </row>
    <row r="352" spans="1:8" s="29" customFormat="1" ht="13.8" hidden="1" x14ac:dyDescent="0.25">
      <c r="A352" s="91" t="s">
        <v>2932</v>
      </c>
      <c r="B352" s="92" t="s">
        <v>2949</v>
      </c>
      <c r="C352" s="93" t="s">
        <v>2759</v>
      </c>
      <c r="D352" s="93" t="s">
        <v>2923</v>
      </c>
      <c r="E352" s="94">
        <v>45169</v>
      </c>
      <c r="F352" s="93"/>
      <c r="G352" s="93"/>
      <c r="H352" s="93"/>
    </row>
    <row r="353" spans="1:8" s="29" customFormat="1" ht="13.8" hidden="1" x14ac:dyDescent="0.25">
      <c r="A353" s="98" t="s">
        <v>2960</v>
      </c>
      <c r="B353" s="92" t="s">
        <v>2755</v>
      </c>
      <c r="C353" s="93" t="s">
        <v>2924</v>
      </c>
      <c r="D353" s="93" t="s">
        <v>2923</v>
      </c>
      <c r="E353" s="94">
        <v>45169</v>
      </c>
      <c r="F353" s="93"/>
      <c r="G353" s="93"/>
      <c r="H353" s="93"/>
    </row>
    <row r="354" spans="1:8" s="29" customFormat="1" ht="13.8" hidden="1" x14ac:dyDescent="0.25">
      <c r="A354" s="44" t="s">
        <v>7255</v>
      </c>
      <c r="B354" s="44" t="s">
        <v>7256</v>
      </c>
      <c r="C354" s="45" t="s">
        <v>7257</v>
      </c>
      <c r="D354" s="45" t="s">
        <v>409</v>
      </c>
      <c r="E354" s="46">
        <v>45777</v>
      </c>
      <c r="F354" s="93"/>
      <c r="G354" s="93"/>
      <c r="H354" s="93"/>
    </row>
    <row r="355" spans="1:8" s="29" customFormat="1" ht="13.8" hidden="1" x14ac:dyDescent="0.25">
      <c r="A355" s="133" t="s">
        <v>4662</v>
      </c>
      <c r="B355" s="87" t="s">
        <v>4575</v>
      </c>
      <c r="C355" s="95" t="s">
        <v>4663</v>
      </c>
      <c r="D355" s="96" t="s">
        <v>409</v>
      </c>
      <c r="E355" s="65">
        <v>45138</v>
      </c>
      <c r="F355" s="96"/>
      <c r="G355" s="96"/>
      <c r="H355" s="96"/>
    </row>
    <row r="356" spans="1:8" s="29" customFormat="1" ht="13.8" hidden="1" x14ac:dyDescent="0.3">
      <c r="A356" s="73" t="s">
        <v>6218</v>
      </c>
      <c r="B356" s="89" t="s">
        <v>1251</v>
      </c>
      <c r="C356" s="36" t="s">
        <v>6208</v>
      </c>
      <c r="D356" s="36" t="s">
        <v>1250</v>
      </c>
      <c r="E356" s="42">
        <v>45132</v>
      </c>
      <c r="F356" s="32"/>
      <c r="G356" s="32"/>
      <c r="H356" s="32"/>
    </row>
    <row r="357" spans="1:8" s="29" customFormat="1" ht="13.8" hidden="1" x14ac:dyDescent="0.25">
      <c r="A357" s="87" t="s">
        <v>4664</v>
      </c>
      <c r="B357" s="87" t="s">
        <v>4618</v>
      </c>
      <c r="C357" s="95" t="s">
        <v>4665</v>
      </c>
      <c r="D357" s="96" t="s">
        <v>409</v>
      </c>
      <c r="E357" s="65">
        <v>45291</v>
      </c>
      <c r="F357" s="96"/>
      <c r="G357" s="96"/>
      <c r="H357" s="96"/>
    </row>
    <row r="358" spans="1:8" s="29" customFormat="1" ht="13.8" hidden="1" x14ac:dyDescent="0.25">
      <c r="A358" s="101" t="s">
        <v>3330</v>
      </c>
      <c r="B358" s="44" t="s">
        <v>3322</v>
      </c>
      <c r="C358" s="45" t="s">
        <v>3323</v>
      </c>
      <c r="D358" s="45" t="s">
        <v>1250</v>
      </c>
      <c r="E358" s="46">
        <v>45382</v>
      </c>
      <c r="F358" s="45"/>
      <c r="G358" s="45" t="s">
        <v>1237</v>
      </c>
      <c r="H358" s="45" t="s">
        <v>1237</v>
      </c>
    </row>
    <row r="359" spans="1:8" s="29" customFormat="1" ht="13.8" hidden="1" x14ac:dyDescent="0.25">
      <c r="A359" s="98" t="s">
        <v>2961</v>
      </c>
      <c r="B359" s="92" t="s">
        <v>2755</v>
      </c>
      <c r="C359" s="93" t="s">
        <v>2924</v>
      </c>
      <c r="D359" s="93" t="s">
        <v>2923</v>
      </c>
      <c r="E359" s="94">
        <v>45169</v>
      </c>
      <c r="F359" s="93"/>
      <c r="G359" s="93"/>
      <c r="H359" s="93"/>
    </row>
    <row r="360" spans="1:8" s="29" customFormat="1" ht="13.8" x14ac:dyDescent="0.25">
      <c r="A360" s="44" t="s">
        <v>2231</v>
      </c>
      <c r="B360" s="44" t="s">
        <v>2232</v>
      </c>
      <c r="C360" s="45" t="s">
        <v>2233</v>
      </c>
      <c r="D360" s="93" t="s">
        <v>1540</v>
      </c>
      <c r="E360" s="69">
        <v>44865</v>
      </c>
      <c r="F360" s="93"/>
      <c r="G360" s="93"/>
      <c r="H360" s="93" t="s">
        <v>1384</v>
      </c>
    </row>
    <row r="361" spans="1:8" s="29" customFormat="1" ht="13.8" hidden="1" x14ac:dyDescent="0.3">
      <c r="A361" s="117" t="s">
        <v>1984</v>
      </c>
      <c r="B361" s="117" t="s">
        <v>1985</v>
      </c>
      <c r="C361" s="106" t="s">
        <v>1986</v>
      </c>
      <c r="D361" s="93" t="s">
        <v>1443</v>
      </c>
      <c r="E361" s="109">
        <v>45259</v>
      </c>
      <c r="F361" s="93"/>
      <c r="G361" s="93"/>
      <c r="H361" s="93"/>
    </row>
    <row r="362" spans="1:8" s="29" customFormat="1" ht="13.8" hidden="1" x14ac:dyDescent="0.3">
      <c r="A362" s="108" t="s">
        <v>1984</v>
      </c>
      <c r="B362" s="117" t="s">
        <v>1985</v>
      </c>
      <c r="C362" s="106" t="s">
        <v>1986</v>
      </c>
      <c r="D362" s="93" t="s">
        <v>1443</v>
      </c>
      <c r="E362" s="109">
        <v>45259</v>
      </c>
      <c r="F362" s="93"/>
      <c r="G362" s="93"/>
      <c r="H362" s="93"/>
    </row>
    <row r="363" spans="1:8" s="29" customFormat="1" ht="13.8" hidden="1" x14ac:dyDescent="0.25">
      <c r="A363" s="44" t="s">
        <v>7305</v>
      </c>
      <c r="B363" s="44" t="s">
        <v>203</v>
      </c>
      <c r="C363" s="223" t="s">
        <v>7306</v>
      </c>
      <c r="D363" s="93" t="s">
        <v>409</v>
      </c>
      <c r="E363" s="46">
        <v>45169</v>
      </c>
      <c r="F363" s="45"/>
      <c r="G363" s="45"/>
      <c r="H363" s="93"/>
    </row>
    <row r="364" spans="1:8" s="29" customFormat="1" ht="13.8" hidden="1" x14ac:dyDescent="0.25">
      <c r="A364" s="87" t="s">
        <v>4666</v>
      </c>
      <c r="B364" s="87" t="s">
        <v>4667</v>
      </c>
      <c r="C364" s="95" t="s">
        <v>4668</v>
      </c>
      <c r="D364" s="96" t="s">
        <v>409</v>
      </c>
      <c r="E364" s="65">
        <v>45138</v>
      </c>
      <c r="F364" s="96"/>
      <c r="G364" s="96"/>
      <c r="H364" s="96"/>
    </row>
    <row r="365" spans="1:8" s="29" customFormat="1" ht="13.8" hidden="1" x14ac:dyDescent="0.25">
      <c r="A365" s="87" t="s">
        <v>5199</v>
      </c>
      <c r="B365" s="87" t="s">
        <v>204</v>
      </c>
      <c r="C365" s="95" t="s">
        <v>2335</v>
      </c>
      <c r="D365" s="96" t="s">
        <v>409</v>
      </c>
      <c r="E365" s="65">
        <v>45138</v>
      </c>
      <c r="F365" s="96"/>
      <c r="G365" s="96"/>
      <c r="H365" s="96"/>
    </row>
    <row r="366" spans="1:8" s="29" customFormat="1" ht="13.8" hidden="1" x14ac:dyDescent="0.25">
      <c r="A366" s="71" t="s">
        <v>6295</v>
      </c>
      <c r="B366" s="71" t="s">
        <v>6296</v>
      </c>
      <c r="C366" s="88" t="s">
        <v>6297</v>
      </c>
      <c r="D366" s="36" t="s">
        <v>1250</v>
      </c>
      <c r="E366" s="42">
        <v>46075</v>
      </c>
      <c r="F366" s="32"/>
      <c r="G366" s="32"/>
      <c r="H366" s="32"/>
    </row>
    <row r="367" spans="1:8" s="29" customFormat="1" ht="13.8" hidden="1" x14ac:dyDescent="0.25">
      <c r="A367" s="87" t="s">
        <v>4669</v>
      </c>
      <c r="B367" s="87" t="s">
        <v>4578</v>
      </c>
      <c r="C367" s="95" t="s">
        <v>4670</v>
      </c>
      <c r="D367" s="96" t="s">
        <v>409</v>
      </c>
      <c r="E367" s="65">
        <v>46022</v>
      </c>
      <c r="F367" s="96"/>
      <c r="G367" s="96"/>
      <c r="H367" s="96"/>
    </row>
    <row r="368" spans="1:8" s="29" customFormat="1" ht="13.8" hidden="1" x14ac:dyDescent="0.3">
      <c r="A368" s="92" t="s">
        <v>2849</v>
      </c>
      <c r="B368" s="92" t="s">
        <v>2230</v>
      </c>
      <c r="C368" s="93" t="s">
        <v>2338</v>
      </c>
      <c r="D368" s="93" t="s">
        <v>1816</v>
      </c>
      <c r="E368" s="94">
        <v>45352</v>
      </c>
      <c r="F368" s="93"/>
      <c r="G368" s="93" t="s">
        <v>1237</v>
      </c>
      <c r="H368" s="93" t="s">
        <v>1384</v>
      </c>
    </row>
    <row r="369" spans="1:8" s="29" customFormat="1" ht="13.8" hidden="1" x14ac:dyDescent="0.3">
      <c r="A369" s="57" t="s">
        <v>2849</v>
      </c>
      <c r="B369" s="92" t="s">
        <v>3862</v>
      </c>
      <c r="C369" s="93" t="s">
        <v>3860</v>
      </c>
      <c r="D369" s="93" t="s">
        <v>3861</v>
      </c>
      <c r="E369" s="94">
        <v>46203</v>
      </c>
      <c r="F369" s="93"/>
      <c r="G369" s="93"/>
      <c r="H369" s="93"/>
    </row>
    <row r="370" spans="1:8" s="29" customFormat="1" ht="13.8" hidden="1" x14ac:dyDescent="0.3">
      <c r="A370" s="99" t="s">
        <v>3201</v>
      </c>
      <c r="B370" s="92" t="s">
        <v>3195</v>
      </c>
      <c r="C370" s="93" t="s">
        <v>3224</v>
      </c>
      <c r="D370" s="93" t="s">
        <v>1647</v>
      </c>
      <c r="E370" s="94">
        <v>45291</v>
      </c>
      <c r="F370" s="93"/>
      <c r="G370" s="93"/>
      <c r="H370" s="93"/>
    </row>
    <row r="371" spans="1:8" s="29" customFormat="1" ht="13.8" hidden="1" x14ac:dyDescent="0.25">
      <c r="A371" s="76" t="s">
        <v>6041</v>
      </c>
      <c r="B371" s="76" t="s">
        <v>6042</v>
      </c>
      <c r="C371" s="97" t="s">
        <v>6043</v>
      </c>
      <c r="D371" s="104" t="s">
        <v>2582</v>
      </c>
      <c r="E371" s="64">
        <v>45107</v>
      </c>
      <c r="F371" s="93"/>
      <c r="G371" s="93"/>
      <c r="H371" s="93"/>
    </row>
    <row r="372" spans="1:8" s="29" customFormat="1" ht="13.8" hidden="1" x14ac:dyDescent="0.25">
      <c r="A372" s="41" t="s">
        <v>6265</v>
      </c>
      <c r="B372" s="89" t="s">
        <v>6254</v>
      </c>
      <c r="C372" s="36" t="s">
        <v>6255</v>
      </c>
      <c r="D372" s="36" t="s">
        <v>1250</v>
      </c>
      <c r="E372" s="42">
        <v>45372</v>
      </c>
      <c r="F372" s="32"/>
      <c r="G372" s="32"/>
      <c r="H372" s="32"/>
    </row>
    <row r="373" spans="1:8" s="29" customFormat="1" ht="13.8" hidden="1" x14ac:dyDescent="0.25">
      <c r="A373" s="41" t="s">
        <v>6265</v>
      </c>
      <c r="B373" s="89" t="s">
        <v>6254</v>
      </c>
      <c r="C373" s="36" t="s">
        <v>6325</v>
      </c>
      <c r="D373" s="36" t="s">
        <v>1250</v>
      </c>
      <c r="E373" s="42">
        <v>45169</v>
      </c>
      <c r="F373" s="32"/>
      <c r="G373" s="32"/>
      <c r="H373" s="32"/>
    </row>
    <row r="374" spans="1:8" s="29" customFormat="1" ht="13.8" hidden="1" x14ac:dyDescent="0.25">
      <c r="A374" s="114" t="s">
        <v>2055</v>
      </c>
      <c r="B374" s="114" t="s">
        <v>2033</v>
      </c>
      <c r="C374" s="106" t="s">
        <v>2034</v>
      </c>
      <c r="D374" s="93" t="s">
        <v>1443</v>
      </c>
      <c r="E374" s="115">
        <v>46326</v>
      </c>
      <c r="F374" s="93"/>
      <c r="G374" s="93"/>
      <c r="H374" s="93"/>
    </row>
    <row r="375" spans="1:8" s="29" customFormat="1" ht="13.8" hidden="1" x14ac:dyDescent="0.25">
      <c r="A375" s="114" t="s">
        <v>2056</v>
      </c>
      <c r="B375" s="117" t="s">
        <v>2031</v>
      </c>
      <c r="C375" s="106" t="s">
        <v>2032</v>
      </c>
      <c r="D375" s="93" t="s">
        <v>1443</v>
      </c>
      <c r="E375" s="115">
        <v>46326</v>
      </c>
      <c r="F375" s="93"/>
      <c r="G375" s="93"/>
      <c r="H375" s="93"/>
    </row>
    <row r="376" spans="1:8" s="29" customFormat="1" ht="13.8" hidden="1" x14ac:dyDescent="0.3">
      <c r="A376" s="171" t="s">
        <v>2365</v>
      </c>
      <c r="B376" s="31" t="s">
        <v>6164</v>
      </c>
      <c r="C376" s="32" t="s">
        <v>6165</v>
      </c>
      <c r="D376" s="33" t="s">
        <v>1250</v>
      </c>
      <c r="E376" s="33">
        <v>45246</v>
      </c>
      <c r="F376" s="32"/>
      <c r="G376" s="32"/>
      <c r="H376" s="32"/>
    </row>
    <row r="377" spans="1:8" s="29" customFormat="1" ht="13.8" hidden="1" x14ac:dyDescent="0.3">
      <c r="A377" s="99" t="s">
        <v>2365</v>
      </c>
      <c r="B377" s="99" t="s">
        <v>6685</v>
      </c>
      <c r="C377" s="93" t="s">
        <v>6693</v>
      </c>
      <c r="D377" s="32" t="s">
        <v>1250</v>
      </c>
      <c r="E377" s="33">
        <v>45343</v>
      </c>
      <c r="F377" s="32"/>
      <c r="G377" s="32"/>
      <c r="H377" s="32" t="s">
        <v>1857</v>
      </c>
    </row>
    <row r="378" spans="1:8" s="29" customFormat="1" ht="13.8" hidden="1" x14ac:dyDescent="0.25">
      <c r="A378" s="44" t="s">
        <v>1264</v>
      </c>
      <c r="B378" s="44" t="s">
        <v>1351</v>
      </c>
      <c r="C378" s="45" t="s">
        <v>1372</v>
      </c>
      <c r="D378" s="93" t="s">
        <v>5007</v>
      </c>
      <c r="E378" s="70" t="s">
        <v>1379</v>
      </c>
      <c r="F378" s="93"/>
      <c r="G378" s="93"/>
      <c r="H378" s="93"/>
    </row>
    <row r="379" spans="1:8" s="29" customFormat="1" ht="13.8" hidden="1" x14ac:dyDescent="0.3">
      <c r="A379" s="57" t="s">
        <v>3768</v>
      </c>
      <c r="B379" s="92" t="s">
        <v>3862</v>
      </c>
      <c r="C379" s="93" t="s">
        <v>3860</v>
      </c>
      <c r="D379" s="93" t="s">
        <v>3861</v>
      </c>
      <c r="E379" s="94">
        <v>46203</v>
      </c>
      <c r="F379" s="93"/>
      <c r="G379" s="93"/>
      <c r="H379" s="93"/>
    </row>
    <row r="380" spans="1:8" s="29" customFormat="1" ht="13.8" hidden="1" x14ac:dyDescent="0.3">
      <c r="A380" s="117" t="s">
        <v>2057</v>
      </c>
      <c r="B380" s="117" t="s">
        <v>2035</v>
      </c>
      <c r="C380" s="106" t="s">
        <v>3878</v>
      </c>
      <c r="D380" s="93" t="s">
        <v>1443</v>
      </c>
      <c r="E380" s="119">
        <v>46142</v>
      </c>
      <c r="F380" s="93"/>
      <c r="G380" s="93"/>
      <c r="H380" s="93"/>
    </row>
    <row r="381" spans="1:8" s="29" customFormat="1" ht="13.8" hidden="1" x14ac:dyDescent="0.25">
      <c r="A381" s="102" t="s">
        <v>1399</v>
      </c>
      <c r="B381" s="92" t="s">
        <v>3506</v>
      </c>
      <c r="C381" s="93" t="s">
        <v>3505</v>
      </c>
      <c r="D381" s="93" t="s">
        <v>1250</v>
      </c>
      <c r="E381" s="94">
        <v>45429</v>
      </c>
      <c r="F381" s="93"/>
      <c r="G381" s="93" t="s">
        <v>1237</v>
      </c>
      <c r="H381" s="93" t="s">
        <v>1237</v>
      </c>
    </row>
    <row r="382" spans="1:8" s="29" customFormat="1" ht="13.8" hidden="1" x14ac:dyDescent="0.25">
      <c r="A382" s="71" t="s">
        <v>6298</v>
      </c>
      <c r="B382" s="71" t="s">
        <v>6296</v>
      </c>
      <c r="C382" s="88" t="s">
        <v>6297</v>
      </c>
      <c r="D382" s="36" t="s">
        <v>1250</v>
      </c>
      <c r="E382" s="42">
        <v>46075</v>
      </c>
      <c r="F382" s="32"/>
      <c r="G382" s="32"/>
      <c r="H382" s="32"/>
    </row>
    <row r="383" spans="1:8" s="29" customFormat="1" ht="13.8" hidden="1" x14ac:dyDescent="0.25">
      <c r="A383" s="41" t="s">
        <v>6266</v>
      </c>
      <c r="B383" s="89" t="s">
        <v>6254</v>
      </c>
      <c r="C383" s="36" t="s">
        <v>6255</v>
      </c>
      <c r="D383" s="36" t="s">
        <v>1250</v>
      </c>
      <c r="E383" s="42">
        <v>45372</v>
      </c>
      <c r="F383" s="32"/>
      <c r="G383" s="32"/>
      <c r="H383" s="32"/>
    </row>
    <row r="384" spans="1:8" s="29" customFormat="1" ht="13.8" hidden="1" x14ac:dyDescent="0.25">
      <c r="A384" s="41" t="s">
        <v>6266</v>
      </c>
      <c r="B384" s="89" t="s">
        <v>6254</v>
      </c>
      <c r="C384" s="36" t="s">
        <v>6325</v>
      </c>
      <c r="D384" s="36" t="s">
        <v>1250</v>
      </c>
      <c r="E384" s="42">
        <v>45169</v>
      </c>
      <c r="F384" s="32"/>
      <c r="G384" s="32"/>
      <c r="H384" s="32"/>
    </row>
    <row r="385" spans="1:8" s="29" customFormat="1" ht="13.8" hidden="1" x14ac:dyDescent="0.25">
      <c r="A385" s="87" t="s">
        <v>206</v>
      </c>
      <c r="B385" s="87" t="s">
        <v>177</v>
      </c>
      <c r="C385" s="95" t="s">
        <v>4152</v>
      </c>
      <c r="D385" s="96" t="s">
        <v>409</v>
      </c>
      <c r="E385" s="65">
        <v>45291</v>
      </c>
      <c r="F385" s="96"/>
      <c r="G385" s="96"/>
      <c r="H385" s="96"/>
    </row>
    <row r="386" spans="1:8" s="29" customFormat="1" ht="13.8" hidden="1" x14ac:dyDescent="0.3">
      <c r="A386" s="57" t="s">
        <v>1265</v>
      </c>
      <c r="B386" s="58" t="s">
        <v>4104</v>
      </c>
      <c r="C386" s="59">
        <v>20022</v>
      </c>
      <c r="D386" s="93" t="s">
        <v>5007</v>
      </c>
      <c r="E386" s="60">
        <v>45535</v>
      </c>
      <c r="F386" s="93"/>
      <c r="G386" s="93"/>
      <c r="H386" s="93"/>
    </row>
    <row r="387" spans="1:8" s="29" customFormat="1" ht="13.8" hidden="1" x14ac:dyDescent="0.3">
      <c r="A387" s="57" t="s">
        <v>1265</v>
      </c>
      <c r="B387" s="57" t="s">
        <v>1339</v>
      </c>
      <c r="C387" s="62">
        <v>21027</v>
      </c>
      <c r="D387" s="93" t="s">
        <v>5007</v>
      </c>
      <c r="E387" s="60">
        <v>45777</v>
      </c>
      <c r="F387" s="93"/>
      <c r="G387" s="93"/>
      <c r="H387" s="93"/>
    </row>
    <row r="388" spans="1:8" s="29" customFormat="1" ht="13.8" hidden="1" x14ac:dyDescent="0.25">
      <c r="A388" s="98" t="s">
        <v>2962</v>
      </c>
      <c r="B388" s="92" t="s">
        <v>2755</v>
      </c>
      <c r="C388" s="93" t="s">
        <v>2924</v>
      </c>
      <c r="D388" s="93" t="s">
        <v>2923</v>
      </c>
      <c r="E388" s="94">
        <v>45169</v>
      </c>
      <c r="F388" s="93"/>
      <c r="G388" s="93"/>
      <c r="H388" s="93"/>
    </row>
    <row r="389" spans="1:8" s="29" customFormat="1" ht="13.8" hidden="1" x14ac:dyDescent="0.25">
      <c r="A389" s="87" t="s">
        <v>207</v>
      </c>
      <c r="B389" s="87" t="s">
        <v>190</v>
      </c>
      <c r="C389" s="95" t="s">
        <v>347</v>
      </c>
      <c r="D389" s="96" t="s">
        <v>409</v>
      </c>
      <c r="E389" s="65">
        <v>45230</v>
      </c>
      <c r="F389" s="96"/>
      <c r="G389" s="96"/>
      <c r="H389" s="96"/>
    </row>
    <row r="390" spans="1:8" s="29" customFormat="1" ht="13.8" hidden="1" x14ac:dyDescent="0.3">
      <c r="A390" s="57" t="s">
        <v>3769</v>
      </c>
      <c r="B390" s="92" t="s">
        <v>3862</v>
      </c>
      <c r="C390" s="93" t="s">
        <v>3860</v>
      </c>
      <c r="D390" s="93" t="s">
        <v>3861</v>
      </c>
      <c r="E390" s="94">
        <v>46203</v>
      </c>
      <c r="F390" s="93"/>
      <c r="G390" s="93"/>
      <c r="H390" s="93"/>
    </row>
    <row r="391" spans="1:8" s="29" customFormat="1" ht="13.8" x14ac:dyDescent="0.3">
      <c r="A391" s="99" t="s">
        <v>1768</v>
      </c>
      <c r="B391" s="92" t="s">
        <v>1766</v>
      </c>
      <c r="C391" s="93" t="s">
        <v>1767</v>
      </c>
      <c r="D391" s="93" t="s">
        <v>1735</v>
      </c>
      <c r="E391" s="107">
        <v>44773</v>
      </c>
      <c r="F391" s="93"/>
      <c r="G391" s="93"/>
      <c r="H391" s="93" t="s">
        <v>1237</v>
      </c>
    </row>
    <row r="392" spans="1:8" s="29" customFormat="1" ht="13.8" hidden="1" x14ac:dyDescent="0.3">
      <c r="A392" s="99" t="s">
        <v>3202</v>
      </c>
      <c r="B392" s="92" t="s">
        <v>3195</v>
      </c>
      <c r="C392" s="93" t="s">
        <v>3224</v>
      </c>
      <c r="D392" s="93" t="s">
        <v>1647</v>
      </c>
      <c r="E392" s="94">
        <v>45291</v>
      </c>
      <c r="F392" s="93"/>
      <c r="G392" s="93"/>
      <c r="H392" s="93"/>
    </row>
    <row r="393" spans="1:8" s="29" customFormat="1" ht="13.8" hidden="1" x14ac:dyDescent="0.25">
      <c r="A393" s="121" t="s">
        <v>1636</v>
      </c>
      <c r="B393" s="122" t="s">
        <v>1634</v>
      </c>
      <c r="C393" s="93">
        <v>1573</v>
      </c>
      <c r="D393" s="93" t="s">
        <v>3861</v>
      </c>
      <c r="E393" s="94">
        <v>45207</v>
      </c>
      <c r="F393" s="93"/>
      <c r="G393" s="93"/>
      <c r="H393" s="93"/>
    </row>
    <row r="394" spans="1:8" s="29" customFormat="1" ht="13.8" hidden="1" x14ac:dyDescent="0.25">
      <c r="A394" s="44" t="s">
        <v>2761</v>
      </c>
      <c r="B394" s="44" t="s">
        <v>1835</v>
      </c>
      <c r="C394" s="45" t="s">
        <v>2762</v>
      </c>
      <c r="D394" s="45" t="s">
        <v>2763</v>
      </c>
      <c r="E394" s="46">
        <v>45459</v>
      </c>
      <c r="F394" s="93"/>
      <c r="G394" s="93"/>
      <c r="H394" s="93"/>
    </row>
    <row r="395" spans="1:8" s="29" customFormat="1" ht="13.8" hidden="1" x14ac:dyDescent="0.3">
      <c r="A395" s="73" t="s">
        <v>6189</v>
      </c>
      <c r="B395" s="89" t="s">
        <v>6186</v>
      </c>
      <c r="C395" s="36" t="s">
        <v>6187</v>
      </c>
      <c r="D395" s="36" t="s">
        <v>1250</v>
      </c>
      <c r="E395" s="42">
        <v>45245</v>
      </c>
      <c r="F395" s="32"/>
      <c r="G395" s="32"/>
      <c r="H395" s="32"/>
    </row>
    <row r="396" spans="1:8" s="29" customFormat="1" ht="13.8" hidden="1" x14ac:dyDescent="0.25">
      <c r="A396" s="87" t="s">
        <v>4671</v>
      </c>
      <c r="B396" s="87" t="s">
        <v>176</v>
      </c>
      <c r="C396" s="95" t="s">
        <v>4201</v>
      </c>
      <c r="D396" s="96" t="s">
        <v>409</v>
      </c>
      <c r="E396" s="65">
        <v>45291</v>
      </c>
      <c r="F396" s="96"/>
      <c r="G396" s="96"/>
      <c r="H396" s="96"/>
    </row>
    <row r="397" spans="1:8" s="29" customFormat="1" ht="13.8" hidden="1" x14ac:dyDescent="0.25">
      <c r="A397" s="130" t="s">
        <v>6098</v>
      </c>
      <c r="B397" s="131" t="s">
        <v>6099</v>
      </c>
      <c r="C397" s="96" t="s">
        <v>3888</v>
      </c>
      <c r="D397" s="96" t="s">
        <v>1859</v>
      </c>
      <c r="E397" s="112">
        <v>45108</v>
      </c>
      <c r="F397" s="93"/>
      <c r="G397" s="93"/>
      <c r="H397" s="93"/>
    </row>
    <row r="398" spans="1:8" s="29" customFormat="1" ht="13.8" hidden="1" x14ac:dyDescent="0.25">
      <c r="A398" s="98" t="s">
        <v>2963</v>
      </c>
      <c r="B398" s="92" t="s">
        <v>2755</v>
      </c>
      <c r="C398" s="93" t="s">
        <v>2924</v>
      </c>
      <c r="D398" s="93" t="s">
        <v>2923</v>
      </c>
      <c r="E398" s="94">
        <v>45169</v>
      </c>
      <c r="F398" s="93"/>
      <c r="G398" s="93"/>
      <c r="H398" s="93"/>
    </row>
    <row r="399" spans="1:8" s="29" customFormat="1" ht="13.8" hidden="1" x14ac:dyDescent="0.25">
      <c r="A399" s="44" t="s">
        <v>1266</v>
      </c>
      <c r="B399" s="44" t="s">
        <v>1352</v>
      </c>
      <c r="C399" s="45" t="s">
        <v>1373</v>
      </c>
      <c r="D399" s="93" t="s">
        <v>5007</v>
      </c>
      <c r="E399" s="70" t="s">
        <v>1379</v>
      </c>
      <c r="F399" s="93"/>
      <c r="G399" s="93"/>
      <c r="H399" s="93"/>
    </row>
    <row r="400" spans="1:8" s="29" customFormat="1" ht="13.8" hidden="1" x14ac:dyDescent="0.25">
      <c r="A400" s="87" t="s">
        <v>4672</v>
      </c>
      <c r="B400" s="87" t="s">
        <v>4322</v>
      </c>
      <c r="C400" s="95" t="s">
        <v>4673</v>
      </c>
      <c r="D400" s="96" t="s">
        <v>409</v>
      </c>
      <c r="E400" s="65">
        <v>45535</v>
      </c>
      <c r="F400" s="96"/>
      <c r="G400" s="96"/>
      <c r="H400" s="96"/>
    </row>
    <row r="401" spans="1:8" s="29" customFormat="1" ht="13.8" hidden="1" x14ac:dyDescent="0.3">
      <c r="A401" s="117" t="s">
        <v>1988</v>
      </c>
      <c r="B401" s="117" t="s">
        <v>1989</v>
      </c>
      <c r="C401" s="106" t="s">
        <v>1990</v>
      </c>
      <c r="D401" s="93" t="s">
        <v>1443</v>
      </c>
      <c r="E401" s="109">
        <v>45169</v>
      </c>
      <c r="F401" s="93"/>
      <c r="G401" s="93"/>
      <c r="H401" s="93"/>
    </row>
    <row r="402" spans="1:8" s="29" customFormat="1" ht="13.8" hidden="1" x14ac:dyDescent="0.25">
      <c r="A402" s="114" t="s">
        <v>1988</v>
      </c>
      <c r="B402" s="114" t="s">
        <v>1989</v>
      </c>
      <c r="C402" s="106" t="s">
        <v>2036</v>
      </c>
      <c r="D402" s="93" t="s">
        <v>1443</v>
      </c>
      <c r="E402" s="115">
        <v>45169</v>
      </c>
      <c r="F402" s="93"/>
      <c r="G402" s="93"/>
      <c r="H402" s="93"/>
    </row>
    <row r="403" spans="1:8" s="29" customFormat="1" ht="13.8" hidden="1" x14ac:dyDescent="0.25">
      <c r="A403" s="87" t="s">
        <v>209</v>
      </c>
      <c r="B403" s="87" t="s">
        <v>4674</v>
      </c>
      <c r="C403" s="95" t="s">
        <v>4675</v>
      </c>
      <c r="D403" s="96" t="s">
        <v>409</v>
      </c>
      <c r="E403" s="65">
        <v>45138</v>
      </c>
      <c r="F403" s="96"/>
      <c r="G403" s="96"/>
      <c r="H403" s="96"/>
    </row>
    <row r="404" spans="1:8" s="29" customFormat="1" ht="13.8" hidden="1" x14ac:dyDescent="0.25">
      <c r="A404" s="87" t="s">
        <v>209</v>
      </c>
      <c r="B404" s="87" t="s">
        <v>210</v>
      </c>
      <c r="C404" s="95" t="s">
        <v>348</v>
      </c>
      <c r="D404" s="96" t="s">
        <v>409</v>
      </c>
      <c r="E404" s="65">
        <v>45260</v>
      </c>
      <c r="F404" s="96"/>
      <c r="G404" s="96"/>
      <c r="H404" s="96"/>
    </row>
    <row r="405" spans="1:8" s="29" customFormat="1" ht="13.8" x14ac:dyDescent="0.25">
      <c r="A405" s="44" t="s">
        <v>2852</v>
      </c>
      <c r="B405" s="44" t="s">
        <v>2853</v>
      </c>
      <c r="C405" s="45" t="s">
        <v>2701</v>
      </c>
      <c r="D405" s="45" t="s">
        <v>1788</v>
      </c>
      <c r="E405" s="69">
        <v>44651</v>
      </c>
      <c r="F405" s="93"/>
      <c r="G405" s="93"/>
      <c r="H405" s="93"/>
    </row>
    <row r="406" spans="1:8" s="29" customFormat="1" ht="13.8" hidden="1" x14ac:dyDescent="0.3">
      <c r="A406" s="117" t="s">
        <v>1991</v>
      </c>
      <c r="B406" s="117" t="s">
        <v>1992</v>
      </c>
      <c r="C406" s="106" t="s">
        <v>1993</v>
      </c>
      <c r="D406" s="93" t="s">
        <v>1443</v>
      </c>
      <c r="E406" s="109">
        <v>45322</v>
      </c>
      <c r="F406" s="93"/>
      <c r="G406" s="93"/>
      <c r="H406" s="93"/>
    </row>
    <row r="407" spans="1:8" s="29" customFormat="1" ht="13.8" hidden="1" x14ac:dyDescent="0.3">
      <c r="A407" s="117" t="s">
        <v>1994</v>
      </c>
      <c r="B407" s="117" t="s">
        <v>1629</v>
      </c>
      <c r="C407" s="106" t="s">
        <v>1995</v>
      </c>
      <c r="D407" s="93" t="s">
        <v>1443</v>
      </c>
      <c r="E407" s="109">
        <v>46053</v>
      </c>
      <c r="F407" s="93"/>
      <c r="G407" s="93"/>
      <c r="H407" s="93"/>
    </row>
    <row r="408" spans="1:8" s="29" customFormat="1" ht="13.8" hidden="1" x14ac:dyDescent="0.25">
      <c r="A408" s="44" t="s">
        <v>3310</v>
      </c>
      <c r="B408" s="44" t="s">
        <v>3308</v>
      </c>
      <c r="C408" s="45" t="s">
        <v>3309</v>
      </c>
      <c r="D408" s="45" t="s">
        <v>1250</v>
      </c>
      <c r="E408" s="46">
        <v>45382</v>
      </c>
      <c r="F408" s="45"/>
      <c r="G408" s="45" t="s">
        <v>1237</v>
      </c>
      <c r="H408" s="45" t="s">
        <v>1237</v>
      </c>
    </row>
    <row r="409" spans="1:8" s="29" customFormat="1" ht="13.8" hidden="1" x14ac:dyDescent="0.25">
      <c r="A409" s="127" t="s">
        <v>3310</v>
      </c>
      <c r="B409" s="44" t="s">
        <v>3322</v>
      </c>
      <c r="C409" s="45" t="s">
        <v>3323</v>
      </c>
      <c r="D409" s="45" t="s">
        <v>1250</v>
      </c>
      <c r="E409" s="46">
        <v>45382</v>
      </c>
      <c r="F409" s="45"/>
      <c r="G409" s="45" t="s">
        <v>1237</v>
      </c>
      <c r="H409" s="45" t="s">
        <v>1237</v>
      </c>
    </row>
    <row r="410" spans="1:8" s="29" customFormat="1" ht="13.8" hidden="1" x14ac:dyDescent="0.3">
      <c r="A410" s="57" t="s">
        <v>1047</v>
      </c>
      <c r="B410" s="92" t="s">
        <v>3862</v>
      </c>
      <c r="C410" s="93" t="s">
        <v>3860</v>
      </c>
      <c r="D410" s="93" t="s">
        <v>3861</v>
      </c>
      <c r="E410" s="94">
        <v>46203</v>
      </c>
      <c r="F410" s="93"/>
      <c r="G410" s="93"/>
      <c r="H410" s="93"/>
    </row>
    <row r="411" spans="1:8" s="29" customFormat="1" ht="13.8" hidden="1" x14ac:dyDescent="0.3">
      <c r="A411" s="57" t="s">
        <v>3770</v>
      </c>
      <c r="B411" s="92" t="s">
        <v>3862</v>
      </c>
      <c r="C411" s="93" t="s">
        <v>3860</v>
      </c>
      <c r="D411" s="93" t="s">
        <v>3861</v>
      </c>
      <c r="E411" s="94">
        <v>46203</v>
      </c>
      <c r="F411" s="93"/>
      <c r="G411" s="93"/>
      <c r="H411" s="93"/>
    </row>
    <row r="412" spans="1:8" s="29" customFormat="1" ht="13.8" hidden="1" x14ac:dyDescent="0.3">
      <c r="A412" s="99" t="s">
        <v>6128</v>
      </c>
      <c r="B412" s="92" t="s">
        <v>6150</v>
      </c>
      <c r="C412" s="93" t="s">
        <v>6151</v>
      </c>
      <c r="D412" s="93" t="s">
        <v>1250</v>
      </c>
      <c r="E412" s="94">
        <v>46961</v>
      </c>
      <c r="F412" s="32"/>
      <c r="G412" s="32"/>
      <c r="H412" s="32"/>
    </row>
    <row r="413" spans="1:8" s="29" customFormat="1" ht="13.8" hidden="1" x14ac:dyDescent="0.25">
      <c r="A413" s="92" t="s">
        <v>3898</v>
      </c>
      <c r="B413" s="92" t="s">
        <v>1433</v>
      </c>
      <c r="C413" s="93" t="s">
        <v>3912</v>
      </c>
      <c r="D413" s="93" t="s">
        <v>1250</v>
      </c>
      <c r="E413" s="94">
        <v>45155</v>
      </c>
      <c r="F413" s="93"/>
      <c r="G413" s="93" t="s">
        <v>1237</v>
      </c>
      <c r="H413" s="44" t="s">
        <v>1384</v>
      </c>
    </row>
    <row r="414" spans="1:8" s="29" customFormat="1" ht="13.8" hidden="1" x14ac:dyDescent="0.3">
      <c r="A414" s="99" t="s">
        <v>1241</v>
      </c>
      <c r="B414" s="92" t="s">
        <v>1243</v>
      </c>
      <c r="C414" s="93" t="s">
        <v>6701</v>
      </c>
      <c r="D414" s="93" t="s">
        <v>1247</v>
      </c>
      <c r="E414" s="112">
        <v>45957</v>
      </c>
      <c r="F414" s="93"/>
      <c r="G414" s="93"/>
      <c r="H414" s="93" t="s">
        <v>1237</v>
      </c>
    </row>
    <row r="415" spans="1:8" s="29" customFormat="1" ht="13.8" hidden="1" x14ac:dyDescent="0.25">
      <c r="A415" s="87" t="s">
        <v>1846</v>
      </c>
      <c r="B415" s="76" t="s">
        <v>1847</v>
      </c>
      <c r="C415" s="97" t="s">
        <v>2701</v>
      </c>
      <c r="D415" s="96" t="s">
        <v>1788</v>
      </c>
      <c r="E415" s="112">
        <v>45017</v>
      </c>
      <c r="F415" s="93"/>
      <c r="G415" s="93"/>
      <c r="H415" s="93"/>
    </row>
    <row r="416" spans="1:8" s="29" customFormat="1" ht="13.8" x14ac:dyDescent="0.25">
      <c r="A416" s="44" t="s">
        <v>2771</v>
      </c>
      <c r="B416" s="44" t="s">
        <v>1853</v>
      </c>
      <c r="C416" s="45" t="s">
        <v>1854</v>
      </c>
      <c r="D416" s="93" t="s">
        <v>1788</v>
      </c>
      <c r="E416" s="69">
        <v>44408</v>
      </c>
      <c r="F416" s="93"/>
      <c r="G416" s="93"/>
      <c r="H416" s="93"/>
    </row>
    <row r="417" spans="1:8" s="29" customFormat="1" ht="13.8" hidden="1" x14ac:dyDescent="0.3">
      <c r="A417" s="73" t="s">
        <v>1920</v>
      </c>
      <c r="B417" s="89" t="s">
        <v>6197</v>
      </c>
      <c r="C417" s="36" t="s">
        <v>6198</v>
      </c>
      <c r="D417" s="36" t="s">
        <v>1250</v>
      </c>
      <c r="E417" s="42">
        <v>45139</v>
      </c>
      <c r="F417" s="32"/>
      <c r="G417" s="32"/>
      <c r="H417" s="32"/>
    </row>
    <row r="418" spans="1:8" s="29" customFormat="1" ht="13.8" hidden="1" x14ac:dyDescent="0.3">
      <c r="A418" s="73" t="s">
        <v>1920</v>
      </c>
      <c r="B418" s="89" t="s">
        <v>6315</v>
      </c>
      <c r="C418" s="36" t="s">
        <v>6316</v>
      </c>
      <c r="D418" s="36" t="s">
        <v>1250</v>
      </c>
      <c r="E418" s="42">
        <v>45139</v>
      </c>
      <c r="F418" s="32"/>
      <c r="G418" s="32"/>
      <c r="H418" s="32"/>
    </row>
    <row r="419" spans="1:8" s="29" customFormat="1" ht="13.8" hidden="1" x14ac:dyDescent="0.25">
      <c r="A419" s="91" t="s">
        <v>2895</v>
      </c>
      <c r="B419" s="92" t="s">
        <v>1841</v>
      </c>
      <c r="C419" s="93" t="s">
        <v>2752</v>
      </c>
      <c r="D419" s="93" t="s">
        <v>2923</v>
      </c>
      <c r="E419" s="94">
        <v>45169</v>
      </c>
      <c r="F419" s="93"/>
      <c r="G419" s="93"/>
      <c r="H419" s="93"/>
    </row>
    <row r="420" spans="1:8" s="29" customFormat="1" ht="13.8" hidden="1" x14ac:dyDescent="0.25">
      <c r="A420" s="91" t="s">
        <v>2895</v>
      </c>
      <c r="B420" s="92" t="s">
        <v>2949</v>
      </c>
      <c r="C420" s="93" t="s">
        <v>2759</v>
      </c>
      <c r="D420" s="93" t="s">
        <v>2923</v>
      </c>
      <c r="E420" s="94">
        <v>45169</v>
      </c>
      <c r="F420" s="93"/>
      <c r="G420" s="93"/>
      <c r="H420" s="93"/>
    </row>
    <row r="421" spans="1:8" s="29" customFormat="1" ht="13.8" hidden="1" x14ac:dyDescent="0.3">
      <c r="A421" s="57" t="s">
        <v>1740</v>
      </c>
      <c r="B421" s="92" t="s">
        <v>3862</v>
      </c>
      <c r="C421" s="93" t="s">
        <v>3860</v>
      </c>
      <c r="D421" s="93" t="s">
        <v>3861</v>
      </c>
      <c r="E421" s="94">
        <v>46203</v>
      </c>
      <c r="F421" s="93"/>
      <c r="G421" s="93"/>
      <c r="H421" s="93"/>
    </row>
    <row r="422" spans="1:8" s="29" customFormat="1" ht="13.8" hidden="1" x14ac:dyDescent="0.25">
      <c r="A422" s="41" t="s">
        <v>6305</v>
      </c>
      <c r="B422" s="41" t="s">
        <v>6302</v>
      </c>
      <c r="C422" s="88" t="s">
        <v>6303</v>
      </c>
      <c r="D422" s="36" t="s">
        <v>1250</v>
      </c>
      <c r="E422" s="43">
        <v>45610</v>
      </c>
      <c r="F422" s="32"/>
      <c r="G422" s="32"/>
      <c r="H422" s="32"/>
    </row>
    <row r="423" spans="1:8" s="29" customFormat="1" ht="13.8" hidden="1" x14ac:dyDescent="0.25">
      <c r="A423" s="44" t="s">
        <v>4095</v>
      </c>
      <c r="B423" s="44" t="s">
        <v>1433</v>
      </c>
      <c r="C423" s="45" t="s">
        <v>6787</v>
      </c>
      <c r="D423" s="93" t="s">
        <v>2279</v>
      </c>
      <c r="E423" s="64">
        <v>46053</v>
      </c>
      <c r="F423" s="93"/>
      <c r="G423" s="93"/>
      <c r="H423" s="93"/>
    </row>
    <row r="424" spans="1:8" s="29" customFormat="1" ht="13.8" hidden="1" x14ac:dyDescent="0.25">
      <c r="A424" s="87" t="s">
        <v>211</v>
      </c>
      <c r="B424" s="87" t="s">
        <v>4578</v>
      </c>
      <c r="C424" s="95" t="s">
        <v>4676</v>
      </c>
      <c r="D424" s="96" t="s">
        <v>409</v>
      </c>
      <c r="E424" s="65">
        <v>45657</v>
      </c>
      <c r="F424" s="96"/>
      <c r="G424" s="96"/>
      <c r="H424" s="96"/>
    </row>
    <row r="425" spans="1:8" s="29" customFormat="1" ht="13.8" hidden="1" x14ac:dyDescent="0.25">
      <c r="A425" s="100" t="s">
        <v>3544</v>
      </c>
      <c r="B425" s="92" t="s">
        <v>3574</v>
      </c>
      <c r="C425" s="93" t="s">
        <v>3575</v>
      </c>
      <c r="D425" s="93" t="s">
        <v>1250</v>
      </c>
      <c r="E425" s="94">
        <v>45401</v>
      </c>
      <c r="F425" s="93"/>
      <c r="G425" s="93"/>
      <c r="H425" s="93"/>
    </row>
    <row r="426" spans="1:8" s="29" customFormat="1" ht="13.8" hidden="1" x14ac:dyDescent="0.25">
      <c r="A426" s="44" t="s">
        <v>7293</v>
      </c>
      <c r="B426" s="44" t="s">
        <v>7294</v>
      </c>
      <c r="C426" s="225" t="s">
        <v>7295</v>
      </c>
      <c r="D426" s="93" t="s">
        <v>409</v>
      </c>
      <c r="E426" s="46">
        <v>45777</v>
      </c>
      <c r="F426" s="45"/>
      <c r="G426" s="45"/>
      <c r="H426" s="93"/>
    </row>
    <row r="427" spans="1:8" s="29" customFormat="1" ht="13.8" hidden="1" x14ac:dyDescent="0.25">
      <c r="A427" s="87" t="s">
        <v>4677</v>
      </c>
      <c r="B427" s="87" t="s">
        <v>4322</v>
      </c>
      <c r="C427" s="95" t="s">
        <v>4678</v>
      </c>
      <c r="D427" s="96" t="s">
        <v>409</v>
      </c>
      <c r="E427" s="65">
        <v>45535</v>
      </c>
      <c r="F427" s="96"/>
      <c r="G427" s="96"/>
      <c r="H427" s="96"/>
    </row>
    <row r="428" spans="1:8" s="29" customFormat="1" ht="13.8" hidden="1" x14ac:dyDescent="0.25">
      <c r="A428" s="101" t="s">
        <v>3331</v>
      </c>
      <c r="B428" s="44" t="s">
        <v>3322</v>
      </c>
      <c r="C428" s="45" t="s">
        <v>3323</v>
      </c>
      <c r="D428" s="45" t="s">
        <v>1250</v>
      </c>
      <c r="E428" s="46">
        <v>45382</v>
      </c>
      <c r="F428" s="45"/>
      <c r="G428" s="45" t="s">
        <v>1237</v>
      </c>
      <c r="H428" s="45" t="s">
        <v>1237</v>
      </c>
    </row>
    <row r="429" spans="1:8" s="29" customFormat="1" ht="13.8" hidden="1" x14ac:dyDescent="0.25">
      <c r="A429" s="44" t="s">
        <v>3311</v>
      </c>
      <c r="B429" s="44" t="s">
        <v>3308</v>
      </c>
      <c r="C429" s="45" t="s">
        <v>3309</v>
      </c>
      <c r="D429" s="45" t="s">
        <v>1250</v>
      </c>
      <c r="E429" s="46">
        <v>45382</v>
      </c>
      <c r="F429" s="45"/>
      <c r="G429" s="45" t="s">
        <v>1237</v>
      </c>
      <c r="H429" s="45" t="s">
        <v>1237</v>
      </c>
    </row>
    <row r="430" spans="1:8" s="29" customFormat="1" ht="13.8" hidden="1" x14ac:dyDescent="0.25">
      <c r="A430" s="127" t="s">
        <v>3311</v>
      </c>
      <c r="B430" s="44" t="s">
        <v>3322</v>
      </c>
      <c r="C430" s="45" t="s">
        <v>3323</v>
      </c>
      <c r="D430" s="45" t="s">
        <v>1250</v>
      </c>
      <c r="E430" s="46">
        <v>45382</v>
      </c>
      <c r="F430" s="45"/>
      <c r="G430" s="45" t="s">
        <v>1237</v>
      </c>
      <c r="H430" s="45" t="s">
        <v>1237</v>
      </c>
    </row>
    <row r="431" spans="1:8" s="29" customFormat="1" ht="13.8" hidden="1" x14ac:dyDescent="0.3">
      <c r="A431" s="73" t="s">
        <v>6199</v>
      </c>
      <c r="B431" s="89" t="s">
        <v>6197</v>
      </c>
      <c r="C431" s="36" t="s">
        <v>6198</v>
      </c>
      <c r="D431" s="36" t="s">
        <v>1250</v>
      </c>
      <c r="E431" s="42">
        <v>45139</v>
      </c>
      <c r="F431" s="32"/>
      <c r="G431" s="32"/>
      <c r="H431" s="32"/>
    </row>
    <row r="432" spans="1:8" s="29" customFormat="1" ht="13.8" hidden="1" x14ac:dyDescent="0.3">
      <c r="A432" s="57" t="s">
        <v>1049</v>
      </c>
      <c r="B432" s="92" t="s">
        <v>3862</v>
      </c>
      <c r="C432" s="93" t="s">
        <v>3860</v>
      </c>
      <c r="D432" s="93" t="s">
        <v>3861</v>
      </c>
      <c r="E432" s="94">
        <v>46203</v>
      </c>
      <c r="F432" s="93"/>
      <c r="G432" s="93"/>
      <c r="H432" s="93"/>
    </row>
    <row r="433" spans="1:8" s="29" customFormat="1" ht="13.8" hidden="1" x14ac:dyDescent="0.3">
      <c r="A433" s="57" t="s">
        <v>3771</v>
      </c>
      <c r="B433" s="92" t="s">
        <v>3862</v>
      </c>
      <c r="C433" s="93" t="s">
        <v>3860</v>
      </c>
      <c r="D433" s="93" t="s">
        <v>3861</v>
      </c>
      <c r="E433" s="94">
        <v>46203</v>
      </c>
      <c r="F433" s="93"/>
      <c r="G433" s="93"/>
      <c r="H433" s="93"/>
    </row>
    <row r="434" spans="1:8" s="29" customFormat="1" ht="13.8" hidden="1" x14ac:dyDescent="0.3">
      <c r="A434" s="57" t="s">
        <v>1267</v>
      </c>
      <c r="B434" s="57" t="s">
        <v>1339</v>
      </c>
      <c r="C434" s="62">
        <v>21027</v>
      </c>
      <c r="D434" s="93" t="s">
        <v>5007</v>
      </c>
      <c r="E434" s="60">
        <v>45777</v>
      </c>
      <c r="F434" s="93"/>
      <c r="G434" s="93"/>
      <c r="H434" s="93"/>
    </row>
    <row r="435" spans="1:8" s="29" customFormat="1" ht="13.8" hidden="1" x14ac:dyDescent="0.25">
      <c r="A435" s="91" t="s">
        <v>2933</v>
      </c>
      <c r="B435" s="92" t="s">
        <v>2949</v>
      </c>
      <c r="C435" s="93" t="s">
        <v>2759</v>
      </c>
      <c r="D435" s="93" t="s">
        <v>2923</v>
      </c>
      <c r="E435" s="94">
        <v>45169</v>
      </c>
      <c r="F435" s="93"/>
      <c r="G435" s="93"/>
      <c r="H435" s="93"/>
    </row>
    <row r="436" spans="1:8" s="29" customFormat="1" ht="13.8" hidden="1" x14ac:dyDescent="0.3">
      <c r="A436" s="57" t="s">
        <v>1268</v>
      </c>
      <c r="B436" s="57" t="s">
        <v>1339</v>
      </c>
      <c r="C436" s="62">
        <v>21027</v>
      </c>
      <c r="D436" s="93" t="s">
        <v>5007</v>
      </c>
      <c r="E436" s="60">
        <v>45777</v>
      </c>
      <c r="F436" s="93"/>
      <c r="G436" s="93"/>
      <c r="H436" s="93"/>
    </row>
    <row r="437" spans="1:8" s="29" customFormat="1" ht="13.8" hidden="1" x14ac:dyDescent="0.25">
      <c r="A437" s="100" t="s">
        <v>3529</v>
      </c>
      <c r="B437" s="92" t="s">
        <v>3574</v>
      </c>
      <c r="C437" s="93" t="s">
        <v>3575</v>
      </c>
      <c r="D437" s="93" t="s">
        <v>1250</v>
      </c>
      <c r="E437" s="94">
        <v>45401</v>
      </c>
      <c r="F437" s="93"/>
      <c r="G437" s="93"/>
      <c r="H437" s="93"/>
    </row>
    <row r="438" spans="1:8" s="29" customFormat="1" ht="13.8" hidden="1" x14ac:dyDescent="0.3">
      <c r="A438" s="57" t="s">
        <v>1269</v>
      </c>
      <c r="B438" s="57" t="s">
        <v>1339</v>
      </c>
      <c r="C438" s="62">
        <v>21027</v>
      </c>
      <c r="D438" s="93" t="s">
        <v>5007</v>
      </c>
      <c r="E438" s="60">
        <v>45777</v>
      </c>
      <c r="F438" s="93"/>
      <c r="G438" s="93"/>
      <c r="H438" s="93"/>
    </row>
    <row r="439" spans="1:8" s="29" customFormat="1" ht="13.8" hidden="1" x14ac:dyDescent="0.25">
      <c r="A439" s="92" t="s">
        <v>1269</v>
      </c>
      <c r="B439" s="92" t="s">
        <v>1433</v>
      </c>
      <c r="C439" s="93" t="s">
        <v>3912</v>
      </c>
      <c r="D439" s="93" t="s">
        <v>1250</v>
      </c>
      <c r="E439" s="94">
        <v>45155</v>
      </c>
      <c r="F439" s="93"/>
      <c r="G439" s="93" t="s">
        <v>1237</v>
      </c>
      <c r="H439" s="44" t="s">
        <v>1384</v>
      </c>
    </row>
    <row r="440" spans="1:8" s="29" customFormat="1" ht="13.8" hidden="1" x14ac:dyDescent="0.25">
      <c r="A440" s="108" t="s">
        <v>1996</v>
      </c>
      <c r="B440" s="114" t="s">
        <v>1997</v>
      </c>
      <c r="C440" s="106" t="s">
        <v>1998</v>
      </c>
      <c r="D440" s="93" t="s">
        <v>1443</v>
      </c>
      <c r="E440" s="109">
        <v>45138</v>
      </c>
      <c r="F440" s="93"/>
      <c r="G440" s="93"/>
      <c r="H440" s="93"/>
    </row>
    <row r="441" spans="1:8" s="29" customFormat="1" ht="13.8" hidden="1" x14ac:dyDescent="0.25">
      <c r="A441" s="44" t="s">
        <v>4918</v>
      </c>
      <c r="B441" s="44" t="s">
        <v>1353</v>
      </c>
      <c r="C441" s="45" t="s">
        <v>4993</v>
      </c>
      <c r="D441" s="93" t="s">
        <v>5007</v>
      </c>
      <c r="E441" s="70" t="s">
        <v>1379</v>
      </c>
      <c r="F441" s="93"/>
      <c r="G441" s="93"/>
      <c r="H441" s="93"/>
    </row>
    <row r="442" spans="1:8" s="29" customFormat="1" ht="13.8" hidden="1" x14ac:dyDescent="0.3">
      <c r="A442" s="99" t="s">
        <v>1449</v>
      </c>
      <c r="B442" s="92" t="s">
        <v>1450</v>
      </c>
      <c r="C442" s="93" t="s">
        <v>1451</v>
      </c>
      <c r="D442" s="93" t="s">
        <v>1250</v>
      </c>
      <c r="E442" s="94">
        <v>45588</v>
      </c>
      <c r="F442" s="93"/>
      <c r="G442" s="93"/>
      <c r="H442" s="93" t="s">
        <v>1384</v>
      </c>
    </row>
    <row r="443" spans="1:8" s="29" customFormat="1" ht="13.8" hidden="1" x14ac:dyDescent="0.25">
      <c r="A443" s="98" t="s">
        <v>1678</v>
      </c>
      <c r="B443" s="92" t="s">
        <v>2755</v>
      </c>
      <c r="C443" s="93" t="s">
        <v>2924</v>
      </c>
      <c r="D443" s="93" t="s">
        <v>2923</v>
      </c>
      <c r="E443" s="94">
        <v>45169</v>
      </c>
      <c r="F443" s="93"/>
      <c r="G443" s="93"/>
      <c r="H443" s="93"/>
    </row>
    <row r="444" spans="1:8" s="29" customFormat="1" ht="13.8" hidden="1" x14ac:dyDescent="0.3">
      <c r="A444" s="57" t="s">
        <v>1270</v>
      </c>
      <c r="B444" s="58" t="s">
        <v>4104</v>
      </c>
      <c r="C444" s="59">
        <v>20022</v>
      </c>
      <c r="D444" s="93" t="s">
        <v>5007</v>
      </c>
      <c r="E444" s="60">
        <v>45535</v>
      </c>
      <c r="F444" s="93"/>
      <c r="G444" s="93"/>
      <c r="H444" s="93"/>
    </row>
    <row r="445" spans="1:8" s="29" customFormat="1" ht="13.8" hidden="1" x14ac:dyDescent="0.25">
      <c r="A445" s="44" t="s">
        <v>1555</v>
      </c>
      <c r="B445" s="44" t="s">
        <v>4970</v>
      </c>
      <c r="C445" s="45" t="s">
        <v>4981</v>
      </c>
      <c r="D445" s="93" t="s">
        <v>5007</v>
      </c>
      <c r="E445" s="70" t="s">
        <v>1379</v>
      </c>
      <c r="F445" s="93"/>
      <c r="G445" s="93"/>
      <c r="H445" s="93"/>
    </row>
    <row r="446" spans="1:8" s="29" customFormat="1" ht="13.8" hidden="1" x14ac:dyDescent="0.25">
      <c r="A446" s="91" t="s">
        <v>2896</v>
      </c>
      <c r="B446" s="92" t="s">
        <v>1841</v>
      </c>
      <c r="C446" s="93" t="s">
        <v>2752</v>
      </c>
      <c r="D446" s="93" t="s">
        <v>2923</v>
      </c>
      <c r="E446" s="94">
        <v>45169</v>
      </c>
      <c r="F446" s="93"/>
      <c r="G446" s="93"/>
      <c r="H446" s="93"/>
    </row>
    <row r="447" spans="1:8" s="29" customFormat="1" ht="13.8" hidden="1" x14ac:dyDescent="0.25">
      <c r="A447" s="44" t="s">
        <v>2584</v>
      </c>
      <c r="B447" s="44" t="s">
        <v>1216</v>
      </c>
      <c r="C447" s="45" t="s">
        <v>2854</v>
      </c>
      <c r="D447" s="45" t="s">
        <v>2279</v>
      </c>
      <c r="E447" s="46">
        <v>45227</v>
      </c>
      <c r="F447" s="93"/>
      <c r="G447" s="93"/>
      <c r="H447" s="93"/>
    </row>
    <row r="448" spans="1:8" s="29" customFormat="1" ht="13.8" hidden="1" x14ac:dyDescent="0.3">
      <c r="A448" s="99" t="s">
        <v>3203</v>
      </c>
      <c r="B448" s="92" t="s">
        <v>3195</v>
      </c>
      <c r="C448" s="93" t="s">
        <v>3224</v>
      </c>
      <c r="D448" s="93" t="s">
        <v>1647</v>
      </c>
      <c r="E448" s="94">
        <v>45291</v>
      </c>
      <c r="F448" s="93"/>
      <c r="G448" s="93"/>
      <c r="H448" s="93"/>
    </row>
    <row r="449" spans="1:8" s="29" customFormat="1" ht="13.8" hidden="1" x14ac:dyDescent="0.3">
      <c r="A449" s="73" t="s">
        <v>1248</v>
      </c>
      <c r="B449" s="73" t="s">
        <v>6168</v>
      </c>
      <c r="C449" s="36" t="s">
        <v>6169</v>
      </c>
      <c r="D449" s="33" t="s">
        <v>1250</v>
      </c>
      <c r="E449" s="42">
        <v>46559</v>
      </c>
      <c r="F449" s="32"/>
      <c r="G449" s="32"/>
      <c r="H449" s="32"/>
    </row>
    <row r="450" spans="1:8" s="29" customFormat="1" ht="13.8" hidden="1" x14ac:dyDescent="0.25">
      <c r="A450" s="100" t="s">
        <v>3530</v>
      </c>
      <c r="B450" s="92" t="s">
        <v>3574</v>
      </c>
      <c r="C450" s="93" t="s">
        <v>3575</v>
      </c>
      <c r="D450" s="93" t="s">
        <v>1250</v>
      </c>
      <c r="E450" s="94">
        <v>45401</v>
      </c>
      <c r="F450" s="93"/>
      <c r="G450" s="93"/>
      <c r="H450" s="93"/>
    </row>
    <row r="451" spans="1:8" s="29" customFormat="1" ht="13.8" hidden="1" x14ac:dyDescent="0.25">
      <c r="A451" s="127" t="s">
        <v>3332</v>
      </c>
      <c r="B451" s="44" t="s">
        <v>3322</v>
      </c>
      <c r="C451" s="45" t="s">
        <v>3323</v>
      </c>
      <c r="D451" s="45" t="s">
        <v>1250</v>
      </c>
      <c r="E451" s="46">
        <v>45382</v>
      </c>
      <c r="F451" s="45"/>
      <c r="G451" s="45" t="s">
        <v>1237</v>
      </c>
      <c r="H451" s="45" t="s">
        <v>1237</v>
      </c>
    </row>
    <row r="452" spans="1:8" s="29" customFormat="1" ht="13.8" hidden="1" x14ac:dyDescent="0.25">
      <c r="A452" s="91" t="s">
        <v>2934</v>
      </c>
      <c r="B452" s="92" t="s">
        <v>2949</v>
      </c>
      <c r="C452" s="93" t="s">
        <v>2759</v>
      </c>
      <c r="D452" s="93" t="s">
        <v>2923</v>
      </c>
      <c r="E452" s="94">
        <v>45169</v>
      </c>
      <c r="F452" s="93"/>
      <c r="G452" s="93"/>
      <c r="H452" s="93"/>
    </row>
    <row r="453" spans="1:8" s="29" customFormat="1" ht="13.8" hidden="1" x14ac:dyDescent="0.25">
      <c r="A453" s="87" t="s">
        <v>212</v>
      </c>
      <c r="B453" s="87" t="s">
        <v>213</v>
      </c>
      <c r="C453" s="95" t="s">
        <v>349</v>
      </c>
      <c r="D453" s="96" t="s">
        <v>409</v>
      </c>
      <c r="E453" s="65">
        <v>45382</v>
      </c>
      <c r="F453" s="96"/>
      <c r="G453" s="96"/>
      <c r="H453" s="96"/>
    </row>
    <row r="454" spans="1:8" s="29" customFormat="1" ht="13.8" hidden="1" x14ac:dyDescent="0.3">
      <c r="A454" s="57" t="s">
        <v>2237</v>
      </c>
      <c r="B454" s="57" t="s">
        <v>1339</v>
      </c>
      <c r="C454" s="62">
        <v>21027</v>
      </c>
      <c r="D454" s="93" t="s">
        <v>5007</v>
      </c>
      <c r="E454" s="60">
        <v>45777</v>
      </c>
      <c r="F454" s="93"/>
      <c r="G454" s="93"/>
      <c r="H454" s="93"/>
    </row>
    <row r="455" spans="1:8" s="29" customFormat="1" ht="13.8" hidden="1" x14ac:dyDescent="0.25">
      <c r="A455" s="100" t="s">
        <v>3555</v>
      </c>
      <c r="B455" s="92" t="s">
        <v>3574</v>
      </c>
      <c r="C455" s="93" t="s">
        <v>3575</v>
      </c>
      <c r="D455" s="93" t="s">
        <v>1250</v>
      </c>
      <c r="E455" s="94">
        <v>45401</v>
      </c>
      <c r="F455" s="93"/>
      <c r="G455" s="93"/>
      <c r="H455" s="93"/>
    </row>
    <row r="456" spans="1:8" s="29" customFormat="1" ht="13.8" hidden="1" x14ac:dyDescent="0.25">
      <c r="A456" s="100" t="s">
        <v>214</v>
      </c>
      <c r="B456" s="87" t="s">
        <v>152</v>
      </c>
      <c r="C456" s="95" t="s">
        <v>350</v>
      </c>
      <c r="D456" s="96" t="s">
        <v>409</v>
      </c>
      <c r="E456" s="65">
        <v>45230</v>
      </c>
      <c r="F456" s="96"/>
      <c r="G456" s="96"/>
      <c r="H456" s="96"/>
    </row>
    <row r="457" spans="1:8" s="29" customFormat="1" ht="13.8" hidden="1" x14ac:dyDescent="0.25">
      <c r="A457" s="98" t="s">
        <v>2964</v>
      </c>
      <c r="B457" s="92" t="s">
        <v>2755</v>
      </c>
      <c r="C457" s="93" t="s">
        <v>2924</v>
      </c>
      <c r="D457" s="93" t="s">
        <v>2923</v>
      </c>
      <c r="E457" s="94">
        <v>45169</v>
      </c>
      <c r="F457" s="93"/>
      <c r="G457" s="93"/>
      <c r="H457" s="93"/>
    </row>
    <row r="458" spans="1:8" s="29" customFormat="1" ht="13.8" hidden="1" x14ac:dyDescent="0.3">
      <c r="A458" s="57" t="s">
        <v>4100</v>
      </c>
      <c r="B458" s="58" t="s">
        <v>4104</v>
      </c>
      <c r="C458" s="59">
        <v>20022</v>
      </c>
      <c r="D458" s="93" t="s">
        <v>5007</v>
      </c>
      <c r="E458" s="60">
        <v>45535</v>
      </c>
      <c r="F458" s="93"/>
      <c r="G458" s="93"/>
      <c r="H458" s="93"/>
    </row>
    <row r="459" spans="1:8" s="29" customFormat="1" ht="13.8" hidden="1" x14ac:dyDescent="0.25">
      <c r="A459" s="98" t="s">
        <v>2965</v>
      </c>
      <c r="B459" s="92" t="s">
        <v>2755</v>
      </c>
      <c r="C459" s="93" t="s">
        <v>2924</v>
      </c>
      <c r="D459" s="93" t="s">
        <v>2923</v>
      </c>
      <c r="E459" s="94">
        <v>45169</v>
      </c>
      <c r="F459" s="93"/>
      <c r="G459" s="93"/>
      <c r="H459" s="93"/>
    </row>
    <row r="460" spans="1:8" s="29" customFormat="1" ht="13.8" hidden="1" x14ac:dyDescent="0.25">
      <c r="A460" s="44" t="s">
        <v>1052</v>
      </c>
      <c r="B460" s="44" t="s">
        <v>2256</v>
      </c>
      <c r="C460" s="45" t="s">
        <v>4994</v>
      </c>
      <c r="D460" s="93" t="s">
        <v>5007</v>
      </c>
      <c r="E460" s="70" t="s">
        <v>1379</v>
      </c>
      <c r="F460" s="93"/>
      <c r="G460" s="93"/>
      <c r="H460" s="93"/>
    </row>
    <row r="461" spans="1:8" s="29" customFormat="1" ht="13.8" hidden="1" x14ac:dyDescent="0.25">
      <c r="A461" s="87" t="s">
        <v>4679</v>
      </c>
      <c r="B461" s="87" t="s">
        <v>215</v>
      </c>
      <c r="C461" s="95" t="s">
        <v>5200</v>
      </c>
      <c r="D461" s="96" t="s">
        <v>409</v>
      </c>
      <c r="E461" s="65">
        <v>45930</v>
      </c>
      <c r="F461" s="96"/>
      <c r="G461" s="96"/>
      <c r="H461" s="96"/>
    </row>
    <row r="462" spans="1:8" s="29" customFormat="1" ht="13.8" hidden="1" x14ac:dyDescent="0.25">
      <c r="A462" s="99" t="s">
        <v>2793</v>
      </c>
      <c r="B462" s="111" t="s">
        <v>1216</v>
      </c>
      <c r="C462" s="45" t="s">
        <v>2854</v>
      </c>
      <c r="D462" s="93" t="s">
        <v>2279</v>
      </c>
      <c r="E462" s="46">
        <v>45227</v>
      </c>
      <c r="F462" s="93"/>
      <c r="G462" s="93"/>
      <c r="H462" s="93"/>
    </row>
    <row r="463" spans="1:8" s="29" customFormat="1" ht="13.8" hidden="1" x14ac:dyDescent="0.25">
      <c r="A463" s="87" t="s">
        <v>216</v>
      </c>
      <c r="B463" s="87" t="s">
        <v>215</v>
      </c>
      <c r="C463" s="95" t="s">
        <v>5201</v>
      </c>
      <c r="D463" s="96" t="s">
        <v>409</v>
      </c>
      <c r="E463" s="65">
        <v>45930</v>
      </c>
      <c r="F463" s="96"/>
      <c r="G463" s="96"/>
      <c r="H463" s="96"/>
    </row>
    <row r="464" spans="1:8" s="29" customFormat="1" ht="13.8" hidden="1" x14ac:dyDescent="0.3">
      <c r="A464" s="73" t="s">
        <v>6219</v>
      </c>
      <c r="B464" s="89" t="s">
        <v>1251</v>
      </c>
      <c r="C464" s="36" t="s">
        <v>6208</v>
      </c>
      <c r="D464" s="36" t="s">
        <v>1250</v>
      </c>
      <c r="E464" s="42">
        <v>45132</v>
      </c>
      <c r="F464" s="32"/>
      <c r="G464" s="32"/>
      <c r="H464" s="32"/>
    </row>
    <row r="465" spans="1:8" s="29" customFormat="1" ht="13.8" hidden="1" x14ac:dyDescent="0.3">
      <c r="A465" s="57" t="s">
        <v>3772</v>
      </c>
      <c r="B465" s="92" t="s">
        <v>3862</v>
      </c>
      <c r="C465" s="93" t="s">
        <v>3860</v>
      </c>
      <c r="D465" s="93" t="s">
        <v>3861</v>
      </c>
      <c r="E465" s="94">
        <v>46203</v>
      </c>
      <c r="F465" s="93"/>
      <c r="G465" s="93"/>
      <c r="H465" s="93"/>
    </row>
    <row r="466" spans="1:8" s="29" customFormat="1" ht="13.8" hidden="1" x14ac:dyDescent="0.25">
      <c r="A466" s="121" t="s">
        <v>1054</v>
      </c>
      <c r="B466" s="122" t="s">
        <v>1639</v>
      </c>
      <c r="C466" s="93">
        <v>1580</v>
      </c>
      <c r="D466" s="93" t="s">
        <v>3861</v>
      </c>
      <c r="E466" s="94">
        <v>45269</v>
      </c>
      <c r="F466" s="93"/>
      <c r="G466" s="93"/>
      <c r="H466" s="93"/>
    </row>
    <row r="467" spans="1:8" s="29" customFormat="1" ht="13.8" hidden="1" x14ac:dyDescent="0.3">
      <c r="A467" s="103" t="s">
        <v>2997</v>
      </c>
      <c r="B467" s="103" t="s">
        <v>2758</v>
      </c>
      <c r="C467" s="104">
        <v>205261</v>
      </c>
      <c r="D467" s="104" t="s">
        <v>1247</v>
      </c>
      <c r="E467" s="94">
        <v>45107</v>
      </c>
      <c r="F467" s="104"/>
      <c r="G467" s="104"/>
      <c r="H467" s="93"/>
    </row>
    <row r="468" spans="1:8" s="29" customFormat="1" ht="13.8" hidden="1" x14ac:dyDescent="0.3">
      <c r="A468" s="73" t="s">
        <v>2997</v>
      </c>
      <c r="B468" s="89" t="s">
        <v>6315</v>
      </c>
      <c r="C468" s="36" t="s">
        <v>6316</v>
      </c>
      <c r="D468" s="36" t="s">
        <v>1250</v>
      </c>
      <c r="E468" s="42">
        <v>45139</v>
      </c>
      <c r="F468" s="32"/>
      <c r="G468" s="32"/>
      <c r="H468" s="32"/>
    </row>
    <row r="469" spans="1:8" s="29" customFormat="1" ht="13.8" x14ac:dyDescent="0.3">
      <c r="A469" s="103" t="s">
        <v>2782</v>
      </c>
      <c r="B469" s="103" t="s">
        <v>2785</v>
      </c>
      <c r="C469" s="104" t="s">
        <v>2783</v>
      </c>
      <c r="D469" s="134" t="s">
        <v>2784</v>
      </c>
      <c r="E469" s="116">
        <v>44440</v>
      </c>
      <c r="F469" s="93"/>
      <c r="G469" s="93"/>
      <c r="H469" s="93"/>
    </row>
    <row r="470" spans="1:8" s="29" customFormat="1" ht="13.8" hidden="1" x14ac:dyDescent="0.3">
      <c r="A470" s="99" t="s">
        <v>3204</v>
      </c>
      <c r="B470" s="92" t="s">
        <v>3195</v>
      </c>
      <c r="C470" s="93" t="s">
        <v>3224</v>
      </c>
      <c r="D470" s="93" t="s">
        <v>1647</v>
      </c>
      <c r="E470" s="94">
        <v>45291</v>
      </c>
      <c r="F470" s="93"/>
      <c r="G470" s="93"/>
      <c r="H470" s="93"/>
    </row>
    <row r="471" spans="1:8" s="29" customFormat="1" ht="13.8" hidden="1" x14ac:dyDescent="0.25">
      <c r="A471" s="44" t="s">
        <v>702</v>
      </c>
      <c r="B471" s="44" t="s">
        <v>1354</v>
      </c>
      <c r="C471" s="45" t="s">
        <v>1375</v>
      </c>
      <c r="D471" s="93" t="s">
        <v>5007</v>
      </c>
      <c r="E471" s="70" t="s">
        <v>1379</v>
      </c>
      <c r="F471" s="93"/>
      <c r="G471" s="93"/>
      <c r="H471" s="93"/>
    </row>
    <row r="472" spans="1:8" s="29" customFormat="1" ht="13.8" hidden="1" x14ac:dyDescent="0.25">
      <c r="A472" s="87" t="s">
        <v>4680</v>
      </c>
      <c r="B472" s="87" t="s">
        <v>4681</v>
      </c>
      <c r="C472" s="95" t="s">
        <v>4682</v>
      </c>
      <c r="D472" s="96" t="s">
        <v>409</v>
      </c>
      <c r="E472" s="65">
        <v>45504</v>
      </c>
      <c r="F472" s="96"/>
      <c r="G472" s="96"/>
      <c r="H472" s="96"/>
    </row>
    <row r="473" spans="1:8" s="29" customFormat="1" ht="13.8" hidden="1" x14ac:dyDescent="0.25">
      <c r="A473" s="41" t="s">
        <v>3074</v>
      </c>
      <c r="B473" s="89" t="s">
        <v>6254</v>
      </c>
      <c r="C473" s="36" t="s">
        <v>6255</v>
      </c>
      <c r="D473" s="36" t="s">
        <v>1250</v>
      </c>
      <c r="E473" s="42">
        <v>45372</v>
      </c>
      <c r="F473" s="32"/>
      <c r="G473" s="32"/>
      <c r="H473" s="32"/>
    </row>
    <row r="474" spans="1:8" s="29" customFormat="1" ht="13.8" hidden="1" x14ac:dyDescent="0.25">
      <c r="A474" s="41" t="s">
        <v>3074</v>
      </c>
      <c r="B474" s="89" t="s">
        <v>6254</v>
      </c>
      <c r="C474" s="36" t="s">
        <v>6325</v>
      </c>
      <c r="D474" s="36" t="s">
        <v>1250</v>
      </c>
      <c r="E474" s="42">
        <v>45169</v>
      </c>
      <c r="F474" s="32"/>
      <c r="G474" s="32"/>
      <c r="H474" s="32"/>
    </row>
    <row r="475" spans="1:8" s="29" customFormat="1" ht="13.8" hidden="1" x14ac:dyDescent="0.3">
      <c r="A475" s="57" t="s">
        <v>3075</v>
      </c>
      <c r="B475" s="92" t="s">
        <v>3862</v>
      </c>
      <c r="C475" s="93" t="s">
        <v>3860</v>
      </c>
      <c r="D475" s="93" t="s">
        <v>3861</v>
      </c>
      <c r="E475" s="94">
        <v>46203</v>
      </c>
      <c r="F475" s="93"/>
      <c r="G475" s="93"/>
      <c r="H475" s="93"/>
    </row>
    <row r="476" spans="1:8" s="29" customFormat="1" ht="13.8" hidden="1" x14ac:dyDescent="0.25">
      <c r="A476" s="44" t="s">
        <v>1271</v>
      </c>
      <c r="B476" s="44" t="s">
        <v>1355</v>
      </c>
      <c r="C476" s="45" t="s">
        <v>1372</v>
      </c>
      <c r="D476" s="93" t="s">
        <v>5007</v>
      </c>
      <c r="E476" s="70" t="s">
        <v>1379</v>
      </c>
      <c r="F476" s="93"/>
      <c r="G476" s="93"/>
      <c r="H476" s="93"/>
    </row>
    <row r="477" spans="1:8" s="29" customFormat="1" ht="13.8" hidden="1" x14ac:dyDescent="0.3">
      <c r="A477" s="57" t="s">
        <v>704</v>
      </c>
      <c r="B477" s="57" t="s">
        <v>2254</v>
      </c>
      <c r="C477" s="62">
        <v>21030</v>
      </c>
      <c r="D477" s="93" t="s">
        <v>5007</v>
      </c>
      <c r="E477" s="60">
        <v>45961</v>
      </c>
      <c r="F477" s="93"/>
      <c r="G477" s="93"/>
      <c r="H477" s="93"/>
    </row>
    <row r="478" spans="1:8" s="29" customFormat="1" ht="13.8" hidden="1" x14ac:dyDescent="0.3">
      <c r="A478" s="57" t="s">
        <v>704</v>
      </c>
      <c r="B478" s="92" t="s">
        <v>3862</v>
      </c>
      <c r="C478" s="93" t="s">
        <v>3860</v>
      </c>
      <c r="D478" s="93" t="s">
        <v>3861</v>
      </c>
      <c r="E478" s="94">
        <v>46203</v>
      </c>
      <c r="F478" s="93"/>
      <c r="G478" s="93"/>
      <c r="H478" s="93"/>
    </row>
    <row r="479" spans="1:8" s="29" customFormat="1" ht="13.8" hidden="1" x14ac:dyDescent="0.25">
      <c r="A479" s="102" t="s">
        <v>705</v>
      </c>
      <c r="B479" s="92" t="s">
        <v>3506</v>
      </c>
      <c r="C479" s="93" t="s">
        <v>3505</v>
      </c>
      <c r="D479" s="93" t="s">
        <v>1250</v>
      </c>
      <c r="E479" s="94">
        <v>45429</v>
      </c>
      <c r="F479" s="93"/>
      <c r="G479" s="93" t="s">
        <v>1237</v>
      </c>
      <c r="H479" s="93" t="s">
        <v>1237</v>
      </c>
    </row>
    <row r="480" spans="1:8" s="29" customFormat="1" ht="13.8" hidden="1" x14ac:dyDescent="0.3">
      <c r="A480" s="73" t="s">
        <v>705</v>
      </c>
      <c r="B480" s="89" t="s">
        <v>6179</v>
      </c>
      <c r="C480" s="36" t="s">
        <v>6180</v>
      </c>
      <c r="D480" s="36" t="s">
        <v>1250</v>
      </c>
      <c r="E480" s="42">
        <v>45245</v>
      </c>
      <c r="F480" s="32"/>
      <c r="G480" s="32"/>
      <c r="H480" s="32"/>
    </row>
    <row r="481" spans="1:8" s="29" customFormat="1" ht="13.8" hidden="1" x14ac:dyDescent="0.25">
      <c r="A481" s="99" t="s">
        <v>2858</v>
      </c>
      <c r="B481" s="111" t="s">
        <v>1216</v>
      </c>
      <c r="C481" s="45" t="s">
        <v>2854</v>
      </c>
      <c r="D481" s="93" t="s">
        <v>2279</v>
      </c>
      <c r="E481" s="46">
        <v>45227</v>
      </c>
      <c r="F481" s="93"/>
      <c r="G481" s="93"/>
      <c r="H481" s="93"/>
    </row>
    <row r="482" spans="1:8" s="29" customFormat="1" ht="13.8" hidden="1" x14ac:dyDescent="0.3">
      <c r="A482" s="57" t="s">
        <v>3773</v>
      </c>
      <c r="B482" s="92" t="s">
        <v>3862</v>
      </c>
      <c r="C482" s="93" t="s">
        <v>3860</v>
      </c>
      <c r="D482" s="93" t="s">
        <v>3861</v>
      </c>
      <c r="E482" s="94">
        <v>46203</v>
      </c>
      <c r="F482" s="93"/>
      <c r="G482" s="93"/>
      <c r="H482" s="93"/>
    </row>
    <row r="483" spans="1:8" s="29" customFormat="1" ht="13.8" hidden="1" x14ac:dyDescent="0.25">
      <c r="A483" s="87" t="s">
        <v>217</v>
      </c>
      <c r="B483" s="87" t="s">
        <v>190</v>
      </c>
      <c r="C483" s="95" t="s">
        <v>351</v>
      </c>
      <c r="D483" s="96" t="s">
        <v>409</v>
      </c>
      <c r="E483" s="65">
        <v>45230</v>
      </c>
      <c r="F483" s="96"/>
      <c r="G483" s="96"/>
      <c r="H483" s="96"/>
    </row>
    <row r="484" spans="1:8" s="29" customFormat="1" ht="13.8" hidden="1" x14ac:dyDescent="0.25">
      <c r="A484" s="100" t="s">
        <v>218</v>
      </c>
      <c r="B484" s="87" t="s">
        <v>152</v>
      </c>
      <c r="C484" s="95" t="s">
        <v>352</v>
      </c>
      <c r="D484" s="96" t="s">
        <v>409</v>
      </c>
      <c r="E484" s="65">
        <v>45230</v>
      </c>
      <c r="F484" s="96"/>
      <c r="G484" s="96"/>
      <c r="H484" s="96"/>
    </row>
    <row r="485" spans="1:8" s="29" customFormat="1" ht="13.8" hidden="1" x14ac:dyDescent="0.3">
      <c r="A485" s="108" t="s">
        <v>2058</v>
      </c>
      <c r="B485" s="108" t="s">
        <v>5077</v>
      </c>
      <c r="C485" s="106" t="s">
        <v>5076</v>
      </c>
      <c r="D485" s="93" t="s">
        <v>1443</v>
      </c>
      <c r="E485" s="109">
        <v>46674</v>
      </c>
      <c r="F485" s="93"/>
      <c r="G485" s="93"/>
      <c r="H485" s="93"/>
    </row>
    <row r="486" spans="1:8" s="29" customFormat="1" ht="13.8" hidden="1" x14ac:dyDescent="0.3">
      <c r="A486" s="57" t="s">
        <v>1056</v>
      </c>
      <c r="B486" s="92" t="s">
        <v>2449</v>
      </c>
      <c r="C486" s="93" t="s">
        <v>3860</v>
      </c>
      <c r="D486" s="93" t="s">
        <v>3861</v>
      </c>
      <c r="E486" s="94">
        <v>46203</v>
      </c>
      <c r="F486" s="93"/>
      <c r="G486" s="93"/>
      <c r="H486" s="93"/>
    </row>
    <row r="487" spans="1:8" s="29" customFormat="1" ht="13.8" hidden="1" x14ac:dyDescent="0.25">
      <c r="A487" s="91" t="s">
        <v>2935</v>
      </c>
      <c r="B487" s="92" t="s">
        <v>2949</v>
      </c>
      <c r="C487" s="93" t="s">
        <v>2759</v>
      </c>
      <c r="D487" s="93" t="s">
        <v>2923</v>
      </c>
      <c r="E487" s="94">
        <v>45169</v>
      </c>
      <c r="F487" s="93"/>
      <c r="G487" s="93"/>
      <c r="H487" s="93"/>
    </row>
    <row r="488" spans="1:8" s="29" customFormat="1" ht="13.8" hidden="1" x14ac:dyDescent="0.3">
      <c r="A488" s="73" t="s">
        <v>6220</v>
      </c>
      <c r="B488" s="89" t="s">
        <v>1251</v>
      </c>
      <c r="C488" s="36" t="s">
        <v>6208</v>
      </c>
      <c r="D488" s="36" t="s">
        <v>1250</v>
      </c>
      <c r="E488" s="42">
        <v>45132</v>
      </c>
      <c r="F488" s="32"/>
      <c r="G488" s="32"/>
      <c r="H488" s="32"/>
    </row>
    <row r="489" spans="1:8" s="29" customFormat="1" ht="13.8" hidden="1" x14ac:dyDescent="0.3">
      <c r="A489" s="73" t="s">
        <v>6220</v>
      </c>
      <c r="B489" s="89" t="s">
        <v>6205</v>
      </c>
      <c r="C489" s="36" t="s">
        <v>6206</v>
      </c>
      <c r="D489" s="36" t="s">
        <v>1250</v>
      </c>
      <c r="E489" s="42">
        <v>45132</v>
      </c>
      <c r="F489" s="32"/>
      <c r="G489" s="32"/>
      <c r="H489" s="32"/>
    </row>
    <row r="490" spans="1:8" s="29" customFormat="1" ht="13.8" hidden="1" x14ac:dyDescent="0.3">
      <c r="A490" s="99" t="s">
        <v>6220</v>
      </c>
      <c r="B490" s="99" t="s">
        <v>6685</v>
      </c>
      <c r="C490" s="93" t="s">
        <v>6693</v>
      </c>
      <c r="D490" s="32" t="s">
        <v>1250</v>
      </c>
      <c r="E490" s="33">
        <v>45343</v>
      </c>
      <c r="F490" s="32"/>
      <c r="G490" s="32"/>
      <c r="H490" s="32" t="s">
        <v>1857</v>
      </c>
    </row>
    <row r="491" spans="1:8" s="29" customFormat="1" ht="13.8" hidden="1" x14ac:dyDescent="0.25">
      <c r="A491" s="99" t="s">
        <v>2859</v>
      </c>
      <c r="B491" s="111" t="s">
        <v>1216</v>
      </c>
      <c r="C491" s="45" t="s">
        <v>2854</v>
      </c>
      <c r="D491" s="93" t="s">
        <v>2279</v>
      </c>
      <c r="E491" s="46">
        <v>45227</v>
      </c>
      <c r="F491" s="93"/>
      <c r="G491" s="93"/>
      <c r="H491" s="93"/>
    </row>
    <row r="492" spans="1:8" s="29" customFormat="1" ht="13.8" hidden="1" x14ac:dyDescent="0.25">
      <c r="A492" s="87" t="s">
        <v>4683</v>
      </c>
      <c r="B492" s="87" t="s">
        <v>233</v>
      </c>
      <c r="C492" s="95" t="s">
        <v>4684</v>
      </c>
      <c r="D492" s="96" t="s">
        <v>409</v>
      </c>
      <c r="E492" s="65">
        <v>45504</v>
      </c>
      <c r="F492" s="96"/>
      <c r="G492" s="96"/>
      <c r="H492" s="96"/>
    </row>
    <row r="493" spans="1:8" s="29" customFormat="1" ht="13.8" hidden="1" x14ac:dyDescent="0.25">
      <c r="A493" s="100" t="s">
        <v>2586</v>
      </c>
      <c r="B493" s="92" t="s">
        <v>3574</v>
      </c>
      <c r="C493" s="93" t="s">
        <v>3575</v>
      </c>
      <c r="D493" s="93" t="s">
        <v>1250</v>
      </c>
      <c r="E493" s="94">
        <v>45401</v>
      </c>
      <c r="F493" s="93"/>
      <c r="G493" s="93"/>
      <c r="H493" s="93"/>
    </row>
    <row r="494" spans="1:8" s="29" customFormat="1" ht="13.8" hidden="1" x14ac:dyDescent="0.3">
      <c r="A494" s="99" t="s">
        <v>2614</v>
      </c>
      <c r="B494" s="92" t="s">
        <v>1383</v>
      </c>
      <c r="C494" s="93" t="s">
        <v>2612</v>
      </c>
      <c r="D494" s="93" t="s">
        <v>1250</v>
      </c>
      <c r="E494" s="94">
        <v>45134</v>
      </c>
      <c r="F494" s="93" t="s">
        <v>1385</v>
      </c>
      <c r="G494" s="93"/>
      <c r="H494" s="93" t="s">
        <v>1384</v>
      </c>
    </row>
    <row r="495" spans="1:8" s="29" customFormat="1" ht="13.8" hidden="1" x14ac:dyDescent="0.3">
      <c r="A495" s="135" t="s">
        <v>6085</v>
      </c>
      <c r="B495" s="131" t="s">
        <v>6086</v>
      </c>
      <c r="C495" s="96" t="s">
        <v>6087</v>
      </c>
      <c r="D495" s="96" t="s">
        <v>2227</v>
      </c>
      <c r="E495" s="112">
        <v>45084</v>
      </c>
      <c r="F495" s="93"/>
      <c r="G495" s="93"/>
      <c r="H495" s="93"/>
    </row>
    <row r="496" spans="1:8" s="29" customFormat="1" ht="13.8" hidden="1" x14ac:dyDescent="0.3">
      <c r="A496" s="99" t="s">
        <v>6102</v>
      </c>
      <c r="B496" s="92" t="s">
        <v>6150</v>
      </c>
      <c r="C496" s="93" t="s">
        <v>6151</v>
      </c>
      <c r="D496" s="93" t="s">
        <v>1250</v>
      </c>
      <c r="E496" s="94">
        <v>46961</v>
      </c>
      <c r="F496" s="93"/>
      <c r="G496" s="93"/>
      <c r="H496" s="93"/>
    </row>
    <row r="497" spans="1:8" s="29" customFormat="1" ht="13.8" hidden="1" x14ac:dyDescent="0.3">
      <c r="A497" s="57" t="s">
        <v>1272</v>
      </c>
      <c r="B497" s="57" t="s">
        <v>1339</v>
      </c>
      <c r="C497" s="62">
        <v>21027</v>
      </c>
      <c r="D497" s="93" t="s">
        <v>5007</v>
      </c>
      <c r="E497" s="60">
        <v>45777</v>
      </c>
      <c r="F497" s="93"/>
      <c r="G497" s="93"/>
      <c r="H497" s="93"/>
    </row>
    <row r="498" spans="1:8" s="29" customFormat="1" ht="13.8" hidden="1" x14ac:dyDescent="0.25">
      <c r="A498" s="100" t="s">
        <v>3556</v>
      </c>
      <c r="B498" s="92" t="s">
        <v>3574</v>
      </c>
      <c r="C498" s="93" t="s">
        <v>3575</v>
      </c>
      <c r="D498" s="93" t="s">
        <v>1250</v>
      </c>
      <c r="E498" s="94">
        <v>45401</v>
      </c>
      <c r="F498" s="93"/>
      <c r="G498" s="93"/>
      <c r="H498" s="93"/>
    </row>
    <row r="499" spans="1:8" s="29" customFormat="1" ht="13.8" hidden="1" x14ac:dyDescent="0.3">
      <c r="A499" s="57" t="s">
        <v>3774</v>
      </c>
      <c r="B499" s="92" t="s">
        <v>3862</v>
      </c>
      <c r="C499" s="93" t="s">
        <v>3860</v>
      </c>
      <c r="D499" s="93" t="s">
        <v>3861</v>
      </c>
      <c r="E499" s="94">
        <v>46203</v>
      </c>
      <c r="F499" s="93"/>
      <c r="G499" s="93"/>
      <c r="H499" s="93"/>
    </row>
    <row r="500" spans="1:8" s="29" customFormat="1" ht="13.8" hidden="1" x14ac:dyDescent="0.25">
      <c r="A500" s="102" t="s">
        <v>3420</v>
      </c>
      <c r="B500" s="92" t="s">
        <v>3506</v>
      </c>
      <c r="C500" s="93" t="s">
        <v>3505</v>
      </c>
      <c r="D500" s="93" t="s">
        <v>1250</v>
      </c>
      <c r="E500" s="94">
        <v>45429</v>
      </c>
      <c r="F500" s="93"/>
      <c r="G500" s="93" t="s">
        <v>1237</v>
      </c>
      <c r="H500" s="93" t="s">
        <v>1237</v>
      </c>
    </row>
    <row r="501" spans="1:8" s="29" customFormat="1" ht="13.8" hidden="1" x14ac:dyDescent="0.3">
      <c r="A501" s="73" t="s">
        <v>3420</v>
      </c>
      <c r="B501" s="89" t="s">
        <v>6179</v>
      </c>
      <c r="C501" s="36" t="s">
        <v>6180</v>
      </c>
      <c r="D501" s="36" t="s">
        <v>1250</v>
      </c>
      <c r="E501" s="42">
        <v>45245</v>
      </c>
      <c r="F501" s="32"/>
      <c r="G501" s="32"/>
      <c r="H501" s="32"/>
    </row>
    <row r="502" spans="1:8" s="29" customFormat="1" ht="13.8" hidden="1" x14ac:dyDescent="0.3">
      <c r="A502" s="73" t="s">
        <v>6221</v>
      </c>
      <c r="B502" s="89" t="s">
        <v>1251</v>
      </c>
      <c r="C502" s="36" t="s">
        <v>6208</v>
      </c>
      <c r="D502" s="36" t="s">
        <v>1250</v>
      </c>
      <c r="E502" s="42">
        <v>45132</v>
      </c>
      <c r="F502" s="32"/>
      <c r="G502" s="32"/>
      <c r="H502" s="32"/>
    </row>
    <row r="503" spans="1:8" s="29" customFormat="1" ht="13.8" hidden="1" x14ac:dyDescent="0.25">
      <c r="A503" s="44" t="s">
        <v>93</v>
      </c>
      <c r="B503" s="44" t="s">
        <v>1362</v>
      </c>
      <c r="C503" s="45" t="s">
        <v>4995</v>
      </c>
      <c r="D503" s="93" t="s">
        <v>5007</v>
      </c>
      <c r="E503" s="70" t="s">
        <v>1379</v>
      </c>
      <c r="F503" s="93"/>
      <c r="G503" s="93"/>
      <c r="H503" s="93"/>
    </row>
    <row r="504" spans="1:8" s="29" customFormat="1" ht="13.8" hidden="1" x14ac:dyDescent="0.3">
      <c r="A504" s="73" t="s">
        <v>93</v>
      </c>
      <c r="B504" s="89" t="s">
        <v>6186</v>
      </c>
      <c r="C504" s="36" t="s">
        <v>6187</v>
      </c>
      <c r="D504" s="36" t="s">
        <v>1250</v>
      </c>
      <c r="E504" s="42">
        <v>45245</v>
      </c>
      <c r="F504" s="32"/>
      <c r="G504" s="32"/>
      <c r="H504" s="32"/>
    </row>
    <row r="505" spans="1:8" s="29" customFormat="1" ht="13.8" hidden="1" x14ac:dyDescent="0.25">
      <c r="A505" s="41" t="s">
        <v>93</v>
      </c>
      <c r="B505" s="41" t="s">
        <v>6288</v>
      </c>
      <c r="C505" s="88" t="s">
        <v>6289</v>
      </c>
      <c r="D505" s="36" t="s">
        <v>1250</v>
      </c>
      <c r="E505" s="43">
        <v>45610</v>
      </c>
      <c r="F505" s="32"/>
      <c r="G505" s="32"/>
      <c r="H505" s="32"/>
    </row>
    <row r="506" spans="1:8" s="29" customFormat="1" ht="13.8" hidden="1" x14ac:dyDescent="0.25">
      <c r="A506" s="87" t="s">
        <v>93</v>
      </c>
      <c r="B506" s="87" t="s">
        <v>203</v>
      </c>
      <c r="C506" s="95" t="s">
        <v>353</v>
      </c>
      <c r="D506" s="96" t="s">
        <v>409</v>
      </c>
      <c r="E506" s="65">
        <v>45169</v>
      </c>
      <c r="F506" s="96"/>
      <c r="G506" s="96"/>
      <c r="H506" s="96"/>
    </row>
    <row r="507" spans="1:8" s="29" customFormat="1" ht="13.8" hidden="1" x14ac:dyDescent="0.25">
      <c r="A507" s="102" t="s">
        <v>3424</v>
      </c>
      <c r="B507" s="92" t="s">
        <v>3506</v>
      </c>
      <c r="C507" s="93" t="s">
        <v>3505</v>
      </c>
      <c r="D507" s="93" t="s">
        <v>1250</v>
      </c>
      <c r="E507" s="94">
        <v>45429</v>
      </c>
      <c r="F507" s="93"/>
      <c r="G507" s="93" t="s">
        <v>1237</v>
      </c>
      <c r="H507" s="93" t="s">
        <v>1237</v>
      </c>
    </row>
    <row r="508" spans="1:8" s="29" customFormat="1" ht="13.8" hidden="1" x14ac:dyDescent="0.25">
      <c r="A508" s="87" t="s">
        <v>4685</v>
      </c>
      <c r="B508" s="87" t="s">
        <v>4686</v>
      </c>
      <c r="C508" s="95" t="s">
        <v>4687</v>
      </c>
      <c r="D508" s="96" t="s">
        <v>409</v>
      </c>
      <c r="E508" s="65">
        <v>45657</v>
      </c>
      <c r="F508" s="96"/>
      <c r="G508" s="96"/>
      <c r="H508" s="96"/>
    </row>
    <row r="509" spans="1:8" s="29" customFormat="1" ht="13.8" hidden="1" x14ac:dyDescent="0.3">
      <c r="A509" s="99" t="s">
        <v>6129</v>
      </c>
      <c r="B509" s="92" t="s">
        <v>6150</v>
      </c>
      <c r="C509" s="93" t="s">
        <v>6151</v>
      </c>
      <c r="D509" s="93" t="s">
        <v>1250</v>
      </c>
      <c r="E509" s="94">
        <v>46961</v>
      </c>
      <c r="F509" s="32"/>
      <c r="G509" s="32"/>
      <c r="H509" s="32"/>
    </row>
    <row r="510" spans="1:8" s="29" customFormat="1" ht="13.8" hidden="1" x14ac:dyDescent="0.25">
      <c r="A510" s="100" t="s">
        <v>3557</v>
      </c>
      <c r="B510" s="92" t="s">
        <v>3574</v>
      </c>
      <c r="C510" s="93" t="s">
        <v>3575</v>
      </c>
      <c r="D510" s="93" t="s">
        <v>1250</v>
      </c>
      <c r="E510" s="94">
        <v>45401</v>
      </c>
      <c r="F510" s="93"/>
      <c r="G510" s="93"/>
      <c r="H510" s="93"/>
    </row>
    <row r="511" spans="1:8" s="29" customFormat="1" ht="13.8" hidden="1" x14ac:dyDescent="0.25">
      <c r="A511" s="87" t="s">
        <v>219</v>
      </c>
      <c r="B511" s="87" t="s">
        <v>220</v>
      </c>
      <c r="C511" s="95" t="s">
        <v>5202</v>
      </c>
      <c r="D511" s="96" t="s">
        <v>409</v>
      </c>
      <c r="E511" s="65">
        <v>45930</v>
      </c>
      <c r="F511" s="96"/>
      <c r="G511" s="96"/>
      <c r="H511" s="96"/>
    </row>
    <row r="512" spans="1:8" s="29" customFormat="1" ht="13.8" hidden="1" x14ac:dyDescent="0.25">
      <c r="A512" s="87" t="s">
        <v>219</v>
      </c>
      <c r="B512" s="87" t="s">
        <v>221</v>
      </c>
      <c r="C512" s="95" t="s">
        <v>354</v>
      </c>
      <c r="D512" s="96" t="s">
        <v>409</v>
      </c>
      <c r="E512" s="65">
        <v>45260</v>
      </c>
      <c r="F512" s="96"/>
      <c r="G512" s="96"/>
      <c r="H512" s="96"/>
    </row>
    <row r="513" spans="1:8" s="29" customFormat="1" ht="13.8" hidden="1" x14ac:dyDescent="0.25">
      <c r="A513" s="87" t="s">
        <v>219</v>
      </c>
      <c r="B513" s="87" t="s">
        <v>199</v>
      </c>
      <c r="C513" s="95" t="s">
        <v>355</v>
      </c>
      <c r="D513" s="96" t="s">
        <v>409</v>
      </c>
      <c r="E513" s="65">
        <v>45260</v>
      </c>
      <c r="F513" s="96"/>
      <c r="G513" s="96"/>
      <c r="H513" s="96"/>
    </row>
    <row r="514" spans="1:8" s="29" customFormat="1" ht="13.8" hidden="1" x14ac:dyDescent="0.25">
      <c r="A514" s="44" t="s">
        <v>2630</v>
      </c>
      <c r="B514" s="44" t="s">
        <v>1608</v>
      </c>
      <c r="C514" s="45" t="s">
        <v>2289</v>
      </c>
      <c r="D514" s="45" t="s">
        <v>1633</v>
      </c>
      <c r="E514" s="46">
        <v>45046</v>
      </c>
      <c r="F514" s="93"/>
      <c r="G514" s="93"/>
      <c r="H514" s="93"/>
    </row>
    <row r="515" spans="1:8" s="29" customFormat="1" ht="13.8" hidden="1" x14ac:dyDescent="0.25">
      <c r="A515" s="44" t="s">
        <v>2631</v>
      </c>
      <c r="B515" s="44" t="s">
        <v>1632</v>
      </c>
      <c r="C515" s="45" t="s">
        <v>2632</v>
      </c>
      <c r="D515" s="45" t="s">
        <v>1633</v>
      </c>
      <c r="E515" s="45" t="s">
        <v>2633</v>
      </c>
      <c r="F515" s="93"/>
      <c r="G515" s="93"/>
      <c r="H515" s="93"/>
    </row>
    <row r="516" spans="1:8" s="29" customFormat="1" ht="13.8" hidden="1" x14ac:dyDescent="0.3">
      <c r="A516" s="57" t="s">
        <v>4919</v>
      </c>
      <c r="B516" s="57" t="s">
        <v>1339</v>
      </c>
      <c r="C516" s="62">
        <v>21027</v>
      </c>
      <c r="D516" s="93" t="s">
        <v>5007</v>
      </c>
      <c r="E516" s="60">
        <v>45777</v>
      </c>
      <c r="F516" s="93"/>
      <c r="G516" s="93"/>
      <c r="H516" s="93"/>
    </row>
    <row r="517" spans="1:8" s="29" customFormat="1" ht="13.8" hidden="1" x14ac:dyDescent="0.3">
      <c r="A517" s="57" t="s">
        <v>3775</v>
      </c>
      <c r="B517" s="92" t="s">
        <v>3862</v>
      </c>
      <c r="C517" s="93" t="s">
        <v>3860</v>
      </c>
      <c r="D517" s="93" t="s">
        <v>3861</v>
      </c>
      <c r="E517" s="94">
        <v>46203</v>
      </c>
      <c r="F517" s="93"/>
      <c r="G517" s="93"/>
      <c r="H517" s="93"/>
    </row>
    <row r="518" spans="1:8" s="29" customFormat="1" ht="13.8" hidden="1" x14ac:dyDescent="0.3">
      <c r="A518" s="99" t="s">
        <v>2160</v>
      </c>
      <c r="B518" s="92" t="s">
        <v>1202</v>
      </c>
      <c r="C518" s="93" t="s">
        <v>2161</v>
      </c>
      <c r="D518" s="93" t="s">
        <v>1813</v>
      </c>
      <c r="E518" s="94">
        <v>44985</v>
      </c>
      <c r="F518" s="93"/>
      <c r="G518" s="93" t="s">
        <v>1237</v>
      </c>
      <c r="H518" s="93" t="s">
        <v>1237</v>
      </c>
    </row>
    <row r="519" spans="1:8" s="29" customFormat="1" ht="13.8" hidden="1" x14ac:dyDescent="0.25">
      <c r="A519" s="76" t="s">
        <v>6063</v>
      </c>
      <c r="B519" s="76" t="s">
        <v>4220</v>
      </c>
      <c r="C519" s="97" t="s">
        <v>3890</v>
      </c>
      <c r="D519" s="97" t="s">
        <v>1788</v>
      </c>
      <c r="E519" s="64">
        <v>45016</v>
      </c>
      <c r="F519" s="93"/>
      <c r="G519" s="93"/>
      <c r="H519" s="93"/>
    </row>
    <row r="520" spans="1:8" s="29" customFormat="1" ht="13.8" hidden="1" x14ac:dyDescent="0.25">
      <c r="A520" s="44" t="s">
        <v>1273</v>
      </c>
      <c r="B520" s="44" t="s">
        <v>1356</v>
      </c>
      <c r="C520" s="45" t="s">
        <v>4996</v>
      </c>
      <c r="D520" s="93" t="s">
        <v>5007</v>
      </c>
      <c r="E520" s="70" t="s">
        <v>1379</v>
      </c>
      <c r="F520" s="93"/>
      <c r="G520" s="93"/>
      <c r="H520" s="93"/>
    </row>
    <row r="521" spans="1:8" s="29" customFormat="1" ht="13.8" hidden="1" x14ac:dyDescent="0.25">
      <c r="A521" s="91" t="s">
        <v>2936</v>
      </c>
      <c r="B521" s="92" t="s">
        <v>2949</v>
      </c>
      <c r="C521" s="93" t="s">
        <v>2759</v>
      </c>
      <c r="D521" s="93" t="s">
        <v>2923</v>
      </c>
      <c r="E521" s="94">
        <v>45169</v>
      </c>
      <c r="F521" s="93"/>
      <c r="G521" s="93"/>
      <c r="H521" s="93"/>
    </row>
    <row r="522" spans="1:8" s="29" customFormat="1" ht="13.8" hidden="1" x14ac:dyDescent="0.3">
      <c r="A522" s="57" t="s">
        <v>585</v>
      </c>
      <c r="B522" s="57" t="s">
        <v>1339</v>
      </c>
      <c r="C522" s="62">
        <v>21027</v>
      </c>
      <c r="D522" s="93" t="s">
        <v>5007</v>
      </c>
      <c r="E522" s="60">
        <v>45777</v>
      </c>
      <c r="F522" s="93"/>
      <c r="G522" s="93"/>
      <c r="H522" s="93"/>
    </row>
    <row r="523" spans="1:8" s="29" customFormat="1" ht="13.8" hidden="1" x14ac:dyDescent="0.25">
      <c r="A523" s="98" t="s">
        <v>585</v>
      </c>
      <c r="B523" s="92" t="s">
        <v>2755</v>
      </c>
      <c r="C523" s="93" t="s">
        <v>2924</v>
      </c>
      <c r="D523" s="93" t="s">
        <v>2923</v>
      </c>
      <c r="E523" s="94">
        <v>45169</v>
      </c>
      <c r="F523" s="93"/>
      <c r="G523" s="93"/>
      <c r="H523" s="93"/>
    </row>
    <row r="524" spans="1:8" s="29" customFormat="1" ht="13.8" hidden="1" x14ac:dyDescent="0.3">
      <c r="A524" s="57" t="s">
        <v>4101</v>
      </c>
      <c r="B524" s="58" t="s">
        <v>4104</v>
      </c>
      <c r="C524" s="59">
        <v>20022</v>
      </c>
      <c r="D524" s="93" t="s">
        <v>5007</v>
      </c>
      <c r="E524" s="60">
        <v>45535</v>
      </c>
      <c r="F524" s="93"/>
      <c r="G524" s="93"/>
      <c r="H524" s="93"/>
    </row>
    <row r="525" spans="1:8" s="29" customFormat="1" ht="13.8" hidden="1" x14ac:dyDescent="0.3">
      <c r="A525" s="57" t="s">
        <v>4920</v>
      </c>
      <c r="B525" s="57" t="s">
        <v>2254</v>
      </c>
      <c r="C525" s="62">
        <v>21030</v>
      </c>
      <c r="D525" s="93" t="s">
        <v>5007</v>
      </c>
      <c r="E525" s="60">
        <v>45961</v>
      </c>
      <c r="F525" s="93"/>
      <c r="G525" s="93"/>
      <c r="H525" s="93"/>
    </row>
    <row r="526" spans="1:8" s="29" customFormat="1" ht="13.8" hidden="1" x14ac:dyDescent="0.3">
      <c r="A526" s="57" t="s">
        <v>3776</v>
      </c>
      <c r="B526" s="92" t="s">
        <v>3862</v>
      </c>
      <c r="C526" s="93" t="s">
        <v>3860</v>
      </c>
      <c r="D526" s="93" t="s">
        <v>3861</v>
      </c>
      <c r="E526" s="94">
        <v>46203</v>
      </c>
      <c r="F526" s="93"/>
      <c r="G526" s="93"/>
      <c r="H526" s="93"/>
    </row>
    <row r="527" spans="1:8" s="29" customFormat="1" ht="13.8" x14ac:dyDescent="0.25">
      <c r="A527" s="44" t="s">
        <v>1833</v>
      </c>
      <c r="B527" s="113" t="s">
        <v>1750</v>
      </c>
      <c r="C527" s="45" t="s">
        <v>1834</v>
      </c>
      <c r="D527" s="93" t="s">
        <v>1779</v>
      </c>
      <c r="E527" s="69">
        <v>44427</v>
      </c>
      <c r="F527" s="93"/>
      <c r="G527" s="93" t="s">
        <v>1237</v>
      </c>
      <c r="H527" s="93" t="s">
        <v>1237</v>
      </c>
    </row>
    <row r="528" spans="1:8" s="29" customFormat="1" ht="13.8" hidden="1" x14ac:dyDescent="0.3">
      <c r="A528" s="99" t="s">
        <v>6699</v>
      </c>
      <c r="B528" s="92" t="s">
        <v>1243</v>
      </c>
      <c r="C528" s="93" t="s">
        <v>6701</v>
      </c>
      <c r="D528" s="93" t="s">
        <v>1247</v>
      </c>
      <c r="E528" s="112">
        <v>45957</v>
      </c>
      <c r="F528" s="93"/>
      <c r="G528" s="93"/>
      <c r="H528" s="93" t="s">
        <v>1237</v>
      </c>
    </row>
    <row r="529" spans="1:8" s="29" customFormat="1" ht="13.8" hidden="1" x14ac:dyDescent="0.3">
      <c r="A529" s="99" t="s">
        <v>6691</v>
      </c>
      <c r="B529" s="99" t="s">
        <v>6685</v>
      </c>
      <c r="C529" s="93" t="s">
        <v>6693</v>
      </c>
      <c r="D529" s="32" t="s">
        <v>1250</v>
      </c>
      <c r="E529" s="33">
        <v>45343</v>
      </c>
      <c r="F529" s="32"/>
      <c r="G529" s="32"/>
      <c r="H529" s="32" t="s">
        <v>1857</v>
      </c>
    </row>
    <row r="530" spans="1:8" s="29" customFormat="1" ht="13.8" hidden="1" x14ac:dyDescent="0.3">
      <c r="A530" s="57" t="s">
        <v>3777</v>
      </c>
      <c r="B530" s="92" t="s">
        <v>3862</v>
      </c>
      <c r="C530" s="93" t="s">
        <v>3860</v>
      </c>
      <c r="D530" s="93" t="s">
        <v>3861</v>
      </c>
      <c r="E530" s="94">
        <v>46203</v>
      </c>
      <c r="F530" s="93"/>
      <c r="G530" s="93"/>
      <c r="H530" s="93"/>
    </row>
    <row r="531" spans="1:8" s="29" customFormat="1" ht="13.8" hidden="1" x14ac:dyDescent="0.3">
      <c r="A531" s="73" t="s">
        <v>712</v>
      </c>
      <c r="B531" s="89" t="s">
        <v>1251</v>
      </c>
      <c r="C531" s="36" t="s">
        <v>6208</v>
      </c>
      <c r="D531" s="36" t="s">
        <v>1250</v>
      </c>
      <c r="E531" s="42">
        <v>45132</v>
      </c>
      <c r="F531" s="32"/>
      <c r="G531" s="32"/>
      <c r="H531" s="32"/>
    </row>
    <row r="532" spans="1:8" s="29" customFormat="1" ht="13.8" hidden="1" x14ac:dyDescent="0.3">
      <c r="A532" s="73" t="s">
        <v>6181</v>
      </c>
      <c r="B532" s="89" t="s">
        <v>6179</v>
      </c>
      <c r="C532" s="36" t="s">
        <v>6180</v>
      </c>
      <c r="D532" s="36" t="s">
        <v>1250</v>
      </c>
      <c r="E532" s="42">
        <v>45245</v>
      </c>
      <c r="F532" s="32"/>
      <c r="G532" s="32"/>
      <c r="H532" s="32"/>
    </row>
    <row r="533" spans="1:8" s="29" customFormat="1" ht="13.8" hidden="1" x14ac:dyDescent="0.3">
      <c r="A533" s="57" t="s">
        <v>114</v>
      </c>
      <c r="B533" s="92" t="s">
        <v>3862</v>
      </c>
      <c r="C533" s="93" t="s">
        <v>3860</v>
      </c>
      <c r="D533" s="93" t="s">
        <v>3861</v>
      </c>
      <c r="E533" s="94">
        <v>46203</v>
      </c>
      <c r="F533" s="93"/>
      <c r="G533" s="93"/>
      <c r="H533" s="93"/>
    </row>
    <row r="534" spans="1:8" s="29" customFormat="1" ht="13.8" hidden="1" x14ac:dyDescent="0.3">
      <c r="A534" s="57" t="s">
        <v>3778</v>
      </c>
      <c r="B534" s="92" t="s">
        <v>3862</v>
      </c>
      <c r="C534" s="93" t="s">
        <v>3860</v>
      </c>
      <c r="D534" s="93" t="s">
        <v>3861</v>
      </c>
      <c r="E534" s="94">
        <v>46203</v>
      </c>
      <c r="F534" s="93"/>
      <c r="G534" s="93"/>
      <c r="H534" s="93"/>
    </row>
    <row r="535" spans="1:8" s="29" customFormat="1" ht="13.8" hidden="1" x14ac:dyDescent="0.3">
      <c r="A535" s="57" t="s">
        <v>2356</v>
      </c>
      <c r="B535" s="57" t="s">
        <v>2254</v>
      </c>
      <c r="C535" s="62">
        <v>21030</v>
      </c>
      <c r="D535" s="93" t="s">
        <v>5007</v>
      </c>
      <c r="E535" s="60">
        <v>45961</v>
      </c>
      <c r="F535" s="93"/>
      <c r="G535" s="93"/>
      <c r="H535" s="93"/>
    </row>
    <row r="536" spans="1:8" s="29" customFormat="1" ht="13.8" hidden="1" x14ac:dyDescent="0.3">
      <c r="A536" s="57" t="s">
        <v>4039</v>
      </c>
      <c r="B536" s="57" t="s">
        <v>4040</v>
      </c>
      <c r="C536" s="62" t="s">
        <v>4041</v>
      </c>
      <c r="D536" s="93" t="s">
        <v>1647</v>
      </c>
      <c r="E536" s="60">
        <v>45107</v>
      </c>
      <c r="F536" s="93"/>
      <c r="G536" s="93"/>
      <c r="H536" s="93"/>
    </row>
    <row r="537" spans="1:8" s="29" customFormat="1" ht="13.8" hidden="1" x14ac:dyDescent="0.25">
      <c r="A537" s="87" t="s">
        <v>222</v>
      </c>
      <c r="B537" s="87" t="s">
        <v>220</v>
      </c>
      <c r="C537" s="95" t="s">
        <v>5203</v>
      </c>
      <c r="D537" s="96" t="s">
        <v>409</v>
      </c>
      <c r="E537" s="65">
        <v>45930</v>
      </c>
      <c r="F537" s="96"/>
      <c r="G537" s="96"/>
      <c r="H537" s="96"/>
    </row>
    <row r="538" spans="1:8" s="29" customFormat="1" ht="13.8" hidden="1" x14ac:dyDescent="0.25">
      <c r="A538" s="87" t="s">
        <v>222</v>
      </c>
      <c r="B538" s="87" t="s">
        <v>220</v>
      </c>
      <c r="C538" s="95" t="s">
        <v>5203</v>
      </c>
      <c r="D538" s="96" t="s">
        <v>409</v>
      </c>
      <c r="E538" s="65">
        <v>45777</v>
      </c>
      <c r="F538" s="96"/>
      <c r="G538" s="96"/>
      <c r="H538" s="96"/>
    </row>
    <row r="539" spans="1:8" s="29" customFormat="1" ht="13.8" hidden="1" x14ac:dyDescent="0.25">
      <c r="A539" s="44" t="s">
        <v>4233</v>
      </c>
      <c r="B539" s="44" t="s">
        <v>1347</v>
      </c>
      <c r="C539" s="45" t="s">
        <v>4990</v>
      </c>
      <c r="D539" s="93" t="s">
        <v>5007</v>
      </c>
      <c r="E539" s="70" t="s">
        <v>1379</v>
      </c>
      <c r="F539" s="93"/>
      <c r="G539" s="93"/>
      <c r="H539" s="93"/>
    </row>
    <row r="540" spans="1:8" s="29" customFormat="1" ht="13.8" hidden="1" x14ac:dyDescent="0.25">
      <c r="A540" s="91" t="s">
        <v>2897</v>
      </c>
      <c r="B540" s="92" t="s">
        <v>1841</v>
      </c>
      <c r="C540" s="93" t="s">
        <v>2752</v>
      </c>
      <c r="D540" s="93" t="s">
        <v>2923</v>
      </c>
      <c r="E540" s="94">
        <v>45169</v>
      </c>
      <c r="F540" s="93"/>
      <c r="G540" s="93"/>
      <c r="H540" s="93"/>
    </row>
    <row r="541" spans="1:8" s="29" customFormat="1" ht="13.8" hidden="1" x14ac:dyDescent="0.25">
      <c r="A541" s="91" t="s">
        <v>2897</v>
      </c>
      <c r="B541" s="92" t="s">
        <v>2949</v>
      </c>
      <c r="C541" s="93" t="s">
        <v>2759</v>
      </c>
      <c r="D541" s="93" t="s">
        <v>2923</v>
      </c>
      <c r="E541" s="94">
        <v>45169</v>
      </c>
      <c r="F541" s="93"/>
      <c r="G541" s="93"/>
      <c r="H541" s="93"/>
    </row>
    <row r="542" spans="1:8" s="29" customFormat="1" ht="13.8" hidden="1" x14ac:dyDescent="0.3">
      <c r="A542" s="57" t="s">
        <v>4189</v>
      </c>
      <c r="B542" s="57" t="s">
        <v>1348</v>
      </c>
      <c r="C542" s="62">
        <v>2211</v>
      </c>
      <c r="D542" s="93" t="s">
        <v>5007</v>
      </c>
      <c r="E542" s="60">
        <v>45230</v>
      </c>
      <c r="F542" s="93"/>
      <c r="G542" s="93"/>
      <c r="H542" s="93"/>
    </row>
    <row r="543" spans="1:8" s="29" customFormat="1" ht="13.8" hidden="1" x14ac:dyDescent="0.25">
      <c r="A543" s="87" t="s">
        <v>223</v>
      </c>
      <c r="B543" s="87" t="s">
        <v>224</v>
      </c>
      <c r="C543" s="95" t="s">
        <v>356</v>
      </c>
      <c r="D543" s="96" t="s">
        <v>409</v>
      </c>
      <c r="E543" s="65">
        <v>45382</v>
      </c>
      <c r="F543" s="96"/>
      <c r="G543" s="96"/>
      <c r="H543" s="96"/>
    </row>
    <row r="544" spans="1:8" s="29" customFormat="1" ht="13.8" hidden="1" x14ac:dyDescent="0.3">
      <c r="A544" s="99" t="s">
        <v>6684</v>
      </c>
      <c r="B544" s="99" t="s">
        <v>6685</v>
      </c>
      <c r="C544" s="93" t="s">
        <v>6693</v>
      </c>
      <c r="D544" s="32" t="s">
        <v>1250</v>
      </c>
      <c r="E544" s="33">
        <v>45343</v>
      </c>
      <c r="F544" s="32"/>
      <c r="G544" s="32"/>
      <c r="H544" s="32" t="s">
        <v>1857</v>
      </c>
    </row>
    <row r="545" spans="1:8" s="29" customFormat="1" ht="13.8" hidden="1" x14ac:dyDescent="0.25">
      <c r="A545" s="87" t="s">
        <v>4688</v>
      </c>
      <c r="B545" s="87" t="s">
        <v>324</v>
      </c>
      <c r="C545" s="95" t="s">
        <v>4689</v>
      </c>
      <c r="D545" s="96" t="s">
        <v>409</v>
      </c>
      <c r="E545" s="65">
        <v>45291</v>
      </c>
      <c r="F545" s="96"/>
      <c r="G545" s="96"/>
      <c r="H545" s="96"/>
    </row>
    <row r="546" spans="1:8" s="29" customFormat="1" ht="13.8" hidden="1" x14ac:dyDescent="0.3">
      <c r="A546" s="57" t="s">
        <v>2238</v>
      </c>
      <c r="B546" s="92" t="s">
        <v>3862</v>
      </c>
      <c r="C546" s="93" t="s">
        <v>3860</v>
      </c>
      <c r="D546" s="93" t="s">
        <v>3861</v>
      </c>
      <c r="E546" s="94">
        <v>46203</v>
      </c>
      <c r="F546" s="93"/>
      <c r="G546" s="93"/>
      <c r="H546" s="93"/>
    </row>
    <row r="547" spans="1:8" s="29" customFormat="1" ht="13.8" hidden="1" x14ac:dyDescent="0.25">
      <c r="A547" s="41" t="s">
        <v>2238</v>
      </c>
      <c r="B547" s="41" t="s">
        <v>6302</v>
      </c>
      <c r="C547" s="88" t="s">
        <v>6303</v>
      </c>
      <c r="D547" s="36" t="s">
        <v>1250</v>
      </c>
      <c r="E547" s="43">
        <v>45610</v>
      </c>
      <c r="F547" s="32"/>
      <c r="G547" s="32"/>
      <c r="H547" s="32"/>
    </row>
    <row r="548" spans="1:8" s="29" customFormat="1" ht="13.8" hidden="1" x14ac:dyDescent="0.25">
      <c r="A548" s="87" t="s">
        <v>4690</v>
      </c>
      <c r="B548" s="87" t="s">
        <v>4691</v>
      </c>
      <c r="C548" s="95" t="s">
        <v>4692</v>
      </c>
      <c r="D548" s="96" t="s">
        <v>409</v>
      </c>
      <c r="E548" s="65">
        <v>45138</v>
      </c>
      <c r="F548" s="96"/>
      <c r="G548" s="96"/>
      <c r="H548" s="96"/>
    </row>
    <row r="549" spans="1:8" s="29" customFormat="1" ht="13.8" hidden="1" x14ac:dyDescent="0.3">
      <c r="A549" s="73" t="s">
        <v>6222</v>
      </c>
      <c r="B549" s="89" t="s">
        <v>1251</v>
      </c>
      <c r="C549" s="36" t="s">
        <v>6208</v>
      </c>
      <c r="D549" s="36" t="s">
        <v>1250</v>
      </c>
      <c r="E549" s="42">
        <v>45132</v>
      </c>
      <c r="F549" s="32"/>
      <c r="G549" s="32"/>
      <c r="H549" s="32"/>
    </row>
    <row r="550" spans="1:8" s="29" customFormat="1" ht="13.8" hidden="1" x14ac:dyDescent="0.25">
      <c r="A550" s="76" t="s">
        <v>6056</v>
      </c>
      <c r="B550" s="76" t="s">
        <v>6057</v>
      </c>
      <c r="C550" s="97">
        <v>1202</v>
      </c>
      <c r="D550" s="97" t="s">
        <v>1784</v>
      </c>
      <c r="E550" s="64">
        <v>45046</v>
      </c>
      <c r="F550" s="93"/>
      <c r="G550" s="93"/>
      <c r="H550" s="93"/>
    </row>
    <row r="551" spans="1:8" s="29" customFormat="1" ht="13.8" hidden="1" x14ac:dyDescent="0.3">
      <c r="A551" s="57" t="s">
        <v>3779</v>
      </c>
      <c r="B551" s="92" t="s">
        <v>3862</v>
      </c>
      <c r="C551" s="93" t="s">
        <v>3860</v>
      </c>
      <c r="D551" s="93" t="s">
        <v>3861</v>
      </c>
      <c r="E551" s="94">
        <v>46203</v>
      </c>
      <c r="F551" s="93"/>
      <c r="G551" s="93"/>
      <c r="H551" s="93"/>
    </row>
    <row r="552" spans="1:8" s="29" customFormat="1" ht="13.8" hidden="1" x14ac:dyDescent="0.3">
      <c r="A552" s="57" t="s">
        <v>1274</v>
      </c>
      <c r="B552" s="57" t="s">
        <v>1339</v>
      </c>
      <c r="C552" s="62">
        <v>21027</v>
      </c>
      <c r="D552" s="93" t="s">
        <v>5007</v>
      </c>
      <c r="E552" s="60">
        <v>45777</v>
      </c>
      <c r="F552" s="93"/>
      <c r="G552" s="93"/>
      <c r="H552" s="93"/>
    </row>
    <row r="553" spans="1:8" s="29" customFormat="1" ht="13.8" hidden="1" x14ac:dyDescent="0.3">
      <c r="A553" s="57" t="s">
        <v>4921</v>
      </c>
      <c r="B553" s="58" t="s">
        <v>4104</v>
      </c>
      <c r="C553" s="62" t="s">
        <v>4982</v>
      </c>
      <c r="D553" s="93" t="s">
        <v>5007</v>
      </c>
      <c r="E553" s="60">
        <v>45535</v>
      </c>
      <c r="F553" s="93"/>
      <c r="G553" s="93"/>
      <c r="H553" s="93"/>
    </row>
    <row r="554" spans="1:8" s="29" customFormat="1" ht="13.8" hidden="1" x14ac:dyDescent="0.3">
      <c r="A554" s="57" t="s">
        <v>65</v>
      </c>
      <c r="B554" s="92" t="s">
        <v>3862</v>
      </c>
      <c r="C554" s="93" t="s">
        <v>3860</v>
      </c>
      <c r="D554" s="93" t="s">
        <v>3861</v>
      </c>
      <c r="E554" s="94">
        <v>46203</v>
      </c>
      <c r="F554" s="93"/>
      <c r="G554" s="93"/>
      <c r="H554" s="93"/>
    </row>
    <row r="555" spans="1:8" s="29" customFormat="1" ht="13.8" hidden="1" x14ac:dyDescent="0.25">
      <c r="A555" s="67" t="s">
        <v>2760</v>
      </c>
      <c r="B555" s="67" t="s">
        <v>1340</v>
      </c>
      <c r="C555" s="96" t="s">
        <v>6048</v>
      </c>
      <c r="D555" s="96" t="s">
        <v>1779</v>
      </c>
      <c r="E555" s="112">
        <v>45098</v>
      </c>
      <c r="F555" s="93"/>
      <c r="G555" s="93"/>
      <c r="H555" s="93"/>
    </row>
    <row r="556" spans="1:8" s="29" customFormat="1" ht="13.8" hidden="1" x14ac:dyDescent="0.3">
      <c r="A556" s="57" t="s">
        <v>3780</v>
      </c>
      <c r="B556" s="92" t="s">
        <v>3862</v>
      </c>
      <c r="C556" s="93" t="s">
        <v>3860</v>
      </c>
      <c r="D556" s="93" t="s">
        <v>3861</v>
      </c>
      <c r="E556" s="94">
        <v>46203</v>
      </c>
      <c r="F556" s="93"/>
      <c r="G556" s="93"/>
      <c r="H556" s="93"/>
    </row>
    <row r="557" spans="1:8" s="29" customFormat="1" ht="13.8" hidden="1" x14ac:dyDescent="0.3">
      <c r="A557" s="57" t="s">
        <v>451</v>
      </c>
      <c r="B557" s="92" t="s">
        <v>3862</v>
      </c>
      <c r="C557" s="93" t="s">
        <v>3860</v>
      </c>
      <c r="D557" s="93" t="s">
        <v>3861</v>
      </c>
      <c r="E557" s="94">
        <v>46203</v>
      </c>
      <c r="F557" s="93"/>
      <c r="G557" s="93"/>
      <c r="H557" s="93"/>
    </row>
    <row r="558" spans="1:8" s="29" customFormat="1" ht="13.8" hidden="1" x14ac:dyDescent="0.25">
      <c r="A558" s="91" t="s">
        <v>1059</v>
      </c>
      <c r="B558" s="92" t="s">
        <v>1841</v>
      </c>
      <c r="C558" s="93" t="s">
        <v>2752</v>
      </c>
      <c r="D558" s="93" t="s">
        <v>2923</v>
      </c>
      <c r="E558" s="94">
        <v>45169</v>
      </c>
      <c r="F558" s="93"/>
      <c r="G558" s="93"/>
      <c r="H558" s="93"/>
    </row>
    <row r="559" spans="1:8" s="29" customFormat="1" ht="13.8" hidden="1" x14ac:dyDescent="0.25">
      <c r="A559" s="91" t="s">
        <v>1059</v>
      </c>
      <c r="B559" s="92" t="s">
        <v>2949</v>
      </c>
      <c r="C559" s="93" t="s">
        <v>2759</v>
      </c>
      <c r="D559" s="93" t="s">
        <v>2923</v>
      </c>
      <c r="E559" s="94">
        <v>45169</v>
      </c>
      <c r="F559" s="93"/>
      <c r="G559" s="93"/>
      <c r="H559" s="93"/>
    </row>
    <row r="560" spans="1:8" s="29" customFormat="1" ht="13.8" hidden="1" x14ac:dyDescent="0.3">
      <c r="A560" s="73" t="s">
        <v>6190</v>
      </c>
      <c r="B560" s="89" t="s">
        <v>6186</v>
      </c>
      <c r="C560" s="36" t="s">
        <v>6187</v>
      </c>
      <c r="D560" s="36" t="s">
        <v>1250</v>
      </c>
      <c r="E560" s="42">
        <v>45245</v>
      </c>
      <c r="F560" s="32"/>
      <c r="G560" s="32"/>
      <c r="H560" s="32"/>
    </row>
    <row r="561" spans="1:8" s="29" customFormat="1" ht="13.8" hidden="1" x14ac:dyDescent="0.3">
      <c r="A561" s="99" t="s">
        <v>6726</v>
      </c>
      <c r="B561" s="92" t="s">
        <v>1445</v>
      </c>
      <c r="C561" s="93" t="s">
        <v>6724</v>
      </c>
      <c r="D561" s="93" t="s">
        <v>1250</v>
      </c>
      <c r="E561" s="94">
        <v>46488</v>
      </c>
      <c r="F561" s="93"/>
      <c r="G561" s="93"/>
      <c r="H561" s="93" t="s">
        <v>1237</v>
      </c>
    </row>
    <row r="562" spans="1:8" s="29" customFormat="1" ht="13.8" hidden="1" x14ac:dyDescent="0.3">
      <c r="A562" s="57" t="s">
        <v>3781</v>
      </c>
      <c r="B562" s="92" t="s">
        <v>3862</v>
      </c>
      <c r="C562" s="93" t="s">
        <v>3860</v>
      </c>
      <c r="D562" s="93" t="s">
        <v>3861</v>
      </c>
      <c r="E562" s="94">
        <v>46203</v>
      </c>
      <c r="F562" s="93"/>
      <c r="G562" s="93"/>
      <c r="H562" s="93"/>
    </row>
    <row r="563" spans="1:8" s="29" customFormat="1" ht="13.8" hidden="1" x14ac:dyDescent="0.25">
      <c r="A563" s="98" t="s">
        <v>1060</v>
      </c>
      <c r="B563" s="92" t="s">
        <v>2755</v>
      </c>
      <c r="C563" s="93" t="s">
        <v>2924</v>
      </c>
      <c r="D563" s="93" t="s">
        <v>2923</v>
      </c>
      <c r="E563" s="94">
        <v>45169</v>
      </c>
      <c r="F563" s="93"/>
      <c r="G563" s="93"/>
      <c r="H563" s="93"/>
    </row>
    <row r="564" spans="1:8" s="29" customFormat="1" ht="13.8" hidden="1" x14ac:dyDescent="0.25">
      <c r="A564" s="102" t="s">
        <v>1060</v>
      </c>
      <c r="B564" s="92" t="s">
        <v>3506</v>
      </c>
      <c r="C564" s="93" t="s">
        <v>3505</v>
      </c>
      <c r="D564" s="93" t="s">
        <v>1250</v>
      </c>
      <c r="E564" s="94">
        <v>45429</v>
      </c>
      <c r="F564" s="93"/>
      <c r="G564" s="93" t="s">
        <v>1237</v>
      </c>
      <c r="H564" s="93" t="s">
        <v>1237</v>
      </c>
    </row>
    <row r="565" spans="1:8" s="29" customFormat="1" ht="13.8" hidden="1" x14ac:dyDescent="0.3">
      <c r="A565" s="57" t="s">
        <v>3425</v>
      </c>
      <c r="B565" s="92" t="s">
        <v>3862</v>
      </c>
      <c r="C565" s="93" t="s">
        <v>3860</v>
      </c>
      <c r="D565" s="93" t="s">
        <v>3861</v>
      </c>
      <c r="E565" s="94">
        <v>46203</v>
      </c>
      <c r="F565" s="93"/>
      <c r="G565" s="93"/>
      <c r="H565" s="93"/>
    </row>
    <row r="566" spans="1:8" s="29" customFormat="1" ht="13.8" hidden="1" x14ac:dyDescent="0.25">
      <c r="A566" s="102" t="s">
        <v>3425</v>
      </c>
      <c r="B566" s="92" t="s">
        <v>3506</v>
      </c>
      <c r="C566" s="93" t="s">
        <v>3505</v>
      </c>
      <c r="D566" s="93" t="s">
        <v>1250</v>
      </c>
      <c r="E566" s="94">
        <v>45429</v>
      </c>
      <c r="F566" s="93"/>
      <c r="G566" s="93" t="s">
        <v>1237</v>
      </c>
      <c r="H566" s="93" t="s">
        <v>1237</v>
      </c>
    </row>
    <row r="567" spans="1:8" s="29" customFormat="1" ht="13.8" hidden="1" x14ac:dyDescent="0.25">
      <c r="A567" s="100" t="s">
        <v>225</v>
      </c>
      <c r="B567" s="87" t="s">
        <v>152</v>
      </c>
      <c r="C567" s="95" t="s">
        <v>357</v>
      </c>
      <c r="D567" s="96" t="s">
        <v>409</v>
      </c>
      <c r="E567" s="65">
        <v>45230</v>
      </c>
      <c r="F567" s="96"/>
      <c r="G567" s="96"/>
      <c r="H567" s="96"/>
    </row>
    <row r="568" spans="1:8" s="29" customFormat="1" ht="13.8" x14ac:dyDescent="0.3">
      <c r="A568" s="99" t="s">
        <v>1799</v>
      </c>
      <c r="B568" s="92" t="s">
        <v>1793</v>
      </c>
      <c r="C568" s="93" t="s">
        <v>1796</v>
      </c>
      <c r="D568" s="93" t="s">
        <v>1802</v>
      </c>
      <c r="E568" s="107">
        <v>44561</v>
      </c>
      <c r="F568" s="93"/>
      <c r="G568" s="93" t="s">
        <v>1384</v>
      </c>
      <c r="H568" s="93" t="s">
        <v>1384</v>
      </c>
    </row>
    <row r="569" spans="1:8" s="29" customFormat="1" ht="13.8" hidden="1" x14ac:dyDescent="0.3">
      <c r="A569" s="136" t="s">
        <v>4259</v>
      </c>
      <c r="B569" s="137" t="s">
        <v>4260</v>
      </c>
      <c r="C569" s="138" t="s">
        <v>4261</v>
      </c>
      <c r="D569" s="93" t="s">
        <v>1901</v>
      </c>
      <c r="E569" s="139">
        <v>45838</v>
      </c>
      <c r="F569" s="93"/>
      <c r="G569" s="93"/>
      <c r="H569" s="93"/>
    </row>
    <row r="570" spans="1:8" s="29" customFormat="1" ht="13.8" hidden="1" x14ac:dyDescent="0.25">
      <c r="A570" s="44" t="s">
        <v>4181</v>
      </c>
      <c r="B570" s="44" t="s">
        <v>1202</v>
      </c>
      <c r="C570" s="45" t="s">
        <v>4182</v>
      </c>
      <c r="D570" s="45" t="s">
        <v>1901</v>
      </c>
      <c r="E570" s="46">
        <v>46266</v>
      </c>
      <c r="F570" s="45"/>
      <c r="G570" s="45"/>
      <c r="H570" s="93"/>
    </row>
    <row r="571" spans="1:8" s="29" customFormat="1" ht="13.8" hidden="1" x14ac:dyDescent="0.25">
      <c r="A571" s="91" t="s">
        <v>2898</v>
      </c>
      <c r="B571" s="92" t="s">
        <v>1841</v>
      </c>
      <c r="C571" s="93" t="s">
        <v>2752</v>
      </c>
      <c r="D571" s="93" t="s">
        <v>2923</v>
      </c>
      <c r="E571" s="94">
        <v>45169</v>
      </c>
      <c r="F571" s="93"/>
      <c r="G571" s="93"/>
      <c r="H571" s="93"/>
    </row>
    <row r="572" spans="1:8" s="29" customFormat="1" ht="13.8" hidden="1" x14ac:dyDescent="0.25">
      <c r="A572" s="91" t="s">
        <v>2898</v>
      </c>
      <c r="B572" s="92" t="s">
        <v>2949</v>
      </c>
      <c r="C572" s="93" t="s">
        <v>2759</v>
      </c>
      <c r="D572" s="93" t="s">
        <v>2923</v>
      </c>
      <c r="E572" s="94">
        <v>45169</v>
      </c>
      <c r="F572" s="93"/>
      <c r="G572" s="93"/>
      <c r="H572" s="93"/>
    </row>
    <row r="573" spans="1:8" s="29" customFormat="1" ht="13.8" hidden="1" x14ac:dyDescent="0.3">
      <c r="A573" s="57" t="s">
        <v>1275</v>
      </c>
      <c r="B573" s="57" t="s">
        <v>1339</v>
      </c>
      <c r="C573" s="62">
        <v>21027</v>
      </c>
      <c r="D573" s="93" t="s">
        <v>5007</v>
      </c>
      <c r="E573" s="60">
        <v>45777</v>
      </c>
      <c r="F573" s="93"/>
      <c r="G573" s="93"/>
      <c r="H573" s="93"/>
    </row>
    <row r="574" spans="1:8" s="29" customFormat="1" ht="13.8" hidden="1" x14ac:dyDescent="0.25">
      <c r="A574" s="102" t="s">
        <v>3426</v>
      </c>
      <c r="B574" s="92" t="s">
        <v>3506</v>
      </c>
      <c r="C574" s="93" t="s">
        <v>3505</v>
      </c>
      <c r="D574" s="93" t="s">
        <v>1250</v>
      </c>
      <c r="E574" s="94">
        <v>45429</v>
      </c>
      <c r="F574" s="93"/>
      <c r="G574" s="93" t="s">
        <v>1237</v>
      </c>
      <c r="H574" s="93" t="s">
        <v>1237</v>
      </c>
    </row>
    <row r="575" spans="1:8" s="29" customFormat="1" ht="13.8" hidden="1" x14ac:dyDescent="0.25">
      <c r="A575" s="91" t="s">
        <v>2937</v>
      </c>
      <c r="B575" s="92" t="s">
        <v>2949</v>
      </c>
      <c r="C575" s="93" t="s">
        <v>2759</v>
      </c>
      <c r="D575" s="93" t="s">
        <v>2923</v>
      </c>
      <c r="E575" s="94">
        <v>45169</v>
      </c>
      <c r="F575" s="93"/>
      <c r="G575" s="93"/>
      <c r="H575" s="93"/>
    </row>
    <row r="576" spans="1:8" s="29" customFormat="1" ht="13.8" hidden="1" x14ac:dyDescent="0.3">
      <c r="A576" s="57" t="s">
        <v>3782</v>
      </c>
      <c r="B576" s="92" t="s">
        <v>3862</v>
      </c>
      <c r="C576" s="93" t="s">
        <v>3860</v>
      </c>
      <c r="D576" s="93" t="s">
        <v>3861</v>
      </c>
      <c r="E576" s="94">
        <v>46203</v>
      </c>
      <c r="F576" s="93"/>
      <c r="G576" s="93"/>
      <c r="H576" s="93"/>
    </row>
    <row r="577" spans="1:8" s="29" customFormat="1" ht="13.8" hidden="1" x14ac:dyDescent="0.25">
      <c r="A577" s="140" t="s">
        <v>1642</v>
      </c>
      <c r="B577" s="141" t="s">
        <v>1644</v>
      </c>
      <c r="C577" s="93" t="s">
        <v>3863</v>
      </c>
      <c r="D577" s="93" t="s">
        <v>3861</v>
      </c>
      <c r="E577" s="94">
        <v>45051</v>
      </c>
      <c r="F577" s="93"/>
      <c r="G577" s="93"/>
      <c r="H577" s="93"/>
    </row>
    <row r="578" spans="1:8" s="29" customFormat="1" ht="13.8" hidden="1" x14ac:dyDescent="0.3">
      <c r="A578" s="57" t="s">
        <v>2875</v>
      </c>
      <c r="B578" s="57" t="s">
        <v>2254</v>
      </c>
      <c r="C578" s="62">
        <v>21030</v>
      </c>
      <c r="D578" s="93" t="s">
        <v>5007</v>
      </c>
      <c r="E578" s="60">
        <v>45961</v>
      </c>
      <c r="F578" s="93"/>
      <c r="G578" s="93"/>
      <c r="H578" s="93"/>
    </row>
    <row r="579" spans="1:8" s="29" customFormat="1" ht="13.8" hidden="1" x14ac:dyDescent="0.3">
      <c r="A579" s="57" t="s">
        <v>3783</v>
      </c>
      <c r="B579" s="92" t="s">
        <v>3862</v>
      </c>
      <c r="C579" s="93" t="s">
        <v>3860</v>
      </c>
      <c r="D579" s="93" t="s">
        <v>3861</v>
      </c>
      <c r="E579" s="94">
        <v>46203</v>
      </c>
      <c r="F579" s="93"/>
      <c r="G579" s="93"/>
      <c r="H579" s="93"/>
    </row>
    <row r="580" spans="1:8" s="29" customFormat="1" ht="13.8" hidden="1" x14ac:dyDescent="0.25">
      <c r="A580" s="102" t="s">
        <v>440</v>
      </c>
      <c r="B580" s="92" t="s">
        <v>3506</v>
      </c>
      <c r="C580" s="93" t="s">
        <v>3505</v>
      </c>
      <c r="D580" s="93" t="s">
        <v>1250</v>
      </c>
      <c r="E580" s="94">
        <v>45429</v>
      </c>
      <c r="F580" s="93"/>
      <c r="G580" s="93" t="s">
        <v>1237</v>
      </c>
      <c r="H580" s="93" t="s">
        <v>1237</v>
      </c>
    </row>
    <row r="581" spans="1:8" s="29" customFormat="1" ht="13.8" hidden="1" x14ac:dyDescent="0.3">
      <c r="A581" s="111" t="s">
        <v>1890</v>
      </c>
      <c r="B581" s="111" t="s">
        <v>1891</v>
      </c>
      <c r="C581" s="142" t="s">
        <v>1892</v>
      </c>
      <c r="D581" s="93" t="s">
        <v>2227</v>
      </c>
      <c r="E581" s="143">
        <v>45089</v>
      </c>
      <c r="F581" s="142"/>
      <c r="G581" s="142"/>
      <c r="H581" s="93" t="s">
        <v>1237</v>
      </c>
    </row>
    <row r="582" spans="1:8" s="29" customFormat="1" ht="13.8" hidden="1" x14ac:dyDescent="0.25">
      <c r="A582" s="87" t="s">
        <v>226</v>
      </c>
      <c r="B582" s="87" t="s">
        <v>270</v>
      </c>
      <c r="C582" s="95" t="s">
        <v>2831</v>
      </c>
      <c r="D582" s="96" t="s">
        <v>409</v>
      </c>
      <c r="E582" s="65">
        <v>45169</v>
      </c>
      <c r="F582" s="96"/>
      <c r="G582" s="96"/>
      <c r="H582" s="96"/>
    </row>
    <row r="583" spans="1:8" s="29" customFormat="1" ht="13.8" hidden="1" x14ac:dyDescent="0.25">
      <c r="A583" s="99" t="s">
        <v>2860</v>
      </c>
      <c r="B583" s="111" t="s">
        <v>1216</v>
      </c>
      <c r="C583" s="45" t="s">
        <v>2854</v>
      </c>
      <c r="D583" s="93" t="s">
        <v>2279</v>
      </c>
      <c r="E583" s="46">
        <v>45227</v>
      </c>
      <c r="F583" s="93"/>
      <c r="G583" s="93"/>
      <c r="H583" s="93"/>
    </row>
    <row r="584" spans="1:8" s="29" customFormat="1" ht="13.8" hidden="1" x14ac:dyDescent="0.25">
      <c r="A584" s="44" t="s">
        <v>1882</v>
      </c>
      <c r="B584" s="113" t="s">
        <v>1883</v>
      </c>
      <c r="C584" s="45" t="s">
        <v>1884</v>
      </c>
      <c r="D584" s="93" t="s">
        <v>1780</v>
      </c>
      <c r="E584" s="46">
        <v>45626</v>
      </c>
      <c r="F584" s="93"/>
      <c r="G584" s="93"/>
      <c r="H584" s="93"/>
    </row>
    <row r="585" spans="1:8" s="29" customFormat="1" ht="13.8" hidden="1" x14ac:dyDescent="0.25">
      <c r="A585" s="87" t="s">
        <v>227</v>
      </c>
      <c r="B585" s="87" t="s">
        <v>193</v>
      </c>
      <c r="C585" s="95" t="s">
        <v>358</v>
      </c>
      <c r="D585" s="96" t="s">
        <v>409</v>
      </c>
      <c r="E585" s="65">
        <v>45169</v>
      </c>
      <c r="F585" s="96"/>
      <c r="G585" s="96"/>
      <c r="H585" s="96"/>
    </row>
    <row r="586" spans="1:8" s="29" customFormat="1" ht="13.8" hidden="1" x14ac:dyDescent="0.3">
      <c r="A586" s="144" t="s">
        <v>3283</v>
      </c>
      <c r="B586" s="137" t="s">
        <v>2226</v>
      </c>
      <c r="C586" s="138" t="s">
        <v>1797</v>
      </c>
      <c r="D586" s="93" t="s">
        <v>2227</v>
      </c>
      <c r="E586" s="139">
        <v>45091</v>
      </c>
      <c r="F586" s="93"/>
      <c r="G586" s="93"/>
      <c r="H586" s="93"/>
    </row>
    <row r="587" spans="1:8" s="29" customFormat="1" ht="13.8" hidden="1" x14ac:dyDescent="0.25">
      <c r="A587" s="44" t="s">
        <v>6705</v>
      </c>
      <c r="B587" s="113" t="s">
        <v>6706</v>
      </c>
      <c r="C587" s="45" t="s">
        <v>6707</v>
      </c>
      <c r="D587" s="93" t="s">
        <v>1808</v>
      </c>
      <c r="E587" s="46">
        <v>46624</v>
      </c>
      <c r="F587" s="93"/>
      <c r="G587" s="93"/>
      <c r="H587" s="93"/>
    </row>
    <row r="588" spans="1:8" s="29" customFormat="1" ht="13.8" hidden="1" x14ac:dyDescent="0.3">
      <c r="A588" s="99" t="s">
        <v>3205</v>
      </c>
      <c r="B588" s="92" t="s">
        <v>3195</v>
      </c>
      <c r="C588" s="93" t="s">
        <v>3224</v>
      </c>
      <c r="D588" s="93" t="s">
        <v>1647</v>
      </c>
      <c r="E588" s="94">
        <v>45291</v>
      </c>
      <c r="F588" s="93"/>
      <c r="G588" s="93"/>
      <c r="H588" s="93"/>
    </row>
    <row r="589" spans="1:8" s="29" customFormat="1" ht="13.8" x14ac:dyDescent="0.3">
      <c r="A589" s="99" t="s">
        <v>1789</v>
      </c>
      <c r="B589" s="92" t="s">
        <v>1793</v>
      </c>
      <c r="C589" s="93" t="s">
        <v>1795</v>
      </c>
      <c r="D589" s="93" t="s">
        <v>2227</v>
      </c>
      <c r="E589" s="107">
        <v>44804</v>
      </c>
      <c r="F589" s="93"/>
      <c r="G589" s="93" t="s">
        <v>1384</v>
      </c>
      <c r="H589" s="93" t="s">
        <v>1384</v>
      </c>
    </row>
    <row r="590" spans="1:8" s="29" customFormat="1" ht="13.8" hidden="1" x14ac:dyDescent="0.25">
      <c r="A590" s="87" t="s">
        <v>4693</v>
      </c>
      <c r="B590" s="87" t="s">
        <v>4694</v>
      </c>
      <c r="C590" s="95" t="s">
        <v>4695</v>
      </c>
      <c r="D590" s="96" t="s">
        <v>409</v>
      </c>
      <c r="E590" s="65">
        <v>45291</v>
      </c>
      <c r="F590" s="96"/>
      <c r="G590" s="96"/>
      <c r="H590" s="96"/>
    </row>
    <row r="591" spans="1:8" s="29" customFormat="1" ht="13.8" hidden="1" x14ac:dyDescent="0.3">
      <c r="A591" s="108" t="s">
        <v>725</v>
      </c>
      <c r="B591" s="108" t="s">
        <v>2038</v>
      </c>
      <c r="C591" s="106" t="s">
        <v>2340</v>
      </c>
      <c r="D591" s="93" t="s">
        <v>1443</v>
      </c>
      <c r="E591" s="109">
        <v>46387</v>
      </c>
      <c r="F591" s="93"/>
      <c r="G591" s="93"/>
      <c r="H591" s="93"/>
    </row>
    <row r="592" spans="1:8" s="29" customFormat="1" ht="13.8" hidden="1" x14ac:dyDescent="0.25">
      <c r="A592" s="108" t="s">
        <v>2059</v>
      </c>
      <c r="B592" s="114" t="s">
        <v>2037</v>
      </c>
      <c r="C592" s="106" t="s">
        <v>2340</v>
      </c>
      <c r="D592" s="93" t="s">
        <v>1443</v>
      </c>
      <c r="E592" s="109">
        <v>46387</v>
      </c>
      <c r="F592" s="93"/>
      <c r="G592" s="93"/>
      <c r="H592" s="93"/>
    </row>
    <row r="593" spans="1:8" s="29" customFormat="1" ht="13.8" x14ac:dyDescent="0.3">
      <c r="A593" s="99" t="s">
        <v>1849</v>
      </c>
      <c r="B593" s="92" t="s">
        <v>1847</v>
      </c>
      <c r="C593" s="93" t="s">
        <v>1848</v>
      </c>
      <c r="D593" s="93" t="s">
        <v>1810</v>
      </c>
      <c r="E593" s="107">
        <v>44773</v>
      </c>
      <c r="F593" s="93"/>
      <c r="G593" s="93"/>
      <c r="H593" s="93"/>
    </row>
    <row r="594" spans="1:8" s="29" customFormat="1" ht="13.8" hidden="1" x14ac:dyDescent="0.25">
      <c r="A594" s="135" t="s">
        <v>6710</v>
      </c>
      <c r="B594" s="135" t="s">
        <v>6709</v>
      </c>
      <c r="C594" s="97" t="s">
        <v>6714</v>
      </c>
      <c r="D594" s="32" t="s">
        <v>1250</v>
      </c>
      <c r="E594" s="33">
        <v>46447</v>
      </c>
      <c r="F594" s="32"/>
      <c r="G594" s="32"/>
      <c r="H594" s="32"/>
    </row>
    <row r="595" spans="1:8" s="29" customFormat="1" ht="13.8" hidden="1" x14ac:dyDescent="0.25">
      <c r="A595" s="121" t="s">
        <v>1637</v>
      </c>
      <c r="B595" s="122" t="s">
        <v>1640</v>
      </c>
      <c r="C595" s="93">
        <v>1580</v>
      </c>
      <c r="D595" s="93" t="s">
        <v>3861</v>
      </c>
      <c r="E595" s="94">
        <v>45269</v>
      </c>
      <c r="F595" s="93"/>
      <c r="G595" s="93"/>
      <c r="H595" s="93"/>
    </row>
    <row r="596" spans="1:8" s="29" customFormat="1" ht="13.8" hidden="1" x14ac:dyDescent="0.3">
      <c r="A596" s="57" t="s">
        <v>4922</v>
      </c>
      <c r="B596" s="57" t="s">
        <v>2254</v>
      </c>
      <c r="C596" s="62">
        <v>21030</v>
      </c>
      <c r="D596" s="93" t="s">
        <v>5007</v>
      </c>
      <c r="E596" s="60">
        <v>45961</v>
      </c>
      <c r="F596" s="93"/>
      <c r="G596" s="93"/>
      <c r="H596" s="93"/>
    </row>
    <row r="597" spans="1:8" s="29" customFormat="1" ht="13.8" hidden="1" x14ac:dyDescent="0.25">
      <c r="A597" s="145" t="s">
        <v>228</v>
      </c>
      <c r="B597" s="87" t="s">
        <v>152</v>
      </c>
      <c r="C597" s="95" t="s">
        <v>359</v>
      </c>
      <c r="D597" s="96" t="s">
        <v>409</v>
      </c>
      <c r="E597" s="65">
        <v>45230</v>
      </c>
      <c r="F597" s="96"/>
      <c r="G597" s="96"/>
      <c r="H597" s="96"/>
    </row>
    <row r="598" spans="1:8" s="29" customFormat="1" ht="13.8" hidden="1" x14ac:dyDescent="0.25">
      <c r="A598" s="100" t="s">
        <v>3531</v>
      </c>
      <c r="B598" s="92" t="s">
        <v>3574</v>
      </c>
      <c r="C598" s="93" t="s">
        <v>3575</v>
      </c>
      <c r="D598" s="93" t="s">
        <v>1250</v>
      </c>
      <c r="E598" s="94">
        <v>45401</v>
      </c>
      <c r="F598" s="93"/>
      <c r="G598" s="93"/>
      <c r="H598" s="93"/>
    </row>
    <row r="599" spans="1:8" s="29" customFormat="1" ht="13.8" hidden="1" x14ac:dyDescent="0.25">
      <c r="A599" s="44" t="s">
        <v>4923</v>
      </c>
      <c r="B599" s="44" t="s">
        <v>4972</v>
      </c>
      <c r="C599" s="45" t="s">
        <v>4984</v>
      </c>
      <c r="D599" s="93" t="s">
        <v>5007</v>
      </c>
      <c r="E599" s="70" t="s">
        <v>1379</v>
      </c>
      <c r="F599" s="93"/>
      <c r="G599" s="93"/>
      <c r="H599" s="93"/>
    </row>
    <row r="600" spans="1:8" s="29" customFormat="1" ht="13.8" x14ac:dyDescent="0.25">
      <c r="A600" s="44" t="s">
        <v>2998</v>
      </c>
      <c r="B600" s="44" t="s">
        <v>1202</v>
      </c>
      <c r="C600" s="45" t="s">
        <v>2999</v>
      </c>
      <c r="D600" s="45" t="s">
        <v>1537</v>
      </c>
      <c r="E600" s="69">
        <v>44804</v>
      </c>
      <c r="F600" s="93"/>
      <c r="G600" s="93"/>
      <c r="H600" s="93"/>
    </row>
    <row r="601" spans="1:8" s="29" customFormat="1" ht="13.8" hidden="1" x14ac:dyDescent="0.3">
      <c r="A601" s="57" t="s">
        <v>3784</v>
      </c>
      <c r="B601" s="92" t="s">
        <v>3862</v>
      </c>
      <c r="C601" s="93" t="s">
        <v>3860</v>
      </c>
      <c r="D601" s="93" t="s">
        <v>3861</v>
      </c>
      <c r="E601" s="94">
        <v>46203</v>
      </c>
      <c r="F601" s="93"/>
      <c r="G601" s="93"/>
      <c r="H601" s="93"/>
    </row>
    <row r="602" spans="1:8" s="29" customFormat="1" ht="13.8" hidden="1" x14ac:dyDescent="0.3">
      <c r="A602" s="99" t="s">
        <v>1446</v>
      </c>
      <c r="B602" s="92" t="s">
        <v>1445</v>
      </c>
      <c r="C602" s="93" t="s">
        <v>6724</v>
      </c>
      <c r="D602" s="93" t="s">
        <v>1250</v>
      </c>
      <c r="E602" s="94">
        <v>46488</v>
      </c>
      <c r="F602" s="93"/>
      <c r="G602" s="93"/>
      <c r="H602" s="93" t="s">
        <v>1237</v>
      </c>
    </row>
    <row r="603" spans="1:8" s="29" customFormat="1" ht="13.8" hidden="1" x14ac:dyDescent="0.25">
      <c r="A603" s="87" t="s">
        <v>4696</v>
      </c>
      <c r="B603" s="87" t="s">
        <v>4582</v>
      </c>
      <c r="C603" s="95" t="s">
        <v>4697</v>
      </c>
      <c r="D603" s="96" t="s">
        <v>409</v>
      </c>
      <c r="E603" s="65">
        <v>45657</v>
      </c>
      <c r="F603" s="96"/>
      <c r="G603" s="96"/>
      <c r="H603" s="96"/>
    </row>
    <row r="604" spans="1:8" s="29" customFormat="1" ht="13.8" hidden="1" x14ac:dyDescent="0.3">
      <c r="A604" s="99" t="s">
        <v>6702</v>
      </c>
      <c r="B604" s="92" t="s">
        <v>1243</v>
      </c>
      <c r="C604" s="93" t="s">
        <v>6701</v>
      </c>
      <c r="D604" s="93" t="s">
        <v>1247</v>
      </c>
      <c r="E604" s="112">
        <v>45957</v>
      </c>
      <c r="F604" s="93"/>
      <c r="G604" s="93"/>
      <c r="H604" s="93" t="s">
        <v>1237</v>
      </c>
    </row>
    <row r="605" spans="1:8" s="29" customFormat="1" ht="13.8" hidden="1" x14ac:dyDescent="0.25">
      <c r="A605" s="44" t="s">
        <v>3312</v>
      </c>
      <c r="B605" s="44" t="s">
        <v>3308</v>
      </c>
      <c r="C605" s="45" t="s">
        <v>3309</v>
      </c>
      <c r="D605" s="45" t="s">
        <v>1250</v>
      </c>
      <c r="E605" s="46">
        <v>45382</v>
      </c>
      <c r="F605" s="45"/>
      <c r="G605" s="45" t="s">
        <v>1237</v>
      </c>
      <c r="H605" s="45" t="s">
        <v>1237</v>
      </c>
    </row>
    <row r="606" spans="1:8" s="29" customFormat="1" ht="13.8" hidden="1" x14ac:dyDescent="0.3">
      <c r="A606" s="73" t="s">
        <v>6223</v>
      </c>
      <c r="B606" s="89" t="s">
        <v>6205</v>
      </c>
      <c r="C606" s="36" t="s">
        <v>6206</v>
      </c>
      <c r="D606" s="36" t="s">
        <v>1250</v>
      </c>
      <c r="E606" s="42">
        <v>45132</v>
      </c>
      <c r="F606" s="32"/>
      <c r="G606" s="32"/>
      <c r="H606" s="32"/>
    </row>
    <row r="607" spans="1:8" s="29" customFormat="1" ht="13.8" hidden="1" x14ac:dyDescent="0.3">
      <c r="A607" s="99" t="s">
        <v>6223</v>
      </c>
      <c r="B607" s="99" t="s">
        <v>6685</v>
      </c>
      <c r="C607" s="93" t="s">
        <v>6693</v>
      </c>
      <c r="D607" s="32" t="s">
        <v>1250</v>
      </c>
      <c r="E607" s="33">
        <v>45343</v>
      </c>
      <c r="F607" s="32"/>
      <c r="G607" s="32"/>
      <c r="H607" s="32" t="s">
        <v>1857</v>
      </c>
    </row>
    <row r="608" spans="1:8" s="29" customFormat="1" ht="13.8" hidden="1" x14ac:dyDescent="0.25">
      <c r="A608" s="87" t="s">
        <v>4698</v>
      </c>
      <c r="B608" s="87" t="s">
        <v>4699</v>
      </c>
      <c r="C608" s="95" t="s">
        <v>4700</v>
      </c>
      <c r="D608" s="96" t="s">
        <v>409</v>
      </c>
      <c r="E608" s="65">
        <v>45169</v>
      </c>
      <c r="F608" s="96"/>
      <c r="G608" s="96"/>
      <c r="H608" s="96"/>
    </row>
    <row r="609" spans="1:8" s="29" customFormat="1" ht="13.8" hidden="1" x14ac:dyDescent="0.3">
      <c r="A609" s="99" t="s">
        <v>3206</v>
      </c>
      <c r="B609" s="92" t="s">
        <v>3195</v>
      </c>
      <c r="C609" s="93" t="s">
        <v>3224</v>
      </c>
      <c r="D609" s="93" t="s">
        <v>1647</v>
      </c>
      <c r="E609" s="94">
        <v>45291</v>
      </c>
      <c r="F609" s="93"/>
      <c r="G609" s="93"/>
      <c r="H609" s="93"/>
    </row>
    <row r="610" spans="1:8" s="29" customFormat="1" ht="13.8" hidden="1" x14ac:dyDescent="0.25">
      <c r="A610" s="98" t="s">
        <v>2966</v>
      </c>
      <c r="B610" s="92" t="s">
        <v>2755</v>
      </c>
      <c r="C610" s="93" t="s">
        <v>2924</v>
      </c>
      <c r="D610" s="93" t="s">
        <v>2923</v>
      </c>
      <c r="E610" s="94">
        <v>45169</v>
      </c>
      <c r="F610" s="93"/>
      <c r="G610" s="93"/>
      <c r="H610" s="93"/>
    </row>
    <row r="611" spans="1:8" s="29" customFormat="1" ht="13.8" hidden="1" x14ac:dyDescent="0.3">
      <c r="A611" s="57" t="s">
        <v>3785</v>
      </c>
      <c r="B611" s="92" t="s">
        <v>3862</v>
      </c>
      <c r="C611" s="93" t="s">
        <v>3860</v>
      </c>
      <c r="D611" s="93" t="s">
        <v>3861</v>
      </c>
      <c r="E611" s="94">
        <v>46203</v>
      </c>
      <c r="F611" s="93"/>
      <c r="G611" s="93"/>
      <c r="H611" s="93"/>
    </row>
    <row r="612" spans="1:8" s="29" customFormat="1" ht="13.8" hidden="1" x14ac:dyDescent="0.25">
      <c r="A612" s="44" t="s">
        <v>3313</v>
      </c>
      <c r="B612" s="44" t="s">
        <v>3308</v>
      </c>
      <c r="C612" s="45" t="s">
        <v>3309</v>
      </c>
      <c r="D612" s="45" t="s">
        <v>1250</v>
      </c>
      <c r="E612" s="46">
        <v>45382</v>
      </c>
      <c r="F612" s="45"/>
      <c r="G612" s="45" t="s">
        <v>1237</v>
      </c>
      <c r="H612" s="45" t="s">
        <v>1237</v>
      </c>
    </row>
    <row r="613" spans="1:8" s="29" customFormat="1" ht="13.8" hidden="1" x14ac:dyDescent="0.25">
      <c r="A613" s="127" t="s">
        <v>3313</v>
      </c>
      <c r="B613" s="44" t="s">
        <v>3322</v>
      </c>
      <c r="C613" s="45" t="s">
        <v>3323</v>
      </c>
      <c r="D613" s="45" t="s">
        <v>1250</v>
      </c>
      <c r="E613" s="46">
        <v>45382</v>
      </c>
      <c r="F613" s="45"/>
      <c r="G613" s="45" t="s">
        <v>1237</v>
      </c>
      <c r="H613" s="45" t="s">
        <v>1237</v>
      </c>
    </row>
    <row r="614" spans="1:8" s="29" customFormat="1" ht="13.8" hidden="1" x14ac:dyDescent="0.25">
      <c r="A614" s="98" t="s">
        <v>2967</v>
      </c>
      <c r="B614" s="92" t="s">
        <v>2755</v>
      </c>
      <c r="C614" s="93" t="s">
        <v>2924</v>
      </c>
      <c r="D614" s="93" t="s">
        <v>2923</v>
      </c>
      <c r="E614" s="94">
        <v>45169</v>
      </c>
      <c r="F614" s="93"/>
      <c r="G614" s="93"/>
      <c r="H614" s="93"/>
    </row>
    <row r="615" spans="1:8" s="29" customFormat="1" ht="13.8" hidden="1" x14ac:dyDescent="0.3">
      <c r="A615" s="57" t="s">
        <v>3786</v>
      </c>
      <c r="B615" s="92" t="s">
        <v>3862</v>
      </c>
      <c r="C615" s="93" t="s">
        <v>3860</v>
      </c>
      <c r="D615" s="93" t="s">
        <v>3861</v>
      </c>
      <c r="E615" s="94">
        <v>46203</v>
      </c>
      <c r="F615" s="93"/>
      <c r="G615" s="93"/>
      <c r="H615" s="93"/>
    </row>
    <row r="616" spans="1:8" s="29" customFormat="1" ht="13.8" hidden="1" x14ac:dyDescent="0.25">
      <c r="A616" s="44" t="s">
        <v>3314</v>
      </c>
      <c r="B616" s="44" t="s">
        <v>3308</v>
      </c>
      <c r="C616" s="45" t="s">
        <v>3309</v>
      </c>
      <c r="D616" s="45" t="s">
        <v>1250</v>
      </c>
      <c r="E616" s="46">
        <v>45382</v>
      </c>
      <c r="F616" s="45"/>
      <c r="G616" s="45" t="s">
        <v>1237</v>
      </c>
      <c r="H616" s="45" t="s">
        <v>1237</v>
      </c>
    </row>
    <row r="617" spans="1:8" s="29" customFormat="1" ht="13.8" hidden="1" x14ac:dyDescent="0.25">
      <c r="A617" s="102" t="s">
        <v>3430</v>
      </c>
      <c r="B617" s="92" t="s">
        <v>3506</v>
      </c>
      <c r="C617" s="93" t="s">
        <v>3505</v>
      </c>
      <c r="D617" s="93" t="s">
        <v>1250</v>
      </c>
      <c r="E617" s="94">
        <v>45429</v>
      </c>
      <c r="F617" s="93"/>
      <c r="G617" s="93" t="s">
        <v>1237</v>
      </c>
      <c r="H617" s="93" t="s">
        <v>1237</v>
      </c>
    </row>
    <row r="618" spans="1:8" s="29" customFormat="1" ht="13.8" hidden="1" x14ac:dyDescent="0.3">
      <c r="A618" s="57" t="s">
        <v>2239</v>
      </c>
      <c r="B618" s="57" t="s">
        <v>2254</v>
      </c>
      <c r="C618" s="62">
        <v>21030</v>
      </c>
      <c r="D618" s="93" t="s">
        <v>5007</v>
      </c>
      <c r="E618" s="60">
        <v>45961</v>
      </c>
      <c r="F618" s="93"/>
      <c r="G618" s="93"/>
      <c r="H618" s="93"/>
    </row>
    <row r="619" spans="1:8" s="29" customFormat="1" ht="13.8" hidden="1" x14ac:dyDescent="0.3">
      <c r="A619" s="57" t="s">
        <v>27</v>
      </c>
      <c r="B619" s="57" t="s">
        <v>2254</v>
      </c>
      <c r="C619" s="62">
        <v>21030</v>
      </c>
      <c r="D619" s="93" t="s">
        <v>5007</v>
      </c>
      <c r="E619" s="60">
        <v>45961</v>
      </c>
      <c r="F619" s="93"/>
      <c r="G619" s="93"/>
      <c r="H619" s="93"/>
    </row>
    <row r="620" spans="1:8" s="29" customFormat="1" ht="13.8" hidden="1" x14ac:dyDescent="0.3">
      <c r="A620" s="57" t="s">
        <v>27</v>
      </c>
      <c r="B620" s="92" t="s">
        <v>3862</v>
      </c>
      <c r="C620" s="93" t="s">
        <v>3860</v>
      </c>
      <c r="D620" s="93" t="s">
        <v>3861</v>
      </c>
      <c r="E620" s="94">
        <v>46203</v>
      </c>
      <c r="F620" s="93"/>
      <c r="G620" s="93"/>
      <c r="H620" s="93"/>
    </row>
    <row r="621" spans="1:8" s="29" customFormat="1" ht="13.8" hidden="1" x14ac:dyDescent="0.25">
      <c r="A621" s="98" t="s">
        <v>27</v>
      </c>
      <c r="B621" s="92" t="s">
        <v>2755</v>
      </c>
      <c r="C621" s="93" t="s">
        <v>2924</v>
      </c>
      <c r="D621" s="93" t="s">
        <v>2923</v>
      </c>
      <c r="E621" s="94">
        <v>45169</v>
      </c>
      <c r="F621" s="93"/>
      <c r="G621" s="93"/>
      <c r="H621" s="93"/>
    </row>
    <row r="622" spans="1:8" s="29" customFormat="1" ht="13.8" hidden="1" x14ac:dyDescent="0.25">
      <c r="A622" s="102" t="s">
        <v>3431</v>
      </c>
      <c r="B622" s="92" t="s">
        <v>3506</v>
      </c>
      <c r="C622" s="93" t="s">
        <v>3505</v>
      </c>
      <c r="D622" s="93" t="s">
        <v>1250</v>
      </c>
      <c r="E622" s="94">
        <v>45429</v>
      </c>
      <c r="F622" s="93"/>
      <c r="G622" s="93" t="s">
        <v>1237</v>
      </c>
      <c r="H622" s="93" t="s">
        <v>1237</v>
      </c>
    </row>
    <row r="623" spans="1:8" s="29" customFormat="1" ht="13.8" hidden="1" x14ac:dyDescent="0.25">
      <c r="A623" s="100" t="s">
        <v>3532</v>
      </c>
      <c r="B623" s="92" t="s">
        <v>3574</v>
      </c>
      <c r="C623" s="93" t="s">
        <v>3575</v>
      </c>
      <c r="D623" s="93" t="s">
        <v>1250</v>
      </c>
      <c r="E623" s="94">
        <v>45401</v>
      </c>
      <c r="F623" s="93"/>
      <c r="G623" s="93"/>
      <c r="H623" s="93"/>
    </row>
    <row r="624" spans="1:8" s="29" customFormat="1" ht="13.8" hidden="1" x14ac:dyDescent="0.3">
      <c r="A624" s="73" t="s">
        <v>6191</v>
      </c>
      <c r="B624" s="89" t="s">
        <v>6186</v>
      </c>
      <c r="C624" s="36" t="s">
        <v>6187</v>
      </c>
      <c r="D624" s="36" t="s">
        <v>1250</v>
      </c>
      <c r="E624" s="42">
        <v>45245</v>
      </c>
      <c r="F624" s="32"/>
      <c r="G624" s="32"/>
      <c r="H624" s="32"/>
    </row>
    <row r="625" spans="1:8" s="29" customFormat="1" ht="13.8" hidden="1" x14ac:dyDescent="0.3">
      <c r="A625" s="73" t="s">
        <v>6224</v>
      </c>
      <c r="B625" s="89" t="s">
        <v>1251</v>
      </c>
      <c r="C625" s="36" t="s">
        <v>6208</v>
      </c>
      <c r="D625" s="36" t="s">
        <v>1250</v>
      </c>
      <c r="E625" s="42">
        <v>45132</v>
      </c>
      <c r="F625" s="32"/>
      <c r="G625" s="32"/>
      <c r="H625" s="32"/>
    </row>
    <row r="626" spans="1:8" s="29" customFormat="1" ht="13.8" hidden="1" x14ac:dyDescent="0.25">
      <c r="A626" s="87" t="s">
        <v>4701</v>
      </c>
      <c r="B626" s="87" t="s">
        <v>4634</v>
      </c>
      <c r="C626" s="95" t="s">
        <v>4702</v>
      </c>
      <c r="D626" s="96" t="s">
        <v>409</v>
      </c>
      <c r="E626" s="65">
        <v>45291</v>
      </c>
      <c r="F626" s="96"/>
      <c r="G626" s="96"/>
      <c r="H626" s="96"/>
    </row>
    <row r="627" spans="1:8" s="29" customFormat="1" ht="13.8" hidden="1" x14ac:dyDescent="0.25">
      <c r="A627" s="87" t="s">
        <v>4703</v>
      </c>
      <c r="B627" s="87" t="s">
        <v>4618</v>
      </c>
      <c r="C627" s="95" t="s">
        <v>4704</v>
      </c>
      <c r="D627" s="96" t="s">
        <v>409</v>
      </c>
      <c r="E627" s="65">
        <v>45291</v>
      </c>
      <c r="F627" s="96"/>
      <c r="G627" s="96"/>
      <c r="H627" s="96"/>
    </row>
    <row r="628" spans="1:8" s="29" customFormat="1" ht="13.8" hidden="1" x14ac:dyDescent="0.3">
      <c r="A628" s="73" t="s">
        <v>6225</v>
      </c>
      <c r="B628" s="89" t="s">
        <v>1251</v>
      </c>
      <c r="C628" s="36" t="s">
        <v>6208</v>
      </c>
      <c r="D628" s="36" t="s">
        <v>1250</v>
      </c>
      <c r="E628" s="42">
        <v>45132</v>
      </c>
      <c r="F628" s="32"/>
      <c r="G628" s="32"/>
      <c r="H628" s="32"/>
    </row>
    <row r="629" spans="1:8" s="29" customFormat="1" ht="13.8" hidden="1" x14ac:dyDescent="0.3">
      <c r="A629" s="103" t="s">
        <v>2565</v>
      </c>
      <c r="B629" s="103" t="s">
        <v>1746</v>
      </c>
      <c r="C629" s="104" t="s">
        <v>2566</v>
      </c>
      <c r="D629" s="134" t="s">
        <v>1808</v>
      </c>
      <c r="E629" s="105">
        <v>45406</v>
      </c>
      <c r="F629" s="93"/>
      <c r="G629" s="93"/>
      <c r="H629" s="93"/>
    </row>
    <row r="630" spans="1:8" s="29" customFormat="1" ht="13.8" hidden="1" x14ac:dyDescent="0.25">
      <c r="A630" s="44" t="s">
        <v>1276</v>
      </c>
      <c r="B630" s="44" t="s">
        <v>1357</v>
      </c>
      <c r="C630" s="45" t="s">
        <v>1373</v>
      </c>
      <c r="D630" s="93" t="s">
        <v>5007</v>
      </c>
      <c r="E630" s="70" t="s">
        <v>1379</v>
      </c>
      <c r="F630" s="93"/>
      <c r="G630" s="93"/>
      <c r="H630" s="93"/>
    </row>
    <row r="631" spans="1:8" s="29" customFormat="1" ht="13.8" hidden="1" x14ac:dyDescent="0.25">
      <c r="A631" s="87" t="s">
        <v>229</v>
      </c>
      <c r="B631" s="87" t="s">
        <v>210</v>
      </c>
      <c r="C631" s="95" t="s">
        <v>7233</v>
      </c>
      <c r="D631" s="96" t="s">
        <v>409</v>
      </c>
      <c r="E631" s="65">
        <v>45260</v>
      </c>
      <c r="F631" s="96"/>
      <c r="G631" s="96"/>
      <c r="H631" s="96"/>
    </row>
    <row r="632" spans="1:8" s="29" customFormat="1" ht="13.8" hidden="1" x14ac:dyDescent="0.25">
      <c r="A632" s="92" t="s">
        <v>3899</v>
      </c>
      <c r="B632" s="92" t="s">
        <v>1433</v>
      </c>
      <c r="C632" s="93" t="s">
        <v>3912</v>
      </c>
      <c r="D632" s="93" t="s">
        <v>1250</v>
      </c>
      <c r="E632" s="94">
        <v>45155</v>
      </c>
      <c r="F632" s="93"/>
      <c r="G632" s="93" t="s">
        <v>1237</v>
      </c>
      <c r="H632" s="44" t="s">
        <v>1384</v>
      </c>
    </row>
    <row r="633" spans="1:8" s="29" customFormat="1" ht="13.8" hidden="1" x14ac:dyDescent="0.3">
      <c r="A633" s="57" t="s">
        <v>4924</v>
      </c>
      <c r="B633" s="57" t="s">
        <v>4975</v>
      </c>
      <c r="C633" s="62">
        <v>2209</v>
      </c>
      <c r="D633" s="93" t="s">
        <v>5007</v>
      </c>
      <c r="E633" s="60">
        <v>45276</v>
      </c>
      <c r="F633" s="93"/>
      <c r="G633" s="93"/>
      <c r="H633" s="93"/>
    </row>
    <row r="634" spans="1:8" s="29" customFormat="1" ht="13.8" x14ac:dyDescent="0.3">
      <c r="A634" s="99" t="s">
        <v>2813</v>
      </c>
      <c r="B634" s="92" t="s">
        <v>2815</v>
      </c>
      <c r="C634" s="93" t="s">
        <v>2814</v>
      </c>
      <c r="D634" s="93" t="s">
        <v>2227</v>
      </c>
      <c r="E634" s="107">
        <v>44719</v>
      </c>
      <c r="F634" s="93"/>
      <c r="G634" s="93" t="s">
        <v>1237</v>
      </c>
      <c r="H634" s="93" t="s">
        <v>1237</v>
      </c>
    </row>
    <row r="635" spans="1:8" s="29" customFormat="1" ht="13.8" hidden="1" x14ac:dyDescent="0.3">
      <c r="A635" s="99" t="s">
        <v>3515</v>
      </c>
      <c r="B635" s="92" t="s">
        <v>3516</v>
      </c>
      <c r="C635" s="146" t="s">
        <v>3517</v>
      </c>
      <c r="D635" s="93" t="s">
        <v>1540</v>
      </c>
      <c r="E635" s="107"/>
      <c r="F635" s="93"/>
      <c r="G635" s="93"/>
      <c r="H635" s="93"/>
    </row>
    <row r="636" spans="1:8" s="29" customFormat="1" ht="13.8" hidden="1" x14ac:dyDescent="0.3">
      <c r="A636" s="99" t="s">
        <v>3233</v>
      </c>
      <c r="B636" s="92" t="s">
        <v>3195</v>
      </c>
      <c r="C636" s="93" t="s">
        <v>3224</v>
      </c>
      <c r="D636" s="93" t="s">
        <v>1647</v>
      </c>
      <c r="E636" s="94">
        <v>45291</v>
      </c>
      <c r="F636" s="93"/>
      <c r="G636" s="93"/>
      <c r="H636" s="93"/>
    </row>
    <row r="637" spans="1:8" s="29" customFormat="1" ht="13.8" hidden="1" x14ac:dyDescent="0.3">
      <c r="A637" s="57" t="s">
        <v>3787</v>
      </c>
      <c r="B637" s="92" t="s">
        <v>3862</v>
      </c>
      <c r="C637" s="93" t="s">
        <v>3860</v>
      </c>
      <c r="D637" s="93" t="s">
        <v>3861</v>
      </c>
      <c r="E637" s="94">
        <v>46203</v>
      </c>
      <c r="F637" s="93"/>
      <c r="G637" s="93"/>
      <c r="H637" s="93"/>
    </row>
    <row r="638" spans="1:8" s="29" customFormat="1" ht="13.8" hidden="1" x14ac:dyDescent="0.3">
      <c r="A638" s="99" t="s">
        <v>3207</v>
      </c>
      <c r="B638" s="92" t="s">
        <v>3195</v>
      </c>
      <c r="C638" s="93" t="s">
        <v>3224</v>
      </c>
      <c r="D638" s="93" t="s">
        <v>1647</v>
      </c>
      <c r="E638" s="94">
        <v>45291</v>
      </c>
      <c r="F638" s="93"/>
      <c r="G638" s="93"/>
      <c r="H638" s="93"/>
    </row>
    <row r="639" spans="1:8" s="29" customFormat="1" ht="13.8" hidden="1" x14ac:dyDescent="0.3">
      <c r="A639" s="99" t="s">
        <v>5078</v>
      </c>
      <c r="B639" s="92" t="s">
        <v>5079</v>
      </c>
      <c r="C639" s="93" t="s">
        <v>2344</v>
      </c>
      <c r="D639" s="93" t="s">
        <v>1250</v>
      </c>
      <c r="E639" s="94">
        <v>45614</v>
      </c>
      <c r="F639" s="93"/>
      <c r="G639" s="93"/>
      <c r="H639" s="93"/>
    </row>
    <row r="640" spans="1:8" s="29" customFormat="1" ht="13.8" hidden="1" x14ac:dyDescent="0.25">
      <c r="A640" s="44" t="s">
        <v>3315</v>
      </c>
      <c r="B640" s="44" t="s">
        <v>3308</v>
      </c>
      <c r="C640" s="45" t="s">
        <v>3309</v>
      </c>
      <c r="D640" s="45" t="s">
        <v>1250</v>
      </c>
      <c r="E640" s="46">
        <v>45382</v>
      </c>
      <c r="F640" s="45"/>
      <c r="G640" s="45" t="s">
        <v>1237</v>
      </c>
      <c r="H640" s="45" t="s">
        <v>1237</v>
      </c>
    </row>
    <row r="641" spans="1:8" s="29" customFormat="1" ht="13.8" hidden="1" x14ac:dyDescent="0.25">
      <c r="A641" s="44" t="s">
        <v>1277</v>
      </c>
      <c r="B641" s="44" t="s">
        <v>1358</v>
      </c>
      <c r="C641" s="45" t="s">
        <v>4997</v>
      </c>
      <c r="D641" s="93" t="s">
        <v>5007</v>
      </c>
      <c r="E641" s="70" t="s">
        <v>1379</v>
      </c>
      <c r="F641" s="93"/>
      <c r="G641" s="93"/>
      <c r="H641" s="93"/>
    </row>
    <row r="642" spans="1:8" s="29" customFormat="1" ht="13.8" hidden="1" x14ac:dyDescent="0.25">
      <c r="A642" s="44" t="s">
        <v>4088</v>
      </c>
      <c r="B642" s="44" t="s">
        <v>4084</v>
      </c>
      <c r="C642" s="45" t="s">
        <v>4085</v>
      </c>
      <c r="D642" s="93" t="s">
        <v>1540</v>
      </c>
      <c r="E642" s="56"/>
      <c r="F642" s="45"/>
      <c r="G642" s="45"/>
      <c r="H642" s="93"/>
    </row>
    <row r="643" spans="1:8" s="29" customFormat="1" ht="13.8" hidden="1" x14ac:dyDescent="0.3">
      <c r="A643" s="117" t="s">
        <v>2060</v>
      </c>
      <c r="B643" s="117" t="s">
        <v>2039</v>
      </c>
      <c r="C643" s="106" t="s">
        <v>1438</v>
      </c>
      <c r="D643" s="93" t="s">
        <v>1443</v>
      </c>
      <c r="E643" s="119">
        <v>45230</v>
      </c>
      <c r="F643" s="93"/>
      <c r="G643" s="93"/>
      <c r="H643" s="93"/>
    </row>
    <row r="644" spans="1:8" s="29" customFormat="1" ht="13.8" hidden="1" x14ac:dyDescent="0.3">
      <c r="A644" s="57" t="s">
        <v>4190</v>
      </c>
      <c r="B644" s="57" t="s">
        <v>1348</v>
      </c>
      <c r="C644" s="62">
        <v>2211</v>
      </c>
      <c r="D644" s="93" t="s">
        <v>5007</v>
      </c>
      <c r="E644" s="60">
        <v>45230</v>
      </c>
      <c r="F644" s="93"/>
      <c r="G644" s="93"/>
      <c r="H644" s="93"/>
    </row>
    <row r="645" spans="1:8" s="29" customFormat="1" ht="13.8" hidden="1" x14ac:dyDescent="0.25">
      <c r="A645" s="87" t="s">
        <v>1064</v>
      </c>
      <c r="B645" s="87" t="s">
        <v>4705</v>
      </c>
      <c r="C645" s="95" t="s">
        <v>4706</v>
      </c>
      <c r="D645" s="96" t="s">
        <v>409</v>
      </c>
      <c r="E645" s="65">
        <v>45657</v>
      </c>
      <c r="F645" s="96"/>
      <c r="G645" s="96"/>
      <c r="H645" s="96"/>
    </row>
    <row r="646" spans="1:8" s="29" customFormat="1" ht="13.8" hidden="1" x14ac:dyDescent="0.25">
      <c r="A646" s="44" t="s">
        <v>2562</v>
      </c>
      <c r="B646" s="44" t="s">
        <v>2564</v>
      </c>
      <c r="C646" s="45" t="s">
        <v>2563</v>
      </c>
      <c r="D646" s="45" t="s">
        <v>1808</v>
      </c>
      <c r="E646" s="46">
        <v>45925</v>
      </c>
      <c r="F646" s="93"/>
      <c r="G646" s="93"/>
      <c r="H646" s="93"/>
    </row>
    <row r="647" spans="1:8" s="29" customFormat="1" ht="13.8" hidden="1" x14ac:dyDescent="0.25">
      <c r="A647" s="44" t="s">
        <v>7288</v>
      </c>
      <c r="B647" s="44" t="s">
        <v>7289</v>
      </c>
      <c r="C647" s="45" t="s">
        <v>7290</v>
      </c>
      <c r="D647" s="45" t="s">
        <v>409</v>
      </c>
      <c r="E647" s="46">
        <v>45777</v>
      </c>
      <c r="F647" s="93"/>
      <c r="G647" s="93"/>
      <c r="H647" s="93"/>
    </row>
    <row r="648" spans="1:8" s="29" customFormat="1" ht="13.8" hidden="1" x14ac:dyDescent="0.25">
      <c r="A648" s="87" t="s">
        <v>4707</v>
      </c>
      <c r="B648" s="87" t="s">
        <v>4708</v>
      </c>
      <c r="C648" s="95" t="s">
        <v>4709</v>
      </c>
      <c r="D648" s="96" t="s">
        <v>409</v>
      </c>
      <c r="E648" s="65">
        <v>45657</v>
      </c>
      <c r="F648" s="96"/>
      <c r="G648" s="96"/>
      <c r="H648" s="96"/>
    </row>
    <row r="649" spans="1:8" s="29" customFormat="1" ht="13.8" x14ac:dyDescent="0.3">
      <c r="A649" s="111" t="s">
        <v>1852</v>
      </c>
      <c r="B649" s="111" t="s">
        <v>1973</v>
      </c>
      <c r="C649" s="93" t="s">
        <v>4149</v>
      </c>
      <c r="D649" s="93" t="s">
        <v>1810</v>
      </c>
      <c r="E649" s="107">
        <v>44742</v>
      </c>
      <c r="F649" s="142"/>
      <c r="G649" s="142"/>
      <c r="H649" s="93" t="s">
        <v>1237</v>
      </c>
    </row>
    <row r="650" spans="1:8" s="29" customFormat="1" ht="13.8" hidden="1" x14ac:dyDescent="0.3">
      <c r="A650" s="99" t="s">
        <v>1455</v>
      </c>
      <c r="B650" s="92" t="s">
        <v>2780</v>
      </c>
      <c r="C650" s="93" t="s">
        <v>2781</v>
      </c>
      <c r="D650" s="93" t="s">
        <v>1250</v>
      </c>
      <c r="E650" s="94">
        <v>45504</v>
      </c>
      <c r="F650" s="93"/>
      <c r="G650" s="93"/>
      <c r="H650" s="93" t="s">
        <v>1857</v>
      </c>
    </row>
    <row r="651" spans="1:8" s="29" customFormat="1" ht="13.8" hidden="1" x14ac:dyDescent="0.3">
      <c r="A651" s="73" t="s">
        <v>1455</v>
      </c>
      <c r="B651" s="73" t="s">
        <v>6152</v>
      </c>
      <c r="C651" s="36" t="s">
        <v>6153</v>
      </c>
      <c r="D651" s="36" t="s">
        <v>1250</v>
      </c>
      <c r="E651" s="42">
        <v>45504</v>
      </c>
      <c r="F651" s="32"/>
      <c r="G651" s="32"/>
      <c r="H651" s="32"/>
    </row>
    <row r="652" spans="1:8" s="29" customFormat="1" ht="13.8" hidden="1" x14ac:dyDescent="0.25">
      <c r="A652" s="120" t="s">
        <v>2016</v>
      </c>
      <c r="B652" s="114" t="s">
        <v>1999</v>
      </c>
      <c r="C652" s="106" t="s">
        <v>2000</v>
      </c>
      <c r="D652" s="93" t="s">
        <v>1443</v>
      </c>
      <c r="E652" s="115">
        <v>45107</v>
      </c>
      <c r="F652" s="93"/>
      <c r="G652" s="93"/>
      <c r="H652" s="93"/>
    </row>
    <row r="653" spans="1:8" s="29" customFormat="1" ht="13.8" hidden="1" x14ac:dyDescent="0.3">
      <c r="A653" s="99" t="s">
        <v>1380</v>
      </c>
      <c r="B653" s="92" t="s">
        <v>1383</v>
      </c>
      <c r="C653" s="93" t="s">
        <v>2612</v>
      </c>
      <c r="D653" s="93" t="s">
        <v>1250</v>
      </c>
      <c r="E653" s="94">
        <v>45134</v>
      </c>
      <c r="F653" s="93" t="s">
        <v>1385</v>
      </c>
      <c r="G653" s="93"/>
      <c r="H653" s="93" t="s">
        <v>1384</v>
      </c>
    </row>
    <row r="654" spans="1:8" s="29" customFormat="1" ht="13.8" hidden="1" x14ac:dyDescent="0.25">
      <c r="A654" s="92" t="s">
        <v>1380</v>
      </c>
      <c r="B654" s="92" t="s">
        <v>1433</v>
      </c>
      <c r="C654" s="93" t="s">
        <v>3912</v>
      </c>
      <c r="D654" s="93" t="s">
        <v>1250</v>
      </c>
      <c r="E654" s="94">
        <v>45155</v>
      </c>
      <c r="F654" s="93"/>
      <c r="G654" s="93" t="s">
        <v>1237</v>
      </c>
      <c r="H654" s="44" t="s">
        <v>1384</v>
      </c>
    </row>
    <row r="655" spans="1:8" s="29" customFormat="1" ht="13.8" hidden="1" x14ac:dyDescent="0.25">
      <c r="A655" s="87" t="s">
        <v>231</v>
      </c>
      <c r="B655" s="87" t="s">
        <v>190</v>
      </c>
      <c r="C655" s="95" t="s">
        <v>360</v>
      </c>
      <c r="D655" s="96" t="s">
        <v>409</v>
      </c>
      <c r="E655" s="65">
        <v>45230</v>
      </c>
      <c r="F655" s="96"/>
      <c r="G655" s="96"/>
      <c r="H655" s="96"/>
    </row>
    <row r="656" spans="1:8" s="29" customFormat="1" ht="13.8" hidden="1" x14ac:dyDescent="0.3">
      <c r="A656" s="99" t="s">
        <v>1781</v>
      </c>
      <c r="B656" s="92" t="s">
        <v>1783</v>
      </c>
      <c r="C656" s="93">
        <v>2202</v>
      </c>
      <c r="D656" s="93" t="s">
        <v>1784</v>
      </c>
      <c r="E656" s="112">
        <v>45535</v>
      </c>
      <c r="F656" s="93"/>
      <c r="G656" s="93"/>
      <c r="H656" s="93" t="s">
        <v>1237</v>
      </c>
    </row>
    <row r="657" spans="1:8" s="29" customFormat="1" ht="13.8" hidden="1" x14ac:dyDescent="0.3">
      <c r="A657" s="57" t="s">
        <v>3788</v>
      </c>
      <c r="B657" s="92" t="s">
        <v>3862</v>
      </c>
      <c r="C657" s="93" t="s">
        <v>3860</v>
      </c>
      <c r="D657" s="93" t="s">
        <v>3861</v>
      </c>
      <c r="E657" s="94">
        <v>46203</v>
      </c>
      <c r="F657" s="93"/>
      <c r="G657" s="93"/>
      <c r="H657" s="93"/>
    </row>
    <row r="658" spans="1:8" s="29" customFormat="1" ht="13.8" hidden="1" x14ac:dyDescent="0.25">
      <c r="A658" s="87" t="s">
        <v>4710</v>
      </c>
      <c r="B658" s="87" t="s">
        <v>4596</v>
      </c>
      <c r="C658" s="95" t="s">
        <v>4711</v>
      </c>
      <c r="D658" s="96" t="s">
        <v>409</v>
      </c>
      <c r="E658" s="65">
        <v>45169</v>
      </c>
      <c r="F658" s="96"/>
      <c r="G658" s="96"/>
      <c r="H658" s="96"/>
    </row>
    <row r="659" spans="1:8" s="29" customFormat="1" ht="13.8" hidden="1" x14ac:dyDescent="0.25">
      <c r="A659" s="87" t="s">
        <v>4710</v>
      </c>
      <c r="B659" s="87" t="s">
        <v>4712</v>
      </c>
      <c r="C659" s="95" t="s">
        <v>4713</v>
      </c>
      <c r="D659" s="96" t="s">
        <v>409</v>
      </c>
      <c r="E659" s="65">
        <v>45291</v>
      </c>
      <c r="F659" s="96"/>
      <c r="G659" s="96"/>
      <c r="H659" s="96"/>
    </row>
    <row r="660" spans="1:8" s="29" customFormat="1" ht="13.8" hidden="1" x14ac:dyDescent="0.3">
      <c r="A660" s="57" t="s">
        <v>4925</v>
      </c>
      <c r="B660" s="57" t="s">
        <v>2254</v>
      </c>
      <c r="C660" s="62">
        <v>21030</v>
      </c>
      <c r="D660" s="93" t="s">
        <v>5007</v>
      </c>
      <c r="E660" s="60">
        <v>45961</v>
      </c>
      <c r="F660" s="93"/>
      <c r="G660" s="93"/>
      <c r="H660" s="93"/>
    </row>
    <row r="661" spans="1:8" s="29" customFormat="1" ht="13.8" hidden="1" x14ac:dyDescent="0.3">
      <c r="A661" s="57" t="s">
        <v>1278</v>
      </c>
      <c r="B661" s="57" t="s">
        <v>1339</v>
      </c>
      <c r="C661" s="62">
        <v>21027</v>
      </c>
      <c r="D661" s="93" t="s">
        <v>5007</v>
      </c>
      <c r="E661" s="60">
        <v>45777</v>
      </c>
      <c r="F661" s="93"/>
      <c r="G661" s="93"/>
      <c r="H661" s="93"/>
    </row>
    <row r="662" spans="1:8" s="29" customFormat="1" ht="13.8" hidden="1" x14ac:dyDescent="0.3">
      <c r="A662" s="57" t="s">
        <v>3789</v>
      </c>
      <c r="B662" s="92" t="s">
        <v>3862</v>
      </c>
      <c r="C662" s="93" t="s">
        <v>3860</v>
      </c>
      <c r="D662" s="93" t="s">
        <v>3861</v>
      </c>
      <c r="E662" s="94">
        <v>46203</v>
      </c>
      <c r="F662" s="93"/>
      <c r="G662" s="93"/>
      <c r="H662" s="93"/>
    </row>
    <row r="663" spans="1:8" s="29" customFormat="1" ht="13.8" hidden="1" x14ac:dyDescent="0.3">
      <c r="A663" s="57" t="s">
        <v>4926</v>
      </c>
      <c r="B663" s="57" t="s">
        <v>1339</v>
      </c>
      <c r="C663" s="62">
        <v>21027</v>
      </c>
      <c r="D663" s="93" t="s">
        <v>5007</v>
      </c>
      <c r="E663" s="60">
        <v>45777</v>
      </c>
      <c r="F663" s="93"/>
      <c r="G663" s="93"/>
      <c r="H663" s="93"/>
    </row>
    <row r="664" spans="1:8" s="29" customFormat="1" ht="13.8" hidden="1" x14ac:dyDescent="0.25">
      <c r="A664" s="91" t="s">
        <v>739</v>
      </c>
      <c r="B664" s="92" t="s">
        <v>1841</v>
      </c>
      <c r="C664" s="93" t="s">
        <v>2752</v>
      </c>
      <c r="D664" s="93" t="s">
        <v>2923</v>
      </c>
      <c r="E664" s="94">
        <v>45169</v>
      </c>
      <c r="F664" s="93"/>
      <c r="G664" s="93"/>
      <c r="H664" s="93"/>
    </row>
    <row r="665" spans="1:8" s="29" customFormat="1" ht="13.8" hidden="1" x14ac:dyDescent="0.3">
      <c r="A665" s="57" t="s">
        <v>1279</v>
      </c>
      <c r="B665" s="57" t="s">
        <v>1339</v>
      </c>
      <c r="C665" s="62">
        <v>21027</v>
      </c>
      <c r="D665" s="93" t="s">
        <v>5007</v>
      </c>
      <c r="E665" s="60">
        <v>45777</v>
      </c>
      <c r="F665" s="93"/>
      <c r="G665" s="93"/>
      <c r="H665" s="93"/>
    </row>
    <row r="666" spans="1:8" s="29" customFormat="1" ht="13.8" hidden="1" x14ac:dyDescent="0.3">
      <c r="A666" s="171" t="s">
        <v>6170</v>
      </c>
      <c r="B666" s="31" t="s">
        <v>6164</v>
      </c>
      <c r="C666" s="32" t="s">
        <v>6165</v>
      </c>
      <c r="D666" s="33" t="s">
        <v>1250</v>
      </c>
      <c r="E666" s="33">
        <v>45246</v>
      </c>
      <c r="F666" s="32"/>
      <c r="G666" s="32"/>
      <c r="H666" s="32"/>
    </row>
    <row r="667" spans="1:8" s="29" customFormat="1" ht="13.8" hidden="1" x14ac:dyDescent="0.25">
      <c r="A667" s="91" t="s">
        <v>2899</v>
      </c>
      <c r="B667" s="92" t="s">
        <v>1841</v>
      </c>
      <c r="C667" s="93" t="s">
        <v>2752</v>
      </c>
      <c r="D667" s="93" t="s">
        <v>2923</v>
      </c>
      <c r="E667" s="94">
        <v>45169</v>
      </c>
      <c r="F667" s="93"/>
      <c r="G667" s="93"/>
      <c r="H667" s="93"/>
    </row>
    <row r="668" spans="1:8" s="29" customFormat="1" ht="13.8" hidden="1" x14ac:dyDescent="0.25">
      <c r="A668" s="87" t="s">
        <v>4714</v>
      </c>
      <c r="B668" s="87" t="s">
        <v>311</v>
      </c>
      <c r="C668" s="95" t="s">
        <v>4715</v>
      </c>
      <c r="D668" s="96" t="s">
        <v>409</v>
      </c>
      <c r="E668" s="65">
        <v>45138</v>
      </c>
      <c r="F668" s="96"/>
      <c r="G668" s="96"/>
      <c r="H668" s="96"/>
    </row>
    <row r="669" spans="1:8" s="29" customFormat="1" ht="13.8" hidden="1" x14ac:dyDescent="0.25">
      <c r="A669" s="99" t="s">
        <v>2861</v>
      </c>
      <c r="B669" s="111" t="s">
        <v>1216</v>
      </c>
      <c r="C669" s="45" t="s">
        <v>2854</v>
      </c>
      <c r="D669" s="93" t="s">
        <v>2279</v>
      </c>
      <c r="E669" s="46">
        <v>45227</v>
      </c>
      <c r="F669" s="93"/>
      <c r="G669" s="93"/>
      <c r="H669" s="93"/>
    </row>
    <row r="670" spans="1:8" s="29" customFormat="1" ht="13.8" hidden="1" x14ac:dyDescent="0.25">
      <c r="A670" s="87" t="s">
        <v>232</v>
      </c>
      <c r="B670" s="87" t="s">
        <v>233</v>
      </c>
      <c r="C670" s="95" t="s">
        <v>4153</v>
      </c>
      <c r="D670" s="96" t="s">
        <v>409</v>
      </c>
      <c r="E670" s="65">
        <v>45504</v>
      </c>
      <c r="F670" s="96"/>
      <c r="G670" s="96"/>
      <c r="H670" s="96"/>
    </row>
    <row r="671" spans="1:8" s="29" customFormat="1" ht="13.8" hidden="1" x14ac:dyDescent="0.25">
      <c r="A671" s="100" t="s">
        <v>234</v>
      </c>
      <c r="B671" s="87" t="s">
        <v>152</v>
      </c>
      <c r="C671" s="95" t="s">
        <v>361</v>
      </c>
      <c r="D671" s="96" t="s">
        <v>409</v>
      </c>
      <c r="E671" s="65">
        <v>45230</v>
      </c>
      <c r="F671" s="96"/>
      <c r="G671" s="96"/>
      <c r="H671" s="96"/>
    </row>
    <row r="672" spans="1:8" s="29" customFormat="1" ht="13.8" hidden="1" x14ac:dyDescent="0.3">
      <c r="A672" s="57" t="s">
        <v>1280</v>
      </c>
      <c r="B672" s="58" t="s">
        <v>4104</v>
      </c>
      <c r="C672" s="59">
        <v>20022</v>
      </c>
      <c r="D672" s="93" t="s">
        <v>5007</v>
      </c>
      <c r="E672" s="60">
        <v>45535</v>
      </c>
      <c r="F672" s="93"/>
      <c r="G672" s="93"/>
      <c r="H672" s="93"/>
    </row>
    <row r="673" spans="1:8" s="29" customFormat="1" ht="13.8" hidden="1" x14ac:dyDescent="0.25">
      <c r="A673" s="102" t="s">
        <v>3433</v>
      </c>
      <c r="B673" s="92" t="s">
        <v>3506</v>
      </c>
      <c r="C673" s="93" t="s">
        <v>3505</v>
      </c>
      <c r="D673" s="93" t="s">
        <v>1250</v>
      </c>
      <c r="E673" s="94">
        <v>45429</v>
      </c>
      <c r="F673" s="93"/>
      <c r="G673" s="93" t="s">
        <v>1237</v>
      </c>
      <c r="H673" s="93" t="s">
        <v>1237</v>
      </c>
    </row>
    <row r="674" spans="1:8" s="29" customFormat="1" ht="13.8" hidden="1" x14ac:dyDescent="0.3">
      <c r="A674" s="57" t="s">
        <v>43</v>
      </c>
      <c r="B674" s="57" t="s">
        <v>2254</v>
      </c>
      <c r="C674" s="62">
        <v>21030</v>
      </c>
      <c r="D674" s="93" t="s">
        <v>5007</v>
      </c>
      <c r="E674" s="60">
        <v>45961</v>
      </c>
      <c r="F674" s="93"/>
      <c r="G674" s="93"/>
      <c r="H674" s="93"/>
    </row>
    <row r="675" spans="1:8" s="29" customFormat="1" ht="13.8" hidden="1" x14ac:dyDescent="0.3">
      <c r="A675" s="57" t="s">
        <v>1067</v>
      </c>
      <c r="B675" s="92" t="s">
        <v>3862</v>
      </c>
      <c r="C675" s="93" t="s">
        <v>3860</v>
      </c>
      <c r="D675" s="93" t="s">
        <v>3861</v>
      </c>
      <c r="E675" s="94">
        <v>46203</v>
      </c>
      <c r="F675" s="93"/>
      <c r="G675" s="93"/>
      <c r="H675" s="93"/>
    </row>
    <row r="676" spans="1:8" s="29" customFormat="1" ht="13.8" x14ac:dyDescent="0.3">
      <c r="A676" s="99" t="s">
        <v>1782</v>
      </c>
      <c r="B676" s="92" t="s">
        <v>1783</v>
      </c>
      <c r="C676" s="93">
        <v>2022</v>
      </c>
      <c r="D676" s="93" t="s">
        <v>1784</v>
      </c>
      <c r="E676" s="107">
        <v>44804</v>
      </c>
      <c r="F676" s="93"/>
      <c r="G676" s="93"/>
      <c r="H676" s="93" t="s">
        <v>1237</v>
      </c>
    </row>
    <row r="677" spans="1:8" s="29" customFormat="1" ht="13.8" hidden="1" x14ac:dyDescent="0.25">
      <c r="A677" s="91" t="s">
        <v>2938</v>
      </c>
      <c r="B677" s="92" t="s">
        <v>2949</v>
      </c>
      <c r="C677" s="93" t="s">
        <v>2759</v>
      </c>
      <c r="D677" s="93" t="s">
        <v>2923</v>
      </c>
      <c r="E677" s="94">
        <v>45169</v>
      </c>
      <c r="F677" s="93"/>
      <c r="G677" s="93"/>
      <c r="H677" s="93"/>
    </row>
    <row r="678" spans="1:8" s="29" customFormat="1" ht="13.8" hidden="1" x14ac:dyDescent="0.25">
      <c r="A678" s="87" t="s">
        <v>235</v>
      </c>
      <c r="B678" s="87" t="s">
        <v>215</v>
      </c>
      <c r="C678" s="95" t="s">
        <v>5204</v>
      </c>
      <c r="D678" s="96" t="s">
        <v>409</v>
      </c>
      <c r="E678" s="65">
        <v>45930</v>
      </c>
      <c r="F678" s="96"/>
      <c r="G678" s="96"/>
      <c r="H678" s="96"/>
    </row>
    <row r="679" spans="1:8" s="29" customFormat="1" ht="13.8" hidden="1" x14ac:dyDescent="0.25">
      <c r="A679" s="44" t="s">
        <v>1281</v>
      </c>
      <c r="B679" s="44" t="s">
        <v>1351</v>
      </c>
      <c r="C679" s="45" t="s">
        <v>1372</v>
      </c>
      <c r="D679" s="93" t="s">
        <v>5007</v>
      </c>
      <c r="E679" s="70" t="s">
        <v>1379</v>
      </c>
      <c r="F679" s="93"/>
      <c r="G679" s="93"/>
      <c r="H679" s="93"/>
    </row>
    <row r="680" spans="1:8" s="29" customFormat="1" ht="13.8" hidden="1" x14ac:dyDescent="0.3">
      <c r="A680" s="57" t="s">
        <v>4927</v>
      </c>
      <c r="B680" s="57" t="s">
        <v>2254</v>
      </c>
      <c r="C680" s="62">
        <v>21030</v>
      </c>
      <c r="D680" s="93" t="s">
        <v>5007</v>
      </c>
      <c r="E680" s="60">
        <v>45961</v>
      </c>
      <c r="F680" s="93"/>
      <c r="G680" s="93"/>
      <c r="H680" s="93"/>
    </row>
    <row r="681" spans="1:8" s="29" customFormat="1" ht="13.8" hidden="1" x14ac:dyDescent="0.25">
      <c r="A681" s="76" t="s">
        <v>6088</v>
      </c>
      <c r="B681" s="76" t="s">
        <v>1340</v>
      </c>
      <c r="C681" s="97" t="s">
        <v>1797</v>
      </c>
      <c r="D681" s="97" t="s">
        <v>2227</v>
      </c>
      <c r="E681" s="46">
        <v>45091</v>
      </c>
      <c r="F681" s="93"/>
      <c r="G681" s="93"/>
      <c r="H681" s="93"/>
    </row>
    <row r="682" spans="1:8" s="29" customFormat="1" ht="13.8" hidden="1" x14ac:dyDescent="0.25">
      <c r="A682" s="92" t="s">
        <v>3900</v>
      </c>
      <c r="B682" s="92" t="s">
        <v>1433</v>
      </c>
      <c r="C682" s="93" t="s">
        <v>3912</v>
      </c>
      <c r="D682" s="93" t="s">
        <v>1250</v>
      </c>
      <c r="E682" s="94">
        <v>45155</v>
      </c>
      <c r="F682" s="93"/>
      <c r="G682" s="93" t="s">
        <v>1237</v>
      </c>
      <c r="H682" s="44" t="s">
        <v>1384</v>
      </c>
    </row>
    <row r="683" spans="1:8" s="29" customFormat="1" ht="13.8" hidden="1" x14ac:dyDescent="0.3">
      <c r="A683" s="57" t="s">
        <v>514</v>
      </c>
      <c r="B683" s="92" t="s">
        <v>3862</v>
      </c>
      <c r="C683" s="93" t="s">
        <v>3860</v>
      </c>
      <c r="D683" s="93" t="s">
        <v>3861</v>
      </c>
      <c r="E683" s="94">
        <v>46203</v>
      </c>
      <c r="F683" s="93"/>
      <c r="G683" s="93"/>
      <c r="H683" s="93"/>
    </row>
    <row r="684" spans="1:8" s="29" customFormat="1" ht="13.8" hidden="1" x14ac:dyDescent="0.25">
      <c r="A684" s="87" t="s">
        <v>236</v>
      </c>
      <c r="B684" s="87" t="s">
        <v>177</v>
      </c>
      <c r="C684" s="95" t="s">
        <v>3376</v>
      </c>
      <c r="D684" s="96" t="s">
        <v>409</v>
      </c>
      <c r="E684" s="65">
        <v>45291</v>
      </c>
      <c r="F684" s="96"/>
      <c r="G684" s="96"/>
      <c r="H684" s="96"/>
    </row>
    <row r="685" spans="1:8" s="29" customFormat="1" ht="13.8" hidden="1" x14ac:dyDescent="0.3">
      <c r="A685" s="57" t="s">
        <v>515</v>
      </c>
      <c r="B685" s="57" t="s">
        <v>2254</v>
      </c>
      <c r="C685" s="62">
        <v>21030</v>
      </c>
      <c r="D685" s="93" t="s">
        <v>5007</v>
      </c>
      <c r="E685" s="60">
        <v>45961</v>
      </c>
      <c r="F685" s="93"/>
      <c r="G685" s="93"/>
      <c r="H685" s="93"/>
    </row>
    <row r="686" spans="1:8" s="29" customFormat="1" ht="13.8" hidden="1" x14ac:dyDescent="0.3">
      <c r="A686" s="57" t="s">
        <v>515</v>
      </c>
      <c r="B686" s="92" t="s">
        <v>3862</v>
      </c>
      <c r="C686" s="93" t="s">
        <v>3860</v>
      </c>
      <c r="D686" s="93" t="s">
        <v>3861</v>
      </c>
      <c r="E686" s="94">
        <v>46203</v>
      </c>
      <c r="F686" s="93"/>
      <c r="G686" s="93"/>
      <c r="H686" s="93"/>
    </row>
    <row r="687" spans="1:8" s="29" customFormat="1" ht="13.8" hidden="1" x14ac:dyDescent="0.25">
      <c r="A687" s="44" t="s">
        <v>2829</v>
      </c>
      <c r="B687" s="44" t="s">
        <v>2564</v>
      </c>
      <c r="C687" s="45" t="s">
        <v>2830</v>
      </c>
      <c r="D687" s="45" t="s">
        <v>1808</v>
      </c>
      <c r="E687" s="46">
        <v>45925</v>
      </c>
      <c r="F687" s="93"/>
      <c r="G687" s="93"/>
      <c r="H687" s="93" t="s">
        <v>1384</v>
      </c>
    </row>
    <row r="688" spans="1:8" s="29" customFormat="1" ht="13.8" hidden="1" x14ac:dyDescent="0.25">
      <c r="A688" s="87" t="s">
        <v>4716</v>
      </c>
      <c r="B688" s="87" t="s">
        <v>177</v>
      </c>
      <c r="C688" s="95" t="s">
        <v>4717</v>
      </c>
      <c r="D688" s="96" t="s">
        <v>409</v>
      </c>
      <c r="E688" s="65">
        <v>45291</v>
      </c>
      <c r="F688" s="96"/>
      <c r="G688" s="96"/>
      <c r="H688" s="96"/>
    </row>
    <row r="689" spans="1:8" s="29" customFormat="1" ht="13.8" hidden="1" x14ac:dyDescent="0.25">
      <c r="A689" s="87" t="s">
        <v>237</v>
      </c>
      <c r="B689" s="87" t="s">
        <v>238</v>
      </c>
      <c r="C689" s="95" t="s">
        <v>7234</v>
      </c>
      <c r="D689" s="96" t="s">
        <v>409</v>
      </c>
      <c r="E689" s="65">
        <v>45991</v>
      </c>
      <c r="F689" s="96"/>
      <c r="G689" s="96"/>
      <c r="H689" s="96"/>
    </row>
    <row r="690" spans="1:8" s="29" customFormat="1" ht="13.8" hidden="1" x14ac:dyDescent="0.25">
      <c r="A690" s="91" t="s">
        <v>2900</v>
      </c>
      <c r="B690" s="92" t="s">
        <v>1841</v>
      </c>
      <c r="C690" s="93" t="s">
        <v>2752</v>
      </c>
      <c r="D690" s="93" t="s">
        <v>2923</v>
      </c>
      <c r="E690" s="94">
        <v>45169</v>
      </c>
      <c r="F690" s="93"/>
      <c r="G690" s="93"/>
      <c r="H690" s="93"/>
    </row>
    <row r="691" spans="1:8" s="29" customFormat="1" ht="13.8" hidden="1" x14ac:dyDescent="0.25">
      <c r="A691" s="91" t="s">
        <v>2901</v>
      </c>
      <c r="B691" s="92" t="s">
        <v>1841</v>
      </c>
      <c r="C691" s="93" t="s">
        <v>2752</v>
      </c>
      <c r="D691" s="93" t="s">
        <v>2923</v>
      </c>
      <c r="E691" s="94">
        <v>45169</v>
      </c>
      <c r="F691" s="93"/>
      <c r="G691" s="93"/>
      <c r="H691" s="93"/>
    </row>
    <row r="692" spans="1:8" s="29" customFormat="1" ht="13.8" hidden="1" x14ac:dyDescent="0.25">
      <c r="A692" s="100" t="s">
        <v>239</v>
      </c>
      <c r="B692" s="87" t="s">
        <v>152</v>
      </c>
      <c r="C692" s="95" t="s">
        <v>362</v>
      </c>
      <c r="D692" s="96" t="s">
        <v>409</v>
      </c>
      <c r="E692" s="65">
        <v>45230</v>
      </c>
      <c r="F692" s="96"/>
      <c r="G692" s="96"/>
      <c r="H692" s="96"/>
    </row>
    <row r="693" spans="1:8" s="29" customFormat="1" ht="13.8" hidden="1" x14ac:dyDescent="0.25">
      <c r="A693" s="91" t="s">
        <v>2939</v>
      </c>
      <c r="B693" s="92" t="s">
        <v>2949</v>
      </c>
      <c r="C693" s="93" t="s">
        <v>2759</v>
      </c>
      <c r="D693" s="93" t="s">
        <v>2923</v>
      </c>
      <c r="E693" s="94">
        <v>45169</v>
      </c>
      <c r="F693" s="93"/>
      <c r="G693" s="93"/>
      <c r="H693" s="93"/>
    </row>
    <row r="694" spans="1:8" s="29" customFormat="1" ht="13.8" hidden="1" x14ac:dyDescent="0.3">
      <c r="A694" s="57" t="s">
        <v>3790</v>
      </c>
      <c r="B694" s="92" t="s">
        <v>3862</v>
      </c>
      <c r="C694" s="93" t="s">
        <v>3860</v>
      </c>
      <c r="D694" s="93" t="s">
        <v>3861</v>
      </c>
      <c r="E694" s="94">
        <v>46203</v>
      </c>
      <c r="F694" s="93"/>
      <c r="G694" s="93"/>
      <c r="H694" s="93"/>
    </row>
    <row r="695" spans="1:8" s="29" customFormat="1" ht="13.8" hidden="1" x14ac:dyDescent="0.3">
      <c r="A695" s="57" t="s">
        <v>1070</v>
      </c>
      <c r="B695" s="92" t="s">
        <v>3862</v>
      </c>
      <c r="C695" s="93" t="s">
        <v>3860</v>
      </c>
      <c r="D695" s="93" t="s">
        <v>3861</v>
      </c>
      <c r="E695" s="94">
        <v>46203</v>
      </c>
      <c r="F695" s="93"/>
      <c r="G695" s="93"/>
      <c r="H695" s="93"/>
    </row>
    <row r="696" spans="1:8" s="29" customFormat="1" ht="13.8" hidden="1" x14ac:dyDescent="0.25">
      <c r="A696" s="101" t="s">
        <v>115</v>
      </c>
      <c r="B696" s="44" t="s">
        <v>3322</v>
      </c>
      <c r="C696" s="45" t="s">
        <v>3323</v>
      </c>
      <c r="D696" s="45" t="s">
        <v>1250</v>
      </c>
      <c r="E696" s="46">
        <v>45382</v>
      </c>
      <c r="F696" s="45"/>
      <c r="G696" s="45" t="s">
        <v>1237</v>
      </c>
      <c r="H696" s="45" t="s">
        <v>1237</v>
      </c>
    </row>
    <row r="697" spans="1:8" s="29" customFormat="1" ht="13.8" hidden="1" x14ac:dyDescent="0.3">
      <c r="A697" s="57" t="s">
        <v>745</v>
      </c>
      <c r="B697" s="92" t="s">
        <v>3862</v>
      </c>
      <c r="C697" s="93" t="s">
        <v>3860</v>
      </c>
      <c r="D697" s="93" t="s">
        <v>3861</v>
      </c>
      <c r="E697" s="94">
        <v>46203</v>
      </c>
      <c r="F697" s="93"/>
      <c r="G697" s="93"/>
      <c r="H697" s="93"/>
    </row>
    <row r="698" spans="1:8" s="29" customFormat="1" ht="13.8" hidden="1" x14ac:dyDescent="0.3">
      <c r="A698" s="103" t="s">
        <v>3523</v>
      </c>
      <c r="B698" s="103" t="s">
        <v>2254</v>
      </c>
      <c r="C698" s="147" t="s">
        <v>3522</v>
      </c>
      <c r="D698" s="93" t="s">
        <v>1540</v>
      </c>
      <c r="E698" s="116"/>
      <c r="F698" s="104"/>
      <c r="G698" s="104"/>
      <c r="H698" s="93"/>
    </row>
    <row r="699" spans="1:8" s="29" customFormat="1" ht="13.8" hidden="1" x14ac:dyDescent="0.25">
      <c r="A699" s="87" t="s">
        <v>4265</v>
      </c>
      <c r="B699" s="87" t="s">
        <v>4613</v>
      </c>
      <c r="C699" s="95" t="s">
        <v>4718</v>
      </c>
      <c r="D699" s="96" t="s">
        <v>409</v>
      </c>
      <c r="E699" s="65">
        <v>45260</v>
      </c>
      <c r="F699" s="96"/>
      <c r="G699" s="96"/>
      <c r="H699" s="96"/>
    </row>
    <row r="700" spans="1:8" s="29" customFormat="1" ht="13.8" hidden="1" x14ac:dyDescent="0.3">
      <c r="A700" s="73" t="s">
        <v>6226</v>
      </c>
      <c r="B700" s="89" t="s">
        <v>1251</v>
      </c>
      <c r="C700" s="36" t="s">
        <v>6208</v>
      </c>
      <c r="D700" s="36" t="s">
        <v>1250</v>
      </c>
      <c r="E700" s="42">
        <v>45132</v>
      </c>
      <c r="F700" s="32"/>
      <c r="G700" s="32"/>
      <c r="H700" s="32"/>
    </row>
    <row r="701" spans="1:8" s="29" customFormat="1" ht="13.8" hidden="1" x14ac:dyDescent="0.25">
      <c r="A701" s="102" t="s">
        <v>3437</v>
      </c>
      <c r="B701" s="92" t="s">
        <v>3506</v>
      </c>
      <c r="C701" s="93" t="s">
        <v>3505</v>
      </c>
      <c r="D701" s="93" t="s">
        <v>1250</v>
      </c>
      <c r="E701" s="94">
        <v>45429</v>
      </c>
      <c r="F701" s="93"/>
      <c r="G701" s="93" t="s">
        <v>1237</v>
      </c>
      <c r="H701" s="93" t="s">
        <v>1237</v>
      </c>
    </row>
    <row r="702" spans="1:8" s="29" customFormat="1" ht="13.8" hidden="1" x14ac:dyDescent="0.25">
      <c r="A702" s="44" t="s">
        <v>4928</v>
      </c>
      <c r="B702" s="44" t="s">
        <v>1362</v>
      </c>
      <c r="C702" s="45" t="s">
        <v>4995</v>
      </c>
      <c r="D702" s="93" t="s">
        <v>5007</v>
      </c>
      <c r="E702" s="70" t="s">
        <v>1379</v>
      </c>
      <c r="F702" s="93"/>
      <c r="G702" s="93"/>
      <c r="H702" s="93"/>
    </row>
    <row r="703" spans="1:8" s="29" customFormat="1" ht="13.8" hidden="1" x14ac:dyDescent="0.25">
      <c r="A703" s="87" t="s">
        <v>4719</v>
      </c>
      <c r="B703" s="87" t="s">
        <v>4593</v>
      </c>
      <c r="C703" s="95" t="s">
        <v>4720</v>
      </c>
      <c r="D703" s="96" t="s">
        <v>409</v>
      </c>
      <c r="E703" s="65">
        <v>45291</v>
      </c>
      <c r="F703" s="96"/>
      <c r="G703" s="96"/>
      <c r="H703" s="96"/>
    </row>
    <row r="704" spans="1:8" s="29" customFormat="1" ht="13.8" hidden="1" x14ac:dyDescent="0.25">
      <c r="A704" s="91" t="s">
        <v>2940</v>
      </c>
      <c r="B704" s="92" t="s">
        <v>2949</v>
      </c>
      <c r="C704" s="93" t="s">
        <v>2759</v>
      </c>
      <c r="D704" s="93" t="s">
        <v>2923</v>
      </c>
      <c r="E704" s="94">
        <v>45169</v>
      </c>
      <c r="F704" s="93"/>
      <c r="G704" s="93"/>
      <c r="H704" s="93"/>
    </row>
    <row r="705" spans="1:8" s="29" customFormat="1" ht="13.8" hidden="1" x14ac:dyDescent="0.25">
      <c r="A705" s="44" t="s">
        <v>4236</v>
      </c>
      <c r="B705" s="44" t="s">
        <v>210</v>
      </c>
      <c r="C705" s="45" t="s">
        <v>4998</v>
      </c>
      <c r="D705" s="93" t="s">
        <v>5007</v>
      </c>
      <c r="E705" s="70" t="s">
        <v>1379</v>
      </c>
      <c r="F705" s="93"/>
      <c r="G705" s="93"/>
      <c r="H705" s="93"/>
    </row>
    <row r="706" spans="1:8" s="29" customFormat="1" ht="13.8" hidden="1" x14ac:dyDescent="0.25">
      <c r="A706" s="91" t="s">
        <v>2941</v>
      </c>
      <c r="B706" s="92" t="s">
        <v>2949</v>
      </c>
      <c r="C706" s="93" t="s">
        <v>2759</v>
      </c>
      <c r="D706" s="93" t="s">
        <v>2923</v>
      </c>
      <c r="E706" s="94">
        <v>45169</v>
      </c>
      <c r="F706" s="93"/>
      <c r="G706" s="93"/>
      <c r="H706" s="93"/>
    </row>
    <row r="707" spans="1:8" s="29" customFormat="1" ht="13.8" hidden="1" x14ac:dyDescent="0.25">
      <c r="A707" s="87" t="s">
        <v>240</v>
      </c>
      <c r="B707" s="87" t="s">
        <v>241</v>
      </c>
      <c r="C707" s="95" t="s">
        <v>4200</v>
      </c>
      <c r="D707" s="96" t="s">
        <v>409</v>
      </c>
      <c r="E707" s="65">
        <v>45504</v>
      </c>
      <c r="F707" s="96"/>
      <c r="G707" s="96"/>
      <c r="H707" s="96"/>
    </row>
    <row r="708" spans="1:8" s="29" customFormat="1" ht="13.8" hidden="1" x14ac:dyDescent="0.3">
      <c r="A708" s="58" t="s">
        <v>4102</v>
      </c>
      <c r="B708" s="58" t="s">
        <v>4104</v>
      </c>
      <c r="C708" s="59">
        <v>20022</v>
      </c>
      <c r="D708" s="93" t="s">
        <v>5007</v>
      </c>
      <c r="E708" s="60">
        <v>45535</v>
      </c>
      <c r="F708" s="93"/>
      <c r="G708" s="93"/>
      <c r="H708" s="93"/>
    </row>
    <row r="709" spans="1:8" s="29" customFormat="1" ht="13.8" hidden="1" x14ac:dyDescent="0.25">
      <c r="A709" s="87" t="s">
        <v>4721</v>
      </c>
      <c r="B709" s="87" t="s">
        <v>4722</v>
      </c>
      <c r="C709" s="95" t="s">
        <v>4723</v>
      </c>
      <c r="D709" s="96" t="s">
        <v>409</v>
      </c>
      <c r="E709" s="65">
        <v>45412</v>
      </c>
      <c r="F709" s="96"/>
      <c r="G709" s="96"/>
      <c r="H709" s="96"/>
    </row>
    <row r="710" spans="1:8" s="29" customFormat="1" ht="13.8" hidden="1" x14ac:dyDescent="0.25">
      <c r="A710" s="92" t="s">
        <v>3901</v>
      </c>
      <c r="B710" s="92" t="s">
        <v>1433</v>
      </c>
      <c r="C710" s="93" t="s">
        <v>3912</v>
      </c>
      <c r="D710" s="93" t="s">
        <v>1250</v>
      </c>
      <c r="E710" s="94">
        <v>45155</v>
      </c>
      <c r="F710" s="93"/>
      <c r="G710" s="93" t="s">
        <v>1237</v>
      </c>
      <c r="H710" s="44" t="s">
        <v>1384</v>
      </c>
    </row>
    <row r="711" spans="1:8" s="29" customFormat="1" ht="13.8" hidden="1" x14ac:dyDescent="0.25">
      <c r="A711" s="92" t="s">
        <v>3901</v>
      </c>
      <c r="B711" s="92" t="s">
        <v>4163</v>
      </c>
      <c r="C711" s="93" t="s">
        <v>4161</v>
      </c>
      <c r="D711" s="93" t="s">
        <v>1250</v>
      </c>
      <c r="E711" s="46">
        <v>45220</v>
      </c>
      <c r="F711" s="93"/>
      <c r="G711" s="93"/>
      <c r="H711" s="44" t="s">
        <v>1237</v>
      </c>
    </row>
    <row r="712" spans="1:8" s="29" customFormat="1" ht="13.8" hidden="1" x14ac:dyDescent="0.25">
      <c r="A712" s="87" t="s">
        <v>4724</v>
      </c>
      <c r="B712" s="87" t="s">
        <v>4708</v>
      </c>
      <c r="C712" s="95" t="s">
        <v>4725</v>
      </c>
      <c r="D712" s="96" t="s">
        <v>409</v>
      </c>
      <c r="E712" s="65">
        <v>45291</v>
      </c>
      <c r="F712" s="96"/>
      <c r="G712" s="96"/>
      <c r="H712" s="96"/>
    </row>
    <row r="713" spans="1:8" s="29" customFormat="1" ht="13.8" hidden="1" x14ac:dyDescent="0.3">
      <c r="A713" s="31" t="s">
        <v>6704</v>
      </c>
      <c r="B713" s="92" t="s">
        <v>1243</v>
      </c>
      <c r="C713" s="93" t="s">
        <v>6701</v>
      </c>
      <c r="D713" s="93" t="s">
        <v>1247</v>
      </c>
      <c r="E713" s="112">
        <v>45957</v>
      </c>
      <c r="F713" s="32"/>
      <c r="G713" s="32"/>
      <c r="H713" s="32"/>
    </row>
    <row r="714" spans="1:8" s="29" customFormat="1" ht="13.8" hidden="1" x14ac:dyDescent="0.3">
      <c r="A714" s="57" t="s">
        <v>1282</v>
      </c>
      <c r="B714" s="57" t="s">
        <v>1339</v>
      </c>
      <c r="C714" s="62">
        <v>21027</v>
      </c>
      <c r="D714" s="93" t="s">
        <v>5007</v>
      </c>
      <c r="E714" s="60">
        <v>45777</v>
      </c>
      <c r="F714" s="93"/>
      <c r="G714" s="93"/>
      <c r="H714" s="93"/>
    </row>
    <row r="715" spans="1:8" s="29" customFormat="1" ht="13.8" hidden="1" x14ac:dyDescent="0.3">
      <c r="A715" s="99" t="s">
        <v>1282</v>
      </c>
      <c r="B715" s="92" t="s">
        <v>1383</v>
      </c>
      <c r="C715" s="93" t="s">
        <v>2612</v>
      </c>
      <c r="D715" s="93" t="s">
        <v>1250</v>
      </c>
      <c r="E715" s="94">
        <v>45134</v>
      </c>
      <c r="F715" s="93" t="s">
        <v>1385</v>
      </c>
      <c r="G715" s="93"/>
      <c r="H715" s="93" t="s">
        <v>1384</v>
      </c>
    </row>
    <row r="716" spans="1:8" s="29" customFormat="1" ht="13.8" hidden="1" x14ac:dyDescent="0.25">
      <c r="A716" s="100" t="s">
        <v>1282</v>
      </c>
      <c r="B716" s="92" t="s">
        <v>3574</v>
      </c>
      <c r="C716" s="93" t="s">
        <v>3575</v>
      </c>
      <c r="D716" s="93" t="s">
        <v>1250</v>
      </c>
      <c r="E716" s="94">
        <v>45401</v>
      </c>
      <c r="F716" s="93"/>
      <c r="G716" s="93"/>
      <c r="H716" s="93"/>
    </row>
    <row r="717" spans="1:8" s="29" customFormat="1" ht="13.8" hidden="1" x14ac:dyDescent="0.25">
      <c r="A717" s="92" t="s">
        <v>1282</v>
      </c>
      <c r="B717" s="92" t="s">
        <v>1433</v>
      </c>
      <c r="C717" s="93" t="s">
        <v>3912</v>
      </c>
      <c r="D717" s="93" t="s">
        <v>1250</v>
      </c>
      <c r="E717" s="94">
        <v>45155</v>
      </c>
      <c r="F717" s="93"/>
      <c r="G717" s="93" t="s">
        <v>1237</v>
      </c>
      <c r="H717" s="44" t="s">
        <v>1384</v>
      </c>
    </row>
    <row r="718" spans="1:8" s="29" customFormat="1" ht="13.8" hidden="1" x14ac:dyDescent="0.25">
      <c r="A718" s="71" t="s">
        <v>1282</v>
      </c>
      <c r="B718" s="89" t="s">
        <v>1461</v>
      </c>
      <c r="C718" s="36" t="s">
        <v>6248</v>
      </c>
      <c r="D718" s="36" t="s">
        <v>1250</v>
      </c>
      <c r="E718" s="42">
        <v>46166</v>
      </c>
      <c r="F718" s="32"/>
      <c r="G718" s="32"/>
      <c r="H718" s="32"/>
    </row>
    <row r="719" spans="1:8" s="29" customFormat="1" ht="13.8" hidden="1" x14ac:dyDescent="0.25">
      <c r="A719" s="91" t="s">
        <v>2942</v>
      </c>
      <c r="B719" s="92" t="s">
        <v>2949</v>
      </c>
      <c r="C719" s="93" t="s">
        <v>2759</v>
      </c>
      <c r="D719" s="93" t="s">
        <v>2923</v>
      </c>
      <c r="E719" s="94">
        <v>45169</v>
      </c>
      <c r="F719" s="93"/>
      <c r="G719" s="93"/>
      <c r="H719" s="93"/>
    </row>
    <row r="720" spans="1:8" s="29" customFormat="1" ht="13.8" hidden="1" x14ac:dyDescent="0.3">
      <c r="A720" s="57" t="s">
        <v>747</v>
      </c>
      <c r="B720" s="57" t="s">
        <v>2254</v>
      </c>
      <c r="C720" s="62">
        <v>21030</v>
      </c>
      <c r="D720" s="93" t="s">
        <v>5007</v>
      </c>
      <c r="E720" s="60">
        <v>45961</v>
      </c>
      <c r="F720" s="93"/>
      <c r="G720" s="93"/>
      <c r="H720" s="93"/>
    </row>
    <row r="721" spans="1:8" s="29" customFormat="1" ht="13.8" hidden="1" x14ac:dyDescent="0.3">
      <c r="A721" s="103" t="s">
        <v>2391</v>
      </c>
      <c r="B721" s="103" t="s">
        <v>2702</v>
      </c>
      <c r="C721" s="104" t="s">
        <v>2703</v>
      </c>
      <c r="D721" s="104" t="s">
        <v>1250</v>
      </c>
      <c r="E721" s="105">
        <v>45467</v>
      </c>
      <c r="F721" s="93"/>
      <c r="G721" s="93"/>
      <c r="H721" s="93"/>
    </row>
    <row r="722" spans="1:8" s="29" customFormat="1" ht="13.8" hidden="1" x14ac:dyDescent="0.25">
      <c r="A722" s="102" t="s">
        <v>3438</v>
      </c>
      <c r="B722" s="92" t="s">
        <v>3506</v>
      </c>
      <c r="C722" s="93" t="s">
        <v>3505</v>
      </c>
      <c r="D722" s="93" t="s">
        <v>1250</v>
      </c>
      <c r="E722" s="94">
        <v>45429</v>
      </c>
      <c r="F722" s="93"/>
      <c r="G722" s="93" t="s">
        <v>1237</v>
      </c>
      <c r="H722" s="93" t="s">
        <v>1237</v>
      </c>
    </row>
    <row r="723" spans="1:8" s="29" customFormat="1" ht="13.8" hidden="1" x14ac:dyDescent="0.3">
      <c r="A723" s="57" t="s">
        <v>1073</v>
      </c>
      <c r="B723" s="57" t="s">
        <v>1339</v>
      </c>
      <c r="C723" s="62">
        <v>21027</v>
      </c>
      <c r="D723" s="93" t="s">
        <v>5007</v>
      </c>
      <c r="E723" s="60">
        <v>45777</v>
      </c>
      <c r="F723" s="93"/>
      <c r="G723" s="93"/>
      <c r="H723" s="93"/>
    </row>
    <row r="724" spans="1:8" s="29" customFormat="1" ht="13.8" hidden="1" x14ac:dyDescent="0.3">
      <c r="A724" s="57" t="s">
        <v>1073</v>
      </c>
      <c r="B724" s="57" t="s">
        <v>2254</v>
      </c>
      <c r="C724" s="62">
        <v>21030</v>
      </c>
      <c r="D724" s="93" t="s">
        <v>5007</v>
      </c>
      <c r="E724" s="60">
        <v>45961</v>
      </c>
      <c r="F724" s="93"/>
      <c r="G724" s="93"/>
      <c r="H724" s="93"/>
    </row>
    <row r="725" spans="1:8" s="29" customFormat="1" ht="13.8" hidden="1" x14ac:dyDescent="0.3">
      <c r="A725" s="57" t="s">
        <v>4929</v>
      </c>
      <c r="B725" s="57" t="s">
        <v>2254</v>
      </c>
      <c r="C725" s="62">
        <v>21030</v>
      </c>
      <c r="D725" s="93" t="s">
        <v>5007</v>
      </c>
      <c r="E725" s="60">
        <v>45961</v>
      </c>
      <c r="F725" s="93"/>
      <c r="G725" s="93"/>
      <c r="H725" s="93"/>
    </row>
    <row r="726" spans="1:8" s="29" customFormat="1" ht="13.8" hidden="1" x14ac:dyDescent="0.3">
      <c r="A726" s="57" t="s">
        <v>1283</v>
      </c>
      <c r="B726" s="57" t="s">
        <v>1339</v>
      </c>
      <c r="C726" s="62">
        <v>21027</v>
      </c>
      <c r="D726" s="93" t="s">
        <v>5007</v>
      </c>
      <c r="E726" s="60">
        <v>45777</v>
      </c>
      <c r="F726" s="93"/>
      <c r="G726" s="93"/>
      <c r="H726" s="93"/>
    </row>
    <row r="727" spans="1:8" s="29" customFormat="1" ht="13.8" hidden="1" x14ac:dyDescent="0.25">
      <c r="A727" s="48" t="s">
        <v>4083</v>
      </c>
      <c r="B727" s="48" t="s">
        <v>4084</v>
      </c>
      <c r="C727" s="53" t="s">
        <v>4085</v>
      </c>
      <c r="D727" s="93" t="s">
        <v>1540</v>
      </c>
      <c r="E727" s="65">
        <v>45504</v>
      </c>
      <c r="F727" s="93"/>
      <c r="G727" s="93"/>
      <c r="H727" s="93"/>
    </row>
    <row r="728" spans="1:8" s="29" customFormat="1" ht="13.8" hidden="1" x14ac:dyDescent="0.3">
      <c r="A728" s="57" t="s">
        <v>3791</v>
      </c>
      <c r="B728" s="92" t="s">
        <v>3862</v>
      </c>
      <c r="C728" s="93" t="s">
        <v>3860</v>
      </c>
      <c r="D728" s="93" t="s">
        <v>3861</v>
      </c>
      <c r="E728" s="94">
        <v>46203</v>
      </c>
      <c r="F728" s="93"/>
      <c r="G728" s="93"/>
      <c r="H728" s="93"/>
    </row>
    <row r="729" spans="1:8" s="29" customFormat="1" ht="13.8" hidden="1" x14ac:dyDescent="0.3">
      <c r="A729" s="120" t="s">
        <v>2017</v>
      </c>
      <c r="B729" s="108" t="s">
        <v>2004</v>
      </c>
      <c r="C729" s="106" t="s">
        <v>2005</v>
      </c>
      <c r="D729" s="93" t="s">
        <v>1443</v>
      </c>
      <c r="E729" s="109">
        <v>45291</v>
      </c>
      <c r="F729" s="93"/>
      <c r="G729" s="93"/>
      <c r="H729" s="93"/>
    </row>
    <row r="730" spans="1:8" s="29" customFormat="1" ht="13.8" hidden="1" x14ac:dyDescent="0.3">
      <c r="A730" s="57" t="s">
        <v>751</v>
      </c>
      <c r="B730" s="57" t="s">
        <v>1339</v>
      </c>
      <c r="C730" s="62">
        <v>21027</v>
      </c>
      <c r="D730" s="93" t="s">
        <v>5007</v>
      </c>
      <c r="E730" s="60">
        <v>45777</v>
      </c>
      <c r="F730" s="93"/>
      <c r="G730" s="93"/>
      <c r="H730" s="93"/>
    </row>
    <row r="731" spans="1:8" s="29" customFormat="1" ht="13.8" hidden="1" x14ac:dyDescent="0.25">
      <c r="A731" s="100" t="s">
        <v>1862</v>
      </c>
      <c r="B731" s="92" t="s">
        <v>3574</v>
      </c>
      <c r="C731" s="93" t="s">
        <v>3575</v>
      </c>
      <c r="D731" s="93" t="s">
        <v>1250</v>
      </c>
      <c r="E731" s="94">
        <v>45401</v>
      </c>
      <c r="F731" s="93"/>
      <c r="G731" s="93"/>
      <c r="H731" s="93"/>
    </row>
    <row r="732" spans="1:8" s="29" customFormat="1" ht="13.8" hidden="1" x14ac:dyDescent="0.3">
      <c r="A732" s="57" t="s">
        <v>752</v>
      </c>
      <c r="B732" s="57" t="s">
        <v>2254</v>
      </c>
      <c r="C732" s="62">
        <v>21030</v>
      </c>
      <c r="D732" s="93" t="s">
        <v>5007</v>
      </c>
      <c r="E732" s="60">
        <v>45961</v>
      </c>
      <c r="F732" s="93"/>
      <c r="G732" s="93"/>
      <c r="H732" s="93"/>
    </row>
    <row r="733" spans="1:8" s="29" customFormat="1" ht="13.8" hidden="1" x14ac:dyDescent="0.3">
      <c r="A733" s="57" t="s">
        <v>3792</v>
      </c>
      <c r="B733" s="92" t="s">
        <v>3862</v>
      </c>
      <c r="C733" s="93" t="s">
        <v>3860</v>
      </c>
      <c r="D733" s="93" t="s">
        <v>3861</v>
      </c>
      <c r="E733" s="94">
        <v>46203</v>
      </c>
      <c r="F733" s="93"/>
      <c r="G733" s="93"/>
      <c r="H733" s="93"/>
    </row>
    <row r="734" spans="1:8" s="29" customFormat="1" ht="13.8" hidden="1" x14ac:dyDescent="0.25">
      <c r="A734" s="41" t="s">
        <v>3657</v>
      </c>
      <c r="B734" s="41" t="s">
        <v>6288</v>
      </c>
      <c r="C734" s="88" t="s">
        <v>6289</v>
      </c>
      <c r="D734" s="36" t="s">
        <v>1250</v>
      </c>
      <c r="E734" s="43">
        <v>45610</v>
      </c>
      <c r="F734" s="32"/>
      <c r="G734" s="32"/>
      <c r="H734" s="32"/>
    </row>
    <row r="735" spans="1:8" s="29" customFormat="1" ht="13.8" hidden="1" x14ac:dyDescent="0.3">
      <c r="A735" s="108" t="s">
        <v>2061</v>
      </c>
      <c r="B735" s="108" t="s">
        <v>2040</v>
      </c>
      <c r="C735" s="106" t="s">
        <v>2041</v>
      </c>
      <c r="D735" s="93" t="s">
        <v>1443</v>
      </c>
      <c r="E735" s="109">
        <v>46265</v>
      </c>
      <c r="F735" s="93"/>
      <c r="G735" s="93"/>
      <c r="H735" s="93"/>
    </row>
    <row r="736" spans="1:8" s="29" customFormat="1" ht="13.8" hidden="1" x14ac:dyDescent="0.3">
      <c r="A736" s="120" t="s">
        <v>2001</v>
      </c>
      <c r="B736" s="108" t="s">
        <v>2002</v>
      </c>
      <c r="C736" s="106" t="s">
        <v>2003</v>
      </c>
      <c r="D736" s="93" t="s">
        <v>1443</v>
      </c>
      <c r="E736" s="109">
        <v>45230</v>
      </c>
      <c r="F736" s="93"/>
      <c r="G736" s="93"/>
      <c r="H736" s="93"/>
    </row>
    <row r="737" spans="1:8" s="29" customFormat="1" ht="13.8" hidden="1" x14ac:dyDescent="0.25">
      <c r="A737" s="87" t="s">
        <v>4726</v>
      </c>
      <c r="B737" s="87" t="s">
        <v>4699</v>
      </c>
      <c r="C737" s="95" t="s">
        <v>4727</v>
      </c>
      <c r="D737" s="96" t="s">
        <v>409</v>
      </c>
      <c r="E737" s="65">
        <v>45169</v>
      </c>
      <c r="F737" s="96"/>
      <c r="G737" s="96"/>
      <c r="H737" s="96"/>
    </row>
    <row r="738" spans="1:8" s="29" customFormat="1" ht="13.8" hidden="1" x14ac:dyDescent="0.25">
      <c r="A738" s="41" t="s">
        <v>2392</v>
      </c>
      <c r="B738" s="89" t="s">
        <v>6254</v>
      </c>
      <c r="C738" s="36" t="s">
        <v>6255</v>
      </c>
      <c r="D738" s="36" t="s">
        <v>1250</v>
      </c>
      <c r="E738" s="42">
        <v>45372</v>
      </c>
      <c r="F738" s="32"/>
      <c r="G738" s="32"/>
      <c r="H738" s="32"/>
    </row>
    <row r="739" spans="1:8" s="29" customFormat="1" ht="13.8" hidden="1" x14ac:dyDescent="0.25">
      <c r="A739" s="41" t="s">
        <v>2392</v>
      </c>
      <c r="B739" s="89" t="s">
        <v>6254</v>
      </c>
      <c r="C739" s="36" t="s">
        <v>6325</v>
      </c>
      <c r="D739" s="36" t="s">
        <v>1250</v>
      </c>
      <c r="E739" s="42">
        <v>45169</v>
      </c>
      <c r="F739" s="32"/>
      <c r="G739" s="32"/>
      <c r="H739" s="32"/>
    </row>
    <row r="740" spans="1:8" s="29" customFormat="1" ht="13.8" hidden="1" x14ac:dyDescent="0.3">
      <c r="A740" s="57" t="s">
        <v>415</v>
      </c>
      <c r="B740" s="57" t="s">
        <v>1339</v>
      </c>
      <c r="C740" s="62">
        <v>21027</v>
      </c>
      <c r="D740" s="93" t="s">
        <v>5007</v>
      </c>
      <c r="E740" s="60">
        <v>45777</v>
      </c>
      <c r="F740" s="93"/>
      <c r="G740" s="93"/>
      <c r="H740" s="93"/>
    </row>
    <row r="741" spans="1:8" s="29" customFormat="1" ht="13.8" hidden="1" x14ac:dyDescent="0.25">
      <c r="A741" s="100" t="s">
        <v>3543</v>
      </c>
      <c r="B741" s="92" t="s">
        <v>3574</v>
      </c>
      <c r="C741" s="93" t="s">
        <v>3575</v>
      </c>
      <c r="D741" s="93" t="s">
        <v>1250</v>
      </c>
      <c r="E741" s="94">
        <v>45401</v>
      </c>
      <c r="F741" s="93"/>
      <c r="G741" s="93"/>
      <c r="H741" s="93"/>
    </row>
    <row r="742" spans="1:8" s="29" customFormat="1" ht="13.8" hidden="1" x14ac:dyDescent="0.3">
      <c r="A742" s="57" t="s">
        <v>3793</v>
      </c>
      <c r="B742" s="92" t="s">
        <v>3862</v>
      </c>
      <c r="C742" s="93" t="s">
        <v>3860</v>
      </c>
      <c r="D742" s="93" t="s">
        <v>3861</v>
      </c>
      <c r="E742" s="94">
        <v>46203</v>
      </c>
      <c r="F742" s="93"/>
      <c r="G742" s="93"/>
      <c r="H742" s="93"/>
    </row>
    <row r="743" spans="1:8" s="29" customFormat="1" ht="13.8" hidden="1" x14ac:dyDescent="0.25">
      <c r="A743" s="135" t="s">
        <v>6711</v>
      </c>
      <c r="B743" s="135" t="s">
        <v>6709</v>
      </c>
      <c r="C743" s="97" t="s">
        <v>6714</v>
      </c>
      <c r="D743" s="32" t="s">
        <v>1250</v>
      </c>
      <c r="E743" s="33">
        <v>46447</v>
      </c>
      <c r="F743" s="32"/>
      <c r="G743" s="32"/>
      <c r="H743" s="32"/>
    </row>
    <row r="744" spans="1:8" s="29" customFormat="1" ht="13.8" hidden="1" x14ac:dyDescent="0.25">
      <c r="A744" s="120" t="s">
        <v>2062</v>
      </c>
      <c r="B744" s="114" t="s">
        <v>152</v>
      </c>
      <c r="C744" s="106" t="s">
        <v>7352</v>
      </c>
      <c r="D744" s="93" t="s">
        <v>1443</v>
      </c>
      <c r="E744" s="115">
        <v>47118</v>
      </c>
      <c r="F744" s="93"/>
      <c r="G744" s="93"/>
      <c r="H744" s="93"/>
    </row>
    <row r="745" spans="1:8" s="29" customFormat="1" ht="13.8" hidden="1" x14ac:dyDescent="0.25">
      <c r="A745" s="87" t="s">
        <v>4728</v>
      </c>
      <c r="B745" s="87" t="s">
        <v>4602</v>
      </c>
      <c r="C745" s="95" t="s">
        <v>4729</v>
      </c>
      <c r="D745" s="96" t="s">
        <v>409</v>
      </c>
      <c r="E745" s="65">
        <v>45657</v>
      </c>
      <c r="F745" s="96"/>
      <c r="G745" s="96"/>
      <c r="H745" s="96"/>
    </row>
    <row r="746" spans="1:8" s="29" customFormat="1" ht="13.8" hidden="1" x14ac:dyDescent="0.25">
      <c r="A746" s="127" t="s">
        <v>3333</v>
      </c>
      <c r="B746" s="44" t="s">
        <v>3322</v>
      </c>
      <c r="C746" s="45" t="s">
        <v>3323</v>
      </c>
      <c r="D746" s="45" t="s">
        <v>1250</v>
      </c>
      <c r="E746" s="46">
        <v>45382</v>
      </c>
      <c r="F746" s="45"/>
      <c r="G746" s="45" t="s">
        <v>1237</v>
      </c>
      <c r="H746" s="45" t="s">
        <v>1237</v>
      </c>
    </row>
    <row r="747" spans="1:8" s="29" customFormat="1" ht="13.8" hidden="1" x14ac:dyDescent="0.3">
      <c r="A747" s="99" t="s">
        <v>4176</v>
      </c>
      <c r="B747" s="92" t="s">
        <v>4175</v>
      </c>
      <c r="C747" s="93" t="s">
        <v>4174</v>
      </c>
      <c r="D747" s="93" t="s">
        <v>1250</v>
      </c>
      <c r="E747" s="94">
        <v>45245</v>
      </c>
      <c r="F747" s="93"/>
      <c r="G747" s="93"/>
      <c r="H747" s="93" t="s">
        <v>1237</v>
      </c>
    </row>
    <row r="748" spans="1:8" s="29" customFormat="1" ht="13.8" hidden="1" x14ac:dyDescent="0.3">
      <c r="A748" s="99" t="s">
        <v>3192</v>
      </c>
      <c r="B748" s="92" t="s">
        <v>2610</v>
      </c>
      <c r="C748" s="93" t="s">
        <v>2611</v>
      </c>
      <c r="D748" s="93" t="s">
        <v>1808</v>
      </c>
      <c r="E748" s="94">
        <v>45279</v>
      </c>
      <c r="F748" s="93"/>
      <c r="G748" s="93"/>
      <c r="H748" s="93" t="s">
        <v>1237</v>
      </c>
    </row>
    <row r="749" spans="1:8" s="29" customFormat="1" ht="13.8" x14ac:dyDescent="0.25">
      <c r="A749" s="44" t="s">
        <v>4042</v>
      </c>
      <c r="B749" s="44" t="s">
        <v>2848</v>
      </c>
      <c r="C749" s="45" t="s">
        <v>2847</v>
      </c>
      <c r="D749" s="93" t="s">
        <v>1540</v>
      </c>
      <c r="E749" s="69">
        <v>44621</v>
      </c>
      <c r="F749" s="93"/>
      <c r="G749" s="93"/>
      <c r="H749" s="93"/>
    </row>
    <row r="750" spans="1:8" s="29" customFormat="1" ht="13.8" hidden="1" x14ac:dyDescent="0.3">
      <c r="A750" s="73" t="s">
        <v>6159</v>
      </c>
      <c r="B750" s="73" t="s">
        <v>6157</v>
      </c>
      <c r="C750" s="36" t="s">
        <v>6158</v>
      </c>
      <c r="D750" s="36" t="s">
        <v>1250</v>
      </c>
      <c r="E750" s="42">
        <v>45554</v>
      </c>
      <c r="F750" s="32"/>
      <c r="G750" s="32"/>
      <c r="H750" s="32"/>
    </row>
    <row r="751" spans="1:8" s="29" customFormat="1" ht="13.8" hidden="1" x14ac:dyDescent="0.3">
      <c r="A751" s="73" t="s">
        <v>6159</v>
      </c>
      <c r="B751" s="89" t="s">
        <v>1251</v>
      </c>
      <c r="C751" s="36" t="s">
        <v>6208</v>
      </c>
      <c r="D751" s="36" t="s">
        <v>1250</v>
      </c>
      <c r="E751" s="42">
        <v>45132</v>
      </c>
      <c r="F751" s="32"/>
      <c r="G751" s="32"/>
      <c r="H751" s="32"/>
    </row>
    <row r="752" spans="1:8" s="29" customFormat="1" ht="13.8" hidden="1" x14ac:dyDescent="0.25">
      <c r="A752" s="98" t="s">
        <v>1077</v>
      </c>
      <c r="B752" s="92" t="s">
        <v>2755</v>
      </c>
      <c r="C752" s="93" t="s">
        <v>2924</v>
      </c>
      <c r="D752" s="93" t="s">
        <v>2923</v>
      </c>
      <c r="E752" s="94">
        <v>45169</v>
      </c>
      <c r="F752" s="93"/>
      <c r="G752" s="93"/>
      <c r="H752" s="93"/>
    </row>
    <row r="753" spans="1:8" s="29" customFormat="1" ht="13.8" hidden="1" x14ac:dyDescent="0.25">
      <c r="A753" s="102" t="s">
        <v>3439</v>
      </c>
      <c r="B753" s="92" t="s">
        <v>3506</v>
      </c>
      <c r="C753" s="93" t="s">
        <v>3505</v>
      </c>
      <c r="D753" s="93" t="s">
        <v>1250</v>
      </c>
      <c r="E753" s="94">
        <v>45429</v>
      </c>
      <c r="F753" s="93"/>
      <c r="G753" s="93" t="s">
        <v>1237</v>
      </c>
      <c r="H753" s="93" t="s">
        <v>1237</v>
      </c>
    </row>
    <row r="754" spans="1:8" s="29" customFormat="1" ht="13.8" hidden="1" x14ac:dyDescent="0.3">
      <c r="A754" s="57" t="s">
        <v>1284</v>
      </c>
      <c r="B754" s="57" t="s">
        <v>1339</v>
      </c>
      <c r="C754" s="62">
        <v>21027</v>
      </c>
      <c r="D754" s="93" t="s">
        <v>5007</v>
      </c>
      <c r="E754" s="60">
        <v>45777</v>
      </c>
      <c r="F754" s="93"/>
      <c r="G754" s="93"/>
      <c r="H754" s="93"/>
    </row>
    <row r="755" spans="1:8" s="29" customFormat="1" ht="13.8" hidden="1" x14ac:dyDescent="0.3">
      <c r="A755" s="117" t="s">
        <v>754</v>
      </c>
      <c r="B755" s="117" t="s">
        <v>2042</v>
      </c>
      <c r="C755" s="106" t="s">
        <v>3879</v>
      </c>
      <c r="D755" s="93" t="s">
        <v>1443</v>
      </c>
      <c r="E755" s="119">
        <v>45107</v>
      </c>
      <c r="F755" s="93"/>
      <c r="G755" s="93"/>
      <c r="H755" s="93"/>
    </row>
    <row r="756" spans="1:8" s="29" customFormat="1" ht="13.8" hidden="1" x14ac:dyDescent="0.25">
      <c r="A756" s="148" t="s">
        <v>2063</v>
      </c>
      <c r="B756" s="149" t="s">
        <v>2043</v>
      </c>
      <c r="C756" s="106" t="s">
        <v>2353</v>
      </c>
      <c r="D756" s="93" t="s">
        <v>1443</v>
      </c>
      <c r="E756" s="115">
        <v>45657</v>
      </c>
      <c r="F756" s="93"/>
      <c r="G756" s="93"/>
      <c r="H756" s="93"/>
    </row>
    <row r="757" spans="1:8" s="29" customFormat="1" ht="13.8" hidden="1" x14ac:dyDescent="0.25">
      <c r="A757" s="44" t="s">
        <v>7310</v>
      </c>
      <c r="B757" s="44" t="s">
        <v>7308</v>
      </c>
      <c r="C757" s="45" t="s">
        <v>7311</v>
      </c>
      <c r="D757" s="93" t="s">
        <v>409</v>
      </c>
      <c r="E757" s="46">
        <v>45991</v>
      </c>
      <c r="F757" s="45"/>
      <c r="G757" s="45"/>
      <c r="H757" s="93"/>
    </row>
    <row r="758" spans="1:8" s="29" customFormat="1" ht="13.8" hidden="1" x14ac:dyDescent="0.25">
      <c r="A758" s="44" t="s">
        <v>7266</v>
      </c>
      <c r="B758" s="44" t="s">
        <v>258</v>
      </c>
      <c r="C758" s="45" t="s">
        <v>7267</v>
      </c>
      <c r="D758" s="93" t="s">
        <v>409</v>
      </c>
      <c r="E758" s="46">
        <v>45777</v>
      </c>
      <c r="F758" s="45"/>
      <c r="G758" s="45"/>
      <c r="H758" s="93"/>
    </row>
    <row r="759" spans="1:8" s="29" customFormat="1" ht="13.8" hidden="1" x14ac:dyDescent="0.25">
      <c r="A759" s="100" t="s">
        <v>242</v>
      </c>
      <c r="B759" s="87" t="s">
        <v>152</v>
      </c>
      <c r="C759" s="95" t="s">
        <v>363</v>
      </c>
      <c r="D759" s="96" t="s">
        <v>409</v>
      </c>
      <c r="E759" s="65">
        <v>45230</v>
      </c>
      <c r="F759" s="96"/>
      <c r="G759" s="96"/>
      <c r="H759" s="96"/>
    </row>
    <row r="760" spans="1:8" s="29" customFormat="1" ht="13.8" hidden="1" x14ac:dyDescent="0.25">
      <c r="A760" s="87" t="s">
        <v>4730</v>
      </c>
      <c r="B760" s="87" t="s">
        <v>4587</v>
      </c>
      <c r="C760" s="95" t="s">
        <v>4731</v>
      </c>
      <c r="D760" s="96" t="s">
        <v>409</v>
      </c>
      <c r="E760" s="65">
        <v>45291</v>
      </c>
      <c r="F760" s="96"/>
      <c r="G760" s="96"/>
      <c r="H760" s="96"/>
    </row>
    <row r="761" spans="1:8" s="29" customFormat="1" ht="13.8" hidden="1" x14ac:dyDescent="0.25">
      <c r="A761" s="87" t="s">
        <v>4732</v>
      </c>
      <c r="B761" s="87" t="s">
        <v>204</v>
      </c>
      <c r="C761" s="95" t="s">
        <v>4733</v>
      </c>
      <c r="D761" s="96" t="s">
        <v>409</v>
      </c>
      <c r="E761" s="65">
        <v>45138</v>
      </c>
      <c r="F761" s="96"/>
      <c r="G761" s="96"/>
      <c r="H761" s="96"/>
    </row>
    <row r="762" spans="1:8" s="29" customFormat="1" ht="13.8" hidden="1" x14ac:dyDescent="0.3">
      <c r="A762" s="99" t="s">
        <v>1381</v>
      </c>
      <c r="B762" s="92" t="s">
        <v>1383</v>
      </c>
      <c r="C762" s="93" t="s">
        <v>2612</v>
      </c>
      <c r="D762" s="93" t="s">
        <v>1250</v>
      </c>
      <c r="E762" s="94">
        <v>45134</v>
      </c>
      <c r="F762" s="93" t="s">
        <v>1384</v>
      </c>
      <c r="G762" s="93"/>
      <c r="H762" s="93" t="s">
        <v>1384</v>
      </c>
    </row>
    <row r="763" spans="1:8" s="29" customFormat="1" ht="13.8" hidden="1" x14ac:dyDescent="0.25">
      <c r="A763" s="99" t="s">
        <v>2577</v>
      </c>
      <c r="B763" s="92" t="s">
        <v>2578</v>
      </c>
      <c r="C763" s="93">
        <v>1625</v>
      </c>
      <c r="D763" s="45" t="s">
        <v>3861</v>
      </c>
      <c r="E763" s="94">
        <v>45231</v>
      </c>
      <c r="F763" s="93"/>
      <c r="G763" s="93"/>
      <c r="H763" s="93" t="s">
        <v>1384</v>
      </c>
    </row>
    <row r="764" spans="1:8" s="29" customFormat="1" ht="13.8" hidden="1" x14ac:dyDescent="0.3">
      <c r="A764" s="57" t="s">
        <v>2240</v>
      </c>
      <c r="B764" s="58" t="s">
        <v>4104</v>
      </c>
      <c r="C764" s="59">
        <v>20022</v>
      </c>
      <c r="D764" s="93" t="s">
        <v>5007</v>
      </c>
      <c r="E764" s="60">
        <v>45535</v>
      </c>
      <c r="F764" s="93"/>
      <c r="G764" s="93"/>
      <c r="H764" s="93"/>
    </row>
    <row r="765" spans="1:8" s="29" customFormat="1" ht="13.8" hidden="1" x14ac:dyDescent="0.25">
      <c r="A765" s="98" t="s">
        <v>2240</v>
      </c>
      <c r="B765" s="92" t="s">
        <v>2755</v>
      </c>
      <c r="C765" s="93" t="s">
        <v>2924</v>
      </c>
      <c r="D765" s="93" t="s">
        <v>2923</v>
      </c>
      <c r="E765" s="94">
        <v>45169</v>
      </c>
      <c r="F765" s="93"/>
      <c r="G765" s="93"/>
      <c r="H765" s="93"/>
    </row>
    <row r="766" spans="1:8" s="29" customFormat="1" ht="13.8" x14ac:dyDescent="0.25">
      <c r="A766" s="150" t="s">
        <v>1850</v>
      </c>
      <c r="B766" s="150" t="s">
        <v>1847</v>
      </c>
      <c r="C766" s="151" t="s">
        <v>1848</v>
      </c>
      <c r="D766" s="93" t="s">
        <v>1810</v>
      </c>
      <c r="E766" s="152">
        <v>44773</v>
      </c>
      <c r="F766" s="93"/>
      <c r="G766" s="93"/>
      <c r="H766" s="93"/>
    </row>
    <row r="767" spans="1:8" s="29" customFormat="1" ht="13.8" hidden="1" x14ac:dyDescent="0.25">
      <c r="A767" s="101" t="s">
        <v>1850</v>
      </c>
      <c r="B767" s="44" t="s">
        <v>3322</v>
      </c>
      <c r="C767" s="45" t="s">
        <v>3323</v>
      </c>
      <c r="D767" s="45" t="s">
        <v>1250</v>
      </c>
      <c r="E767" s="46">
        <v>45382</v>
      </c>
      <c r="F767" s="45"/>
      <c r="G767" s="45" t="s">
        <v>1237</v>
      </c>
      <c r="H767" s="45" t="s">
        <v>1237</v>
      </c>
    </row>
    <row r="768" spans="1:8" s="29" customFormat="1" ht="13.8" hidden="1" x14ac:dyDescent="0.3">
      <c r="A768" s="73" t="s">
        <v>6201</v>
      </c>
      <c r="B768" s="89" t="s">
        <v>1454</v>
      </c>
      <c r="C768" s="36" t="s">
        <v>6202</v>
      </c>
      <c r="D768" s="36" t="s">
        <v>1250</v>
      </c>
      <c r="E768" s="42">
        <v>45170</v>
      </c>
      <c r="F768" s="32"/>
      <c r="G768" s="32"/>
      <c r="H768" s="32"/>
    </row>
    <row r="769" spans="1:8" s="29" customFormat="1" ht="13.8" hidden="1" x14ac:dyDescent="0.3">
      <c r="A769" s="73" t="s">
        <v>6201</v>
      </c>
      <c r="B769" s="89" t="s">
        <v>1454</v>
      </c>
      <c r="C769" s="36" t="s">
        <v>6208</v>
      </c>
      <c r="D769" s="36" t="s">
        <v>1250</v>
      </c>
      <c r="E769" s="42">
        <v>45170</v>
      </c>
      <c r="F769" s="32"/>
      <c r="G769" s="32"/>
      <c r="H769" s="32"/>
    </row>
    <row r="770" spans="1:8" s="29" customFormat="1" ht="13.8" hidden="1" x14ac:dyDescent="0.3">
      <c r="A770" s="73" t="s">
        <v>6227</v>
      </c>
      <c r="B770" s="89" t="s">
        <v>1251</v>
      </c>
      <c r="C770" s="36" t="s">
        <v>6208</v>
      </c>
      <c r="D770" s="36" t="s">
        <v>1250</v>
      </c>
      <c r="E770" s="42">
        <v>45132</v>
      </c>
      <c r="F770" s="32"/>
      <c r="G770" s="32"/>
      <c r="H770" s="32"/>
    </row>
    <row r="771" spans="1:8" s="29" customFormat="1" ht="13.8" hidden="1" x14ac:dyDescent="0.3">
      <c r="A771" s="57" t="s">
        <v>1285</v>
      </c>
      <c r="B771" s="57" t="s">
        <v>1339</v>
      </c>
      <c r="C771" s="62">
        <v>21027</v>
      </c>
      <c r="D771" s="93" t="s">
        <v>5007</v>
      </c>
      <c r="E771" s="60">
        <v>45777</v>
      </c>
      <c r="F771" s="93"/>
      <c r="G771" s="93"/>
      <c r="H771" s="93"/>
    </row>
    <row r="772" spans="1:8" s="29" customFormat="1" ht="13.8" hidden="1" x14ac:dyDescent="0.3">
      <c r="A772" s="57" t="s">
        <v>756</v>
      </c>
      <c r="B772" s="57" t="s">
        <v>1339</v>
      </c>
      <c r="C772" s="62">
        <v>21027</v>
      </c>
      <c r="D772" s="93" t="s">
        <v>5007</v>
      </c>
      <c r="E772" s="60">
        <v>45777</v>
      </c>
      <c r="F772" s="93"/>
      <c r="G772" s="93"/>
      <c r="H772" s="93"/>
    </row>
    <row r="773" spans="1:8" s="29" customFormat="1" ht="13.8" hidden="1" x14ac:dyDescent="0.25">
      <c r="A773" s="87" t="s">
        <v>4734</v>
      </c>
      <c r="B773" s="87" t="s">
        <v>4735</v>
      </c>
      <c r="C773" s="95" t="s">
        <v>4736</v>
      </c>
      <c r="D773" s="96" t="s">
        <v>409</v>
      </c>
      <c r="E773" s="65">
        <v>45657</v>
      </c>
      <c r="F773" s="96"/>
      <c r="G773" s="96"/>
      <c r="H773" s="96"/>
    </row>
    <row r="774" spans="1:8" s="29" customFormat="1" ht="13.8" hidden="1" x14ac:dyDescent="0.3">
      <c r="A774" s="57" t="s">
        <v>3794</v>
      </c>
      <c r="B774" s="92" t="s">
        <v>3862</v>
      </c>
      <c r="C774" s="93" t="s">
        <v>3860</v>
      </c>
      <c r="D774" s="93" t="s">
        <v>3861</v>
      </c>
      <c r="E774" s="94">
        <v>46203</v>
      </c>
      <c r="F774" s="93"/>
      <c r="G774" s="93"/>
      <c r="H774" s="93"/>
    </row>
    <row r="775" spans="1:8" s="29" customFormat="1" ht="13.8" hidden="1" x14ac:dyDescent="0.25">
      <c r="A775" s="91" t="s">
        <v>1400</v>
      </c>
      <c r="B775" s="68" t="s">
        <v>3237</v>
      </c>
      <c r="C775" s="45" t="s">
        <v>3238</v>
      </c>
      <c r="D775" s="45" t="s">
        <v>1772</v>
      </c>
      <c r="E775" s="46">
        <v>45930</v>
      </c>
      <c r="F775" s="93"/>
      <c r="G775" s="93"/>
      <c r="H775" s="93" t="s">
        <v>1237</v>
      </c>
    </row>
    <row r="776" spans="1:8" s="29" customFormat="1" ht="13.8" hidden="1" x14ac:dyDescent="0.25">
      <c r="A776" s="91" t="s">
        <v>2902</v>
      </c>
      <c r="B776" s="92" t="s">
        <v>1841</v>
      </c>
      <c r="C776" s="93" t="s">
        <v>2752</v>
      </c>
      <c r="D776" s="93" t="s">
        <v>2923</v>
      </c>
      <c r="E776" s="94">
        <v>45169</v>
      </c>
      <c r="F776" s="93"/>
      <c r="G776" s="93"/>
      <c r="H776" s="93"/>
    </row>
    <row r="777" spans="1:8" s="29" customFormat="1" ht="13.8" hidden="1" x14ac:dyDescent="0.25">
      <c r="A777" s="91" t="s">
        <v>2902</v>
      </c>
      <c r="B777" s="92" t="s">
        <v>2949</v>
      </c>
      <c r="C777" s="93" t="s">
        <v>2759</v>
      </c>
      <c r="D777" s="93" t="s">
        <v>2923</v>
      </c>
      <c r="E777" s="94">
        <v>45169</v>
      </c>
      <c r="F777" s="93"/>
      <c r="G777" s="93"/>
      <c r="H777" s="93"/>
    </row>
    <row r="778" spans="1:8" s="29" customFormat="1" ht="13.8" hidden="1" x14ac:dyDescent="0.25">
      <c r="A778" s="71" t="s">
        <v>6249</v>
      </c>
      <c r="B778" s="89" t="s">
        <v>1461</v>
      </c>
      <c r="C778" s="36" t="s">
        <v>6248</v>
      </c>
      <c r="D778" s="36" t="s">
        <v>1250</v>
      </c>
      <c r="E778" s="42">
        <v>46166</v>
      </c>
      <c r="F778" s="32"/>
      <c r="G778" s="32"/>
      <c r="H778" s="32"/>
    </row>
    <row r="779" spans="1:8" s="29" customFormat="1" ht="13.8" hidden="1" x14ac:dyDescent="0.3">
      <c r="A779" s="99" t="s">
        <v>2613</v>
      </c>
      <c r="B779" s="92" t="s">
        <v>1383</v>
      </c>
      <c r="C779" s="93" t="s">
        <v>2612</v>
      </c>
      <c r="D779" s="93" t="s">
        <v>1250</v>
      </c>
      <c r="E779" s="94">
        <v>45134</v>
      </c>
      <c r="F779" s="93" t="s">
        <v>1385</v>
      </c>
      <c r="G779" s="93"/>
      <c r="H779" s="93" t="s">
        <v>1384</v>
      </c>
    </row>
    <row r="780" spans="1:8" s="29" customFormat="1" ht="13.8" hidden="1" x14ac:dyDescent="0.25">
      <c r="A780" s="92" t="s">
        <v>2613</v>
      </c>
      <c r="B780" s="92" t="s">
        <v>1433</v>
      </c>
      <c r="C780" s="93" t="s">
        <v>3912</v>
      </c>
      <c r="D780" s="93" t="s">
        <v>1250</v>
      </c>
      <c r="E780" s="94">
        <v>45155</v>
      </c>
      <c r="F780" s="93"/>
      <c r="G780" s="93" t="s">
        <v>1237</v>
      </c>
      <c r="H780" s="44" t="s">
        <v>1384</v>
      </c>
    </row>
    <row r="781" spans="1:8" s="29" customFormat="1" ht="13.8" hidden="1" x14ac:dyDescent="0.25">
      <c r="A781" s="92" t="s">
        <v>6778</v>
      </c>
      <c r="B781" s="92" t="s">
        <v>2700</v>
      </c>
      <c r="C781" s="93" t="s">
        <v>1892</v>
      </c>
      <c r="D781" s="93" t="s">
        <v>2227</v>
      </c>
      <c r="E781" s="107"/>
      <c r="F781" s="93"/>
      <c r="G781" s="93"/>
      <c r="H781" s="44"/>
    </row>
    <row r="782" spans="1:8" s="29" customFormat="1" ht="13.8" hidden="1" x14ac:dyDescent="0.25">
      <c r="A782" s="98" t="s">
        <v>2968</v>
      </c>
      <c r="B782" s="92" t="s">
        <v>2755</v>
      </c>
      <c r="C782" s="93" t="s">
        <v>2924</v>
      </c>
      <c r="D782" s="93" t="s">
        <v>2923</v>
      </c>
      <c r="E782" s="94">
        <v>45169</v>
      </c>
      <c r="F782" s="93"/>
      <c r="G782" s="93"/>
      <c r="H782" s="93"/>
    </row>
    <row r="783" spans="1:8" s="29" customFormat="1" ht="13.8" hidden="1" x14ac:dyDescent="0.3">
      <c r="A783" s="99" t="s">
        <v>4066</v>
      </c>
      <c r="B783" s="92" t="s">
        <v>4067</v>
      </c>
      <c r="C783" s="93" t="s">
        <v>4068</v>
      </c>
      <c r="D783" s="93" t="s">
        <v>1250</v>
      </c>
      <c r="E783" s="94">
        <v>45190</v>
      </c>
      <c r="F783" s="93"/>
      <c r="G783" s="93"/>
      <c r="H783" s="93" t="s">
        <v>1237</v>
      </c>
    </row>
    <row r="784" spans="1:8" s="29" customFormat="1" ht="13.8" hidden="1" x14ac:dyDescent="0.3">
      <c r="A784" s="57" t="s">
        <v>2357</v>
      </c>
      <c r="B784" s="57" t="s">
        <v>1349</v>
      </c>
      <c r="C784" s="62">
        <v>2201</v>
      </c>
      <c r="D784" s="93" t="s">
        <v>5007</v>
      </c>
      <c r="E784" s="60">
        <v>45260</v>
      </c>
      <c r="F784" s="93"/>
      <c r="G784" s="93"/>
      <c r="H784" s="93"/>
    </row>
    <row r="785" spans="1:8" s="29" customFormat="1" ht="13.8" hidden="1" x14ac:dyDescent="0.3">
      <c r="A785" s="57" t="s">
        <v>2357</v>
      </c>
      <c r="B785" s="57" t="s">
        <v>1348</v>
      </c>
      <c r="C785" s="62">
        <v>2211</v>
      </c>
      <c r="D785" s="93" t="s">
        <v>5007</v>
      </c>
      <c r="E785" s="60">
        <v>45230</v>
      </c>
      <c r="F785" s="93"/>
      <c r="G785" s="93"/>
      <c r="H785" s="93"/>
    </row>
    <row r="786" spans="1:8" s="29" customFormat="1" ht="13.8" hidden="1" x14ac:dyDescent="0.3">
      <c r="A786" s="57" t="s">
        <v>1286</v>
      </c>
      <c r="B786" s="57" t="s">
        <v>1339</v>
      </c>
      <c r="C786" s="62">
        <v>21027</v>
      </c>
      <c r="D786" s="93" t="s">
        <v>5007</v>
      </c>
      <c r="E786" s="60">
        <v>45777</v>
      </c>
      <c r="F786" s="93"/>
      <c r="G786" s="93"/>
      <c r="H786" s="93"/>
    </row>
    <row r="787" spans="1:8" s="29" customFormat="1" ht="13.8" hidden="1" x14ac:dyDescent="0.25">
      <c r="A787" s="44" t="s">
        <v>1082</v>
      </c>
      <c r="B787" s="44" t="s">
        <v>1359</v>
      </c>
      <c r="C787" s="45" t="s">
        <v>1376</v>
      </c>
      <c r="D787" s="93" t="s">
        <v>5007</v>
      </c>
      <c r="E787" s="70" t="s">
        <v>1379</v>
      </c>
      <c r="F787" s="93"/>
      <c r="G787" s="93"/>
      <c r="H787" s="93"/>
    </row>
    <row r="788" spans="1:8" s="29" customFormat="1" ht="13.8" hidden="1" x14ac:dyDescent="0.25">
      <c r="A788" s="101" t="s">
        <v>3334</v>
      </c>
      <c r="B788" s="44" t="s">
        <v>3322</v>
      </c>
      <c r="C788" s="45" t="s">
        <v>3323</v>
      </c>
      <c r="D788" s="45" t="s">
        <v>1250</v>
      </c>
      <c r="E788" s="46">
        <v>45382</v>
      </c>
      <c r="F788" s="45"/>
      <c r="G788" s="45" t="s">
        <v>1237</v>
      </c>
      <c r="H788" s="45" t="s">
        <v>1237</v>
      </c>
    </row>
    <row r="789" spans="1:8" s="29" customFormat="1" ht="13.8" hidden="1" x14ac:dyDescent="0.3">
      <c r="A789" s="99" t="s">
        <v>1760</v>
      </c>
      <c r="B789" s="92" t="s">
        <v>3195</v>
      </c>
      <c r="C789" s="93" t="s">
        <v>3224</v>
      </c>
      <c r="D789" s="93" t="s">
        <v>1647</v>
      </c>
      <c r="E789" s="94">
        <v>45291</v>
      </c>
      <c r="F789" s="93"/>
      <c r="G789" s="93"/>
      <c r="H789" s="93"/>
    </row>
    <row r="790" spans="1:8" s="29" customFormat="1" ht="13.8" hidden="1" x14ac:dyDescent="0.3">
      <c r="A790" s="174" t="s">
        <v>1867</v>
      </c>
      <c r="B790" s="174" t="s">
        <v>1868</v>
      </c>
      <c r="C790" s="36" t="s">
        <v>6245</v>
      </c>
      <c r="D790" s="36" t="s">
        <v>1250</v>
      </c>
      <c r="E790" s="42">
        <v>45063</v>
      </c>
      <c r="F790" s="32"/>
      <c r="G790" s="32"/>
      <c r="H790" s="32"/>
    </row>
    <row r="791" spans="1:8" s="29" customFormat="1" ht="13.8" hidden="1" x14ac:dyDescent="0.25">
      <c r="A791" s="101" t="s">
        <v>3335</v>
      </c>
      <c r="B791" s="44" t="s">
        <v>3322</v>
      </c>
      <c r="C791" s="45" t="s">
        <v>3323</v>
      </c>
      <c r="D791" s="45" t="s">
        <v>1250</v>
      </c>
      <c r="E791" s="46">
        <v>45382</v>
      </c>
      <c r="F791" s="45"/>
      <c r="G791" s="45" t="s">
        <v>1237</v>
      </c>
      <c r="H791" s="45" t="s">
        <v>1237</v>
      </c>
    </row>
    <row r="792" spans="1:8" s="29" customFormat="1" ht="13.8" hidden="1" x14ac:dyDescent="0.3">
      <c r="A792" s="57" t="s">
        <v>3795</v>
      </c>
      <c r="B792" s="92" t="s">
        <v>3862</v>
      </c>
      <c r="C792" s="93" t="s">
        <v>3860</v>
      </c>
      <c r="D792" s="93" t="s">
        <v>3861</v>
      </c>
      <c r="E792" s="94">
        <v>46203</v>
      </c>
      <c r="F792" s="93"/>
      <c r="G792" s="93"/>
      <c r="H792" s="93"/>
    </row>
    <row r="793" spans="1:8" s="29" customFormat="1" ht="13.8" hidden="1" x14ac:dyDescent="0.3">
      <c r="A793" s="57" t="s">
        <v>4930</v>
      </c>
      <c r="B793" s="57" t="s">
        <v>1348</v>
      </c>
      <c r="C793" s="62">
        <v>2211</v>
      </c>
      <c r="D793" s="93" t="s">
        <v>5007</v>
      </c>
      <c r="E793" s="60">
        <v>45230</v>
      </c>
      <c r="F793" s="93"/>
      <c r="G793" s="93"/>
      <c r="H793" s="93"/>
    </row>
    <row r="794" spans="1:8" s="29" customFormat="1" ht="13.8" hidden="1" x14ac:dyDescent="0.3">
      <c r="A794" s="57" t="s">
        <v>3796</v>
      </c>
      <c r="B794" s="92" t="s">
        <v>3862</v>
      </c>
      <c r="C794" s="93" t="s">
        <v>3860</v>
      </c>
      <c r="D794" s="93" t="s">
        <v>3861</v>
      </c>
      <c r="E794" s="94">
        <v>46203</v>
      </c>
      <c r="F794" s="93"/>
      <c r="G794" s="93"/>
      <c r="H794" s="93"/>
    </row>
    <row r="795" spans="1:8" s="29" customFormat="1" ht="13.8" hidden="1" x14ac:dyDescent="0.25">
      <c r="A795" s="87" t="s">
        <v>3796</v>
      </c>
      <c r="B795" s="87" t="s">
        <v>203</v>
      </c>
      <c r="C795" s="95" t="s">
        <v>4737</v>
      </c>
      <c r="D795" s="96" t="s">
        <v>409</v>
      </c>
      <c r="E795" s="65">
        <v>45169</v>
      </c>
      <c r="F795" s="96"/>
      <c r="G795" s="96"/>
      <c r="H795" s="96"/>
    </row>
    <row r="796" spans="1:8" s="29" customFormat="1" ht="13.8" hidden="1" x14ac:dyDescent="0.25">
      <c r="A796" s="101" t="s">
        <v>3336</v>
      </c>
      <c r="B796" s="44" t="s">
        <v>3322</v>
      </c>
      <c r="C796" s="45" t="s">
        <v>3323</v>
      </c>
      <c r="D796" s="45" t="s">
        <v>1250</v>
      </c>
      <c r="E796" s="46">
        <v>45382</v>
      </c>
      <c r="F796" s="45"/>
      <c r="G796" s="45" t="s">
        <v>1237</v>
      </c>
      <c r="H796" s="45" t="s">
        <v>1237</v>
      </c>
    </row>
    <row r="797" spans="1:8" s="29" customFormat="1" ht="13.8" x14ac:dyDescent="0.25">
      <c r="A797" s="101" t="s">
        <v>3510</v>
      </c>
      <c r="B797" s="67" t="s">
        <v>3512</v>
      </c>
      <c r="C797" s="45" t="s">
        <v>3511</v>
      </c>
      <c r="D797" s="45" t="s">
        <v>1779</v>
      </c>
      <c r="E797" s="69">
        <v>44682</v>
      </c>
      <c r="F797" s="45"/>
      <c r="G797" s="45"/>
      <c r="H797" s="45"/>
    </row>
    <row r="798" spans="1:8" s="29" customFormat="1" ht="13.8" hidden="1" x14ac:dyDescent="0.3">
      <c r="A798" s="99" t="s">
        <v>1390</v>
      </c>
      <c r="B798" s="92" t="s">
        <v>6150</v>
      </c>
      <c r="C798" s="93" t="s">
        <v>6151</v>
      </c>
      <c r="D798" s="93" t="s">
        <v>1250</v>
      </c>
      <c r="E798" s="94">
        <v>46961</v>
      </c>
      <c r="F798" s="32"/>
      <c r="G798" s="32"/>
      <c r="H798" s="32"/>
    </row>
    <row r="799" spans="1:8" s="29" customFormat="1" ht="13.8" hidden="1" x14ac:dyDescent="0.3">
      <c r="A799" s="57" t="s">
        <v>2241</v>
      </c>
      <c r="B799" s="57" t="s">
        <v>2254</v>
      </c>
      <c r="C799" s="62">
        <v>21030</v>
      </c>
      <c r="D799" s="93" t="s">
        <v>5007</v>
      </c>
      <c r="E799" s="60">
        <v>45961</v>
      </c>
      <c r="F799" s="93"/>
      <c r="G799" s="93"/>
      <c r="H799" s="93"/>
    </row>
    <row r="800" spans="1:8" s="29" customFormat="1" ht="13.8" hidden="1" x14ac:dyDescent="0.25">
      <c r="A800" s="87" t="s">
        <v>4738</v>
      </c>
      <c r="B800" s="87" t="s">
        <v>4631</v>
      </c>
      <c r="C800" s="95" t="s">
        <v>4739</v>
      </c>
      <c r="D800" s="96" t="s">
        <v>409</v>
      </c>
      <c r="E800" s="65">
        <v>45291</v>
      </c>
      <c r="F800" s="96"/>
      <c r="G800" s="96"/>
      <c r="H800" s="96"/>
    </row>
    <row r="801" spans="1:8" s="29" customFormat="1" ht="13.8" x14ac:dyDescent="0.25">
      <c r="A801" s="44" t="s">
        <v>2260</v>
      </c>
      <c r="B801" s="44" t="s">
        <v>2261</v>
      </c>
      <c r="C801" s="45" t="s">
        <v>1794</v>
      </c>
      <c r="D801" s="93" t="s">
        <v>2227</v>
      </c>
      <c r="E801" s="69">
        <v>44804</v>
      </c>
      <c r="F801" s="93"/>
      <c r="G801" s="93"/>
      <c r="H801" s="93" t="s">
        <v>1237</v>
      </c>
    </row>
    <row r="802" spans="1:8" s="29" customFormat="1" ht="13.8" hidden="1" x14ac:dyDescent="0.25">
      <c r="A802" s="127" t="s">
        <v>3337</v>
      </c>
      <c r="B802" s="44" t="s">
        <v>3322</v>
      </c>
      <c r="C802" s="45" t="s">
        <v>3323</v>
      </c>
      <c r="D802" s="45" t="s">
        <v>1250</v>
      </c>
      <c r="E802" s="46">
        <v>45382</v>
      </c>
      <c r="F802" s="45"/>
      <c r="G802" s="45" t="s">
        <v>1237</v>
      </c>
      <c r="H802" s="45" t="s">
        <v>1237</v>
      </c>
    </row>
    <row r="803" spans="1:8" s="29" customFormat="1" ht="13.8" hidden="1" x14ac:dyDescent="0.25">
      <c r="A803" s="100" t="s">
        <v>243</v>
      </c>
      <c r="B803" s="87" t="s">
        <v>152</v>
      </c>
      <c r="C803" s="95" t="s">
        <v>364</v>
      </c>
      <c r="D803" s="96" t="s">
        <v>409</v>
      </c>
      <c r="E803" s="65">
        <v>45230</v>
      </c>
      <c r="F803" s="96"/>
      <c r="G803" s="96"/>
      <c r="H803" s="96"/>
    </row>
    <row r="804" spans="1:8" s="29" customFormat="1" ht="13.8" hidden="1" x14ac:dyDescent="0.3">
      <c r="A804" s="58" t="s">
        <v>1287</v>
      </c>
      <c r="B804" s="58" t="s">
        <v>4104</v>
      </c>
      <c r="C804" s="59">
        <v>20022</v>
      </c>
      <c r="D804" s="93" t="s">
        <v>5007</v>
      </c>
      <c r="E804" s="60">
        <v>45535</v>
      </c>
      <c r="F804" s="93"/>
      <c r="G804" s="93"/>
      <c r="H804" s="93"/>
    </row>
    <row r="805" spans="1:8" s="29" customFormat="1" ht="13.8" hidden="1" x14ac:dyDescent="0.25">
      <c r="A805" s="44" t="s">
        <v>2639</v>
      </c>
      <c r="B805" s="44" t="s">
        <v>1611</v>
      </c>
      <c r="C805" s="45">
        <v>2020000606</v>
      </c>
      <c r="D805" s="45" t="s">
        <v>1633</v>
      </c>
      <c r="E805" s="46">
        <v>46387</v>
      </c>
      <c r="F805" s="93"/>
      <c r="G805" s="93"/>
      <c r="H805" s="93"/>
    </row>
    <row r="806" spans="1:8" s="29" customFormat="1" ht="13.8" hidden="1" x14ac:dyDescent="0.25">
      <c r="A806" s="150" t="s">
        <v>1908</v>
      </c>
      <c r="B806" s="57" t="s">
        <v>2230</v>
      </c>
      <c r="C806" s="62" t="s">
        <v>4148</v>
      </c>
      <c r="D806" s="93" t="s">
        <v>1465</v>
      </c>
      <c r="E806" s="60">
        <v>45535</v>
      </c>
      <c r="F806" s="93"/>
      <c r="G806" s="93"/>
      <c r="H806" s="93" t="s">
        <v>1237</v>
      </c>
    </row>
    <row r="807" spans="1:8" s="29" customFormat="1" ht="13.8" hidden="1" x14ac:dyDescent="0.25">
      <c r="A807" s="87" t="s">
        <v>244</v>
      </c>
      <c r="B807" s="87" t="s">
        <v>4322</v>
      </c>
      <c r="C807" s="95" t="s">
        <v>3377</v>
      </c>
      <c r="D807" s="96" t="s">
        <v>409</v>
      </c>
      <c r="E807" s="65">
        <v>45535</v>
      </c>
      <c r="F807" s="96"/>
      <c r="G807" s="96"/>
      <c r="H807" s="96"/>
    </row>
    <row r="808" spans="1:8" s="29" customFormat="1" ht="13.8" hidden="1" x14ac:dyDescent="0.25">
      <c r="A808" s="91" t="s">
        <v>2903</v>
      </c>
      <c r="B808" s="92" t="s">
        <v>1841</v>
      </c>
      <c r="C808" s="93" t="s">
        <v>2752</v>
      </c>
      <c r="D808" s="93" t="s">
        <v>2923</v>
      </c>
      <c r="E808" s="94">
        <v>45169</v>
      </c>
      <c r="F808" s="93"/>
      <c r="G808" s="93"/>
      <c r="H808" s="93"/>
    </row>
    <row r="809" spans="1:8" s="29" customFormat="1" ht="13.8" hidden="1" x14ac:dyDescent="0.25">
      <c r="A809" s="91" t="s">
        <v>2903</v>
      </c>
      <c r="B809" s="92" t="s">
        <v>2949</v>
      </c>
      <c r="C809" s="93" t="s">
        <v>2759</v>
      </c>
      <c r="D809" s="93" t="s">
        <v>2923</v>
      </c>
      <c r="E809" s="94">
        <v>45169</v>
      </c>
      <c r="F809" s="93"/>
      <c r="G809" s="93"/>
      <c r="H809" s="93"/>
    </row>
    <row r="810" spans="1:8" s="29" customFormat="1" ht="13.8" hidden="1" x14ac:dyDescent="0.3">
      <c r="A810" s="57" t="s">
        <v>4931</v>
      </c>
      <c r="B810" s="57" t="s">
        <v>1348</v>
      </c>
      <c r="C810" s="62">
        <v>2211</v>
      </c>
      <c r="D810" s="93" t="s">
        <v>5007</v>
      </c>
      <c r="E810" s="60">
        <v>45230</v>
      </c>
      <c r="F810" s="93"/>
      <c r="G810" s="93"/>
      <c r="H810" s="93"/>
    </row>
    <row r="811" spans="1:8" s="29" customFormat="1" ht="13.8" hidden="1" x14ac:dyDescent="0.25">
      <c r="A811" s="44" t="s">
        <v>4932</v>
      </c>
      <c r="B811" s="44" t="s">
        <v>4977</v>
      </c>
      <c r="C811" s="45" t="s">
        <v>4981</v>
      </c>
      <c r="D811" s="93" t="s">
        <v>5007</v>
      </c>
      <c r="E811" s="70" t="s">
        <v>1379</v>
      </c>
      <c r="F811" s="93"/>
      <c r="G811" s="93"/>
      <c r="H811" s="93"/>
    </row>
    <row r="812" spans="1:8" s="29" customFormat="1" ht="13.8" hidden="1" x14ac:dyDescent="0.25">
      <c r="A812" s="44" t="s">
        <v>4049</v>
      </c>
      <c r="B812" s="44" t="s">
        <v>3862</v>
      </c>
      <c r="C812" s="45" t="s">
        <v>3888</v>
      </c>
      <c r="D812" s="45" t="s">
        <v>1859</v>
      </c>
      <c r="E812" s="46">
        <v>45536</v>
      </c>
      <c r="F812" s="45"/>
      <c r="G812" s="45"/>
      <c r="H812" s="93"/>
    </row>
    <row r="813" spans="1:8" s="29" customFormat="1" ht="13.8" hidden="1" x14ac:dyDescent="0.25">
      <c r="A813" s="41" t="s">
        <v>6306</v>
      </c>
      <c r="B813" s="41" t="s">
        <v>6302</v>
      </c>
      <c r="C813" s="88" t="s">
        <v>6303</v>
      </c>
      <c r="D813" s="36" t="s">
        <v>1250</v>
      </c>
      <c r="E813" s="43">
        <v>45610</v>
      </c>
      <c r="F813" s="32"/>
      <c r="G813" s="32"/>
      <c r="H813" s="32"/>
    </row>
    <row r="814" spans="1:8" s="29" customFormat="1" ht="13.8" hidden="1" x14ac:dyDescent="0.25">
      <c r="A814" s="44" t="s">
        <v>1288</v>
      </c>
      <c r="B814" s="44" t="s">
        <v>1360</v>
      </c>
      <c r="C814" s="45" t="s">
        <v>4999</v>
      </c>
      <c r="D814" s="93" t="s">
        <v>5007</v>
      </c>
      <c r="E814" s="70" t="s">
        <v>1379</v>
      </c>
      <c r="F814" s="93"/>
      <c r="G814" s="93"/>
      <c r="H814" s="93"/>
    </row>
    <row r="815" spans="1:8" s="29" customFormat="1" ht="13.8" hidden="1" x14ac:dyDescent="0.25">
      <c r="A815" s="91" t="s">
        <v>3593</v>
      </c>
      <c r="B815" s="68" t="s">
        <v>3595</v>
      </c>
      <c r="C815" s="45" t="s">
        <v>3594</v>
      </c>
      <c r="D815" s="45" t="s">
        <v>1779</v>
      </c>
      <c r="E815" s="46">
        <v>46193</v>
      </c>
      <c r="F815" s="93"/>
      <c r="G815" s="93"/>
      <c r="H815" s="93"/>
    </row>
    <row r="816" spans="1:8" s="29" customFormat="1" ht="13.8" x14ac:dyDescent="0.25">
      <c r="A816" s="111" t="s">
        <v>1851</v>
      </c>
      <c r="B816" s="111" t="s">
        <v>1847</v>
      </c>
      <c r="C816" s="151" t="s">
        <v>4150</v>
      </c>
      <c r="D816" s="93" t="s">
        <v>1810</v>
      </c>
      <c r="E816" s="152">
        <v>44742</v>
      </c>
      <c r="F816" s="142"/>
      <c r="G816" s="142"/>
      <c r="H816" s="93"/>
    </row>
    <row r="817" spans="1:8" s="29" customFormat="1" ht="13.8" hidden="1" x14ac:dyDescent="0.3">
      <c r="A817" s="57" t="s">
        <v>4933</v>
      </c>
      <c r="B817" s="57" t="s">
        <v>2254</v>
      </c>
      <c r="C817" s="62">
        <v>21030</v>
      </c>
      <c r="D817" s="93" t="s">
        <v>5007</v>
      </c>
      <c r="E817" s="60">
        <v>45961</v>
      </c>
      <c r="F817" s="93"/>
      <c r="G817" s="93"/>
      <c r="H817" s="93"/>
    </row>
    <row r="818" spans="1:8" s="29" customFormat="1" ht="13.8" hidden="1" x14ac:dyDescent="0.25">
      <c r="A818" s="100" t="s">
        <v>3558</v>
      </c>
      <c r="B818" s="92" t="s">
        <v>3574</v>
      </c>
      <c r="C818" s="93" t="s">
        <v>3575</v>
      </c>
      <c r="D818" s="93" t="s">
        <v>1250</v>
      </c>
      <c r="E818" s="94">
        <v>45401</v>
      </c>
      <c r="F818" s="93"/>
      <c r="G818" s="93"/>
      <c r="H818" s="93"/>
    </row>
    <row r="819" spans="1:8" s="29" customFormat="1" ht="13.8" hidden="1" x14ac:dyDescent="0.3">
      <c r="A819" s="111" t="s">
        <v>1873</v>
      </c>
      <c r="B819" s="111" t="s">
        <v>1874</v>
      </c>
      <c r="C819" s="142" t="s">
        <v>3226</v>
      </c>
      <c r="D819" s="93" t="s">
        <v>1875</v>
      </c>
      <c r="E819" s="143">
        <v>45566</v>
      </c>
      <c r="F819" s="142"/>
      <c r="G819" s="142"/>
      <c r="H819" s="93" t="s">
        <v>1237</v>
      </c>
    </row>
    <row r="820" spans="1:8" s="29" customFormat="1" ht="13.8" hidden="1" x14ac:dyDescent="0.25">
      <c r="A820" s="44" t="s">
        <v>4934</v>
      </c>
      <c r="B820" s="44" t="s">
        <v>210</v>
      </c>
      <c r="C820" s="45" t="s">
        <v>4998</v>
      </c>
      <c r="D820" s="93" t="s">
        <v>5007</v>
      </c>
      <c r="E820" s="70" t="s">
        <v>1379</v>
      </c>
      <c r="F820" s="93"/>
      <c r="G820" s="93"/>
      <c r="H820" s="93"/>
    </row>
    <row r="821" spans="1:8" s="29" customFormat="1" ht="13.8" hidden="1" x14ac:dyDescent="0.25">
      <c r="A821" s="44" t="s">
        <v>1562</v>
      </c>
      <c r="B821" s="44" t="s">
        <v>1605</v>
      </c>
      <c r="C821" s="45" t="s">
        <v>2293</v>
      </c>
      <c r="D821" s="45" t="s">
        <v>1633</v>
      </c>
      <c r="E821" s="45" t="s">
        <v>2625</v>
      </c>
      <c r="F821" s="93"/>
      <c r="G821" s="93"/>
      <c r="H821" s="93"/>
    </row>
    <row r="822" spans="1:8" s="29" customFormat="1" ht="13.8" hidden="1" x14ac:dyDescent="0.25">
      <c r="A822" s="44" t="s">
        <v>2641</v>
      </c>
      <c r="B822" s="44" t="s">
        <v>1611</v>
      </c>
      <c r="C822" s="45">
        <v>2020000622</v>
      </c>
      <c r="D822" s="45" t="s">
        <v>1633</v>
      </c>
      <c r="E822" s="46">
        <v>46387</v>
      </c>
      <c r="F822" s="93"/>
      <c r="G822" s="93"/>
      <c r="H822" s="93"/>
    </row>
    <row r="823" spans="1:8" s="29" customFormat="1" ht="13.8" hidden="1" x14ac:dyDescent="0.25">
      <c r="A823" s="87" t="s">
        <v>4740</v>
      </c>
      <c r="B823" s="87" t="s">
        <v>4741</v>
      </c>
      <c r="C823" s="95" t="s">
        <v>4742</v>
      </c>
      <c r="D823" s="96" t="s">
        <v>409</v>
      </c>
      <c r="E823" s="65">
        <v>45138</v>
      </c>
      <c r="F823" s="96"/>
      <c r="G823" s="96"/>
      <c r="H823" s="96"/>
    </row>
    <row r="824" spans="1:8" s="29" customFormat="1" ht="13.8" hidden="1" x14ac:dyDescent="0.25">
      <c r="A824" s="76" t="s">
        <v>6092</v>
      </c>
      <c r="B824" s="76" t="s">
        <v>2254</v>
      </c>
      <c r="C824" s="97" t="s">
        <v>6093</v>
      </c>
      <c r="D824" s="97" t="s">
        <v>1540</v>
      </c>
      <c r="E824" s="64">
        <v>45107</v>
      </c>
      <c r="F824" s="93"/>
      <c r="G824" s="93"/>
      <c r="H824" s="93"/>
    </row>
    <row r="825" spans="1:8" s="29" customFormat="1" ht="13.8" hidden="1" x14ac:dyDescent="0.3">
      <c r="A825" s="57" t="s">
        <v>1289</v>
      </c>
      <c r="B825" s="57" t="s">
        <v>1339</v>
      </c>
      <c r="C825" s="62">
        <v>21027</v>
      </c>
      <c r="D825" s="93" t="s">
        <v>5007</v>
      </c>
      <c r="E825" s="60">
        <v>45777</v>
      </c>
      <c r="F825" s="93"/>
      <c r="G825" s="93"/>
      <c r="H825" s="93"/>
    </row>
    <row r="826" spans="1:8" s="29" customFormat="1" ht="13.8" hidden="1" x14ac:dyDescent="0.25">
      <c r="A826" s="120" t="s">
        <v>2064</v>
      </c>
      <c r="B826" s="114" t="s">
        <v>2044</v>
      </c>
      <c r="C826" s="106" t="s">
        <v>2841</v>
      </c>
      <c r="D826" s="93" t="s">
        <v>1443</v>
      </c>
      <c r="E826" s="115">
        <v>45869</v>
      </c>
      <c r="F826" s="93"/>
      <c r="G826" s="93"/>
      <c r="H826" s="93"/>
    </row>
    <row r="827" spans="1:8" s="29" customFormat="1" ht="13.8" hidden="1" x14ac:dyDescent="0.25">
      <c r="A827" s="71" t="s">
        <v>6299</v>
      </c>
      <c r="B827" s="71" t="s">
        <v>6296</v>
      </c>
      <c r="C827" s="88" t="s">
        <v>6297</v>
      </c>
      <c r="D827" s="36" t="s">
        <v>1250</v>
      </c>
      <c r="E827" s="42">
        <v>46075</v>
      </c>
      <c r="F827" s="32"/>
      <c r="G827" s="32"/>
      <c r="H827" s="32"/>
    </row>
    <row r="828" spans="1:8" s="29" customFormat="1" ht="13.8" hidden="1" x14ac:dyDescent="0.25">
      <c r="A828" s="127" t="s">
        <v>3338</v>
      </c>
      <c r="B828" s="44" t="s">
        <v>3322</v>
      </c>
      <c r="C828" s="45" t="s">
        <v>3323</v>
      </c>
      <c r="D828" s="45" t="s">
        <v>1250</v>
      </c>
      <c r="E828" s="46">
        <v>45382</v>
      </c>
      <c r="F828" s="45"/>
      <c r="G828" s="45" t="s">
        <v>1237</v>
      </c>
      <c r="H828" s="45" t="s">
        <v>1237</v>
      </c>
    </row>
    <row r="829" spans="1:8" s="29" customFormat="1" ht="13.8" hidden="1" x14ac:dyDescent="0.3">
      <c r="A829" s="57" t="s">
        <v>4277</v>
      </c>
      <c r="B829" s="57" t="s">
        <v>2254</v>
      </c>
      <c r="C829" s="62">
        <v>21030</v>
      </c>
      <c r="D829" s="93" t="s">
        <v>5007</v>
      </c>
      <c r="E829" s="60">
        <v>45961</v>
      </c>
      <c r="F829" s="93"/>
      <c r="G829" s="93"/>
      <c r="H829" s="93"/>
    </row>
    <row r="830" spans="1:8" s="29" customFormat="1" ht="13.8" hidden="1" x14ac:dyDescent="0.25">
      <c r="A830" s="87" t="s">
        <v>245</v>
      </c>
      <c r="B830" s="87" t="s">
        <v>246</v>
      </c>
      <c r="C830" s="95" t="s">
        <v>365</v>
      </c>
      <c r="D830" s="96" t="s">
        <v>409</v>
      </c>
      <c r="E830" s="65">
        <v>45260</v>
      </c>
      <c r="F830" s="96"/>
      <c r="G830" s="96"/>
      <c r="H830" s="96"/>
    </row>
    <row r="831" spans="1:8" s="29" customFormat="1" ht="13.8" hidden="1" x14ac:dyDescent="0.3">
      <c r="A831" s="57" t="s">
        <v>1086</v>
      </c>
      <c r="B831" s="57" t="s">
        <v>1339</v>
      </c>
      <c r="C831" s="62">
        <v>21027</v>
      </c>
      <c r="D831" s="93" t="s">
        <v>5007</v>
      </c>
      <c r="E831" s="60">
        <v>45777</v>
      </c>
      <c r="F831" s="93"/>
      <c r="G831" s="93"/>
      <c r="H831" s="93"/>
    </row>
    <row r="832" spans="1:8" s="29" customFormat="1" ht="13.8" hidden="1" x14ac:dyDescent="0.25">
      <c r="A832" s="87" t="s">
        <v>4743</v>
      </c>
      <c r="B832" s="87" t="s">
        <v>4578</v>
      </c>
      <c r="C832" s="95" t="s">
        <v>4744</v>
      </c>
      <c r="D832" s="96" t="s">
        <v>409</v>
      </c>
      <c r="E832" s="65">
        <v>46022</v>
      </c>
      <c r="F832" s="96"/>
      <c r="G832" s="96"/>
      <c r="H832" s="96"/>
    </row>
    <row r="833" spans="1:8" s="29" customFormat="1" ht="13.8" hidden="1" x14ac:dyDescent="0.3">
      <c r="A833" s="57" t="s">
        <v>1290</v>
      </c>
      <c r="B833" s="57" t="s">
        <v>1339</v>
      </c>
      <c r="C833" s="62">
        <v>21027</v>
      </c>
      <c r="D833" s="93" t="s">
        <v>5007</v>
      </c>
      <c r="E833" s="60">
        <v>45777</v>
      </c>
      <c r="F833" s="93"/>
      <c r="G833" s="93"/>
      <c r="H833" s="93"/>
    </row>
    <row r="834" spans="1:8" s="29" customFormat="1" ht="13.8" hidden="1" x14ac:dyDescent="0.3">
      <c r="A834" s="57" t="s">
        <v>3797</v>
      </c>
      <c r="B834" s="92" t="s">
        <v>3862</v>
      </c>
      <c r="C834" s="93" t="s">
        <v>3860</v>
      </c>
      <c r="D834" s="93" t="s">
        <v>3861</v>
      </c>
      <c r="E834" s="94">
        <v>46203</v>
      </c>
      <c r="F834" s="93"/>
      <c r="G834" s="93"/>
      <c r="H834" s="93"/>
    </row>
    <row r="835" spans="1:8" s="29" customFormat="1" ht="13.8" hidden="1" x14ac:dyDescent="0.25">
      <c r="A835" s="120" t="s">
        <v>2065</v>
      </c>
      <c r="B835" s="114" t="s">
        <v>2045</v>
      </c>
      <c r="C835" s="106" t="s">
        <v>2046</v>
      </c>
      <c r="D835" s="93" t="s">
        <v>1443</v>
      </c>
      <c r="E835" s="115">
        <v>45199</v>
      </c>
      <c r="F835" s="93"/>
      <c r="G835" s="93"/>
      <c r="H835" s="93"/>
    </row>
    <row r="836" spans="1:8" s="29" customFormat="1" ht="13.8" hidden="1" x14ac:dyDescent="0.25">
      <c r="A836" s="133" t="s">
        <v>247</v>
      </c>
      <c r="B836" s="87" t="s">
        <v>7247</v>
      </c>
      <c r="C836" s="95" t="s">
        <v>7248</v>
      </c>
      <c r="D836" s="96" t="s">
        <v>409</v>
      </c>
      <c r="E836" s="65">
        <v>45260</v>
      </c>
      <c r="F836" s="96"/>
      <c r="G836" s="96"/>
      <c r="H836" s="96"/>
    </row>
    <row r="837" spans="1:8" s="29" customFormat="1" ht="13.8" hidden="1" x14ac:dyDescent="0.25">
      <c r="A837" s="114" t="s">
        <v>2066</v>
      </c>
      <c r="B837" s="114" t="s">
        <v>1989</v>
      </c>
      <c r="C837" s="106" t="s">
        <v>2047</v>
      </c>
      <c r="D837" s="93" t="s">
        <v>1443</v>
      </c>
      <c r="E837" s="115">
        <v>45107</v>
      </c>
      <c r="F837" s="93"/>
      <c r="G837" s="93"/>
      <c r="H837" s="93"/>
    </row>
    <row r="838" spans="1:8" s="29" customFormat="1" ht="13.8" hidden="1" x14ac:dyDescent="0.25">
      <c r="A838" s="102" t="s">
        <v>3443</v>
      </c>
      <c r="B838" s="92" t="s">
        <v>3506</v>
      </c>
      <c r="C838" s="93" t="s">
        <v>3505</v>
      </c>
      <c r="D838" s="93" t="s">
        <v>1250</v>
      </c>
      <c r="E838" s="94">
        <v>45429</v>
      </c>
      <c r="F838" s="93"/>
      <c r="G838" s="93" t="s">
        <v>1237</v>
      </c>
      <c r="H838" s="93" t="s">
        <v>1237</v>
      </c>
    </row>
    <row r="839" spans="1:8" s="29" customFormat="1" ht="13.8" hidden="1" x14ac:dyDescent="0.3">
      <c r="A839" s="111" t="s">
        <v>4178</v>
      </c>
      <c r="B839" s="92" t="s">
        <v>4175</v>
      </c>
      <c r="C839" s="93" t="s">
        <v>4174</v>
      </c>
      <c r="D839" s="93" t="s">
        <v>1250</v>
      </c>
      <c r="E839" s="94">
        <v>45245</v>
      </c>
      <c r="F839" s="142"/>
      <c r="G839" s="142"/>
      <c r="H839" s="93" t="s">
        <v>1237</v>
      </c>
    </row>
    <row r="840" spans="1:8" s="29" customFormat="1" ht="13.8" hidden="1" x14ac:dyDescent="0.25">
      <c r="A840" s="98" t="s">
        <v>2969</v>
      </c>
      <c r="B840" s="92" t="s">
        <v>2755</v>
      </c>
      <c r="C840" s="93" t="s">
        <v>2924</v>
      </c>
      <c r="D840" s="93" t="s">
        <v>2923</v>
      </c>
      <c r="E840" s="94">
        <v>45169</v>
      </c>
      <c r="F840" s="93"/>
      <c r="G840" s="93"/>
      <c r="H840" s="93"/>
    </row>
    <row r="841" spans="1:8" s="29" customFormat="1" ht="13.8" hidden="1" x14ac:dyDescent="0.3">
      <c r="A841" s="99" t="s">
        <v>6689</v>
      </c>
      <c r="B841" s="99" t="s">
        <v>6685</v>
      </c>
      <c r="C841" s="93" t="s">
        <v>6693</v>
      </c>
      <c r="D841" s="32" t="s">
        <v>1250</v>
      </c>
      <c r="E841" s="33">
        <v>45343</v>
      </c>
      <c r="F841" s="32"/>
      <c r="G841" s="32"/>
      <c r="H841" s="32" t="s">
        <v>1857</v>
      </c>
    </row>
    <row r="842" spans="1:8" s="29" customFormat="1" ht="13.8" hidden="1" x14ac:dyDescent="0.25">
      <c r="A842" s="127" t="s">
        <v>3339</v>
      </c>
      <c r="B842" s="44" t="s">
        <v>3322</v>
      </c>
      <c r="C842" s="45" t="s">
        <v>3323</v>
      </c>
      <c r="D842" s="45" t="s">
        <v>1250</v>
      </c>
      <c r="E842" s="46">
        <v>45382</v>
      </c>
      <c r="F842" s="45"/>
      <c r="G842" s="45" t="s">
        <v>1237</v>
      </c>
      <c r="H842" s="45" t="s">
        <v>1237</v>
      </c>
    </row>
    <row r="843" spans="1:8" s="29" customFormat="1" ht="13.8" hidden="1" x14ac:dyDescent="0.25">
      <c r="A843" s="44" t="s">
        <v>3316</v>
      </c>
      <c r="B843" s="44" t="s">
        <v>3308</v>
      </c>
      <c r="C843" s="45" t="s">
        <v>3309</v>
      </c>
      <c r="D843" s="45" t="s">
        <v>1250</v>
      </c>
      <c r="E843" s="46">
        <v>45382</v>
      </c>
      <c r="F843" s="45"/>
      <c r="G843" s="45" t="s">
        <v>1237</v>
      </c>
      <c r="H843" s="45" t="s">
        <v>1237</v>
      </c>
    </row>
    <row r="844" spans="1:8" s="29" customFormat="1" ht="13.8" hidden="1" x14ac:dyDescent="0.25">
      <c r="A844" s="83" t="s">
        <v>7279</v>
      </c>
      <c r="B844" s="83" t="s">
        <v>7277</v>
      </c>
      <c r="C844" s="84" t="s">
        <v>7280</v>
      </c>
      <c r="D844" s="93" t="s">
        <v>409</v>
      </c>
      <c r="E844" s="85">
        <v>45930</v>
      </c>
      <c r="F844" s="84"/>
      <c r="G844" s="93"/>
      <c r="H844" s="93"/>
    </row>
    <row r="845" spans="1:8" s="29" customFormat="1" ht="13.8" hidden="1" x14ac:dyDescent="0.25">
      <c r="A845" s="87" t="s">
        <v>4745</v>
      </c>
      <c r="B845" s="87" t="s">
        <v>300</v>
      </c>
      <c r="C845" s="95" t="s">
        <v>4746</v>
      </c>
      <c r="D845" s="96" t="s">
        <v>409</v>
      </c>
      <c r="E845" s="65">
        <v>45291</v>
      </c>
      <c r="F845" s="96"/>
      <c r="G845" s="96"/>
      <c r="H845" s="96"/>
    </row>
    <row r="846" spans="1:8" s="29" customFormat="1" ht="13.8" hidden="1" x14ac:dyDescent="0.3">
      <c r="A846" s="99" t="s">
        <v>1887</v>
      </c>
      <c r="B846" s="92" t="s">
        <v>1212</v>
      </c>
      <c r="C846" s="93" t="s">
        <v>4062</v>
      </c>
      <c r="D846" s="93" t="s">
        <v>1810</v>
      </c>
      <c r="E846" s="94">
        <v>45135</v>
      </c>
      <c r="F846" s="93"/>
      <c r="G846" s="93"/>
      <c r="H846" s="93" t="s">
        <v>1384</v>
      </c>
    </row>
    <row r="847" spans="1:8" s="29" customFormat="1" ht="13.8" hidden="1" x14ac:dyDescent="0.3">
      <c r="A847" s="99" t="s">
        <v>1382</v>
      </c>
      <c r="B847" s="92" t="s">
        <v>1383</v>
      </c>
      <c r="C847" s="93" t="s">
        <v>2612</v>
      </c>
      <c r="D847" s="93" t="s">
        <v>1250</v>
      </c>
      <c r="E847" s="94">
        <v>45134</v>
      </c>
      <c r="F847" s="93" t="s">
        <v>1385</v>
      </c>
      <c r="G847" s="93"/>
      <c r="H847" s="93" t="s">
        <v>1384</v>
      </c>
    </row>
    <row r="848" spans="1:8" s="29" customFormat="1" ht="13.8" hidden="1" x14ac:dyDescent="0.25">
      <c r="A848" s="76" t="s">
        <v>6080</v>
      </c>
      <c r="B848" s="76" t="s">
        <v>4221</v>
      </c>
      <c r="C848" s="97" t="s">
        <v>3278</v>
      </c>
      <c r="D848" s="96" t="s">
        <v>1901</v>
      </c>
      <c r="E848" s="64">
        <v>45906</v>
      </c>
      <c r="F848" s="93"/>
      <c r="G848" s="93"/>
      <c r="H848" s="93"/>
    </row>
    <row r="849" spans="1:8" s="29" customFormat="1" ht="13.8" hidden="1" x14ac:dyDescent="0.25">
      <c r="A849" s="101" t="s">
        <v>3340</v>
      </c>
      <c r="B849" s="44" t="s">
        <v>3322</v>
      </c>
      <c r="C849" s="45" t="s">
        <v>3323</v>
      </c>
      <c r="D849" s="45" t="s">
        <v>1250</v>
      </c>
      <c r="E849" s="46">
        <v>45382</v>
      </c>
      <c r="F849" s="45"/>
      <c r="G849" s="45" t="s">
        <v>1237</v>
      </c>
      <c r="H849" s="45" t="s">
        <v>1237</v>
      </c>
    </row>
    <row r="850" spans="1:8" s="29" customFormat="1" ht="13.8" hidden="1" x14ac:dyDescent="0.3">
      <c r="A850" s="57" t="s">
        <v>502</v>
      </c>
      <c r="B850" s="57" t="s">
        <v>2254</v>
      </c>
      <c r="C850" s="62">
        <v>21030</v>
      </c>
      <c r="D850" s="93" t="s">
        <v>5007</v>
      </c>
      <c r="E850" s="60">
        <v>45961</v>
      </c>
      <c r="F850" s="93"/>
      <c r="G850" s="93"/>
      <c r="H850" s="93"/>
    </row>
    <row r="851" spans="1:8" s="29" customFormat="1" ht="13.8" hidden="1" x14ac:dyDescent="0.3">
      <c r="A851" s="57" t="s">
        <v>502</v>
      </c>
      <c r="B851" s="92" t="s">
        <v>3862</v>
      </c>
      <c r="C851" s="93" t="s">
        <v>3860</v>
      </c>
      <c r="D851" s="93" t="s">
        <v>3861</v>
      </c>
      <c r="E851" s="94">
        <v>46203</v>
      </c>
      <c r="F851" s="93"/>
      <c r="G851" s="93"/>
      <c r="H851" s="93"/>
    </row>
    <row r="852" spans="1:8" s="29" customFormat="1" ht="13.8" hidden="1" x14ac:dyDescent="0.3">
      <c r="A852" s="57" t="s">
        <v>3669</v>
      </c>
      <c r="B852" s="92" t="s">
        <v>3862</v>
      </c>
      <c r="C852" s="93" t="s">
        <v>3860</v>
      </c>
      <c r="D852" s="93" t="s">
        <v>3861</v>
      </c>
      <c r="E852" s="94">
        <v>46203</v>
      </c>
      <c r="F852" s="93"/>
      <c r="G852" s="93"/>
      <c r="H852" s="93"/>
    </row>
    <row r="853" spans="1:8" s="29" customFormat="1" ht="13.8" hidden="1" x14ac:dyDescent="0.25">
      <c r="A853" s="127" t="s">
        <v>3341</v>
      </c>
      <c r="B853" s="44" t="s">
        <v>3322</v>
      </c>
      <c r="C853" s="45" t="s">
        <v>3323</v>
      </c>
      <c r="D853" s="45" t="s">
        <v>1250</v>
      </c>
      <c r="E853" s="46">
        <v>45382</v>
      </c>
      <c r="F853" s="45"/>
      <c r="G853" s="45" t="s">
        <v>1237</v>
      </c>
      <c r="H853" s="45" t="s">
        <v>1237</v>
      </c>
    </row>
    <row r="854" spans="1:8" s="29" customFormat="1" ht="13.8" hidden="1" x14ac:dyDescent="0.25">
      <c r="A854" s="87" t="s">
        <v>248</v>
      </c>
      <c r="B854" s="87" t="s">
        <v>190</v>
      </c>
      <c r="C854" s="95" t="s">
        <v>366</v>
      </c>
      <c r="D854" s="96" t="s">
        <v>409</v>
      </c>
      <c r="E854" s="65">
        <v>45230</v>
      </c>
      <c r="F854" s="96"/>
      <c r="G854" s="96"/>
      <c r="H854" s="96"/>
    </row>
    <row r="855" spans="1:8" s="29" customFormat="1" ht="13.8" hidden="1" x14ac:dyDescent="0.3">
      <c r="A855" s="99" t="s">
        <v>71</v>
      </c>
      <c r="B855" s="92" t="s">
        <v>4067</v>
      </c>
      <c r="C855" s="93" t="s">
        <v>4068</v>
      </c>
      <c r="D855" s="93" t="s">
        <v>1250</v>
      </c>
      <c r="E855" s="94">
        <v>45190</v>
      </c>
      <c r="F855" s="93"/>
      <c r="G855" s="93"/>
      <c r="H855" s="93" t="s">
        <v>1237</v>
      </c>
    </row>
    <row r="856" spans="1:8" s="29" customFormat="1" ht="13.8" hidden="1" x14ac:dyDescent="0.25">
      <c r="A856" s="44" t="s">
        <v>4180</v>
      </c>
      <c r="B856" s="92" t="s">
        <v>4175</v>
      </c>
      <c r="C856" s="93" t="s">
        <v>4174</v>
      </c>
      <c r="D856" s="93" t="s">
        <v>1250</v>
      </c>
      <c r="E856" s="94">
        <v>45245</v>
      </c>
      <c r="F856" s="93"/>
      <c r="G856" s="93"/>
      <c r="H856" s="93" t="s">
        <v>1237</v>
      </c>
    </row>
    <row r="857" spans="1:8" s="29" customFormat="1" ht="13.8" hidden="1" x14ac:dyDescent="0.25">
      <c r="A857" s="87" t="s">
        <v>249</v>
      </c>
      <c r="B857" s="87" t="s">
        <v>174</v>
      </c>
      <c r="C857" s="95" t="s">
        <v>3378</v>
      </c>
      <c r="D857" s="96" t="s">
        <v>409</v>
      </c>
      <c r="E857" s="65">
        <v>45535</v>
      </c>
      <c r="F857" s="96"/>
      <c r="G857" s="96"/>
      <c r="H857" s="96"/>
    </row>
    <row r="858" spans="1:8" s="29" customFormat="1" ht="13.8" hidden="1" x14ac:dyDescent="0.3">
      <c r="A858" s="73" t="s">
        <v>6228</v>
      </c>
      <c r="B858" s="89" t="s">
        <v>6205</v>
      </c>
      <c r="C858" s="36" t="s">
        <v>6206</v>
      </c>
      <c r="D858" s="36" t="s">
        <v>1250</v>
      </c>
      <c r="E858" s="42">
        <v>45132</v>
      </c>
      <c r="F858" s="32"/>
      <c r="G858" s="32"/>
      <c r="H858" s="32"/>
    </row>
    <row r="859" spans="1:8" s="29" customFormat="1" ht="13.8" x14ac:dyDescent="0.25">
      <c r="A859" s="99" t="s">
        <v>1751</v>
      </c>
      <c r="B859" s="92" t="s">
        <v>1899</v>
      </c>
      <c r="C859" s="93" t="s">
        <v>1900</v>
      </c>
      <c r="D859" s="45" t="s">
        <v>1901</v>
      </c>
      <c r="E859" s="107">
        <v>44625</v>
      </c>
      <c r="F859" s="93"/>
      <c r="G859" s="93" t="s">
        <v>1237</v>
      </c>
      <c r="H859" s="93" t="s">
        <v>1237</v>
      </c>
    </row>
    <row r="860" spans="1:8" s="29" customFormat="1" ht="13.8" hidden="1" x14ac:dyDescent="0.25">
      <c r="A860" s="108" t="s">
        <v>2067</v>
      </c>
      <c r="B860" s="114" t="s">
        <v>2048</v>
      </c>
      <c r="C860" s="106" t="s">
        <v>3035</v>
      </c>
      <c r="D860" s="93" t="s">
        <v>1443</v>
      </c>
      <c r="E860" s="109">
        <v>45869</v>
      </c>
      <c r="F860" s="93"/>
      <c r="G860" s="93"/>
      <c r="H860" s="93"/>
    </row>
    <row r="861" spans="1:8" s="29" customFormat="1" ht="13.8" hidden="1" x14ac:dyDescent="0.3">
      <c r="A861" s="57" t="s">
        <v>3798</v>
      </c>
      <c r="B861" s="92" t="s">
        <v>3862</v>
      </c>
      <c r="C861" s="93" t="s">
        <v>3860</v>
      </c>
      <c r="D861" s="93" t="s">
        <v>3861</v>
      </c>
      <c r="E861" s="94">
        <v>46203</v>
      </c>
      <c r="F861" s="93"/>
      <c r="G861" s="93"/>
      <c r="H861" s="93"/>
    </row>
    <row r="862" spans="1:8" s="29" customFormat="1" ht="13.8" hidden="1" x14ac:dyDescent="0.25">
      <c r="A862" s="87" t="s">
        <v>4747</v>
      </c>
      <c r="B862" s="87" t="s">
        <v>4748</v>
      </c>
      <c r="C862" s="95" t="s">
        <v>4749</v>
      </c>
      <c r="D862" s="96" t="s">
        <v>409</v>
      </c>
      <c r="E862" s="65">
        <v>45504</v>
      </c>
      <c r="F862" s="96"/>
      <c r="G862" s="96"/>
      <c r="H862" s="96"/>
    </row>
    <row r="863" spans="1:8" s="29" customFormat="1" ht="13.8" hidden="1" x14ac:dyDescent="0.3">
      <c r="A863" s="57" t="s">
        <v>4935</v>
      </c>
      <c r="B863" s="58" t="s">
        <v>4104</v>
      </c>
      <c r="C863" s="62" t="s">
        <v>4982</v>
      </c>
      <c r="D863" s="93" t="s">
        <v>5007</v>
      </c>
      <c r="E863" s="60">
        <v>45535</v>
      </c>
      <c r="F863" s="93"/>
      <c r="G863" s="93"/>
      <c r="H863" s="93"/>
    </row>
    <row r="864" spans="1:8" s="29" customFormat="1" ht="13.8" hidden="1" x14ac:dyDescent="0.25">
      <c r="A864" s="87" t="s">
        <v>250</v>
      </c>
      <c r="B864" s="87" t="s">
        <v>251</v>
      </c>
      <c r="C864" s="95" t="s">
        <v>367</v>
      </c>
      <c r="D864" s="96" t="s">
        <v>409</v>
      </c>
      <c r="E864" s="65">
        <v>45626</v>
      </c>
      <c r="F864" s="96"/>
      <c r="G864" s="96"/>
      <c r="H864" s="96"/>
    </row>
    <row r="865" spans="1:8" s="29" customFormat="1" ht="13.8" hidden="1" x14ac:dyDescent="0.25">
      <c r="A865" s="44" t="s">
        <v>7296</v>
      </c>
      <c r="B865" s="44" t="s">
        <v>7297</v>
      </c>
      <c r="C865" s="45" t="s">
        <v>7298</v>
      </c>
      <c r="D865" s="93" t="s">
        <v>409</v>
      </c>
      <c r="E865" s="46">
        <v>45991</v>
      </c>
      <c r="F865" s="45"/>
      <c r="G865" s="45"/>
      <c r="H865" s="93"/>
    </row>
    <row r="866" spans="1:8" s="29" customFormat="1" ht="13.8" hidden="1" x14ac:dyDescent="0.25">
      <c r="A866" s="87" t="s">
        <v>4750</v>
      </c>
      <c r="B866" s="87" t="s">
        <v>4751</v>
      </c>
      <c r="C866" s="95" t="s">
        <v>4752</v>
      </c>
      <c r="D866" s="96" t="s">
        <v>409</v>
      </c>
      <c r="E866" s="65">
        <v>45657</v>
      </c>
      <c r="F866" s="96"/>
      <c r="G866" s="96"/>
      <c r="H866" s="96"/>
    </row>
    <row r="867" spans="1:8" s="29" customFormat="1" ht="13.8" hidden="1" x14ac:dyDescent="0.25">
      <c r="A867" s="71" t="s">
        <v>6323</v>
      </c>
      <c r="B867" s="71" t="s">
        <v>6320</v>
      </c>
      <c r="C867" s="88" t="s">
        <v>6321</v>
      </c>
      <c r="D867" s="36" t="s">
        <v>1250</v>
      </c>
      <c r="E867" s="42">
        <v>46075</v>
      </c>
      <c r="F867" s="32"/>
      <c r="G867" s="32"/>
      <c r="H867" s="32"/>
    </row>
    <row r="868" spans="1:8" s="29" customFormat="1" ht="13.8" hidden="1" x14ac:dyDescent="0.25">
      <c r="A868" s="98" t="s">
        <v>2970</v>
      </c>
      <c r="B868" s="92" t="s">
        <v>2755</v>
      </c>
      <c r="C868" s="93" t="s">
        <v>2924</v>
      </c>
      <c r="D868" s="93" t="s">
        <v>2923</v>
      </c>
      <c r="E868" s="94">
        <v>45169</v>
      </c>
      <c r="F868" s="93"/>
      <c r="G868" s="93"/>
      <c r="H868" s="93"/>
    </row>
    <row r="869" spans="1:8" s="29" customFormat="1" ht="13.8" hidden="1" x14ac:dyDescent="0.25">
      <c r="A869" s="92" t="s">
        <v>3903</v>
      </c>
      <c r="B869" s="92" t="s">
        <v>1433</v>
      </c>
      <c r="C869" s="93" t="s">
        <v>3912</v>
      </c>
      <c r="D869" s="93" t="s">
        <v>1250</v>
      </c>
      <c r="E869" s="94">
        <v>45155</v>
      </c>
      <c r="F869" s="93"/>
      <c r="G869" s="93" t="s">
        <v>1237</v>
      </c>
      <c r="H869" s="44" t="s">
        <v>1384</v>
      </c>
    </row>
    <row r="870" spans="1:8" s="29" customFormat="1" ht="13.8" hidden="1" x14ac:dyDescent="0.25">
      <c r="A870" s="91" t="s">
        <v>2904</v>
      </c>
      <c r="B870" s="92" t="s">
        <v>1841</v>
      </c>
      <c r="C870" s="93" t="s">
        <v>2752</v>
      </c>
      <c r="D870" s="93" t="s">
        <v>2923</v>
      </c>
      <c r="E870" s="94">
        <v>45169</v>
      </c>
      <c r="F870" s="93"/>
      <c r="G870" s="93"/>
      <c r="H870" s="93"/>
    </row>
    <row r="871" spans="1:8" s="29" customFormat="1" ht="13.8" hidden="1" x14ac:dyDescent="0.25">
      <c r="A871" s="91" t="s">
        <v>2904</v>
      </c>
      <c r="B871" s="92" t="s">
        <v>2949</v>
      </c>
      <c r="C871" s="93" t="s">
        <v>2759</v>
      </c>
      <c r="D871" s="93" t="s">
        <v>2923</v>
      </c>
      <c r="E871" s="94">
        <v>45169</v>
      </c>
      <c r="F871" s="93"/>
      <c r="G871" s="93"/>
      <c r="H871" s="93"/>
    </row>
    <row r="872" spans="1:8" s="29" customFormat="1" ht="13.8" hidden="1" x14ac:dyDescent="0.3">
      <c r="A872" s="57" t="s">
        <v>3799</v>
      </c>
      <c r="B872" s="92" t="s">
        <v>3862</v>
      </c>
      <c r="C872" s="93" t="s">
        <v>3860</v>
      </c>
      <c r="D872" s="93" t="s">
        <v>3861</v>
      </c>
      <c r="E872" s="94">
        <v>46203</v>
      </c>
      <c r="F872" s="93"/>
      <c r="G872" s="93"/>
      <c r="H872" s="93"/>
    </row>
    <row r="873" spans="1:8" s="29" customFormat="1" ht="13.8" hidden="1" x14ac:dyDescent="0.3">
      <c r="A873" s="57" t="s">
        <v>4936</v>
      </c>
      <c r="B873" s="58" t="s">
        <v>4104</v>
      </c>
      <c r="C873" s="62" t="s">
        <v>4982</v>
      </c>
      <c r="D873" s="93" t="s">
        <v>5007</v>
      </c>
      <c r="E873" s="60">
        <v>45535</v>
      </c>
      <c r="F873" s="93"/>
      <c r="G873" s="93"/>
      <c r="H873" s="93"/>
    </row>
    <row r="874" spans="1:8" s="29" customFormat="1" ht="13.8" hidden="1" x14ac:dyDescent="0.3">
      <c r="A874" s="31" t="s">
        <v>6703</v>
      </c>
      <c r="B874" s="92" t="s">
        <v>1243</v>
      </c>
      <c r="C874" s="93" t="s">
        <v>6701</v>
      </c>
      <c r="D874" s="93" t="s">
        <v>1247</v>
      </c>
      <c r="E874" s="112">
        <v>45957</v>
      </c>
      <c r="F874" s="32"/>
      <c r="G874" s="32"/>
      <c r="H874" s="32"/>
    </row>
    <row r="875" spans="1:8" s="29" customFormat="1" ht="13.8" hidden="1" x14ac:dyDescent="0.25">
      <c r="A875" s="76" t="s">
        <v>6061</v>
      </c>
      <c r="B875" s="76" t="s">
        <v>6042</v>
      </c>
      <c r="C875" s="97" t="s">
        <v>6043</v>
      </c>
      <c r="D875" s="104" t="s">
        <v>2582</v>
      </c>
      <c r="E875" s="64">
        <v>45107</v>
      </c>
      <c r="F875" s="93"/>
      <c r="G875" s="93"/>
      <c r="H875" s="93"/>
    </row>
    <row r="876" spans="1:8" s="29" customFormat="1" ht="13.8" hidden="1" x14ac:dyDescent="0.3">
      <c r="A876" s="57" t="s">
        <v>3800</v>
      </c>
      <c r="B876" s="92" t="s">
        <v>3862</v>
      </c>
      <c r="C876" s="93" t="s">
        <v>3860</v>
      </c>
      <c r="D876" s="93" t="s">
        <v>3861</v>
      </c>
      <c r="E876" s="94">
        <v>46203</v>
      </c>
      <c r="F876" s="93"/>
      <c r="G876" s="93"/>
      <c r="H876" s="93"/>
    </row>
    <row r="877" spans="1:8" s="29" customFormat="1" ht="13.8" hidden="1" x14ac:dyDescent="0.25">
      <c r="A877" s="110" t="s">
        <v>252</v>
      </c>
      <c r="B877" s="87" t="s">
        <v>152</v>
      </c>
      <c r="C877" s="95" t="s">
        <v>368</v>
      </c>
      <c r="D877" s="96" t="s">
        <v>409</v>
      </c>
      <c r="E877" s="65">
        <v>45230</v>
      </c>
      <c r="F877" s="96"/>
      <c r="G877" s="96"/>
      <c r="H877" s="96"/>
    </row>
    <row r="878" spans="1:8" s="29" customFormat="1" ht="13.8" hidden="1" x14ac:dyDescent="0.25">
      <c r="A878" s="41" t="s">
        <v>6267</v>
      </c>
      <c r="B878" s="89" t="s">
        <v>6254</v>
      </c>
      <c r="C878" s="36" t="s">
        <v>6255</v>
      </c>
      <c r="D878" s="36" t="s">
        <v>1250</v>
      </c>
      <c r="E878" s="42">
        <v>45372</v>
      </c>
      <c r="F878" s="32"/>
      <c r="G878" s="32"/>
      <c r="H878" s="32"/>
    </row>
    <row r="879" spans="1:8" s="29" customFormat="1" ht="13.8" hidden="1" x14ac:dyDescent="0.25">
      <c r="A879" s="41" t="s">
        <v>6267</v>
      </c>
      <c r="B879" s="89" t="s">
        <v>6254</v>
      </c>
      <c r="C879" s="36" t="s">
        <v>6325</v>
      </c>
      <c r="D879" s="36" t="s">
        <v>1250</v>
      </c>
      <c r="E879" s="42">
        <v>45169</v>
      </c>
      <c r="F879" s="32"/>
      <c r="G879" s="32"/>
      <c r="H879" s="32"/>
    </row>
    <row r="880" spans="1:8" s="29" customFormat="1" ht="13.8" hidden="1" x14ac:dyDescent="0.25">
      <c r="A880" s="98" t="s">
        <v>2971</v>
      </c>
      <c r="B880" s="92" t="s">
        <v>2755</v>
      </c>
      <c r="C880" s="93" t="s">
        <v>2924</v>
      </c>
      <c r="D880" s="93" t="s">
        <v>2923</v>
      </c>
      <c r="E880" s="94">
        <v>45169</v>
      </c>
      <c r="F880" s="93"/>
      <c r="G880" s="93"/>
      <c r="H880" s="93"/>
    </row>
    <row r="881" spans="1:8" s="29" customFormat="1" ht="13.8" hidden="1" x14ac:dyDescent="0.3">
      <c r="A881" s="73" t="s">
        <v>6229</v>
      </c>
      <c r="B881" s="89" t="s">
        <v>1251</v>
      </c>
      <c r="C881" s="36" t="s">
        <v>6208</v>
      </c>
      <c r="D881" s="36" t="s">
        <v>1250</v>
      </c>
      <c r="E881" s="42">
        <v>45132</v>
      </c>
      <c r="F881" s="32"/>
      <c r="G881" s="32"/>
      <c r="H881" s="32"/>
    </row>
    <row r="882" spans="1:8" s="29" customFormat="1" ht="13.8" hidden="1" x14ac:dyDescent="0.3">
      <c r="A882" s="171" t="s">
        <v>6171</v>
      </c>
      <c r="B882" s="31" t="s">
        <v>6164</v>
      </c>
      <c r="C882" s="32" t="s">
        <v>6165</v>
      </c>
      <c r="D882" s="33" t="s">
        <v>1250</v>
      </c>
      <c r="E882" s="33">
        <v>45246</v>
      </c>
      <c r="F882" s="32"/>
      <c r="G882" s="32"/>
      <c r="H882" s="32"/>
    </row>
    <row r="883" spans="1:8" s="29" customFormat="1" ht="13.8" hidden="1" x14ac:dyDescent="0.3">
      <c r="A883" s="99" t="s">
        <v>6105</v>
      </c>
      <c r="B883" s="92" t="s">
        <v>6150</v>
      </c>
      <c r="C883" s="93" t="s">
        <v>6151</v>
      </c>
      <c r="D883" s="93" t="s">
        <v>1250</v>
      </c>
      <c r="E883" s="94">
        <v>46961</v>
      </c>
      <c r="F883" s="32"/>
      <c r="G883" s="32"/>
      <c r="H883" s="32"/>
    </row>
    <row r="884" spans="1:8" s="29" customFormat="1" ht="13.8" hidden="1" x14ac:dyDescent="0.3">
      <c r="A884" s="73" t="s">
        <v>1456</v>
      </c>
      <c r="B884" s="89" t="s">
        <v>6205</v>
      </c>
      <c r="C884" s="36" t="s">
        <v>6206</v>
      </c>
      <c r="D884" s="36" t="s">
        <v>1250</v>
      </c>
      <c r="E884" s="42">
        <v>45132</v>
      </c>
      <c r="F884" s="32"/>
      <c r="G884" s="32"/>
      <c r="H884" s="32"/>
    </row>
    <row r="885" spans="1:8" s="29" customFormat="1" ht="13.8" hidden="1" x14ac:dyDescent="0.3">
      <c r="A885" s="73" t="s">
        <v>6182</v>
      </c>
      <c r="B885" s="89" t="s">
        <v>6179</v>
      </c>
      <c r="C885" s="36" t="s">
        <v>6180</v>
      </c>
      <c r="D885" s="36" t="s">
        <v>1250</v>
      </c>
      <c r="E885" s="42">
        <v>45245</v>
      </c>
      <c r="F885" s="32"/>
      <c r="G885" s="32"/>
      <c r="H885" s="32"/>
    </row>
    <row r="886" spans="1:8" s="29" customFormat="1" ht="13.8" hidden="1" x14ac:dyDescent="0.3">
      <c r="A886" s="57" t="s">
        <v>3801</v>
      </c>
      <c r="B886" s="92" t="s">
        <v>3862</v>
      </c>
      <c r="C886" s="93" t="s">
        <v>3860</v>
      </c>
      <c r="D886" s="93" t="s">
        <v>3861</v>
      </c>
      <c r="E886" s="94">
        <v>46203</v>
      </c>
      <c r="F886" s="93"/>
      <c r="G886" s="93"/>
      <c r="H886" s="93"/>
    </row>
    <row r="887" spans="1:8" s="29" customFormat="1" ht="13.8" hidden="1" x14ac:dyDescent="0.25">
      <c r="A887" s="102" t="s">
        <v>3444</v>
      </c>
      <c r="B887" s="92" t="s">
        <v>3506</v>
      </c>
      <c r="C887" s="93" t="s">
        <v>3505</v>
      </c>
      <c r="D887" s="93" t="s">
        <v>1250</v>
      </c>
      <c r="E887" s="94">
        <v>45429</v>
      </c>
      <c r="F887" s="93"/>
      <c r="G887" s="93" t="s">
        <v>1237</v>
      </c>
      <c r="H887" s="93" t="s">
        <v>1237</v>
      </c>
    </row>
    <row r="888" spans="1:8" s="29" customFormat="1" ht="13.8" hidden="1" x14ac:dyDescent="0.3">
      <c r="A888" s="57" t="s">
        <v>3802</v>
      </c>
      <c r="B888" s="92" t="s">
        <v>3862</v>
      </c>
      <c r="C888" s="93" t="s">
        <v>3860</v>
      </c>
      <c r="D888" s="93" t="s">
        <v>3861</v>
      </c>
      <c r="E888" s="94">
        <v>46203</v>
      </c>
      <c r="F888" s="93"/>
      <c r="G888" s="93"/>
      <c r="H888" s="93"/>
    </row>
    <row r="889" spans="1:8" s="29" customFormat="1" ht="13.8" hidden="1" x14ac:dyDescent="0.3">
      <c r="A889" s="99" t="s">
        <v>3208</v>
      </c>
      <c r="B889" s="92" t="s">
        <v>3195</v>
      </c>
      <c r="C889" s="93" t="s">
        <v>3224</v>
      </c>
      <c r="D889" s="93" t="s">
        <v>1647</v>
      </c>
      <c r="E889" s="94">
        <v>45291</v>
      </c>
      <c r="F889" s="93"/>
      <c r="G889" s="93"/>
      <c r="H889" s="93"/>
    </row>
    <row r="890" spans="1:8" s="29" customFormat="1" ht="13.8" x14ac:dyDescent="0.3">
      <c r="A890" s="111" t="s">
        <v>2275</v>
      </c>
      <c r="B890" s="111" t="s">
        <v>1202</v>
      </c>
      <c r="C890" s="142" t="s">
        <v>2276</v>
      </c>
      <c r="D890" s="93" t="s">
        <v>2277</v>
      </c>
      <c r="E890" s="153">
        <v>44804</v>
      </c>
      <c r="F890" s="142"/>
      <c r="G890" s="142"/>
      <c r="H890" s="93"/>
    </row>
    <row r="891" spans="1:8" s="29" customFormat="1" ht="13.8" hidden="1" x14ac:dyDescent="0.25">
      <c r="A891" s="44" t="s">
        <v>1565</v>
      </c>
      <c r="B891" s="44" t="s">
        <v>1613</v>
      </c>
      <c r="C891" s="45" t="s">
        <v>2290</v>
      </c>
      <c r="D891" s="45" t="s">
        <v>1633</v>
      </c>
      <c r="E891" s="46">
        <v>45046</v>
      </c>
      <c r="F891" s="93"/>
      <c r="G891" s="93"/>
      <c r="H891" s="93"/>
    </row>
    <row r="892" spans="1:8" s="29" customFormat="1" ht="13.8" hidden="1" x14ac:dyDescent="0.25">
      <c r="A892" s="91" t="s">
        <v>2905</v>
      </c>
      <c r="B892" s="92" t="s">
        <v>1841</v>
      </c>
      <c r="C892" s="93" t="s">
        <v>2752</v>
      </c>
      <c r="D892" s="93" t="s">
        <v>2923</v>
      </c>
      <c r="E892" s="94">
        <v>45169</v>
      </c>
      <c r="F892" s="93"/>
      <c r="G892" s="93"/>
      <c r="H892" s="93"/>
    </row>
    <row r="893" spans="1:8" s="29" customFormat="1" ht="13.8" hidden="1" x14ac:dyDescent="0.25">
      <c r="A893" s="127" t="s">
        <v>3342</v>
      </c>
      <c r="B893" s="44" t="s">
        <v>3322</v>
      </c>
      <c r="C893" s="45" t="s">
        <v>3323</v>
      </c>
      <c r="D893" s="45" t="s">
        <v>1250</v>
      </c>
      <c r="E893" s="46">
        <v>45382</v>
      </c>
      <c r="F893" s="45"/>
      <c r="G893" s="45" t="s">
        <v>1237</v>
      </c>
      <c r="H893" s="45" t="s">
        <v>1237</v>
      </c>
    </row>
    <row r="894" spans="1:8" s="29" customFormat="1" ht="13.8" hidden="1" x14ac:dyDescent="0.3">
      <c r="A894" s="57" t="s">
        <v>773</v>
      </c>
      <c r="B894" s="58" t="s">
        <v>4104</v>
      </c>
      <c r="C894" s="59">
        <v>20022</v>
      </c>
      <c r="D894" s="93" t="s">
        <v>5007</v>
      </c>
      <c r="E894" s="60">
        <v>45535</v>
      </c>
      <c r="F894" s="93"/>
      <c r="G894" s="93"/>
      <c r="H894" s="93"/>
    </row>
    <row r="895" spans="1:8" s="29" customFormat="1" ht="13.8" hidden="1" x14ac:dyDescent="0.3">
      <c r="A895" s="57" t="s">
        <v>4937</v>
      </c>
      <c r="B895" s="57" t="s">
        <v>2254</v>
      </c>
      <c r="C895" s="62">
        <v>21030</v>
      </c>
      <c r="D895" s="93" t="s">
        <v>5007</v>
      </c>
      <c r="E895" s="60">
        <v>45961</v>
      </c>
      <c r="F895" s="93"/>
      <c r="G895" s="93"/>
      <c r="H895" s="93"/>
    </row>
    <row r="896" spans="1:8" s="29" customFormat="1" ht="13.8" hidden="1" x14ac:dyDescent="0.3">
      <c r="A896" s="57" t="s">
        <v>441</v>
      </c>
      <c r="B896" s="92" t="s">
        <v>3862</v>
      </c>
      <c r="C896" s="93" t="s">
        <v>3860</v>
      </c>
      <c r="D896" s="93" t="s">
        <v>3861</v>
      </c>
      <c r="E896" s="94">
        <v>46203</v>
      </c>
      <c r="F896" s="93"/>
      <c r="G896" s="93"/>
      <c r="H896" s="93"/>
    </row>
    <row r="897" spans="1:8" s="29" customFormat="1" ht="13.8" hidden="1" x14ac:dyDescent="0.3">
      <c r="A897" s="57" t="s">
        <v>4191</v>
      </c>
      <c r="B897" s="57" t="s">
        <v>1348</v>
      </c>
      <c r="C897" s="62">
        <v>2211</v>
      </c>
      <c r="D897" s="93" t="s">
        <v>5007</v>
      </c>
      <c r="E897" s="60">
        <v>45230</v>
      </c>
      <c r="F897" s="93"/>
      <c r="G897" s="93"/>
      <c r="H897" s="93"/>
    </row>
    <row r="898" spans="1:8" s="29" customFormat="1" ht="13.8" hidden="1" x14ac:dyDescent="0.25">
      <c r="A898" s="41" t="s">
        <v>6268</v>
      </c>
      <c r="B898" s="89" t="s">
        <v>6254</v>
      </c>
      <c r="C898" s="36" t="s">
        <v>6255</v>
      </c>
      <c r="D898" s="36" t="s">
        <v>1250</v>
      </c>
      <c r="E898" s="42">
        <v>45372</v>
      </c>
      <c r="F898" s="32"/>
      <c r="G898" s="32"/>
      <c r="H898" s="32"/>
    </row>
    <row r="899" spans="1:8" s="29" customFormat="1" ht="13.8" hidden="1" x14ac:dyDescent="0.25">
      <c r="A899" s="41" t="s">
        <v>6268</v>
      </c>
      <c r="B899" s="89" t="s">
        <v>6254</v>
      </c>
      <c r="C899" s="36" t="s">
        <v>6325</v>
      </c>
      <c r="D899" s="36" t="s">
        <v>1250</v>
      </c>
      <c r="E899" s="42">
        <v>45169</v>
      </c>
      <c r="F899" s="32"/>
      <c r="G899" s="32"/>
      <c r="H899" s="32"/>
    </row>
    <row r="900" spans="1:8" s="29" customFormat="1" ht="13.8" hidden="1" x14ac:dyDescent="0.25">
      <c r="A900" s="87" t="s">
        <v>4753</v>
      </c>
      <c r="B900" s="76" t="s">
        <v>4754</v>
      </c>
      <c r="C900" s="95" t="s">
        <v>4755</v>
      </c>
      <c r="D900" s="96" t="s">
        <v>409</v>
      </c>
      <c r="E900" s="65">
        <v>45657</v>
      </c>
      <c r="F900" s="96"/>
      <c r="G900" s="96"/>
      <c r="H900" s="96"/>
    </row>
    <row r="901" spans="1:8" s="29" customFormat="1" ht="13.8" hidden="1" x14ac:dyDescent="0.25">
      <c r="A901" s="120" t="s">
        <v>4145</v>
      </c>
      <c r="B901" s="114" t="s">
        <v>2049</v>
      </c>
      <c r="C901" s="106" t="s">
        <v>4147</v>
      </c>
      <c r="D901" s="93" t="s">
        <v>1443</v>
      </c>
      <c r="E901" s="115">
        <v>46203</v>
      </c>
      <c r="F901" s="93"/>
      <c r="G901" s="93"/>
      <c r="H901" s="93"/>
    </row>
    <row r="902" spans="1:8" s="29" customFormat="1" ht="13.8" hidden="1" x14ac:dyDescent="0.3">
      <c r="A902" s="57" t="s">
        <v>4938</v>
      </c>
      <c r="B902" s="57" t="s">
        <v>1339</v>
      </c>
      <c r="C902" s="62">
        <v>21027</v>
      </c>
      <c r="D902" s="93" t="s">
        <v>5007</v>
      </c>
      <c r="E902" s="60">
        <v>45777</v>
      </c>
      <c r="F902" s="93"/>
      <c r="G902" s="93"/>
      <c r="H902" s="93"/>
    </row>
    <row r="903" spans="1:8" s="29" customFormat="1" ht="13.8" hidden="1" x14ac:dyDescent="0.3">
      <c r="A903" s="57" t="s">
        <v>3803</v>
      </c>
      <c r="B903" s="92" t="s">
        <v>3862</v>
      </c>
      <c r="C903" s="93" t="s">
        <v>3860</v>
      </c>
      <c r="D903" s="93" t="s">
        <v>3861</v>
      </c>
      <c r="E903" s="94">
        <v>46203</v>
      </c>
      <c r="F903" s="93"/>
      <c r="G903" s="93"/>
      <c r="H903" s="93"/>
    </row>
    <row r="904" spans="1:8" s="29" customFormat="1" ht="13.8" hidden="1" x14ac:dyDescent="0.25">
      <c r="A904" s="91" t="s">
        <v>2943</v>
      </c>
      <c r="B904" s="92" t="s">
        <v>2949</v>
      </c>
      <c r="C904" s="93" t="s">
        <v>2759</v>
      </c>
      <c r="D904" s="93" t="s">
        <v>2923</v>
      </c>
      <c r="E904" s="94">
        <v>45169</v>
      </c>
      <c r="F904" s="93"/>
      <c r="G904" s="93"/>
      <c r="H904" s="93"/>
    </row>
    <row r="905" spans="1:8" s="29" customFormat="1" ht="13.8" x14ac:dyDescent="0.25">
      <c r="A905" s="44" t="s">
        <v>2581</v>
      </c>
      <c r="B905" s="44" t="s">
        <v>2583</v>
      </c>
      <c r="C905" s="45" t="s">
        <v>6058</v>
      </c>
      <c r="D905" s="104" t="s">
        <v>2582</v>
      </c>
      <c r="E905" s="69">
        <v>44742</v>
      </c>
      <c r="F905" s="93"/>
      <c r="G905" s="93"/>
      <c r="H905" s="93" t="s">
        <v>1384</v>
      </c>
    </row>
    <row r="906" spans="1:8" s="29" customFormat="1" ht="13.8" hidden="1" x14ac:dyDescent="0.25">
      <c r="A906" s="87" t="s">
        <v>4756</v>
      </c>
      <c r="B906" s="87" t="s">
        <v>4757</v>
      </c>
      <c r="C906" s="95" t="s">
        <v>4758</v>
      </c>
      <c r="D906" s="96" t="s">
        <v>409</v>
      </c>
      <c r="E906" s="65">
        <v>45291</v>
      </c>
      <c r="F906" s="96"/>
      <c r="G906" s="96"/>
      <c r="H906" s="96"/>
    </row>
    <row r="907" spans="1:8" s="29" customFormat="1" ht="13.8" hidden="1" x14ac:dyDescent="0.25">
      <c r="A907" s="87" t="s">
        <v>4759</v>
      </c>
      <c r="B907" s="87" t="s">
        <v>241</v>
      </c>
      <c r="C907" s="95" t="s">
        <v>4760</v>
      </c>
      <c r="D907" s="96" t="s">
        <v>409</v>
      </c>
      <c r="E907" s="65">
        <v>45504</v>
      </c>
      <c r="F907" s="96"/>
      <c r="G907" s="96"/>
      <c r="H907" s="96"/>
    </row>
    <row r="908" spans="1:8" s="29" customFormat="1" ht="13.8" hidden="1" x14ac:dyDescent="0.25">
      <c r="A908" s="87" t="s">
        <v>4761</v>
      </c>
      <c r="B908" s="87" t="s">
        <v>4762</v>
      </c>
      <c r="C908" s="95" t="s">
        <v>4763</v>
      </c>
      <c r="D908" s="96" t="s">
        <v>409</v>
      </c>
      <c r="E908" s="65">
        <v>45657</v>
      </c>
      <c r="F908" s="96"/>
      <c r="G908" s="96"/>
      <c r="H908" s="96"/>
    </row>
    <row r="909" spans="1:8" s="29" customFormat="1" ht="13.8" hidden="1" x14ac:dyDescent="0.25">
      <c r="A909" s="110" t="s">
        <v>254</v>
      </c>
      <c r="B909" s="87" t="s">
        <v>152</v>
      </c>
      <c r="C909" s="95" t="s">
        <v>369</v>
      </c>
      <c r="D909" s="96" t="s">
        <v>409</v>
      </c>
      <c r="E909" s="65">
        <v>45230</v>
      </c>
      <c r="F909" s="96"/>
      <c r="G909" s="96"/>
      <c r="H909" s="96"/>
    </row>
    <row r="910" spans="1:8" s="29" customFormat="1" ht="13.8" hidden="1" x14ac:dyDescent="0.25">
      <c r="A910" s="87" t="s">
        <v>255</v>
      </c>
      <c r="B910" s="87" t="s">
        <v>256</v>
      </c>
      <c r="C910" s="95" t="s">
        <v>7235</v>
      </c>
      <c r="D910" s="96" t="s">
        <v>409</v>
      </c>
      <c r="E910" s="65">
        <v>45991</v>
      </c>
      <c r="F910" s="96"/>
      <c r="G910" s="96"/>
      <c r="H910" s="96"/>
    </row>
    <row r="911" spans="1:8" s="29" customFormat="1" ht="13.8" hidden="1" x14ac:dyDescent="0.25">
      <c r="A911" s="87" t="s">
        <v>4764</v>
      </c>
      <c r="B911" s="87" t="s">
        <v>4765</v>
      </c>
      <c r="C911" s="95" t="s">
        <v>2695</v>
      </c>
      <c r="D911" s="96" t="s">
        <v>409</v>
      </c>
      <c r="E911" s="65">
        <v>45138</v>
      </c>
      <c r="F911" s="96"/>
      <c r="G911" s="96"/>
      <c r="H911" s="96"/>
    </row>
    <row r="912" spans="1:8" s="29" customFormat="1" ht="13.8" hidden="1" x14ac:dyDescent="0.25">
      <c r="A912" s="87" t="s">
        <v>4764</v>
      </c>
      <c r="B912" s="87" t="s">
        <v>300</v>
      </c>
      <c r="C912" s="95" t="s">
        <v>4766</v>
      </c>
      <c r="D912" s="96" t="s">
        <v>409</v>
      </c>
      <c r="E912" s="65">
        <v>45291</v>
      </c>
      <c r="F912" s="96"/>
      <c r="G912" s="96"/>
      <c r="H912" s="96"/>
    </row>
    <row r="913" spans="1:8" s="29" customFormat="1" ht="13.8" hidden="1" x14ac:dyDescent="0.3">
      <c r="A913" s="99" t="s">
        <v>1447</v>
      </c>
      <c r="B913" s="92" t="s">
        <v>1445</v>
      </c>
      <c r="C913" s="93" t="s">
        <v>6724</v>
      </c>
      <c r="D913" s="93" t="s">
        <v>1250</v>
      </c>
      <c r="E913" s="94">
        <v>46488</v>
      </c>
      <c r="F913" s="93"/>
      <c r="G913" s="93"/>
      <c r="H913" s="93" t="s">
        <v>1237</v>
      </c>
    </row>
    <row r="914" spans="1:8" s="29" customFormat="1" ht="13.8" hidden="1" x14ac:dyDescent="0.25">
      <c r="A914" s="87" t="s">
        <v>4767</v>
      </c>
      <c r="B914" s="87" t="s">
        <v>4768</v>
      </c>
      <c r="C914" s="95" t="s">
        <v>4769</v>
      </c>
      <c r="D914" s="96" t="s">
        <v>409</v>
      </c>
      <c r="E914" s="65">
        <v>45138</v>
      </c>
      <c r="F914" s="96"/>
      <c r="G914" s="96"/>
      <c r="H914" s="96"/>
    </row>
    <row r="915" spans="1:8" s="29" customFormat="1" ht="13.8" hidden="1" x14ac:dyDescent="0.25">
      <c r="A915" s="120" t="s">
        <v>2133</v>
      </c>
      <c r="B915" s="114" t="s">
        <v>2068</v>
      </c>
      <c r="C915" s="106" t="s">
        <v>7353</v>
      </c>
      <c r="D915" s="93" t="s">
        <v>1443</v>
      </c>
      <c r="E915" s="119">
        <v>46295</v>
      </c>
      <c r="F915" s="93"/>
      <c r="G915" s="93"/>
      <c r="H915" s="93"/>
    </row>
    <row r="916" spans="1:8" s="29" customFormat="1" ht="13.8" hidden="1" x14ac:dyDescent="0.3">
      <c r="A916" s="57" t="s">
        <v>47</v>
      </c>
      <c r="B916" s="57" t="s">
        <v>2254</v>
      </c>
      <c r="C916" s="62">
        <v>21030</v>
      </c>
      <c r="D916" s="93" t="s">
        <v>5007</v>
      </c>
      <c r="E916" s="60">
        <v>45961</v>
      </c>
      <c r="F916" s="93"/>
      <c r="G916" s="93"/>
      <c r="H916" s="93"/>
    </row>
    <row r="917" spans="1:8" s="29" customFormat="1" ht="13.8" hidden="1" x14ac:dyDescent="0.3">
      <c r="A917" s="57" t="s">
        <v>47</v>
      </c>
      <c r="B917" s="92" t="s">
        <v>3862</v>
      </c>
      <c r="C917" s="93" t="s">
        <v>3860</v>
      </c>
      <c r="D917" s="93" t="s">
        <v>3861</v>
      </c>
      <c r="E917" s="94">
        <v>46203</v>
      </c>
      <c r="F917" s="93"/>
      <c r="G917" s="93"/>
      <c r="H917" s="93"/>
    </row>
    <row r="918" spans="1:8" s="29" customFormat="1" ht="13.8" hidden="1" x14ac:dyDescent="0.25">
      <c r="A918" s="44" t="s">
        <v>1291</v>
      </c>
      <c r="B918" s="44" t="s">
        <v>1361</v>
      </c>
      <c r="C918" s="45" t="s">
        <v>1374</v>
      </c>
      <c r="D918" s="93" t="s">
        <v>5007</v>
      </c>
      <c r="E918" s="70" t="s">
        <v>1379</v>
      </c>
      <c r="F918" s="93"/>
      <c r="G918" s="93"/>
      <c r="H918" s="93"/>
    </row>
    <row r="919" spans="1:8" s="29" customFormat="1" ht="13.8" hidden="1" x14ac:dyDescent="0.3">
      <c r="A919" s="57" t="s">
        <v>1292</v>
      </c>
      <c r="B919" s="58" t="s">
        <v>4104</v>
      </c>
      <c r="C919" s="59">
        <v>20022</v>
      </c>
      <c r="D919" s="93" t="s">
        <v>5007</v>
      </c>
      <c r="E919" s="60">
        <v>45535</v>
      </c>
      <c r="F919" s="93"/>
      <c r="G919" s="93"/>
      <c r="H919" s="93"/>
    </row>
    <row r="920" spans="1:8" s="29" customFormat="1" ht="13.8" hidden="1" x14ac:dyDescent="0.25">
      <c r="A920" s="87" t="s">
        <v>4770</v>
      </c>
      <c r="B920" s="87" t="s">
        <v>4771</v>
      </c>
      <c r="C920" s="95" t="s">
        <v>4772</v>
      </c>
      <c r="D920" s="96" t="s">
        <v>409</v>
      </c>
      <c r="E920" s="65">
        <v>45138</v>
      </c>
      <c r="F920" s="96"/>
      <c r="G920" s="96"/>
      <c r="H920" s="96"/>
    </row>
    <row r="921" spans="1:8" s="29" customFormat="1" ht="13.8" hidden="1" x14ac:dyDescent="0.25">
      <c r="A921" s="41" t="s">
        <v>6269</v>
      </c>
      <c r="B921" s="89" t="s">
        <v>6254</v>
      </c>
      <c r="C921" s="36" t="s">
        <v>6255</v>
      </c>
      <c r="D921" s="36" t="s">
        <v>1250</v>
      </c>
      <c r="E921" s="42">
        <v>45372</v>
      </c>
      <c r="F921" s="32"/>
      <c r="G921" s="32"/>
      <c r="H921" s="32"/>
    </row>
    <row r="922" spans="1:8" s="29" customFormat="1" ht="13.8" hidden="1" x14ac:dyDescent="0.25">
      <c r="A922" s="176" t="s">
        <v>6269</v>
      </c>
      <c r="B922" s="89" t="s">
        <v>6254</v>
      </c>
      <c r="C922" s="36" t="s">
        <v>6325</v>
      </c>
      <c r="D922" s="36" t="s">
        <v>1250</v>
      </c>
      <c r="E922" s="42">
        <v>45169</v>
      </c>
      <c r="F922" s="32"/>
      <c r="G922" s="32"/>
      <c r="H922" s="32"/>
    </row>
    <row r="923" spans="1:8" s="29" customFormat="1" ht="13.8" hidden="1" x14ac:dyDescent="0.3">
      <c r="A923" s="57" t="s">
        <v>3804</v>
      </c>
      <c r="B923" s="92" t="s">
        <v>3862</v>
      </c>
      <c r="C923" s="93" t="s">
        <v>3860</v>
      </c>
      <c r="D923" s="93" t="s">
        <v>3861</v>
      </c>
      <c r="E923" s="94">
        <v>46203</v>
      </c>
      <c r="F923" s="93"/>
      <c r="G923" s="93"/>
      <c r="H923" s="93"/>
    </row>
    <row r="924" spans="1:8" s="29" customFormat="1" ht="13.8" hidden="1" x14ac:dyDescent="0.3">
      <c r="A924" s="63" t="s">
        <v>4192</v>
      </c>
      <c r="B924" s="57" t="s">
        <v>2254</v>
      </c>
      <c r="C924" s="62">
        <v>21030</v>
      </c>
      <c r="D924" s="93" t="s">
        <v>5007</v>
      </c>
      <c r="E924" s="60">
        <v>45961</v>
      </c>
      <c r="F924" s="93"/>
      <c r="G924" s="93"/>
      <c r="H924" s="93"/>
    </row>
    <row r="925" spans="1:8" s="29" customFormat="1" ht="13.8" hidden="1" x14ac:dyDescent="0.25">
      <c r="A925" s="91" t="s">
        <v>2906</v>
      </c>
      <c r="B925" s="92" t="s">
        <v>1841</v>
      </c>
      <c r="C925" s="93" t="s">
        <v>2752</v>
      </c>
      <c r="D925" s="93" t="s">
        <v>2923</v>
      </c>
      <c r="E925" s="94">
        <v>45169</v>
      </c>
      <c r="F925" s="93"/>
      <c r="G925" s="93"/>
      <c r="H925" s="93"/>
    </row>
    <row r="926" spans="1:8" s="29" customFormat="1" ht="13.8" x14ac:dyDescent="0.25">
      <c r="A926" s="44" t="s">
        <v>3384</v>
      </c>
      <c r="B926" s="44" t="s">
        <v>1202</v>
      </c>
      <c r="C926" s="45" t="s">
        <v>3385</v>
      </c>
      <c r="D926" s="93" t="s">
        <v>2279</v>
      </c>
      <c r="E926" s="69">
        <v>44866</v>
      </c>
      <c r="F926" s="93"/>
      <c r="G926" s="93"/>
      <c r="H926" s="93"/>
    </row>
    <row r="927" spans="1:8" s="29" customFormat="1" ht="13.8" hidden="1" x14ac:dyDescent="0.3">
      <c r="A927" s="57" t="s">
        <v>6708</v>
      </c>
      <c r="B927" s="57" t="s">
        <v>1339</v>
      </c>
      <c r="C927" s="62">
        <v>21027</v>
      </c>
      <c r="D927" s="93" t="s">
        <v>5007</v>
      </c>
      <c r="E927" s="60">
        <v>45777</v>
      </c>
      <c r="F927" s="93"/>
      <c r="G927" s="93"/>
      <c r="H927" s="93"/>
    </row>
    <row r="928" spans="1:8" s="29" customFormat="1" ht="13.8" hidden="1" x14ac:dyDescent="0.3">
      <c r="A928" s="57" t="s">
        <v>1401</v>
      </c>
      <c r="B928" s="92" t="s">
        <v>3862</v>
      </c>
      <c r="C928" s="93" t="s">
        <v>3860</v>
      </c>
      <c r="D928" s="93" t="s">
        <v>3861</v>
      </c>
      <c r="E928" s="94">
        <v>46203</v>
      </c>
      <c r="F928" s="93"/>
      <c r="G928" s="93"/>
      <c r="H928" s="93"/>
    </row>
    <row r="929" spans="1:8" s="29" customFormat="1" ht="13.8" hidden="1" x14ac:dyDescent="0.25">
      <c r="A929" s="99" t="s">
        <v>3000</v>
      </c>
      <c r="B929" s="111" t="s">
        <v>1216</v>
      </c>
      <c r="C929" s="45" t="s">
        <v>2854</v>
      </c>
      <c r="D929" s="93" t="s">
        <v>2279</v>
      </c>
      <c r="E929" s="46">
        <v>45227</v>
      </c>
      <c r="F929" s="93"/>
      <c r="G929" s="93"/>
      <c r="H929" s="93"/>
    </row>
    <row r="930" spans="1:8" s="29" customFormat="1" ht="13.8" hidden="1" x14ac:dyDescent="0.25">
      <c r="A930" s="114" t="s">
        <v>2135</v>
      </c>
      <c r="B930" s="114" t="s">
        <v>2071</v>
      </c>
      <c r="C930" s="106" t="s">
        <v>1993</v>
      </c>
      <c r="D930" s="93" t="s">
        <v>1443</v>
      </c>
      <c r="E930" s="115">
        <v>46173</v>
      </c>
      <c r="F930" s="93"/>
      <c r="G930" s="93"/>
      <c r="H930" s="93"/>
    </row>
    <row r="931" spans="1:8" s="29" customFormat="1" ht="13.8" hidden="1" x14ac:dyDescent="0.25">
      <c r="A931" s="44" t="s">
        <v>4173</v>
      </c>
      <c r="B931" s="44" t="s">
        <v>4142</v>
      </c>
      <c r="C931" s="45" t="s">
        <v>4048</v>
      </c>
      <c r="D931" s="93" t="s">
        <v>1735</v>
      </c>
      <c r="E931" s="64">
        <v>45900</v>
      </c>
      <c r="F931" s="93"/>
      <c r="G931" s="93" t="s">
        <v>2823</v>
      </c>
      <c r="H931" s="93" t="s">
        <v>2823</v>
      </c>
    </row>
    <row r="932" spans="1:8" s="29" customFormat="1" ht="13.8" hidden="1" x14ac:dyDescent="0.25">
      <c r="A932" s="114" t="s">
        <v>2136</v>
      </c>
      <c r="B932" s="114" t="s">
        <v>2072</v>
      </c>
      <c r="C932" s="106" t="s">
        <v>2073</v>
      </c>
      <c r="D932" s="93" t="s">
        <v>1443</v>
      </c>
      <c r="E932" s="115">
        <v>45107</v>
      </c>
      <c r="F932" s="93"/>
      <c r="G932" s="93"/>
      <c r="H932" s="93"/>
    </row>
    <row r="933" spans="1:8" s="29" customFormat="1" ht="13.8" hidden="1" x14ac:dyDescent="0.3">
      <c r="A933" s="57" t="s">
        <v>3805</v>
      </c>
      <c r="B933" s="92" t="s">
        <v>3862</v>
      </c>
      <c r="C933" s="93" t="s">
        <v>3860</v>
      </c>
      <c r="D933" s="93" t="s">
        <v>3861</v>
      </c>
      <c r="E933" s="94">
        <v>46203</v>
      </c>
      <c r="F933" s="93"/>
      <c r="G933" s="93"/>
      <c r="H933" s="93"/>
    </row>
    <row r="934" spans="1:8" s="29" customFormat="1" ht="13.8" hidden="1" x14ac:dyDescent="0.3">
      <c r="A934" s="57" t="s">
        <v>1095</v>
      </c>
      <c r="B934" s="92" t="s">
        <v>3862</v>
      </c>
      <c r="C934" s="93" t="s">
        <v>3860</v>
      </c>
      <c r="D934" s="93" t="s">
        <v>3861</v>
      </c>
      <c r="E934" s="94">
        <v>46203</v>
      </c>
      <c r="F934" s="93"/>
      <c r="G934" s="93"/>
      <c r="H934" s="93"/>
    </row>
    <row r="935" spans="1:8" s="29" customFormat="1" ht="13.8" hidden="1" x14ac:dyDescent="0.25">
      <c r="A935" s="91" t="s">
        <v>2907</v>
      </c>
      <c r="B935" s="92" t="s">
        <v>1841</v>
      </c>
      <c r="C935" s="93" t="s">
        <v>2752</v>
      </c>
      <c r="D935" s="93" t="s">
        <v>2923</v>
      </c>
      <c r="E935" s="94">
        <v>45169</v>
      </c>
      <c r="F935" s="93"/>
      <c r="G935" s="93"/>
      <c r="H935" s="93"/>
    </row>
    <row r="936" spans="1:8" s="29" customFormat="1" ht="13.8" hidden="1" x14ac:dyDescent="0.3">
      <c r="A936" s="57" t="s">
        <v>4939</v>
      </c>
      <c r="B936" s="58" t="s">
        <v>4104</v>
      </c>
      <c r="C936" s="62" t="s">
        <v>4982</v>
      </c>
      <c r="D936" s="93" t="s">
        <v>5007</v>
      </c>
      <c r="E936" s="60">
        <v>45535</v>
      </c>
      <c r="F936" s="93"/>
      <c r="G936" s="93"/>
      <c r="H936" s="93"/>
    </row>
    <row r="937" spans="1:8" s="29" customFormat="1" ht="13.8" hidden="1" x14ac:dyDescent="0.25">
      <c r="A937" s="87" t="s">
        <v>4773</v>
      </c>
      <c r="B937" s="87" t="s">
        <v>4645</v>
      </c>
      <c r="C937" s="95" t="s">
        <v>4774</v>
      </c>
      <c r="D937" s="96" t="s">
        <v>409</v>
      </c>
      <c r="E937" s="65">
        <v>45504</v>
      </c>
      <c r="F937" s="96"/>
      <c r="G937" s="96"/>
      <c r="H937" s="96"/>
    </row>
    <row r="938" spans="1:8" s="29" customFormat="1" ht="13.8" hidden="1" x14ac:dyDescent="0.25">
      <c r="A938" s="98" t="s">
        <v>2972</v>
      </c>
      <c r="B938" s="92" t="s">
        <v>2755</v>
      </c>
      <c r="C938" s="93" t="s">
        <v>2924</v>
      </c>
      <c r="D938" s="93" t="s">
        <v>2923</v>
      </c>
      <c r="E938" s="94">
        <v>45169</v>
      </c>
      <c r="F938" s="93"/>
      <c r="G938" s="93"/>
      <c r="H938" s="93"/>
    </row>
    <row r="939" spans="1:8" s="29" customFormat="1" ht="13.8" hidden="1" x14ac:dyDescent="0.25">
      <c r="A939" s="100" t="s">
        <v>3576</v>
      </c>
      <c r="B939" s="92" t="s">
        <v>3574</v>
      </c>
      <c r="C939" s="93" t="s">
        <v>3575</v>
      </c>
      <c r="D939" s="93" t="s">
        <v>1250</v>
      </c>
      <c r="E939" s="94">
        <v>45401</v>
      </c>
      <c r="F939" s="93"/>
      <c r="G939" s="93"/>
      <c r="H939" s="93"/>
    </row>
    <row r="940" spans="1:8" s="29" customFormat="1" ht="13.8" hidden="1" x14ac:dyDescent="0.25">
      <c r="A940" s="87" t="s">
        <v>257</v>
      </c>
      <c r="B940" s="87" t="s">
        <v>258</v>
      </c>
      <c r="C940" s="95" t="s">
        <v>5205</v>
      </c>
      <c r="D940" s="96" t="s">
        <v>409</v>
      </c>
      <c r="E940" s="65">
        <v>45777</v>
      </c>
      <c r="F940" s="96"/>
      <c r="G940" s="96"/>
      <c r="H940" s="96"/>
    </row>
    <row r="941" spans="1:8" s="29" customFormat="1" ht="13.8" hidden="1" x14ac:dyDescent="0.3">
      <c r="A941" s="73" t="s">
        <v>6230</v>
      </c>
      <c r="B941" s="89" t="s">
        <v>1251</v>
      </c>
      <c r="C941" s="36" t="s">
        <v>6208</v>
      </c>
      <c r="D941" s="36" t="s">
        <v>1250</v>
      </c>
      <c r="E941" s="42">
        <v>45132</v>
      </c>
      <c r="F941" s="32"/>
      <c r="G941" s="32"/>
      <c r="H941" s="32"/>
    </row>
    <row r="942" spans="1:8" s="29" customFormat="1" ht="13.8" hidden="1" x14ac:dyDescent="0.3">
      <c r="A942" s="99" t="s">
        <v>6698</v>
      </c>
      <c r="B942" s="92" t="s">
        <v>1243</v>
      </c>
      <c r="C942" s="93" t="s">
        <v>6701</v>
      </c>
      <c r="D942" s="93" t="s">
        <v>1247</v>
      </c>
      <c r="E942" s="112">
        <v>45957</v>
      </c>
      <c r="F942" s="93"/>
      <c r="G942" s="93"/>
      <c r="H942" s="93" t="s">
        <v>1237</v>
      </c>
    </row>
    <row r="943" spans="1:8" s="29" customFormat="1" ht="13.8" hidden="1" x14ac:dyDescent="0.25">
      <c r="A943" s="114" t="s">
        <v>2134</v>
      </c>
      <c r="B943" s="114" t="s">
        <v>2069</v>
      </c>
      <c r="C943" s="106" t="s">
        <v>2070</v>
      </c>
      <c r="D943" s="93" t="s">
        <v>1443</v>
      </c>
      <c r="E943" s="115">
        <v>46127</v>
      </c>
      <c r="F943" s="93"/>
      <c r="G943" s="93"/>
      <c r="H943" s="93"/>
    </row>
    <row r="944" spans="1:8" s="29" customFormat="1" ht="13.8" x14ac:dyDescent="0.25">
      <c r="A944" s="44" t="s">
        <v>4073</v>
      </c>
      <c r="B944" s="44" t="s">
        <v>4074</v>
      </c>
      <c r="C944" s="45" t="s">
        <v>1796</v>
      </c>
      <c r="D944" s="93" t="s">
        <v>2227</v>
      </c>
      <c r="E944" s="69">
        <v>44847</v>
      </c>
      <c r="F944" s="93"/>
      <c r="G944" s="93"/>
      <c r="H944" s="93"/>
    </row>
    <row r="945" spans="1:8" s="29" customFormat="1" ht="13.8" hidden="1" x14ac:dyDescent="0.25">
      <c r="A945" s="87" t="s">
        <v>259</v>
      </c>
      <c r="B945" s="87" t="s">
        <v>4322</v>
      </c>
      <c r="C945" s="95" t="s">
        <v>2832</v>
      </c>
      <c r="D945" s="96" t="s">
        <v>409</v>
      </c>
      <c r="E945" s="65">
        <v>45535</v>
      </c>
      <c r="F945" s="96"/>
      <c r="G945" s="96"/>
      <c r="H945" s="96"/>
    </row>
    <row r="946" spans="1:8" s="29" customFormat="1" ht="13.8" hidden="1" x14ac:dyDescent="0.3">
      <c r="A946" s="99" t="s">
        <v>1790</v>
      </c>
      <c r="B946" s="92" t="s">
        <v>1793</v>
      </c>
      <c r="C946" s="93" t="s">
        <v>1797</v>
      </c>
      <c r="D946" s="93" t="s">
        <v>2227</v>
      </c>
      <c r="E946" s="94">
        <v>45091</v>
      </c>
      <c r="F946" s="93"/>
      <c r="G946" s="93" t="s">
        <v>1385</v>
      </c>
      <c r="H946" s="93" t="s">
        <v>1384</v>
      </c>
    </row>
    <row r="947" spans="1:8" s="29" customFormat="1" ht="13.8" hidden="1" x14ac:dyDescent="0.3">
      <c r="A947" s="99" t="s">
        <v>1791</v>
      </c>
      <c r="B947" s="92" t="s">
        <v>4221</v>
      </c>
      <c r="C947" s="93" t="s">
        <v>4222</v>
      </c>
      <c r="D947" s="93" t="s">
        <v>1901</v>
      </c>
      <c r="E947" s="94">
        <v>46243</v>
      </c>
      <c r="F947" s="93"/>
      <c r="G947" s="93" t="s">
        <v>1384</v>
      </c>
      <c r="H947" s="93" t="s">
        <v>1384</v>
      </c>
    </row>
    <row r="948" spans="1:8" s="29" customFormat="1" ht="13.8" hidden="1" x14ac:dyDescent="0.3">
      <c r="A948" s="99" t="s">
        <v>1791</v>
      </c>
      <c r="B948" s="92" t="s">
        <v>977</v>
      </c>
      <c r="C948" s="93" t="s">
        <v>4094</v>
      </c>
      <c r="D948" s="93" t="s">
        <v>1808</v>
      </c>
      <c r="E948" s="94">
        <v>45258</v>
      </c>
      <c r="F948" s="93"/>
      <c r="G948" s="93"/>
      <c r="H948" s="93"/>
    </row>
    <row r="949" spans="1:8" s="29" customFormat="1" ht="13.8" hidden="1" x14ac:dyDescent="0.3">
      <c r="A949" s="135" t="s">
        <v>6064</v>
      </c>
      <c r="B949" s="131" t="s">
        <v>6065</v>
      </c>
      <c r="C949" s="96" t="s">
        <v>1854</v>
      </c>
      <c r="D949" s="96" t="s">
        <v>1788</v>
      </c>
      <c r="E949" s="112">
        <v>45132</v>
      </c>
      <c r="F949" s="93"/>
      <c r="G949" s="93"/>
      <c r="H949" s="93"/>
    </row>
    <row r="950" spans="1:8" s="29" customFormat="1" ht="13.8" hidden="1" x14ac:dyDescent="0.3">
      <c r="A950" s="135" t="s">
        <v>6064</v>
      </c>
      <c r="B950" s="131" t="s">
        <v>6094</v>
      </c>
      <c r="C950" s="96" t="s">
        <v>6093</v>
      </c>
      <c r="D950" s="96" t="s">
        <v>1540</v>
      </c>
      <c r="E950" s="112">
        <v>45107</v>
      </c>
      <c r="F950" s="93"/>
      <c r="G950" s="93"/>
      <c r="H950" s="93"/>
    </row>
    <row r="951" spans="1:8" s="29" customFormat="1" ht="13.8" hidden="1" x14ac:dyDescent="0.25">
      <c r="A951" s="110" t="s">
        <v>260</v>
      </c>
      <c r="B951" s="87" t="s">
        <v>152</v>
      </c>
      <c r="C951" s="95" t="s">
        <v>370</v>
      </c>
      <c r="D951" s="96" t="s">
        <v>409</v>
      </c>
      <c r="E951" s="65">
        <v>45230</v>
      </c>
      <c r="F951" s="96"/>
      <c r="G951" s="96"/>
      <c r="H951" s="96"/>
    </row>
    <row r="952" spans="1:8" s="29" customFormat="1" ht="13.8" hidden="1" x14ac:dyDescent="0.25">
      <c r="A952" s="92" t="s">
        <v>1098</v>
      </c>
      <c r="B952" s="92" t="s">
        <v>1433</v>
      </c>
      <c r="C952" s="93" t="s">
        <v>3912</v>
      </c>
      <c r="D952" s="93" t="s">
        <v>1250</v>
      </c>
      <c r="E952" s="94">
        <v>45155</v>
      </c>
      <c r="F952" s="93"/>
      <c r="G952" s="93" t="s">
        <v>1237</v>
      </c>
      <c r="H952" s="44" t="s">
        <v>1384</v>
      </c>
    </row>
    <row r="953" spans="1:8" s="29" customFormat="1" ht="13.8" hidden="1" x14ac:dyDescent="0.25">
      <c r="A953" s="87" t="s">
        <v>4775</v>
      </c>
      <c r="B953" s="87" t="s">
        <v>4587</v>
      </c>
      <c r="C953" s="95" t="s">
        <v>4776</v>
      </c>
      <c r="D953" s="96" t="s">
        <v>409</v>
      </c>
      <c r="E953" s="65">
        <v>45291</v>
      </c>
      <c r="F953" s="96"/>
      <c r="G953" s="96"/>
      <c r="H953" s="96"/>
    </row>
    <row r="954" spans="1:8" s="29" customFormat="1" ht="13.8" hidden="1" x14ac:dyDescent="0.3">
      <c r="A954" s="57" t="s">
        <v>3806</v>
      </c>
      <c r="B954" s="92" t="s">
        <v>3862</v>
      </c>
      <c r="C954" s="93" t="s">
        <v>3860</v>
      </c>
      <c r="D954" s="93" t="s">
        <v>3861</v>
      </c>
      <c r="E954" s="94">
        <v>46203</v>
      </c>
      <c r="F954" s="93"/>
      <c r="G954" s="93"/>
      <c r="H954" s="93"/>
    </row>
    <row r="955" spans="1:8" s="29" customFormat="1" ht="13.8" hidden="1" x14ac:dyDescent="0.3">
      <c r="A955" s="73" t="s">
        <v>1869</v>
      </c>
      <c r="B955" s="89" t="s">
        <v>6179</v>
      </c>
      <c r="C955" s="36" t="s">
        <v>6180</v>
      </c>
      <c r="D955" s="36" t="s">
        <v>1250</v>
      </c>
      <c r="E955" s="42">
        <v>45245</v>
      </c>
      <c r="F955" s="32"/>
      <c r="G955" s="32"/>
      <c r="H955" s="32"/>
    </row>
    <row r="956" spans="1:8" s="29" customFormat="1" ht="13.8" hidden="1" x14ac:dyDescent="0.3">
      <c r="A956" s="57" t="s">
        <v>1293</v>
      </c>
      <c r="B956" s="57" t="s">
        <v>1339</v>
      </c>
      <c r="C956" s="62">
        <v>21027</v>
      </c>
      <c r="D956" s="93" t="s">
        <v>5007</v>
      </c>
      <c r="E956" s="60">
        <v>45777</v>
      </c>
      <c r="F956" s="93"/>
      <c r="G956" s="93"/>
      <c r="H956" s="93"/>
    </row>
    <row r="957" spans="1:8" s="29" customFormat="1" ht="13.8" hidden="1" x14ac:dyDescent="0.3">
      <c r="A957" s="57" t="s">
        <v>2358</v>
      </c>
      <c r="B957" s="57" t="s">
        <v>1339</v>
      </c>
      <c r="C957" s="62">
        <v>21027</v>
      </c>
      <c r="D957" s="93" t="s">
        <v>5007</v>
      </c>
      <c r="E957" s="60">
        <v>45777</v>
      </c>
      <c r="F957" s="93"/>
      <c r="G957" s="93"/>
      <c r="H957" s="93"/>
    </row>
    <row r="958" spans="1:8" s="29" customFormat="1" ht="13.8" hidden="1" x14ac:dyDescent="0.25">
      <c r="A958" s="44" t="s">
        <v>3507</v>
      </c>
      <c r="B958" s="44" t="s">
        <v>3508</v>
      </c>
      <c r="C958" s="45" t="s">
        <v>3509</v>
      </c>
      <c r="D958" s="45" t="s">
        <v>1537</v>
      </c>
      <c r="E958" s="46">
        <v>45138</v>
      </c>
      <c r="F958" s="45"/>
      <c r="G958" s="93"/>
      <c r="H958" s="93"/>
    </row>
    <row r="959" spans="1:8" s="29" customFormat="1" ht="13.8" hidden="1" x14ac:dyDescent="0.25">
      <c r="A959" s="71" t="s">
        <v>6250</v>
      </c>
      <c r="B959" s="89" t="s">
        <v>1461</v>
      </c>
      <c r="C959" s="36" t="s">
        <v>6248</v>
      </c>
      <c r="D959" s="36" t="s">
        <v>1250</v>
      </c>
      <c r="E959" s="42">
        <v>46166</v>
      </c>
      <c r="F959" s="32"/>
      <c r="G959" s="32"/>
      <c r="H959" s="32"/>
    </row>
    <row r="960" spans="1:8" s="29" customFormat="1" ht="13.8" hidden="1" x14ac:dyDescent="0.3">
      <c r="A960" s="57" t="s">
        <v>4940</v>
      </c>
      <c r="B960" s="57" t="s">
        <v>2254</v>
      </c>
      <c r="C960" s="62">
        <v>21030</v>
      </c>
      <c r="D960" s="93" t="s">
        <v>5007</v>
      </c>
      <c r="E960" s="60">
        <v>45961</v>
      </c>
      <c r="F960" s="93"/>
      <c r="G960" s="93"/>
      <c r="H960" s="93"/>
    </row>
    <row r="961" spans="1:8" s="29" customFormat="1" ht="13.8" hidden="1" x14ac:dyDescent="0.25">
      <c r="A961" s="44" t="s">
        <v>4940</v>
      </c>
      <c r="B961" s="44" t="s">
        <v>1362</v>
      </c>
      <c r="C961" s="45" t="s">
        <v>4995</v>
      </c>
      <c r="D961" s="93" t="s">
        <v>5007</v>
      </c>
      <c r="E961" s="70" t="s">
        <v>1379</v>
      </c>
      <c r="F961" s="93"/>
      <c r="G961" s="93"/>
      <c r="H961" s="93"/>
    </row>
    <row r="962" spans="1:8" s="29" customFormat="1" ht="13.8" hidden="1" x14ac:dyDescent="0.3">
      <c r="A962" s="99" t="s">
        <v>1386</v>
      </c>
      <c r="B962" s="92" t="s">
        <v>6150</v>
      </c>
      <c r="C962" s="93" t="s">
        <v>6151</v>
      </c>
      <c r="D962" s="93" t="s">
        <v>1250</v>
      </c>
      <c r="E962" s="94">
        <v>46961</v>
      </c>
      <c r="F962" s="32"/>
      <c r="G962" s="32"/>
      <c r="H962" s="32"/>
    </row>
    <row r="963" spans="1:8" s="29" customFormat="1" ht="13.8" hidden="1" x14ac:dyDescent="0.25">
      <c r="A963" s="71" t="s">
        <v>2395</v>
      </c>
      <c r="B963" s="71" t="s">
        <v>1453</v>
      </c>
      <c r="C963" s="88" t="s">
        <v>6231</v>
      </c>
      <c r="D963" s="88" t="s">
        <v>1250</v>
      </c>
      <c r="E963" s="43">
        <v>45582</v>
      </c>
      <c r="F963" s="32"/>
      <c r="G963" s="32"/>
      <c r="H963" s="32"/>
    </row>
    <row r="964" spans="1:8" s="29" customFormat="1" ht="13.8" hidden="1" x14ac:dyDescent="0.25">
      <c r="A964" s="92" t="s">
        <v>3904</v>
      </c>
      <c r="B964" s="92" t="s">
        <v>1433</v>
      </c>
      <c r="C964" s="93" t="s">
        <v>3912</v>
      </c>
      <c r="D964" s="93" t="s">
        <v>1250</v>
      </c>
      <c r="E964" s="94">
        <v>45155</v>
      </c>
      <c r="F964" s="93"/>
      <c r="G964" s="93" t="s">
        <v>1237</v>
      </c>
      <c r="H964" s="44" t="s">
        <v>1384</v>
      </c>
    </row>
    <row r="965" spans="1:8" s="29" customFormat="1" ht="13.8" hidden="1" x14ac:dyDescent="0.25">
      <c r="A965" s="100" t="s">
        <v>3559</v>
      </c>
      <c r="B965" s="92" t="s">
        <v>3574</v>
      </c>
      <c r="C965" s="93" t="s">
        <v>3575</v>
      </c>
      <c r="D965" s="93" t="s">
        <v>1250</v>
      </c>
      <c r="E965" s="94">
        <v>45401</v>
      </c>
      <c r="F965" s="93"/>
      <c r="G965" s="93"/>
      <c r="H965" s="93"/>
    </row>
    <row r="966" spans="1:8" s="29" customFormat="1" ht="13.8" hidden="1" x14ac:dyDescent="0.25">
      <c r="A966" s="101" t="s">
        <v>1912</v>
      </c>
      <c r="B966" s="44" t="s">
        <v>3322</v>
      </c>
      <c r="C966" s="45" t="s">
        <v>3323</v>
      </c>
      <c r="D966" s="45" t="s">
        <v>1250</v>
      </c>
      <c r="E966" s="46">
        <v>45382</v>
      </c>
      <c r="F966" s="45"/>
      <c r="G966" s="45" t="s">
        <v>1237</v>
      </c>
      <c r="H966" s="45" t="s">
        <v>1237</v>
      </c>
    </row>
    <row r="967" spans="1:8" s="29" customFormat="1" ht="13.8" hidden="1" x14ac:dyDescent="0.3">
      <c r="A967" s="57" t="s">
        <v>1394</v>
      </c>
      <c r="B967" s="92" t="s">
        <v>3862</v>
      </c>
      <c r="C967" s="93" t="s">
        <v>3860</v>
      </c>
      <c r="D967" s="93" t="s">
        <v>3861</v>
      </c>
      <c r="E967" s="94">
        <v>46203</v>
      </c>
      <c r="F967" s="93"/>
      <c r="G967" s="93"/>
      <c r="H967" s="93"/>
    </row>
    <row r="968" spans="1:8" s="29" customFormat="1" ht="13.8" hidden="1" x14ac:dyDescent="0.25">
      <c r="A968" s="98" t="s">
        <v>1394</v>
      </c>
      <c r="B968" s="92" t="s">
        <v>2755</v>
      </c>
      <c r="C968" s="93" t="s">
        <v>2924</v>
      </c>
      <c r="D968" s="93" t="s">
        <v>2923</v>
      </c>
      <c r="E968" s="94">
        <v>45169</v>
      </c>
      <c r="F968" s="93"/>
      <c r="G968" s="93"/>
      <c r="H968" s="93"/>
    </row>
    <row r="969" spans="1:8" s="29" customFormat="1" ht="13.8" hidden="1" x14ac:dyDescent="0.25">
      <c r="A969" s="102" t="s">
        <v>1394</v>
      </c>
      <c r="B969" s="92" t="s">
        <v>3506</v>
      </c>
      <c r="C969" s="93" t="s">
        <v>3505</v>
      </c>
      <c r="D969" s="93" t="s">
        <v>1250</v>
      </c>
      <c r="E969" s="94">
        <v>45429</v>
      </c>
      <c r="F969" s="93"/>
      <c r="G969" s="93" t="s">
        <v>1237</v>
      </c>
      <c r="H969" s="93" t="s">
        <v>1237</v>
      </c>
    </row>
    <row r="970" spans="1:8" s="29" customFormat="1" ht="13.8" hidden="1" x14ac:dyDescent="0.25">
      <c r="A970" s="98" t="s">
        <v>2973</v>
      </c>
      <c r="B970" s="92" t="s">
        <v>2755</v>
      </c>
      <c r="C970" s="93" t="s">
        <v>2924</v>
      </c>
      <c r="D970" s="93" t="s">
        <v>2923</v>
      </c>
      <c r="E970" s="94">
        <v>45169</v>
      </c>
      <c r="F970" s="93"/>
      <c r="G970" s="93"/>
      <c r="H970" s="93"/>
    </row>
    <row r="971" spans="1:8" s="29" customFormat="1" ht="13.8" hidden="1" x14ac:dyDescent="0.3">
      <c r="A971" s="57" t="s">
        <v>453</v>
      </c>
      <c r="B971" s="57" t="s">
        <v>2254</v>
      </c>
      <c r="C971" s="62">
        <v>21030</v>
      </c>
      <c r="D971" s="93" t="s">
        <v>5007</v>
      </c>
      <c r="E971" s="60">
        <v>45961</v>
      </c>
      <c r="F971" s="93"/>
      <c r="G971" s="93"/>
      <c r="H971" s="93"/>
    </row>
    <row r="972" spans="1:8" s="29" customFormat="1" ht="13.8" hidden="1" x14ac:dyDescent="0.3">
      <c r="A972" s="57" t="s">
        <v>14</v>
      </c>
      <c r="B972" s="92" t="s">
        <v>3862</v>
      </c>
      <c r="C972" s="93" t="s">
        <v>3860</v>
      </c>
      <c r="D972" s="93" t="s">
        <v>3861</v>
      </c>
      <c r="E972" s="94">
        <v>46203</v>
      </c>
      <c r="F972" s="93"/>
      <c r="G972" s="93"/>
      <c r="H972" s="93"/>
    </row>
    <row r="973" spans="1:8" s="29" customFormat="1" ht="13.8" hidden="1" x14ac:dyDescent="0.25">
      <c r="A973" s="44" t="s">
        <v>4941</v>
      </c>
      <c r="B973" s="44" t="s">
        <v>1362</v>
      </c>
      <c r="C973" s="45" t="s">
        <v>5000</v>
      </c>
      <c r="D973" s="93" t="s">
        <v>5007</v>
      </c>
      <c r="E973" s="70" t="s">
        <v>1379</v>
      </c>
      <c r="F973" s="93"/>
      <c r="G973" s="93"/>
      <c r="H973" s="93"/>
    </row>
    <row r="974" spans="1:8" s="29" customFormat="1" ht="13.8" hidden="1" x14ac:dyDescent="0.3">
      <c r="A974" s="73" t="s">
        <v>6192</v>
      </c>
      <c r="B974" s="89" t="s">
        <v>6186</v>
      </c>
      <c r="C974" s="36" t="s">
        <v>6187</v>
      </c>
      <c r="D974" s="36" t="s">
        <v>1250</v>
      </c>
      <c r="E974" s="42">
        <v>45245</v>
      </c>
      <c r="F974" s="32"/>
      <c r="G974" s="32"/>
      <c r="H974" s="32"/>
    </row>
    <row r="975" spans="1:8" s="29" customFormat="1" ht="13.8" hidden="1" x14ac:dyDescent="0.3">
      <c r="A975" s="57" t="s">
        <v>7</v>
      </c>
      <c r="B975" s="57" t="s">
        <v>2254</v>
      </c>
      <c r="C975" s="62">
        <v>21030</v>
      </c>
      <c r="D975" s="93" t="s">
        <v>5007</v>
      </c>
      <c r="E975" s="60">
        <v>45961</v>
      </c>
      <c r="F975" s="93"/>
      <c r="G975" s="93"/>
      <c r="H975" s="93"/>
    </row>
    <row r="976" spans="1:8" s="29" customFormat="1" ht="13.8" hidden="1" x14ac:dyDescent="0.3">
      <c r="A976" s="57" t="s">
        <v>7</v>
      </c>
      <c r="B976" s="92" t="s">
        <v>3862</v>
      </c>
      <c r="C976" s="93" t="s">
        <v>3860</v>
      </c>
      <c r="D976" s="93" t="s">
        <v>3861</v>
      </c>
      <c r="E976" s="94">
        <v>46203</v>
      </c>
      <c r="F976" s="93"/>
      <c r="G976" s="93"/>
      <c r="H976" s="93"/>
    </row>
    <row r="977" spans="1:8" s="29" customFormat="1" ht="13.8" hidden="1" x14ac:dyDescent="0.3">
      <c r="A977" s="154" t="s">
        <v>1538</v>
      </c>
      <c r="B977" s="155" t="s">
        <v>1539</v>
      </c>
      <c r="C977" s="156" t="s">
        <v>2576</v>
      </c>
      <c r="D977" s="93" t="s">
        <v>1465</v>
      </c>
      <c r="E977" s="157">
        <v>45168</v>
      </c>
      <c r="F977" s="93"/>
      <c r="G977" s="93"/>
      <c r="H977" s="93" t="s">
        <v>1237</v>
      </c>
    </row>
    <row r="978" spans="1:8" s="29" customFormat="1" ht="13.8" hidden="1" x14ac:dyDescent="0.3">
      <c r="A978" s="57" t="s">
        <v>3807</v>
      </c>
      <c r="B978" s="92" t="s">
        <v>3862</v>
      </c>
      <c r="C978" s="93" t="s">
        <v>3860</v>
      </c>
      <c r="D978" s="93" t="s">
        <v>3861</v>
      </c>
      <c r="E978" s="94">
        <v>46203</v>
      </c>
      <c r="F978" s="93"/>
      <c r="G978" s="93"/>
      <c r="H978" s="93"/>
    </row>
    <row r="979" spans="1:8" s="29" customFormat="1" ht="13.8" hidden="1" x14ac:dyDescent="0.3">
      <c r="A979" s="57" t="s">
        <v>784</v>
      </c>
      <c r="B979" s="57" t="s">
        <v>2254</v>
      </c>
      <c r="C979" s="62">
        <v>21030</v>
      </c>
      <c r="D979" s="93" t="s">
        <v>5007</v>
      </c>
      <c r="E979" s="60">
        <v>45961</v>
      </c>
      <c r="F979" s="93"/>
      <c r="G979" s="93"/>
      <c r="H979" s="93"/>
    </row>
    <row r="980" spans="1:8" s="29" customFormat="1" ht="13.8" hidden="1" x14ac:dyDescent="0.3">
      <c r="A980" s="57" t="s">
        <v>784</v>
      </c>
      <c r="B980" s="92" t="s">
        <v>3862</v>
      </c>
      <c r="C980" s="93" t="s">
        <v>3860</v>
      </c>
      <c r="D980" s="93" t="s">
        <v>3861</v>
      </c>
      <c r="E980" s="94">
        <v>46203</v>
      </c>
      <c r="F980" s="93"/>
      <c r="G980" s="93"/>
      <c r="H980" s="93"/>
    </row>
    <row r="981" spans="1:8" s="29" customFormat="1" ht="13.8" hidden="1" x14ac:dyDescent="0.25">
      <c r="A981" s="87" t="s">
        <v>4777</v>
      </c>
      <c r="B981" s="87" t="s">
        <v>4735</v>
      </c>
      <c r="C981" s="95" t="s">
        <v>4778</v>
      </c>
      <c r="D981" s="96" t="s">
        <v>409</v>
      </c>
      <c r="E981" s="65">
        <v>45657</v>
      </c>
      <c r="F981" s="96"/>
      <c r="G981" s="96"/>
      <c r="H981" s="96"/>
    </row>
    <row r="982" spans="1:8" s="29" customFormat="1" ht="13.8" hidden="1" x14ac:dyDescent="0.25">
      <c r="A982" s="91" t="s">
        <v>2944</v>
      </c>
      <c r="B982" s="92" t="s">
        <v>2949</v>
      </c>
      <c r="C982" s="93" t="s">
        <v>2759</v>
      </c>
      <c r="D982" s="93" t="s">
        <v>2923</v>
      </c>
      <c r="E982" s="94">
        <v>45169</v>
      </c>
      <c r="F982" s="93"/>
      <c r="G982" s="93"/>
      <c r="H982" s="93"/>
    </row>
    <row r="983" spans="1:8" s="29" customFormat="1" ht="13.8" hidden="1" x14ac:dyDescent="0.25">
      <c r="A983" s="110" t="s">
        <v>261</v>
      </c>
      <c r="B983" s="87" t="s">
        <v>152</v>
      </c>
      <c r="C983" s="95" t="s">
        <v>371</v>
      </c>
      <c r="D983" s="96" t="s">
        <v>409</v>
      </c>
      <c r="E983" s="65">
        <v>45230</v>
      </c>
      <c r="F983" s="96"/>
      <c r="G983" s="96"/>
      <c r="H983" s="96"/>
    </row>
    <row r="984" spans="1:8" s="29" customFormat="1" ht="13.8" hidden="1" x14ac:dyDescent="0.25">
      <c r="A984" s="41" t="s">
        <v>6270</v>
      </c>
      <c r="B984" s="89" t="s">
        <v>6254</v>
      </c>
      <c r="C984" s="36" t="s">
        <v>6255</v>
      </c>
      <c r="D984" s="36" t="s">
        <v>1250</v>
      </c>
      <c r="E984" s="42">
        <v>45372</v>
      </c>
      <c r="F984" s="32"/>
      <c r="G984" s="32"/>
      <c r="H984" s="32"/>
    </row>
    <row r="985" spans="1:8" s="29" customFormat="1" ht="13.8" hidden="1" x14ac:dyDescent="0.25">
      <c r="A985" s="41" t="s">
        <v>6270</v>
      </c>
      <c r="B985" s="89" t="s">
        <v>6254</v>
      </c>
      <c r="C985" s="36" t="s">
        <v>6325</v>
      </c>
      <c r="D985" s="36" t="s">
        <v>1250</v>
      </c>
      <c r="E985" s="42">
        <v>45169</v>
      </c>
      <c r="F985" s="32"/>
      <c r="G985" s="32"/>
      <c r="H985" s="32"/>
    </row>
    <row r="986" spans="1:8" s="29" customFormat="1" ht="13.8" hidden="1" x14ac:dyDescent="0.25">
      <c r="A986" s="140" t="s">
        <v>1645</v>
      </c>
      <c r="B986" s="92" t="s">
        <v>2825</v>
      </c>
      <c r="C986" s="93" t="s">
        <v>1854</v>
      </c>
      <c r="D986" s="93" t="s">
        <v>1788</v>
      </c>
      <c r="E986" s="94">
        <v>45138</v>
      </c>
      <c r="F986" s="93"/>
      <c r="G986" s="93"/>
      <c r="H986" s="93"/>
    </row>
    <row r="987" spans="1:8" s="29" customFormat="1" ht="13.8" hidden="1" x14ac:dyDescent="0.3">
      <c r="A987" s="57" t="s">
        <v>3808</v>
      </c>
      <c r="B987" s="92" t="s">
        <v>3862</v>
      </c>
      <c r="C987" s="93" t="s">
        <v>3860</v>
      </c>
      <c r="D987" s="93" t="s">
        <v>3861</v>
      </c>
      <c r="E987" s="94">
        <v>46203</v>
      </c>
      <c r="F987" s="93"/>
      <c r="G987" s="93"/>
      <c r="H987" s="93"/>
    </row>
    <row r="988" spans="1:8" s="29" customFormat="1" ht="13.8" hidden="1" x14ac:dyDescent="0.25">
      <c r="A988" s="41" t="s">
        <v>6271</v>
      </c>
      <c r="B988" s="89" t="s">
        <v>6254</v>
      </c>
      <c r="C988" s="36" t="s">
        <v>6255</v>
      </c>
      <c r="D988" s="36" t="s">
        <v>1250</v>
      </c>
      <c r="E988" s="42">
        <v>45372</v>
      </c>
      <c r="F988" s="32"/>
      <c r="G988" s="32"/>
      <c r="H988" s="32"/>
    </row>
    <row r="989" spans="1:8" s="29" customFormat="1" ht="13.8" hidden="1" x14ac:dyDescent="0.25">
      <c r="A989" s="41" t="s">
        <v>6271</v>
      </c>
      <c r="B989" s="89" t="s">
        <v>6254</v>
      </c>
      <c r="C989" s="36" t="s">
        <v>6325</v>
      </c>
      <c r="D989" s="36" t="s">
        <v>1250</v>
      </c>
      <c r="E989" s="42">
        <v>45169</v>
      </c>
      <c r="F989" s="32"/>
      <c r="G989" s="32"/>
      <c r="H989" s="32"/>
    </row>
    <row r="990" spans="1:8" s="29" customFormat="1" ht="13.8" hidden="1" x14ac:dyDescent="0.3">
      <c r="A990" s="99" t="s">
        <v>1756</v>
      </c>
      <c r="B990" s="92" t="s">
        <v>1759</v>
      </c>
      <c r="C990" s="93" t="s">
        <v>6051</v>
      </c>
      <c r="D990" s="93" t="s">
        <v>4064</v>
      </c>
      <c r="E990" s="94">
        <v>45098</v>
      </c>
      <c r="F990" s="93"/>
      <c r="G990" s="93"/>
      <c r="H990" s="93" t="s">
        <v>1237</v>
      </c>
    </row>
    <row r="991" spans="1:8" s="29" customFormat="1" ht="13.8" hidden="1" x14ac:dyDescent="0.3">
      <c r="A991" s="111" t="s">
        <v>1864</v>
      </c>
      <c r="B991" s="92" t="s">
        <v>4175</v>
      </c>
      <c r="C991" s="93" t="s">
        <v>4174</v>
      </c>
      <c r="D991" s="93" t="s">
        <v>1250</v>
      </c>
      <c r="E991" s="94">
        <v>45245</v>
      </c>
      <c r="F991" s="142"/>
      <c r="G991" s="142"/>
      <c r="H991" s="93" t="s">
        <v>1237</v>
      </c>
    </row>
    <row r="992" spans="1:8" s="29" customFormat="1" ht="13.8" hidden="1" x14ac:dyDescent="0.25">
      <c r="A992" s="87" t="s">
        <v>262</v>
      </c>
      <c r="B992" s="87" t="s">
        <v>263</v>
      </c>
      <c r="C992" s="95" t="s">
        <v>5206</v>
      </c>
      <c r="D992" s="96" t="s">
        <v>409</v>
      </c>
      <c r="E992" s="65">
        <v>45930</v>
      </c>
      <c r="F992" s="96"/>
      <c r="G992" s="96"/>
      <c r="H992" s="96"/>
    </row>
    <row r="993" spans="1:8" s="29" customFormat="1" ht="13.8" hidden="1" x14ac:dyDescent="0.25">
      <c r="A993" s="87" t="s">
        <v>4779</v>
      </c>
      <c r="B993" s="87" t="s">
        <v>4780</v>
      </c>
      <c r="C993" s="95" t="s">
        <v>4781</v>
      </c>
      <c r="D993" s="96" t="s">
        <v>409</v>
      </c>
      <c r="E993" s="65">
        <v>45504</v>
      </c>
      <c r="F993" s="96"/>
      <c r="G993" s="96"/>
      <c r="H993" s="96"/>
    </row>
    <row r="994" spans="1:8" s="29" customFormat="1" ht="13.8" hidden="1" x14ac:dyDescent="0.25">
      <c r="A994" s="91" t="s">
        <v>2908</v>
      </c>
      <c r="B994" s="92" t="s">
        <v>1841</v>
      </c>
      <c r="C994" s="93" t="s">
        <v>2752</v>
      </c>
      <c r="D994" s="93" t="s">
        <v>2923</v>
      </c>
      <c r="E994" s="94">
        <v>45169</v>
      </c>
      <c r="F994" s="93"/>
      <c r="G994" s="93"/>
      <c r="H994" s="93"/>
    </row>
    <row r="995" spans="1:8" s="29" customFormat="1" ht="13.8" hidden="1" x14ac:dyDescent="0.25">
      <c r="A995" s="91" t="s">
        <v>2908</v>
      </c>
      <c r="B995" s="92" t="s">
        <v>2949</v>
      </c>
      <c r="C995" s="93" t="s">
        <v>2759</v>
      </c>
      <c r="D995" s="93" t="s">
        <v>2923</v>
      </c>
      <c r="E995" s="94">
        <v>45169</v>
      </c>
      <c r="F995" s="93"/>
      <c r="G995" s="93"/>
      <c r="H995" s="93"/>
    </row>
    <row r="996" spans="1:8" s="29" customFormat="1" ht="13.8" hidden="1" x14ac:dyDescent="0.25">
      <c r="A996" s="100" t="s">
        <v>1103</v>
      </c>
      <c r="B996" s="92" t="s">
        <v>3574</v>
      </c>
      <c r="C996" s="93" t="s">
        <v>3575</v>
      </c>
      <c r="D996" s="93" t="s">
        <v>1250</v>
      </c>
      <c r="E996" s="94">
        <v>45401</v>
      </c>
      <c r="F996" s="93"/>
      <c r="G996" s="93"/>
      <c r="H996" s="93"/>
    </row>
    <row r="997" spans="1:8" s="29" customFormat="1" ht="13.8" hidden="1" x14ac:dyDescent="0.25">
      <c r="A997" s="91" t="s">
        <v>2945</v>
      </c>
      <c r="B997" s="92" t="s">
        <v>2949</v>
      </c>
      <c r="C997" s="93" t="s">
        <v>2759</v>
      </c>
      <c r="D997" s="93" t="s">
        <v>2923</v>
      </c>
      <c r="E997" s="94">
        <v>45169</v>
      </c>
      <c r="F997" s="93"/>
      <c r="G997" s="93"/>
      <c r="H997" s="93"/>
    </row>
    <row r="998" spans="1:8" s="29" customFormat="1" ht="13.8" hidden="1" x14ac:dyDescent="0.25">
      <c r="A998" s="44" t="s">
        <v>2649</v>
      </c>
      <c r="B998" s="44" t="s">
        <v>1611</v>
      </c>
      <c r="C998" s="45">
        <v>2020000608</v>
      </c>
      <c r="D998" s="45" t="s">
        <v>1633</v>
      </c>
      <c r="E998" s="46">
        <v>46387</v>
      </c>
      <c r="F998" s="93"/>
      <c r="G998" s="93"/>
      <c r="H998" s="93"/>
    </row>
    <row r="999" spans="1:8" s="29" customFormat="1" ht="13.8" hidden="1" x14ac:dyDescent="0.25">
      <c r="A999" s="99" t="s">
        <v>1741</v>
      </c>
      <c r="B999" s="92" t="s">
        <v>1737</v>
      </c>
      <c r="C999" s="96" t="s">
        <v>2817</v>
      </c>
      <c r="D999" s="97" t="s">
        <v>1779</v>
      </c>
      <c r="E999" s="112">
        <v>45011</v>
      </c>
      <c r="F999" s="93"/>
      <c r="G999" s="93"/>
      <c r="H999" s="93" t="s">
        <v>1237</v>
      </c>
    </row>
    <row r="1000" spans="1:8" s="29" customFormat="1" ht="13.8" hidden="1" x14ac:dyDescent="0.3">
      <c r="A1000" s="99" t="s">
        <v>2269</v>
      </c>
      <c r="B1000" s="92" t="s">
        <v>2272</v>
      </c>
      <c r="C1000" s="93" t="s">
        <v>2270</v>
      </c>
      <c r="D1000" s="93" t="s">
        <v>2271</v>
      </c>
      <c r="E1000" s="107">
        <v>45010</v>
      </c>
      <c r="F1000" s="93"/>
      <c r="G1000" s="93"/>
      <c r="H1000" s="93"/>
    </row>
    <row r="1001" spans="1:8" s="29" customFormat="1" ht="13.8" hidden="1" x14ac:dyDescent="0.25">
      <c r="A1001" s="98" t="s">
        <v>2974</v>
      </c>
      <c r="B1001" s="92" t="s">
        <v>2755</v>
      </c>
      <c r="C1001" s="93" t="s">
        <v>2924</v>
      </c>
      <c r="D1001" s="93" t="s">
        <v>2923</v>
      </c>
      <c r="E1001" s="94">
        <v>45169</v>
      </c>
      <c r="F1001" s="93"/>
      <c r="G1001" s="93"/>
      <c r="H1001" s="93"/>
    </row>
    <row r="1002" spans="1:8" s="29" customFormat="1" ht="13.8" hidden="1" x14ac:dyDescent="0.25">
      <c r="A1002" s="102" t="s">
        <v>2974</v>
      </c>
      <c r="B1002" s="92" t="s">
        <v>3506</v>
      </c>
      <c r="C1002" s="93" t="s">
        <v>3505</v>
      </c>
      <c r="D1002" s="93" t="s">
        <v>1250</v>
      </c>
      <c r="E1002" s="94">
        <v>45429</v>
      </c>
      <c r="F1002" s="93"/>
      <c r="G1002" s="93" t="s">
        <v>1237</v>
      </c>
      <c r="H1002" s="93" t="s">
        <v>1237</v>
      </c>
    </row>
    <row r="1003" spans="1:8" s="29" customFormat="1" ht="13.8" hidden="1" x14ac:dyDescent="0.25">
      <c r="A1003" s="98" t="s">
        <v>2975</v>
      </c>
      <c r="B1003" s="92" t="s">
        <v>2755</v>
      </c>
      <c r="C1003" s="93" t="s">
        <v>2924</v>
      </c>
      <c r="D1003" s="93" t="s">
        <v>2923</v>
      </c>
      <c r="E1003" s="94">
        <v>45169</v>
      </c>
      <c r="F1003" s="93"/>
      <c r="G1003" s="93"/>
      <c r="H1003" s="93"/>
    </row>
    <row r="1004" spans="1:8" s="29" customFormat="1" ht="13.8" hidden="1" x14ac:dyDescent="0.25">
      <c r="A1004" s="44" t="s">
        <v>1567</v>
      </c>
      <c r="B1004" s="44" t="s">
        <v>1616</v>
      </c>
      <c r="C1004" s="45" t="s">
        <v>1827</v>
      </c>
      <c r="D1004" s="45" t="s">
        <v>1633</v>
      </c>
      <c r="E1004" s="45" t="s">
        <v>2650</v>
      </c>
      <c r="F1004" s="93"/>
      <c r="G1004" s="93"/>
      <c r="H1004" s="93"/>
    </row>
    <row r="1005" spans="1:8" s="29" customFormat="1" ht="13.8" hidden="1" x14ac:dyDescent="0.25">
      <c r="A1005" s="100" t="s">
        <v>3540</v>
      </c>
      <c r="B1005" s="92" t="s">
        <v>3574</v>
      </c>
      <c r="C1005" s="93" t="s">
        <v>3575</v>
      </c>
      <c r="D1005" s="93" t="s">
        <v>1250</v>
      </c>
      <c r="E1005" s="94">
        <v>45401</v>
      </c>
      <c r="F1005" s="93"/>
      <c r="G1005" s="93"/>
      <c r="H1005" s="93"/>
    </row>
    <row r="1006" spans="1:8" s="29" customFormat="1" ht="13.8" hidden="1" x14ac:dyDescent="0.25">
      <c r="A1006" s="76" t="s">
        <v>6049</v>
      </c>
      <c r="B1006" s="76" t="s">
        <v>1340</v>
      </c>
      <c r="C1006" s="97" t="s">
        <v>6050</v>
      </c>
      <c r="D1006" s="97" t="s">
        <v>1779</v>
      </c>
      <c r="E1006" s="64">
        <v>46255</v>
      </c>
      <c r="F1006" s="93"/>
      <c r="G1006" s="93"/>
      <c r="H1006" s="93"/>
    </row>
    <row r="1007" spans="1:8" s="29" customFormat="1" ht="13.8" hidden="1" x14ac:dyDescent="0.25">
      <c r="A1007" s="87" t="s">
        <v>4782</v>
      </c>
      <c r="B1007" s="87" t="s">
        <v>4618</v>
      </c>
      <c r="C1007" s="95" t="s">
        <v>4783</v>
      </c>
      <c r="D1007" s="96" t="s">
        <v>409</v>
      </c>
      <c r="E1007" s="65">
        <v>45291</v>
      </c>
      <c r="F1007" s="96"/>
      <c r="G1007" s="96"/>
      <c r="H1007" s="96"/>
    </row>
    <row r="1008" spans="1:8" s="29" customFormat="1" ht="13.8" hidden="1" x14ac:dyDescent="0.25">
      <c r="A1008" s="44" t="s">
        <v>4179</v>
      </c>
      <c r="B1008" s="92" t="s">
        <v>4175</v>
      </c>
      <c r="C1008" s="93" t="s">
        <v>4174</v>
      </c>
      <c r="D1008" s="93" t="s">
        <v>1250</v>
      </c>
      <c r="E1008" s="94">
        <v>45245</v>
      </c>
      <c r="F1008" s="93"/>
      <c r="G1008" s="93"/>
      <c r="H1008" s="93" t="s">
        <v>1237</v>
      </c>
    </row>
    <row r="1009" spans="1:8" s="29" customFormat="1" ht="13.8" hidden="1" x14ac:dyDescent="0.3">
      <c r="A1009" s="73" t="s">
        <v>6232</v>
      </c>
      <c r="B1009" s="89" t="s">
        <v>1251</v>
      </c>
      <c r="C1009" s="36" t="s">
        <v>6208</v>
      </c>
      <c r="D1009" s="36" t="s">
        <v>1250</v>
      </c>
      <c r="E1009" s="42">
        <v>45132</v>
      </c>
      <c r="F1009" s="32"/>
      <c r="G1009" s="32"/>
      <c r="H1009" s="32"/>
    </row>
    <row r="1010" spans="1:8" s="29" customFormat="1" ht="13.8" hidden="1" x14ac:dyDescent="0.25">
      <c r="A1010" s="99" t="s">
        <v>2862</v>
      </c>
      <c r="B1010" s="111" t="s">
        <v>1216</v>
      </c>
      <c r="C1010" s="45" t="s">
        <v>2854</v>
      </c>
      <c r="D1010" s="93" t="s">
        <v>2279</v>
      </c>
      <c r="E1010" s="46">
        <v>45227</v>
      </c>
      <c r="F1010" s="93"/>
      <c r="G1010" s="93"/>
      <c r="H1010" s="93"/>
    </row>
    <row r="1011" spans="1:8" s="29" customFormat="1" ht="13.8" hidden="1" x14ac:dyDescent="0.3">
      <c r="A1011" s="57" t="s">
        <v>3445</v>
      </c>
      <c r="B1011" s="92" t="s">
        <v>3862</v>
      </c>
      <c r="C1011" s="93" t="s">
        <v>3860</v>
      </c>
      <c r="D1011" s="93" t="s">
        <v>3861</v>
      </c>
      <c r="E1011" s="94">
        <v>46203</v>
      </c>
      <c r="F1011" s="93"/>
      <c r="G1011" s="93"/>
      <c r="H1011" s="93"/>
    </row>
    <row r="1012" spans="1:8" s="29" customFormat="1" ht="13.8" hidden="1" x14ac:dyDescent="0.25">
      <c r="A1012" s="102" t="s">
        <v>3445</v>
      </c>
      <c r="B1012" s="92" t="s">
        <v>3506</v>
      </c>
      <c r="C1012" s="93" t="s">
        <v>3505</v>
      </c>
      <c r="D1012" s="93" t="s">
        <v>1250</v>
      </c>
      <c r="E1012" s="94">
        <v>45429</v>
      </c>
      <c r="F1012" s="93"/>
      <c r="G1012" s="93" t="s">
        <v>1237</v>
      </c>
      <c r="H1012" s="93" t="s">
        <v>1237</v>
      </c>
    </row>
    <row r="1013" spans="1:8" s="29" customFormat="1" ht="13.8" hidden="1" x14ac:dyDescent="0.3">
      <c r="A1013" s="117" t="s">
        <v>2137</v>
      </c>
      <c r="B1013" s="117" t="s">
        <v>2074</v>
      </c>
      <c r="C1013" s="106" t="s">
        <v>2075</v>
      </c>
      <c r="D1013" s="93" t="s">
        <v>1443</v>
      </c>
      <c r="E1013" s="119">
        <v>46418</v>
      </c>
      <c r="F1013" s="93"/>
      <c r="G1013" s="93"/>
      <c r="H1013" s="93"/>
    </row>
    <row r="1014" spans="1:8" s="29" customFormat="1" ht="13.8" hidden="1" x14ac:dyDescent="0.25">
      <c r="A1014" s="87" t="s">
        <v>264</v>
      </c>
      <c r="B1014" s="87" t="s">
        <v>203</v>
      </c>
      <c r="C1014" s="95" t="s">
        <v>372</v>
      </c>
      <c r="D1014" s="96" t="s">
        <v>409</v>
      </c>
      <c r="E1014" s="65">
        <v>45169</v>
      </c>
      <c r="F1014" s="96"/>
      <c r="G1014" s="96"/>
      <c r="H1014" s="96"/>
    </row>
    <row r="1015" spans="1:8" s="29" customFormat="1" ht="13.8" hidden="1" x14ac:dyDescent="0.3">
      <c r="A1015" s="57" t="s">
        <v>9</v>
      </c>
      <c r="B1015" s="57" t="s">
        <v>1339</v>
      </c>
      <c r="C1015" s="62">
        <v>21027</v>
      </c>
      <c r="D1015" s="93" t="s">
        <v>5007</v>
      </c>
      <c r="E1015" s="60">
        <v>45777</v>
      </c>
      <c r="F1015" s="93"/>
      <c r="G1015" s="93"/>
      <c r="H1015" s="93"/>
    </row>
    <row r="1016" spans="1:8" s="29" customFormat="1" ht="13.8" hidden="1" x14ac:dyDescent="0.3">
      <c r="A1016" s="57" t="s">
        <v>9</v>
      </c>
      <c r="B1016" s="57" t="s">
        <v>2254</v>
      </c>
      <c r="C1016" s="62">
        <v>21030</v>
      </c>
      <c r="D1016" s="93" t="s">
        <v>5007</v>
      </c>
      <c r="E1016" s="60">
        <v>45961</v>
      </c>
      <c r="F1016" s="93"/>
      <c r="G1016" s="93"/>
      <c r="H1016" s="93"/>
    </row>
    <row r="1017" spans="1:8" s="29" customFormat="1" ht="13.8" hidden="1" x14ac:dyDescent="0.25">
      <c r="A1017" s="44" t="s">
        <v>9</v>
      </c>
      <c r="B1017" s="44" t="s">
        <v>1362</v>
      </c>
      <c r="C1017" s="45" t="s">
        <v>5000</v>
      </c>
      <c r="D1017" s="93" t="s">
        <v>5007</v>
      </c>
      <c r="E1017" s="70" t="s">
        <v>1379</v>
      </c>
      <c r="F1017" s="93"/>
      <c r="G1017" s="93"/>
      <c r="H1017" s="93"/>
    </row>
    <row r="1018" spans="1:8" s="29" customFormat="1" ht="13.8" hidden="1" x14ac:dyDescent="0.3">
      <c r="A1018" s="57" t="s">
        <v>9</v>
      </c>
      <c r="B1018" s="92" t="s">
        <v>3862</v>
      </c>
      <c r="C1018" s="93" t="s">
        <v>3860</v>
      </c>
      <c r="D1018" s="93" t="s">
        <v>3861</v>
      </c>
      <c r="E1018" s="94">
        <v>46203</v>
      </c>
      <c r="F1018" s="93"/>
      <c r="G1018" s="93"/>
      <c r="H1018" s="93"/>
    </row>
    <row r="1019" spans="1:8" s="29" customFormat="1" ht="13.8" hidden="1" x14ac:dyDescent="0.25">
      <c r="A1019" s="98" t="s">
        <v>2976</v>
      </c>
      <c r="B1019" s="92" t="s">
        <v>2755</v>
      </c>
      <c r="C1019" s="93" t="s">
        <v>2924</v>
      </c>
      <c r="D1019" s="93" t="s">
        <v>2923</v>
      </c>
      <c r="E1019" s="94">
        <v>45169</v>
      </c>
      <c r="F1019" s="93"/>
      <c r="G1019" s="93"/>
      <c r="H1019" s="93"/>
    </row>
    <row r="1020" spans="1:8" s="29" customFormat="1" ht="13.8" hidden="1" x14ac:dyDescent="0.3">
      <c r="A1020" s="73" t="s">
        <v>9</v>
      </c>
      <c r="B1020" s="89" t="s">
        <v>6186</v>
      </c>
      <c r="C1020" s="36" t="s">
        <v>6187</v>
      </c>
      <c r="D1020" s="36" t="s">
        <v>1250</v>
      </c>
      <c r="E1020" s="42">
        <v>45245</v>
      </c>
      <c r="F1020" s="32"/>
      <c r="G1020" s="32"/>
      <c r="H1020" s="32"/>
    </row>
    <row r="1021" spans="1:8" s="29" customFormat="1" ht="13.8" hidden="1" x14ac:dyDescent="0.25">
      <c r="A1021" s="41" t="s">
        <v>9</v>
      </c>
      <c r="B1021" s="41" t="s">
        <v>6288</v>
      </c>
      <c r="C1021" s="88" t="s">
        <v>6289</v>
      </c>
      <c r="D1021" s="36" t="s">
        <v>1250</v>
      </c>
      <c r="E1021" s="43">
        <v>45610</v>
      </c>
      <c r="F1021" s="32"/>
      <c r="G1021" s="32"/>
      <c r="H1021" s="32"/>
    </row>
    <row r="1022" spans="1:8" s="29" customFormat="1" ht="13.8" hidden="1" x14ac:dyDescent="0.25">
      <c r="A1022" s="44" t="s">
        <v>3317</v>
      </c>
      <c r="B1022" s="44" t="s">
        <v>3308</v>
      </c>
      <c r="C1022" s="45" t="s">
        <v>3309</v>
      </c>
      <c r="D1022" s="45" t="s">
        <v>1250</v>
      </c>
      <c r="E1022" s="46">
        <v>45382</v>
      </c>
      <c r="F1022" s="45"/>
      <c r="G1022" s="45" t="s">
        <v>1237</v>
      </c>
      <c r="H1022" s="45" t="s">
        <v>1237</v>
      </c>
    </row>
    <row r="1023" spans="1:8" s="29" customFormat="1" ht="13.8" hidden="1" x14ac:dyDescent="0.3">
      <c r="A1023" s="57" t="s">
        <v>3809</v>
      </c>
      <c r="B1023" s="92" t="s">
        <v>3862</v>
      </c>
      <c r="C1023" s="93" t="s">
        <v>3860</v>
      </c>
      <c r="D1023" s="93" t="s">
        <v>3861</v>
      </c>
      <c r="E1023" s="94">
        <v>46203</v>
      </c>
      <c r="F1023" s="93"/>
      <c r="G1023" s="93"/>
      <c r="H1023" s="93"/>
    </row>
    <row r="1024" spans="1:8" s="29" customFormat="1" ht="13.8" hidden="1" x14ac:dyDescent="0.25">
      <c r="A1024" s="87" t="s">
        <v>265</v>
      </c>
      <c r="B1024" s="87" t="s">
        <v>215</v>
      </c>
      <c r="C1024" s="95" t="s">
        <v>5207</v>
      </c>
      <c r="D1024" s="96" t="s">
        <v>409</v>
      </c>
      <c r="E1024" s="65">
        <v>45930</v>
      </c>
      <c r="F1024" s="96"/>
      <c r="G1024" s="96"/>
      <c r="H1024" s="96"/>
    </row>
    <row r="1025" spans="1:8" s="29" customFormat="1" ht="13.8" hidden="1" x14ac:dyDescent="0.25">
      <c r="A1025" s="87" t="s">
        <v>266</v>
      </c>
      <c r="B1025" s="87" t="s">
        <v>267</v>
      </c>
      <c r="C1025" s="95" t="s">
        <v>373</v>
      </c>
      <c r="D1025" s="96" t="s">
        <v>409</v>
      </c>
      <c r="E1025" s="65">
        <v>45443</v>
      </c>
      <c r="F1025" s="96"/>
      <c r="G1025" s="96"/>
      <c r="H1025" s="96"/>
    </row>
    <row r="1026" spans="1:8" s="29" customFormat="1" ht="13.8" hidden="1" x14ac:dyDescent="0.25">
      <c r="A1026" s="87" t="s">
        <v>268</v>
      </c>
      <c r="B1026" s="87" t="s">
        <v>205</v>
      </c>
      <c r="C1026" s="95" t="s">
        <v>7236</v>
      </c>
      <c r="D1026" s="96" t="s">
        <v>409</v>
      </c>
      <c r="E1026" s="65">
        <v>45991</v>
      </c>
      <c r="F1026" s="96"/>
      <c r="G1026" s="96"/>
      <c r="H1026" s="96"/>
    </row>
    <row r="1027" spans="1:8" s="29" customFormat="1" ht="13.8" hidden="1" x14ac:dyDescent="0.25">
      <c r="A1027" s="87" t="s">
        <v>269</v>
      </c>
      <c r="B1027" s="87" t="s">
        <v>238</v>
      </c>
      <c r="C1027" s="95" t="s">
        <v>7237</v>
      </c>
      <c r="D1027" s="96" t="s">
        <v>409</v>
      </c>
      <c r="E1027" s="65">
        <v>45991</v>
      </c>
      <c r="F1027" s="96"/>
      <c r="G1027" s="96"/>
      <c r="H1027" s="96"/>
    </row>
    <row r="1028" spans="1:8" s="29" customFormat="1" ht="13.8" hidden="1" x14ac:dyDescent="0.25">
      <c r="A1028" s="87" t="s">
        <v>4784</v>
      </c>
      <c r="B1028" s="87" t="s">
        <v>4785</v>
      </c>
      <c r="C1028" s="95" t="s">
        <v>4786</v>
      </c>
      <c r="D1028" s="96" t="s">
        <v>409</v>
      </c>
      <c r="E1028" s="65">
        <v>45504</v>
      </c>
      <c r="F1028" s="96"/>
      <c r="G1028" s="96"/>
      <c r="H1028" s="96"/>
    </row>
    <row r="1029" spans="1:8" s="29" customFormat="1" ht="13.8" hidden="1" x14ac:dyDescent="0.25">
      <c r="A1029" s="99" t="s">
        <v>3303</v>
      </c>
      <c r="B1029" s="92" t="s">
        <v>3304</v>
      </c>
      <c r="C1029" s="96" t="s">
        <v>3305</v>
      </c>
      <c r="D1029" s="97" t="s">
        <v>1779</v>
      </c>
      <c r="E1029" s="112">
        <v>45043</v>
      </c>
      <c r="F1029" s="93"/>
      <c r="G1029" s="93"/>
      <c r="H1029" s="93"/>
    </row>
    <row r="1030" spans="1:8" s="29" customFormat="1" ht="13.8" x14ac:dyDescent="0.3">
      <c r="A1030" s="99" t="s">
        <v>1744</v>
      </c>
      <c r="B1030" s="92" t="s">
        <v>1396</v>
      </c>
      <c r="C1030" s="93" t="s">
        <v>2701</v>
      </c>
      <c r="D1030" s="93" t="s">
        <v>1788</v>
      </c>
      <c r="E1030" s="107">
        <v>44641</v>
      </c>
      <c r="F1030" s="93"/>
      <c r="G1030" s="93"/>
      <c r="H1030" s="93"/>
    </row>
    <row r="1031" spans="1:8" s="29" customFormat="1" ht="13.8" x14ac:dyDescent="0.3">
      <c r="A1031" s="99" t="s">
        <v>1744</v>
      </c>
      <c r="B1031" s="92" t="s">
        <v>1199</v>
      </c>
      <c r="C1031" s="93" t="s">
        <v>4052</v>
      </c>
      <c r="D1031" s="93" t="s">
        <v>2227</v>
      </c>
      <c r="E1031" s="107">
        <v>44804</v>
      </c>
      <c r="F1031" s="93"/>
      <c r="G1031" s="93" t="s">
        <v>1384</v>
      </c>
      <c r="H1031" s="93" t="s">
        <v>1384</v>
      </c>
    </row>
    <row r="1032" spans="1:8" s="29" customFormat="1" ht="13.8" hidden="1" x14ac:dyDescent="0.3">
      <c r="A1032" s="57" t="s">
        <v>3343</v>
      </c>
      <c r="B1032" s="92" t="s">
        <v>3862</v>
      </c>
      <c r="C1032" s="93" t="s">
        <v>3860</v>
      </c>
      <c r="D1032" s="93" t="s">
        <v>3861</v>
      </c>
      <c r="E1032" s="94">
        <v>46203</v>
      </c>
      <c r="F1032" s="93"/>
      <c r="G1032" s="93"/>
      <c r="H1032" s="93"/>
    </row>
    <row r="1033" spans="1:8" s="29" customFormat="1" ht="13.8" hidden="1" x14ac:dyDescent="0.25">
      <c r="A1033" s="101" t="s">
        <v>3343</v>
      </c>
      <c r="B1033" s="44" t="s">
        <v>3322</v>
      </c>
      <c r="C1033" s="45" t="s">
        <v>3323</v>
      </c>
      <c r="D1033" s="45" t="s">
        <v>1250</v>
      </c>
      <c r="E1033" s="46">
        <v>45382</v>
      </c>
      <c r="F1033" s="45"/>
      <c r="G1033" s="45" t="s">
        <v>1237</v>
      </c>
      <c r="H1033" s="45" t="s">
        <v>1237</v>
      </c>
    </row>
    <row r="1034" spans="1:8" s="29" customFormat="1" ht="13.8" hidden="1" x14ac:dyDescent="0.25">
      <c r="A1034" s="92" t="s">
        <v>3905</v>
      </c>
      <c r="B1034" s="92" t="s">
        <v>1433</v>
      </c>
      <c r="C1034" s="93" t="s">
        <v>3912</v>
      </c>
      <c r="D1034" s="93" t="s">
        <v>1250</v>
      </c>
      <c r="E1034" s="94">
        <v>45155</v>
      </c>
      <c r="F1034" s="93"/>
      <c r="G1034" s="93" t="s">
        <v>1237</v>
      </c>
      <c r="H1034" s="44" t="s">
        <v>1385</v>
      </c>
    </row>
    <row r="1035" spans="1:8" s="29" customFormat="1" ht="13.8" hidden="1" x14ac:dyDescent="0.25">
      <c r="A1035" s="100" t="s">
        <v>3560</v>
      </c>
      <c r="B1035" s="92" t="s">
        <v>3574</v>
      </c>
      <c r="C1035" s="93" t="s">
        <v>3575</v>
      </c>
      <c r="D1035" s="93" t="s">
        <v>1250</v>
      </c>
      <c r="E1035" s="94">
        <v>45401</v>
      </c>
      <c r="F1035" s="93"/>
      <c r="G1035" s="93"/>
      <c r="H1035" s="93"/>
    </row>
    <row r="1036" spans="1:8" s="29" customFormat="1" ht="13.8" hidden="1" x14ac:dyDescent="0.3">
      <c r="A1036" s="57" t="s">
        <v>2242</v>
      </c>
      <c r="B1036" s="57" t="s">
        <v>2254</v>
      </c>
      <c r="C1036" s="62">
        <v>21030</v>
      </c>
      <c r="D1036" s="93" t="s">
        <v>5007</v>
      </c>
      <c r="E1036" s="60">
        <v>45961</v>
      </c>
      <c r="F1036" s="93"/>
      <c r="G1036" s="93"/>
      <c r="H1036" s="93"/>
    </row>
    <row r="1037" spans="1:8" s="29" customFormat="1" ht="13.8" hidden="1" x14ac:dyDescent="0.3">
      <c r="A1037" s="57" t="s">
        <v>442</v>
      </c>
      <c r="B1037" s="92" t="s">
        <v>3862</v>
      </c>
      <c r="C1037" s="93" t="s">
        <v>3860</v>
      </c>
      <c r="D1037" s="93" t="s">
        <v>3861</v>
      </c>
      <c r="E1037" s="94">
        <v>46203</v>
      </c>
      <c r="F1037" s="93"/>
      <c r="G1037" s="93"/>
      <c r="H1037" s="93"/>
    </row>
    <row r="1038" spans="1:8" s="29" customFormat="1" ht="13.8" hidden="1" x14ac:dyDescent="0.3">
      <c r="A1038" s="73" t="s">
        <v>6193</v>
      </c>
      <c r="B1038" s="89" t="s">
        <v>6186</v>
      </c>
      <c r="C1038" s="36" t="s">
        <v>6187</v>
      </c>
      <c r="D1038" s="36" t="s">
        <v>1250</v>
      </c>
      <c r="E1038" s="42">
        <v>45245</v>
      </c>
      <c r="F1038" s="32"/>
      <c r="G1038" s="32"/>
      <c r="H1038" s="32"/>
    </row>
    <row r="1039" spans="1:8" s="29" customFormat="1" ht="13.8" hidden="1" x14ac:dyDescent="0.25">
      <c r="A1039" s="127" t="s">
        <v>3344</v>
      </c>
      <c r="B1039" s="44" t="s">
        <v>3322</v>
      </c>
      <c r="C1039" s="45" t="s">
        <v>3323</v>
      </c>
      <c r="D1039" s="45" t="s">
        <v>1250</v>
      </c>
      <c r="E1039" s="46">
        <v>45382</v>
      </c>
      <c r="F1039" s="45"/>
      <c r="G1039" s="45" t="s">
        <v>1237</v>
      </c>
      <c r="H1039" s="45" t="s">
        <v>1237</v>
      </c>
    </row>
    <row r="1040" spans="1:8" s="29" customFormat="1" ht="13.8" x14ac:dyDescent="0.3">
      <c r="A1040" s="99" t="s">
        <v>1108</v>
      </c>
      <c r="B1040" s="92" t="s">
        <v>1764</v>
      </c>
      <c r="C1040" s="93" t="s">
        <v>1907</v>
      </c>
      <c r="D1040" s="93" t="s">
        <v>1735</v>
      </c>
      <c r="E1040" s="107">
        <v>44834</v>
      </c>
      <c r="F1040" s="93"/>
      <c r="G1040" s="93"/>
      <c r="H1040" s="93" t="s">
        <v>1237</v>
      </c>
    </row>
    <row r="1041" spans="1:8" s="29" customFormat="1" ht="13.8" hidden="1" x14ac:dyDescent="0.25">
      <c r="A1041" s="127" t="s">
        <v>3345</v>
      </c>
      <c r="B1041" s="44" t="s">
        <v>3322</v>
      </c>
      <c r="C1041" s="45" t="s">
        <v>3323</v>
      </c>
      <c r="D1041" s="45" t="s">
        <v>1250</v>
      </c>
      <c r="E1041" s="46">
        <v>45382</v>
      </c>
      <c r="F1041" s="45"/>
      <c r="G1041" s="45" t="s">
        <v>1237</v>
      </c>
      <c r="H1041" s="45" t="s">
        <v>1237</v>
      </c>
    </row>
    <row r="1042" spans="1:8" s="29" customFormat="1" ht="13.8" hidden="1" x14ac:dyDescent="0.3">
      <c r="A1042" s="57" t="s">
        <v>1109</v>
      </c>
      <c r="B1042" s="92" t="s">
        <v>3862</v>
      </c>
      <c r="C1042" s="93" t="s">
        <v>3860</v>
      </c>
      <c r="D1042" s="93" t="s">
        <v>3861</v>
      </c>
      <c r="E1042" s="94">
        <v>46203</v>
      </c>
      <c r="F1042" s="93"/>
      <c r="G1042" s="93"/>
      <c r="H1042" s="93"/>
    </row>
    <row r="1043" spans="1:8" s="29" customFormat="1" ht="13.8" hidden="1" x14ac:dyDescent="0.25">
      <c r="A1043" s="101" t="s">
        <v>1109</v>
      </c>
      <c r="B1043" s="44" t="s">
        <v>3322</v>
      </c>
      <c r="C1043" s="45" t="s">
        <v>3323</v>
      </c>
      <c r="D1043" s="45" t="s">
        <v>1250</v>
      </c>
      <c r="E1043" s="46">
        <v>45382</v>
      </c>
      <c r="F1043" s="45"/>
      <c r="G1043" s="45" t="s">
        <v>1237</v>
      </c>
      <c r="H1043" s="45" t="s">
        <v>1237</v>
      </c>
    </row>
    <row r="1044" spans="1:8" s="29" customFormat="1" ht="13.8" hidden="1" x14ac:dyDescent="0.25">
      <c r="A1044" s="41" t="s">
        <v>6290</v>
      </c>
      <c r="B1044" s="41" t="s">
        <v>6288</v>
      </c>
      <c r="C1044" s="88" t="s">
        <v>6289</v>
      </c>
      <c r="D1044" s="36" t="s">
        <v>1250</v>
      </c>
      <c r="E1044" s="43">
        <v>45610</v>
      </c>
      <c r="F1044" s="32"/>
      <c r="G1044" s="32"/>
      <c r="H1044" s="32"/>
    </row>
    <row r="1045" spans="1:8" s="29" customFormat="1" ht="13.8" hidden="1" x14ac:dyDescent="0.25">
      <c r="A1045" s="41" t="s">
        <v>6290</v>
      </c>
      <c r="B1045" s="41" t="s">
        <v>6302</v>
      </c>
      <c r="C1045" s="88" t="s">
        <v>6303</v>
      </c>
      <c r="D1045" s="36" t="s">
        <v>1250</v>
      </c>
      <c r="E1045" s="43">
        <v>45610</v>
      </c>
      <c r="F1045" s="32"/>
      <c r="G1045" s="32"/>
      <c r="H1045" s="32"/>
    </row>
    <row r="1046" spans="1:8" s="29" customFormat="1" ht="13.8" hidden="1" x14ac:dyDescent="0.3">
      <c r="A1046" s="57" t="s">
        <v>793</v>
      </c>
      <c r="B1046" s="57" t="s">
        <v>2254</v>
      </c>
      <c r="C1046" s="62">
        <v>21030</v>
      </c>
      <c r="D1046" s="93" t="s">
        <v>5007</v>
      </c>
      <c r="E1046" s="60">
        <v>45961</v>
      </c>
      <c r="F1046" s="93"/>
      <c r="G1046" s="93"/>
      <c r="H1046" s="93"/>
    </row>
    <row r="1047" spans="1:8" s="29" customFormat="1" ht="13.8" hidden="1" x14ac:dyDescent="0.3">
      <c r="A1047" s="57" t="s">
        <v>793</v>
      </c>
      <c r="B1047" s="92" t="s">
        <v>3862</v>
      </c>
      <c r="C1047" s="93" t="s">
        <v>3860</v>
      </c>
      <c r="D1047" s="93" t="s">
        <v>3861</v>
      </c>
      <c r="E1047" s="94">
        <v>46203</v>
      </c>
      <c r="F1047" s="93"/>
      <c r="G1047" s="93"/>
      <c r="H1047" s="93"/>
    </row>
    <row r="1048" spans="1:8" s="29" customFormat="1" ht="13.8" hidden="1" x14ac:dyDescent="0.3">
      <c r="A1048" s="57" t="s">
        <v>3810</v>
      </c>
      <c r="B1048" s="92" t="s">
        <v>3862</v>
      </c>
      <c r="C1048" s="93" t="s">
        <v>3860</v>
      </c>
      <c r="D1048" s="93" t="s">
        <v>3861</v>
      </c>
      <c r="E1048" s="94">
        <v>46203</v>
      </c>
      <c r="F1048" s="93"/>
      <c r="G1048" s="93"/>
      <c r="H1048" s="93"/>
    </row>
    <row r="1049" spans="1:8" s="29" customFormat="1" ht="13.8" hidden="1" x14ac:dyDescent="0.3">
      <c r="A1049" s="57" t="s">
        <v>1402</v>
      </c>
      <c r="B1049" s="92" t="s">
        <v>3862</v>
      </c>
      <c r="C1049" s="93" t="s">
        <v>3860</v>
      </c>
      <c r="D1049" s="93" t="s">
        <v>3861</v>
      </c>
      <c r="E1049" s="94">
        <v>46203</v>
      </c>
      <c r="F1049" s="93"/>
      <c r="G1049" s="93"/>
      <c r="H1049" s="93"/>
    </row>
    <row r="1050" spans="1:8" s="29" customFormat="1" ht="13.8" hidden="1" x14ac:dyDescent="0.25">
      <c r="A1050" s="87" t="s">
        <v>4787</v>
      </c>
      <c r="B1050" s="87" t="s">
        <v>4751</v>
      </c>
      <c r="C1050" s="95" t="s">
        <v>4788</v>
      </c>
      <c r="D1050" s="96" t="s">
        <v>409</v>
      </c>
      <c r="E1050" s="65">
        <v>45657</v>
      </c>
      <c r="F1050" s="96"/>
      <c r="G1050" s="96"/>
      <c r="H1050" s="96"/>
    </row>
    <row r="1051" spans="1:8" s="29" customFormat="1" ht="13.8" hidden="1" x14ac:dyDescent="0.3">
      <c r="A1051" s="174" t="s">
        <v>6246</v>
      </c>
      <c r="B1051" s="174" t="s">
        <v>1866</v>
      </c>
      <c r="C1051" s="36" t="s">
        <v>6245</v>
      </c>
      <c r="D1051" s="36" t="s">
        <v>1250</v>
      </c>
      <c r="E1051" s="42">
        <v>45063</v>
      </c>
      <c r="F1051" s="32"/>
      <c r="G1051" s="32"/>
      <c r="H1051" s="32"/>
    </row>
    <row r="1052" spans="1:8" s="29" customFormat="1" ht="13.8" hidden="1" x14ac:dyDescent="0.3">
      <c r="A1052" s="57" t="s">
        <v>4942</v>
      </c>
      <c r="B1052" s="57" t="s">
        <v>2254</v>
      </c>
      <c r="C1052" s="62">
        <v>21030</v>
      </c>
      <c r="D1052" s="93" t="s">
        <v>5007</v>
      </c>
      <c r="E1052" s="60">
        <v>45961</v>
      </c>
      <c r="F1052" s="93"/>
      <c r="G1052" s="93"/>
      <c r="H1052" s="93"/>
    </row>
    <row r="1053" spans="1:8" s="29" customFormat="1" ht="13.8" hidden="1" x14ac:dyDescent="0.3">
      <c r="A1053" s="111" t="s">
        <v>1845</v>
      </c>
      <c r="B1053" s="111" t="s">
        <v>2345</v>
      </c>
      <c r="C1053" s="142" t="s">
        <v>2344</v>
      </c>
      <c r="D1053" s="93" t="s">
        <v>1250</v>
      </c>
      <c r="E1053" s="143">
        <v>45256</v>
      </c>
      <c r="F1053" s="142"/>
      <c r="G1053" s="142"/>
      <c r="H1053" s="93"/>
    </row>
    <row r="1054" spans="1:8" s="29" customFormat="1" ht="13.8" hidden="1" x14ac:dyDescent="0.25">
      <c r="A1054" s="92" t="s">
        <v>1845</v>
      </c>
      <c r="B1054" s="92" t="s">
        <v>1433</v>
      </c>
      <c r="C1054" s="93" t="s">
        <v>3912</v>
      </c>
      <c r="D1054" s="93" t="s">
        <v>1250</v>
      </c>
      <c r="E1054" s="94">
        <v>45155</v>
      </c>
      <c r="F1054" s="93"/>
      <c r="G1054" s="93" t="s">
        <v>1237</v>
      </c>
      <c r="H1054" s="44" t="s">
        <v>1384</v>
      </c>
    </row>
    <row r="1055" spans="1:8" s="29" customFormat="1" ht="13.8" hidden="1" x14ac:dyDescent="0.25">
      <c r="A1055" s="44" t="s">
        <v>1294</v>
      </c>
      <c r="B1055" s="44" t="s">
        <v>1363</v>
      </c>
      <c r="C1055" s="45" t="s">
        <v>5001</v>
      </c>
      <c r="D1055" s="93" t="s">
        <v>5007</v>
      </c>
      <c r="E1055" s="70" t="s">
        <v>1379</v>
      </c>
      <c r="F1055" s="93"/>
      <c r="G1055" s="93"/>
      <c r="H1055" s="93"/>
    </row>
    <row r="1056" spans="1:8" s="29" customFormat="1" ht="13.8" hidden="1" x14ac:dyDescent="0.25">
      <c r="A1056" s="87" t="s">
        <v>271</v>
      </c>
      <c r="B1056" s="87" t="s">
        <v>190</v>
      </c>
      <c r="C1056" s="95" t="s">
        <v>374</v>
      </c>
      <c r="D1056" s="96" t="s">
        <v>409</v>
      </c>
      <c r="E1056" s="65">
        <v>45230</v>
      </c>
      <c r="F1056" s="96"/>
      <c r="G1056" s="96"/>
      <c r="H1056" s="96"/>
    </row>
    <row r="1057" spans="1:8" s="29" customFormat="1" ht="13.8" hidden="1" x14ac:dyDescent="0.25">
      <c r="A1057" s="87" t="s">
        <v>272</v>
      </c>
      <c r="B1057" s="87" t="s">
        <v>221</v>
      </c>
      <c r="C1057" s="95" t="s">
        <v>375</v>
      </c>
      <c r="D1057" s="96" t="s">
        <v>409</v>
      </c>
      <c r="E1057" s="65">
        <v>45230</v>
      </c>
      <c r="F1057" s="96"/>
      <c r="G1057" s="96"/>
      <c r="H1057" s="96"/>
    </row>
    <row r="1058" spans="1:8" s="29" customFormat="1" ht="13.8" hidden="1" x14ac:dyDescent="0.3">
      <c r="A1058" s="57" t="s">
        <v>4943</v>
      </c>
      <c r="B1058" s="57" t="s">
        <v>2254</v>
      </c>
      <c r="C1058" s="62">
        <v>21030</v>
      </c>
      <c r="D1058" s="93" t="s">
        <v>5007</v>
      </c>
      <c r="E1058" s="60">
        <v>45961</v>
      </c>
      <c r="F1058" s="93"/>
      <c r="G1058" s="93"/>
      <c r="H1058" s="93"/>
    </row>
    <row r="1059" spans="1:8" s="29" customFormat="1" ht="13.8" hidden="1" x14ac:dyDescent="0.25">
      <c r="A1059" s="80" t="s">
        <v>6785</v>
      </c>
      <c r="B1059" s="80" t="s">
        <v>1876</v>
      </c>
      <c r="C1059" s="81" t="s">
        <v>6786</v>
      </c>
      <c r="D1059" s="81" t="s">
        <v>1779</v>
      </c>
      <c r="E1059" s="82">
        <v>45412</v>
      </c>
      <c r="F1059" s="93"/>
      <c r="G1059" s="93"/>
      <c r="H1059" s="93"/>
    </row>
    <row r="1060" spans="1:8" s="29" customFormat="1" ht="13.8" hidden="1" x14ac:dyDescent="0.25">
      <c r="A1060" s="44" t="s">
        <v>3318</v>
      </c>
      <c r="B1060" s="44" t="s">
        <v>3308</v>
      </c>
      <c r="C1060" s="45" t="s">
        <v>3309</v>
      </c>
      <c r="D1060" s="45" t="s">
        <v>1250</v>
      </c>
      <c r="E1060" s="46">
        <v>45382</v>
      </c>
      <c r="F1060" s="45"/>
      <c r="G1060" s="45" t="s">
        <v>1237</v>
      </c>
      <c r="H1060" s="45" t="s">
        <v>1237</v>
      </c>
    </row>
    <row r="1061" spans="1:8" s="29" customFormat="1" ht="13.8" hidden="1" x14ac:dyDescent="0.25">
      <c r="A1061" s="87" t="s">
        <v>4789</v>
      </c>
      <c r="B1061" s="87" t="s">
        <v>4712</v>
      </c>
      <c r="C1061" s="95" t="s">
        <v>4790</v>
      </c>
      <c r="D1061" s="96" t="s">
        <v>409</v>
      </c>
      <c r="E1061" s="65">
        <v>45291</v>
      </c>
      <c r="F1061" s="96"/>
      <c r="G1061" s="96"/>
      <c r="H1061" s="96"/>
    </row>
    <row r="1062" spans="1:8" s="29" customFormat="1" ht="13.8" hidden="1" x14ac:dyDescent="0.3">
      <c r="A1062" s="73" t="s">
        <v>1459</v>
      </c>
      <c r="B1062" s="73" t="s">
        <v>6162</v>
      </c>
      <c r="C1062" s="36" t="s">
        <v>6163</v>
      </c>
      <c r="D1062" s="36" t="s">
        <v>1250</v>
      </c>
      <c r="E1062" s="42">
        <v>45554</v>
      </c>
      <c r="F1062" s="32"/>
      <c r="G1062" s="32"/>
      <c r="H1062" s="32"/>
    </row>
    <row r="1063" spans="1:8" s="29" customFormat="1" ht="13.8" hidden="1" x14ac:dyDescent="0.3">
      <c r="A1063" s="73" t="s">
        <v>1459</v>
      </c>
      <c r="B1063" s="89" t="s">
        <v>1461</v>
      </c>
      <c r="C1063" s="36" t="s">
        <v>6248</v>
      </c>
      <c r="D1063" s="36" t="s">
        <v>1250</v>
      </c>
      <c r="E1063" s="42">
        <v>46166</v>
      </c>
      <c r="F1063" s="32"/>
      <c r="G1063" s="32"/>
      <c r="H1063" s="32"/>
    </row>
    <row r="1064" spans="1:8" s="29" customFormat="1" ht="13.8" hidden="1" x14ac:dyDescent="0.3">
      <c r="A1064" s="99" t="s">
        <v>3209</v>
      </c>
      <c r="B1064" s="92" t="s">
        <v>3195</v>
      </c>
      <c r="C1064" s="93" t="s">
        <v>3224</v>
      </c>
      <c r="D1064" s="93" t="s">
        <v>1647</v>
      </c>
      <c r="E1064" s="94">
        <v>45291</v>
      </c>
      <c r="F1064" s="93"/>
      <c r="G1064" s="93"/>
      <c r="H1064" s="93"/>
    </row>
    <row r="1065" spans="1:8" s="29" customFormat="1" ht="13.8" hidden="1" x14ac:dyDescent="0.3">
      <c r="A1065" s="57" t="s">
        <v>507</v>
      </c>
      <c r="B1065" s="92" t="s">
        <v>3862</v>
      </c>
      <c r="C1065" s="93" t="s">
        <v>3860</v>
      </c>
      <c r="D1065" s="93" t="s">
        <v>3861</v>
      </c>
      <c r="E1065" s="94">
        <v>46203</v>
      </c>
      <c r="F1065" s="93"/>
      <c r="G1065" s="93"/>
      <c r="H1065" s="93"/>
    </row>
    <row r="1066" spans="1:8" s="29" customFormat="1" ht="13.8" hidden="1" x14ac:dyDescent="0.3">
      <c r="A1066" s="57" t="s">
        <v>4944</v>
      </c>
      <c r="B1066" s="57" t="s">
        <v>2254</v>
      </c>
      <c r="C1066" s="62">
        <v>21030</v>
      </c>
      <c r="D1066" s="93" t="s">
        <v>5007</v>
      </c>
      <c r="E1066" s="60">
        <v>45961</v>
      </c>
      <c r="F1066" s="93"/>
      <c r="G1066" s="93"/>
      <c r="H1066" s="93"/>
    </row>
    <row r="1067" spans="1:8" s="29" customFormat="1" ht="13.8" hidden="1" x14ac:dyDescent="0.25">
      <c r="A1067" s="41" t="s">
        <v>6272</v>
      </c>
      <c r="B1067" s="89" t="s">
        <v>6254</v>
      </c>
      <c r="C1067" s="36" t="s">
        <v>6255</v>
      </c>
      <c r="D1067" s="36" t="s">
        <v>1250</v>
      </c>
      <c r="E1067" s="42">
        <v>45372</v>
      </c>
      <c r="F1067" s="32"/>
      <c r="G1067" s="32"/>
      <c r="H1067" s="32"/>
    </row>
    <row r="1068" spans="1:8" s="29" customFormat="1" ht="13.8" hidden="1" x14ac:dyDescent="0.25">
      <c r="A1068" s="41" t="s">
        <v>6272</v>
      </c>
      <c r="B1068" s="89" t="s">
        <v>6254</v>
      </c>
      <c r="C1068" s="36" t="s">
        <v>6325</v>
      </c>
      <c r="D1068" s="36" t="s">
        <v>1250</v>
      </c>
      <c r="E1068" s="42">
        <v>45169</v>
      </c>
      <c r="F1068" s="32"/>
      <c r="G1068" s="32"/>
      <c r="H1068" s="32"/>
    </row>
    <row r="1069" spans="1:8" s="29" customFormat="1" ht="13.8" hidden="1" x14ac:dyDescent="0.3">
      <c r="A1069" s="57" t="s">
        <v>1111</v>
      </c>
      <c r="B1069" s="57" t="s">
        <v>1349</v>
      </c>
      <c r="C1069" s="62">
        <v>2201</v>
      </c>
      <c r="D1069" s="93" t="s">
        <v>5007</v>
      </c>
      <c r="E1069" s="60">
        <v>45260</v>
      </c>
      <c r="F1069" s="93"/>
      <c r="G1069" s="93"/>
      <c r="H1069" s="93"/>
    </row>
    <row r="1070" spans="1:8" s="29" customFormat="1" ht="13.8" hidden="1" x14ac:dyDescent="0.3">
      <c r="A1070" s="57" t="s">
        <v>3811</v>
      </c>
      <c r="B1070" s="92" t="s">
        <v>3862</v>
      </c>
      <c r="C1070" s="93" t="s">
        <v>3860</v>
      </c>
      <c r="D1070" s="93" t="s">
        <v>3861</v>
      </c>
      <c r="E1070" s="94">
        <v>46203</v>
      </c>
      <c r="F1070" s="93"/>
      <c r="G1070" s="93"/>
      <c r="H1070" s="93"/>
    </row>
    <row r="1071" spans="1:8" s="29" customFormat="1" ht="13.8" hidden="1" x14ac:dyDescent="0.25">
      <c r="A1071" s="87" t="s">
        <v>4791</v>
      </c>
      <c r="B1071" s="87" t="s">
        <v>4792</v>
      </c>
      <c r="C1071" s="95" t="s">
        <v>4793</v>
      </c>
      <c r="D1071" s="96" t="s">
        <v>409</v>
      </c>
      <c r="E1071" s="65">
        <v>45869</v>
      </c>
      <c r="F1071" s="96"/>
      <c r="G1071" s="96"/>
      <c r="H1071" s="96"/>
    </row>
    <row r="1072" spans="1:8" s="29" customFormat="1" ht="13.8" hidden="1" x14ac:dyDescent="0.25">
      <c r="A1072" s="87" t="s">
        <v>4794</v>
      </c>
      <c r="B1072" s="87" t="s">
        <v>4608</v>
      </c>
      <c r="C1072" s="95" t="s">
        <v>4795</v>
      </c>
      <c r="D1072" s="96" t="s">
        <v>409</v>
      </c>
      <c r="E1072" s="65">
        <v>45138</v>
      </c>
      <c r="F1072" s="96"/>
      <c r="G1072" s="96"/>
      <c r="H1072" s="96"/>
    </row>
    <row r="1073" spans="1:8" s="29" customFormat="1" ht="13.8" hidden="1" x14ac:dyDescent="0.25">
      <c r="A1073" s="41" t="s">
        <v>6307</v>
      </c>
      <c r="B1073" s="41" t="s">
        <v>6302</v>
      </c>
      <c r="C1073" s="88" t="s">
        <v>6303</v>
      </c>
      <c r="D1073" s="36" t="s">
        <v>1250</v>
      </c>
      <c r="E1073" s="43">
        <v>45610</v>
      </c>
      <c r="F1073" s="32"/>
      <c r="G1073" s="32"/>
      <c r="H1073" s="32"/>
    </row>
    <row r="1074" spans="1:8" s="29" customFormat="1" ht="13.8" hidden="1" x14ac:dyDescent="0.25">
      <c r="A1074" s="87" t="s">
        <v>4796</v>
      </c>
      <c r="B1074" s="87" t="s">
        <v>4618</v>
      </c>
      <c r="C1074" s="95" t="s">
        <v>4797</v>
      </c>
      <c r="D1074" s="96" t="s">
        <v>409</v>
      </c>
      <c r="E1074" s="65">
        <v>45291</v>
      </c>
      <c r="F1074" s="96"/>
      <c r="G1074" s="96"/>
      <c r="H1074" s="96"/>
    </row>
    <row r="1075" spans="1:8" s="29" customFormat="1" ht="13.8" x14ac:dyDescent="0.3">
      <c r="A1075" s="99" t="s">
        <v>1800</v>
      </c>
      <c r="B1075" s="92" t="s">
        <v>1793</v>
      </c>
      <c r="C1075" s="93" t="s">
        <v>1796</v>
      </c>
      <c r="D1075" s="93" t="s">
        <v>1802</v>
      </c>
      <c r="E1075" s="107">
        <v>44561</v>
      </c>
      <c r="F1075" s="93"/>
      <c r="G1075" s="93" t="s">
        <v>1384</v>
      </c>
      <c r="H1075" s="93" t="s">
        <v>1384</v>
      </c>
    </row>
    <row r="1076" spans="1:8" s="29" customFormat="1" ht="13.8" hidden="1" x14ac:dyDescent="0.3">
      <c r="A1076" s="73" t="s">
        <v>6194</v>
      </c>
      <c r="B1076" s="89" t="s">
        <v>6186</v>
      </c>
      <c r="C1076" s="36" t="s">
        <v>6187</v>
      </c>
      <c r="D1076" s="36" t="s">
        <v>1250</v>
      </c>
      <c r="E1076" s="42">
        <v>45245</v>
      </c>
      <c r="F1076" s="32"/>
      <c r="G1076" s="32"/>
      <c r="H1076" s="32"/>
    </row>
    <row r="1077" spans="1:8" s="29" customFormat="1" ht="13.8" hidden="1" x14ac:dyDescent="0.3">
      <c r="A1077" s="73" t="s">
        <v>6203</v>
      </c>
      <c r="B1077" s="89" t="s">
        <v>1454</v>
      </c>
      <c r="C1077" s="36" t="s">
        <v>6202</v>
      </c>
      <c r="D1077" s="36" t="s">
        <v>1250</v>
      </c>
      <c r="E1077" s="42">
        <v>45170</v>
      </c>
      <c r="F1077" s="32"/>
      <c r="G1077" s="32"/>
      <c r="H1077" s="32"/>
    </row>
    <row r="1078" spans="1:8" s="29" customFormat="1" ht="13.8" hidden="1" x14ac:dyDescent="0.3">
      <c r="A1078" s="73" t="s">
        <v>6203</v>
      </c>
      <c r="B1078" s="89" t="s">
        <v>1454</v>
      </c>
      <c r="C1078" s="36" t="s">
        <v>6208</v>
      </c>
      <c r="D1078" s="36" t="s">
        <v>1250</v>
      </c>
      <c r="E1078" s="42">
        <v>45170</v>
      </c>
      <c r="F1078" s="32"/>
      <c r="G1078" s="32"/>
      <c r="H1078" s="32"/>
    </row>
    <row r="1079" spans="1:8" s="29" customFormat="1" ht="13.8" hidden="1" x14ac:dyDescent="0.25">
      <c r="A1079" s="121" t="s">
        <v>1638</v>
      </c>
      <c r="B1079" s="122" t="s">
        <v>1641</v>
      </c>
      <c r="C1079" s="93">
        <v>1580</v>
      </c>
      <c r="D1079" s="93" t="s">
        <v>3861</v>
      </c>
      <c r="E1079" s="94">
        <v>45269</v>
      </c>
      <c r="F1079" s="93"/>
      <c r="G1079" s="93"/>
      <c r="H1079" s="93"/>
    </row>
    <row r="1080" spans="1:8" s="29" customFormat="1" ht="13.8" hidden="1" x14ac:dyDescent="0.25">
      <c r="A1080" s="44" t="s">
        <v>58</v>
      </c>
      <c r="B1080" s="44" t="s">
        <v>210</v>
      </c>
      <c r="C1080" s="45" t="s">
        <v>2258</v>
      </c>
      <c r="D1080" s="93" t="s">
        <v>5007</v>
      </c>
      <c r="E1080" s="70" t="s">
        <v>1379</v>
      </c>
      <c r="F1080" s="93"/>
      <c r="G1080" s="93"/>
      <c r="H1080" s="93"/>
    </row>
    <row r="1081" spans="1:8" s="29" customFormat="1" ht="13.8" hidden="1" x14ac:dyDescent="0.25">
      <c r="A1081" s="44" t="s">
        <v>7291</v>
      </c>
      <c r="B1081" s="44" t="s">
        <v>176</v>
      </c>
      <c r="C1081" s="225" t="s">
        <v>7292</v>
      </c>
      <c r="D1081" s="93" t="s">
        <v>409</v>
      </c>
      <c r="E1081" s="46">
        <v>45657</v>
      </c>
      <c r="F1081" s="45"/>
      <c r="G1081" s="45"/>
      <c r="H1081" s="93"/>
    </row>
    <row r="1082" spans="1:8" s="29" customFormat="1" ht="13.8" hidden="1" x14ac:dyDescent="0.25">
      <c r="A1082" s="44" t="s">
        <v>7312</v>
      </c>
      <c r="B1082" s="44" t="s">
        <v>7313</v>
      </c>
      <c r="C1082" s="225" t="s">
        <v>7314</v>
      </c>
      <c r="D1082" s="93" t="s">
        <v>409</v>
      </c>
      <c r="E1082" s="46">
        <v>45777</v>
      </c>
      <c r="F1082" s="45"/>
      <c r="G1082" s="45"/>
      <c r="H1082" s="93"/>
    </row>
    <row r="1083" spans="1:8" s="29" customFormat="1" ht="13.8" hidden="1" x14ac:dyDescent="0.25">
      <c r="A1083" s="87" t="s">
        <v>273</v>
      </c>
      <c r="B1083" s="87" t="s">
        <v>253</v>
      </c>
      <c r="C1083" s="95" t="s">
        <v>7238</v>
      </c>
      <c r="D1083" s="96" t="s">
        <v>409</v>
      </c>
      <c r="E1083" s="65">
        <v>45930</v>
      </c>
      <c r="F1083" s="96"/>
      <c r="G1083" s="96"/>
      <c r="H1083" s="96"/>
    </row>
    <row r="1084" spans="1:8" s="29" customFormat="1" ht="13.8" hidden="1" x14ac:dyDescent="0.3">
      <c r="A1084" s="99" t="s">
        <v>1769</v>
      </c>
      <c r="B1084" s="92" t="s">
        <v>1770</v>
      </c>
      <c r="C1084" s="93" t="s">
        <v>2842</v>
      </c>
      <c r="D1084" s="93" t="s">
        <v>1647</v>
      </c>
      <c r="E1084" s="107">
        <v>45107</v>
      </c>
      <c r="F1084" s="93"/>
      <c r="G1084" s="93"/>
      <c r="H1084" s="93" t="s">
        <v>1237</v>
      </c>
    </row>
    <row r="1085" spans="1:8" s="29" customFormat="1" ht="13.8" hidden="1" x14ac:dyDescent="0.25">
      <c r="A1085" s="98" t="s">
        <v>2977</v>
      </c>
      <c r="B1085" s="92" t="s">
        <v>2755</v>
      </c>
      <c r="C1085" s="93" t="s">
        <v>2924</v>
      </c>
      <c r="D1085" s="93" t="s">
        <v>2923</v>
      </c>
      <c r="E1085" s="94">
        <v>45169</v>
      </c>
      <c r="F1085" s="93"/>
      <c r="G1085" s="93"/>
      <c r="H1085" s="93"/>
    </row>
    <row r="1086" spans="1:8" s="29" customFormat="1" ht="13.8" hidden="1" x14ac:dyDescent="0.3">
      <c r="A1086" s="99" t="s">
        <v>3210</v>
      </c>
      <c r="B1086" s="92" t="s">
        <v>3195</v>
      </c>
      <c r="C1086" s="93" t="s">
        <v>3224</v>
      </c>
      <c r="D1086" s="93" t="s">
        <v>1647</v>
      </c>
      <c r="E1086" s="94">
        <v>45291</v>
      </c>
      <c r="F1086" s="93"/>
      <c r="G1086" s="93"/>
      <c r="H1086" s="93"/>
    </row>
    <row r="1087" spans="1:8" s="29" customFormat="1" ht="13.8" hidden="1" x14ac:dyDescent="0.25">
      <c r="A1087" s="100" t="s">
        <v>3533</v>
      </c>
      <c r="B1087" s="92" t="s">
        <v>3574</v>
      </c>
      <c r="C1087" s="93" t="s">
        <v>3575</v>
      </c>
      <c r="D1087" s="93" t="s">
        <v>1250</v>
      </c>
      <c r="E1087" s="94">
        <v>45401</v>
      </c>
      <c r="F1087" s="93"/>
      <c r="G1087" s="93"/>
      <c r="H1087" s="93"/>
    </row>
    <row r="1088" spans="1:8" s="29" customFormat="1" ht="13.8" hidden="1" x14ac:dyDescent="0.25">
      <c r="A1088" s="92" t="s">
        <v>3906</v>
      </c>
      <c r="B1088" s="92" t="s">
        <v>1433</v>
      </c>
      <c r="C1088" s="93" t="s">
        <v>3912</v>
      </c>
      <c r="D1088" s="93" t="s">
        <v>1250</v>
      </c>
      <c r="E1088" s="94">
        <v>45155</v>
      </c>
      <c r="F1088" s="93"/>
      <c r="G1088" s="93" t="s">
        <v>1237</v>
      </c>
      <c r="H1088" s="44" t="s">
        <v>1384</v>
      </c>
    </row>
    <row r="1089" spans="1:8" s="29" customFormat="1" ht="13.8" hidden="1" x14ac:dyDescent="0.3">
      <c r="A1089" s="99" t="s">
        <v>3211</v>
      </c>
      <c r="B1089" s="92" t="s">
        <v>3195</v>
      </c>
      <c r="C1089" s="93" t="s">
        <v>3224</v>
      </c>
      <c r="D1089" s="93" t="s">
        <v>1647</v>
      </c>
      <c r="E1089" s="94">
        <v>45291</v>
      </c>
      <c r="F1089" s="93"/>
      <c r="G1089" s="93"/>
      <c r="H1089" s="93"/>
    </row>
    <row r="1090" spans="1:8" s="29" customFormat="1" ht="13.8" hidden="1" x14ac:dyDescent="0.3">
      <c r="A1090" s="57" t="s">
        <v>4519</v>
      </c>
      <c r="B1090" s="57" t="s">
        <v>2254</v>
      </c>
      <c r="C1090" s="62">
        <v>21030</v>
      </c>
      <c r="D1090" s="93" t="s">
        <v>5007</v>
      </c>
      <c r="E1090" s="60">
        <v>45961</v>
      </c>
      <c r="F1090" s="93"/>
      <c r="G1090" s="93"/>
      <c r="H1090" s="93"/>
    </row>
    <row r="1091" spans="1:8" s="29" customFormat="1" ht="13.8" hidden="1" x14ac:dyDescent="0.3">
      <c r="A1091" s="57" t="s">
        <v>1295</v>
      </c>
      <c r="B1091" s="57" t="s">
        <v>2254</v>
      </c>
      <c r="C1091" s="62">
        <v>21030</v>
      </c>
      <c r="D1091" s="93" t="s">
        <v>5007</v>
      </c>
      <c r="E1091" s="60">
        <v>45961</v>
      </c>
      <c r="F1091" s="93"/>
      <c r="G1091" s="93"/>
      <c r="H1091" s="93"/>
    </row>
    <row r="1092" spans="1:8" s="29" customFormat="1" ht="13.8" hidden="1" x14ac:dyDescent="0.3">
      <c r="A1092" s="57" t="s">
        <v>1295</v>
      </c>
      <c r="B1092" s="92" t="s">
        <v>3862</v>
      </c>
      <c r="C1092" s="93" t="s">
        <v>3860</v>
      </c>
      <c r="D1092" s="93" t="s">
        <v>3861</v>
      </c>
      <c r="E1092" s="94">
        <v>46203</v>
      </c>
      <c r="F1092" s="93"/>
      <c r="G1092" s="93"/>
      <c r="H1092" s="93"/>
    </row>
    <row r="1093" spans="1:8" s="29" customFormat="1" ht="13.8" hidden="1" x14ac:dyDescent="0.25">
      <c r="A1093" s="99" t="s">
        <v>2863</v>
      </c>
      <c r="B1093" s="111" t="s">
        <v>1216</v>
      </c>
      <c r="C1093" s="45" t="s">
        <v>2854</v>
      </c>
      <c r="D1093" s="93" t="s">
        <v>2279</v>
      </c>
      <c r="E1093" s="46">
        <v>45227</v>
      </c>
      <c r="F1093" s="93"/>
      <c r="G1093" s="93"/>
      <c r="H1093" s="93"/>
    </row>
    <row r="1094" spans="1:8" s="29" customFormat="1" ht="13.8" hidden="1" x14ac:dyDescent="0.3">
      <c r="A1094" s="57" t="s">
        <v>1296</v>
      </c>
      <c r="B1094" s="57" t="s">
        <v>1339</v>
      </c>
      <c r="C1094" s="62">
        <v>21027</v>
      </c>
      <c r="D1094" s="93" t="s">
        <v>5007</v>
      </c>
      <c r="E1094" s="60">
        <v>45777</v>
      </c>
      <c r="F1094" s="93"/>
      <c r="G1094" s="93"/>
      <c r="H1094" s="93"/>
    </row>
    <row r="1095" spans="1:8" s="29" customFormat="1" ht="13.8" hidden="1" x14ac:dyDescent="0.25">
      <c r="A1095" s="101" t="s">
        <v>3346</v>
      </c>
      <c r="B1095" s="44" t="s">
        <v>3322</v>
      </c>
      <c r="C1095" s="45" t="s">
        <v>3323</v>
      </c>
      <c r="D1095" s="45" t="s">
        <v>1250</v>
      </c>
      <c r="E1095" s="46">
        <v>45382</v>
      </c>
      <c r="F1095" s="45"/>
      <c r="G1095" s="45" t="s">
        <v>1237</v>
      </c>
      <c r="H1095" s="45" t="s">
        <v>1237</v>
      </c>
    </row>
    <row r="1096" spans="1:8" s="29" customFormat="1" ht="13.8" hidden="1" x14ac:dyDescent="0.25">
      <c r="A1096" s="44" t="s">
        <v>3319</v>
      </c>
      <c r="B1096" s="44" t="s">
        <v>3308</v>
      </c>
      <c r="C1096" s="45" t="s">
        <v>3309</v>
      </c>
      <c r="D1096" s="45" t="s">
        <v>1250</v>
      </c>
      <c r="E1096" s="46">
        <v>45382</v>
      </c>
      <c r="F1096" s="45"/>
      <c r="G1096" s="45" t="s">
        <v>1237</v>
      </c>
      <c r="H1096" s="45" t="s">
        <v>1237</v>
      </c>
    </row>
    <row r="1097" spans="1:8" s="29" customFormat="1" ht="13.8" hidden="1" x14ac:dyDescent="0.25">
      <c r="A1097" s="91" t="s">
        <v>2909</v>
      </c>
      <c r="B1097" s="92" t="s">
        <v>1841</v>
      </c>
      <c r="C1097" s="93" t="s">
        <v>2752</v>
      </c>
      <c r="D1097" s="93" t="s">
        <v>2923</v>
      </c>
      <c r="E1097" s="94">
        <v>45169</v>
      </c>
      <c r="F1097" s="93"/>
      <c r="G1097" s="93"/>
      <c r="H1097" s="93"/>
    </row>
    <row r="1098" spans="1:8" s="29" customFormat="1" ht="13.8" x14ac:dyDescent="0.3">
      <c r="A1098" s="99" t="s">
        <v>1801</v>
      </c>
      <c r="B1098" s="92" t="s">
        <v>1793</v>
      </c>
      <c r="C1098" s="93" t="s">
        <v>1796</v>
      </c>
      <c r="D1098" s="93" t="s">
        <v>1802</v>
      </c>
      <c r="E1098" s="107">
        <v>44561</v>
      </c>
      <c r="F1098" s="93"/>
      <c r="G1098" s="93" t="s">
        <v>1384</v>
      </c>
      <c r="H1098" s="93" t="s">
        <v>1384</v>
      </c>
    </row>
    <row r="1099" spans="1:8" s="29" customFormat="1" ht="13.8" hidden="1" x14ac:dyDescent="0.25">
      <c r="A1099" s="114" t="s">
        <v>2138</v>
      </c>
      <c r="B1099" s="114" t="s">
        <v>2076</v>
      </c>
      <c r="C1099" s="106" t="s">
        <v>2077</v>
      </c>
      <c r="D1099" s="93" t="s">
        <v>1443</v>
      </c>
      <c r="E1099" s="115">
        <v>45838</v>
      </c>
      <c r="F1099" s="93"/>
      <c r="G1099" s="93"/>
      <c r="H1099" s="93"/>
    </row>
    <row r="1100" spans="1:8" s="29" customFormat="1" ht="13.8" hidden="1" x14ac:dyDescent="0.25">
      <c r="A1100" s="101" t="s">
        <v>3347</v>
      </c>
      <c r="B1100" s="44" t="s">
        <v>3322</v>
      </c>
      <c r="C1100" s="45" t="s">
        <v>3323</v>
      </c>
      <c r="D1100" s="45" t="s">
        <v>1250</v>
      </c>
      <c r="E1100" s="46">
        <v>45382</v>
      </c>
      <c r="F1100" s="45"/>
      <c r="G1100" s="45" t="s">
        <v>1237</v>
      </c>
      <c r="H1100" s="45" t="s">
        <v>1237</v>
      </c>
    </row>
    <row r="1101" spans="1:8" s="29" customFormat="1" ht="13.8" hidden="1" x14ac:dyDescent="0.25">
      <c r="A1101" s="44" t="s">
        <v>4158</v>
      </c>
      <c r="B1101" s="44" t="s">
        <v>1339</v>
      </c>
      <c r="C1101" s="45" t="s">
        <v>4159</v>
      </c>
      <c r="D1101" s="93" t="s">
        <v>1779</v>
      </c>
      <c r="E1101" s="46">
        <v>45955</v>
      </c>
      <c r="F1101" s="93"/>
      <c r="G1101" s="93"/>
      <c r="H1101" s="93"/>
    </row>
    <row r="1102" spans="1:8" s="29" customFormat="1" ht="13.8" hidden="1" x14ac:dyDescent="0.25">
      <c r="A1102" s="87" t="s">
        <v>4798</v>
      </c>
      <c r="B1102" s="87" t="s">
        <v>4605</v>
      </c>
      <c r="C1102" s="95" t="s">
        <v>4799</v>
      </c>
      <c r="D1102" s="96" t="s">
        <v>409</v>
      </c>
      <c r="E1102" s="65">
        <v>45412</v>
      </c>
      <c r="F1102" s="96"/>
      <c r="G1102" s="96"/>
      <c r="H1102" s="96"/>
    </row>
    <row r="1103" spans="1:8" s="29" customFormat="1" ht="13.8" hidden="1" x14ac:dyDescent="0.25">
      <c r="A1103" s="41" t="s">
        <v>6273</v>
      </c>
      <c r="B1103" s="89" t="s">
        <v>6254</v>
      </c>
      <c r="C1103" s="36" t="s">
        <v>6255</v>
      </c>
      <c r="D1103" s="36" t="s">
        <v>1250</v>
      </c>
      <c r="E1103" s="42">
        <v>45372</v>
      </c>
      <c r="F1103" s="32"/>
      <c r="G1103" s="32"/>
      <c r="H1103" s="32"/>
    </row>
    <row r="1104" spans="1:8" s="29" customFormat="1" ht="13.8" hidden="1" x14ac:dyDescent="0.25">
      <c r="A1104" s="41" t="s">
        <v>6273</v>
      </c>
      <c r="B1104" s="89" t="s">
        <v>6254</v>
      </c>
      <c r="C1104" s="36" t="s">
        <v>6325</v>
      </c>
      <c r="D1104" s="36" t="s">
        <v>1250</v>
      </c>
      <c r="E1104" s="42">
        <v>45169</v>
      </c>
      <c r="F1104" s="32"/>
      <c r="G1104" s="32"/>
      <c r="H1104" s="32"/>
    </row>
    <row r="1105" spans="1:8" s="29" customFormat="1" ht="13.8" hidden="1" x14ac:dyDescent="0.25">
      <c r="A1105" s="99" t="s">
        <v>2799</v>
      </c>
      <c r="B1105" s="111" t="s">
        <v>1216</v>
      </c>
      <c r="C1105" s="45" t="s">
        <v>2854</v>
      </c>
      <c r="D1105" s="93" t="s">
        <v>2279</v>
      </c>
      <c r="E1105" s="46">
        <v>45227</v>
      </c>
      <c r="F1105" s="93"/>
      <c r="G1105" s="93"/>
      <c r="H1105" s="93"/>
    </row>
    <row r="1106" spans="1:8" s="29" customFormat="1" ht="13.8" hidden="1" x14ac:dyDescent="0.3">
      <c r="A1106" s="57" t="s">
        <v>1297</v>
      </c>
      <c r="B1106" s="57" t="s">
        <v>1339</v>
      </c>
      <c r="C1106" s="62">
        <v>21027</v>
      </c>
      <c r="D1106" s="93" t="s">
        <v>5007</v>
      </c>
      <c r="E1106" s="60">
        <v>45777</v>
      </c>
      <c r="F1106" s="93"/>
      <c r="G1106" s="93"/>
      <c r="H1106" s="93"/>
    </row>
    <row r="1107" spans="1:8" s="29" customFormat="1" ht="13.8" hidden="1" x14ac:dyDescent="0.25">
      <c r="A1107" s="87" t="s">
        <v>274</v>
      </c>
      <c r="B1107" s="87" t="s">
        <v>180</v>
      </c>
      <c r="C1107" s="95" t="s">
        <v>376</v>
      </c>
      <c r="D1107" s="96" t="s">
        <v>409</v>
      </c>
      <c r="E1107" s="65">
        <v>45382</v>
      </c>
      <c r="F1107" s="96"/>
      <c r="G1107" s="96"/>
      <c r="H1107" s="96"/>
    </row>
    <row r="1108" spans="1:8" s="29" customFormat="1" ht="13.8" hidden="1" x14ac:dyDescent="0.3">
      <c r="A1108" s="58" t="s">
        <v>1298</v>
      </c>
      <c r="B1108" s="58" t="s">
        <v>4104</v>
      </c>
      <c r="C1108" s="59">
        <v>20022</v>
      </c>
      <c r="D1108" s="93" t="s">
        <v>5007</v>
      </c>
      <c r="E1108" s="60">
        <v>45535</v>
      </c>
      <c r="F1108" s="93"/>
      <c r="G1108" s="93"/>
      <c r="H1108" s="93"/>
    </row>
    <row r="1109" spans="1:8" s="29" customFormat="1" ht="13.8" hidden="1" x14ac:dyDescent="0.3">
      <c r="A1109" s="99" t="s">
        <v>6686</v>
      </c>
      <c r="B1109" s="99" t="s">
        <v>6685</v>
      </c>
      <c r="C1109" s="93" t="s">
        <v>6693</v>
      </c>
      <c r="D1109" s="32" t="s">
        <v>1250</v>
      </c>
      <c r="E1109" s="33">
        <v>45343</v>
      </c>
      <c r="F1109" s="32"/>
      <c r="G1109" s="32"/>
      <c r="H1109" s="32" t="s">
        <v>1857</v>
      </c>
    </row>
    <row r="1110" spans="1:8" s="29" customFormat="1" ht="13.8" hidden="1" x14ac:dyDescent="0.3">
      <c r="A1110" s="57" t="s">
        <v>444</v>
      </c>
      <c r="B1110" s="92" t="s">
        <v>3862</v>
      </c>
      <c r="C1110" s="93" t="s">
        <v>3860</v>
      </c>
      <c r="D1110" s="93" t="s">
        <v>3861</v>
      </c>
      <c r="E1110" s="94">
        <v>46203</v>
      </c>
      <c r="F1110" s="93"/>
      <c r="G1110" s="93"/>
      <c r="H1110" s="93"/>
    </row>
    <row r="1111" spans="1:8" s="29" customFormat="1" ht="13.8" hidden="1" x14ac:dyDescent="0.25">
      <c r="A1111" s="87" t="s">
        <v>4800</v>
      </c>
      <c r="B1111" s="87" t="s">
        <v>4765</v>
      </c>
      <c r="C1111" s="95" t="s">
        <v>4801</v>
      </c>
      <c r="D1111" s="96" t="s">
        <v>409</v>
      </c>
      <c r="E1111" s="65">
        <v>45138</v>
      </c>
      <c r="F1111" s="96"/>
      <c r="G1111" s="96"/>
      <c r="H1111" s="96"/>
    </row>
    <row r="1112" spans="1:8" s="29" customFormat="1" ht="13.8" hidden="1" x14ac:dyDescent="0.3">
      <c r="A1112" s="57" t="s">
        <v>519</v>
      </c>
      <c r="B1112" s="57" t="s">
        <v>2254</v>
      </c>
      <c r="C1112" s="62">
        <v>21030</v>
      </c>
      <c r="D1112" s="93" t="s">
        <v>5007</v>
      </c>
      <c r="E1112" s="60">
        <v>45961</v>
      </c>
      <c r="F1112" s="93"/>
      <c r="G1112" s="93"/>
      <c r="H1112" s="93"/>
    </row>
    <row r="1113" spans="1:8" s="29" customFormat="1" ht="13.8" hidden="1" x14ac:dyDescent="0.3">
      <c r="A1113" s="57" t="s">
        <v>519</v>
      </c>
      <c r="B1113" s="92" t="s">
        <v>3862</v>
      </c>
      <c r="C1113" s="93" t="s">
        <v>3860</v>
      </c>
      <c r="D1113" s="93" t="s">
        <v>3861</v>
      </c>
      <c r="E1113" s="94">
        <v>46203</v>
      </c>
      <c r="F1113" s="93"/>
      <c r="G1113" s="93"/>
      <c r="H1113" s="93"/>
    </row>
    <row r="1114" spans="1:8" s="29" customFormat="1" ht="13.8" hidden="1" x14ac:dyDescent="0.3">
      <c r="A1114" s="57" t="s">
        <v>808</v>
      </c>
      <c r="B1114" s="57" t="s">
        <v>2254</v>
      </c>
      <c r="C1114" s="62">
        <v>21030</v>
      </c>
      <c r="D1114" s="93" t="s">
        <v>5007</v>
      </c>
      <c r="E1114" s="60">
        <v>45961</v>
      </c>
      <c r="F1114" s="93"/>
      <c r="G1114" s="93"/>
      <c r="H1114" s="93"/>
    </row>
    <row r="1115" spans="1:8" s="29" customFormat="1" ht="13.8" hidden="1" x14ac:dyDescent="0.3">
      <c r="A1115" s="57" t="s">
        <v>808</v>
      </c>
      <c r="B1115" s="92" t="s">
        <v>3862</v>
      </c>
      <c r="C1115" s="93" t="s">
        <v>3860</v>
      </c>
      <c r="D1115" s="93" t="s">
        <v>3861</v>
      </c>
      <c r="E1115" s="94">
        <v>46203</v>
      </c>
      <c r="F1115" s="93"/>
      <c r="G1115" s="93"/>
      <c r="H1115" s="93"/>
    </row>
    <row r="1116" spans="1:8" s="29" customFormat="1" ht="13.8" x14ac:dyDescent="0.3">
      <c r="A1116" s="99" t="s">
        <v>1745</v>
      </c>
      <c r="B1116" s="92" t="s">
        <v>1737</v>
      </c>
      <c r="C1116" s="93" t="s">
        <v>2821</v>
      </c>
      <c r="D1116" s="93" t="s">
        <v>1788</v>
      </c>
      <c r="E1116" s="107">
        <v>44651</v>
      </c>
      <c r="F1116" s="93"/>
      <c r="G1116" s="93"/>
      <c r="H1116" s="93" t="s">
        <v>1237</v>
      </c>
    </row>
    <row r="1117" spans="1:8" s="29" customFormat="1" ht="13.8" x14ac:dyDescent="0.3">
      <c r="A1117" s="111" t="s">
        <v>4253</v>
      </c>
      <c r="B1117" s="111" t="s">
        <v>2348</v>
      </c>
      <c r="C1117" s="142" t="s">
        <v>2349</v>
      </c>
      <c r="D1117" s="93" t="s">
        <v>2350</v>
      </c>
      <c r="E1117" s="153">
        <v>44620</v>
      </c>
      <c r="F1117" s="142"/>
      <c r="G1117" s="142"/>
      <c r="H1117" s="93" t="s">
        <v>1237</v>
      </c>
    </row>
    <row r="1118" spans="1:8" s="29" customFormat="1" ht="13.8" hidden="1" x14ac:dyDescent="0.25">
      <c r="A1118" s="110" t="s">
        <v>275</v>
      </c>
      <c r="B1118" s="87" t="s">
        <v>152</v>
      </c>
      <c r="C1118" s="95" t="s">
        <v>377</v>
      </c>
      <c r="D1118" s="96" t="s">
        <v>409</v>
      </c>
      <c r="E1118" s="65">
        <v>45230</v>
      </c>
      <c r="F1118" s="96"/>
      <c r="G1118" s="96"/>
      <c r="H1118" s="96"/>
    </row>
    <row r="1119" spans="1:8" s="29" customFormat="1" ht="13.8" hidden="1" x14ac:dyDescent="0.3">
      <c r="A1119" s="57" t="s">
        <v>809</v>
      </c>
      <c r="B1119" s="57" t="s">
        <v>1339</v>
      </c>
      <c r="C1119" s="62">
        <v>21027</v>
      </c>
      <c r="D1119" s="93" t="s">
        <v>5007</v>
      </c>
      <c r="E1119" s="60">
        <v>45777</v>
      </c>
      <c r="F1119" s="93"/>
      <c r="G1119" s="93"/>
      <c r="H1119" s="93"/>
    </row>
    <row r="1120" spans="1:8" s="29" customFormat="1" ht="13.8" hidden="1" x14ac:dyDescent="0.3">
      <c r="A1120" s="57" t="s">
        <v>3812</v>
      </c>
      <c r="B1120" s="92" t="s">
        <v>3862</v>
      </c>
      <c r="C1120" s="93" t="s">
        <v>3860</v>
      </c>
      <c r="D1120" s="93" t="s">
        <v>3861</v>
      </c>
      <c r="E1120" s="94">
        <v>46203</v>
      </c>
      <c r="F1120" s="93"/>
      <c r="G1120" s="93"/>
      <c r="H1120" s="93"/>
    </row>
    <row r="1121" spans="1:8" s="29" customFormat="1" ht="13.8" hidden="1" x14ac:dyDescent="0.25">
      <c r="A1121" s="41" t="s">
        <v>6274</v>
      </c>
      <c r="B1121" s="89" t="s">
        <v>6254</v>
      </c>
      <c r="C1121" s="36" t="s">
        <v>6255</v>
      </c>
      <c r="D1121" s="36" t="s">
        <v>1250</v>
      </c>
      <c r="E1121" s="42">
        <v>45372</v>
      </c>
      <c r="F1121" s="32"/>
      <c r="G1121" s="32"/>
      <c r="H1121" s="32"/>
    </row>
    <row r="1122" spans="1:8" s="29" customFormat="1" ht="13.8" hidden="1" x14ac:dyDescent="0.25">
      <c r="A1122" s="41" t="s">
        <v>6274</v>
      </c>
      <c r="B1122" s="89" t="s">
        <v>6254</v>
      </c>
      <c r="C1122" s="36" t="s">
        <v>6325</v>
      </c>
      <c r="D1122" s="36" t="s">
        <v>1250</v>
      </c>
      <c r="E1122" s="42">
        <v>45169</v>
      </c>
      <c r="F1122" s="32"/>
      <c r="G1122" s="32"/>
      <c r="H1122" s="32"/>
    </row>
    <row r="1123" spans="1:8" s="29" customFormat="1" ht="13.8" x14ac:dyDescent="0.3">
      <c r="A1123" s="99" t="s">
        <v>1879</v>
      </c>
      <c r="B1123" s="92" t="s">
        <v>1787</v>
      </c>
      <c r="C1123" s="93" t="s">
        <v>2701</v>
      </c>
      <c r="D1123" s="93" t="s">
        <v>1788</v>
      </c>
      <c r="E1123" s="107">
        <v>44651</v>
      </c>
      <c r="F1123" s="93"/>
      <c r="G1123" s="93" t="s">
        <v>1237</v>
      </c>
      <c r="H1123" s="93" t="s">
        <v>1237</v>
      </c>
    </row>
    <row r="1124" spans="1:8" s="29" customFormat="1" ht="13.8" hidden="1" x14ac:dyDescent="0.3">
      <c r="A1124" s="57" t="s">
        <v>3813</v>
      </c>
      <c r="B1124" s="92" t="s">
        <v>3862</v>
      </c>
      <c r="C1124" s="93" t="s">
        <v>3860</v>
      </c>
      <c r="D1124" s="93" t="s">
        <v>3861</v>
      </c>
      <c r="E1124" s="94">
        <v>46203</v>
      </c>
      <c r="F1124" s="93"/>
      <c r="G1124" s="93"/>
      <c r="H1124" s="93"/>
    </row>
    <row r="1125" spans="1:8" s="29" customFormat="1" ht="13.8" hidden="1" x14ac:dyDescent="0.25">
      <c r="A1125" s="44" t="s">
        <v>4081</v>
      </c>
      <c r="B1125" s="44" t="s">
        <v>4082</v>
      </c>
      <c r="C1125" s="45" t="s">
        <v>4048</v>
      </c>
      <c r="D1125" s="93" t="s">
        <v>1735</v>
      </c>
      <c r="E1125" s="64">
        <v>45900</v>
      </c>
      <c r="F1125" s="45"/>
      <c r="G1125" s="45"/>
      <c r="H1125" s="93"/>
    </row>
    <row r="1126" spans="1:8" s="29" customFormat="1" ht="13.8" hidden="1" x14ac:dyDescent="0.3">
      <c r="A1126" s="57" t="s">
        <v>1821</v>
      </c>
      <c r="B1126" s="92" t="s">
        <v>3862</v>
      </c>
      <c r="C1126" s="93" t="s">
        <v>3860</v>
      </c>
      <c r="D1126" s="93" t="s">
        <v>3861</v>
      </c>
      <c r="E1126" s="94">
        <v>46203</v>
      </c>
      <c r="F1126" s="93"/>
      <c r="G1126" s="93"/>
      <c r="H1126" s="93"/>
    </row>
    <row r="1127" spans="1:8" s="29" customFormat="1" ht="13.8" hidden="1" x14ac:dyDescent="0.25">
      <c r="A1127" s="98" t="s">
        <v>2978</v>
      </c>
      <c r="B1127" s="92" t="s">
        <v>2755</v>
      </c>
      <c r="C1127" s="93" t="s">
        <v>2924</v>
      </c>
      <c r="D1127" s="93" t="s">
        <v>2923</v>
      </c>
      <c r="E1127" s="94">
        <v>45169</v>
      </c>
      <c r="F1127" s="93"/>
      <c r="G1127" s="93"/>
      <c r="H1127" s="93"/>
    </row>
    <row r="1128" spans="1:8" s="29" customFormat="1" ht="13.8" hidden="1" x14ac:dyDescent="0.25">
      <c r="A1128" s="102" t="s">
        <v>2978</v>
      </c>
      <c r="B1128" s="92" t="s">
        <v>3506</v>
      </c>
      <c r="C1128" s="93" t="s">
        <v>3505</v>
      </c>
      <c r="D1128" s="93" t="s">
        <v>1250</v>
      </c>
      <c r="E1128" s="94">
        <v>45429</v>
      </c>
      <c r="F1128" s="93"/>
      <c r="G1128" s="93" t="s">
        <v>1237</v>
      </c>
      <c r="H1128" s="93" t="s">
        <v>1237</v>
      </c>
    </row>
    <row r="1129" spans="1:8" s="29" customFormat="1" ht="13.8" hidden="1" x14ac:dyDescent="0.3">
      <c r="A1129" s="57" t="s">
        <v>1117</v>
      </c>
      <c r="B1129" s="57" t="s">
        <v>1339</v>
      </c>
      <c r="C1129" s="62">
        <v>21027</v>
      </c>
      <c r="D1129" s="93" t="s">
        <v>5007</v>
      </c>
      <c r="E1129" s="60">
        <v>45777</v>
      </c>
      <c r="F1129" s="93"/>
      <c r="G1129" s="93"/>
      <c r="H1129" s="93"/>
    </row>
    <row r="1130" spans="1:8" s="29" customFormat="1" ht="13.8" hidden="1" x14ac:dyDescent="0.3">
      <c r="A1130" s="99" t="s">
        <v>6687</v>
      </c>
      <c r="B1130" s="99" t="s">
        <v>6685</v>
      </c>
      <c r="C1130" s="93" t="s">
        <v>6693</v>
      </c>
      <c r="D1130" s="32" t="s">
        <v>1250</v>
      </c>
      <c r="E1130" s="33">
        <v>45343</v>
      </c>
      <c r="F1130" s="32"/>
      <c r="G1130" s="32"/>
      <c r="H1130" s="32" t="s">
        <v>1857</v>
      </c>
    </row>
    <row r="1131" spans="1:8" s="29" customFormat="1" ht="13.8" hidden="1" x14ac:dyDescent="0.25">
      <c r="A1131" s="127" t="s">
        <v>3348</v>
      </c>
      <c r="B1131" s="44" t="s">
        <v>3322</v>
      </c>
      <c r="C1131" s="45" t="s">
        <v>3323</v>
      </c>
      <c r="D1131" s="45" t="s">
        <v>1250</v>
      </c>
      <c r="E1131" s="46">
        <v>45382</v>
      </c>
      <c r="F1131" s="45"/>
      <c r="G1131" s="45" t="s">
        <v>1237</v>
      </c>
      <c r="H1131" s="45" t="s">
        <v>1237</v>
      </c>
    </row>
    <row r="1132" spans="1:8" s="29" customFormat="1" ht="13.8" hidden="1" x14ac:dyDescent="0.25">
      <c r="A1132" s="102" t="s">
        <v>2235</v>
      </c>
      <c r="B1132" s="92" t="s">
        <v>3506</v>
      </c>
      <c r="C1132" s="93" t="s">
        <v>3505</v>
      </c>
      <c r="D1132" s="93" t="s">
        <v>1250</v>
      </c>
      <c r="E1132" s="94">
        <v>45429</v>
      </c>
      <c r="F1132" s="93"/>
      <c r="G1132" s="93" t="s">
        <v>1237</v>
      </c>
      <c r="H1132" s="93" t="s">
        <v>1237</v>
      </c>
    </row>
    <row r="1133" spans="1:8" s="29" customFormat="1" ht="13.8" hidden="1" x14ac:dyDescent="0.3">
      <c r="A1133" s="57" t="s">
        <v>2753</v>
      </c>
      <c r="B1133" s="92" t="s">
        <v>3862</v>
      </c>
      <c r="C1133" s="93" t="s">
        <v>3860</v>
      </c>
      <c r="D1133" s="93" t="s">
        <v>3861</v>
      </c>
      <c r="E1133" s="94">
        <v>46203</v>
      </c>
      <c r="F1133" s="93"/>
      <c r="G1133" s="93"/>
      <c r="H1133" s="93"/>
    </row>
    <row r="1134" spans="1:8" s="29" customFormat="1" ht="13.8" hidden="1" x14ac:dyDescent="0.3">
      <c r="A1134" s="57" t="s">
        <v>3814</v>
      </c>
      <c r="B1134" s="92" t="s">
        <v>3862</v>
      </c>
      <c r="C1134" s="93" t="s">
        <v>3860</v>
      </c>
      <c r="D1134" s="93" t="s">
        <v>3861</v>
      </c>
      <c r="E1134" s="94">
        <v>46203</v>
      </c>
      <c r="F1134" s="93"/>
      <c r="G1134" s="93"/>
      <c r="H1134" s="93"/>
    </row>
    <row r="1135" spans="1:8" s="29" customFormat="1" ht="13.8" hidden="1" x14ac:dyDescent="0.25">
      <c r="A1135" s="87" t="s">
        <v>4802</v>
      </c>
      <c r="B1135" s="87" t="s">
        <v>311</v>
      </c>
      <c r="C1135" s="95" t="s">
        <v>4803</v>
      </c>
      <c r="D1135" s="96" t="s">
        <v>409</v>
      </c>
      <c r="E1135" s="65">
        <v>45138</v>
      </c>
      <c r="F1135" s="96"/>
      <c r="G1135" s="96"/>
      <c r="H1135" s="96"/>
    </row>
    <row r="1136" spans="1:8" s="29" customFormat="1" ht="13.8" hidden="1" x14ac:dyDescent="0.3">
      <c r="A1136" s="99" t="s">
        <v>3212</v>
      </c>
      <c r="B1136" s="92" t="s">
        <v>3195</v>
      </c>
      <c r="C1136" s="93" t="s">
        <v>3224</v>
      </c>
      <c r="D1136" s="93" t="s">
        <v>1647</v>
      </c>
      <c r="E1136" s="94">
        <v>45291</v>
      </c>
      <c r="F1136" s="93"/>
      <c r="G1136" s="93"/>
      <c r="H1136" s="93"/>
    </row>
    <row r="1137" spans="1:8" s="29" customFormat="1" ht="13.8" hidden="1" x14ac:dyDescent="0.25">
      <c r="A1137" s="44" t="s">
        <v>4945</v>
      </c>
      <c r="B1137" s="44" t="s">
        <v>4978</v>
      </c>
      <c r="C1137" s="45" t="s">
        <v>5002</v>
      </c>
      <c r="D1137" s="93" t="s">
        <v>5007</v>
      </c>
      <c r="E1137" s="70" t="s">
        <v>1379</v>
      </c>
      <c r="F1137" s="93"/>
      <c r="G1137" s="93"/>
      <c r="H1137" s="93"/>
    </row>
    <row r="1138" spans="1:8" s="29" customFormat="1" ht="13.8" hidden="1" x14ac:dyDescent="0.3">
      <c r="A1138" s="57" t="s">
        <v>4945</v>
      </c>
      <c r="B1138" s="57" t="s">
        <v>4979</v>
      </c>
      <c r="C1138" s="62">
        <v>2217</v>
      </c>
      <c r="D1138" s="93" t="s">
        <v>5007</v>
      </c>
      <c r="E1138" s="60">
        <v>45291</v>
      </c>
      <c r="F1138" s="93"/>
      <c r="G1138" s="93"/>
      <c r="H1138" s="93"/>
    </row>
    <row r="1139" spans="1:8" s="29" customFormat="1" ht="13.8" hidden="1" x14ac:dyDescent="0.3">
      <c r="A1139" s="57" t="s">
        <v>2979</v>
      </c>
      <c r="B1139" s="92" t="s">
        <v>3862</v>
      </c>
      <c r="C1139" s="93" t="s">
        <v>3860</v>
      </c>
      <c r="D1139" s="93" t="s">
        <v>3861</v>
      </c>
      <c r="E1139" s="94">
        <v>46203</v>
      </c>
      <c r="F1139" s="93"/>
      <c r="G1139" s="93"/>
      <c r="H1139" s="93"/>
    </row>
    <row r="1140" spans="1:8" s="29" customFormat="1" ht="13.8" hidden="1" x14ac:dyDescent="0.25">
      <c r="A1140" s="98" t="s">
        <v>2979</v>
      </c>
      <c r="B1140" s="92" t="s">
        <v>2755</v>
      </c>
      <c r="C1140" s="93" t="s">
        <v>2924</v>
      </c>
      <c r="D1140" s="93" t="s">
        <v>2923</v>
      </c>
      <c r="E1140" s="94">
        <v>45169</v>
      </c>
      <c r="F1140" s="93"/>
      <c r="G1140" s="93"/>
      <c r="H1140" s="93"/>
    </row>
    <row r="1141" spans="1:8" s="29" customFormat="1" ht="13.8" hidden="1" x14ac:dyDescent="0.25">
      <c r="A1141" s="41" t="s">
        <v>2979</v>
      </c>
      <c r="B1141" s="41" t="s">
        <v>6288</v>
      </c>
      <c r="C1141" s="88" t="s">
        <v>6289</v>
      </c>
      <c r="D1141" s="36" t="s">
        <v>1250</v>
      </c>
      <c r="E1141" s="43">
        <v>45610</v>
      </c>
      <c r="F1141" s="32"/>
      <c r="G1141" s="32"/>
      <c r="H1141" s="32"/>
    </row>
    <row r="1142" spans="1:8" s="29" customFormat="1" ht="13.8" hidden="1" x14ac:dyDescent="0.25">
      <c r="A1142" s="100" t="s">
        <v>276</v>
      </c>
      <c r="B1142" s="87" t="s">
        <v>152</v>
      </c>
      <c r="C1142" s="95" t="s">
        <v>335</v>
      </c>
      <c r="D1142" s="96" t="s">
        <v>409</v>
      </c>
      <c r="E1142" s="65">
        <v>45230</v>
      </c>
      <c r="F1142" s="96"/>
      <c r="G1142" s="96"/>
      <c r="H1142" s="96"/>
    </row>
    <row r="1143" spans="1:8" s="29" customFormat="1" ht="13.8" hidden="1" x14ac:dyDescent="0.25">
      <c r="A1143" s="114" t="s">
        <v>2139</v>
      </c>
      <c r="B1143" s="114" t="s">
        <v>2078</v>
      </c>
      <c r="C1143" s="106" t="s">
        <v>2079</v>
      </c>
      <c r="D1143" s="93" t="s">
        <v>1443</v>
      </c>
      <c r="E1143" s="115">
        <v>45199</v>
      </c>
      <c r="F1143" s="93"/>
      <c r="G1143" s="93"/>
      <c r="H1143" s="93"/>
    </row>
    <row r="1144" spans="1:8" s="29" customFormat="1" ht="13.8" hidden="1" x14ac:dyDescent="0.3">
      <c r="A1144" s="73" t="s">
        <v>6183</v>
      </c>
      <c r="B1144" s="89" t="s">
        <v>6179</v>
      </c>
      <c r="C1144" s="36" t="s">
        <v>6180</v>
      </c>
      <c r="D1144" s="36" t="s">
        <v>1250</v>
      </c>
      <c r="E1144" s="42">
        <v>45245</v>
      </c>
      <c r="F1144" s="32"/>
      <c r="G1144" s="32"/>
      <c r="H1144" s="32"/>
    </row>
    <row r="1145" spans="1:8" s="29" customFormat="1" ht="13.8" hidden="1" x14ac:dyDescent="0.25">
      <c r="A1145" s="87" t="s">
        <v>277</v>
      </c>
      <c r="B1145" s="87" t="s">
        <v>210</v>
      </c>
      <c r="C1145" s="95" t="s">
        <v>5208</v>
      </c>
      <c r="D1145" s="96" t="s">
        <v>409</v>
      </c>
      <c r="E1145" s="65">
        <v>45260</v>
      </c>
      <c r="F1145" s="96"/>
      <c r="G1145" s="96"/>
      <c r="H1145" s="96"/>
    </row>
    <row r="1146" spans="1:8" s="29" customFormat="1" ht="13.8" hidden="1" x14ac:dyDescent="0.25">
      <c r="A1146" s="87" t="s">
        <v>278</v>
      </c>
      <c r="B1146" s="87" t="s">
        <v>205</v>
      </c>
      <c r="C1146" s="95" t="s">
        <v>7239</v>
      </c>
      <c r="D1146" s="96" t="s">
        <v>409</v>
      </c>
      <c r="E1146" s="65">
        <v>45991</v>
      </c>
      <c r="F1146" s="96"/>
      <c r="G1146" s="96"/>
      <c r="H1146" s="96"/>
    </row>
    <row r="1147" spans="1:8" s="29" customFormat="1" ht="13.8" x14ac:dyDescent="0.25">
      <c r="A1147" s="44" t="s">
        <v>3889</v>
      </c>
      <c r="B1147" s="44" t="s">
        <v>3891</v>
      </c>
      <c r="C1147" s="45" t="s">
        <v>3890</v>
      </c>
      <c r="D1147" s="45" t="s">
        <v>1788</v>
      </c>
      <c r="E1147" s="69">
        <v>44651</v>
      </c>
      <c r="F1147" s="93"/>
      <c r="G1147" s="93"/>
      <c r="H1147" s="93"/>
    </row>
    <row r="1148" spans="1:8" s="29" customFormat="1" ht="13.8" hidden="1" x14ac:dyDescent="0.3">
      <c r="A1148" s="57" t="s">
        <v>3450</v>
      </c>
      <c r="B1148" s="92" t="s">
        <v>3862</v>
      </c>
      <c r="C1148" s="93" t="s">
        <v>3860</v>
      </c>
      <c r="D1148" s="93" t="s">
        <v>3861</v>
      </c>
      <c r="E1148" s="94">
        <v>46203</v>
      </c>
      <c r="F1148" s="93"/>
      <c r="G1148" s="93"/>
      <c r="H1148" s="93"/>
    </row>
    <row r="1149" spans="1:8" s="29" customFormat="1" ht="13.8" hidden="1" x14ac:dyDescent="0.25">
      <c r="A1149" s="102" t="s">
        <v>3450</v>
      </c>
      <c r="B1149" s="92" t="s">
        <v>3506</v>
      </c>
      <c r="C1149" s="93" t="s">
        <v>3505</v>
      </c>
      <c r="D1149" s="93" t="s">
        <v>1250</v>
      </c>
      <c r="E1149" s="94">
        <v>45429</v>
      </c>
      <c r="F1149" s="93"/>
      <c r="G1149" s="93" t="s">
        <v>1237</v>
      </c>
      <c r="H1149" s="93" t="s">
        <v>1237</v>
      </c>
    </row>
    <row r="1150" spans="1:8" s="29" customFormat="1" ht="13.8" hidden="1" x14ac:dyDescent="0.25">
      <c r="A1150" s="87" t="s">
        <v>2653</v>
      </c>
      <c r="B1150" s="87" t="s">
        <v>279</v>
      </c>
      <c r="C1150" s="95" t="s">
        <v>2881</v>
      </c>
      <c r="D1150" s="96" t="s">
        <v>409</v>
      </c>
      <c r="E1150" s="65">
        <v>45138</v>
      </c>
      <c r="F1150" s="96"/>
      <c r="G1150" s="96"/>
      <c r="H1150" s="96"/>
    </row>
    <row r="1151" spans="1:8" s="29" customFormat="1" ht="13.8" hidden="1" x14ac:dyDescent="0.25">
      <c r="A1151" s="87" t="s">
        <v>4804</v>
      </c>
      <c r="B1151" s="87" t="s">
        <v>4805</v>
      </c>
      <c r="C1151" s="95" t="s">
        <v>4806</v>
      </c>
      <c r="D1151" s="96" t="s">
        <v>409</v>
      </c>
      <c r="E1151" s="65">
        <v>45657</v>
      </c>
      <c r="F1151" s="96"/>
      <c r="G1151" s="96"/>
      <c r="H1151" s="96"/>
    </row>
    <row r="1152" spans="1:8" s="29" customFormat="1" ht="13.8" hidden="1" x14ac:dyDescent="0.25">
      <c r="A1152" s="71" t="s">
        <v>815</v>
      </c>
      <c r="B1152" s="71" t="s">
        <v>979</v>
      </c>
      <c r="C1152" s="88" t="s">
        <v>6287</v>
      </c>
      <c r="D1152" s="88" t="s">
        <v>1250</v>
      </c>
      <c r="E1152" s="43">
        <v>45006</v>
      </c>
      <c r="F1152" s="32"/>
      <c r="G1152" s="32"/>
      <c r="H1152" s="32"/>
    </row>
    <row r="1153" spans="1:8" s="29" customFormat="1" ht="13.8" hidden="1" x14ac:dyDescent="0.25">
      <c r="A1153" s="87" t="s">
        <v>280</v>
      </c>
      <c r="B1153" s="87" t="s">
        <v>281</v>
      </c>
      <c r="C1153" s="95" t="s">
        <v>7240</v>
      </c>
      <c r="D1153" s="96" t="s">
        <v>409</v>
      </c>
      <c r="E1153" s="65">
        <v>45991</v>
      </c>
      <c r="F1153" s="96"/>
      <c r="G1153" s="96"/>
      <c r="H1153" s="96"/>
    </row>
    <row r="1154" spans="1:8" s="29" customFormat="1" ht="13.8" hidden="1" x14ac:dyDescent="0.25">
      <c r="A1154" s="87" t="s">
        <v>280</v>
      </c>
      <c r="B1154" s="87" t="s">
        <v>4618</v>
      </c>
      <c r="C1154" s="95" t="s">
        <v>4807</v>
      </c>
      <c r="D1154" s="96" t="s">
        <v>409</v>
      </c>
      <c r="E1154" s="65">
        <v>45291</v>
      </c>
      <c r="F1154" s="96"/>
      <c r="G1154" s="96"/>
      <c r="H1154" s="96"/>
    </row>
    <row r="1155" spans="1:8" s="29" customFormat="1" ht="13.8" hidden="1" x14ac:dyDescent="0.25">
      <c r="A1155" s="44" t="s">
        <v>1574</v>
      </c>
      <c r="B1155" s="44" t="s">
        <v>1618</v>
      </c>
      <c r="C1155" s="45" t="s">
        <v>2300</v>
      </c>
      <c r="D1155" s="45" t="s">
        <v>1633</v>
      </c>
      <c r="E1155" s="45" t="s">
        <v>2655</v>
      </c>
      <c r="F1155" s="93"/>
      <c r="G1155" s="93"/>
      <c r="H1155" s="93"/>
    </row>
    <row r="1156" spans="1:8" s="29" customFormat="1" ht="13.8" hidden="1" x14ac:dyDescent="0.25">
      <c r="A1156" s="44" t="s">
        <v>1299</v>
      </c>
      <c r="B1156" s="44" t="s">
        <v>1341</v>
      </c>
      <c r="C1156" s="45" t="s">
        <v>5003</v>
      </c>
      <c r="D1156" s="93" t="s">
        <v>5007</v>
      </c>
      <c r="E1156" s="70" t="s">
        <v>1379</v>
      </c>
      <c r="F1156" s="93"/>
      <c r="G1156" s="93"/>
      <c r="H1156" s="93"/>
    </row>
    <row r="1157" spans="1:8" s="29" customFormat="1" ht="13.8" hidden="1" x14ac:dyDescent="0.25">
      <c r="A1157" s="44" t="s">
        <v>1299</v>
      </c>
      <c r="B1157" s="44" t="s">
        <v>1364</v>
      </c>
      <c r="C1157" s="45" t="s">
        <v>5004</v>
      </c>
      <c r="D1157" s="93" t="s">
        <v>5007</v>
      </c>
      <c r="E1157" s="70" t="s">
        <v>1379</v>
      </c>
      <c r="F1157" s="93"/>
      <c r="G1157" s="93"/>
      <c r="H1157" s="93"/>
    </row>
    <row r="1158" spans="1:8" s="29" customFormat="1" ht="13.8" hidden="1" x14ac:dyDescent="0.3">
      <c r="A1158" s="99" t="s">
        <v>3213</v>
      </c>
      <c r="B1158" s="92" t="s">
        <v>3195</v>
      </c>
      <c r="C1158" s="93" t="s">
        <v>3224</v>
      </c>
      <c r="D1158" s="93" t="s">
        <v>1647</v>
      </c>
      <c r="E1158" s="94">
        <v>45291</v>
      </c>
      <c r="F1158" s="93"/>
      <c r="G1158" s="93"/>
      <c r="H1158" s="93"/>
    </row>
    <row r="1159" spans="1:8" s="29" customFormat="1" ht="13.8" hidden="1" x14ac:dyDescent="0.25">
      <c r="A1159" s="41" t="s">
        <v>6291</v>
      </c>
      <c r="B1159" s="41" t="s">
        <v>6288</v>
      </c>
      <c r="C1159" s="88" t="s">
        <v>6289</v>
      </c>
      <c r="D1159" s="36" t="s">
        <v>1250</v>
      </c>
      <c r="E1159" s="43">
        <v>45610</v>
      </c>
      <c r="F1159" s="32"/>
      <c r="G1159" s="32"/>
      <c r="H1159" s="32"/>
    </row>
    <row r="1160" spans="1:8" s="29" customFormat="1" ht="13.8" hidden="1" x14ac:dyDescent="0.25">
      <c r="A1160" s="44" t="s">
        <v>7276</v>
      </c>
      <c r="B1160" s="44" t="s">
        <v>7277</v>
      </c>
      <c r="C1160" s="45" t="s">
        <v>7278</v>
      </c>
      <c r="D1160" s="93" t="s">
        <v>409</v>
      </c>
      <c r="E1160" s="46">
        <v>45930</v>
      </c>
      <c r="F1160" s="45"/>
      <c r="G1160" s="45"/>
      <c r="H1160" s="93"/>
    </row>
    <row r="1161" spans="1:8" s="29" customFormat="1" ht="13.8" hidden="1" x14ac:dyDescent="0.25">
      <c r="A1161" s="87" t="s">
        <v>4808</v>
      </c>
      <c r="B1161" s="87" t="s">
        <v>4605</v>
      </c>
      <c r="C1161" s="95" t="s">
        <v>4809</v>
      </c>
      <c r="D1161" s="96" t="s">
        <v>409</v>
      </c>
      <c r="E1161" s="65">
        <v>45412</v>
      </c>
      <c r="F1161" s="96"/>
      <c r="G1161" s="96"/>
      <c r="H1161" s="96"/>
    </row>
    <row r="1162" spans="1:8" s="29" customFormat="1" ht="13.8" hidden="1" x14ac:dyDescent="0.25">
      <c r="A1162" s="102" t="s">
        <v>3454</v>
      </c>
      <c r="B1162" s="92" t="s">
        <v>3506</v>
      </c>
      <c r="C1162" s="93" t="s">
        <v>3505</v>
      </c>
      <c r="D1162" s="93" t="s">
        <v>1250</v>
      </c>
      <c r="E1162" s="94">
        <v>45429</v>
      </c>
      <c r="F1162" s="93"/>
      <c r="G1162" s="93" t="s">
        <v>1237</v>
      </c>
      <c r="H1162" s="93" t="s">
        <v>1237</v>
      </c>
    </row>
    <row r="1163" spans="1:8" s="29" customFormat="1" ht="13.8" hidden="1" x14ac:dyDescent="0.25">
      <c r="A1163" s="100" t="s">
        <v>3454</v>
      </c>
      <c r="B1163" s="92" t="s">
        <v>3574</v>
      </c>
      <c r="C1163" s="93" t="s">
        <v>3575</v>
      </c>
      <c r="D1163" s="93" t="s">
        <v>1250</v>
      </c>
      <c r="E1163" s="94">
        <v>45401</v>
      </c>
      <c r="F1163" s="93"/>
      <c r="G1163" s="93"/>
      <c r="H1163" s="93"/>
    </row>
    <row r="1164" spans="1:8" s="29" customFormat="1" ht="13.8" hidden="1" x14ac:dyDescent="0.25">
      <c r="A1164" s="41" t="s">
        <v>3454</v>
      </c>
      <c r="B1164" s="89" t="s">
        <v>6254</v>
      </c>
      <c r="C1164" s="36" t="s">
        <v>6255</v>
      </c>
      <c r="D1164" s="36" t="s">
        <v>1250</v>
      </c>
      <c r="E1164" s="42">
        <v>45372</v>
      </c>
      <c r="F1164" s="32"/>
      <c r="G1164" s="32"/>
      <c r="H1164" s="32"/>
    </row>
    <row r="1165" spans="1:8" s="29" customFormat="1" ht="13.8" hidden="1" x14ac:dyDescent="0.25">
      <c r="A1165" s="41" t="s">
        <v>3454</v>
      </c>
      <c r="B1165" s="89" t="s">
        <v>6254</v>
      </c>
      <c r="C1165" s="36" t="s">
        <v>6325</v>
      </c>
      <c r="D1165" s="36" t="s">
        <v>1250</v>
      </c>
      <c r="E1165" s="42">
        <v>45169</v>
      </c>
      <c r="F1165" s="32"/>
      <c r="G1165" s="32"/>
      <c r="H1165" s="32"/>
    </row>
    <row r="1166" spans="1:8" s="29" customFormat="1" ht="13.8" hidden="1" x14ac:dyDescent="0.25">
      <c r="A1166" s="98" t="s">
        <v>2397</v>
      </c>
      <c r="B1166" s="92" t="s">
        <v>2755</v>
      </c>
      <c r="C1166" s="93" t="s">
        <v>2924</v>
      </c>
      <c r="D1166" s="93" t="s">
        <v>2923</v>
      </c>
      <c r="E1166" s="94">
        <v>45169</v>
      </c>
      <c r="F1166" s="93"/>
      <c r="G1166" s="93"/>
      <c r="H1166" s="93"/>
    </row>
    <row r="1167" spans="1:8" s="29" customFormat="1" ht="13.8" hidden="1" x14ac:dyDescent="0.25">
      <c r="A1167" s="102" t="s">
        <v>3457</v>
      </c>
      <c r="B1167" s="92" t="s">
        <v>3506</v>
      </c>
      <c r="C1167" s="93" t="s">
        <v>3505</v>
      </c>
      <c r="D1167" s="93" t="s">
        <v>1250</v>
      </c>
      <c r="E1167" s="94">
        <v>45429</v>
      </c>
      <c r="F1167" s="93"/>
      <c r="G1167" s="93" t="s">
        <v>1237</v>
      </c>
      <c r="H1167" s="93" t="s">
        <v>1237</v>
      </c>
    </row>
    <row r="1168" spans="1:8" s="29" customFormat="1" ht="13.8" hidden="1" x14ac:dyDescent="0.3">
      <c r="A1168" s="57" t="s">
        <v>282</v>
      </c>
      <c r="B1168" s="57" t="s">
        <v>2254</v>
      </c>
      <c r="C1168" s="62">
        <v>21030</v>
      </c>
      <c r="D1168" s="93" t="s">
        <v>5007</v>
      </c>
      <c r="E1168" s="60">
        <v>45961</v>
      </c>
      <c r="F1168" s="93"/>
      <c r="G1168" s="93"/>
      <c r="H1168" s="93"/>
    </row>
    <row r="1169" spans="1:8" s="29" customFormat="1" ht="13.8" hidden="1" x14ac:dyDescent="0.25">
      <c r="A1169" s="44" t="s">
        <v>2370</v>
      </c>
      <c r="B1169" s="44" t="s">
        <v>4978</v>
      </c>
      <c r="C1169" s="45" t="s">
        <v>5002</v>
      </c>
      <c r="D1169" s="93" t="s">
        <v>5007</v>
      </c>
      <c r="E1169" s="70" t="s">
        <v>1379</v>
      </c>
      <c r="F1169" s="93"/>
      <c r="G1169" s="93"/>
      <c r="H1169" s="93"/>
    </row>
    <row r="1170" spans="1:8" s="29" customFormat="1" ht="13.8" hidden="1" x14ac:dyDescent="0.3">
      <c r="A1170" s="57" t="s">
        <v>2370</v>
      </c>
      <c r="B1170" s="57" t="s">
        <v>4979</v>
      </c>
      <c r="C1170" s="62">
        <v>2217</v>
      </c>
      <c r="D1170" s="93" t="s">
        <v>5007</v>
      </c>
      <c r="E1170" s="60">
        <v>45291</v>
      </c>
      <c r="F1170" s="93"/>
      <c r="G1170" s="93"/>
      <c r="H1170" s="93"/>
    </row>
    <row r="1171" spans="1:8" s="29" customFormat="1" ht="13.8" hidden="1" x14ac:dyDescent="0.25">
      <c r="A1171" s="100" t="s">
        <v>2370</v>
      </c>
      <c r="B1171" s="92" t="s">
        <v>3574</v>
      </c>
      <c r="C1171" s="93" t="s">
        <v>3575</v>
      </c>
      <c r="D1171" s="93" t="s">
        <v>1250</v>
      </c>
      <c r="E1171" s="94">
        <v>45401</v>
      </c>
      <c r="F1171" s="93"/>
      <c r="G1171" s="93"/>
      <c r="H1171" s="93"/>
    </row>
    <row r="1172" spans="1:8" s="29" customFormat="1" ht="13.8" hidden="1" x14ac:dyDescent="0.25">
      <c r="A1172" s="41" t="s">
        <v>2370</v>
      </c>
      <c r="B1172" s="89" t="s">
        <v>6254</v>
      </c>
      <c r="C1172" s="36" t="s">
        <v>6255</v>
      </c>
      <c r="D1172" s="36" t="s">
        <v>1250</v>
      </c>
      <c r="E1172" s="42">
        <v>45372</v>
      </c>
      <c r="F1172" s="32"/>
      <c r="G1172" s="32"/>
      <c r="H1172" s="32"/>
    </row>
    <row r="1173" spans="1:8" s="29" customFormat="1" ht="13.8" hidden="1" x14ac:dyDescent="0.25">
      <c r="A1173" s="41" t="s">
        <v>2370</v>
      </c>
      <c r="B1173" s="89" t="s">
        <v>6254</v>
      </c>
      <c r="C1173" s="36" t="s">
        <v>6325</v>
      </c>
      <c r="D1173" s="36" t="s">
        <v>1250</v>
      </c>
      <c r="E1173" s="42">
        <v>45169</v>
      </c>
      <c r="F1173" s="32"/>
      <c r="G1173" s="32"/>
      <c r="H1173" s="32"/>
    </row>
    <row r="1174" spans="1:8" s="29" customFormat="1" ht="13.8" hidden="1" x14ac:dyDescent="0.25">
      <c r="A1174" s="41" t="s">
        <v>6292</v>
      </c>
      <c r="B1174" s="41" t="s">
        <v>6288</v>
      </c>
      <c r="C1174" s="88" t="s">
        <v>6289</v>
      </c>
      <c r="D1174" s="36" t="s">
        <v>1250</v>
      </c>
      <c r="E1174" s="43">
        <v>45610</v>
      </c>
      <c r="F1174" s="32"/>
      <c r="G1174" s="32"/>
      <c r="H1174" s="32"/>
    </row>
    <row r="1175" spans="1:8" s="29" customFormat="1" ht="13.8" hidden="1" x14ac:dyDescent="0.25">
      <c r="A1175" s="114" t="s">
        <v>2083</v>
      </c>
      <c r="B1175" s="114" t="s">
        <v>2084</v>
      </c>
      <c r="C1175" s="106" t="s">
        <v>2082</v>
      </c>
      <c r="D1175" s="93" t="s">
        <v>1443</v>
      </c>
      <c r="E1175" s="115">
        <v>45838</v>
      </c>
      <c r="F1175" s="93"/>
      <c r="G1175" s="93"/>
      <c r="H1175" s="93"/>
    </row>
    <row r="1176" spans="1:8" s="29" customFormat="1" ht="13.8" hidden="1" x14ac:dyDescent="0.25">
      <c r="A1176" s="114" t="s">
        <v>2080</v>
      </c>
      <c r="B1176" s="114" t="s">
        <v>2081</v>
      </c>
      <c r="C1176" s="106" t="s">
        <v>3036</v>
      </c>
      <c r="D1176" s="93" t="s">
        <v>1443</v>
      </c>
      <c r="E1176" s="115">
        <v>45900</v>
      </c>
      <c r="F1176" s="93"/>
      <c r="G1176" s="93"/>
      <c r="H1176" s="93"/>
    </row>
    <row r="1177" spans="1:8" s="29" customFormat="1" ht="13.8" hidden="1" x14ac:dyDescent="0.25">
      <c r="A1177" s="41" t="s">
        <v>6275</v>
      </c>
      <c r="B1177" s="89" t="s">
        <v>6254</v>
      </c>
      <c r="C1177" s="36" t="s">
        <v>6255</v>
      </c>
      <c r="D1177" s="36" t="s">
        <v>1250</v>
      </c>
      <c r="E1177" s="42">
        <v>45372</v>
      </c>
      <c r="F1177" s="32"/>
      <c r="G1177" s="32"/>
      <c r="H1177" s="32"/>
    </row>
    <row r="1178" spans="1:8" s="29" customFormat="1" ht="13.8" hidden="1" x14ac:dyDescent="0.25">
      <c r="A1178" s="41" t="s">
        <v>6275</v>
      </c>
      <c r="B1178" s="89" t="s">
        <v>6254</v>
      </c>
      <c r="C1178" s="36" t="s">
        <v>6325</v>
      </c>
      <c r="D1178" s="36" t="s">
        <v>1250</v>
      </c>
      <c r="E1178" s="42">
        <v>45169</v>
      </c>
      <c r="F1178" s="32"/>
      <c r="G1178" s="32"/>
      <c r="H1178" s="32"/>
    </row>
    <row r="1179" spans="1:8" s="29" customFormat="1" ht="13.8" hidden="1" x14ac:dyDescent="0.3">
      <c r="A1179" s="99" t="s">
        <v>3214</v>
      </c>
      <c r="B1179" s="92" t="s">
        <v>3195</v>
      </c>
      <c r="C1179" s="93" t="s">
        <v>3224</v>
      </c>
      <c r="D1179" s="93" t="s">
        <v>1647</v>
      </c>
      <c r="E1179" s="94">
        <v>45291</v>
      </c>
      <c r="F1179" s="93"/>
      <c r="G1179" s="93"/>
      <c r="H1179" s="93"/>
    </row>
    <row r="1180" spans="1:8" s="29" customFormat="1" ht="13.8" hidden="1" x14ac:dyDescent="0.25">
      <c r="A1180" s="99" t="s">
        <v>2864</v>
      </c>
      <c r="B1180" s="111" t="s">
        <v>1216</v>
      </c>
      <c r="C1180" s="45" t="s">
        <v>2854</v>
      </c>
      <c r="D1180" s="93" t="s">
        <v>2279</v>
      </c>
      <c r="E1180" s="46">
        <v>45227</v>
      </c>
      <c r="F1180" s="93"/>
      <c r="G1180" s="93"/>
      <c r="H1180" s="93"/>
    </row>
    <row r="1181" spans="1:8" s="29" customFormat="1" ht="13.8" hidden="1" x14ac:dyDescent="0.3">
      <c r="A1181" s="57" t="s">
        <v>1403</v>
      </c>
      <c r="B1181" s="92" t="s">
        <v>3862</v>
      </c>
      <c r="C1181" s="93" t="s">
        <v>3860</v>
      </c>
      <c r="D1181" s="93" t="s">
        <v>3861</v>
      </c>
      <c r="E1181" s="94">
        <v>46203</v>
      </c>
      <c r="F1181" s="93"/>
      <c r="G1181" s="93"/>
      <c r="H1181" s="93"/>
    </row>
    <row r="1182" spans="1:8" s="29" customFormat="1" ht="13.8" hidden="1" x14ac:dyDescent="0.25">
      <c r="A1182" s="127" t="s">
        <v>1403</v>
      </c>
      <c r="B1182" s="44" t="s">
        <v>3322</v>
      </c>
      <c r="C1182" s="45" t="s">
        <v>3323</v>
      </c>
      <c r="D1182" s="45" t="s">
        <v>1250</v>
      </c>
      <c r="E1182" s="46">
        <v>45382</v>
      </c>
      <c r="F1182" s="45"/>
      <c r="G1182" s="45" t="s">
        <v>1237</v>
      </c>
      <c r="H1182" s="45" t="s">
        <v>1237</v>
      </c>
    </row>
    <row r="1183" spans="1:8" s="29" customFormat="1" ht="13.8" hidden="1" x14ac:dyDescent="0.3">
      <c r="A1183" s="57" t="s">
        <v>4946</v>
      </c>
      <c r="B1183" s="57" t="s">
        <v>1348</v>
      </c>
      <c r="C1183" s="62">
        <v>2211</v>
      </c>
      <c r="D1183" s="93" t="s">
        <v>5007</v>
      </c>
      <c r="E1183" s="60">
        <v>45230</v>
      </c>
      <c r="F1183" s="93"/>
      <c r="G1183" s="93"/>
      <c r="H1183" s="93"/>
    </row>
    <row r="1184" spans="1:8" s="29" customFormat="1" ht="13.8" hidden="1" x14ac:dyDescent="0.25">
      <c r="A1184" s="98" t="s">
        <v>2980</v>
      </c>
      <c r="B1184" s="92" t="s">
        <v>2755</v>
      </c>
      <c r="C1184" s="93" t="s">
        <v>2924</v>
      </c>
      <c r="D1184" s="93" t="s">
        <v>2923</v>
      </c>
      <c r="E1184" s="94">
        <v>45169</v>
      </c>
      <c r="F1184" s="93"/>
      <c r="G1184" s="93"/>
      <c r="H1184" s="93"/>
    </row>
    <row r="1185" spans="1:8" s="29" customFormat="1" ht="13.8" hidden="1" x14ac:dyDescent="0.25">
      <c r="A1185" s="71" t="s">
        <v>6300</v>
      </c>
      <c r="B1185" s="71" t="s">
        <v>6296</v>
      </c>
      <c r="C1185" s="88" t="s">
        <v>6297</v>
      </c>
      <c r="D1185" s="36" t="s">
        <v>1250</v>
      </c>
      <c r="E1185" s="42">
        <v>46075</v>
      </c>
      <c r="F1185" s="32"/>
      <c r="G1185" s="32"/>
      <c r="H1185" s="32"/>
    </row>
    <row r="1186" spans="1:8" s="29" customFormat="1" ht="13.8" hidden="1" x14ac:dyDescent="0.25">
      <c r="A1186" s="135" t="s">
        <v>6712</v>
      </c>
      <c r="B1186" s="135" t="s">
        <v>6709</v>
      </c>
      <c r="C1186" s="97" t="s">
        <v>6714</v>
      </c>
      <c r="D1186" s="32" t="s">
        <v>1250</v>
      </c>
      <c r="E1186" s="33">
        <v>46447</v>
      </c>
      <c r="F1186" s="32"/>
      <c r="G1186" s="32"/>
      <c r="H1186" s="32"/>
    </row>
    <row r="1187" spans="1:8" s="29" customFormat="1" ht="13.8" hidden="1" x14ac:dyDescent="0.25">
      <c r="A1187" s="140" t="s">
        <v>1643</v>
      </c>
      <c r="B1187" s="141" t="s">
        <v>1644</v>
      </c>
      <c r="C1187" s="93" t="s">
        <v>3863</v>
      </c>
      <c r="D1187" s="93" t="s">
        <v>3861</v>
      </c>
      <c r="E1187" s="94">
        <v>45051</v>
      </c>
      <c r="F1187" s="93"/>
      <c r="G1187" s="93"/>
      <c r="H1187" s="93"/>
    </row>
    <row r="1188" spans="1:8" s="29" customFormat="1" ht="13.8" hidden="1" x14ac:dyDescent="0.25">
      <c r="A1188" s="100" t="s">
        <v>3561</v>
      </c>
      <c r="B1188" s="92" t="s">
        <v>3574</v>
      </c>
      <c r="C1188" s="93" t="s">
        <v>3575</v>
      </c>
      <c r="D1188" s="93" t="s">
        <v>1250</v>
      </c>
      <c r="E1188" s="94">
        <v>45401</v>
      </c>
      <c r="F1188" s="93"/>
      <c r="G1188" s="93"/>
      <c r="H1188" s="93"/>
    </row>
    <row r="1189" spans="1:8" s="29" customFormat="1" ht="13.8" hidden="1" x14ac:dyDescent="0.3">
      <c r="A1189" s="99" t="s">
        <v>2587</v>
      </c>
      <c r="B1189" s="92" t="s">
        <v>1383</v>
      </c>
      <c r="C1189" s="93" t="s">
        <v>2612</v>
      </c>
      <c r="D1189" s="93" t="s">
        <v>1250</v>
      </c>
      <c r="E1189" s="94">
        <v>45134</v>
      </c>
      <c r="F1189" s="93" t="s">
        <v>1385</v>
      </c>
      <c r="G1189" s="93"/>
      <c r="H1189" s="93" t="s">
        <v>1384</v>
      </c>
    </row>
    <row r="1190" spans="1:8" s="29" customFormat="1" ht="13.8" hidden="1" x14ac:dyDescent="0.3">
      <c r="A1190" s="99" t="s">
        <v>1122</v>
      </c>
      <c r="B1190" s="92" t="s">
        <v>4067</v>
      </c>
      <c r="C1190" s="93" t="s">
        <v>4068</v>
      </c>
      <c r="D1190" s="93" t="s">
        <v>1250</v>
      </c>
      <c r="E1190" s="94">
        <v>45190</v>
      </c>
      <c r="F1190" s="93"/>
      <c r="G1190" s="93"/>
      <c r="H1190" s="93" t="s">
        <v>1237</v>
      </c>
    </row>
    <row r="1191" spans="1:8" s="29" customFormat="1" ht="13.8" hidden="1" x14ac:dyDescent="0.25">
      <c r="A1191" s="44" t="s">
        <v>1300</v>
      </c>
      <c r="B1191" s="44" t="s">
        <v>1368</v>
      </c>
      <c r="C1191" s="45" t="s">
        <v>1377</v>
      </c>
      <c r="D1191" s="93" t="s">
        <v>5007</v>
      </c>
      <c r="E1191" s="70" t="s">
        <v>1379</v>
      </c>
      <c r="F1191" s="93"/>
      <c r="G1191" s="93"/>
      <c r="H1191" s="93"/>
    </row>
    <row r="1192" spans="1:8" s="29" customFormat="1" ht="13.8" hidden="1" x14ac:dyDescent="0.25">
      <c r="A1192" s="87" t="s">
        <v>5982</v>
      </c>
      <c r="B1192" s="87" t="s">
        <v>174</v>
      </c>
      <c r="C1192" s="95" t="s">
        <v>378</v>
      </c>
      <c r="D1192" s="96" t="s">
        <v>409</v>
      </c>
      <c r="E1192" s="65">
        <v>45382</v>
      </c>
      <c r="F1192" s="96"/>
      <c r="G1192" s="96"/>
      <c r="H1192" s="96"/>
    </row>
    <row r="1193" spans="1:8" s="29" customFormat="1" ht="13.8" hidden="1" x14ac:dyDescent="0.25">
      <c r="A1193" s="44" t="s">
        <v>2243</v>
      </c>
      <c r="B1193" s="44" t="s">
        <v>210</v>
      </c>
      <c r="C1193" s="45" t="s">
        <v>2258</v>
      </c>
      <c r="D1193" s="93" t="s">
        <v>5007</v>
      </c>
      <c r="E1193" s="70" t="s">
        <v>1379</v>
      </c>
      <c r="F1193" s="93"/>
      <c r="G1193" s="93"/>
      <c r="H1193" s="93"/>
    </row>
    <row r="1194" spans="1:8" s="29" customFormat="1" ht="13.8" hidden="1" x14ac:dyDescent="0.25">
      <c r="A1194" s="87" t="s">
        <v>283</v>
      </c>
      <c r="B1194" s="87" t="s">
        <v>284</v>
      </c>
      <c r="C1194" s="95" t="s">
        <v>379</v>
      </c>
      <c r="D1194" s="96" t="s">
        <v>409</v>
      </c>
      <c r="E1194" s="65">
        <v>45169</v>
      </c>
      <c r="F1194" s="96"/>
      <c r="G1194" s="96"/>
      <c r="H1194" s="96"/>
    </row>
    <row r="1195" spans="1:8" s="29" customFormat="1" ht="13.8" hidden="1" x14ac:dyDescent="0.25">
      <c r="A1195" s="87" t="s">
        <v>283</v>
      </c>
      <c r="B1195" s="87" t="s">
        <v>4322</v>
      </c>
      <c r="C1195" s="95" t="s">
        <v>4810</v>
      </c>
      <c r="D1195" s="96" t="s">
        <v>409</v>
      </c>
      <c r="E1195" s="65">
        <v>45900</v>
      </c>
      <c r="F1195" s="96"/>
      <c r="G1195" s="96"/>
      <c r="H1195" s="96"/>
    </row>
    <row r="1196" spans="1:8" s="29" customFormat="1" ht="13.8" hidden="1" x14ac:dyDescent="0.25">
      <c r="A1196" s="99" t="s">
        <v>2867</v>
      </c>
      <c r="B1196" s="111" t="s">
        <v>1216</v>
      </c>
      <c r="C1196" s="45" t="s">
        <v>2854</v>
      </c>
      <c r="D1196" s="93" t="s">
        <v>2279</v>
      </c>
      <c r="E1196" s="46">
        <v>45227</v>
      </c>
      <c r="F1196" s="93"/>
      <c r="G1196" s="93"/>
      <c r="H1196" s="93"/>
    </row>
    <row r="1197" spans="1:8" s="29" customFormat="1" ht="13.8" hidden="1" x14ac:dyDescent="0.25">
      <c r="A1197" s="98" t="s">
        <v>2981</v>
      </c>
      <c r="B1197" s="92" t="s">
        <v>2755</v>
      </c>
      <c r="C1197" s="93" t="s">
        <v>2924</v>
      </c>
      <c r="D1197" s="93" t="s">
        <v>2923</v>
      </c>
      <c r="E1197" s="94">
        <v>45169</v>
      </c>
      <c r="F1197" s="93"/>
      <c r="G1197" s="93"/>
      <c r="H1197" s="93"/>
    </row>
    <row r="1198" spans="1:8" s="29" customFormat="1" ht="13.8" hidden="1" x14ac:dyDescent="0.25">
      <c r="A1198" s="102" t="s">
        <v>3461</v>
      </c>
      <c r="B1198" s="92" t="s">
        <v>3506</v>
      </c>
      <c r="C1198" s="93" t="s">
        <v>3505</v>
      </c>
      <c r="D1198" s="93" t="s">
        <v>1250</v>
      </c>
      <c r="E1198" s="94">
        <v>45429</v>
      </c>
      <c r="F1198" s="93"/>
      <c r="G1198" s="93" t="s">
        <v>1237</v>
      </c>
      <c r="H1198" s="93" t="s">
        <v>1237</v>
      </c>
    </row>
    <row r="1199" spans="1:8" s="29" customFormat="1" ht="13.8" hidden="1" x14ac:dyDescent="0.25">
      <c r="A1199" s="100" t="s">
        <v>285</v>
      </c>
      <c r="B1199" s="87" t="s">
        <v>152</v>
      </c>
      <c r="C1199" s="95" t="s">
        <v>380</v>
      </c>
      <c r="D1199" s="96" t="s">
        <v>409</v>
      </c>
      <c r="E1199" s="65">
        <v>45230</v>
      </c>
      <c r="F1199" s="96"/>
      <c r="G1199" s="96"/>
      <c r="H1199" s="96"/>
    </row>
    <row r="1200" spans="1:8" s="29" customFormat="1" ht="13.8" hidden="1" x14ac:dyDescent="0.3">
      <c r="A1200" s="57" t="s">
        <v>2876</v>
      </c>
      <c r="B1200" s="57" t="s">
        <v>2254</v>
      </c>
      <c r="C1200" s="62">
        <v>21030</v>
      </c>
      <c r="D1200" s="93" t="s">
        <v>5007</v>
      </c>
      <c r="E1200" s="60">
        <v>45961</v>
      </c>
      <c r="F1200" s="93"/>
      <c r="G1200" s="93"/>
      <c r="H1200" s="93"/>
    </row>
    <row r="1201" spans="1:8" s="29" customFormat="1" ht="13.8" hidden="1" x14ac:dyDescent="0.3">
      <c r="A1201" s="57" t="s">
        <v>3815</v>
      </c>
      <c r="B1201" s="92" t="s">
        <v>3862</v>
      </c>
      <c r="C1201" s="93" t="s">
        <v>3860</v>
      </c>
      <c r="D1201" s="93" t="s">
        <v>3861</v>
      </c>
      <c r="E1201" s="94">
        <v>46203</v>
      </c>
      <c r="F1201" s="93"/>
      <c r="G1201" s="93"/>
      <c r="H1201" s="93"/>
    </row>
    <row r="1202" spans="1:8" s="29" customFormat="1" ht="13.8" hidden="1" x14ac:dyDescent="0.25">
      <c r="A1202" s="120" t="s">
        <v>2140</v>
      </c>
      <c r="B1202" s="114" t="s">
        <v>2025</v>
      </c>
      <c r="C1202" s="106" t="s">
        <v>2085</v>
      </c>
      <c r="D1202" s="93" t="s">
        <v>1443</v>
      </c>
      <c r="E1202" s="115">
        <v>45291</v>
      </c>
      <c r="F1202" s="93"/>
      <c r="G1202" s="93"/>
      <c r="H1202" s="93"/>
    </row>
    <row r="1203" spans="1:8" s="29" customFormat="1" ht="13.8" hidden="1" x14ac:dyDescent="0.25">
      <c r="A1203" s="87" t="s">
        <v>286</v>
      </c>
      <c r="B1203" s="87" t="s">
        <v>190</v>
      </c>
      <c r="C1203" s="95" t="s">
        <v>381</v>
      </c>
      <c r="D1203" s="96" t="s">
        <v>409</v>
      </c>
      <c r="E1203" s="65">
        <v>45230</v>
      </c>
      <c r="F1203" s="96"/>
      <c r="G1203" s="96"/>
      <c r="H1203" s="96"/>
    </row>
    <row r="1204" spans="1:8" s="29" customFormat="1" ht="13.8" hidden="1" x14ac:dyDescent="0.25">
      <c r="A1204" s="114" t="s">
        <v>2141</v>
      </c>
      <c r="B1204" s="114" t="s">
        <v>2086</v>
      </c>
      <c r="C1204" s="106" t="s">
        <v>2087</v>
      </c>
      <c r="D1204" s="93" t="s">
        <v>1443</v>
      </c>
      <c r="E1204" s="115">
        <v>45169</v>
      </c>
      <c r="F1204" s="93"/>
      <c r="G1204" s="93"/>
      <c r="H1204" s="93"/>
    </row>
    <row r="1205" spans="1:8" s="29" customFormat="1" ht="13.8" hidden="1" x14ac:dyDescent="0.25">
      <c r="A1205" s="87" t="s">
        <v>4811</v>
      </c>
      <c r="B1205" s="87" t="s">
        <v>4765</v>
      </c>
      <c r="C1205" s="95" t="s">
        <v>4812</v>
      </c>
      <c r="D1205" s="96" t="s">
        <v>409</v>
      </c>
      <c r="E1205" s="65">
        <v>45138</v>
      </c>
      <c r="F1205" s="96"/>
      <c r="G1205" s="96"/>
      <c r="H1205" s="96"/>
    </row>
    <row r="1206" spans="1:8" s="29" customFormat="1" ht="13.8" hidden="1" x14ac:dyDescent="0.3">
      <c r="A1206" s="57" t="s">
        <v>613</v>
      </c>
      <c r="B1206" s="92" t="s">
        <v>3862</v>
      </c>
      <c r="C1206" s="93" t="s">
        <v>3860</v>
      </c>
      <c r="D1206" s="93" t="s">
        <v>3861</v>
      </c>
      <c r="E1206" s="94">
        <v>46203</v>
      </c>
      <c r="F1206" s="93"/>
      <c r="G1206" s="93"/>
      <c r="H1206" s="93"/>
    </row>
    <row r="1207" spans="1:8" s="29" customFormat="1" ht="13.8" hidden="1" x14ac:dyDescent="0.25">
      <c r="A1207" s="99" t="s">
        <v>2865</v>
      </c>
      <c r="B1207" s="111" t="s">
        <v>1216</v>
      </c>
      <c r="C1207" s="45" t="s">
        <v>2854</v>
      </c>
      <c r="D1207" s="93" t="s">
        <v>2279</v>
      </c>
      <c r="E1207" s="46">
        <v>45227</v>
      </c>
      <c r="F1207" s="93"/>
      <c r="G1207" s="93"/>
      <c r="H1207" s="93"/>
    </row>
    <row r="1208" spans="1:8" s="29" customFormat="1" ht="13.8" hidden="1" x14ac:dyDescent="0.3">
      <c r="A1208" s="57" t="s">
        <v>3816</v>
      </c>
      <c r="B1208" s="92" t="s">
        <v>3862</v>
      </c>
      <c r="C1208" s="93" t="s">
        <v>3860</v>
      </c>
      <c r="D1208" s="93" t="s">
        <v>3861</v>
      </c>
      <c r="E1208" s="94">
        <v>46203</v>
      </c>
      <c r="F1208" s="93"/>
      <c r="G1208" s="93"/>
      <c r="H1208" s="93"/>
    </row>
    <row r="1209" spans="1:8" s="29" customFormat="1" ht="13.8" hidden="1" x14ac:dyDescent="0.25">
      <c r="A1209" s="101" t="s">
        <v>3368</v>
      </c>
      <c r="B1209" s="44" t="s">
        <v>3322</v>
      </c>
      <c r="C1209" s="45" t="s">
        <v>3323</v>
      </c>
      <c r="D1209" s="45" t="s">
        <v>1250</v>
      </c>
      <c r="E1209" s="46">
        <v>45382</v>
      </c>
      <c r="F1209" s="45"/>
      <c r="G1209" s="45" t="s">
        <v>1237</v>
      </c>
      <c r="H1209" s="45" t="s">
        <v>1237</v>
      </c>
    </row>
    <row r="1210" spans="1:8" s="29" customFormat="1" ht="13.8" hidden="1" x14ac:dyDescent="0.25">
      <c r="A1210" s="127" t="s">
        <v>3369</v>
      </c>
      <c r="B1210" s="44" t="s">
        <v>3322</v>
      </c>
      <c r="C1210" s="45" t="s">
        <v>3323</v>
      </c>
      <c r="D1210" s="45" t="s">
        <v>1250</v>
      </c>
      <c r="E1210" s="46">
        <v>45382</v>
      </c>
      <c r="F1210" s="45"/>
      <c r="G1210" s="45" t="s">
        <v>1237</v>
      </c>
      <c r="H1210" s="45" t="s">
        <v>1237</v>
      </c>
    </row>
    <row r="1211" spans="1:8" s="29" customFormat="1" ht="13.8" hidden="1" x14ac:dyDescent="0.3">
      <c r="A1211" s="99" t="s">
        <v>1749</v>
      </c>
      <c r="B1211" s="92" t="s">
        <v>3195</v>
      </c>
      <c r="C1211" s="93" t="s">
        <v>3224</v>
      </c>
      <c r="D1211" s="93" t="s">
        <v>1647</v>
      </c>
      <c r="E1211" s="94">
        <v>45291</v>
      </c>
      <c r="F1211" s="93"/>
      <c r="G1211" s="93"/>
      <c r="H1211" s="93"/>
    </row>
    <row r="1212" spans="1:8" s="29" customFormat="1" ht="13.8" hidden="1" x14ac:dyDescent="0.25">
      <c r="A1212" s="87" t="s">
        <v>287</v>
      </c>
      <c r="B1212" s="87" t="s">
        <v>215</v>
      </c>
      <c r="C1212" s="95" t="s">
        <v>5209</v>
      </c>
      <c r="D1212" s="96" t="s">
        <v>409</v>
      </c>
      <c r="E1212" s="65">
        <v>45930</v>
      </c>
      <c r="F1212" s="96"/>
      <c r="G1212" s="96"/>
      <c r="H1212" s="96"/>
    </row>
    <row r="1213" spans="1:8" s="29" customFormat="1" ht="13.8" hidden="1" x14ac:dyDescent="0.3">
      <c r="A1213" s="57" t="s">
        <v>3817</v>
      </c>
      <c r="B1213" s="92" t="s">
        <v>3862</v>
      </c>
      <c r="C1213" s="93" t="s">
        <v>3860</v>
      </c>
      <c r="D1213" s="93" t="s">
        <v>3861</v>
      </c>
      <c r="E1213" s="94">
        <v>46203</v>
      </c>
      <c r="F1213" s="93"/>
      <c r="G1213" s="93"/>
      <c r="H1213" s="93"/>
    </row>
    <row r="1214" spans="1:8" s="29" customFormat="1" ht="13.8" hidden="1" x14ac:dyDescent="0.25">
      <c r="A1214" s="87" t="s">
        <v>288</v>
      </c>
      <c r="B1214" s="87" t="s">
        <v>246</v>
      </c>
      <c r="C1214" s="95" t="s">
        <v>382</v>
      </c>
      <c r="D1214" s="96" t="s">
        <v>409</v>
      </c>
      <c r="E1214" s="65">
        <v>45260</v>
      </c>
      <c r="F1214" s="96"/>
      <c r="G1214" s="96"/>
      <c r="H1214" s="96"/>
    </row>
    <row r="1215" spans="1:8" s="29" customFormat="1" ht="13.8" hidden="1" x14ac:dyDescent="0.3">
      <c r="A1215" s="57" t="s">
        <v>4947</v>
      </c>
      <c r="B1215" s="57" t="s">
        <v>2254</v>
      </c>
      <c r="C1215" s="62">
        <v>21030</v>
      </c>
      <c r="D1215" s="93" t="s">
        <v>5007</v>
      </c>
      <c r="E1215" s="60">
        <v>45961</v>
      </c>
      <c r="F1215" s="93"/>
      <c r="G1215" s="93"/>
      <c r="H1215" s="93"/>
    </row>
    <row r="1216" spans="1:8" s="29" customFormat="1" ht="13.8" hidden="1" x14ac:dyDescent="0.25">
      <c r="A1216" s="44" t="s">
        <v>4948</v>
      </c>
      <c r="B1216" s="44" t="s">
        <v>4207</v>
      </c>
      <c r="C1216" s="45" t="s">
        <v>5001</v>
      </c>
      <c r="D1216" s="93" t="s">
        <v>5007</v>
      </c>
      <c r="E1216" s="70" t="s">
        <v>1379</v>
      </c>
      <c r="F1216" s="93"/>
      <c r="G1216" s="93"/>
      <c r="H1216" s="93"/>
    </row>
    <row r="1217" spans="1:8" s="29" customFormat="1" ht="13.8" hidden="1" x14ac:dyDescent="0.25">
      <c r="A1217" s="91" t="s">
        <v>2910</v>
      </c>
      <c r="B1217" s="92" t="s">
        <v>1841</v>
      </c>
      <c r="C1217" s="93" t="s">
        <v>2752</v>
      </c>
      <c r="D1217" s="93" t="s">
        <v>2923</v>
      </c>
      <c r="E1217" s="94">
        <v>45169</v>
      </c>
      <c r="F1217" s="93"/>
      <c r="G1217" s="93"/>
      <c r="H1217" s="93"/>
    </row>
    <row r="1218" spans="1:8" s="29" customFormat="1" ht="13.8" hidden="1" x14ac:dyDescent="0.25">
      <c r="A1218" s="92" t="s">
        <v>2910</v>
      </c>
      <c r="B1218" s="92" t="s">
        <v>1433</v>
      </c>
      <c r="C1218" s="93" t="s">
        <v>3912</v>
      </c>
      <c r="D1218" s="93" t="s">
        <v>1250</v>
      </c>
      <c r="E1218" s="94">
        <v>45155</v>
      </c>
      <c r="F1218" s="93"/>
      <c r="G1218" s="93" t="s">
        <v>1237</v>
      </c>
      <c r="H1218" s="44" t="s">
        <v>1384</v>
      </c>
    </row>
    <row r="1219" spans="1:8" s="29" customFormat="1" ht="13.8" hidden="1" x14ac:dyDescent="0.3">
      <c r="A1219" s="131" t="s">
        <v>6052</v>
      </c>
      <c r="B1219" s="131" t="s">
        <v>2996</v>
      </c>
      <c r="C1219" s="96" t="s">
        <v>6053</v>
      </c>
      <c r="D1219" s="93" t="s">
        <v>4064</v>
      </c>
      <c r="E1219" s="112">
        <v>45142</v>
      </c>
      <c r="F1219" s="93"/>
      <c r="G1219" s="93"/>
      <c r="H1219" s="93"/>
    </row>
    <row r="1220" spans="1:8" s="29" customFormat="1" ht="13.8" hidden="1" x14ac:dyDescent="0.25">
      <c r="A1220" s="127" t="s">
        <v>3349</v>
      </c>
      <c r="B1220" s="44" t="s">
        <v>3322</v>
      </c>
      <c r="C1220" s="45" t="s">
        <v>3323</v>
      </c>
      <c r="D1220" s="45" t="s">
        <v>1250</v>
      </c>
      <c r="E1220" s="46">
        <v>45382</v>
      </c>
      <c r="F1220" s="45"/>
      <c r="G1220" s="45" t="s">
        <v>1237</v>
      </c>
      <c r="H1220" s="45" t="s">
        <v>1237</v>
      </c>
    </row>
    <row r="1221" spans="1:8" s="29" customFormat="1" ht="13.8" hidden="1" x14ac:dyDescent="0.25">
      <c r="A1221" s="87" t="s">
        <v>289</v>
      </c>
      <c r="B1221" s="87" t="s">
        <v>290</v>
      </c>
      <c r="C1221" s="95" t="s">
        <v>2336</v>
      </c>
      <c r="D1221" s="96" t="s">
        <v>409</v>
      </c>
      <c r="E1221" s="65">
        <v>45260</v>
      </c>
      <c r="F1221" s="96"/>
      <c r="G1221" s="96"/>
      <c r="H1221" s="96"/>
    </row>
    <row r="1222" spans="1:8" s="29" customFormat="1" ht="13.8" hidden="1" x14ac:dyDescent="0.25">
      <c r="A1222" s="44" t="s">
        <v>2206</v>
      </c>
      <c r="B1222" s="44" t="s">
        <v>2351</v>
      </c>
      <c r="C1222" s="45" t="s">
        <v>2352</v>
      </c>
      <c r="D1222" s="93" t="s">
        <v>1735</v>
      </c>
      <c r="E1222" s="46">
        <v>45535</v>
      </c>
      <c r="F1222" s="93"/>
      <c r="G1222" s="93"/>
      <c r="H1222" s="93"/>
    </row>
    <row r="1223" spans="1:8" s="29" customFormat="1" ht="13.8" hidden="1" x14ac:dyDescent="0.25">
      <c r="A1223" s="44" t="s">
        <v>4949</v>
      </c>
      <c r="B1223" s="44" t="s">
        <v>4974</v>
      </c>
      <c r="C1223" s="45" t="s">
        <v>4988</v>
      </c>
      <c r="D1223" s="93" t="s">
        <v>5007</v>
      </c>
      <c r="E1223" s="70" t="s">
        <v>1379</v>
      </c>
      <c r="F1223" s="93"/>
      <c r="G1223" s="93"/>
      <c r="H1223" s="93"/>
    </row>
    <row r="1224" spans="1:8" s="29" customFormat="1" ht="13.8" hidden="1" x14ac:dyDescent="0.3">
      <c r="A1224" s="103" t="s">
        <v>2818</v>
      </c>
      <c r="B1224" s="103" t="s">
        <v>2610</v>
      </c>
      <c r="C1224" s="104" t="s">
        <v>2611</v>
      </c>
      <c r="D1224" s="104" t="s">
        <v>1808</v>
      </c>
      <c r="E1224" s="105">
        <v>45279</v>
      </c>
      <c r="F1224" s="93"/>
      <c r="G1224" s="93"/>
      <c r="H1224" s="93"/>
    </row>
    <row r="1225" spans="1:8" s="29" customFormat="1" ht="13.8" hidden="1" x14ac:dyDescent="0.3">
      <c r="A1225" s="63" t="s">
        <v>445</v>
      </c>
      <c r="B1225" s="57" t="s">
        <v>2254</v>
      </c>
      <c r="C1225" s="62">
        <v>21030</v>
      </c>
      <c r="D1225" s="93" t="s">
        <v>5007</v>
      </c>
      <c r="E1225" s="60">
        <v>45961</v>
      </c>
      <c r="F1225" s="93"/>
      <c r="G1225" s="93"/>
      <c r="H1225" s="93"/>
    </row>
    <row r="1226" spans="1:8" s="29" customFormat="1" ht="13.8" hidden="1" x14ac:dyDescent="0.25">
      <c r="A1226" s="99" t="s">
        <v>445</v>
      </c>
      <c r="B1226" s="111" t="s">
        <v>1216</v>
      </c>
      <c r="C1226" s="45" t="s">
        <v>2854</v>
      </c>
      <c r="D1226" s="93" t="s">
        <v>2279</v>
      </c>
      <c r="E1226" s="46">
        <v>45227</v>
      </c>
      <c r="F1226" s="93"/>
      <c r="G1226" s="93"/>
      <c r="H1226" s="93"/>
    </row>
    <row r="1227" spans="1:8" s="29" customFormat="1" ht="13.8" hidden="1" x14ac:dyDescent="0.3">
      <c r="A1227" s="57" t="s">
        <v>445</v>
      </c>
      <c r="B1227" s="92" t="s">
        <v>3862</v>
      </c>
      <c r="C1227" s="93" t="s">
        <v>3860</v>
      </c>
      <c r="D1227" s="93" t="s">
        <v>3861</v>
      </c>
      <c r="E1227" s="94">
        <v>46203</v>
      </c>
      <c r="F1227" s="93"/>
      <c r="G1227" s="93"/>
      <c r="H1227" s="93"/>
    </row>
    <row r="1228" spans="1:8" s="29" customFormat="1" ht="13.8" hidden="1" x14ac:dyDescent="0.25">
      <c r="A1228" s="120" t="s">
        <v>2006</v>
      </c>
      <c r="B1228" s="114" t="s">
        <v>2007</v>
      </c>
      <c r="C1228" s="106" t="s">
        <v>2008</v>
      </c>
      <c r="D1228" s="93" t="s">
        <v>1443</v>
      </c>
      <c r="E1228" s="115">
        <v>45260</v>
      </c>
      <c r="F1228" s="93"/>
      <c r="G1228" s="93"/>
      <c r="H1228" s="93"/>
    </row>
    <row r="1229" spans="1:8" s="29" customFormat="1" ht="13.8" hidden="1" x14ac:dyDescent="0.25">
      <c r="A1229" s="114" t="s">
        <v>2006</v>
      </c>
      <c r="B1229" s="114" t="s">
        <v>2088</v>
      </c>
      <c r="C1229" s="106" t="s">
        <v>2008</v>
      </c>
      <c r="D1229" s="93" t="s">
        <v>1443</v>
      </c>
      <c r="E1229" s="115">
        <v>45260</v>
      </c>
      <c r="F1229" s="93"/>
      <c r="G1229" s="93"/>
      <c r="H1229" s="93"/>
    </row>
    <row r="1230" spans="1:8" s="29" customFormat="1" ht="13.8" hidden="1" x14ac:dyDescent="0.25">
      <c r="A1230" s="44" t="s">
        <v>1576</v>
      </c>
      <c r="B1230" s="44" t="s">
        <v>1632</v>
      </c>
      <c r="C1230" s="45" t="s">
        <v>2662</v>
      </c>
      <c r="D1230" s="45" t="s">
        <v>1633</v>
      </c>
      <c r="E1230" s="45" t="s">
        <v>2633</v>
      </c>
      <c r="F1230" s="93"/>
      <c r="G1230" s="93"/>
      <c r="H1230" s="93"/>
    </row>
    <row r="1231" spans="1:8" s="29" customFormat="1" ht="13.8" hidden="1" x14ac:dyDescent="0.25">
      <c r="A1231" s="41" t="s">
        <v>6312</v>
      </c>
      <c r="B1231" s="41" t="s">
        <v>6310</v>
      </c>
      <c r="C1231" s="88" t="s">
        <v>6311</v>
      </c>
      <c r="D1231" s="36" t="s">
        <v>1250</v>
      </c>
      <c r="E1231" s="43">
        <v>45610</v>
      </c>
      <c r="F1231" s="32"/>
      <c r="G1231" s="32"/>
      <c r="H1231" s="32"/>
    </row>
    <row r="1232" spans="1:8" s="29" customFormat="1" ht="13.8" hidden="1" x14ac:dyDescent="0.25">
      <c r="A1232" s="127" t="s">
        <v>3350</v>
      </c>
      <c r="B1232" s="44" t="s">
        <v>3322</v>
      </c>
      <c r="C1232" s="45" t="s">
        <v>3323</v>
      </c>
      <c r="D1232" s="45" t="s">
        <v>1250</v>
      </c>
      <c r="E1232" s="46">
        <v>45382</v>
      </c>
      <c r="F1232" s="45"/>
      <c r="G1232" s="45" t="s">
        <v>1237</v>
      </c>
      <c r="H1232" s="45" t="s">
        <v>1237</v>
      </c>
    </row>
    <row r="1233" spans="1:8" s="29" customFormat="1" ht="13.8" hidden="1" x14ac:dyDescent="0.3">
      <c r="A1233" s="171" t="s">
        <v>6172</v>
      </c>
      <c r="B1233" s="31" t="s">
        <v>6164</v>
      </c>
      <c r="C1233" s="32" t="s">
        <v>6165</v>
      </c>
      <c r="D1233" s="33" t="s">
        <v>1250</v>
      </c>
      <c r="E1233" s="33">
        <v>45246</v>
      </c>
      <c r="F1233" s="32"/>
      <c r="G1233" s="32"/>
      <c r="H1233" s="32"/>
    </row>
    <row r="1234" spans="1:8" s="29" customFormat="1" ht="13.8" hidden="1" x14ac:dyDescent="0.25">
      <c r="A1234" s="87" t="s">
        <v>94</v>
      </c>
      <c r="B1234" s="87" t="s">
        <v>203</v>
      </c>
      <c r="C1234" s="95" t="s">
        <v>383</v>
      </c>
      <c r="D1234" s="96" t="s">
        <v>409</v>
      </c>
      <c r="E1234" s="65">
        <v>45169</v>
      </c>
      <c r="F1234" s="96"/>
      <c r="G1234" s="96"/>
      <c r="H1234" s="96"/>
    </row>
    <row r="1235" spans="1:8" s="29" customFormat="1" ht="13.8" hidden="1" x14ac:dyDescent="0.25">
      <c r="A1235" s="102" t="s">
        <v>3462</v>
      </c>
      <c r="B1235" s="92" t="s">
        <v>3506</v>
      </c>
      <c r="C1235" s="93" t="s">
        <v>3505</v>
      </c>
      <c r="D1235" s="93" t="s">
        <v>1250</v>
      </c>
      <c r="E1235" s="94">
        <v>45429</v>
      </c>
      <c r="F1235" s="93"/>
      <c r="G1235" s="93" t="s">
        <v>1237</v>
      </c>
      <c r="H1235" s="93" t="s">
        <v>1237</v>
      </c>
    </row>
    <row r="1236" spans="1:8" s="29" customFormat="1" ht="13.8" hidden="1" x14ac:dyDescent="0.25">
      <c r="A1236" s="100" t="s">
        <v>3562</v>
      </c>
      <c r="B1236" s="92" t="s">
        <v>3574</v>
      </c>
      <c r="C1236" s="93" t="s">
        <v>3575</v>
      </c>
      <c r="D1236" s="93" t="s">
        <v>1250</v>
      </c>
      <c r="E1236" s="94">
        <v>45401</v>
      </c>
      <c r="F1236" s="93"/>
      <c r="G1236" s="93"/>
      <c r="H1236" s="93"/>
    </row>
    <row r="1237" spans="1:8" s="29" customFormat="1" ht="13.8" hidden="1" x14ac:dyDescent="0.3">
      <c r="A1237" s="57" t="s">
        <v>2244</v>
      </c>
      <c r="B1237" s="57" t="s">
        <v>2254</v>
      </c>
      <c r="C1237" s="62">
        <v>21030</v>
      </c>
      <c r="D1237" s="93" t="s">
        <v>5007</v>
      </c>
      <c r="E1237" s="60">
        <v>45961</v>
      </c>
      <c r="F1237" s="93"/>
      <c r="G1237" s="93"/>
      <c r="H1237" s="93"/>
    </row>
    <row r="1238" spans="1:8" s="29" customFormat="1" ht="13.8" hidden="1" x14ac:dyDescent="0.3">
      <c r="A1238" s="57" t="s">
        <v>2244</v>
      </c>
      <c r="B1238" s="92" t="s">
        <v>3862</v>
      </c>
      <c r="C1238" s="93" t="s">
        <v>3860</v>
      </c>
      <c r="D1238" s="93" t="s">
        <v>3861</v>
      </c>
      <c r="E1238" s="94">
        <v>46203</v>
      </c>
      <c r="F1238" s="93"/>
      <c r="G1238" s="93"/>
      <c r="H1238" s="93"/>
    </row>
    <row r="1239" spans="1:8" s="29" customFormat="1" ht="13.8" hidden="1" x14ac:dyDescent="0.3">
      <c r="A1239" s="57" t="s">
        <v>1404</v>
      </c>
      <c r="B1239" s="92" t="s">
        <v>3862</v>
      </c>
      <c r="C1239" s="93" t="s">
        <v>3860</v>
      </c>
      <c r="D1239" s="93" t="s">
        <v>3861</v>
      </c>
      <c r="E1239" s="94">
        <v>46203</v>
      </c>
      <c r="F1239" s="93"/>
      <c r="G1239" s="93"/>
      <c r="H1239" s="93"/>
    </row>
    <row r="1240" spans="1:8" s="29" customFormat="1" ht="13.8" hidden="1" x14ac:dyDescent="0.3">
      <c r="A1240" s="57" t="s">
        <v>3818</v>
      </c>
      <c r="B1240" s="92" t="s">
        <v>3862</v>
      </c>
      <c r="C1240" s="93" t="s">
        <v>3860</v>
      </c>
      <c r="D1240" s="93" t="s">
        <v>3861</v>
      </c>
      <c r="E1240" s="94">
        <v>46203</v>
      </c>
      <c r="F1240" s="93"/>
      <c r="G1240" s="93"/>
      <c r="H1240" s="93"/>
    </row>
    <row r="1241" spans="1:8" s="29" customFormat="1" ht="13.8" hidden="1" x14ac:dyDescent="0.25">
      <c r="A1241" s="101" t="s">
        <v>3351</v>
      </c>
      <c r="B1241" s="44" t="s">
        <v>3322</v>
      </c>
      <c r="C1241" s="45" t="s">
        <v>3323</v>
      </c>
      <c r="D1241" s="45" t="s">
        <v>1250</v>
      </c>
      <c r="E1241" s="46">
        <v>45382</v>
      </c>
      <c r="F1241" s="45"/>
      <c r="G1241" s="45" t="s">
        <v>1237</v>
      </c>
      <c r="H1241" s="45" t="s">
        <v>1237</v>
      </c>
    </row>
    <row r="1242" spans="1:8" s="29" customFormat="1" ht="13.8" hidden="1" x14ac:dyDescent="0.3">
      <c r="A1242" s="99" t="s">
        <v>1387</v>
      </c>
      <c r="B1242" s="92" t="s">
        <v>6150</v>
      </c>
      <c r="C1242" s="93" t="s">
        <v>6151</v>
      </c>
      <c r="D1242" s="93" t="s">
        <v>1250</v>
      </c>
      <c r="E1242" s="94">
        <v>46961</v>
      </c>
      <c r="F1242" s="32"/>
      <c r="G1242" s="32"/>
      <c r="H1242" s="32"/>
    </row>
    <row r="1243" spans="1:8" s="29" customFormat="1" ht="13.8" hidden="1" x14ac:dyDescent="0.25">
      <c r="A1243" s="127" t="s">
        <v>3352</v>
      </c>
      <c r="B1243" s="44" t="s">
        <v>3322</v>
      </c>
      <c r="C1243" s="45" t="s">
        <v>3323</v>
      </c>
      <c r="D1243" s="45" t="s">
        <v>1250</v>
      </c>
      <c r="E1243" s="46">
        <v>45382</v>
      </c>
      <c r="F1243" s="45"/>
      <c r="G1243" s="45" t="s">
        <v>1237</v>
      </c>
      <c r="H1243" s="45" t="s">
        <v>1237</v>
      </c>
    </row>
    <row r="1244" spans="1:8" s="29" customFormat="1" ht="13.8" hidden="1" x14ac:dyDescent="0.25">
      <c r="A1244" s="44" t="s">
        <v>2740</v>
      </c>
      <c r="B1244" s="44" t="s">
        <v>1395</v>
      </c>
      <c r="C1244" s="45" t="s">
        <v>3300</v>
      </c>
      <c r="D1244" s="45" t="s">
        <v>1788</v>
      </c>
      <c r="E1244" s="46">
        <v>45691</v>
      </c>
      <c r="F1244" s="93"/>
      <c r="G1244" s="93"/>
      <c r="H1244" s="93"/>
    </row>
    <row r="1245" spans="1:8" s="29" customFormat="1" ht="13.8" hidden="1" x14ac:dyDescent="0.3">
      <c r="A1245" s="57" t="s">
        <v>3819</v>
      </c>
      <c r="B1245" s="92" t="s">
        <v>3862</v>
      </c>
      <c r="C1245" s="93" t="s">
        <v>3860</v>
      </c>
      <c r="D1245" s="93" t="s">
        <v>3861</v>
      </c>
      <c r="E1245" s="94">
        <v>46203</v>
      </c>
      <c r="F1245" s="93"/>
      <c r="G1245" s="93"/>
      <c r="H1245" s="93"/>
    </row>
    <row r="1246" spans="1:8" s="29" customFormat="1" ht="13.8" hidden="1" x14ac:dyDescent="0.25">
      <c r="A1246" s="101" t="s">
        <v>3353</v>
      </c>
      <c r="B1246" s="44" t="s">
        <v>3322</v>
      </c>
      <c r="C1246" s="45" t="s">
        <v>3323</v>
      </c>
      <c r="D1246" s="45" t="s">
        <v>1250</v>
      </c>
      <c r="E1246" s="46">
        <v>45382</v>
      </c>
      <c r="F1246" s="45"/>
      <c r="G1246" s="45" t="s">
        <v>1237</v>
      </c>
      <c r="H1246" s="45" t="s">
        <v>1237</v>
      </c>
    </row>
    <row r="1247" spans="1:8" s="29" customFormat="1" ht="13.8" hidden="1" x14ac:dyDescent="0.25">
      <c r="A1247" s="41" t="s">
        <v>6308</v>
      </c>
      <c r="B1247" s="41" t="s">
        <v>6302</v>
      </c>
      <c r="C1247" s="88" t="s">
        <v>6303</v>
      </c>
      <c r="D1247" s="36" t="s">
        <v>1250</v>
      </c>
      <c r="E1247" s="43">
        <v>45610</v>
      </c>
      <c r="F1247" s="32"/>
      <c r="G1247" s="32"/>
      <c r="H1247" s="32"/>
    </row>
    <row r="1248" spans="1:8" s="29" customFormat="1" ht="13.8" hidden="1" x14ac:dyDescent="0.3">
      <c r="A1248" s="99" t="s">
        <v>3215</v>
      </c>
      <c r="B1248" s="92" t="s">
        <v>3195</v>
      </c>
      <c r="C1248" s="93" t="s">
        <v>3224</v>
      </c>
      <c r="D1248" s="93" t="s">
        <v>1647</v>
      </c>
      <c r="E1248" s="94">
        <v>45291</v>
      </c>
      <c r="F1248" s="93"/>
      <c r="G1248" s="93"/>
      <c r="H1248" s="93"/>
    </row>
    <row r="1249" spans="1:8" s="29" customFormat="1" ht="13.8" hidden="1" x14ac:dyDescent="0.3">
      <c r="A1249" s="57" t="s">
        <v>1405</v>
      </c>
      <c r="B1249" s="92" t="s">
        <v>3862</v>
      </c>
      <c r="C1249" s="93" t="s">
        <v>3860</v>
      </c>
      <c r="D1249" s="93" t="s">
        <v>3861</v>
      </c>
      <c r="E1249" s="94">
        <v>46203</v>
      </c>
      <c r="F1249" s="93"/>
      <c r="G1249" s="93"/>
      <c r="H1249" s="93"/>
    </row>
    <row r="1250" spans="1:8" s="29" customFormat="1" ht="13.8" x14ac:dyDescent="0.3">
      <c r="A1250" s="99" t="s">
        <v>87</v>
      </c>
      <c r="B1250" s="92" t="s">
        <v>1817</v>
      </c>
      <c r="C1250" s="93" t="s">
        <v>1818</v>
      </c>
      <c r="D1250" s="93" t="s">
        <v>1819</v>
      </c>
      <c r="E1250" s="107">
        <v>44660</v>
      </c>
      <c r="F1250" s="93"/>
      <c r="G1250" s="93" t="s">
        <v>1237</v>
      </c>
      <c r="H1250" s="93" t="s">
        <v>1237</v>
      </c>
    </row>
    <row r="1251" spans="1:8" s="29" customFormat="1" ht="13.8" hidden="1" x14ac:dyDescent="0.3">
      <c r="A1251" s="57" t="s">
        <v>130</v>
      </c>
      <c r="B1251" s="92" t="s">
        <v>3862</v>
      </c>
      <c r="C1251" s="93" t="s">
        <v>3860</v>
      </c>
      <c r="D1251" s="93" t="s">
        <v>3861</v>
      </c>
      <c r="E1251" s="94">
        <v>46203</v>
      </c>
      <c r="F1251" s="93"/>
      <c r="G1251" s="93"/>
      <c r="H1251" s="93"/>
    </row>
    <row r="1252" spans="1:8" s="29" customFormat="1" ht="13.8" hidden="1" x14ac:dyDescent="0.25">
      <c r="A1252" s="87" t="s">
        <v>292</v>
      </c>
      <c r="B1252" s="87" t="s">
        <v>4645</v>
      </c>
      <c r="C1252" s="95" t="s">
        <v>4155</v>
      </c>
      <c r="D1252" s="96" t="s">
        <v>409</v>
      </c>
      <c r="E1252" s="65">
        <v>45504</v>
      </c>
      <c r="F1252" s="96"/>
      <c r="G1252" s="96"/>
      <c r="H1252" s="96"/>
    </row>
    <row r="1253" spans="1:8" s="29" customFormat="1" ht="13.8" hidden="1" x14ac:dyDescent="0.25">
      <c r="A1253" s="87" t="s">
        <v>293</v>
      </c>
      <c r="B1253" s="87" t="s">
        <v>174</v>
      </c>
      <c r="C1253" s="95" t="s">
        <v>3370</v>
      </c>
      <c r="D1253" s="96" t="s">
        <v>409</v>
      </c>
      <c r="E1253" s="65">
        <v>45169</v>
      </c>
      <c r="F1253" s="96"/>
      <c r="G1253" s="96"/>
      <c r="H1253" s="96"/>
    </row>
    <row r="1254" spans="1:8" s="29" customFormat="1" ht="13.8" hidden="1" x14ac:dyDescent="0.3">
      <c r="A1254" s="57" t="s">
        <v>4193</v>
      </c>
      <c r="B1254" s="57" t="s">
        <v>1339</v>
      </c>
      <c r="C1254" s="62">
        <v>21027</v>
      </c>
      <c r="D1254" s="93" t="s">
        <v>5007</v>
      </c>
      <c r="E1254" s="60">
        <v>45777</v>
      </c>
      <c r="F1254" s="93"/>
      <c r="G1254" s="93"/>
      <c r="H1254" s="93"/>
    </row>
    <row r="1255" spans="1:8" s="29" customFormat="1" ht="13.8" hidden="1" x14ac:dyDescent="0.3">
      <c r="A1255" s="57" t="s">
        <v>3820</v>
      </c>
      <c r="B1255" s="92" t="s">
        <v>3862</v>
      </c>
      <c r="C1255" s="93" t="s">
        <v>3860</v>
      </c>
      <c r="D1255" s="93" t="s">
        <v>3861</v>
      </c>
      <c r="E1255" s="94">
        <v>46203</v>
      </c>
      <c r="F1255" s="93"/>
      <c r="G1255" s="93"/>
      <c r="H1255" s="93"/>
    </row>
    <row r="1256" spans="1:8" s="29" customFormat="1" ht="13.8" hidden="1" x14ac:dyDescent="0.25">
      <c r="A1256" s="102" t="s">
        <v>3463</v>
      </c>
      <c r="B1256" s="92" t="s">
        <v>3506</v>
      </c>
      <c r="C1256" s="93" t="s">
        <v>3505</v>
      </c>
      <c r="D1256" s="93" t="s">
        <v>1250</v>
      </c>
      <c r="E1256" s="94">
        <v>45429</v>
      </c>
      <c r="F1256" s="93"/>
      <c r="G1256" s="93" t="s">
        <v>1237</v>
      </c>
      <c r="H1256" s="93" t="s">
        <v>1237</v>
      </c>
    </row>
    <row r="1257" spans="1:8" s="29" customFormat="1" ht="13.8" hidden="1" x14ac:dyDescent="0.25">
      <c r="A1257" s="44" t="s">
        <v>2573</v>
      </c>
      <c r="B1257" s="44" t="s">
        <v>2574</v>
      </c>
      <c r="C1257" s="45" t="s">
        <v>2575</v>
      </c>
      <c r="D1257" s="45" t="s">
        <v>1901</v>
      </c>
      <c r="E1257" s="46">
        <v>45838</v>
      </c>
      <c r="F1257" s="93"/>
      <c r="G1257" s="93" t="s">
        <v>1237</v>
      </c>
      <c r="H1257" s="93" t="s">
        <v>1237</v>
      </c>
    </row>
    <row r="1258" spans="1:8" s="29" customFormat="1" ht="13.8" hidden="1" x14ac:dyDescent="0.3">
      <c r="A1258" s="99" t="s">
        <v>131</v>
      </c>
      <c r="B1258" s="92" t="s">
        <v>4067</v>
      </c>
      <c r="C1258" s="93" t="s">
        <v>4068</v>
      </c>
      <c r="D1258" s="93" t="s">
        <v>1250</v>
      </c>
      <c r="E1258" s="94">
        <v>45190</v>
      </c>
      <c r="F1258" s="93"/>
      <c r="G1258" s="93"/>
      <c r="H1258" s="93" t="s">
        <v>1237</v>
      </c>
    </row>
    <row r="1259" spans="1:8" s="29" customFormat="1" ht="13.8" x14ac:dyDescent="0.25">
      <c r="A1259" s="91" t="s">
        <v>2579</v>
      </c>
      <c r="B1259" s="68" t="s">
        <v>1202</v>
      </c>
      <c r="C1259" s="45" t="s">
        <v>2580</v>
      </c>
      <c r="D1259" s="45" t="s">
        <v>2279</v>
      </c>
      <c r="E1259" s="69">
        <v>44876</v>
      </c>
      <c r="F1259" s="93"/>
      <c r="G1259" s="93"/>
      <c r="H1259" s="93"/>
    </row>
    <row r="1260" spans="1:8" s="29" customFormat="1" ht="13.8" hidden="1" x14ac:dyDescent="0.3">
      <c r="A1260" s="57" t="s">
        <v>2579</v>
      </c>
      <c r="B1260" s="92" t="s">
        <v>3862</v>
      </c>
      <c r="C1260" s="93" t="s">
        <v>3860</v>
      </c>
      <c r="D1260" s="93" t="s">
        <v>3861</v>
      </c>
      <c r="E1260" s="94">
        <v>46203</v>
      </c>
      <c r="F1260" s="93"/>
      <c r="G1260" s="93"/>
      <c r="H1260" s="93"/>
    </row>
    <row r="1261" spans="1:8" s="29" customFormat="1" ht="13.8" hidden="1" x14ac:dyDescent="0.3">
      <c r="A1261" s="57" t="s">
        <v>4950</v>
      </c>
      <c r="B1261" s="58" t="s">
        <v>4104</v>
      </c>
      <c r="C1261" s="62" t="s">
        <v>4982</v>
      </c>
      <c r="D1261" s="93" t="s">
        <v>5007</v>
      </c>
      <c r="E1261" s="60">
        <v>45535</v>
      </c>
      <c r="F1261" s="93"/>
      <c r="G1261" s="93"/>
      <c r="H1261" s="93"/>
    </row>
    <row r="1262" spans="1:8" s="29" customFormat="1" ht="13.8" hidden="1" x14ac:dyDescent="0.25">
      <c r="A1262" s="120" t="s">
        <v>2142</v>
      </c>
      <c r="B1262" s="114" t="s">
        <v>2089</v>
      </c>
      <c r="C1262" s="106" t="s">
        <v>2090</v>
      </c>
      <c r="D1262" s="93" t="s">
        <v>1443</v>
      </c>
      <c r="E1262" s="115">
        <v>46783</v>
      </c>
      <c r="F1262" s="93"/>
      <c r="G1262" s="93"/>
      <c r="H1262" s="93"/>
    </row>
    <row r="1263" spans="1:8" s="29" customFormat="1" ht="13.8" hidden="1" x14ac:dyDescent="0.25">
      <c r="A1263" s="87" t="s">
        <v>294</v>
      </c>
      <c r="B1263" s="87" t="s">
        <v>295</v>
      </c>
      <c r="C1263" s="95" t="s">
        <v>384</v>
      </c>
      <c r="D1263" s="96" t="s">
        <v>409</v>
      </c>
      <c r="E1263" s="65">
        <v>45382</v>
      </c>
      <c r="F1263" s="96"/>
      <c r="G1263" s="96"/>
      <c r="H1263" s="96"/>
    </row>
    <row r="1264" spans="1:8" s="29" customFormat="1" ht="13.8" hidden="1" x14ac:dyDescent="0.3">
      <c r="A1264" s="57" t="s">
        <v>4254</v>
      </c>
      <c r="B1264" s="92" t="s">
        <v>2351</v>
      </c>
      <c r="C1264" s="93" t="s">
        <v>4255</v>
      </c>
      <c r="D1264" s="93" t="s">
        <v>1901</v>
      </c>
      <c r="E1264" s="94">
        <v>47069</v>
      </c>
      <c r="F1264" s="93"/>
      <c r="G1264" s="93"/>
      <c r="H1264" s="93"/>
    </row>
    <row r="1265" spans="1:8" s="29" customFormat="1" ht="13.8" hidden="1" x14ac:dyDescent="0.3">
      <c r="A1265" s="57" t="s">
        <v>3821</v>
      </c>
      <c r="B1265" s="92" t="s">
        <v>3862</v>
      </c>
      <c r="C1265" s="93" t="s">
        <v>3860</v>
      </c>
      <c r="D1265" s="93" t="s">
        <v>3861</v>
      </c>
      <c r="E1265" s="94">
        <v>46203</v>
      </c>
      <c r="F1265" s="93"/>
      <c r="G1265" s="93"/>
      <c r="H1265" s="93"/>
    </row>
    <row r="1266" spans="1:8" s="29" customFormat="1" ht="13.8" hidden="1" x14ac:dyDescent="0.3">
      <c r="A1266" s="57" t="s">
        <v>4951</v>
      </c>
      <c r="B1266" s="58" t="s">
        <v>4104</v>
      </c>
      <c r="C1266" s="62" t="s">
        <v>4982</v>
      </c>
      <c r="D1266" s="93" t="s">
        <v>5007</v>
      </c>
      <c r="E1266" s="60">
        <v>45535</v>
      </c>
      <c r="F1266" s="93"/>
      <c r="G1266" s="93"/>
      <c r="H1266" s="93"/>
    </row>
    <row r="1267" spans="1:8" s="29" customFormat="1" ht="13.8" hidden="1" x14ac:dyDescent="0.25">
      <c r="A1267" s="102" t="s">
        <v>1406</v>
      </c>
      <c r="B1267" s="92" t="s">
        <v>3506</v>
      </c>
      <c r="C1267" s="93" t="s">
        <v>3505</v>
      </c>
      <c r="D1267" s="93" t="s">
        <v>1250</v>
      </c>
      <c r="E1267" s="94">
        <v>45429</v>
      </c>
      <c r="F1267" s="93"/>
      <c r="G1267" s="93" t="s">
        <v>1237</v>
      </c>
      <c r="H1267" s="93" t="s">
        <v>1237</v>
      </c>
    </row>
    <row r="1268" spans="1:8" s="29" customFormat="1" ht="13.8" hidden="1" x14ac:dyDescent="0.3">
      <c r="A1268" s="73" t="s">
        <v>6233</v>
      </c>
      <c r="B1268" s="89" t="s">
        <v>1251</v>
      </c>
      <c r="C1268" s="36" t="s">
        <v>6208</v>
      </c>
      <c r="D1268" s="36" t="s">
        <v>1250</v>
      </c>
      <c r="E1268" s="42">
        <v>45132</v>
      </c>
      <c r="F1268" s="32"/>
      <c r="G1268" s="32"/>
      <c r="H1268" s="32"/>
    </row>
    <row r="1269" spans="1:8" s="29" customFormat="1" ht="13.8" hidden="1" x14ac:dyDescent="0.3">
      <c r="A1269" s="99" t="s">
        <v>1792</v>
      </c>
      <c r="B1269" s="92" t="s">
        <v>1843</v>
      </c>
      <c r="C1269" s="93" t="s">
        <v>1796</v>
      </c>
      <c r="D1269" s="93" t="s">
        <v>2227</v>
      </c>
      <c r="E1269" s="94">
        <v>45443</v>
      </c>
      <c r="F1269" s="93"/>
      <c r="G1269" s="93" t="s">
        <v>1384</v>
      </c>
      <c r="H1269" s="93" t="s">
        <v>1384</v>
      </c>
    </row>
    <row r="1270" spans="1:8" s="29" customFormat="1" ht="13.8" hidden="1" x14ac:dyDescent="0.25">
      <c r="A1270" s="44" t="s">
        <v>4046</v>
      </c>
      <c r="B1270" s="44" t="s">
        <v>4047</v>
      </c>
      <c r="C1270" s="45">
        <v>205256</v>
      </c>
      <c r="D1270" s="45" t="s">
        <v>1247</v>
      </c>
      <c r="E1270" s="94">
        <v>45107</v>
      </c>
      <c r="F1270" s="93"/>
      <c r="G1270" s="93"/>
      <c r="H1270" s="93" t="s">
        <v>1237</v>
      </c>
    </row>
    <row r="1271" spans="1:8" s="29" customFormat="1" ht="13.8" hidden="1" x14ac:dyDescent="0.3">
      <c r="A1271" s="99" t="s">
        <v>1805</v>
      </c>
      <c r="B1271" s="92" t="s">
        <v>1806</v>
      </c>
      <c r="C1271" s="96" t="s">
        <v>2233</v>
      </c>
      <c r="D1271" s="96" t="s">
        <v>1540</v>
      </c>
      <c r="E1271" s="112">
        <v>44985</v>
      </c>
      <c r="F1271" s="93"/>
      <c r="G1271" s="93"/>
      <c r="H1271" s="93"/>
    </row>
    <row r="1272" spans="1:8" s="29" customFormat="1" ht="13.8" hidden="1" x14ac:dyDescent="0.3">
      <c r="A1272" s="99" t="s">
        <v>4096</v>
      </c>
      <c r="B1272" s="92" t="s">
        <v>4097</v>
      </c>
      <c r="C1272" s="93" t="s">
        <v>4098</v>
      </c>
      <c r="D1272" s="93" t="s">
        <v>1814</v>
      </c>
      <c r="E1272" s="94">
        <v>45200</v>
      </c>
      <c r="F1272" s="93"/>
      <c r="G1272" s="93"/>
      <c r="H1272" s="93"/>
    </row>
    <row r="1273" spans="1:8" s="29" customFormat="1" ht="13.8" hidden="1" x14ac:dyDescent="0.25">
      <c r="A1273" s="44" t="s">
        <v>2886</v>
      </c>
      <c r="B1273" s="44" t="s">
        <v>1891</v>
      </c>
      <c r="C1273" s="45" t="s">
        <v>2887</v>
      </c>
      <c r="D1273" s="45" t="s">
        <v>2271</v>
      </c>
      <c r="E1273" s="46">
        <v>45557</v>
      </c>
      <c r="F1273" s="93"/>
      <c r="G1273" s="93"/>
      <c r="H1273" s="93"/>
    </row>
    <row r="1274" spans="1:8" s="29" customFormat="1" ht="13.8" hidden="1" x14ac:dyDescent="0.3">
      <c r="A1274" s="57" t="s">
        <v>3822</v>
      </c>
      <c r="B1274" s="92" t="s">
        <v>3862</v>
      </c>
      <c r="C1274" s="93" t="s">
        <v>3860</v>
      </c>
      <c r="D1274" s="93" t="s">
        <v>3861</v>
      </c>
      <c r="E1274" s="94">
        <v>46203</v>
      </c>
      <c r="F1274" s="93"/>
      <c r="G1274" s="93"/>
      <c r="H1274" s="93"/>
    </row>
    <row r="1275" spans="1:8" s="29" customFormat="1" ht="13.8" hidden="1" x14ac:dyDescent="0.25">
      <c r="A1275" s="117" t="s">
        <v>2143</v>
      </c>
      <c r="B1275" s="114" t="s">
        <v>2091</v>
      </c>
      <c r="C1275" s="106" t="s">
        <v>2092</v>
      </c>
      <c r="D1275" s="93" t="s">
        <v>1443</v>
      </c>
      <c r="E1275" s="115">
        <v>45107</v>
      </c>
      <c r="F1275" s="93"/>
      <c r="G1275" s="93"/>
      <c r="H1275" s="93"/>
    </row>
    <row r="1276" spans="1:8" s="29" customFormat="1" ht="13.8" hidden="1" x14ac:dyDescent="0.25">
      <c r="A1276" s="44" t="s">
        <v>4952</v>
      </c>
      <c r="B1276" s="44" t="s">
        <v>210</v>
      </c>
      <c r="C1276" s="45" t="s">
        <v>4998</v>
      </c>
      <c r="D1276" s="93" t="s">
        <v>5007</v>
      </c>
      <c r="E1276" s="70" t="s">
        <v>1379</v>
      </c>
      <c r="F1276" s="93"/>
      <c r="G1276" s="93"/>
      <c r="H1276" s="93"/>
    </row>
    <row r="1277" spans="1:8" s="29" customFormat="1" ht="13.8" hidden="1" x14ac:dyDescent="0.3">
      <c r="A1277" s="117" t="s">
        <v>2144</v>
      </c>
      <c r="B1277" s="117" t="s">
        <v>2074</v>
      </c>
      <c r="C1277" s="106" t="s">
        <v>2093</v>
      </c>
      <c r="D1277" s="93" t="s">
        <v>1443</v>
      </c>
      <c r="E1277" s="119">
        <v>46418</v>
      </c>
      <c r="F1277" s="93"/>
      <c r="G1277" s="93"/>
      <c r="H1277" s="93"/>
    </row>
    <row r="1278" spans="1:8" s="29" customFormat="1" ht="13.8" hidden="1" x14ac:dyDescent="0.3">
      <c r="A1278" s="117" t="s">
        <v>7287</v>
      </c>
      <c r="B1278" s="117" t="s">
        <v>5953</v>
      </c>
      <c r="C1278" s="226">
        <v>44984</v>
      </c>
      <c r="D1278" s="93" t="s">
        <v>409</v>
      </c>
      <c r="E1278" s="119">
        <v>45412</v>
      </c>
      <c r="F1278" s="93"/>
      <c r="G1278" s="93"/>
      <c r="H1278" s="93"/>
    </row>
    <row r="1279" spans="1:8" s="29" customFormat="1" ht="13.8" hidden="1" x14ac:dyDescent="0.25">
      <c r="A1279" s="87" t="s">
        <v>296</v>
      </c>
      <c r="B1279" s="87" t="s">
        <v>215</v>
      </c>
      <c r="C1279" s="95" t="s">
        <v>5210</v>
      </c>
      <c r="D1279" s="96" t="s">
        <v>409</v>
      </c>
      <c r="E1279" s="65">
        <v>45930</v>
      </c>
      <c r="F1279" s="96"/>
      <c r="G1279" s="96"/>
      <c r="H1279" s="96"/>
    </row>
    <row r="1280" spans="1:8" s="29" customFormat="1" ht="13.8" hidden="1" x14ac:dyDescent="0.25">
      <c r="A1280" s="87" t="s">
        <v>4813</v>
      </c>
      <c r="B1280" s="87" t="s">
        <v>4602</v>
      </c>
      <c r="C1280" s="95" t="s">
        <v>4814</v>
      </c>
      <c r="D1280" s="96" t="s">
        <v>409</v>
      </c>
      <c r="E1280" s="65">
        <v>45657</v>
      </c>
      <c r="F1280" s="96"/>
      <c r="G1280" s="96"/>
      <c r="H1280" s="96"/>
    </row>
    <row r="1281" spans="1:8" s="29" customFormat="1" ht="13.8" hidden="1" x14ac:dyDescent="0.3">
      <c r="A1281" s="57" t="s">
        <v>1924</v>
      </c>
      <c r="B1281" s="57" t="s">
        <v>2254</v>
      </c>
      <c r="C1281" s="62">
        <v>21030</v>
      </c>
      <c r="D1281" s="93" t="s">
        <v>5007</v>
      </c>
      <c r="E1281" s="60">
        <v>45961</v>
      </c>
      <c r="F1281" s="93"/>
      <c r="G1281" s="93"/>
      <c r="H1281" s="93"/>
    </row>
    <row r="1282" spans="1:8" s="29" customFormat="1" ht="13.8" hidden="1" x14ac:dyDescent="0.25">
      <c r="A1282" s="87" t="s">
        <v>4815</v>
      </c>
      <c r="B1282" s="87" t="s">
        <v>4587</v>
      </c>
      <c r="C1282" s="95" t="s">
        <v>4816</v>
      </c>
      <c r="D1282" s="96" t="s">
        <v>409</v>
      </c>
      <c r="E1282" s="65">
        <v>45291</v>
      </c>
      <c r="F1282" s="96"/>
      <c r="G1282" s="96"/>
      <c r="H1282" s="96"/>
    </row>
    <row r="1283" spans="1:8" s="29" customFormat="1" ht="13.8" x14ac:dyDescent="0.3">
      <c r="A1283" s="92" t="s">
        <v>2843</v>
      </c>
      <c r="B1283" s="92" t="s">
        <v>2845</v>
      </c>
      <c r="C1283" s="93" t="s">
        <v>2844</v>
      </c>
      <c r="D1283" s="93" t="s">
        <v>1816</v>
      </c>
      <c r="E1283" s="107">
        <v>44836</v>
      </c>
      <c r="F1283" s="93"/>
      <c r="G1283" s="93"/>
      <c r="H1283" s="93"/>
    </row>
    <row r="1284" spans="1:8" s="29" customFormat="1" ht="13.8" hidden="1" x14ac:dyDescent="0.25">
      <c r="A1284" s="100" t="s">
        <v>3563</v>
      </c>
      <c r="B1284" s="92" t="s">
        <v>3574</v>
      </c>
      <c r="C1284" s="93" t="s">
        <v>3575</v>
      </c>
      <c r="D1284" s="93" t="s">
        <v>1250</v>
      </c>
      <c r="E1284" s="94">
        <v>45401</v>
      </c>
      <c r="F1284" s="93"/>
      <c r="G1284" s="93"/>
      <c r="H1284" s="93"/>
    </row>
    <row r="1285" spans="1:8" s="29" customFormat="1" ht="13.8" hidden="1" x14ac:dyDescent="0.3">
      <c r="A1285" s="58" t="s">
        <v>1301</v>
      </c>
      <c r="B1285" s="58" t="s">
        <v>4104</v>
      </c>
      <c r="C1285" s="59">
        <v>20022</v>
      </c>
      <c r="D1285" s="93" t="s">
        <v>5007</v>
      </c>
      <c r="E1285" s="60">
        <v>45535</v>
      </c>
      <c r="F1285" s="93"/>
      <c r="G1285" s="93"/>
      <c r="H1285" s="93"/>
    </row>
    <row r="1286" spans="1:8" s="29" customFormat="1" ht="13.8" hidden="1" x14ac:dyDescent="0.25">
      <c r="A1286" s="87" t="s">
        <v>7241</v>
      </c>
      <c r="B1286" s="87" t="s">
        <v>299</v>
      </c>
      <c r="C1286" s="95" t="s">
        <v>7242</v>
      </c>
      <c r="D1286" s="96" t="s">
        <v>409</v>
      </c>
      <c r="E1286" s="65">
        <v>45991</v>
      </c>
      <c r="F1286" s="96"/>
      <c r="G1286" s="96"/>
      <c r="H1286" s="96"/>
    </row>
    <row r="1287" spans="1:8" s="29" customFormat="1" ht="13.8" hidden="1" x14ac:dyDescent="0.3">
      <c r="A1287" s="73" t="s">
        <v>6788</v>
      </c>
      <c r="B1287" s="89" t="s">
        <v>6186</v>
      </c>
      <c r="C1287" s="36" t="s">
        <v>6187</v>
      </c>
      <c r="D1287" s="36" t="s">
        <v>1250</v>
      </c>
      <c r="E1287" s="42">
        <v>45245</v>
      </c>
      <c r="F1287" s="32"/>
      <c r="G1287" s="32"/>
      <c r="H1287" s="32"/>
    </row>
    <row r="1288" spans="1:8" s="29" customFormat="1" ht="13.8" hidden="1" x14ac:dyDescent="0.3">
      <c r="A1288" s="73" t="s">
        <v>6788</v>
      </c>
      <c r="B1288" s="89" t="s">
        <v>6254</v>
      </c>
      <c r="C1288" s="36" t="s">
        <v>6255</v>
      </c>
      <c r="D1288" s="36" t="s">
        <v>1250</v>
      </c>
      <c r="E1288" s="42">
        <v>45372</v>
      </c>
      <c r="F1288" s="32"/>
      <c r="G1288" s="32"/>
      <c r="H1288" s="32"/>
    </row>
    <row r="1289" spans="1:8" s="29" customFormat="1" ht="13.8" hidden="1" x14ac:dyDescent="0.3">
      <c r="A1289" s="73" t="s">
        <v>6788</v>
      </c>
      <c r="B1289" s="89" t="s">
        <v>6254</v>
      </c>
      <c r="C1289" s="36" t="s">
        <v>6325</v>
      </c>
      <c r="D1289" s="36" t="s">
        <v>1250</v>
      </c>
      <c r="E1289" s="42">
        <v>45169</v>
      </c>
      <c r="F1289" s="32"/>
      <c r="G1289" s="32"/>
      <c r="H1289" s="32"/>
    </row>
    <row r="1290" spans="1:8" s="29" customFormat="1" ht="13.8" hidden="1" x14ac:dyDescent="0.25">
      <c r="A1290" s="100" t="s">
        <v>3564</v>
      </c>
      <c r="B1290" s="92" t="s">
        <v>3574</v>
      </c>
      <c r="C1290" s="93" t="s">
        <v>3575</v>
      </c>
      <c r="D1290" s="93" t="s">
        <v>1250</v>
      </c>
      <c r="E1290" s="94">
        <v>45401</v>
      </c>
      <c r="F1290" s="93"/>
      <c r="G1290" s="93"/>
      <c r="H1290" s="93"/>
    </row>
    <row r="1291" spans="1:8" s="29" customFormat="1" ht="13.8" hidden="1" x14ac:dyDescent="0.25">
      <c r="A1291" s="87" t="s">
        <v>7285</v>
      </c>
      <c r="B1291" s="87" t="s">
        <v>4590</v>
      </c>
      <c r="C1291" s="95" t="s">
        <v>4817</v>
      </c>
      <c r="D1291" s="96" t="s">
        <v>409</v>
      </c>
      <c r="E1291" s="65">
        <v>45657</v>
      </c>
      <c r="F1291" s="96"/>
      <c r="G1291" s="96"/>
      <c r="H1291" s="96"/>
    </row>
    <row r="1292" spans="1:8" s="29" customFormat="1" ht="13.8" hidden="1" x14ac:dyDescent="0.3">
      <c r="A1292" s="73" t="s">
        <v>6160</v>
      </c>
      <c r="B1292" s="73" t="s">
        <v>6157</v>
      </c>
      <c r="C1292" s="36" t="s">
        <v>6158</v>
      </c>
      <c r="D1292" s="36" t="s">
        <v>1250</v>
      </c>
      <c r="E1292" s="42">
        <v>45554</v>
      </c>
      <c r="F1292" s="32"/>
      <c r="G1292" s="32"/>
      <c r="H1292" s="32"/>
    </row>
    <row r="1293" spans="1:8" s="29" customFormat="1" ht="13.8" hidden="1" x14ac:dyDescent="0.3">
      <c r="A1293" s="99" t="s">
        <v>6692</v>
      </c>
      <c r="B1293" s="99" t="s">
        <v>6685</v>
      </c>
      <c r="C1293" s="93" t="s">
        <v>6693</v>
      </c>
      <c r="D1293" s="32" t="s">
        <v>1250</v>
      </c>
      <c r="E1293" s="33">
        <v>45343</v>
      </c>
      <c r="F1293" s="32"/>
      <c r="G1293" s="32"/>
      <c r="H1293" s="32" t="s">
        <v>1458</v>
      </c>
    </row>
    <row r="1294" spans="1:8" s="29" customFormat="1" ht="13.8" hidden="1" x14ac:dyDescent="0.25">
      <c r="A1294" s="98" t="s">
        <v>2982</v>
      </c>
      <c r="B1294" s="92" t="s">
        <v>2755</v>
      </c>
      <c r="C1294" s="93" t="s">
        <v>2924</v>
      </c>
      <c r="D1294" s="93" t="s">
        <v>2923</v>
      </c>
      <c r="E1294" s="94">
        <v>45169</v>
      </c>
      <c r="F1294" s="93"/>
      <c r="G1294" s="93"/>
      <c r="H1294" s="93"/>
    </row>
    <row r="1295" spans="1:8" s="29" customFormat="1" ht="13.8" hidden="1" x14ac:dyDescent="0.25">
      <c r="A1295" s="44" t="s">
        <v>7268</v>
      </c>
      <c r="B1295" s="44" t="s">
        <v>7269</v>
      </c>
      <c r="C1295" s="45" t="s">
        <v>7270</v>
      </c>
      <c r="D1295" s="93" t="s">
        <v>409</v>
      </c>
      <c r="E1295" s="46">
        <v>45777</v>
      </c>
      <c r="F1295" s="45"/>
      <c r="G1295" s="45"/>
      <c r="H1295" s="93"/>
    </row>
    <row r="1296" spans="1:8" s="29" customFormat="1" ht="13.8" hidden="1" x14ac:dyDescent="0.25">
      <c r="A1296" s="87" t="s">
        <v>4818</v>
      </c>
      <c r="B1296" s="87" t="s">
        <v>4587</v>
      </c>
      <c r="C1296" s="95" t="s">
        <v>4819</v>
      </c>
      <c r="D1296" s="96" t="s">
        <v>409</v>
      </c>
      <c r="E1296" s="65">
        <v>45291</v>
      </c>
      <c r="F1296" s="96"/>
      <c r="G1296" s="96"/>
      <c r="H1296" s="96"/>
    </row>
    <row r="1297" spans="1:8" s="29" customFormat="1" ht="13.8" hidden="1" x14ac:dyDescent="0.3">
      <c r="A1297" s="57" t="s">
        <v>1302</v>
      </c>
      <c r="B1297" s="57" t="s">
        <v>1339</v>
      </c>
      <c r="C1297" s="62">
        <v>21027</v>
      </c>
      <c r="D1297" s="93" t="s">
        <v>5007</v>
      </c>
      <c r="E1297" s="60">
        <v>45777</v>
      </c>
      <c r="F1297" s="93"/>
      <c r="G1297" s="93"/>
      <c r="H1297" s="93"/>
    </row>
    <row r="1298" spans="1:8" s="29" customFormat="1" ht="13.8" hidden="1" x14ac:dyDescent="0.25">
      <c r="A1298" s="140" t="s">
        <v>1133</v>
      </c>
      <c r="B1298" s="141" t="s">
        <v>1644</v>
      </c>
      <c r="C1298" s="93" t="s">
        <v>3863</v>
      </c>
      <c r="D1298" s="93" t="s">
        <v>3861</v>
      </c>
      <c r="E1298" s="94">
        <v>45051</v>
      </c>
      <c r="F1298" s="93"/>
      <c r="G1298" s="93"/>
      <c r="H1298" s="93"/>
    </row>
    <row r="1299" spans="1:8" s="29" customFormat="1" ht="13.8" hidden="1" x14ac:dyDescent="0.25">
      <c r="A1299" s="87" t="s">
        <v>297</v>
      </c>
      <c r="B1299" s="87" t="s">
        <v>298</v>
      </c>
      <c r="C1299" s="95" t="s">
        <v>2696</v>
      </c>
      <c r="D1299" s="96" t="s">
        <v>409</v>
      </c>
      <c r="E1299" s="65">
        <v>45626</v>
      </c>
      <c r="F1299" s="96"/>
      <c r="G1299" s="96"/>
      <c r="H1299" s="96"/>
    </row>
    <row r="1300" spans="1:8" s="29" customFormat="1" ht="13.8" hidden="1" x14ac:dyDescent="0.25">
      <c r="A1300" s="92" t="s">
        <v>3907</v>
      </c>
      <c r="B1300" s="92" t="s">
        <v>1433</v>
      </c>
      <c r="C1300" s="93" t="s">
        <v>3912</v>
      </c>
      <c r="D1300" s="93" t="s">
        <v>1250</v>
      </c>
      <c r="E1300" s="94">
        <v>45155</v>
      </c>
      <c r="F1300" s="93"/>
      <c r="G1300" s="93" t="s">
        <v>1237</v>
      </c>
      <c r="H1300" s="44" t="s">
        <v>1384</v>
      </c>
    </row>
    <row r="1301" spans="1:8" s="29" customFormat="1" ht="13.8" hidden="1" x14ac:dyDescent="0.3">
      <c r="A1301" s="57" t="s">
        <v>2878</v>
      </c>
      <c r="B1301" s="57" t="s">
        <v>2254</v>
      </c>
      <c r="C1301" s="62">
        <v>21030</v>
      </c>
      <c r="D1301" s="93" t="s">
        <v>5007</v>
      </c>
      <c r="E1301" s="60">
        <v>45961</v>
      </c>
      <c r="F1301" s="93"/>
      <c r="G1301" s="93"/>
      <c r="H1301" s="93"/>
    </row>
    <row r="1302" spans="1:8" s="29" customFormat="1" ht="13.8" hidden="1" x14ac:dyDescent="0.3">
      <c r="A1302" s="57" t="s">
        <v>3823</v>
      </c>
      <c r="B1302" s="92" t="s">
        <v>3862</v>
      </c>
      <c r="C1302" s="93" t="s">
        <v>3860</v>
      </c>
      <c r="D1302" s="93" t="s">
        <v>3861</v>
      </c>
      <c r="E1302" s="94">
        <v>46203</v>
      </c>
      <c r="F1302" s="93"/>
      <c r="G1302" s="93"/>
      <c r="H1302" s="93"/>
    </row>
    <row r="1303" spans="1:8" s="29" customFormat="1" ht="13.8" x14ac:dyDescent="0.3">
      <c r="A1303" s="99" t="s">
        <v>1877</v>
      </c>
      <c r="B1303" s="92" t="s">
        <v>1878</v>
      </c>
      <c r="C1303" s="93" t="s">
        <v>2701</v>
      </c>
      <c r="D1303" s="93" t="s">
        <v>1788</v>
      </c>
      <c r="E1303" s="107">
        <v>44651</v>
      </c>
      <c r="F1303" s="93"/>
      <c r="G1303" s="93"/>
      <c r="H1303" s="93" t="s">
        <v>1237</v>
      </c>
    </row>
    <row r="1304" spans="1:8" s="29" customFormat="1" ht="13.8" hidden="1" x14ac:dyDescent="0.3">
      <c r="A1304" s="57" t="s">
        <v>480</v>
      </c>
      <c r="B1304" s="58" t="s">
        <v>4104</v>
      </c>
      <c r="C1304" s="62" t="s">
        <v>4982</v>
      </c>
      <c r="D1304" s="93" t="s">
        <v>5007</v>
      </c>
      <c r="E1304" s="60">
        <v>45535</v>
      </c>
      <c r="F1304" s="93"/>
      <c r="G1304" s="93"/>
      <c r="H1304" s="93"/>
    </row>
    <row r="1305" spans="1:8" s="29" customFormat="1" ht="13.8" hidden="1" x14ac:dyDescent="0.3">
      <c r="A1305" s="57" t="s">
        <v>845</v>
      </c>
      <c r="B1305" s="92" t="s">
        <v>3862</v>
      </c>
      <c r="C1305" s="93" t="s">
        <v>3860</v>
      </c>
      <c r="D1305" s="93" t="s">
        <v>3861</v>
      </c>
      <c r="E1305" s="94">
        <v>46203</v>
      </c>
      <c r="F1305" s="93"/>
      <c r="G1305" s="93"/>
      <c r="H1305" s="93"/>
    </row>
    <row r="1306" spans="1:8" s="29" customFormat="1" ht="13.8" hidden="1" x14ac:dyDescent="0.25">
      <c r="A1306" s="91" t="s">
        <v>2911</v>
      </c>
      <c r="B1306" s="92" t="s">
        <v>1841</v>
      </c>
      <c r="C1306" s="93" t="s">
        <v>2752</v>
      </c>
      <c r="D1306" s="93" t="s">
        <v>2923</v>
      </c>
      <c r="E1306" s="94">
        <v>45169</v>
      </c>
      <c r="F1306" s="93"/>
      <c r="G1306" s="93"/>
      <c r="H1306" s="93"/>
    </row>
    <row r="1307" spans="1:8" s="29" customFormat="1" ht="13.8" hidden="1" x14ac:dyDescent="0.25">
      <c r="A1307" s="87" t="s">
        <v>4820</v>
      </c>
      <c r="B1307" s="87" t="s">
        <v>4757</v>
      </c>
      <c r="C1307" s="95" t="s">
        <v>4821</v>
      </c>
      <c r="D1307" s="96" t="s">
        <v>409</v>
      </c>
      <c r="E1307" s="65">
        <v>45291</v>
      </c>
      <c r="F1307" s="96"/>
      <c r="G1307" s="96"/>
      <c r="H1307" s="96"/>
    </row>
    <row r="1308" spans="1:8" s="29" customFormat="1" ht="13.8" hidden="1" x14ac:dyDescent="0.25">
      <c r="A1308" s="87" t="s">
        <v>4822</v>
      </c>
      <c r="B1308" s="87" t="s">
        <v>300</v>
      </c>
      <c r="C1308" s="95" t="s">
        <v>4823</v>
      </c>
      <c r="D1308" s="96" t="s">
        <v>409</v>
      </c>
      <c r="E1308" s="65">
        <v>45291</v>
      </c>
      <c r="F1308" s="96"/>
      <c r="G1308" s="96"/>
      <c r="H1308" s="96"/>
    </row>
    <row r="1309" spans="1:8" s="29" customFormat="1" ht="13.8" hidden="1" x14ac:dyDescent="0.3">
      <c r="A1309" s="171" t="s">
        <v>6173</v>
      </c>
      <c r="B1309" s="31" t="s">
        <v>6164</v>
      </c>
      <c r="C1309" s="32" t="s">
        <v>6165</v>
      </c>
      <c r="D1309" s="33" t="s">
        <v>1250</v>
      </c>
      <c r="E1309" s="33">
        <v>45246</v>
      </c>
      <c r="F1309" s="32"/>
      <c r="G1309" s="32"/>
      <c r="H1309" s="32"/>
    </row>
    <row r="1310" spans="1:8" s="29" customFormat="1" ht="13.8" hidden="1" x14ac:dyDescent="0.3">
      <c r="A1310" s="57" t="s">
        <v>3824</v>
      </c>
      <c r="B1310" s="92" t="s">
        <v>3862</v>
      </c>
      <c r="C1310" s="93" t="s">
        <v>3860</v>
      </c>
      <c r="D1310" s="93" t="s">
        <v>3861</v>
      </c>
      <c r="E1310" s="94">
        <v>46203</v>
      </c>
      <c r="F1310" s="93"/>
      <c r="G1310" s="93"/>
      <c r="H1310" s="93"/>
    </row>
    <row r="1311" spans="1:8" s="29" customFormat="1" ht="13.8" hidden="1" x14ac:dyDescent="0.25">
      <c r="A1311" s="102" t="s">
        <v>3464</v>
      </c>
      <c r="B1311" s="92" t="s">
        <v>3506</v>
      </c>
      <c r="C1311" s="93" t="s">
        <v>3505</v>
      </c>
      <c r="D1311" s="93" t="s">
        <v>1250</v>
      </c>
      <c r="E1311" s="94">
        <v>45429</v>
      </c>
      <c r="F1311" s="93"/>
      <c r="G1311" s="93" t="s">
        <v>1237</v>
      </c>
      <c r="H1311" s="93" t="s">
        <v>1237</v>
      </c>
    </row>
    <row r="1312" spans="1:8" s="29" customFormat="1" ht="13.8" hidden="1" x14ac:dyDescent="0.25">
      <c r="A1312" s="87" t="s">
        <v>301</v>
      </c>
      <c r="B1312" s="87" t="s">
        <v>302</v>
      </c>
      <c r="C1312" s="95" t="s">
        <v>385</v>
      </c>
      <c r="D1312" s="96" t="s">
        <v>409</v>
      </c>
      <c r="E1312" s="65">
        <v>45169</v>
      </c>
      <c r="F1312" s="96"/>
      <c r="G1312" s="96"/>
      <c r="H1312" s="96"/>
    </row>
    <row r="1313" spans="1:8" s="29" customFormat="1" ht="13.8" hidden="1" x14ac:dyDescent="0.25">
      <c r="A1313" s="87" t="s">
        <v>301</v>
      </c>
      <c r="B1313" s="87" t="s">
        <v>256</v>
      </c>
      <c r="C1313" s="95" t="s">
        <v>7243</v>
      </c>
      <c r="D1313" s="96" t="s">
        <v>409</v>
      </c>
      <c r="E1313" s="65">
        <v>45991</v>
      </c>
      <c r="F1313" s="96"/>
      <c r="G1313" s="96"/>
      <c r="H1313" s="96"/>
    </row>
    <row r="1314" spans="1:8" s="29" customFormat="1" ht="13.8" hidden="1" x14ac:dyDescent="0.25">
      <c r="A1314" s="87" t="s">
        <v>301</v>
      </c>
      <c r="B1314" s="87" t="s">
        <v>300</v>
      </c>
      <c r="C1314" s="95" t="s">
        <v>4199</v>
      </c>
      <c r="D1314" s="96" t="s">
        <v>409</v>
      </c>
      <c r="E1314" s="65">
        <v>45291</v>
      </c>
      <c r="F1314" s="96"/>
      <c r="G1314" s="96"/>
      <c r="H1314" s="96"/>
    </row>
    <row r="1315" spans="1:8" s="29" customFormat="1" ht="13.8" hidden="1" x14ac:dyDescent="0.3">
      <c r="A1315" s="57" t="s">
        <v>4953</v>
      </c>
      <c r="B1315" s="57" t="s">
        <v>1339</v>
      </c>
      <c r="C1315" s="62">
        <v>21027</v>
      </c>
      <c r="D1315" s="93" t="s">
        <v>5007</v>
      </c>
      <c r="E1315" s="60">
        <v>45777</v>
      </c>
      <c r="F1315" s="93"/>
      <c r="G1315" s="93"/>
      <c r="H1315" s="93"/>
    </row>
    <row r="1316" spans="1:8" s="29" customFormat="1" ht="13.8" hidden="1" x14ac:dyDescent="0.3">
      <c r="A1316" s="57" t="s">
        <v>4954</v>
      </c>
      <c r="B1316" s="57" t="s">
        <v>2254</v>
      </c>
      <c r="C1316" s="62">
        <v>21030</v>
      </c>
      <c r="D1316" s="93" t="s">
        <v>5007</v>
      </c>
      <c r="E1316" s="60">
        <v>45961</v>
      </c>
      <c r="F1316" s="93"/>
      <c r="G1316" s="93"/>
      <c r="H1316" s="93"/>
    </row>
    <row r="1317" spans="1:8" s="29" customFormat="1" ht="13.8" hidden="1" x14ac:dyDescent="0.25">
      <c r="A1317" s="102" t="s">
        <v>3465</v>
      </c>
      <c r="B1317" s="92" t="s">
        <v>3506</v>
      </c>
      <c r="C1317" s="93" t="s">
        <v>3505</v>
      </c>
      <c r="D1317" s="93" t="s">
        <v>1250</v>
      </c>
      <c r="E1317" s="94">
        <v>45429</v>
      </c>
      <c r="F1317" s="93"/>
      <c r="G1317" s="93" t="s">
        <v>1237</v>
      </c>
      <c r="H1317" s="93" t="s">
        <v>1237</v>
      </c>
    </row>
    <row r="1318" spans="1:8" s="29" customFormat="1" ht="13.8" hidden="1" x14ac:dyDescent="0.25">
      <c r="A1318" s="87" t="s">
        <v>4824</v>
      </c>
      <c r="B1318" s="87" t="s">
        <v>300</v>
      </c>
      <c r="C1318" s="95" t="s">
        <v>4825</v>
      </c>
      <c r="D1318" s="96" t="s">
        <v>409</v>
      </c>
      <c r="E1318" s="65">
        <v>45291</v>
      </c>
      <c r="F1318" s="96"/>
      <c r="G1318" s="96"/>
      <c r="H1318" s="96"/>
    </row>
    <row r="1319" spans="1:8" s="29" customFormat="1" ht="13.8" hidden="1" x14ac:dyDescent="0.25">
      <c r="A1319" s="87" t="s">
        <v>4826</v>
      </c>
      <c r="B1319" s="87" t="s">
        <v>4652</v>
      </c>
      <c r="C1319" s="95" t="s">
        <v>4827</v>
      </c>
      <c r="D1319" s="96" t="s">
        <v>409</v>
      </c>
      <c r="E1319" s="65">
        <v>45504</v>
      </c>
      <c r="F1319" s="96"/>
      <c r="G1319" s="96"/>
      <c r="H1319" s="96"/>
    </row>
    <row r="1320" spans="1:8" s="29" customFormat="1" ht="13.8" hidden="1" x14ac:dyDescent="0.3">
      <c r="A1320" s="99" t="s">
        <v>3216</v>
      </c>
      <c r="B1320" s="92" t="s">
        <v>3195</v>
      </c>
      <c r="C1320" s="93" t="s">
        <v>3224</v>
      </c>
      <c r="D1320" s="93" t="s">
        <v>1647</v>
      </c>
      <c r="E1320" s="94">
        <v>45291</v>
      </c>
      <c r="F1320" s="93"/>
      <c r="G1320" s="93"/>
      <c r="H1320" s="93"/>
    </row>
    <row r="1321" spans="1:8" s="29" customFormat="1" ht="13.8" hidden="1" x14ac:dyDescent="0.3">
      <c r="A1321" s="57" t="s">
        <v>3825</v>
      </c>
      <c r="B1321" s="92" t="s">
        <v>3862</v>
      </c>
      <c r="C1321" s="93" t="s">
        <v>3860</v>
      </c>
      <c r="D1321" s="93" t="s">
        <v>3861</v>
      </c>
      <c r="E1321" s="94">
        <v>46203</v>
      </c>
      <c r="F1321" s="93"/>
      <c r="G1321" s="93"/>
      <c r="H1321" s="93"/>
    </row>
    <row r="1322" spans="1:8" s="29" customFormat="1" ht="13.8" hidden="1" x14ac:dyDescent="0.25">
      <c r="A1322" s="87" t="s">
        <v>4828</v>
      </c>
      <c r="B1322" s="87" t="s">
        <v>4829</v>
      </c>
      <c r="C1322" s="95" t="s">
        <v>4830</v>
      </c>
      <c r="D1322" s="96" t="s">
        <v>409</v>
      </c>
      <c r="E1322" s="65">
        <v>45412</v>
      </c>
      <c r="F1322" s="96"/>
      <c r="G1322" s="96"/>
      <c r="H1322" s="96"/>
    </row>
    <row r="1323" spans="1:8" s="29" customFormat="1" ht="13.8" hidden="1" x14ac:dyDescent="0.25">
      <c r="A1323" s="44" t="s">
        <v>3229</v>
      </c>
      <c r="B1323" s="44" t="s">
        <v>3230</v>
      </c>
      <c r="C1323" s="45" t="s">
        <v>3282</v>
      </c>
      <c r="D1323" s="93" t="s">
        <v>1901</v>
      </c>
      <c r="E1323" s="46">
        <v>45242</v>
      </c>
      <c r="F1323" s="93"/>
      <c r="G1323" s="93"/>
      <c r="H1323" s="93"/>
    </row>
    <row r="1324" spans="1:8" s="29" customFormat="1" ht="13.8" hidden="1" x14ac:dyDescent="0.25">
      <c r="A1324" s="99" t="s">
        <v>2866</v>
      </c>
      <c r="B1324" s="111" t="s">
        <v>1216</v>
      </c>
      <c r="C1324" s="45" t="s">
        <v>2854</v>
      </c>
      <c r="D1324" s="93" t="s">
        <v>2279</v>
      </c>
      <c r="E1324" s="46">
        <v>45227</v>
      </c>
      <c r="F1324" s="93"/>
      <c r="G1324" s="93"/>
      <c r="H1324" s="93"/>
    </row>
    <row r="1325" spans="1:8" s="29" customFormat="1" ht="13.8" hidden="1" x14ac:dyDescent="0.3">
      <c r="A1325" s="57" t="s">
        <v>3826</v>
      </c>
      <c r="B1325" s="92" t="s">
        <v>3862</v>
      </c>
      <c r="C1325" s="93" t="s">
        <v>3860</v>
      </c>
      <c r="D1325" s="93" t="s">
        <v>3861</v>
      </c>
      <c r="E1325" s="94">
        <v>46203</v>
      </c>
      <c r="F1325" s="93"/>
      <c r="G1325" s="93"/>
      <c r="H1325" s="93"/>
    </row>
    <row r="1326" spans="1:8" s="29" customFormat="1" ht="13.8" hidden="1" x14ac:dyDescent="0.3">
      <c r="A1326" s="58" t="s">
        <v>1303</v>
      </c>
      <c r="B1326" s="58" t="s">
        <v>4104</v>
      </c>
      <c r="C1326" s="59">
        <v>20022</v>
      </c>
      <c r="D1326" s="93" t="s">
        <v>5007</v>
      </c>
      <c r="E1326" s="60">
        <v>45535</v>
      </c>
      <c r="F1326" s="93"/>
      <c r="G1326" s="93"/>
      <c r="H1326" s="93"/>
    </row>
    <row r="1327" spans="1:8" s="29" customFormat="1" ht="13.8" hidden="1" x14ac:dyDescent="0.3">
      <c r="A1327" s="57" t="s">
        <v>1303</v>
      </c>
      <c r="B1327" s="57" t="s">
        <v>2254</v>
      </c>
      <c r="C1327" s="62">
        <v>21030</v>
      </c>
      <c r="D1327" s="93" t="s">
        <v>5007</v>
      </c>
      <c r="E1327" s="60">
        <v>45961</v>
      </c>
      <c r="F1327" s="93"/>
      <c r="G1327" s="93"/>
      <c r="H1327" s="93"/>
    </row>
    <row r="1328" spans="1:8" s="29" customFormat="1" ht="13.8" hidden="1" x14ac:dyDescent="0.3">
      <c r="A1328" s="57" t="s">
        <v>3827</v>
      </c>
      <c r="B1328" s="92" t="s">
        <v>3862</v>
      </c>
      <c r="C1328" s="93" t="s">
        <v>3860</v>
      </c>
      <c r="D1328" s="93" t="s">
        <v>3861</v>
      </c>
      <c r="E1328" s="94">
        <v>46203</v>
      </c>
      <c r="F1328" s="93"/>
      <c r="G1328" s="93"/>
      <c r="H1328" s="93"/>
    </row>
    <row r="1329" spans="1:8" s="29" customFormat="1" ht="13.8" hidden="1" x14ac:dyDescent="0.3">
      <c r="A1329" s="57" t="s">
        <v>2877</v>
      </c>
      <c r="B1329" s="92" t="s">
        <v>3862</v>
      </c>
      <c r="C1329" s="93" t="s">
        <v>3860</v>
      </c>
      <c r="D1329" s="93" t="s">
        <v>3861</v>
      </c>
      <c r="E1329" s="94">
        <v>46203</v>
      </c>
      <c r="F1329" s="93"/>
      <c r="G1329" s="93"/>
      <c r="H1329" s="93"/>
    </row>
    <row r="1330" spans="1:8" s="29" customFormat="1" ht="13.8" hidden="1" x14ac:dyDescent="0.3">
      <c r="A1330" s="57" t="s">
        <v>1135</v>
      </c>
      <c r="B1330" s="57" t="s">
        <v>2254</v>
      </c>
      <c r="C1330" s="62">
        <v>21030</v>
      </c>
      <c r="D1330" s="93" t="s">
        <v>5007</v>
      </c>
      <c r="E1330" s="60">
        <v>45961</v>
      </c>
      <c r="F1330" s="93"/>
      <c r="G1330" s="93"/>
      <c r="H1330" s="93"/>
    </row>
    <row r="1331" spans="1:8" s="29" customFormat="1" ht="13.8" hidden="1" x14ac:dyDescent="0.25">
      <c r="A1331" s="102" t="s">
        <v>1135</v>
      </c>
      <c r="B1331" s="92" t="s">
        <v>3506</v>
      </c>
      <c r="C1331" s="93" t="s">
        <v>3505</v>
      </c>
      <c r="D1331" s="93" t="s">
        <v>1250</v>
      </c>
      <c r="E1331" s="94">
        <v>45429</v>
      </c>
      <c r="F1331" s="93"/>
      <c r="G1331" s="93" t="s">
        <v>1237</v>
      </c>
      <c r="H1331" s="93" t="s">
        <v>1237</v>
      </c>
    </row>
    <row r="1332" spans="1:8" s="29" customFormat="1" ht="13.8" hidden="1" x14ac:dyDescent="0.25">
      <c r="A1332" s="100" t="s">
        <v>3539</v>
      </c>
      <c r="B1332" s="92" t="s">
        <v>3574</v>
      </c>
      <c r="C1332" s="93" t="s">
        <v>3575</v>
      </c>
      <c r="D1332" s="93" t="s">
        <v>1250</v>
      </c>
      <c r="E1332" s="94">
        <v>45401</v>
      </c>
      <c r="F1332" s="93"/>
      <c r="G1332" s="93"/>
      <c r="H1332" s="93"/>
    </row>
    <row r="1333" spans="1:8" s="29" customFormat="1" ht="13.8" hidden="1" x14ac:dyDescent="0.3">
      <c r="A1333" s="57" t="s">
        <v>1304</v>
      </c>
      <c r="B1333" s="57" t="s">
        <v>1339</v>
      </c>
      <c r="C1333" s="62">
        <v>21027</v>
      </c>
      <c r="D1333" s="93" t="s">
        <v>5007</v>
      </c>
      <c r="E1333" s="60">
        <v>45777</v>
      </c>
      <c r="F1333" s="93"/>
      <c r="G1333" s="93"/>
      <c r="H1333" s="93"/>
    </row>
    <row r="1334" spans="1:8" s="29" customFormat="1" ht="13.8" hidden="1" x14ac:dyDescent="0.25">
      <c r="A1334" s="99" t="s">
        <v>2868</v>
      </c>
      <c r="B1334" s="111" t="s">
        <v>1216</v>
      </c>
      <c r="C1334" s="45" t="s">
        <v>2854</v>
      </c>
      <c r="D1334" s="93" t="s">
        <v>2279</v>
      </c>
      <c r="E1334" s="46">
        <v>45227</v>
      </c>
      <c r="F1334" s="93"/>
      <c r="G1334" s="93"/>
      <c r="H1334" s="93"/>
    </row>
    <row r="1335" spans="1:8" s="29" customFormat="1" ht="13.8" hidden="1" x14ac:dyDescent="0.3">
      <c r="A1335" s="57" t="s">
        <v>3828</v>
      </c>
      <c r="B1335" s="92" t="s">
        <v>3862</v>
      </c>
      <c r="C1335" s="93" t="s">
        <v>3860</v>
      </c>
      <c r="D1335" s="93" t="s">
        <v>3861</v>
      </c>
      <c r="E1335" s="94">
        <v>46203</v>
      </c>
      <c r="F1335" s="93"/>
      <c r="G1335" s="93"/>
      <c r="H1335" s="93"/>
    </row>
    <row r="1336" spans="1:8" s="29" customFormat="1" ht="13.8" hidden="1" x14ac:dyDescent="0.25">
      <c r="A1336" s="87" t="s">
        <v>4831</v>
      </c>
      <c r="B1336" s="87" t="s">
        <v>4832</v>
      </c>
      <c r="C1336" s="95" t="s">
        <v>4833</v>
      </c>
      <c r="D1336" s="96" t="s">
        <v>409</v>
      </c>
      <c r="E1336" s="65">
        <v>45291</v>
      </c>
      <c r="F1336" s="96"/>
      <c r="G1336" s="96"/>
      <c r="H1336" s="96"/>
    </row>
    <row r="1337" spans="1:8" s="29" customFormat="1" ht="13.8" hidden="1" x14ac:dyDescent="0.3">
      <c r="A1337" s="57" t="s">
        <v>3829</v>
      </c>
      <c r="B1337" s="92" t="s">
        <v>3862</v>
      </c>
      <c r="C1337" s="93" t="s">
        <v>3860</v>
      </c>
      <c r="D1337" s="93" t="s">
        <v>3861</v>
      </c>
      <c r="E1337" s="94">
        <v>46203</v>
      </c>
      <c r="F1337" s="93"/>
      <c r="G1337" s="93"/>
      <c r="H1337" s="93"/>
    </row>
    <row r="1338" spans="1:8" s="29" customFormat="1" ht="13.8" x14ac:dyDescent="0.25">
      <c r="A1338" s="98" t="s">
        <v>2983</v>
      </c>
      <c r="B1338" s="92" t="s">
        <v>2996</v>
      </c>
      <c r="C1338" s="93" t="s">
        <v>2701</v>
      </c>
      <c r="D1338" s="93" t="s">
        <v>1788</v>
      </c>
      <c r="E1338" s="107">
        <v>44651</v>
      </c>
      <c r="F1338" s="93"/>
      <c r="G1338" s="93"/>
      <c r="H1338" s="93"/>
    </row>
    <row r="1339" spans="1:8" s="29" customFormat="1" ht="13.8" hidden="1" x14ac:dyDescent="0.25">
      <c r="A1339" s="98" t="s">
        <v>2983</v>
      </c>
      <c r="B1339" s="92" t="s">
        <v>2755</v>
      </c>
      <c r="C1339" s="93" t="s">
        <v>2924</v>
      </c>
      <c r="D1339" s="93" t="s">
        <v>2923</v>
      </c>
      <c r="E1339" s="94">
        <v>45169</v>
      </c>
      <c r="F1339" s="93"/>
      <c r="G1339" s="93"/>
      <c r="H1339" s="93"/>
    </row>
    <row r="1340" spans="1:8" s="29" customFormat="1" ht="13.8" hidden="1" x14ac:dyDescent="0.25">
      <c r="A1340" s="102" t="s">
        <v>3470</v>
      </c>
      <c r="B1340" s="92" t="s">
        <v>3506</v>
      </c>
      <c r="C1340" s="93" t="s">
        <v>3505</v>
      </c>
      <c r="D1340" s="93" t="s">
        <v>1250</v>
      </c>
      <c r="E1340" s="94">
        <v>45429</v>
      </c>
      <c r="F1340" s="93"/>
      <c r="G1340" s="93" t="s">
        <v>1237</v>
      </c>
      <c r="H1340" s="93" t="s">
        <v>1237</v>
      </c>
    </row>
    <row r="1341" spans="1:8" s="29" customFormat="1" ht="13.8" hidden="1" x14ac:dyDescent="0.25">
      <c r="A1341" s="100" t="s">
        <v>3565</v>
      </c>
      <c r="B1341" s="92" t="s">
        <v>3574</v>
      </c>
      <c r="C1341" s="93" t="s">
        <v>3575</v>
      </c>
      <c r="D1341" s="93" t="s">
        <v>1250</v>
      </c>
      <c r="E1341" s="94">
        <v>45401</v>
      </c>
      <c r="F1341" s="93"/>
      <c r="G1341" s="93"/>
      <c r="H1341" s="93"/>
    </row>
    <row r="1342" spans="1:8" s="29" customFormat="1" ht="13.8" hidden="1" x14ac:dyDescent="0.3">
      <c r="A1342" s="99" t="s">
        <v>3217</v>
      </c>
      <c r="B1342" s="92" t="s">
        <v>3195</v>
      </c>
      <c r="C1342" s="93" t="s">
        <v>3224</v>
      </c>
      <c r="D1342" s="93" t="s">
        <v>1647</v>
      </c>
      <c r="E1342" s="94">
        <v>45291</v>
      </c>
      <c r="F1342" s="93"/>
      <c r="G1342" s="93"/>
      <c r="H1342" s="93"/>
    </row>
    <row r="1343" spans="1:8" s="29" customFormat="1" ht="13.8" hidden="1" x14ac:dyDescent="0.25">
      <c r="A1343" s="120" t="s">
        <v>1139</v>
      </c>
      <c r="B1343" s="114" t="s">
        <v>3372</v>
      </c>
      <c r="C1343" s="106" t="s">
        <v>2094</v>
      </c>
      <c r="D1343" s="93" t="s">
        <v>1443</v>
      </c>
      <c r="E1343" s="115">
        <v>46142</v>
      </c>
      <c r="F1343" s="93"/>
      <c r="G1343" s="93"/>
      <c r="H1343" s="93"/>
    </row>
    <row r="1344" spans="1:8" s="29" customFormat="1" ht="13.8" hidden="1" x14ac:dyDescent="0.3">
      <c r="A1344" s="57" t="s">
        <v>45</v>
      </c>
      <c r="B1344" s="92" t="s">
        <v>3862</v>
      </c>
      <c r="C1344" s="93" t="s">
        <v>3860</v>
      </c>
      <c r="D1344" s="93" t="s">
        <v>3861</v>
      </c>
      <c r="E1344" s="94">
        <v>46203</v>
      </c>
      <c r="F1344" s="93"/>
      <c r="G1344" s="93"/>
      <c r="H1344" s="93"/>
    </row>
    <row r="1345" spans="1:8" s="29" customFormat="1" ht="13.8" hidden="1" x14ac:dyDescent="0.25">
      <c r="A1345" s="98" t="s">
        <v>45</v>
      </c>
      <c r="B1345" s="92" t="s">
        <v>2755</v>
      </c>
      <c r="C1345" s="93" t="s">
        <v>2924</v>
      </c>
      <c r="D1345" s="93" t="s">
        <v>2923</v>
      </c>
      <c r="E1345" s="94">
        <v>45169</v>
      </c>
      <c r="F1345" s="93"/>
      <c r="G1345" s="93"/>
      <c r="H1345" s="93"/>
    </row>
    <row r="1346" spans="1:8" s="29" customFormat="1" ht="13.8" hidden="1" x14ac:dyDescent="0.25">
      <c r="A1346" s="102" t="s">
        <v>3471</v>
      </c>
      <c r="B1346" s="92" t="s">
        <v>3506</v>
      </c>
      <c r="C1346" s="93" t="s">
        <v>3505</v>
      </c>
      <c r="D1346" s="93" t="s">
        <v>1250</v>
      </c>
      <c r="E1346" s="94">
        <v>45429</v>
      </c>
      <c r="F1346" s="93"/>
      <c r="G1346" s="93" t="s">
        <v>1237</v>
      </c>
      <c r="H1346" s="93" t="s">
        <v>1237</v>
      </c>
    </row>
    <row r="1347" spans="1:8" s="29" customFormat="1" ht="13.8" hidden="1" x14ac:dyDescent="0.3">
      <c r="A1347" s="57" t="s">
        <v>3830</v>
      </c>
      <c r="B1347" s="92" t="s">
        <v>3862</v>
      </c>
      <c r="C1347" s="93" t="s">
        <v>3860</v>
      </c>
      <c r="D1347" s="93" t="s">
        <v>3861</v>
      </c>
      <c r="E1347" s="94">
        <v>46203</v>
      </c>
      <c r="F1347" s="93"/>
      <c r="G1347" s="93"/>
      <c r="H1347" s="93"/>
    </row>
    <row r="1348" spans="1:8" s="29" customFormat="1" ht="13.8" hidden="1" x14ac:dyDescent="0.3">
      <c r="A1348" s="73" t="s">
        <v>6195</v>
      </c>
      <c r="B1348" s="89" t="s">
        <v>6186</v>
      </c>
      <c r="C1348" s="36" t="s">
        <v>6187</v>
      </c>
      <c r="D1348" s="36" t="s">
        <v>1250</v>
      </c>
      <c r="E1348" s="42">
        <v>45245</v>
      </c>
      <c r="F1348" s="32"/>
      <c r="G1348" s="32"/>
      <c r="H1348" s="32"/>
    </row>
    <row r="1349" spans="1:8" s="29" customFormat="1" ht="13.8" hidden="1" x14ac:dyDescent="0.3">
      <c r="A1349" s="103" t="s">
        <v>3521</v>
      </c>
      <c r="B1349" s="103" t="s">
        <v>2254</v>
      </c>
      <c r="C1349" s="147" t="s">
        <v>3522</v>
      </c>
      <c r="D1349" s="93" t="s">
        <v>1540</v>
      </c>
      <c r="E1349" s="116"/>
      <c r="F1349" s="104"/>
      <c r="G1349" s="104"/>
      <c r="H1349" s="93"/>
    </row>
    <row r="1350" spans="1:8" s="29" customFormat="1" ht="13.8" hidden="1" x14ac:dyDescent="0.25">
      <c r="A1350" s="80" t="s">
        <v>6776</v>
      </c>
      <c r="B1350" s="80" t="s">
        <v>6777</v>
      </c>
      <c r="C1350" s="81" t="s">
        <v>2563</v>
      </c>
      <c r="D1350" s="81" t="s">
        <v>1808</v>
      </c>
      <c r="E1350" s="82">
        <v>45444</v>
      </c>
      <c r="F1350" s="93"/>
      <c r="G1350" s="93"/>
      <c r="H1350" s="93"/>
    </row>
    <row r="1351" spans="1:8" s="29" customFormat="1" ht="13.8" hidden="1" x14ac:dyDescent="0.25">
      <c r="A1351" s="44" t="s">
        <v>2245</v>
      </c>
      <c r="B1351" s="44" t="s">
        <v>2257</v>
      </c>
      <c r="C1351" s="45" t="s">
        <v>2259</v>
      </c>
      <c r="D1351" s="93" t="s">
        <v>5007</v>
      </c>
      <c r="E1351" s="70" t="s">
        <v>1379</v>
      </c>
      <c r="F1351" s="93"/>
      <c r="G1351" s="93"/>
      <c r="H1351" s="93"/>
    </row>
    <row r="1352" spans="1:8" s="29" customFormat="1" ht="13.8" hidden="1" x14ac:dyDescent="0.3">
      <c r="A1352" s="99" t="s">
        <v>3218</v>
      </c>
      <c r="B1352" s="92" t="s">
        <v>3195</v>
      </c>
      <c r="C1352" s="93" t="s">
        <v>3224</v>
      </c>
      <c r="D1352" s="93" t="s">
        <v>1647</v>
      </c>
      <c r="E1352" s="94">
        <v>45291</v>
      </c>
      <c r="F1352" s="93"/>
      <c r="G1352" s="93"/>
      <c r="H1352" s="93"/>
    </row>
    <row r="1353" spans="1:8" s="29" customFormat="1" ht="13.8" hidden="1" x14ac:dyDescent="0.25">
      <c r="A1353" s="102" t="s">
        <v>3474</v>
      </c>
      <c r="B1353" s="92" t="s">
        <v>3506</v>
      </c>
      <c r="C1353" s="93" t="s">
        <v>3505</v>
      </c>
      <c r="D1353" s="93" t="s">
        <v>1250</v>
      </c>
      <c r="E1353" s="94">
        <v>45429</v>
      </c>
      <c r="F1353" s="93"/>
      <c r="G1353" s="93" t="s">
        <v>1237</v>
      </c>
      <c r="H1353" s="93" t="s">
        <v>1237</v>
      </c>
    </row>
    <row r="1354" spans="1:8" s="29" customFormat="1" ht="13.8" x14ac:dyDescent="0.25">
      <c r="A1354" s="44" t="s">
        <v>132</v>
      </c>
      <c r="B1354" s="113" t="s">
        <v>1909</v>
      </c>
      <c r="C1354" s="45" t="s">
        <v>1910</v>
      </c>
      <c r="D1354" s="45" t="s">
        <v>1537</v>
      </c>
      <c r="E1354" s="69">
        <v>44408</v>
      </c>
      <c r="F1354" s="93"/>
      <c r="G1354" s="93" t="s">
        <v>1237</v>
      </c>
      <c r="H1354" s="93" t="s">
        <v>1237</v>
      </c>
    </row>
    <row r="1355" spans="1:8" s="29" customFormat="1" ht="13.8" hidden="1" x14ac:dyDescent="0.25">
      <c r="A1355" s="98" t="s">
        <v>2984</v>
      </c>
      <c r="B1355" s="92" t="s">
        <v>2755</v>
      </c>
      <c r="C1355" s="93" t="s">
        <v>2924</v>
      </c>
      <c r="D1355" s="93" t="s">
        <v>2923</v>
      </c>
      <c r="E1355" s="94">
        <v>45169</v>
      </c>
      <c r="F1355" s="93"/>
      <c r="G1355" s="93"/>
      <c r="H1355" s="93"/>
    </row>
    <row r="1356" spans="1:8" s="29" customFormat="1" ht="13.8" hidden="1" x14ac:dyDescent="0.25">
      <c r="A1356" s="92" t="s">
        <v>1407</v>
      </c>
      <c r="B1356" s="92" t="s">
        <v>1433</v>
      </c>
      <c r="C1356" s="93" t="s">
        <v>3912</v>
      </c>
      <c r="D1356" s="93" t="s">
        <v>1250</v>
      </c>
      <c r="E1356" s="94">
        <v>45155</v>
      </c>
      <c r="F1356" s="93"/>
      <c r="G1356" s="93" t="s">
        <v>1237</v>
      </c>
      <c r="H1356" s="44" t="s">
        <v>1384</v>
      </c>
    </row>
    <row r="1357" spans="1:8" s="29" customFormat="1" ht="13.8" hidden="1" x14ac:dyDescent="0.25">
      <c r="A1357" s="100" t="s">
        <v>3566</v>
      </c>
      <c r="B1357" s="92" t="s">
        <v>3574</v>
      </c>
      <c r="C1357" s="93" t="s">
        <v>3575</v>
      </c>
      <c r="D1357" s="93" t="s">
        <v>1250</v>
      </c>
      <c r="E1357" s="94">
        <v>45401</v>
      </c>
      <c r="F1357" s="93"/>
      <c r="G1357" s="93"/>
      <c r="H1357" s="93"/>
    </row>
    <row r="1358" spans="1:8" s="29" customFormat="1" ht="13.8" hidden="1" x14ac:dyDescent="0.3">
      <c r="A1358" s="57" t="s">
        <v>2820</v>
      </c>
      <c r="B1358" s="92" t="s">
        <v>3862</v>
      </c>
      <c r="C1358" s="93" t="s">
        <v>3860</v>
      </c>
      <c r="D1358" s="93" t="s">
        <v>3861</v>
      </c>
      <c r="E1358" s="94">
        <v>46203</v>
      </c>
      <c r="F1358" s="93"/>
      <c r="G1358" s="93"/>
      <c r="H1358" s="93"/>
    </row>
    <row r="1359" spans="1:8" s="29" customFormat="1" ht="13.8" hidden="1" x14ac:dyDescent="0.25">
      <c r="A1359" s="101" t="s">
        <v>2820</v>
      </c>
      <c r="B1359" s="44" t="s">
        <v>3322</v>
      </c>
      <c r="C1359" s="45" t="s">
        <v>3323</v>
      </c>
      <c r="D1359" s="45" t="s">
        <v>1250</v>
      </c>
      <c r="E1359" s="46">
        <v>45382</v>
      </c>
      <c r="F1359" s="45"/>
      <c r="G1359" s="45" t="s">
        <v>1237</v>
      </c>
      <c r="H1359" s="45" t="s">
        <v>1237</v>
      </c>
    </row>
    <row r="1360" spans="1:8" s="29" customFormat="1" ht="13.8" hidden="1" x14ac:dyDescent="0.3">
      <c r="A1360" s="99" t="s">
        <v>3219</v>
      </c>
      <c r="B1360" s="92" t="s">
        <v>3195</v>
      </c>
      <c r="C1360" s="93" t="s">
        <v>3224</v>
      </c>
      <c r="D1360" s="93" t="s">
        <v>1647</v>
      </c>
      <c r="E1360" s="94">
        <v>45291</v>
      </c>
      <c r="F1360" s="93"/>
      <c r="G1360" s="93"/>
      <c r="H1360" s="93"/>
    </row>
    <row r="1361" spans="1:8" s="29" customFormat="1" ht="13.8" hidden="1" x14ac:dyDescent="0.25">
      <c r="A1361" s="120" t="s">
        <v>3373</v>
      </c>
      <c r="B1361" s="114" t="s">
        <v>3374</v>
      </c>
      <c r="C1361" s="106" t="s">
        <v>1439</v>
      </c>
      <c r="D1361" s="93" t="s">
        <v>1443</v>
      </c>
      <c r="E1361" s="115">
        <v>46142</v>
      </c>
      <c r="F1361" s="93"/>
      <c r="G1361" s="93"/>
      <c r="H1361" s="93"/>
    </row>
    <row r="1362" spans="1:8" s="29" customFormat="1" ht="13.8" hidden="1" x14ac:dyDescent="0.25">
      <c r="A1362" s="101" t="s">
        <v>3354</v>
      </c>
      <c r="B1362" s="44" t="s">
        <v>3322</v>
      </c>
      <c r="C1362" s="45" t="s">
        <v>3323</v>
      </c>
      <c r="D1362" s="45" t="s">
        <v>1250</v>
      </c>
      <c r="E1362" s="46">
        <v>45382</v>
      </c>
      <c r="F1362" s="45"/>
      <c r="G1362" s="45" t="s">
        <v>1237</v>
      </c>
      <c r="H1362" s="45" t="s">
        <v>1237</v>
      </c>
    </row>
    <row r="1363" spans="1:8" s="29" customFormat="1" ht="13.8" hidden="1" x14ac:dyDescent="0.3">
      <c r="A1363" s="57" t="s">
        <v>4955</v>
      </c>
      <c r="B1363" s="57" t="s">
        <v>2254</v>
      </c>
      <c r="C1363" s="62">
        <v>21030</v>
      </c>
      <c r="D1363" s="93" t="s">
        <v>5007</v>
      </c>
      <c r="E1363" s="60">
        <v>45961</v>
      </c>
      <c r="F1363" s="93"/>
      <c r="G1363" s="93"/>
      <c r="H1363" s="93"/>
    </row>
    <row r="1364" spans="1:8" s="29" customFormat="1" ht="13.8" hidden="1" x14ac:dyDescent="0.3">
      <c r="A1364" s="57" t="s">
        <v>3831</v>
      </c>
      <c r="B1364" s="92" t="s">
        <v>3862</v>
      </c>
      <c r="C1364" s="93" t="s">
        <v>3860</v>
      </c>
      <c r="D1364" s="93" t="s">
        <v>3861</v>
      </c>
      <c r="E1364" s="94">
        <v>46203</v>
      </c>
      <c r="F1364" s="93"/>
      <c r="G1364" s="93"/>
      <c r="H1364" s="93"/>
    </row>
    <row r="1365" spans="1:8" s="29" customFormat="1" ht="13.8" hidden="1" x14ac:dyDescent="0.3">
      <c r="A1365" s="174" t="s">
        <v>858</v>
      </c>
      <c r="B1365" s="174" t="s">
        <v>1868</v>
      </c>
      <c r="C1365" s="36" t="s">
        <v>6245</v>
      </c>
      <c r="D1365" s="36" t="s">
        <v>1250</v>
      </c>
      <c r="E1365" s="42">
        <v>45063</v>
      </c>
      <c r="F1365" s="32"/>
      <c r="G1365" s="32"/>
      <c r="H1365" s="32"/>
    </row>
    <row r="1366" spans="1:8" s="29" customFormat="1" ht="13.8" hidden="1" x14ac:dyDescent="0.25">
      <c r="A1366" s="41" t="s">
        <v>6277</v>
      </c>
      <c r="B1366" s="89" t="s">
        <v>6254</v>
      </c>
      <c r="C1366" s="36" t="s">
        <v>6255</v>
      </c>
      <c r="D1366" s="36" t="s">
        <v>1250</v>
      </c>
      <c r="E1366" s="42">
        <v>45372</v>
      </c>
      <c r="F1366" s="32"/>
      <c r="G1366" s="32"/>
      <c r="H1366" s="32"/>
    </row>
    <row r="1367" spans="1:8" s="29" customFormat="1" ht="13.8" hidden="1" x14ac:dyDescent="0.25">
      <c r="A1367" s="41" t="s">
        <v>6277</v>
      </c>
      <c r="B1367" s="89" t="s">
        <v>6254</v>
      </c>
      <c r="C1367" s="36" t="s">
        <v>6325</v>
      </c>
      <c r="D1367" s="36" t="s">
        <v>1250</v>
      </c>
      <c r="E1367" s="42">
        <v>45169</v>
      </c>
      <c r="F1367" s="32"/>
      <c r="G1367" s="32"/>
      <c r="H1367" s="32"/>
    </row>
    <row r="1368" spans="1:8" s="29" customFormat="1" ht="13.8" hidden="1" x14ac:dyDescent="0.25">
      <c r="A1368" s="87" t="s">
        <v>4834</v>
      </c>
      <c r="B1368" s="87" t="s">
        <v>4587</v>
      </c>
      <c r="C1368" s="95" t="s">
        <v>4835</v>
      </c>
      <c r="D1368" s="96" t="s">
        <v>409</v>
      </c>
      <c r="E1368" s="65">
        <v>45291</v>
      </c>
      <c r="F1368" s="96"/>
      <c r="G1368" s="96"/>
      <c r="H1368" s="96"/>
    </row>
    <row r="1369" spans="1:8" s="29" customFormat="1" ht="13.8" hidden="1" x14ac:dyDescent="0.25">
      <c r="A1369" s="44" t="s">
        <v>1581</v>
      </c>
      <c r="B1369" s="44" t="s">
        <v>2671</v>
      </c>
      <c r="C1369" s="45">
        <v>42356</v>
      </c>
      <c r="D1369" s="45" t="s">
        <v>1633</v>
      </c>
      <c r="E1369" s="46">
        <v>45107</v>
      </c>
      <c r="F1369" s="93"/>
      <c r="G1369" s="93"/>
      <c r="H1369" s="93"/>
    </row>
    <row r="1370" spans="1:8" s="29" customFormat="1" ht="13.8" hidden="1" x14ac:dyDescent="0.25">
      <c r="A1370" s="44" t="s">
        <v>1581</v>
      </c>
      <c r="B1370" s="44" t="s">
        <v>2672</v>
      </c>
      <c r="C1370" s="45" t="s">
        <v>2299</v>
      </c>
      <c r="D1370" s="45" t="s">
        <v>1633</v>
      </c>
      <c r="E1370" s="45" t="s">
        <v>2635</v>
      </c>
      <c r="F1370" s="93"/>
      <c r="G1370" s="93"/>
      <c r="H1370" s="93"/>
    </row>
    <row r="1371" spans="1:8" s="29" customFormat="1" ht="13.8" hidden="1" x14ac:dyDescent="0.25">
      <c r="A1371" s="41" t="s">
        <v>6278</v>
      </c>
      <c r="B1371" s="89" t="s">
        <v>6254</v>
      </c>
      <c r="C1371" s="36" t="s">
        <v>6255</v>
      </c>
      <c r="D1371" s="36" t="s">
        <v>1250</v>
      </c>
      <c r="E1371" s="42">
        <v>45372</v>
      </c>
      <c r="F1371" s="32"/>
      <c r="G1371" s="32"/>
      <c r="H1371" s="32"/>
    </row>
    <row r="1372" spans="1:8" s="29" customFormat="1" ht="13.8" hidden="1" x14ac:dyDescent="0.25">
      <c r="A1372" s="41" t="s">
        <v>6278</v>
      </c>
      <c r="B1372" s="89" t="s">
        <v>6254</v>
      </c>
      <c r="C1372" s="36" t="s">
        <v>6325</v>
      </c>
      <c r="D1372" s="36" t="s">
        <v>1250</v>
      </c>
      <c r="E1372" s="42">
        <v>45169</v>
      </c>
      <c r="F1372" s="32"/>
      <c r="G1372" s="32"/>
      <c r="H1372" s="32"/>
    </row>
    <row r="1373" spans="1:8" s="29" customFormat="1" ht="13.8" hidden="1" x14ac:dyDescent="0.25">
      <c r="A1373" s="87" t="s">
        <v>4836</v>
      </c>
      <c r="B1373" s="87" t="s">
        <v>4837</v>
      </c>
      <c r="C1373" s="95" t="s">
        <v>4838</v>
      </c>
      <c r="D1373" s="96" t="s">
        <v>409</v>
      </c>
      <c r="E1373" s="65">
        <v>45138</v>
      </c>
      <c r="F1373" s="96"/>
      <c r="G1373" s="96"/>
      <c r="H1373" s="96"/>
    </row>
    <row r="1374" spans="1:8" s="29" customFormat="1" ht="13.8" hidden="1" x14ac:dyDescent="0.25">
      <c r="A1374" s="98" t="s">
        <v>2985</v>
      </c>
      <c r="B1374" s="92" t="s">
        <v>2755</v>
      </c>
      <c r="C1374" s="93" t="s">
        <v>2924</v>
      </c>
      <c r="D1374" s="93" t="s">
        <v>2923</v>
      </c>
      <c r="E1374" s="94">
        <v>45169</v>
      </c>
      <c r="F1374" s="93"/>
      <c r="G1374" s="93"/>
      <c r="H1374" s="93"/>
    </row>
    <row r="1375" spans="1:8" s="29" customFormat="1" ht="13.8" hidden="1" x14ac:dyDescent="0.25">
      <c r="A1375" s="141" t="s">
        <v>3864</v>
      </c>
      <c r="B1375" s="141" t="s">
        <v>1644</v>
      </c>
      <c r="C1375" s="93" t="s">
        <v>3863</v>
      </c>
      <c r="D1375" s="93" t="s">
        <v>3861</v>
      </c>
      <c r="E1375" s="94">
        <v>45051</v>
      </c>
      <c r="F1375" s="93"/>
      <c r="G1375" s="93"/>
      <c r="H1375" s="93"/>
    </row>
    <row r="1376" spans="1:8" s="29" customFormat="1" ht="13.8" hidden="1" x14ac:dyDescent="0.3">
      <c r="A1376" s="57" t="s">
        <v>4956</v>
      </c>
      <c r="B1376" s="57" t="s">
        <v>1339</v>
      </c>
      <c r="C1376" s="62">
        <v>21027</v>
      </c>
      <c r="D1376" s="93" t="s">
        <v>5007</v>
      </c>
      <c r="E1376" s="60">
        <v>45777</v>
      </c>
      <c r="F1376" s="93"/>
      <c r="G1376" s="93"/>
      <c r="H1376" s="93"/>
    </row>
    <row r="1377" spans="1:8" s="29" customFormat="1" ht="13.8" hidden="1" x14ac:dyDescent="0.3">
      <c r="A1377" s="57" t="s">
        <v>859</v>
      </c>
      <c r="B1377" s="92" t="s">
        <v>3862</v>
      </c>
      <c r="C1377" s="93" t="s">
        <v>3860</v>
      </c>
      <c r="D1377" s="93" t="s">
        <v>3861</v>
      </c>
      <c r="E1377" s="94">
        <v>46203</v>
      </c>
      <c r="F1377" s="93"/>
      <c r="G1377" s="93"/>
      <c r="H1377" s="93"/>
    </row>
    <row r="1378" spans="1:8" s="29" customFormat="1" ht="13.8" hidden="1" x14ac:dyDescent="0.25">
      <c r="A1378" s="44" t="s">
        <v>3513</v>
      </c>
      <c r="B1378" s="44" t="s">
        <v>1348</v>
      </c>
      <c r="C1378" s="93" t="s">
        <v>3514</v>
      </c>
      <c r="D1378" s="93" t="s">
        <v>3861</v>
      </c>
      <c r="E1378" s="94">
        <v>45077</v>
      </c>
      <c r="F1378" s="93"/>
      <c r="G1378" s="93"/>
      <c r="H1378" s="93"/>
    </row>
    <row r="1379" spans="1:8" s="29" customFormat="1" ht="13.8" hidden="1" x14ac:dyDescent="0.3">
      <c r="A1379" s="99" t="s">
        <v>4069</v>
      </c>
      <c r="B1379" s="92" t="s">
        <v>4067</v>
      </c>
      <c r="C1379" s="93" t="s">
        <v>4068</v>
      </c>
      <c r="D1379" s="93" t="s">
        <v>1250</v>
      </c>
      <c r="E1379" s="94">
        <v>45190</v>
      </c>
      <c r="F1379" s="93"/>
      <c r="G1379" s="93"/>
      <c r="H1379" s="93" t="s">
        <v>1237</v>
      </c>
    </row>
    <row r="1380" spans="1:8" s="29" customFormat="1" ht="13.8" hidden="1" x14ac:dyDescent="0.3">
      <c r="A1380" s="73" t="s">
        <v>4069</v>
      </c>
      <c r="B1380" s="89" t="s">
        <v>6179</v>
      </c>
      <c r="C1380" s="36" t="s">
        <v>6180</v>
      </c>
      <c r="D1380" s="36" t="s">
        <v>1250</v>
      </c>
      <c r="E1380" s="42">
        <v>45245</v>
      </c>
      <c r="F1380" s="32"/>
      <c r="G1380" s="32"/>
      <c r="H1380" s="32"/>
    </row>
    <row r="1381" spans="1:8" s="29" customFormat="1" ht="13.8" hidden="1" x14ac:dyDescent="0.25">
      <c r="A1381" s="91" t="s">
        <v>2912</v>
      </c>
      <c r="B1381" s="92" t="s">
        <v>1841</v>
      </c>
      <c r="C1381" s="93" t="s">
        <v>2752</v>
      </c>
      <c r="D1381" s="93" t="s">
        <v>2923</v>
      </c>
      <c r="E1381" s="94">
        <v>45169</v>
      </c>
      <c r="F1381" s="93"/>
      <c r="G1381" s="93"/>
      <c r="H1381" s="93"/>
    </row>
    <row r="1382" spans="1:8" s="29" customFormat="1" ht="13.8" hidden="1" x14ac:dyDescent="0.25">
      <c r="A1382" s="91" t="s">
        <v>2913</v>
      </c>
      <c r="B1382" s="92" t="s">
        <v>1841</v>
      </c>
      <c r="C1382" s="93" t="s">
        <v>2752</v>
      </c>
      <c r="D1382" s="93" t="s">
        <v>2923</v>
      </c>
      <c r="E1382" s="94">
        <v>45169</v>
      </c>
      <c r="F1382" s="93"/>
      <c r="G1382" s="93"/>
      <c r="H1382" s="93"/>
    </row>
    <row r="1383" spans="1:8" s="29" customFormat="1" ht="13.8" hidden="1" x14ac:dyDescent="0.3">
      <c r="A1383" s="73" t="s">
        <v>6234</v>
      </c>
      <c r="B1383" s="89" t="s">
        <v>1251</v>
      </c>
      <c r="C1383" s="36" t="s">
        <v>6208</v>
      </c>
      <c r="D1383" s="36" t="s">
        <v>1250</v>
      </c>
      <c r="E1383" s="42">
        <v>45132</v>
      </c>
      <c r="F1383" s="32"/>
      <c r="G1383" s="32"/>
      <c r="H1383" s="32"/>
    </row>
    <row r="1384" spans="1:8" s="29" customFormat="1" ht="13.8" hidden="1" x14ac:dyDescent="0.25">
      <c r="A1384" s="127" t="s">
        <v>3355</v>
      </c>
      <c r="B1384" s="44" t="s">
        <v>3322</v>
      </c>
      <c r="C1384" s="45" t="s">
        <v>3323</v>
      </c>
      <c r="D1384" s="45" t="s">
        <v>1250</v>
      </c>
      <c r="E1384" s="46">
        <v>45382</v>
      </c>
      <c r="F1384" s="45"/>
      <c r="G1384" s="45" t="s">
        <v>1237</v>
      </c>
      <c r="H1384" s="45" t="s">
        <v>1237</v>
      </c>
    </row>
    <row r="1385" spans="1:8" s="29" customFormat="1" ht="13.8" hidden="1" x14ac:dyDescent="0.3">
      <c r="A1385" s="57" t="s">
        <v>1408</v>
      </c>
      <c r="B1385" s="92" t="s">
        <v>3862</v>
      </c>
      <c r="C1385" s="93" t="s">
        <v>3860</v>
      </c>
      <c r="D1385" s="93" t="s">
        <v>3861</v>
      </c>
      <c r="E1385" s="94">
        <v>46203</v>
      </c>
      <c r="F1385" s="93"/>
      <c r="G1385" s="93"/>
      <c r="H1385" s="93"/>
    </row>
    <row r="1386" spans="1:8" s="29" customFormat="1" ht="13.8" hidden="1" x14ac:dyDescent="0.25">
      <c r="A1386" s="99" t="s">
        <v>2869</v>
      </c>
      <c r="B1386" s="111" t="s">
        <v>1216</v>
      </c>
      <c r="C1386" s="45" t="s">
        <v>2854</v>
      </c>
      <c r="D1386" s="93" t="s">
        <v>2279</v>
      </c>
      <c r="E1386" s="46">
        <v>45227</v>
      </c>
      <c r="F1386" s="93"/>
      <c r="G1386" s="93"/>
      <c r="H1386" s="93"/>
    </row>
    <row r="1387" spans="1:8" s="29" customFormat="1" ht="13.8" hidden="1" x14ac:dyDescent="0.3">
      <c r="A1387" s="111" t="s">
        <v>1974</v>
      </c>
      <c r="B1387" s="111" t="s">
        <v>3302</v>
      </c>
      <c r="C1387" s="142" t="s">
        <v>1975</v>
      </c>
      <c r="D1387" s="93" t="s">
        <v>2227</v>
      </c>
      <c r="E1387" s="143">
        <v>45091</v>
      </c>
      <c r="F1387" s="142"/>
      <c r="G1387" s="142"/>
      <c r="H1387" s="93" t="s">
        <v>1237</v>
      </c>
    </row>
    <row r="1388" spans="1:8" s="29" customFormat="1" ht="13.8" hidden="1" x14ac:dyDescent="0.3">
      <c r="A1388" s="99" t="s">
        <v>1974</v>
      </c>
      <c r="B1388" s="92" t="s">
        <v>1383</v>
      </c>
      <c r="C1388" s="93" t="s">
        <v>2612</v>
      </c>
      <c r="D1388" s="93" t="s">
        <v>1250</v>
      </c>
      <c r="E1388" s="94">
        <v>45134</v>
      </c>
      <c r="F1388" s="93" t="s">
        <v>1385</v>
      </c>
      <c r="G1388" s="93"/>
      <c r="H1388" s="93" t="s">
        <v>1384</v>
      </c>
    </row>
    <row r="1389" spans="1:8" s="29" customFormat="1" ht="13.8" hidden="1" x14ac:dyDescent="0.25">
      <c r="A1389" s="92" t="s">
        <v>1974</v>
      </c>
      <c r="B1389" s="92" t="s">
        <v>1433</v>
      </c>
      <c r="C1389" s="93" t="s">
        <v>3912</v>
      </c>
      <c r="D1389" s="93" t="s">
        <v>1250</v>
      </c>
      <c r="E1389" s="94">
        <v>45155</v>
      </c>
      <c r="F1389" s="93"/>
      <c r="G1389" s="93" t="s">
        <v>1237</v>
      </c>
      <c r="H1389" s="44" t="s">
        <v>1384</v>
      </c>
    </row>
    <row r="1390" spans="1:8" s="29" customFormat="1" ht="13.8" hidden="1" x14ac:dyDescent="0.25">
      <c r="A1390" s="91" t="s">
        <v>2914</v>
      </c>
      <c r="B1390" s="92" t="s">
        <v>1841</v>
      </c>
      <c r="C1390" s="93" t="s">
        <v>2752</v>
      </c>
      <c r="D1390" s="93" t="s">
        <v>2923</v>
      </c>
      <c r="E1390" s="94">
        <v>45169</v>
      </c>
      <c r="F1390" s="93"/>
      <c r="G1390" s="93"/>
      <c r="H1390" s="93"/>
    </row>
    <row r="1391" spans="1:8" s="29" customFormat="1" ht="13.8" hidden="1" x14ac:dyDescent="0.25">
      <c r="A1391" s="91" t="s">
        <v>2914</v>
      </c>
      <c r="B1391" s="92" t="s">
        <v>2949</v>
      </c>
      <c r="C1391" s="93" t="s">
        <v>2759</v>
      </c>
      <c r="D1391" s="93" t="s">
        <v>2923</v>
      </c>
      <c r="E1391" s="94">
        <v>45169</v>
      </c>
      <c r="F1391" s="93"/>
      <c r="G1391" s="93"/>
      <c r="H1391" s="93"/>
    </row>
    <row r="1392" spans="1:8" s="29" customFormat="1" ht="13.8" hidden="1" x14ac:dyDescent="0.25">
      <c r="A1392" s="101" t="s">
        <v>3356</v>
      </c>
      <c r="B1392" s="44" t="s">
        <v>3322</v>
      </c>
      <c r="C1392" s="45" t="s">
        <v>3323</v>
      </c>
      <c r="D1392" s="45" t="s">
        <v>1250</v>
      </c>
      <c r="E1392" s="46">
        <v>45382</v>
      </c>
      <c r="F1392" s="45"/>
      <c r="G1392" s="45" t="s">
        <v>1237</v>
      </c>
      <c r="H1392" s="45" t="s">
        <v>1237</v>
      </c>
    </row>
    <row r="1393" spans="1:8" s="29" customFormat="1" ht="13.8" hidden="1" x14ac:dyDescent="0.25">
      <c r="A1393" s="102" t="s">
        <v>3356</v>
      </c>
      <c r="B1393" s="92" t="s">
        <v>3506</v>
      </c>
      <c r="C1393" s="93" t="s">
        <v>3505</v>
      </c>
      <c r="D1393" s="93" t="s">
        <v>1250</v>
      </c>
      <c r="E1393" s="94">
        <v>45429</v>
      </c>
      <c r="F1393" s="93"/>
      <c r="G1393" s="93" t="s">
        <v>1237</v>
      </c>
      <c r="H1393" s="93" t="s">
        <v>1237</v>
      </c>
    </row>
    <row r="1394" spans="1:8" s="29" customFormat="1" ht="13.8" hidden="1" x14ac:dyDescent="0.3">
      <c r="A1394" s="57" t="s">
        <v>1409</v>
      </c>
      <c r="B1394" s="92" t="s">
        <v>3862</v>
      </c>
      <c r="C1394" s="93" t="s">
        <v>3860</v>
      </c>
      <c r="D1394" s="93" t="s">
        <v>3861</v>
      </c>
      <c r="E1394" s="94">
        <v>46203</v>
      </c>
      <c r="F1394" s="93"/>
      <c r="G1394" s="93"/>
      <c r="H1394" s="93"/>
    </row>
    <row r="1395" spans="1:8" s="29" customFormat="1" ht="13.8" hidden="1" x14ac:dyDescent="0.25">
      <c r="A1395" s="87" t="s">
        <v>4839</v>
      </c>
      <c r="B1395" s="87" t="s">
        <v>4840</v>
      </c>
      <c r="C1395" s="95" t="s">
        <v>4841</v>
      </c>
      <c r="D1395" s="96" t="s">
        <v>409</v>
      </c>
      <c r="E1395" s="65">
        <v>45138</v>
      </c>
      <c r="F1395" s="96"/>
      <c r="G1395" s="96"/>
      <c r="H1395" s="96"/>
    </row>
    <row r="1396" spans="1:8" s="29" customFormat="1" ht="13.8" hidden="1" x14ac:dyDescent="0.25">
      <c r="A1396" s="100" t="s">
        <v>1863</v>
      </c>
      <c r="B1396" s="92" t="s">
        <v>3574</v>
      </c>
      <c r="C1396" s="93" t="s">
        <v>3575</v>
      </c>
      <c r="D1396" s="93" t="s">
        <v>1250</v>
      </c>
      <c r="E1396" s="94">
        <v>45401</v>
      </c>
      <c r="F1396" s="93"/>
      <c r="G1396" s="93"/>
      <c r="H1396" s="93"/>
    </row>
    <row r="1397" spans="1:8" s="29" customFormat="1" ht="13.8" hidden="1" x14ac:dyDescent="0.25">
      <c r="A1397" s="87" t="s">
        <v>304</v>
      </c>
      <c r="B1397" s="87" t="s">
        <v>177</v>
      </c>
      <c r="C1397" s="95" t="s">
        <v>3379</v>
      </c>
      <c r="D1397" s="96" t="s">
        <v>409</v>
      </c>
      <c r="E1397" s="65">
        <v>45291</v>
      </c>
      <c r="F1397" s="96"/>
      <c r="G1397" s="96"/>
      <c r="H1397" s="96"/>
    </row>
    <row r="1398" spans="1:8" s="29" customFormat="1" ht="13.8" hidden="1" x14ac:dyDescent="0.25">
      <c r="A1398" s="91" t="s">
        <v>865</v>
      </c>
      <c r="B1398" s="92" t="s">
        <v>1841</v>
      </c>
      <c r="C1398" s="93" t="s">
        <v>2752</v>
      </c>
      <c r="D1398" s="93" t="s">
        <v>2923</v>
      </c>
      <c r="E1398" s="94">
        <v>45169</v>
      </c>
      <c r="F1398" s="93"/>
      <c r="G1398" s="93"/>
      <c r="H1398" s="93"/>
    </row>
    <row r="1399" spans="1:8" s="29" customFormat="1" ht="13.8" hidden="1" x14ac:dyDescent="0.25">
      <c r="A1399" s="91" t="s">
        <v>865</v>
      </c>
      <c r="B1399" s="92" t="s">
        <v>2949</v>
      </c>
      <c r="C1399" s="93" t="s">
        <v>2759</v>
      </c>
      <c r="D1399" s="93" t="s">
        <v>2923</v>
      </c>
      <c r="E1399" s="94">
        <v>45169</v>
      </c>
      <c r="F1399" s="93"/>
      <c r="G1399" s="93"/>
      <c r="H1399" s="93"/>
    </row>
    <row r="1400" spans="1:8" s="29" customFormat="1" ht="13.8" hidden="1" x14ac:dyDescent="0.25">
      <c r="A1400" s="92" t="s">
        <v>865</v>
      </c>
      <c r="B1400" s="92" t="s">
        <v>1433</v>
      </c>
      <c r="C1400" s="93" t="s">
        <v>3912</v>
      </c>
      <c r="D1400" s="93" t="s">
        <v>1250</v>
      </c>
      <c r="E1400" s="94">
        <v>45155</v>
      </c>
      <c r="F1400" s="93"/>
      <c r="G1400" s="93" t="s">
        <v>1237</v>
      </c>
      <c r="H1400" s="44" t="s">
        <v>1384</v>
      </c>
    </row>
    <row r="1401" spans="1:8" s="29" customFormat="1" ht="13.8" hidden="1" x14ac:dyDescent="0.25">
      <c r="A1401" s="91" t="s">
        <v>2915</v>
      </c>
      <c r="B1401" s="92" t="s">
        <v>1841</v>
      </c>
      <c r="C1401" s="93" t="s">
        <v>2752</v>
      </c>
      <c r="D1401" s="93" t="s">
        <v>2923</v>
      </c>
      <c r="E1401" s="94">
        <v>45169</v>
      </c>
      <c r="F1401" s="93"/>
      <c r="G1401" s="93"/>
      <c r="H1401" s="93"/>
    </row>
    <row r="1402" spans="1:8" s="29" customFormat="1" ht="13.8" hidden="1" x14ac:dyDescent="0.25">
      <c r="A1402" s="91" t="s">
        <v>2916</v>
      </c>
      <c r="B1402" s="92" t="s">
        <v>1841</v>
      </c>
      <c r="C1402" s="93" t="s">
        <v>2752</v>
      </c>
      <c r="D1402" s="93" t="s">
        <v>2923</v>
      </c>
      <c r="E1402" s="94">
        <v>45169</v>
      </c>
      <c r="F1402" s="93"/>
      <c r="G1402" s="93"/>
      <c r="H1402" s="93"/>
    </row>
    <row r="1403" spans="1:8" s="29" customFormat="1" ht="13.8" hidden="1" x14ac:dyDescent="0.3">
      <c r="A1403" s="57" t="s">
        <v>2751</v>
      </c>
      <c r="B1403" s="92" t="s">
        <v>3862</v>
      </c>
      <c r="C1403" s="93" t="s">
        <v>3860</v>
      </c>
      <c r="D1403" s="93" t="s">
        <v>3861</v>
      </c>
      <c r="E1403" s="94">
        <v>46203</v>
      </c>
      <c r="F1403" s="93"/>
      <c r="G1403" s="93"/>
      <c r="H1403" s="93"/>
    </row>
    <row r="1404" spans="1:8" s="29" customFormat="1" ht="13.8" x14ac:dyDescent="0.25">
      <c r="A1404" s="44" t="s">
        <v>2742</v>
      </c>
      <c r="B1404" s="44" t="s">
        <v>2949</v>
      </c>
      <c r="C1404" s="45" t="s">
        <v>3225</v>
      </c>
      <c r="D1404" s="45" t="s">
        <v>1779</v>
      </c>
      <c r="E1404" s="69">
        <v>44432</v>
      </c>
      <c r="F1404" s="93"/>
      <c r="G1404" s="93"/>
      <c r="H1404" s="93"/>
    </row>
    <row r="1405" spans="1:8" s="29" customFormat="1" ht="13.8" hidden="1" x14ac:dyDescent="0.3">
      <c r="A1405" s="73" t="s">
        <v>6235</v>
      </c>
      <c r="B1405" s="89" t="s">
        <v>6205</v>
      </c>
      <c r="C1405" s="36" t="s">
        <v>6206</v>
      </c>
      <c r="D1405" s="36" t="s">
        <v>1250</v>
      </c>
      <c r="E1405" s="42">
        <v>45132</v>
      </c>
      <c r="F1405" s="32"/>
      <c r="G1405" s="32"/>
      <c r="H1405" s="32"/>
    </row>
    <row r="1406" spans="1:8" s="29" customFormat="1" ht="13.8" hidden="1" x14ac:dyDescent="0.25">
      <c r="A1406" s="44" t="s">
        <v>4086</v>
      </c>
      <c r="B1406" s="44" t="s">
        <v>4087</v>
      </c>
      <c r="C1406" s="45" t="s">
        <v>4085</v>
      </c>
      <c r="D1406" s="93" t="s">
        <v>1540</v>
      </c>
      <c r="E1406" s="64">
        <v>45504</v>
      </c>
      <c r="F1406" s="93"/>
      <c r="G1406" s="93"/>
      <c r="H1406" s="93"/>
    </row>
    <row r="1407" spans="1:8" s="29" customFormat="1" ht="13.8" hidden="1" x14ac:dyDescent="0.25">
      <c r="A1407" s="87" t="s">
        <v>305</v>
      </c>
      <c r="B1407" s="87" t="s">
        <v>152</v>
      </c>
      <c r="C1407" s="95" t="s">
        <v>7244</v>
      </c>
      <c r="D1407" s="96" t="s">
        <v>409</v>
      </c>
      <c r="E1407" s="65">
        <v>45930</v>
      </c>
      <c r="F1407" s="96"/>
      <c r="G1407" s="96"/>
      <c r="H1407" s="96"/>
    </row>
    <row r="1408" spans="1:8" s="29" customFormat="1" ht="13.8" x14ac:dyDescent="0.25">
      <c r="A1408" s="44" t="s">
        <v>2607</v>
      </c>
      <c r="B1408" s="44" t="s">
        <v>1202</v>
      </c>
      <c r="C1408" s="45" t="s">
        <v>2580</v>
      </c>
      <c r="D1408" s="45" t="s">
        <v>2279</v>
      </c>
      <c r="E1408" s="69">
        <v>44889</v>
      </c>
      <c r="F1408" s="93"/>
      <c r="G1408" s="93" t="s">
        <v>1384</v>
      </c>
      <c r="H1408" s="93" t="s">
        <v>1384</v>
      </c>
    </row>
    <row r="1409" spans="1:8" s="29" customFormat="1" ht="13.8" hidden="1" x14ac:dyDescent="0.3">
      <c r="A1409" s="57" t="s">
        <v>1305</v>
      </c>
      <c r="B1409" s="58" t="s">
        <v>4104</v>
      </c>
      <c r="C1409" s="59">
        <v>20022</v>
      </c>
      <c r="D1409" s="93" t="s">
        <v>5007</v>
      </c>
      <c r="E1409" s="60">
        <v>45535</v>
      </c>
      <c r="F1409" s="93"/>
      <c r="G1409" s="93"/>
      <c r="H1409" s="93"/>
    </row>
    <row r="1410" spans="1:8" s="29" customFormat="1" ht="13.8" hidden="1" x14ac:dyDescent="0.3">
      <c r="A1410" s="120" t="s">
        <v>2009</v>
      </c>
      <c r="B1410" s="117" t="s">
        <v>2010</v>
      </c>
      <c r="C1410" s="106" t="s">
        <v>2011</v>
      </c>
      <c r="D1410" s="93" t="s">
        <v>1443</v>
      </c>
      <c r="E1410" s="119">
        <v>45473</v>
      </c>
      <c r="F1410" s="93"/>
      <c r="G1410" s="93"/>
      <c r="H1410" s="93"/>
    </row>
    <row r="1411" spans="1:8" s="29" customFormat="1" ht="13.8" hidden="1" x14ac:dyDescent="0.3">
      <c r="A1411" s="117" t="s">
        <v>2145</v>
      </c>
      <c r="B1411" s="117" t="s">
        <v>2095</v>
      </c>
      <c r="C1411" s="106" t="s">
        <v>2011</v>
      </c>
      <c r="D1411" s="93" t="s">
        <v>1443</v>
      </c>
      <c r="E1411" s="119">
        <v>45473</v>
      </c>
      <c r="F1411" s="93"/>
      <c r="G1411" s="93"/>
      <c r="H1411" s="93"/>
    </row>
    <row r="1412" spans="1:8" s="29" customFormat="1" ht="13.8" hidden="1" x14ac:dyDescent="0.3">
      <c r="A1412" s="57" t="s">
        <v>4957</v>
      </c>
      <c r="B1412" s="57" t="s">
        <v>1339</v>
      </c>
      <c r="C1412" s="62">
        <v>21027</v>
      </c>
      <c r="D1412" s="93" t="s">
        <v>5007</v>
      </c>
      <c r="E1412" s="60">
        <v>45777</v>
      </c>
      <c r="F1412" s="93"/>
      <c r="G1412" s="93"/>
      <c r="H1412" s="93"/>
    </row>
    <row r="1413" spans="1:8" s="29" customFormat="1" ht="13.8" hidden="1" x14ac:dyDescent="0.25">
      <c r="A1413" s="44" t="s">
        <v>6716</v>
      </c>
      <c r="B1413" s="44" t="s">
        <v>3597</v>
      </c>
      <c r="C1413" s="45" t="s">
        <v>6791</v>
      </c>
      <c r="D1413" s="93" t="s">
        <v>1540</v>
      </c>
      <c r="E1413" s="64">
        <v>45382</v>
      </c>
      <c r="F1413" s="45"/>
      <c r="G1413" s="45"/>
      <c r="H1413" s="93"/>
    </row>
    <row r="1414" spans="1:8" s="29" customFormat="1" ht="13.8" hidden="1" x14ac:dyDescent="0.25">
      <c r="A1414" s="44" t="s">
        <v>1898</v>
      </c>
      <c r="B1414" s="113" t="s">
        <v>1899</v>
      </c>
      <c r="C1414" s="97" t="s">
        <v>6081</v>
      </c>
      <c r="D1414" s="97" t="s">
        <v>1901</v>
      </c>
      <c r="E1414" s="64">
        <v>46516</v>
      </c>
      <c r="F1414" s="93"/>
      <c r="G1414" s="93"/>
      <c r="H1414" s="93" t="s">
        <v>1384</v>
      </c>
    </row>
    <row r="1415" spans="1:8" s="29" customFormat="1" ht="13.8" hidden="1" x14ac:dyDescent="0.3">
      <c r="A1415" s="57" t="s">
        <v>95</v>
      </c>
      <c r="B1415" s="57" t="s">
        <v>151</v>
      </c>
      <c r="C1415" s="62">
        <v>2203</v>
      </c>
      <c r="D1415" s="93" t="s">
        <v>5007</v>
      </c>
      <c r="E1415" s="60">
        <v>45230</v>
      </c>
      <c r="F1415" s="93"/>
      <c r="G1415" s="93"/>
      <c r="H1415" s="93"/>
    </row>
    <row r="1416" spans="1:8" s="29" customFormat="1" ht="13.8" hidden="1" x14ac:dyDescent="0.3">
      <c r="A1416" s="57" t="s">
        <v>95</v>
      </c>
      <c r="B1416" s="57" t="s">
        <v>1346</v>
      </c>
      <c r="C1416" s="62">
        <v>2202</v>
      </c>
      <c r="D1416" s="93" t="s">
        <v>5007</v>
      </c>
      <c r="E1416" s="60">
        <v>45230</v>
      </c>
      <c r="F1416" s="93"/>
      <c r="G1416" s="93"/>
      <c r="H1416" s="93"/>
    </row>
    <row r="1417" spans="1:8" s="29" customFormat="1" ht="13.8" hidden="1" x14ac:dyDescent="0.3">
      <c r="A1417" s="57" t="s">
        <v>95</v>
      </c>
      <c r="B1417" s="57" t="s">
        <v>4975</v>
      </c>
      <c r="C1417" s="62">
        <v>2209</v>
      </c>
      <c r="D1417" s="93" t="s">
        <v>5007</v>
      </c>
      <c r="E1417" s="60">
        <v>45276</v>
      </c>
      <c r="F1417" s="93"/>
      <c r="G1417" s="93"/>
      <c r="H1417" s="93"/>
    </row>
    <row r="1418" spans="1:8" s="29" customFormat="1" ht="13.8" hidden="1" x14ac:dyDescent="0.25">
      <c r="A1418" s="41" t="s">
        <v>6279</v>
      </c>
      <c r="B1418" s="89" t="s">
        <v>6254</v>
      </c>
      <c r="C1418" s="36" t="s">
        <v>6255</v>
      </c>
      <c r="D1418" s="36" t="s">
        <v>1250</v>
      </c>
      <c r="E1418" s="42">
        <v>45372</v>
      </c>
      <c r="F1418" s="32"/>
      <c r="G1418" s="32"/>
      <c r="H1418" s="32"/>
    </row>
    <row r="1419" spans="1:8" s="29" customFormat="1" ht="13.8" hidden="1" x14ac:dyDescent="0.25">
      <c r="A1419" s="41" t="s">
        <v>6279</v>
      </c>
      <c r="B1419" s="89" t="s">
        <v>6254</v>
      </c>
      <c r="C1419" s="36" t="s">
        <v>6325</v>
      </c>
      <c r="D1419" s="36" t="s">
        <v>1250</v>
      </c>
      <c r="E1419" s="42">
        <v>45169</v>
      </c>
      <c r="F1419" s="32"/>
      <c r="G1419" s="32"/>
      <c r="H1419" s="32"/>
    </row>
    <row r="1420" spans="1:8" s="29" customFormat="1" ht="13.8" hidden="1" x14ac:dyDescent="0.3">
      <c r="A1420" s="57" t="s">
        <v>1306</v>
      </c>
      <c r="B1420" s="58" t="s">
        <v>4104</v>
      </c>
      <c r="C1420" s="59">
        <v>20022</v>
      </c>
      <c r="D1420" s="93" t="s">
        <v>5007</v>
      </c>
      <c r="E1420" s="60">
        <v>45535</v>
      </c>
      <c r="F1420" s="93"/>
      <c r="G1420" s="93"/>
      <c r="H1420" s="93"/>
    </row>
    <row r="1421" spans="1:8" s="29" customFormat="1" ht="13.8" hidden="1" x14ac:dyDescent="0.3">
      <c r="A1421" s="57" t="s">
        <v>117</v>
      </c>
      <c r="B1421" s="57" t="s">
        <v>2254</v>
      </c>
      <c r="C1421" s="62">
        <v>21030</v>
      </c>
      <c r="D1421" s="93" t="s">
        <v>5007</v>
      </c>
      <c r="E1421" s="60">
        <v>45961</v>
      </c>
      <c r="F1421" s="93"/>
      <c r="G1421" s="93"/>
      <c r="H1421" s="93"/>
    </row>
    <row r="1422" spans="1:8" s="29" customFormat="1" ht="13.8" hidden="1" x14ac:dyDescent="0.3">
      <c r="A1422" s="57" t="s">
        <v>117</v>
      </c>
      <c r="B1422" s="92" t="s">
        <v>3862</v>
      </c>
      <c r="C1422" s="93" t="s">
        <v>3860</v>
      </c>
      <c r="D1422" s="93" t="s">
        <v>3861</v>
      </c>
      <c r="E1422" s="94">
        <v>46203</v>
      </c>
      <c r="F1422" s="93"/>
      <c r="G1422" s="93"/>
      <c r="H1422" s="93"/>
    </row>
    <row r="1423" spans="1:8" s="29" customFormat="1" ht="13.8" hidden="1" x14ac:dyDescent="0.25">
      <c r="A1423" s="71" t="s">
        <v>6324</v>
      </c>
      <c r="B1423" s="71" t="s">
        <v>6320</v>
      </c>
      <c r="C1423" s="88" t="s">
        <v>6321</v>
      </c>
      <c r="D1423" s="36" t="s">
        <v>1250</v>
      </c>
      <c r="E1423" s="42">
        <v>46075</v>
      </c>
      <c r="F1423" s="32"/>
      <c r="G1423" s="32"/>
      <c r="H1423" s="32"/>
    </row>
    <row r="1424" spans="1:8" s="29" customFormat="1" ht="13.8" hidden="1" x14ac:dyDescent="0.3">
      <c r="A1424" s="57" t="s">
        <v>1307</v>
      </c>
      <c r="B1424" s="57" t="s">
        <v>1339</v>
      </c>
      <c r="C1424" s="62">
        <v>21027</v>
      </c>
      <c r="D1424" s="93" t="s">
        <v>5007</v>
      </c>
      <c r="E1424" s="60">
        <v>45777</v>
      </c>
      <c r="F1424" s="93"/>
      <c r="G1424" s="93"/>
      <c r="H1424" s="93"/>
    </row>
    <row r="1425" spans="1:8" s="29" customFormat="1" ht="13.8" hidden="1" x14ac:dyDescent="0.3">
      <c r="A1425" s="57" t="s">
        <v>1307</v>
      </c>
      <c r="B1425" s="57" t="s">
        <v>2254</v>
      </c>
      <c r="C1425" s="62">
        <v>21030</v>
      </c>
      <c r="D1425" s="93" t="s">
        <v>5007</v>
      </c>
      <c r="E1425" s="60">
        <v>45961</v>
      </c>
      <c r="F1425" s="93"/>
      <c r="G1425" s="93"/>
      <c r="H1425" s="93"/>
    </row>
    <row r="1426" spans="1:8" s="29" customFormat="1" ht="13.8" hidden="1" x14ac:dyDescent="0.3">
      <c r="A1426" s="57" t="s">
        <v>2879</v>
      </c>
      <c r="B1426" s="57" t="s">
        <v>151</v>
      </c>
      <c r="C1426" s="62">
        <v>2203</v>
      </c>
      <c r="D1426" s="93" t="s">
        <v>5007</v>
      </c>
      <c r="E1426" s="60">
        <v>45230</v>
      </c>
      <c r="F1426" s="93"/>
      <c r="G1426" s="93"/>
      <c r="H1426" s="93"/>
    </row>
    <row r="1427" spans="1:8" s="29" customFormat="1" ht="13.8" hidden="1" x14ac:dyDescent="0.3">
      <c r="A1427" s="57" t="s">
        <v>2879</v>
      </c>
      <c r="B1427" s="57" t="s">
        <v>1346</v>
      </c>
      <c r="C1427" s="62">
        <v>2202</v>
      </c>
      <c r="D1427" s="93" t="s">
        <v>5007</v>
      </c>
      <c r="E1427" s="60">
        <v>45230</v>
      </c>
      <c r="F1427" s="93"/>
      <c r="G1427" s="93"/>
      <c r="H1427" s="93"/>
    </row>
    <row r="1428" spans="1:8" s="29" customFormat="1" ht="13.8" hidden="1" x14ac:dyDescent="0.25">
      <c r="A1428" s="41" t="s">
        <v>3296</v>
      </c>
      <c r="B1428" s="89" t="s">
        <v>6254</v>
      </c>
      <c r="C1428" s="36" t="s">
        <v>6255</v>
      </c>
      <c r="D1428" s="36" t="s">
        <v>1250</v>
      </c>
      <c r="E1428" s="42">
        <v>45372</v>
      </c>
      <c r="F1428" s="32"/>
      <c r="G1428" s="32"/>
      <c r="H1428" s="32"/>
    </row>
    <row r="1429" spans="1:8" s="29" customFormat="1" ht="13.8" hidden="1" x14ac:dyDescent="0.25">
      <c r="A1429" s="41" t="s">
        <v>3296</v>
      </c>
      <c r="B1429" s="89" t="s">
        <v>6254</v>
      </c>
      <c r="C1429" s="36" t="s">
        <v>6325</v>
      </c>
      <c r="D1429" s="36" t="s">
        <v>1250</v>
      </c>
      <c r="E1429" s="42">
        <v>45169</v>
      </c>
      <c r="F1429" s="32"/>
      <c r="G1429" s="32"/>
      <c r="H1429" s="32"/>
    </row>
    <row r="1430" spans="1:8" s="29" customFormat="1" ht="13.8" hidden="1" x14ac:dyDescent="0.25">
      <c r="A1430" s="87" t="s">
        <v>306</v>
      </c>
      <c r="B1430" s="87" t="s">
        <v>221</v>
      </c>
      <c r="C1430" s="95" t="s">
        <v>386</v>
      </c>
      <c r="D1430" s="96" t="s">
        <v>409</v>
      </c>
      <c r="E1430" s="65">
        <v>45260</v>
      </c>
      <c r="F1430" s="96"/>
      <c r="G1430" s="96"/>
      <c r="H1430" s="96"/>
    </row>
    <row r="1431" spans="1:8" s="29" customFormat="1" ht="13.8" hidden="1" x14ac:dyDescent="0.25">
      <c r="A1431" s="41" t="s">
        <v>6280</v>
      </c>
      <c r="B1431" s="89" t="s">
        <v>6254</v>
      </c>
      <c r="C1431" s="36" t="s">
        <v>6255</v>
      </c>
      <c r="D1431" s="36" t="s">
        <v>1250</v>
      </c>
      <c r="E1431" s="42">
        <v>45372</v>
      </c>
      <c r="F1431" s="32"/>
      <c r="G1431" s="32"/>
      <c r="H1431" s="32"/>
    </row>
    <row r="1432" spans="1:8" s="29" customFormat="1" ht="13.8" hidden="1" x14ac:dyDescent="0.25">
      <c r="A1432" s="41" t="s">
        <v>6280</v>
      </c>
      <c r="B1432" s="89" t="s">
        <v>6254</v>
      </c>
      <c r="C1432" s="36" t="s">
        <v>6325</v>
      </c>
      <c r="D1432" s="36" t="s">
        <v>1250</v>
      </c>
      <c r="E1432" s="42">
        <v>45169</v>
      </c>
      <c r="F1432" s="32"/>
      <c r="G1432" s="32"/>
      <c r="H1432" s="32"/>
    </row>
    <row r="1433" spans="1:8" s="29" customFormat="1" ht="13.8" hidden="1" x14ac:dyDescent="0.25">
      <c r="A1433" s="44" t="s">
        <v>1308</v>
      </c>
      <c r="B1433" s="44" t="s">
        <v>1361</v>
      </c>
      <c r="C1433" s="45" t="s">
        <v>1374</v>
      </c>
      <c r="D1433" s="93" t="s">
        <v>5007</v>
      </c>
      <c r="E1433" s="70" t="s">
        <v>1379</v>
      </c>
      <c r="F1433" s="93"/>
      <c r="G1433" s="93"/>
      <c r="H1433" s="93"/>
    </row>
    <row r="1434" spans="1:8" s="29" customFormat="1" ht="13.8" hidden="1" x14ac:dyDescent="0.3">
      <c r="A1434" s="57" t="s">
        <v>869</v>
      </c>
      <c r="B1434" s="57" t="s">
        <v>2254</v>
      </c>
      <c r="C1434" s="62">
        <v>21030</v>
      </c>
      <c r="D1434" s="93" t="s">
        <v>5007</v>
      </c>
      <c r="E1434" s="60">
        <v>45961</v>
      </c>
      <c r="F1434" s="93"/>
      <c r="G1434" s="93"/>
      <c r="H1434" s="93"/>
    </row>
    <row r="1435" spans="1:8" s="29" customFormat="1" ht="13.8" hidden="1" x14ac:dyDescent="0.25">
      <c r="A1435" s="44" t="s">
        <v>869</v>
      </c>
      <c r="B1435" s="44" t="s">
        <v>1366</v>
      </c>
      <c r="C1435" s="45" t="s">
        <v>1372</v>
      </c>
      <c r="D1435" s="93" t="s">
        <v>5007</v>
      </c>
      <c r="E1435" s="70" t="s">
        <v>1379</v>
      </c>
      <c r="F1435" s="93"/>
      <c r="G1435" s="93"/>
      <c r="H1435" s="93"/>
    </row>
    <row r="1436" spans="1:8" s="29" customFormat="1" ht="13.8" hidden="1" x14ac:dyDescent="0.3">
      <c r="A1436" s="57" t="s">
        <v>869</v>
      </c>
      <c r="B1436" s="92" t="s">
        <v>3862</v>
      </c>
      <c r="C1436" s="93" t="s">
        <v>3860</v>
      </c>
      <c r="D1436" s="93" t="s">
        <v>3861</v>
      </c>
      <c r="E1436" s="94">
        <v>46203</v>
      </c>
      <c r="F1436" s="93"/>
      <c r="G1436" s="93"/>
      <c r="H1436" s="93"/>
    </row>
    <row r="1437" spans="1:8" s="29" customFormat="1" ht="13.8" hidden="1" x14ac:dyDescent="0.25">
      <c r="A1437" s="100" t="s">
        <v>3534</v>
      </c>
      <c r="B1437" s="92" t="s">
        <v>3574</v>
      </c>
      <c r="C1437" s="93" t="s">
        <v>3575</v>
      </c>
      <c r="D1437" s="93" t="s">
        <v>1250</v>
      </c>
      <c r="E1437" s="94">
        <v>45401</v>
      </c>
      <c r="F1437" s="93"/>
      <c r="G1437" s="93"/>
      <c r="H1437" s="93"/>
    </row>
    <row r="1438" spans="1:8" s="29" customFormat="1" ht="13.8" hidden="1" x14ac:dyDescent="0.3">
      <c r="A1438" s="57" t="s">
        <v>1309</v>
      </c>
      <c r="B1438" s="57" t="s">
        <v>2254</v>
      </c>
      <c r="C1438" s="62">
        <v>21030</v>
      </c>
      <c r="D1438" s="93" t="s">
        <v>5007</v>
      </c>
      <c r="E1438" s="60">
        <v>45961</v>
      </c>
      <c r="F1438" s="93"/>
      <c r="G1438" s="93"/>
      <c r="H1438" s="93"/>
    </row>
    <row r="1439" spans="1:8" s="29" customFormat="1" ht="13.8" hidden="1" x14ac:dyDescent="0.3">
      <c r="A1439" s="57" t="s">
        <v>1309</v>
      </c>
      <c r="B1439" s="92" t="s">
        <v>3862</v>
      </c>
      <c r="C1439" s="93" t="s">
        <v>3860</v>
      </c>
      <c r="D1439" s="93" t="s">
        <v>3861</v>
      </c>
      <c r="E1439" s="94">
        <v>46203</v>
      </c>
      <c r="F1439" s="93"/>
      <c r="G1439" s="93"/>
      <c r="H1439" s="93"/>
    </row>
    <row r="1440" spans="1:8" s="29" customFormat="1" ht="13.8" hidden="1" x14ac:dyDescent="0.25">
      <c r="A1440" s="100" t="s">
        <v>1861</v>
      </c>
      <c r="B1440" s="92" t="s">
        <v>3574</v>
      </c>
      <c r="C1440" s="93" t="s">
        <v>3575</v>
      </c>
      <c r="D1440" s="93" t="s">
        <v>1250</v>
      </c>
      <c r="E1440" s="94">
        <v>45401</v>
      </c>
      <c r="F1440" s="93"/>
      <c r="G1440" s="93"/>
      <c r="H1440" s="93"/>
    </row>
    <row r="1441" spans="1:8" s="29" customFormat="1" ht="13.8" hidden="1" x14ac:dyDescent="0.25">
      <c r="A1441" s="41" t="s">
        <v>6313</v>
      </c>
      <c r="B1441" s="41" t="s">
        <v>6310</v>
      </c>
      <c r="C1441" s="88" t="s">
        <v>6311</v>
      </c>
      <c r="D1441" s="36" t="s">
        <v>1250</v>
      </c>
      <c r="E1441" s="43">
        <v>45610</v>
      </c>
      <c r="F1441" s="32"/>
      <c r="G1441" s="32"/>
      <c r="H1441" s="32"/>
    </row>
    <row r="1442" spans="1:8" s="29" customFormat="1" ht="13.8" hidden="1" x14ac:dyDescent="0.3">
      <c r="A1442" s="73" t="s">
        <v>6236</v>
      </c>
      <c r="B1442" s="89" t="s">
        <v>1251</v>
      </c>
      <c r="C1442" s="36" t="s">
        <v>6208</v>
      </c>
      <c r="D1442" s="36" t="s">
        <v>1250</v>
      </c>
      <c r="E1442" s="42">
        <v>45132</v>
      </c>
      <c r="F1442" s="32"/>
      <c r="G1442" s="32"/>
      <c r="H1442" s="32"/>
    </row>
    <row r="1443" spans="1:8" s="29" customFormat="1" ht="13.8" hidden="1" x14ac:dyDescent="0.3">
      <c r="A1443" s="57" t="s">
        <v>3478</v>
      </c>
      <c r="B1443" s="57" t="s">
        <v>1339</v>
      </c>
      <c r="C1443" s="62">
        <v>21027</v>
      </c>
      <c r="D1443" s="93" t="s">
        <v>5007</v>
      </c>
      <c r="E1443" s="60">
        <v>45777</v>
      </c>
      <c r="F1443" s="93"/>
      <c r="G1443" s="93"/>
      <c r="H1443" s="93"/>
    </row>
    <row r="1444" spans="1:8" s="29" customFormat="1" ht="13.8" hidden="1" x14ac:dyDescent="0.3">
      <c r="A1444" s="57" t="s">
        <v>3478</v>
      </c>
      <c r="B1444" s="57" t="s">
        <v>2254</v>
      </c>
      <c r="C1444" s="62">
        <v>21030</v>
      </c>
      <c r="D1444" s="93" t="s">
        <v>5007</v>
      </c>
      <c r="E1444" s="60">
        <v>45961</v>
      </c>
      <c r="F1444" s="93"/>
      <c r="G1444" s="93"/>
      <c r="H1444" s="93"/>
    </row>
    <row r="1445" spans="1:8" s="29" customFormat="1" ht="13.8" hidden="1" x14ac:dyDescent="0.25">
      <c r="A1445" s="102" t="s">
        <v>3478</v>
      </c>
      <c r="B1445" s="92" t="s">
        <v>3506</v>
      </c>
      <c r="C1445" s="93" t="s">
        <v>3505</v>
      </c>
      <c r="D1445" s="93" t="s">
        <v>1250</v>
      </c>
      <c r="E1445" s="94">
        <v>45429</v>
      </c>
      <c r="F1445" s="93"/>
      <c r="G1445" s="93" t="s">
        <v>1237</v>
      </c>
      <c r="H1445" s="93" t="s">
        <v>1237</v>
      </c>
    </row>
    <row r="1446" spans="1:8" s="29" customFormat="1" ht="13.8" hidden="1" x14ac:dyDescent="0.3">
      <c r="A1446" s="57" t="s">
        <v>307</v>
      </c>
      <c r="B1446" s="57" t="s">
        <v>2254</v>
      </c>
      <c r="C1446" s="62">
        <v>21030</v>
      </c>
      <c r="D1446" s="93" t="s">
        <v>5007</v>
      </c>
      <c r="E1446" s="60">
        <v>45961</v>
      </c>
      <c r="F1446" s="93"/>
      <c r="G1446" s="93"/>
      <c r="H1446" s="93"/>
    </row>
    <row r="1447" spans="1:8" s="29" customFormat="1" ht="13.8" hidden="1" x14ac:dyDescent="0.3">
      <c r="A1447" s="57" t="s">
        <v>307</v>
      </c>
      <c r="B1447" s="92" t="s">
        <v>3862</v>
      </c>
      <c r="C1447" s="93" t="s">
        <v>3860</v>
      </c>
      <c r="D1447" s="93" t="s">
        <v>3861</v>
      </c>
      <c r="E1447" s="94">
        <v>46203</v>
      </c>
      <c r="F1447" s="93"/>
      <c r="G1447" s="93"/>
      <c r="H1447" s="93"/>
    </row>
    <row r="1448" spans="1:8" s="29" customFormat="1" ht="13.8" hidden="1" x14ac:dyDescent="0.25">
      <c r="A1448" s="102" t="s">
        <v>307</v>
      </c>
      <c r="B1448" s="92" t="s">
        <v>3506</v>
      </c>
      <c r="C1448" s="93" t="s">
        <v>3505</v>
      </c>
      <c r="D1448" s="93" t="s">
        <v>1250</v>
      </c>
      <c r="E1448" s="94">
        <v>45429</v>
      </c>
      <c r="F1448" s="93"/>
      <c r="G1448" s="93" t="s">
        <v>1237</v>
      </c>
      <c r="H1448" s="93" t="s">
        <v>1237</v>
      </c>
    </row>
    <row r="1449" spans="1:8" s="29" customFormat="1" ht="13.8" hidden="1" x14ac:dyDescent="0.3">
      <c r="A1449" s="73" t="s">
        <v>307</v>
      </c>
      <c r="B1449" s="89" t="s">
        <v>6186</v>
      </c>
      <c r="C1449" s="36" t="s">
        <v>6187</v>
      </c>
      <c r="D1449" s="36" t="s">
        <v>1250</v>
      </c>
      <c r="E1449" s="42">
        <v>45245</v>
      </c>
      <c r="F1449" s="32"/>
      <c r="G1449" s="32"/>
      <c r="H1449" s="32"/>
    </row>
    <row r="1450" spans="1:8" s="29" customFormat="1" ht="13.8" hidden="1" x14ac:dyDescent="0.25">
      <c r="A1450" s="41" t="s">
        <v>307</v>
      </c>
      <c r="B1450" s="41" t="s">
        <v>6288</v>
      </c>
      <c r="C1450" s="88" t="s">
        <v>6289</v>
      </c>
      <c r="D1450" s="36" t="s">
        <v>1250</v>
      </c>
      <c r="E1450" s="43">
        <v>45610</v>
      </c>
      <c r="F1450" s="32"/>
      <c r="G1450" s="32"/>
      <c r="H1450" s="32"/>
    </row>
    <row r="1451" spans="1:8" s="29" customFormat="1" ht="13.8" hidden="1" x14ac:dyDescent="0.25">
      <c r="A1451" s="87" t="s">
        <v>307</v>
      </c>
      <c r="B1451" s="87" t="s">
        <v>203</v>
      </c>
      <c r="C1451" s="95" t="s">
        <v>387</v>
      </c>
      <c r="D1451" s="96" t="s">
        <v>409</v>
      </c>
      <c r="E1451" s="65">
        <v>45169</v>
      </c>
      <c r="F1451" s="96"/>
      <c r="G1451" s="96"/>
      <c r="H1451" s="96"/>
    </row>
    <row r="1452" spans="1:8" s="29" customFormat="1" ht="13.8" hidden="1" x14ac:dyDescent="0.25">
      <c r="A1452" s="102" t="s">
        <v>3484</v>
      </c>
      <c r="B1452" s="92" t="s">
        <v>3506</v>
      </c>
      <c r="C1452" s="93" t="s">
        <v>3505</v>
      </c>
      <c r="D1452" s="93" t="s">
        <v>1250</v>
      </c>
      <c r="E1452" s="94">
        <v>45429</v>
      </c>
      <c r="F1452" s="93"/>
      <c r="G1452" s="93" t="s">
        <v>1237</v>
      </c>
      <c r="H1452" s="93" t="s">
        <v>1237</v>
      </c>
    </row>
    <row r="1453" spans="1:8" s="29" customFormat="1" ht="13.8" hidden="1" x14ac:dyDescent="0.3">
      <c r="A1453" s="57" t="s">
        <v>4958</v>
      </c>
      <c r="B1453" s="57" t="s">
        <v>2254</v>
      </c>
      <c r="C1453" s="62">
        <v>21030</v>
      </c>
      <c r="D1453" s="93" t="s">
        <v>5007</v>
      </c>
      <c r="E1453" s="60">
        <v>45961</v>
      </c>
      <c r="F1453" s="93"/>
      <c r="G1453" s="93"/>
      <c r="H1453" s="93"/>
    </row>
    <row r="1454" spans="1:8" s="29" customFormat="1" ht="13.8" hidden="1" x14ac:dyDescent="0.25">
      <c r="A1454" s="127" t="s">
        <v>3357</v>
      </c>
      <c r="B1454" s="44" t="s">
        <v>3322</v>
      </c>
      <c r="C1454" s="45" t="s">
        <v>3323</v>
      </c>
      <c r="D1454" s="45" t="s">
        <v>1250</v>
      </c>
      <c r="E1454" s="46">
        <v>45382</v>
      </c>
      <c r="F1454" s="45"/>
      <c r="G1454" s="45" t="s">
        <v>1237</v>
      </c>
      <c r="H1454" s="45" t="s">
        <v>1237</v>
      </c>
    </row>
    <row r="1455" spans="1:8" s="29" customFormat="1" ht="13.8" hidden="1" x14ac:dyDescent="0.3">
      <c r="A1455" s="99" t="s">
        <v>6138</v>
      </c>
      <c r="B1455" s="92" t="s">
        <v>6150</v>
      </c>
      <c r="C1455" s="93" t="s">
        <v>6151</v>
      </c>
      <c r="D1455" s="93" t="s">
        <v>1250</v>
      </c>
      <c r="E1455" s="94">
        <v>46961</v>
      </c>
      <c r="F1455" s="32"/>
      <c r="G1455" s="32"/>
      <c r="H1455" s="32"/>
    </row>
    <row r="1456" spans="1:8" s="29" customFormat="1" ht="13.8" hidden="1" x14ac:dyDescent="0.25">
      <c r="A1456" s="44" t="s">
        <v>3892</v>
      </c>
      <c r="B1456" s="44" t="s">
        <v>2230</v>
      </c>
      <c r="C1456" s="45" t="s">
        <v>3893</v>
      </c>
      <c r="D1456" s="45" t="s">
        <v>1247</v>
      </c>
      <c r="E1456" s="46">
        <v>45473</v>
      </c>
      <c r="F1456" s="93"/>
      <c r="G1456" s="93" t="s">
        <v>1237</v>
      </c>
      <c r="H1456" s="93"/>
    </row>
    <row r="1457" spans="1:8" s="29" customFormat="1" ht="13.8" hidden="1" x14ac:dyDescent="0.3">
      <c r="A1457" s="73" t="s">
        <v>6247</v>
      </c>
      <c r="B1457" s="174" t="s">
        <v>1868</v>
      </c>
      <c r="C1457" s="36" t="s">
        <v>6245</v>
      </c>
      <c r="D1457" s="36" t="s">
        <v>1250</v>
      </c>
      <c r="E1457" s="42">
        <v>45063</v>
      </c>
      <c r="F1457" s="32"/>
      <c r="G1457" s="32"/>
      <c r="H1457" s="32"/>
    </row>
    <row r="1458" spans="1:8" s="29" customFormat="1" ht="13.8" hidden="1" x14ac:dyDescent="0.3">
      <c r="A1458" s="111" t="s">
        <v>1858</v>
      </c>
      <c r="B1458" s="111" t="s">
        <v>1860</v>
      </c>
      <c r="C1458" s="142" t="s">
        <v>3888</v>
      </c>
      <c r="D1458" s="93" t="s">
        <v>1859</v>
      </c>
      <c r="E1458" s="143">
        <v>45108</v>
      </c>
      <c r="F1458" s="142"/>
      <c r="G1458" s="142" t="s">
        <v>1237</v>
      </c>
      <c r="H1458" s="93" t="s">
        <v>1237</v>
      </c>
    </row>
    <row r="1459" spans="1:8" s="29" customFormat="1" ht="13.8" x14ac:dyDescent="0.25">
      <c r="A1459" s="44" t="s">
        <v>3234</v>
      </c>
      <c r="B1459" s="44" t="s">
        <v>3235</v>
      </c>
      <c r="C1459" s="45" t="s">
        <v>3236</v>
      </c>
      <c r="D1459" s="93" t="s">
        <v>2227</v>
      </c>
      <c r="E1459" s="69">
        <v>44804</v>
      </c>
      <c r="F1459" s="93"/>
      <c r="G1459" s="93"/>
      <c r="H1459" s="93"/>
    </row>
    <row r="1460" spans="1:8" s="29" customFormat="1" ht="13.8" hidden="1" x14ac:dyDescent="0.3">
      <c r="A1460" s="57" t="s">
        <v>1310</v>
      </c>
      <c r="B1460" s="57" t="s">
        <v>1339</v>
      </c>
      <c r="C1460" s="62">
        <v>21027</v>
      </c>
      <c r="D1460" s="93" t="s">
        <v>5007</v>
      </c>
      <c r="E1460" s="60">
        <v>45777</v>
      </c>
      <c r="F1460" s="93"/>
      <c r="G1460" s="93"/>
      <c r="H1460" s="93"/>
    </row>
    <row r="1461" spans="1:8" s="29" customFormat="1" ht="13.8" hidden="1" x14ac:dyDescent="0.25">
      <c r="A1461" s="87" t="s">
        <v>4842</v>
      </c>
      <c r="B1461" s="87" t="s">
        <v>291</v>
      </c>
      <c r="C1461" s="95" t="s">
        <v>4843</v>
      </c>
      <c r="D1461" s="96" t="s">
        <v>409</v>
      </c>
      <c r="E1461" s="65">
        <v>45504</v>
      </c>
      <c r="F1461" s="96"/>
      <c r="G1461" s="96"/>
      <c r="H1461" s="96"/>
    </row>
    <row r="1462" spans="1:8" s="29" customFormat="1" ht="13.8" hidden="1" x14ac:dyDescent="0.25">
      <c r="A1462" s="87" t="s">
        <v>7245</v>
      </c>
      <c r="B1462" s="87" t="s">
        <v>308</v>
      </c>
      <c r="C1462" s="95" t="s">
        <v>388</v>
      </c>
      <c r="D1462" s="96" t="s">
        <v>409</v>
      </c>
      <c r="E1462" s="65">
        <v>45382</v>
      </c>
      <c r="F1462" s="96"/>
      <c r="G1462" s="96"/>
      <c r="H1462" s="96"/>
    </row>
    <row r="1463" spans="1:8" s="29" customFormat="1" ht="13.8" hidden="1" x14ac:dyDescent="0.3">
      <c r="A1463" s="57" t="s">
        <v>1148</v>
      </c>
      <c r="B1463" s="92" t="s">
        <v>3862</v>
      </c>
      <c r="C1463" s="93" t="s">
        <v>3860</v>
      </c>
      <c r="D1463" s="93" t="s">
        <v>3861</v>
      </c>
      <c r="E1463" s="94">
        <v>46203</v>
      </c>
      <c r="F1463" s="93"/>
      <c r="G1463" s="93"/>
      <c r="H1463" s="93"/>
    </row>
    <row r="1464" spans="1:8" s="29" customFormat="1" ht="13.8" hidden="1" x14ac:dyDescent="0.3">
      <c r="A1464" s="99" t="s">
        <v>3220</v>
      </c>
      <c r="B1464" s="92" t="s">
        <v>3195</v>
      </c>
      <c r="C1464" s="93" t="s">
        <v>3224</v>
      </c>
      <c r="D1464" s="93" t="s">
        <v>1647</v>
      </c>
      <c r="E1464" s="94">
        <v>45291</v>
      </c>
      <c r="F1464" s="93"/>
      <c r="G1464" s="93"/>
      <c r="H1464" s="93"/>
    </row>
    <row r="1465" spans="1:8" s="29" customFormat="1" ht="13.8" hidden="1" x14ac:dyDescent="0.25">
      <c r="A1465" s="91" t="s">
        <v>2917</v>
      </c>
      <c r="B1465" s="92" t="s">
        <v>1841</v>
      </c>
      <c r="C1465" s="93" t="s">
        <v>2752</v>
      </c>
      <c r="D1465" s="93" t="s">
        <v>2923</v>
      </c>
      <c r="E1465" s="94">
        <v>45169</v>
      </c>
      <c r="F1465" s="93"/>
      <c r="G1465" s="93"/>
      <c r="H1465" s="93"/>
    </row>
    <row r="1466" spans="1:8" s="29" customFormat="1" ht="13.8" hidden="1" x14ac:dyDescent="0.25">
      <c r="A1466" s="91" t="s">
        <v>2917</v>
      </c>
      <c r="B1466" s="92" t="s">
        <v>2949</v>
      </c>
      <c r="C1466" s="93" t="s">
        <v>2759</v>
      </c>
      <c r="D1466" s="93" t="s">
        <v>2923</v>
      </c>
      <c r="E1466" s="94">
        <v>45169</v>
      </c>
      <c r="F1466" s="93"/>
      <c r="G1466" s="93"/>
      <c r="H1466" s="93"/>
    </row>
    <row r="1467" spans="1:8" s="29" customFormat="1" ht="13.8" hidden="1" x14ac:dyDescent="0.25">
      <c r="A1467" s="98" t="s">
        <v>2917</v>
      </c>
      <c r="B1467" s="92" t="s">
        <v>2755</v>
      </c>
      <c r="C1467" s="93" t="s">
        <v>2924</v>
      </c>
      <c r="D1467" s="93" t="s">
        <v>2923</v>
      </c>
      <c r="E1467" s="94">
        <v>45169</v>
      </c>
      <c r="F1467" s="93"/>
      <c r="G1467" s="93"/>
      <c r="H1467" s="93"/>
    </row>
    <row r="1468" spans="1:8" s="29" customFormat="1" ht="13.8" hidden="1" x14ac:dyDescent="0.3">
      <c r="A1468" s="73" t="s">
        <v>6237</v>
      </c>
      <c r="B1468" s="89" t="s">
        <v>1251</v>
      </c>
      <c r="C1468" s="36" t="s">
        <v>6208</v>
      </c>
      <c r="D1468" s="36" t="s">
        <v>1250</v>
      </c>
      <c r="E1468" s="42">
        <v>45132</v>
      </c>
      <c r="F1468" s="32"/>
      <c r="G1468" s="32"/>
      <c r="H1468" s="32"/>
    </row>
    <row r="1469" spans="1:8" s="29" customFormat="1" ht="13.8" hidden="1" x14ac:dyDescent="0.25">
      <c r="A1469" s="44" t="s">
        <v>4164</v>
      </c>
      <c r="B1469" s="44" t="s">
        <v>4160</v>
      </c>
      <c r="C1469" s="45" t="s">
        <v>4161</v>
      </c>
      <c r="D1469" s="93" t="s">
        <v>1250</v>
      </c>
      <c r="E1469" s="46">
        <v>45220</v>
      </c>
      <c r="F1469" s="93"/>
      <c r="G1469" s="93"/>
      <c r="H1469" s="93" t="s">
        <v>1384</v>
      </c>
    </row>
    <row r="1470" spans="1:8" s="29" customFormat="1" ht="13.8" hidden="1" x14ac:dyDescent="0.25">
      <c r="A1470" s="44" t="s">
        <v>1311</v>
      </c>
      <c r="B1470" s="44" t="s">
        <v>1367</v>
      </c>
      <c r="C1470" s="45" t="s">
        <v>5005</v>
      </c>
      <c r="D1470" s="93" t="s">
        <v>5007</v>
      </c>
      <c r="E1470" s="70" t="s">
        <v>1379</v>
      </c>
      <c r="F1470" s="93"/>
      <c r="G1470" s="93"/>
      <c r="H1470" s="93"/>
    </row>
    <row r="1471" spans="1:8" s="29" customFormat="1" ht="13.8" hidden="1" x14ac:dyDescent="0.3">
      <c r="A1471" s="73" t="s">
        <v>6238</v>
      </c>
      <c r="B1471" s="89" t="s">
        <v>1251</v>
      </c>
      <c r="C1471" s="36" t="s">
        <v>6208</v>
      </c>
      <c r="D1471" s="36" t="s">
        <v>1250</v>
      </c>
      <c r="E1471" s="42">
        <v>45132</v>
      </c>
      <c r="F1471" s="32"/>
      <c r="G1471" s="32"/>
      <c r="H1471" s="32"/>
    </row>
    <row r="1472" spans="1:8" s="29" customFormat="1" ht="13.8" hidden="1" x14ac:dyDescent="0.3">
      <c r="A1472" s="57" t="s">
        <v>2246</v>
      </c>
      <c r="B1472" s="57" t="s">
        <v>2254</v>
      </c>
      <c r="C1472" s="62">
        <v>21030</v>
      </c>
      <c r="D1472" s="93" t="s">
        <v>5007</v>
      </c>
      <c r="E1472" s="60">
        <v>45961</v>
      </c>
      <c r="F1472" s="93"/>
      <c r="G1472" s="93"/>
      <c r="H1472" s="93"/>
    </row>
    <row r="1473" spans="1:8" s="29" customFormat="1" ht="13.8" hidden="1" x14ac:dyDescent="0.3">
      <c r="A1473" s="57" t="s">
        <v>4959</v>
      </c>
      <c r="B1473" s="57" t="s">
        <v>2254</v>
      </c>
      <c r="C1473" s="62">
        <v>21030</v>
      </c>
      <c r="D1473" s="93" t="s">
        <v>5007</v>
      </c>
      <c r="E1473" s="60">
        <v>45961</v>
      </c>
      <c r="F1473" s="93"/>
      <c r="G1473" s="93"/>
      <c r="H1473" s="93"/>
    </row>
    <row r="1474" spans="1:8" s="29" customFormat="1" ht="13.8" hidden="1" x14ac:dyDescent="0.25">
      <c r="A1474" s="41" t="s">
        <v>6309</v>
      </c>
      <c r="B1474" s="41" t="s">
        <v>6302</v>
      </c>
      <c r="C1474" s="88" t="s">
        <v>6303</v>
      </c>
      <c r="D1474" s="36" t="s">
        <v>1250</v>
      </c>
      <c r="E1474" s="43">
        <v>45610</v>
      </c>
      <c r="F1474" s="32"/>
      <c r="G1474" s="32"/>
      <c r="H1474" s="32"/>
    </row>
    <row r="1475" spans="1:8" s="29" customFormat="1" ht="13.8" hidden="1" x14ac:dyDescent="0.25">
      <c r="A1475" s="41" t="s">
        <v>6309</v>
      </c>
      <c r="B1475" s="41" t="s">
        <v>6310</v>
      </c>
      <c r="C1475" s="88" t="s">
        <v>6311</v>
      </c>
      <c r="D1475" s="36" t="s">
        <v>1250</v>
      </c>
      <c r="E1475" s="43">
        <v>45610</v>
      </c>
      <c r="F1475" s="32"/>
      <c r="G1475" s="32"/>
      <c r="H1475" s="32"/>
    </row>
    <row r="1476" spans="1:8" s="29" customFormat="1" ht="13.8" hidden="1" x14ac:dyDescent="0.25">
      <c r="A1476" s="127" t="s">
        <v>2769</v>
      </c>
      <c r="B1476" s="44" t="s">
        <v>3322</v>
      </c>
      <c r="C1476" s="45" t="s">
        <v>3323</v>
      </c>
      <c r="D1476" s="45" t="s">
        <v>1250</v>
      </c>
      <c r="E1476" s="46">
        <v>45382</v>
      </c>
      <c r="F1476" s="45"/>
      <c r="G1476" s="45" t="s">
        <v>1237</v>
      </c>
      <c r="H1476" s="45" t="s">
        <v>1237</v>
      </c>
    </row>
    <row r="1477" spans="1:8" s="29" customFormat="1" ht="13.8" hidden="1" x14ac:dyDescent="0.25">
      <c r="A1477" s="101" t="s">
        <v>3358</v>
      </c>
      <c r="B1477" s="44" t="s">
        <v>3322</v>
      </c>
      <c r="C1477" s="45" t="s">
        <v>3323</v>
      </c>
      <c r="D1477" s="45" t="s">
        <v>1250</v>
      </c>
      <c r="E1477" s="46">
        <v>45382</v>
      </c>
      <c r="F1477" s="45"/>
      <c r="G1477" s="45" t="s">
        <v>1237</v>
      </c>
      <c r="H1477" s="45" t="s">
        <v>1237</v>
      </c>
    </row>
    <row r="1478" spans="1:8" s="29" customFormat="1" ht="13.8" hidden="1" x14ac:dyDescent="0.3">
      <c r="A1478" s="111" t="s">
        <v>2346</v>
      </c>
      <c r="B1478" s="111" t="s">
        <v>2347</v>
      </c>
      <c r="C1478" s="142" t="s">
        <v>3300</v>
      </c>
      <c r="D1478" s="93" t="s">
        <v>1788</v>
      </c>
      <c r="E1478" s="143">
        <v>45322</v>
      </c>
      <c r="F1478" s="142"/>
      <c r="G1478" s="142"/>
      <c r="H1478" s="93"/>
    </row>
    <row r="1479" spans="1:8" s="29" customFormat="1" ht="13.8" hidden="1" x14ac:dyDescent="0.25">
      <c r="A1479" s="111" t="s">
        <v>2346</v>
      </c>
      <c r="B1479" s="111" t="s">
        <v>2347</v>
      </c>
      <c r="C1479" s="142" t="s">
        <v>4093</v>
      </c>
      <c r="D1479" s="45" t="s">
        <v>1537</v>
      </c>
      <c r="E1479" s="143">
        <v>46173</v>
      </c>
      <c r="F1479" s="142"/>
      <c r="G1479" s="142" t="s">
        <v>1237</v>
      </c>
      <c r="H1479" s="93" t="s">
        <v>1237</v>
      </c>
    </row>
    <row r="1480" spans="1:8" s="29" customFormat="1" ht="13.8" hidden="1" x14ac:dyDescent="0.25">
      <c r="A1480" s="98" t="s">
        <v>2986</v>
      </c>
      <c r="B1480" s="92" t="s">
        <v>2755</v>
      </c>
      <c r="C1480" s="93" t="s">
        <v>2924</v>
      </c>
      <c r="D1480" s="93" t="s">
        <v>2923</v>
      </c>
      <c r="E1480" s="94">
        <v>45169</v>
      </c>
      <c r="F1480" s="93"/>
      <c r="G1480" s="93"/>
      <c r="H1480" s="93"/>
    </row>
    <row r="1481" spans="1:8" s="29" customFormat="1" ht="13.8" hidden="1" x14ac:dyDescent="0.3">
      <c r="A1481" s="57" t="s">
        <v>1312</v>
      </c>
      <c r="B1481" s="57" t="s">
        <v>1339</v>
      </c>
      <c r="C1481" s="62">
        <v>21027</v>
      </c>
      <c r="D1481" s="93" t="s">
        <v>5007</v>
      </c>
      <c r="E1481" s="60">
        <v>45777</v>
      </c>
      <c r="F1481" s="93"/>
      <c r="G1481" s="93"/>
      <c r="H1481" s="93"/>
    </row>
    <row r="1482" spans="1:8" s="29" customFormat="1" ht="13.8" hidden="1" x14ac:dyDescent="0.3">
      <c r="A1482" s="57" t="s">
        <v>1312</v>
      </c>
      <c r="B1482" s="57" t="s">
        <v>2254</v>
      </c>
      <c r="C1482" s="62">
        <v>21030</v>
      </c>
      <c r="D1482" s="93" t="s">
        <v>5007</v>
      </c>
      <c r="E1482" s="60">
        <v>45961</v>
      </c>
      <c r="F1482" s="93"/>
      <c r="G1482" s="93"/>
      <c r="H1482" s="93"/>
    </row>
    <row r="1483" spans="1:8" s="29" customFormat="1" ht="13.8" hidden="1" x14ac:dyDescent="0.3">
      <c r="A1483" s="73" t="s">
        <v>1312</v>
      </c>
      <c r="B1483" s="89" t="s">
        <v>6186</v>
      </c>
      <c r="C1483" s="36" t="s">
        <v>6187</v>
      </c>
      <c r="D1483" s="36" t="s">
        <v>1250</v>
      </c>
      <c r="E1483" s="42">
        <v>45245</v>
      </c>
      <c r="F1483" s="32"/>
      <c r="G1483" s="32"/>
      <c r="H1483" s="32"/>
    </row>
    <row r="1484" spans="1:8" s="29" customFormat="1" ht="13.8" hidden="1" x14ac:dyDescent="0.3">
      <c r="A1484" s="57" t="s">
        <v>455</v>
      </c>
      <c r="B1484" s="92" t="s">
        <v>3862</v>
      </c>
      <c r="C1484" s="93" t="s">
        <v>3860</v>
      </c>
      <c r="D1484" s="93" t="s">
        <v>3861</v>
      </c>
      <c r="E1484" s="94">
        <v>46203</v>
      </c>
      <c r="F1484" s="93"/>
      <c r="G1484" s="93"/>
      <c r="H1484" s="93"/>
    </row>
    <row r="1485" spans="1:8" s="29" customFormat="1" ht="13.8" hidden="1" x14ac:dyDescent="0.3">
      <c r="A1485" s="57" t="s">
        <v>2247</v>
      </c>
      <c r="B1485" s="58" t="s">
        <v>4104</v>
      </c>
      <c r="C1485" s="59">
        <v>20022</v>
      </c>
      <c r="D1485" s="93" t="s">
        <v>5007</v>
      </c>
      <c r="E1485" s="60">
        <v>45535</v>
      </c>
      <c r="F1485" s="93"/>
      <c r="G1485" s="93"/>
      <c r="H1485" s="93"/>
    </row>
    <row r="1486" spans="1:8" s="29" customFormat="1" ht="13.8" hidden="1" x14ac:dyDescent="0.25">
      <c r="A1486" s="99" t="s">
        <v>119</v>
      </c>
      <c r="B1486" s="111" t="s">
        <v>1216</v>
      </c>
      <c r="C1486" s="45" t="s">
        <v>2854</v>
      </c>
      <c r="D1486" s="93" t="s">
        <v>2279</v>
      </c>
      <c r="E1486" s="46">
        <v>45227</v>
      </c>
      <c r="F1486" s="93"/>
      <c r="G1486" s="93"/>
      <c r="H1486" s="93"/>
    </row>
    <row r="1487" spans="1:8" s="29" customFormat="1" ht="13.8" hidden="1" x14ac:dyDescent="0.3">
      <c r="A1487" s="99" t="s">
        <v>3221</v>
      </c>
      <c r="B1487" s="92" t="s">
        <v>3195</v>
      </c>
      <c r="C1487" s="93" t="s">
        <v>3224</v>
      </c>
      <c r="D1487" s="93" t="s">
        <v>1647</v>
      </c>
      <c r="E1487" s="94">
        <v>45291</v>
      </c>
      <c r="F1487" s="93"/>
      <c r="G1487" s="93"/>
      <c r="H1487" s="93"/>
    </row>
    <row r="1488" spans="1:8" s="29" customFormat="1" ht="13.8" hidden="1" x14ac:dyDescent="0.3">
      <c r="A1488" s="73" t="s">
        <v>6239</v>
      </c>
      <c r="B1488" s="89" t="s">
        <v>1251</v>
      </c>
      <c r="C1488" s="36" t="s">
        <v>6208</v>
      </c>
      <c r="D1488" s="36" t="s">
        <v>1250</v>
      </c>
      <c r="E1488" s="42">
        <v>45132</v>
      </c>
      <c r="F1488" s="32"/>
      <c r="G1488" s="32"/>
      <c r="H1488" s="32"/>
    </row>
    <row r="1489" spans="1:8" s="29" customFormat="1" ht="13.8" hidden="1" x14ac:dyDescent="0.25">
      <c r="A1489" s="100" t="s">
        <v>877</v>
      </c>
      <c r="B1489" s="92" t="s">
        <v>3574</v>
      </c>
      <c r="C1489" s="93" t="s">
        <v>3575</v>
      </c>
      <c r="D1489" s="93" t="s">
        <v>1250</v>
      </c>
      <c r="E1489" s="94">
        <v>45401</v>
      </c>
      <c r="F1489" s="93"/>
      <c r="G1489" s="93"/>
      <c r="H1489" s="93"/>
    </row>
    <row r="1490" spans="1:8" s="29" customFormat="1" ht="13.8" hidden="1" x14ac:dyDescent="0.3">
      <c r="A1490" s="57" t="s">
        <v>1313</v>
      </c>
      <c r="B1490" s="57" t="s">
        <v>1339</v>
      </c>
      <c r="C1490" s="62">
        <v>21027</v>
      </c>
      <c r="D1490" s="93" t="s">
        <v>5007</v>
      </c>
      <c r="E1490" s="60">
        <v>45777</v>
      </c>
      <c r="F1490" s="93"/>
      <c r="G1490" s="93"/>
      <c r="H1490" s="93"/>
    </row>
    <row r="1491" spans="1:8" s="29" customFormat="1" ht="13.8" hidden="1" x14ac:dyDescent="0.25">
      <c r="A1491" s="91" t="s">
        <v>2946</v>
      </c>
      <c r="B1491" s="92" t="s">
        <v>2949</v>
      </c>
      <c r="C1491" s="93" t="s">
        <v>2759</v>
      </c>
      <c r="D1491" s="93" t="s">
        <v>2923</v>
      </c>
      <c r="E1491" s="94">
        <v>45169</v>
      </c>
      <c r="F1491" s="93"/>
      <c r="G1491" s="93"/>
      <c r="H1491" s="93"/>
    </row>
    <row r="1492" spans="1:8" s="29" customFormat="1" ht="13.8" hidden="1" x14ac:dyDescent="0.25">
      <c r="A1492" s="44" t="s">
        <v>4960</v>
      </c>
      <c r="B1492" s="44" t="s">
        <v>4980</v>
      </c>
      <c r="C1492" s="45" t="s">
        <v>5006</v>
      </c>
      <c r="D1492" s="93" t="s">
        <v>5007</v>
      </c>
      <c r="E1492" s="70" t="s">
        <v>1379</v>
      </c>
      <c r="F1492" s="93"/>
      <c r="G1492" s="93"/>
      <c r="H1492" s="93"/>
    </row>
    <row r="1493" spans="1:8" s="29" customFormat="1" ht="13.8" hidden="1" x14ac:dyDescent="0.3">
      <c r="A1493" s="57" t="s">
        <v>1149</v>
      </c>
      <c r="B1493" s="57" t="s">
        <v>2254</v>
      </c>
      <c r="C1493" s="62">
        <v>21030</v>
      </c>
      <c r="D1493" s="93" t="s">
        <v>5007</v>
      </c>
      <c r="E1493" s="60">
        <v>45961</v>
      </c>
      <c r="F1493" s="93"/>
      <c r="G1493" s="93"/>
      <c r="H1493" s="93"/>
    </row>
    <row r="1494" spans="1:8" s="29" customFormat="1" ht="13.8" hidden="1" x14ac:dyDescent="0.3">
      <c r="A1494" s="57" t="s">
        <v>1149</v>
      </c>
      <c r="B1494" s="57" t="s">
        <v>1342</v>
      </c>
      <c r="C1494" s="62">
        <v>2212</v>
      </c>
      <c r="D1494" s="93" t="s">
        <v>5007</v>
      </c>
      <c r="E1494" s="60">
        <v>45230</v>
      </c>
      <c r="F1494" s="93"/>
      <c r="G1494" s="93"/>
      <c r="H1494" s="93"/>
    </row>
    <row r="1495" spans="1:8" s="29" customFormat="1" ht="13.8" hidden="1" x14ac:dyDescent="0.25">
      <c r="A1495" s="41" t="s">
        <v>6293</v>
      </c>
      <c r="B1495" s="41" t="s">
        <v>6288</v>
      </c>
      <c r="C1495" s="88" t="s">
        <v>6289</v>
      </c>
      <c r="D1495" s="36" t="s">
        <v>1250</v>
      </c>
      <c r="E1495" s="43">
        <v>45610</v>
      </c>
      <c r="F1495" s="32"/>
      <c r="G1495" s="32"/>
      <c r="H1495" s="32"/>
    </row>
    <row r="1496" spans="1:8" s="29" customFormat="1" ht="13.8" hidden="1" x14ac:dyDescent="0.3">
      <c r="A1496" s="103" t="s">
        <v>2735</v>
      </c>
      <c r="B1496" s="103" t="s">
        <v>2736</v>
      </c>
      <c r="C1496" s="104" t="s">
        <v>2737</v>
      </c>
      <c r="D1496" s="104" t="s">
        <v>1859</v>
      </c>
      <c r="E1496" s="116"/>
      <c r="F1496" s="93"/>
      <c r="G1496" s="93"/>
      <c r="H1496" s="93"/>
    </row>
    <row r="1497" spans="1:8" s="29" customFormat="1" ht="13.8" hidden="1" x14ac:dyDescent="0.25">
      <c r="A1497" s="44" t="s">
        <v>877</v>
      </c>
      <c r="B1497" s="44" t="s">
        <v>7315</v>
      </c>
      <c r="C1497" s="225" t="s">
        <v>7316</v>
      </c>
      <c r="D1497" s="93" t="s">
        <v>409</v>
      </c>
      <c r="E1497" s="46">
        <v>45777</v>
      </c>
      <c r="F1497" s="45"/>
      <c r="G1497" s="45"/>
      <c r="H1497" s="93"/>
    </row>
    <row r="1498" spans="1:8" s="29" customFormat="1" ht="13.8" hidden="1" x14ac:dyDescent="0.25">
      <c r="A1498" s="87" t="s">
        <v>4364</v>
      </c>
      <c r="B1498" s="87" t="s">
        <v>4832</v>
      </c>
      <c r="C1498" s="95" t="s">
        <v>4844</v>
      </c>
      <c r="D1498" s="96" t="s">
        <v>409</v>
      </c>
      <c r="E1498" s="65">
        <v>45291</v>
      </c>
      <c r="F1498" s="96"/>
      <c r="G1498" s="96"/>
      <c r="H1498" s="96"/>
    </row>
    <row r="1499" spans="1:8" s="29" customFormat="1" ht="13.8" hidden="1" x14ac:dyDescent="0.3">
      <c r="A1499" s="57" t="s">
        <v>3832</v>
      </c>
      <c r="B1499" s="92" t="s">
        <v>3862</v>
      </c>
      <c r="C1499" s="93" t="s">
        <v>3860</v>
      </c>
      <c r="D1499" s="93" t="s">
        <v>3861</v>
      </c>
      <c r="E1499" s="94">
        <v>46203</v>
      </c>
      <c r="F1499" s="93"/>
      <c r="G1499" s="93"/>
      <c r="H1499" s="93"/>
    </row>
    <row r="1500" spans="1:8" s="29" customFormat="1" ht="13.8" hidden="1" x14ac:dyDescent="0.25">
      <c r="A1500" s="133" t="s">
        <v>4845</v>
      </c>
      <c r="B1500" s="87" t="s">
        <v>4780</v>
      </c>
      <c r="C1500" s="95" t="s">
        <v>4846</v>
      </c>
      <c r="D1500" s="96" t="s">
        <v>409</v>
      </c>
      <c r="E1500" s="65">
        <v>45504</v>
      </c>
      <c r="F1500" s="96"/>
      <c r="G1500" s="96"/>
      <c r="H1500" s="96"/>
    </row>
    <row r="1501" spans="1:8" s="29" customFormat="1" ht="13.8" hidden="1" x14ac:dyDescent="0.3">
      <c r="A1501" s="103" t="s">
        <v>2850</v>
      </c>
      <c r="B1501" s="103" t="s">
        <v>1362</v>
      </c>
      <c r="C1501" s="104" t="s">
        <v>2851</v>
      </c>
      <c r="D1501" s="93" t="s">
        <v>1735</v>
      </c>
      <c r="E1501" s="105">
        <v>45809</v>
      </c>
      <c r="F1501" s="104"/>
      <c r="G1501" s="104"/>
      <c r="H1501" s="93"/>
    </row>
    <row r="1502" spans="1:8" s="29" customFormat="1" ht="13.8" hidden="1" x14ac:dyDescent="0.3">
      <c r="A1502" s="57" t="s">
        <v>2880</v>
      </c>
      <c r="B1502" s="57" t="s">
        <v>1339</v>
      </c>
      <c r="C1502" s="62">
        <v>21027</v>
      </c>
      <c r="D1502" s="93" t="s">
        <v>5007</v>
      </c>
      <c r="E1502" s="60">
        <v>45777</v>
      </c>
      <c r="F1502" s="93"/>
      <c r="G1502" s="93"/>
      <c r="H1502" s="93"/>
    </row>
    <row r="1503" spans="1:8" s="29" customFormat="1" ht="13.8" x14ac:dyDescent="0.25">
      <c r="A1503" s="44" t="s">
        <v>2882</v>
      </c>
      <c r="B1503" s="44" t="s">
        <v>2883</v>
      </c>
      <c r="C1503" s="45" t="s">
        <v>1905</v>
      </c>
      <c r="D1503" s="45" t="s">
        <v>1537</v>
      </c>
      <c r="E1503" s="69">
        <v>44347</v>
      </c>
      <c r="F1503" s="93"/>
      <c r="G1503" s="93"/>
      <c r="H1503" s="93"/>
    </row>
    <row r="1504" spans="1:8" s="29" customFormat="1" ht="13.8" x14ac:dyDescent="0.25">
      <c r="A1504" s="44" t="s">
        <v>4183</v>
      </c>
      <c r="B1504" s="44" t="s">
        <v>4184</v>
      </c>
      <c r="C1504" s="45" t="s">
        <v>4185</v>
      </c>
      <c r="D1504" s="93" t="s">
        <v>1816</v>
      </c>
      <c r="E1504" s="69">
        <v>44837</v>
      </c>
      <c r="F1504" s="93"/>
      <c r="G1504" s="93"/>
      <c r="H1504" s="93"/>
    </row>
    <row r="1505" spans="1:8" s="29" customFormat="1" ht="13.8" hidden="1" x14ac:dyDescent="0.25">
      <c r="A1505" s="100" t="s">
        <v>2529</v>
      </c>
      <c r="B1505" s="92" t="s">
        <v>3574</v>
      </c>
      <c r="C1505" s="93" t="s">
        <v>3575</v>
      </c>
      <c r="D1505" s="93" t="s">
        <v>1250</v>
      </c>
      <c r="E1505" s="94">
        <v>45401</v>
      </c>
      <c r="F1505" s="93"/>
      <c r="G1505" s="93"/>
      <c r="H1505" s="93"/>
    </row>
    <row r="1506" spans="1:8" s="29" customFormat="1" ht="13.8" hidden="1" x14ac:dyDescent="0.3">
      <c r="A1506" s="171" t="s">
        <v>6174</v>
      </c>
      <c r="B1506" s="31" t="s">
        <v>6164</v>
      </c>
      <c r="C1506" s="32" t="s">
        <v>6165</v>
      </c>
      <c r="D1506" s="33" t="s">
        <v>1250</v>
      </c>
      <c r="E1506" s="33">
        <v>45246</v>
      </c>
      <c r="F1506" s="32"/>
      <c r="G1506" s="32"/>
      <c r="H1506" s="32"/>
    </row>
    <row r="1507" spans="1:8" s="29" customFormat="1" ht="13.8" hidden="1" x14ac:dyDescent="0.25">
      <c r="A1507" s="99" t="s">
        <v>1822</v>
      </c>
      <c r="B1507" s="111" t="s">
        <v>1216</v>
      </c>
      <c r="C1507" s="45" t="s">
        <v>2854</v>
      </c>
      <c r="D1507" s="93" t="s">
        <v>2279</v>
      </c>
      <c r="E1507" s="46">
        <v>45227</v>
      </c>
      <c r="F1507" s="93"/>
      <c r="G1507" s="93"/>
      <c r="H1507" s="93"/>
    </row>
    <row r="1508" spans="1:8" s="29" customFormat="1" ht="13.8" hidden="1" x14ac:dyDescent="0.25">
      <c r="A1508" s="102" t="s">
        <v>1822</v>
      </c>
      <c r="B1508" s="92" t="s">
        <v>3506</v>
      </c>
      <c r="C1508" s="93" t="s">
        <v>3505</v>
      </c>
      <c r="D1508" s="93" t="s">
        <v>1250</v>
      </c>
      <c r="E1508" s="94">
        <v>45429</v>
      </c>
      <c r="F1508" s="93"/>
      <c r="G1508" s="93" t="s">
        <v>1237</v>
      </c>
      <c r="H1508" s="93" t="s">
        <v>1237</v>
      </c>
    </row>
    <row r="1509" spans="1:8" s="29" customFormat="1" ht="13.8" hidden="1" x14ac:dyDescent="0.25">
      <c r="A1509" s="100" t="s">
        <v>1822</v>
      </c>
      <c r="B1509" s="92" t="s">
        <v>3574</v>
      </c>
      <c r="C1509" s="93" t="s">
        <v>3575</v>
      </c>
      <c r="D1509" s="93" t="s">
        <v>1250</v>
      </c>
      <c r="E1509" s="94">
        <v>45401</v>
      </c>
      <c r="F1509" s="93"/>
      <c r="G1509" s="93"/>
      <c r="H1509" s="93"/>
    </row>
    <row r="1510" spans="1:8" s="29" customFormat="1" ht="13.8" hidden="1" x14ac:dyDescent="0.3">
      <c r="A1510" s="73" t="s">
        <v>1822</v>
      </c>
      <c r="B1510" s="89" t="s">
        <v>6179</v>
      </c>
      <c r="C1510" s="36" t="s">
        <v>6180</v>
      </c>
      <c r="D1510" s="36" t="s">
        <v>1250</v>
      </c>
      <c r="E1510" s="42">
        <v>45245</v>
      </c>
      <c r="F1510" s="32"/>
      <c r="G1510" s="32"/>
      <c r="H1510" s="32"/>
    </row>
    <row r="1511" spans="1:8" s="29" customFormat="1" ht="13.8" hidden="1" x14ac:dyDescent="0.3">
      <c r="A1511" s="57" t="s">
        <v>2733</v>
      </c>
      <c r="B1511" s="57" t="s">
        <v>1339</v>
      </c>
      <c r="C1511" s="62">
        <v>21027</v>
      </c>
      <c r="D1511" s="93" t="s">
        <v>5007</v>
      </c>
      <c r="E1511" s="60">
        <v>45777</v>
      </c>
      <c r="F1511" s="93"/>
      <c r="G1511" s="93"/>
      <c r="H1511" s="93"/>
    </row>
    <row r="1512" spans="1:8" s="29" customFormat="1" ht="13.8" hidden="1" x14ac:dyDescent="0.25">
      <c r="A1512" s="44" t="s">
        <v>2733</v>
      </c>
      <c r="B1512" s="44" t="s">
        <v>2743</v>
      </c>
      <c r="C1512" s="45" t="s">
        <v>2734</v>
      </c>
      <c r="D1512" s="45" t="s">
        <v>2279</v>
      </c>
      <c r="E1512" s="46">
        <v>45536</v>
      </c>
      <c r="F1512" s="93"/>
      <c r="G1512" s="93"/>
      <c r="H1512" s="93"/>
    </row>
    <row r="1513" spans="1:8" s="29" customFormat="1" ht="13.8" hidden="1" x14ac:dyDescent="0.25">
      <c r="A1513" s="91" t="s">
        <v>2947</v>
      </c>
      <c r="B1513" s="92" t="s">
        <v>2949</v>
      </c>
      <c r="C1513" s="93" t="s">
        <v>2759</v>
      </c>
      <c r="D1513" s="93" t="s">
        <v>2923</v>
      </c>
      <c r="E1513" s="94">
        <v>45169</v>
      </c>
      <c r="F1513" s="93"/>
      <c r="G1513" s="93"/>
      <c r="H1513" s="93"/>
    </row>
    <row r="1514" spans="1:8" s="29" customFormat="1" ht="13.8" hidden="1" x14ac:dyDescent="0.3">
      <c r="A1514" s="111" t="s">
        <v>2341</v>
      </c>
      <c r="B1514" s="111" t="s">
        <v>2342</v>
      </c>
      <c r="C1514" s="142" t="s">
        <v>2343</v>
      </c>
      <c r="D1514" s="93" t="s">
        <v>1250</v>
      </c>
      <c r="E1514" s="143">
        <v>45095</v>
      </c>
      <c r="F1514" s="142"/>
      <c r="G1514" s="142"/>
      <c r="H1514" s="93"/>
    </row>
    <row r="1515" spans="1:8" s="29" customFormat="1" ht="13.8" hidden="1" x14ac:dyDescent="0.25">
      <c r="A1515" s="110" t="s">
        <v>309</v>
      </c>
      <c r="B1515" s="87" t="s">
        <v>152</v>
      </c>
      <c r="C1515" s="95" t="s">
        <v>389</v>
      </c>
      <c r="D1515" s="96" t="s">
        <v>409</v>
      </c>
      <c r="E1515" s="65">
        <v>45230</v>
      </c>
      <c r="F1515" s="96"/>
      <c r="G1515" s="96"/>
      <c r="H1515" s="96"/>
    </row>
    <row r="1516" spans="1:8" s="29" customFormat="1" ht="13.8" hidden="1" x14ac:dyDescent="0.25">
      <c r="A1516" s="87" t="s">
        <v>4847</v>
      </c>
      <c r="B1516" s="87" t="s">
        <v>4848</v>
      </c>
      <c r="C1516" s="95" t="s">
        <v>4849</v>
      </c>
      <c r="D1516" s="96" t="s">
        <v>409</v>
      </c>
      <c r="E1516" s="65">
        <v>45412</v>
      </c>
      <c r="F1516" s="96"/>
      <c r="G1516" s="96"/>
      <c r="H1516" s="96"/>
    </row>
    <row r="1517" spans="1:8" s="29" customFormat="1" ht="13.8" hidden="1" x14ac:dyDescent="0.25">
      <c r="A1517" s="87" t="s">
        <v>4850</v>
      </c>
      <c r="B1517" s="87" t="s">
        <v>4626</v>
      </c>
      <c r="C1517" s="95" t="s">
        <v>4851</v>
      </c>
      <c r="D1517" s="96" t="s">
        <v>409</v>
      </c>
      <c r="E1517" s="65">
        <v>45291</v>
      </c>
      <c r="F1517" s="96"/>
      <c r="G1517" s="96"/>
      <c r="H1517" s="96"/>
    </row>
    <row r="1518" spans="1:8" s="29" customFormat="1" ht="13.8" hidden="1" x14ac:dyDescent="0.25">
      <c r="A1518" s="86" t="s">
        <v>6059</v>
      </c>
      <c r="B1518" s="86" t="s">
        <v>6060</v>
      </c>
      <c r="C1518" s="78" t="s">
        <v>6045</v>
      </c>
      <c r="D1518" s="104" t="s">
        <v>2582</v>
      </c>
      <c r="E1518" s="64">
        <v>45473</v>
      </c>
      <c r="F1518" s="93"/>
      <c r="G1518" s="93"/>
      <c r="H1518" s="93"/>
    </row>
    <row r="1519" spans="1:8" s="29" customFormat="1" ht="13.8" hidden="1" x14ac:dyDescent="0.25">
      <c r="A1519" s="87" t="s">
        <v>4852</v>
      </c>
      <c r="B1519" s="87" t="s">
        <v>4853</v>
      </c>
      <c r="C1519" s="95" t="s">
        <v>4854</v>
      </c>
      <c r="D1519" s="96" t="s">
        <v>409</v>
      </c>
      <c r="E1519" s="65">
        <v>45657</v>
      </c>
      <c r="F1519" s="96"/>
      <c r="G1519" s="96"/>
      <c r="H1519" s="96"/>
    </row>
    <row r="1520" spans="1:8" s="29" customFormat="1" ht="13.8" hidden="1" x14ac:dyDescent="0.25">
      <c r="A1520" s="48" t="s">
        <v>4167</v>
      </c>
      <c r="B1520" s="48" t="s">
        <v>1360</v>
      </c>
      <c r="C1520" s="51" t="s">
        <v>4168</v>
      </c>
      <c r="D1520" s="104" t="s">
        <v>2582</v>
      </c>
      <c r="E1520" s="52">
        <v>45107</v>
      </c>
      <c r="F1520" s="93"/>
      <c r="G1520" s="93"/>
      <c r="H1520" s="93" t="s">
        <v>1384</v>
      </c>
    </row>
    <row r="1521" spans="1:8" s="29" customFormat="1" ht="13.8" x14ac:dyDescent="0.3">
      <c r="A1521" s="111" t="s">
        <v>1977</v>
      </c>
      <c r="B1521" s="111" t="s">
        <v>1976</v>
      </c>
      <c r="C1521" s="142" t="s">
        <v>1978</v>
      </c>
      <c r="D1521" s="93" t="s">
        <v>1810</v>
      </c>
      <c r="E1521" s="153">
        <v>44895</v>
      </c>
      <c r="F1521" s="142"/>
      <c r="G1521" s="142" t="s">
        <v>1237</v>
      </c>
      <c r="H1521" s="93" t="s">
        <v>1237</v>
      </c>
    </row>
    <row r="1522" spans="1:8" s="29" customFormat="1" ht="13.8" hidden="1" x14ac:dyDescent="0.25">
      <c r="A1522" s="100" t="s">
        <v>3535</v>
      </c>
      <c r="B1522" s="92" t="s">
        <v>3574</v>
      </c>
      <c r="C1522" s="93" t="s">
        <v>3575</v>
      </c>
      <c r="D1522" s="93" t="s">
        <v>1250</v>
      </c>
      <c r="E1522" s="94">
        <v>45401</v>
      </c>
      <c r="F1522" s="93"/>
      <c r="G1522" s="93"/>
      <c r="H1522" s="93"/>
    </row>
    <row r="1523" spans="1:8" s="29" customFormat="1" ht="13.8" hidden="1" x14ac:dyDescent="0.25">
      <c r="A1523" s="87" t="s">
        <v>4855</v>
      </c>
      <c r="B1523" s="87" t="s">
        <v>4856</v>
      </c>
      <c r="C1523" s="95" t="s">
        <v>4857</v>
      </c>
      <c r="D1523" s="96" t="s">
        <v>409</v>
      </c>
      <c r="E1523" s="65">
        <v>45657</v>
      </c>
      <c r="F1523" s="96"/>
      <c r="G1523" s="96"/>
      <c r="H1523" s="96"/>
    </row>
    <row r="1524" spans="1:8" s="29" customFormat="1" ht="13.8" hidden="1" x14ac:dyDescent="0.25">
      <c r="A1524" s="100" t="s">
        <v>3567</v>
      </c>
      <c r="B1524" s="92" t="s">
        <v>3574</v>
      </c>
      <c r="C1524" s="93" t="s">
        <v>3575</v>
      </c>
      <c r="D1524" s="93" t="s">
        <v>1250</v>
      </c>
      <c r="E1524" s="94">
        <v>45401</v>
      </c>
      <c r="F1524" s="93"/>
      <c r="G1524" s="93"/>
      <c r="H1524" s="93"/>
    </row>
    <row r="1525" spans="1:8" s="29" customFormat="1" ht="13.8" hidden="1" x14ac:dyDescent="0.3">
      <c r="A1525" s="57" t="s">
        <v>310</v>
      </c>
      <c r="B1525" s="57" t="s">
        <v>1339</v>
      </c>
      <c r="C1525" s="62">
        <v>21027</v>
      </c>
      <c r="D1525" s="93" t="s">
        <v>5007</v>
      </c>
      <c r="E1525" s="60">
        <v>45777</v>
      </c>
      <c r="F1525" s="93"/>
      <c r="G1525" s="93"/>
      <c r="H1525" s="93"/>
    </row>
    <row r="1526" spans="1:8" s="29" customFormat="1" ht="13.8" hidden="1" x14ac:dyDescent="0.3">
      <c r="A1526" s="57" t="s">
        <v>310</v>
      </c>
      <c r="B1526" s="57" t="s">
        <v>2254</v>
      </c>
      <c r="C1526" s="62">
        <v>21030</v>
      </c>
      <c r="D1526" s="93" t="s">
        <v>5007</v>
      </c>
      <c r="E1526" s="60">
        <v>45961</v>
      </c>
      <c r="F1526" s="93"/>
      <c r="G1526" s="93"/>
      <c r="H1526" s="93"/>
    </row>
    <row r="1527" spans="1:8" s="29" customFormat="1" ht="13.8" hidden="1" x14ac:dyDescent="0.3">
      <c r="A1527" s="57" t="s">
        <v>310</v>
      </c>
      <c r="B1527" s="57" t="s">
        <v>1346</v>
      </c>
      <c r="C1527" s="62">
        <v>2202</v>
      </c>
      <c r="D1527" s="93" t="s">
        <v>5007</v>
      </c>
      <c r="E1527" s="60">
        <v>45230</v>
      </c>
      <c r="F1527" s="93"/>
      <c r="G1527" s="93"/>
      <c r="H1527" s="93"/>
    </row>
    <row r="1528" spans="1:8" s="29" customFormat="1" ht="13.8" hidden="1" x14ac:dyDescent="0.3">
      <c r="A1528" s="57" t="s">
        <v>310</v>
      </c>
      <c r="B1528" s="57" t="s">
        <v>4975</v>
      </c>
      <c r="C1528" s="62">
        <v>2209</v>
      </c>
      <c r="D1528" s="93" t="s">
        <v>5007</v>
      </c>
      <c r="E1528" s="60">
        <v>45276</v>
      </c>
      <c r="F1528" s="93"/>
      <c r="G1528" s="93"/>
      <c r="H1528" s="93"/>
    </row>
    <row r="1529" spans="1:8" s="29" customFormat="1" ht="13.8" hidden="1" x14ac:dyDescent="0.3">
      <c r="A1529" s="57" t="s">
        <v>310</v>
      </c>
      <c r="B1529" s="92" t="s">
        <v>3862</v>
      </c>
      <c r="C1529" s="93" t="s">
        <v>3860</v>
      </c>
      <c r="D1529" s="93" t="s">
        <v>3861</v>
      </c>
      <c r="E1529" s="94">
        <v>46203</v>
      </c>
      <c r="F1529" s="93"/>
      <c r="G1529" s="93"/>
      <c r="H1529" s="93"/>
    </row>
    <row r="1530" spans="1:8" s="29" customFormat="1" ht="13.8" hidden="1" x14ac:dyDescent="0.25">
      <c r="A1530" s="87" t="s">
        <v>310</v>
      </c>
      <c r="B1530" s="87" t="s">
        <v>311</v>
      </c>
      <c r="C1530" s="95" t="s">
        <v>2224</v>
      </c>
      <c r="D1530" s="96" t="s">
        <v>409</v>
      </c>
      <c r="E1530" s="65">
        <v>45138</v>
      </c>
      <c r="F1530" s="96"/>
      <c r="G1530" s="96"/>
      <c r="H1530" s="96"/>
    </row>
    <row r="1531" spans="1:8" s="29" customFormat="1" ht="13.8" hidden="1" x14ac:dyDescent="0.3">
      <c r="A1531" s="57" t="s">
        <v>467</v>
      </c>
      <c r="B1531" s="92" t="s">
        <v>3862</v>
      </c>
      <c r="C1531" s="93" t="s">
        <v>3860</v>
      </c>
      <c r="D1531" s="93" t="s">
        <v>3861</v>
      </c>
      <c r="E1531" s="94">
        <v>46203</v>
      </c>
      <c r="F1531" s="93"/>
      <c r="G1531" s="93"/>
      <c r="H1531" s="93"/>
    </row>
    <row r="1532" spans="1:8" s="29" customFormat="1" ht="13.8" hidden="1" x14ac:dyDescent="0.25">
      <c r="A1532" s="127" t="s">
        <v>467</v>
      </c>
      <c r="B1532" s="44" t="s">
        <v>3322</v>
      </c>
      <c r="C1532" s="45" t="s">
        <v>3323</v>
      </c>
      <c r="D1532" s="45" t="s">
        <v>1250</v>
      </c>
      <c r="E1532" s="46">
        <v>45382</v>
      </c>
      <c r="F1532" s="45"/>
      <c r="G1532" s="45" t="s">
        <v>1237</v>
      </c>
      <c r="H1532" s="45" t="s">
        <v>1237</v>
      </c>
    </row>
    <row r="1533" spans="1:8" s="29" customFormat="1" ht="13.8" hidden="1" x14ac:dyDescent="0.3">
      <c r="A1533" s="99" t="s">
        <v>3866</v>
      </c>
      <c r="B1533" s="92" t="s">
        <v>3867</v>
      </c>
      <c r="C1533" s="93" t="s">
        <v>3868</v>
      </c>
      <c r="D1533" s="93" t="s">
        <v>3861</v>
      </c>
      <c r="E1533" s="94">
        <v>45633</v>
      </c>
      <c r="F1533" s="93"/>
      <c r="G1533" s="93"/>
      <c r="H1533" s="93"/>
    </row>
    <row r="1534" spans="1:8" s="29" customFormat="1" ht="13.8" hidden="1" x14ac:dyDescent="0.25">
      <c r="A1534" s="44" t="s">
        <v>1585</v>
      </c>
      <c r="B1534" s="44" t="s">
        <v>1620</v>
      </c>
      <c r="C1534" s="45" t="s">
        <v>2291</v>
      </c>
      <c r="D1534" s="45" t="s">
        <v>1633</v>
      </c>
      <c r="E1534" s="45" t="s">
        <v>2627</v>
      </c>
      <c r="F1534" s="93"/>
      <c r="G1534" s="93"/>
      <c r="H1534" s="93"/>
    </row>
    <row r="1535" spans="1:8" s="29" customFormat="1" ht="13.8" hidden="1" x14ac:dyDescent="0.3">
      <c r="A1535" s="73" t="s">
        <v>6240</v>
      </c>
      <c r="B1535" s="89" t="s">
        <v>1251</v>
      </c>
      <c r="C1535" s="36" t="s">
        <v>6208</v>
      </c>
      <c r="D1535" s="36" t="s">
        <v>1250</v>
      </c>
      <c r="E1535" s="42">
        <v>45132</v>
      </c>
      <c r="F1535" s="32"/>
      <c r="G1535" s="32"/>
      <c r="H1535" s="32"/>
    </row>
    <row r="1536" spans="1:8" s="29" customFormat="1" ht="13.8" hidden="1" x14ac:dyDescent="0.3">
      <c r="A1536" s="73" t="s">
        <v>1153</v>
      </c>
      <c r="B1536" s="89" t="s">
        <v>6315</v>
      </c>
      <c r="C1536" s="36" t="s">
        <v>6316</v>
      </c>
      <c r="D1536" s="36" t="s">
        <v>1250</v>
      </c>
      <c r="E1536" s="42">
        <v>45139</v>
      </c>
      <c r="F1536" s="32"/>
      <c r="G1536" s="32"/>
      <c r="H1536" s="32"/>
    </row>
    <row r="1537" spans="1:8" s="29" customFormat="1" ht="13.8" hidden="1" x14ac:dyDescent="0.25">
      <c r="A1537" s="44" t="s">
        <v>1314</v>
      </c>
      <c r="B1537" s="44" t="s">
        <v>1360</v>
      </c>
      <c r="C1537" s="45" t="s">
        <v>4999</v>
      </c>
      <c r="D1537" s="93" t="s">
        <v>5007</v>
      </c>
      <c r="E1537" s="70" t="s">
        <v>1379</v>
      </c>
      <c r="F1537" s="93"/>
      <c r="G1537" s="93"/>
      <c r="H1537" s="93"/>
    </row>
    <row r="1538" spans="1:8" s="29" customFormat="1" ht="13.8" hidden="1" x14ac:dyDescent="0.3">
      <c r="A1538" s="99" t="s">
        <v>1865</v>
      </c>
      <c r="B1538" s="92" t="s">
        <v>4175</v>
      </c>
      <c r="C1538" s="93" t="s">
        <v>4174</v>
      </c>
      <c r="D1538" s="93" t="s">
        <v>1250</v>
      </c>
      <c r="E1538" s="94">
        <v>45245</v>
      </c>
      <c r="F1538" s="93"/>
      <c r="G1538" s="93"/>
      <c r="H1538" s="93" t="s">
        <v>1237</v>
      </c>
    </row>
    <row r="1539" spans="1:8" s="29" customFormat="1" ht="13.8" hidden="1" x14ac:dyDescent="0.25">
      <c r="A1539" s="71" t="s">
        <v>6241</v>
      </c>
      <c r="B1539" s="71" t="s">
        <v>1453</v>
      </c>
      <c r="C1539" s="88" t="s">
        <v>6231</v>
      </c>
      <c r="D1539" s="88" t="s">
        <v>1250</v>
      </c>
      <c r="E1539" s="43">
        <v>45582</v>
      </c>
      <c r="F1539" s="32"/>
      <c r="G1539" s="32"/>
      <c r="H1539" s="32"/>
    </row>
    <row r="1540" spans="1:8" s="29" customFormat="1" ht="13.8" hidden="1" x14ac:dyDescent="0.25">
      <c r="A1540" s="71" t="s">
        <v>6251</v>
      </c>
      <c r="B1540" s="89" t="s">
        <v>1461</v>
      </c>
      <c r="C1540" s="36" t="s">
        <v>6248</v>
      </c>
      <c r="D1540" s="36" t="s">
        <v>1250</v>
      </c>
      <c r="E1540" s="42">
        <v>46166</v>
      </c>
      <c r="F1540" s="32"/>
      <c r="G1540" s="32"/>
      <c r="H1540" s="32"/>
    </row>
    <row r="1541" spans="1:8" s="29" customFormat="1" ht="13.8" hidden="1" x14ac:dyDescent="0.3">
      <c r="A1541" s="73" t="s">
        <v>6242</v>
      </c>
      <c r="B1541" s="89" t="s">
        <v>1251</v>
      </c>
      <c r="C1541" s="36" t="s">
        <v>6208</v>
      </c>
      <c r="D1541" s="36" t="s">
        <v>1250</v>
      </c>
      <c r="E1541" s="42">
        <v>45132</v>
      </c>
      <c r="F1541" s="32"/>
      <c r="G1541" s="32"/>
      <c r="H1541" s="32"/>
    </row>
    <row r="1542" spans="1:8" s="29" customFormat="1" ht="13.8" hidden="1" x14ac:dyDescent="0.3">
      <c r="A1542" s="99" t="s">
        <v>1757</v>
      </c>
      <c r="B1542" s="92" t="s">
        <v>3195</v>
      </c>
      <c r="C1542" s="93" t="s">
        <v>3224</v>
      </c>
      <c r="D1542" s="93" t="s">
        <v>1647</v>
      </c>
      <c r="E1542" s="94">
        <v>45291</v>
      </c>
      <c r="F1542" s="93"/>
      <c r="G1542" s="93"/>
      <c r="H1542" s="93"/>
    </row>
    <row r="1543" spans="1:8" s="29" customFormat="1" ht="13.8" hidden="1" x14ac:dyDescent="0.25">
      <c r="A1543" s="102" t="s">
        <v>3485</v>
      </c>
      <c r="B1543" s="92" t="s">
        <v>3506</v>
      </c>
      <c r="C1543" s="93" t="s">
        <v>3505</v>
      </c>
      <c r="D1543" s="93" t="s">
        <v>1250</v>
      </c>
      <c r="E1543" s="94">
        <v>45429</v>
      </c>
      <c r="F1543" s="93"/>
      <c r="G1543" s="93" t="s">
        <v>1237</v>
      </c>
      <c r="H1543" s="93" t="s">
        <v>1237</v>
      </c>
    </row>
    <row r="1544" spans="1:8" s="29" customFormat="1" ht="13.8" hidden="1" x14ac:dyDescent="0.3">
      <c r="A1544" s="117" t="s">
        <v>2146</v>
      </c>
      <c r="B1544" s="117" t="s">
        <v>2096</v>
      </c>
      <c r="C1544" s="106" t="s">
        <v>2097</v>
      </c>
      <c r="D1544" s="93" t="s">
        <v>1443</v>
      </c>
      <c r="E1544" s="119">
        <v>45260</v>
      </c>
      <c r="F1544" s="93"/>
      <c r="G1544" s="93"/>
      <c r="H1544" s="93"/>
    </row>
    <row r="1545" spans="1:8" s="29" customFormat="1" ht="13.8" hidden="1" x14ac:dyDescent="0.3">
      <c r="A1545" s="99" t="s">
        <v>1762</v>
      </c>
      <c r="B1545" s="92" t="s">
        <v>3195</v>
      </c>
      <c r="C1545" s="93" t="s">
        <v>3224</v>
      </c>
      <c r="D1545" s="93" t="s">
        <v>1647</v>
      </c>
      <c r="E1545" s="94">
        <v>45291</v>
      </c>
      <c r="F1545" s="93"/>
      <c r="G1545" s="93"/>
      <c r="H1545" s="93"/>
    </row>
    <row r="1546" spans="1:8" s="29" customFormat="1" ht="13.8" hidden="1" x14ac:dyDescent="0.3">
      <c r="A1546" s="57" t="s">
        <v>3833</v>
      </c>
      <c r="B1546" s="57" t="s">
        <v>2254</v>
      </c>
      <c r="C1546" s="62">
        <v>21030</v>
      </c>
      <c r="D1546" s="93" t="s">
        <v>5007</v>
      </c>
      <c r="E1546" s="60">
        <v>45961</v>
      </c>
      <c r="F1546" s="93"/>
      <c r="G1546" s="93"/>
      <c r="H1546" s="93"/>
    </row>
    <row r="1547" spans="1:8" s="29" customFormat="1" ht="13.8" hidden="1" x14ac:dyDescent="0.3">
      <c r="A1547" s="57" t="s">
        <v>3833</v>
      </c>
      <c r="B1547" s="92" t="s">
        <v>3862</v>
      </c>
      <c r="C1547" s="93" t="s">
        <v>3860</v>
      </c>
      <c r="D1547" s="93" t="s">
        <v>3861</v>
      </c>
      <c r="E1547" s="94">
        <v>46203</v>
      </c>
      <c r="F1547" s="93"/>
      <c r="G1547" s="93"/>
      <c r="H1547" s="93"/>
    </row>
    <row r="1548" spans="1:8" s="29" customFormat="1" ht="13.8" hidden="1" x14ac:dyDescent="0.25">
      <c r="A1548" s="102" t="s">
        <v>3486</v>
      </c>
      <c r="B1548" s="92" t="s">
        <v>3506</v>
      </c>
      <c r="C1548" s="93" t="s">
        <v>3505</v>
      </c>
      <c r="D1548" s="93" t="s">
        <v>1250</v>
      </c>
      <c r="E1548" s="94">
        <v>45429</v>
      </c>
      <c r="F1548" s="93"/>
      <c r="G1548" s="93" t="s">
        <v>1237</v>
      </c>
      <c r="H1548" s="93" t="s">
        <v>1237</v>
      </c>
    </row>
    <row r="1549" spans="1:8" s="29" customFormat="1" ht="13.8" hidden="1" x14ac:dyDescent="0.25">
      <c r="A1549" s="41" t="s">
        <v>6294</v>
      </c>
      <c r="B1549" s="41" t="s">
        <v>6288</v>
      </c>
      <c r="C1549" s="88" t="s">
        <v>6289</v>
      </c>
      <c r="D1549" s="36" t="s">
        <v>1250</v>
      </c>
      <c r="E1549" s="43">
        <v>45610</v>
      </c>
      <c r="F1549" s="32"/>
      <c r="G1549" s="32"/>
      <c r="H1549" s="32"/>
    </row>
    <row r="1550" spans="1:8" s="29" customFormat="1" ht="13.8" hidden="1" x14ac:dyDescent="0.25">
      <c r="A1550" s="44" t="s">
        <v>7307</v>
      </c>
      <c r="B1550" s="44" t="s">
        <v>7308</v>
      </c>
      <c r="C1550" s="45" t="s">
        <v>7309</v>
      </c>
      <c r="D1550" s="93" t="s">
        <v>409</v>
      </c>
      <c r="E1550" s="46">
        <v>45991</v>
      </c>
      <c r="F1550" s="45"/>
      <c r="G1550" s="45"/>
      <c r="H1550" s="93"/>
    </row>
    <row r="1551" spans="1:8" s="29" customFormat="1" ht="13.8" hidden="1" x14ac:dyDescent="0.25">
      <c r="A1551" s="87" t="s">
        <v>2597</v>
      </c>
      <c r="B1551" s="87" t="s">
        <v>4631</v>
      </c>
      <c r="C1551" s="95" t="s">
        <v>4858</v>
      </c>
      <c r="D1551" s="96" t="s">
        <v>409</v>
      </c>
      <c r="E1551" s="65">
        <v>45291</v>
      </c>
      <c r="F1551" s="96"/>
      <c r="G1551" s="96"/>
      <c r="H1551" s="96"/>
    </row>
    <row r="1552" spans="1:8" s="29" customFormat="1" ht="13.8" hidden="1" x14ac:dyDescent="0.25">
      <c r="A1552" s="102" t="s">
        <v>3489</v>
      </c>
      <c r="B1552" s="92" t="s">
        <v>3506</v>
      </c>
      <c r="C1552" s="93" t="s">
        <v>3505</v>
      </c>
      <c r="D1552" s="93" t="s">
        <v>1250</v>
      </c>
      <c r="E1552" s="94">
        <v>45429</v>
      </c>
      <c r="F1552" s="93"/>
      <c r="G1552" s="93" t="s">
        <v>1237</v>
      </c>
      <c r="H1552" s="93" t="s">
        <v>1237</v>
      </c>
    </row>
    <row r="1553" spans="1:8" s="29" customFormat="1" ht="13.8" hidden="1" x14ac:dyDescent="0.25">
      <c r="A1553" s="114" t="s">
        <v>2147</v>
      </c>
      <c r="B1553" s="114" t="s">
        <v>2704</v>
      </c>
      <c r="C1553" s="106" t="s">
        <v>1440</v>
      </c>
      <c r="D1553" s="93" t="s">
        <v>1443</v>
      </c>
      <c r="E1553" s="115">
        <v>45107</v>
      </c>
      <c r="F1553" s="93"/>
      <c r="G1553" s="93"/>
      <c r="H1553" s="93"/>
    </row>
    <row r="1554" spans="1:8" s="29" customFormat="1" ht="13.8" hidden="1" x14ac:dyDescent="0.25">
      <c r="A1554" s="103" t="s">
        <v>1155</v>
      </c>
      <c r="B1554" s="103" t="s">
        <v>1206</v>
      </c>
      <c r="C1554" s="104" t="s">
        <v>2561</v>
      </c>
      <c r="D1554" s="45" t="s">
        <v>1537</v>
      </c>
      <c r="E1554" s="105">
        <v>45535</v>
      </c>
      <c r="F1554" s="93"/>
      <c r="G1554" s="93"/>
      <c r="H1554" s="93"/>
    </row>
    <row r="1555" spans="1:8" s="29" customFormat="1" ht="13.8" hidden="1" x14ac:dyDescent="0.3">
      <c r="A1555" s="57" t="s">
        <v>1155</v>
      </c>
      <c r="B1555" s="92" t="s">
        <v>3862</v>
      </c>
      <c r="C1555" s="93" t="s">
        <v>3860</v>
      </c>
      <c r="D1555" s="93" t="s">
        <v>3861</v>
      </c>
      <c r="E1555" s="94">
        <v>46203</v>
      </c>
      <c r="F1555" s="93"/>
      <c r="G1555" s="93"/>
      <c r="H1555" s="93"/>
    </row>
    <row r="1556" spans="1:8" s="29" customFormat="1" ht="13.8" hidden="1" x14ac:dyDescent="0.3">
      <c r="A1556" s="57" t="s">
        <v>889</v>
      </c>
      <c r="B1556" s="57" t="s">
        <v>2254</v>
      </c>
      <c r="C1556" s="62">
        <v>21030</v>
      </c>
      <c r="D1556" s="93" t="s">
        <v>5007</v>
      </c>
      <c r="E1556" s="60">
        <v>45961</v>
      </c>
      <c r="F1556" s="93"/>
      <c r="G1556" s="93"/>
      <c r="H1556" s="93"/>
    </row>
    <row r="1557" spans="1:8" s="29" customFormat="1" ht="13.8" hidden="1" x14ac:dyDescent="0.3">
      <c r="A1557" s="57" t="s">
        <v>456</v>
      </c>
      <c r="B1557" s="92" t="s">
        <v>3862</v>
      </c>
      <c r="C1557" s="93" t="s">
        <v>3860</v>
      </c>
      <c r="D1557" s="93" t="s">
        <v>3861</v>
      </c>
      <c r="E1557" s="94">
        <v>46203</v>
      </c>
      <c r="F1557" s="93"/>
      <c r="G1557" s="93"/>
      <c r="H1557" s="93"/>
    </row>
    <row r="1558" spans="1:8" s="29" customFormat="1" ht="13.8" hidden="1" x14ac:dyDescent="0.25">
      <c r="A1558" s="127" t="s">
        <v>456</v>
      </c>
      <c r="B1558" s="44" t="s">
        <v>3322</v>
      </c>
      <c r="C1558" s="45" t="s">
        <v>3323</v>
      </c>
      <c r="D1558" s="45" t="s">
        <v>1250</v>
      </c>
      <c r="E1558" s="46">
        <v>45382</v>
      </c>
      <c r="F1558" s="45"/>
      <c r="G1558" s="45" t="s">
        <v>1237</v>
      </c>
      <c r="H1558" s="45" t="s">
        <v>1237</v>
      </c>
    </row>
    <row r="1559" spans="1:8" s="29" customFormat="1" ht="13.8" hidden="1" x14ac:dyDescent="0.25">
      <c r="A1559" s="44" t="s">
        <v>1156</v>
      </c>
      <c r="B1559" s="44" t="s">
        <v>1362</v>
      </c>
      <c r="C1559" s="45" t="s">
        <v>5000</v>
      </c>
      <c r="D1559" s="93" t="s">
        <v>5007</v>
      </c>
      <c r="E1559" s="70" t="s">
        <v>1379</v>
      </c>
      <c r="F1559" s="93"/>
      <c r="G1559" s="93"/>
      <c r="H1559" s="93"/>
    </row>
    <row r="1560" spans="1:8" s="29" customFormat="1" ht="13.8" hidden="1" x14ac:dyDescent="0.3">
      <c r="A1560" s="57" t="s">
        <v>4961</v>
      </c>
      <c r="B1560" s="57" t="s">
        <v>2254</v>
      </c>
      <c r="C1560" s="62">
        <v>21030</v>
      </c>
      <c r="D1560" s="93" t="s">
        <v>5007</v>
      </c>
      <c r="E1560" s="60">
        <v>45961</v>
      </c>
      <c r="F1560" s="93"/>
      <c r="G1560" s="93"/>
      <c r="H1560" s="93"/>
    </row>
    <row r="1561" spans="1:8" s="29" customFormat="1" ht="13.8" hidden="1" x14ac:dyDescent="0.25">
      <c r="A1561" s="44" t="s">
        <v>6782</v>
      </c>
      <c r="B1561" s="44" t="s">
        <v>4260</v>
      </c>
      <c r="C1561" s="45" t="s">
        <v>6783</v>
      </c>
      <c r="D1561" s="222" t="s">
        <v>6784</v>
      </c>
      <c r="E1561" s="46">
        <v>45473</v>
      </c>
      <c r="F1561" s="93"/>
      <c r="G1561" s="93"/>
      <c r="H1561" s="93"/>
    </row>
    <row r="1562" spans="1:8" s="29" customFormat="1" ht="13.8" hidden="1" x14ac:dyDescent="0.3">
      <c r="A1562" s="135" t="s">
        <v>5049</v>
      </c>
      <c r="B1562" s="131" t="s">
        <v>6066</v>
      </c>
      <c r="C1562" s="96" t="s">
        <v>2701</v>
      </c>
      <c r="D1562" s="96" t="s">
        <v>1788</v>
      </c>
      <c r="E1562" s="112">
        <v>45016</v>
      </c>
      <c r="F1562" s="93"/>
      <c r="G1562" s="93"/>
      <c r="H1562" s="93"/>
    </row>
    <row r="1563" spans="1:8" s="29" customFormat="1" ht="13.8" hidden="1" x14ac:dyDescent="0.3">
      <c r="A1563" s="57" t="s">
        <v>102</v>
      </c>
      <c r="B1563" s="57" t="s">
        <v>1339</v>
      </c>
      <c r="C1563" s="62">
        <v>21027</v>
      </c>
      <c r="D1563" s="93" t="s">
        <v>5007</v>
      </c>
      <c r="E1563" s="60">
        <v>45777</v>
      </c>
      <c r="F1563" s="93"/>
      <c r="G1563" s="93"/>
      <c r="H1563" s="93"/>
    </row>
    <row r="1564" spans="1:8" s="29" customFormat="1" ht="13.8" hidden="1" x14ac:dyDescent="0.3">
      <c r="A1564" s="57" t="s">
        <v>102</v>
      </c>
      <c r="B1564" s="92" t="s">
        <v>3862</v>
      </c>
      <c r="C1564" s="93" t="s">
        <v>3860</v>
      </c>
      <c r="D1564" s="93" t="s">
        <v>3861</v>
      </c>
      <c r="E1564" s="94">
        <v>46203</v>
      </c>
      <c r="F1564" s="93"/>
      <c r="G1564" s="93"/>
      <c r="H1564" s="93"/>
    </row>
    <row r="1565" spans="1:8" s="29" customFormat="1" ht="13.8" hidden="1" x14ac:dyDescent="0.25">
      <c r="A1565" s="98" t="s">
        <v>2987</v>
      </c>
      <c r="B1565" s="92" t="s">
        <v>2755</v>
      </c>
      <c r="C1565" s="93" t="s">
        <v>2924</v>
      </c>
      <c r="D1565" s="93" t="s">
        <v>2923</v>
      </c>
      <c r="E1565" s="94">
        <v>45169</v>
      </c>
      <c r="F1565" s="93"/>
      <c r="G1565" s="93"/>
      <c r="H1565" s="93"/>
    </row>
    <row r="1566" spans="1:8" s="29" customFormat="1" ht="13.8" hidden="1" x14ac:dyDescent="0.25">
      <c r="A1566" s="102" t="s">
        <v>102</v>
      </c>
      <c r="B1566" s="92" t="s">
        <v>3506</v>
      </c>
      <c r="C1566" s="93" t="s">
        <v>3505</v>
      </c>
      <c r="D1566" s="93" t="s">
        <v>1250</v>
      </c>
      <c r="E1566" s="94">
        <v>45429</v>
      </c>
      <c r="F1566" s="93"/>
      <c r="G1566" s="93" t="s">
        <v>1237</v>
      </c>
      <c r="H1566" s="93" t="s">
        <v>1237</v>
      </c>
    </row>
    <row r="1567" spans="1:8" s="29" customFormat="1" ht="13.8" hidden="1" x14ac:dyDescent="0.25">
      <c r="A1567" s="100" t="s">
        <v>102</v>
      </c>
      <c r="B1567" s="92" t="s">
        <v>3574</v>
      </c>
      <c r="C1567" s="93" t="s">
        <v>3575</v>
      </c>
      <c r="D1567" s="93" t="s">
        <v>1250</v>
      </c>
      <c r="E1567" s="94">
        <v>45401</v>
      </c>
      <c r="F1567" s="93"/>
      <c r="G1567" s="93"/>
      <c r="H1567" s="93"/>
    </row>
    <row r="1568" spans="1:8" s="29" customFormat="1" ht="13.8" hidden="1" x14ac:dyDescent="0.25">
      <c r="A1568" s="41" t="s">
        <v>102</v>
      </c>
      <c r="B1568" s="89" t="s">
        <v>6254</v>
      </c>
      <c r="C1568" s="36" t="s">
        <v>6255</v>
      </c>
      <c r="D1568" s="36" t="s">
        <v>1250</v>
      </c>
      <c r="E1568" s="42">
        <v>45372</v>
      </c>
      <c r="F1568" s="32"/>
      <c r="G1568" s="32"/>
      <c r="H1568" s="32"/>
    </row>
    <row r="1569" spans="1:8" s="29" customFormat="1" ht="13.8" hidden="1" x14ac:dyDescent="0.25">
      <c r="A1569" s="41" t="s">
        <v>102</v>
      </c>
      <c r="B1569" s="89" t="s">
        <v>6254</v>
      </c>
      <c r="C1569" s="36" t="s">
        <v>6325</v>
      </c>
      <c r="D1569" s="36" t="s">
        <v>1250</v>
      </c>
      <c r="E1569" s="42">
        <v>45169</v>
      </c>
      <c r="F1569" s="32"/>
      <c r="G1569" s="32"/>
      <c r="H1569" s="32"/>
    </row>
    <row r="1570" spans="1:8" s="29" customFormat="1" ht="13.8" hidden="1" x14ac:dyDescent="0.25">
      <c r="A1570" s="92" t="s">
        <v>3908</v>
      </c>
      <c r="B1570" s="92" t="s">
        <v>1433</v>
      </c>
      <c r="C1570" s="93" t="s">
        <v>3912</v>
      </c>
      <c r="D1570" s="93" t="s">
        <v>1250</v>
      </c>
      <c r="E1570" s="94">
        <v>45155</v>
      </c>
      <c r="F1570" s="93"/>
      <c r="G1570" s="93" t="s">
        <v>1237</v>
      </c>
      <c r="H1570" s="44" t="s">
        <v>1384</v>
      </c>
    </row>
    <row r="1571" spans="1:8" s="29" customFormat="1" ht="13.8" hidden="1" x14ac:dyDescent="0.3">
      <c r="A1571" s="57" t="s">
        <v>4962</v>
      </c>
      <c r="B1571" s="57" t="s">
        <v>2254</v>
      </c>
      <c r="C1571" s="62">
        <v>21030</v>
      </c>
      <c r="D1571" s="93" t="s">
        <v>5007</v>
      </c>
      <c r="E1571" s="60">
        <v>45961</v>
      </c>
      <c r="F1571" s="93"/>
      <c r="G1571" s="93"/>
      <c r="H1571" s="93"/>
    </row>
    <row r="1572" spans="1:8" s="29" customFormat="1" ht="13.8" hidden="1" x14ac:dyDescent="0.25">
      <c r="A1572" s="44" t="s">
        <v>4963</v>
      </c>
      <c r="B1572" s="44" t="s">
        <v>4978</v>
      </c>
      <c r="C1572" s="45" t="s">
        <v>5002</v>
      </c>
      <c r="D1572" s="93" t="s">
        <v>5007</v>
      </c>
      <c r="E1572" s="70" t="s">
        <v>1379</v>
      </c>
      <c r="F1572" s="93"/>
      <c r="G1572" s="93"/>
      <c r="H1572" s="93"/>
    </row>
    <row r="1573" spans="1:8" s="29" customFormat="1" ht="13.8" hidden="1" x14ac:dyDescent="0.3">
      <c r="A1573" s="57" t="s">
        <v>2359</v>
      </c>
      <c r="B1573" s="57" t="s">
        <v>1339</v>
      </c>
      <c r="C1573" s="62">
        <v>21027</v>
      </c>
      <c r="D1573" s="93" t="s">
        <v>5007</v>
      </c>
      <c r="E1573" s="60">
        <v>45777</v>
      </c>
      <c r="F1573" s="93"/>
      <c r="G1573" s="93"/>
      <c r="H1573" s="93"/>
    </row>
    <row r="1574" spans="1:8" s="29" customFormat="1" ht="13.8" hidden="1" x14ac:dyDescent="0.25">
      <c r="A1574" s="41" t="s">
        <v>574</v>
      </c>
      <c r="B1574" s="89" t="s">
        <v>6254</v>
      </c>
      <c r="C1574" s="36" t="s">
        <v>6255</v>
      </c>
      <c r="D1574" s="36" t="s">
        <v>1250</v>
      </c>
      <c r="E1574" s="42">
        <v>45372</v>
      </c>
      <c r="F1574" s="32"/>
      <c r="G1574" s="32"/>
      <c r="H1574" s="32"/>
    </row>
    <row r="1575" spans="1:8" s="29" customFormat="1" ht="13.8" hidden="1" x14ac:dyDescent="0.25">
      <c r="A1575" s="41" t="s">
        <v>574</v>
      </c>
      <c r="B1575" s="89" t="s">
        <v>6254</v>
      </c>
      <c r="C1575" s="36" t="s">
        <v>6325</v>
      </c>
      <c r="D1575" s="36" t="s">
        <v>1250</v>
      </c>
      <c r="E1575" s="42">
        <v>45169</v>
      </c>
      <c r="F1575" s="32"/>
      <c r="G1575" s="32"/>
      <c r="H1575" s="32"/>
    </row>
    <row r="1576" spans="1:8" s="29" customFormat="1" ht="13.8" hidden="1" x14ac:dyDescent="0.3">
      <c r="A1576" s="57" t="s">
        <v>890</v>
      </c>
      <c r="B1576" s="57" t="s">
        <v>1339</v>
      </c>
      <c r="C1576" s="62">
        <v>21027</v>
      </c>
      <c r="D1576" s="93" t="s">
        <v>5007</v>
      </c>
      <c r="E1576" s="60">
        <v>45777</v>
      </c>
      <c r="F1576" s="93"/>
      <c r="G1576" s="93"/>
      <c r="H1576" s="93"/>
    </row>
    <row r="1577" spans="1:8" s="29" customFormat="1" ht="13.8" hidden="1" x14ac:dyDescent="0.3">
      <c r="A1577" s="57" t="s">
        <v>890</v>
      </c>
      <c r="B1577" s="92" t="s">
        <v>3862</v>
      </c>
      <c r="C1577" s="93" t="s">
        <v>3860</v>
      </c>
      <c r="D1577" s="93" t="s">
        <v>3861</v>
      </c>
      <c r="E1577" s="94">
        <v>46203</v>
      </c>
      <c r="F1577" s="93"/>
      <c r="G1577" s="93"/>
      <c r="H1577" s="93"/>
    </row>
    <row r="1578" spans="1:8" s="29" customFormat="1" ht="13.8" hidden="1" x14ac:dyDescent="0.3">
      <c r="A1578" s="73" t="s">
        <v>890</v>
      </c>
      <c r="B1578" s="89" t="s">
        <v>6186</v>
      </c>
      <c r="C1578" s="36" t="s">
        <v>6187</v>
      </c>
      <c r="D1578" s="36" t="s">
        <v>1250</v>
      </c>
      <c r="E1578" s="42">
        <v>45245</v>
      </c>
      <c r="F1578" s="32"/>
      <c r="G1578" s="32"/>
      <c r="H1578" s="32"/>
    </row>
    <row r="1579" spans="1:8" s="29" customFormat="1" ht="13.8" hidden="1" x14ac:dyDescent="0.3">
      <c r="A1579" s="73" t="s">
        <v>1315</v>
      </c>
      <c r="B1579" s="89" t="s">
        <v>6186</v>
      </c>
      <c r="C1579" s="36" t="s">
        <v>6187</v>
      </c>
      <c r="D1579" s="36" t="s">
        <v>1250</v>
      </c>
      <c r="E1579" s="42">
        <v>45245</v>
      </c>
      <c r="F1579" s="32"/>
      <c r="G1579" s="32"/>
      <c r="H1579" s="32"/>
    </row>
    <row r="1580" spans="1:8" s="29" customFormat="1" ht="13.8" hidden="1" x14ac:dyDescent="0.3">
      <c r="A1580" s="57" t="s">
        <v>3834</v>
      </c>
      <c r="B1580" s="92" t="s">
        <v>3862</v>
      </c>
      <c r="C1580" s="93" t="s">
        <v>3860</v>
      </c>
      <c r="D1580" s="93" t="s">
        <v>3861</v>
      </c>
      <c r="E1580" s="94">
        <v>46203</v>
      </c>
      <c r="F1580" s="93"/>
      <c r="G1580" s="93"/>
      <c r="H1580" s="93"/>
    </row>
    <row r="1581" spans="1:8" s="29" customFormat="1" ht="13.8" hidden="1" x14ac:dyDescent="0.25">
      <c r="A1581" s="100" t="s">
        <v>3541</v>
      </c>
      <c r="B1581" s="92" t="s">
        <v>3574</v>
      </c>
      <c r="C1581" s="93" t="s">
        <v>3575</v>
      </c>
      <c r="D1581" s="93" t="s">
        <v>1250</v>
      </c>
      <c r="E1581" s="94">
        <v>45401</v>
      </c>
      <c r="F1581" s="93"/>
      <c r="G1581" s="93"/>
      <c r="H1581" s="93"/>
    </row>
    <row r="1582" spans="1:8" s="29" customFormat="1" ht="13.8" hidden="1" x14ac:dyDescent="0.25">
      <c r="A1582" s="127" t="s">
        <v>411</v>
      </c>
      <c r="B1582" s="44" t="s">
        <v>3322</v>
      </c>
      <c r="C1582" s="45" t="s">
        <v>3323</v>
      </c>
      <c r="D1582" s="45" t="s">
        <v>1250</v>
      </c>
      <c r="E1582" s="46">
        <v>45382</v>
      </c>
      <c r="F1582" s="45"/>
      <c r="G1582" s="45" t="s">
        <v>1237</v>
      </c>
      <c r="H1582" s="45" t="s">
        <v>1237</v>
      </c>
    </row>
    <row r="1583" spans="1:8" s="29" customFormat="1" ht="13.8" hidden="1" x14ac:dyDescent="0.25">
      <c r="A1583" s="102" t="s">
        <v>411</v>
      </c>
      <c r="B1583" s="92" t="s">
        <v>3506</v>
      </c>
      <c r="C1583" s="93" t="s">
        <v>3505</v>
      </c>
      <c r="D1583" s="93" t="s">
        <v>1250</v>
      </c>
      <c r="E1583" s="94">
        <v>45429</v>
      </c>
      <c r="F1583" s="93"/>
      <c r="G1583" s="93" t="s">
        <v>1237</v>
      </c>
      <c r="H1583" s="93" t="s">
        <v>1237</v>
      </c>
    </row>
    <row r="1584" spans="1:8" s="29" customFormat="1" ht="13.8" hidden="1" x14ac:dyDescent="0.25">
      <c r="A1584" s="41" t="s">
        <v>4312</v>
      </c>
      <c r="B1584" s="41" t="s">
        <v>6288</v>
      </c>
      <c r="C1584" s="88" t="s">
        <v>6289</v>
      </c>
      <c r="D1584" s="36" t="s">
        <v>1250</v>
      </c>
      <c r="E1584" s="43">
        <v>45610</v>
      </c>
      <c r="F1584" s="32"/>
      <c r="G1584" s="32"/>
      <c r="H1584" s="32"/>
    </row>
    <row r="1585" spans="1:8" s="29" customFormat="1" ht="13.8" hidden="1" x14ac:dyDescent="0.25">
      <c r="A1585" s="92" t="s">
        <v>1316</v>
      </c>
      <c r="B1585" s="92" t="s">
        <v>1433</v>
      </c>
      <c r="C1585" s="93" t="s">
        <v>3912</v>
      </c>
      <c r="D1585" s="93" t="s">
        <v>1250</v>
      </c>
      <c r="E1585" s="94">
        <v>45155</v>
      </c>
      <c r="F1585" s="93"/>
      <c r="G1585" s="93" t="s">
        <v>1237</v>
      </c>
      <c r="H1585" s="44" t="s">
        <v>1384</v>
      </c>
    </row>
    <row r="1586" spans="1:8" s="29" customFormat="1" ht="13.8" hidden="1" x14ac:dyDescent="0.25">
      <c r="A1586" s="100" t="s">
        <v>3568</v>
      </c>
      <c r="B1586" s="92" t="s">
        <v>3574</v>
      </c>
      <c r="C1586" s="93" t="s">
        <v>3575</v>
      </c>
      <c r="D1586" s="93" t="s">
        <v>1250</v>
      </c>
      <c r="E1586" s="94">
        <v>45401</v>
      </c>
      <c r="F1586" s="93"/>
      <c r="G1586" s="93"/>
      <c r="H1586" s="93"/>
    </row>
    <row r="1587" spans="1:8" s="29" customFormat="1" ht="13.8" hidden="1" x14ac:dyDescent="0.25">
      <c r="A1587" s="98" t="s">
        <v>1157</v>
      </c>
      <c r="B1587" s="92" t="s">
        <v>2755</v>
      </c>
      <c r="C1587" s="93" t="s">
        <v>2924</v>
      </c>
      <c r="D1587" s="93" t="s">
        <v>2923</v>
      </c>
      <c r="E1587" s="94">
        <v>45169</v>
      </c>
      <c r="F1587" s="93"/>
      <c r="G1587" s="93"/>
      <c r="H1587" s="93"/>
    </row>
    <row r="1588" spans="1:8" s="29" customFormat="1" ht="13.8" hidden="1" x14ac:dyDescent="0.3">
      <c r="A1588" s="57" t="s">
        <v>3524</v>
      </c>
      <c r="B1588" s="57" t="s">
        <v>3525</v>
      </c>
      <c r="C1588" s="62" t="s">
        <v>3526</v>
      </c>
      <c r="D1588" s="93" t="s">
        <v>2227</v>
      </c>
      <c r="E1588" s="60">
        <v>45089</v>
      </c>
      <c r="F1588" s="93"/>
      <c r="G1588" s="93"/>
      <c r="H1588" s="93" t="s">
        <v>1384</v>
      </c>
    </row>
    <row r="1589" spans="1:8" s="29" customFormat="1" ht="13.8" hidden="1" x14ac:dyDescent="0.25">
      <c r="A1589" s="87" t="s">
        <v>312</v>
      </c>
      <c r="B1589" s="87" t="s">
        <v>313</v>
      </c>
      <c r="C1589" s="95" t="s">
        <v>5211</v>
      </c>
      <c r="D1589" s="96" t="s">
        <v>409</v>
      </c>
      <c r="E1589" s="65">
        <v>45777</v>
      </c>
      <c r="F1589" s="96"/>
      <c r="G1589" s="96"/>
      <c r="H1589" s="96"/>
    </row>
    <row r="1590" spans="1:8" s="29" customFormat="1" ht="13.8" hidden="1" x14ac:dyDescent="0.25">
      <c r="A1590" s="44" t="s">
        <v>1317</v>
      </c>
      <c r="B1590" s="44" t="s">
        <v>1368</v>
      </c>
      <c r="C1590" s="45" t="s">
        <v>1378</v>
      </c>
      <c r="D1590" s="93" t="s">
        <v>5007</v>
      </c>
      <c r="E1590" s="70" t="s">
        <v>1379</v>
      </c>
      <c r="F1590" s="93"/>
      <c r="G1590" s="93"/>
      <c r="H1590" s="93"/>
    </row>
    <row r="1591" spans="1:8" s="29" customFormat="1" ht="13.8" hidden="1" x14ac:dyDescent="0.3">
      <c r="A1591" s="135" t="s">
        <v>1815</v>
      </c>
      <c r="B1591" s="131" t="s">
        <v>6054</v>
      </c>
      <c r="C1591" s="96" t="s">
        <v>6055</v>
      </c>
      <c r="D1591" s="96" t="s">
        <v>1780</v>
      </c>
      <c r="E1591" s="112">
        <v>46507</v>
      </c>
      <c r="F1591" s="93"/>
      <c r="G1591" s="93"/>
      <c r="H1591" s="93" t="s">
        <v>1384</v>
      </c>
    </row>
    <row r="1592" spans="1:8" s="29" customFormat="1" ht="13.8" hidden="1" x14ac:dyDescent="0.3">
      <c r="A1592" s="99" t="s">
        <v>1815</v>
      </c>
      <c r="B1592" s="92" t="s">
        <v>1811</v>
      </c>
      <c r="C1592" s="93" t="s">
        <v>6087</v>
      </c>
      <c r="D1592" s="93" t="s">
        <v>2227</v>
      </c>
      <c r="E1592" s="94">
        <v>45084</v>
      </c>
      <c r="F1592" s="93"/>
      <c r="G1592" s="93" t="s">
        <v>1237</v>
      </c>
      <c r="H1592" s="93" t="s">
        <v>1237</v>
      </c>
    </row>
    <row r="1593" spans="1:8" s="29" customFormat="1" ht="13.8" hidden="1" x14ac:dyDescent="0.3">
      <c r="A1593" s="99" t="s">
        <v>1815</v>
      </c>
      <c r="B1593" s="92" t="s">
        <v>4089</v>
      </c>
      <c r="C1593" s="93" t="s">
        <v>4090</v>
      </c>
      <c r="D1593" s="93" t="s">
        <v>1540</v>
      </c>
      <c r="E1593" s="107"/>
      <c r="F1593" s="93"/>
      <c r="G1593" s="93"/>
      <c r="H1593" s="93"/>
    </row>
    <row r="1594" spans="1:8" s="29" customFormat="1" ht="13.8" hidden="1" x14ac:dyDescent="0.3">
      <c r="A1594" s="57" t="s">
        <v>1318</v>
      </c>
      <c r="B1594" s="57" t="s">
        <v>2254</v>
      </c>
      <c r="C1594" s="62">
        <v>21030</v>
      </c>
      <c r="D1594" s="93" t="s">
        <v>5007</v>
      </c>
      <c r="E1594" s="60">
        <v>45961</v>
      </c>
      <c r="F1594" s="93"/>
      <c r="G1594" s="93"/>
      <c r="H1594" s="93"/>
    </row>
    <row r="1595" spans="1:8" s="29" customFormat="1" ht="13.8" hidden="1" x14ac:dyDescent="0.25">
      <c r="A1595" s="87" t="s">
        <v>4859</v>
      </c>
      <c r="B1595" s="87" t="s">
        <v>176</v>
      </c>
      <c r="C1595" s="95" t="s">
        <v>4860</v>
      </c>
      <c r="D1595" s="96" t="s">
        <v>409</v>
      </c>
      <c r="E1595" s="65">
        <v>45657</v>
      </c>
      <c r="F1595" s="96"/>
      <c r="G1595" s="96"/>
      <c r="H1595" s="96"/>
    </row>
    <row r="1596" spans="1:8" s="29" customFormat="1" ht="13.8" hidden="1" x14ac:dyDescent="0.25">
      <c r="A1596" s="98" t="s">
        <v>2988</v>
      </c>
      <c r="B1596" s="92" t="s">
        <v>2755</v>
      </c>
      <c r="C1596" s="93" t="s">
        <v>2924</v>
      </c>
      <c r="D1596" s="93" t="s">
        <v>2923</v>
      </c>
      <c r="E1596" s="94">
        <v>45169</v>
      </c>
      <c r="F1596" s="93"/>
      <c r="G1596" s="93"/>
      <c r="H1596" s="93"/>
    </row>
    <row r="1597" spans="1:8" s="29" customFormat="1" ht="13.8" hidden="1" x14ac:dyDescent="0.25">
      <c r="A1597" s="110" t="s">
        <v>314</v>
      </c>
      <c r="B1597" s="87" t="s">
        <v>152</v>
      </c>
      <c r="C1597" s="95" t="s">
        <v>390</v>
      </c>
      <c r="D1597" s="96" t="s">
        <v>409</v>
      </c>
      <c r="E1597" s="65">
        <v>45230</v>
      </c>
      <c r="F1597" s="96"/>
      <c r="G1597" s="96"/>
      <c r="H1597" s="96"/>
    </row>
    <row r="1598" spans="1:8" s="29" customFormat="1" ht="13.8" hidden="1" x14ac:dyDescent="0.3">
      <c r="A1598" s="103" t="s">
        <v>2698</v>
      </c>
      <c r="B1598" s="103" t="s">
        <v>2700</v>
      </c>
      <c r="C1598" s="104" t="s">
        <v>2699</v>
      </c>
      <c r="D1598" s="93" t="s">
        <v>2227</v>
      </c>
      <c r="E1598" s="105">
        <v>45091</v>
      </c>
      <c r="F1598" s="93"/>
      <c r="G1598" s="93"/>
      <c r="H1598" s="93"/>
    </row>
    <row r="1599" spans="1:8" s="29" customFormat="1" ht="13.8" hidden="1" x14ac:dyDescent="0.3">
      <c r="A1599" s="57" t="s">
        <v>3359</v>
      </c>
      <c r="B1599" s="92" t="s">
        <v>3862</v>
      </c>
      <c r="C1599" s="93" t="s">
        <v>3860</v>
      </c>
      <c r="D1599" s="93" t="s">
        <v>3861</v>
      </c>
      <c r="E1599" s="94">
        <v>46203</v>
      </c>
      <c r="F1599" s="93"/>
      <c r="G1599" s="93"/>
      <c r="H1599" s="93"/>
    </row>
    <row r="1600" spans="1:8" s="29" customFormat="1" ht="13.8" hidden="1" x14ac:dyDescent="0.25">
      <c r="A1600" s="101" t="s">
        <v>3359</v>
      </c>
      <c r="B1600" s="44" t="s">
        <v>3322</v>
      </c>
      <c r="C1600" s="45" t="s">
        <v>3323</v>
      </c>
      <c r="D1600" s="45" t="s">
        <v>1250</v>
      </c>
      <c r="E1600" s="46">
        <v>45382</v>
      </c>
      <c r="F1600" s="45"/>
      <c r="G1600" s="45" t="s">
        <v>1237</v>
      </c>
      <c r="H1600" s="45" t="s">
        <v>1237</v>
      </c>
    </row>
    <row r="1601" spans="1:8" s="29" customFormat="1" ht="13.8" hidden="1" x14ac:dyDescent="0.3">
      <c r="A1601" s="73" t="s">
        <v>6243</v>
      </c>
      <c r="B1601" s="89" t="s">
        <v>1251</v>
      </c>
      <c r="C1601" s="36" t="s">
        <v>6208</v>
      </c>
      <c r="D1601" s="36" t="s">
        <v>1250</v>
      </c>
      <c r="E1601" s="42">
        <v>45132</v>
      </c>
      <c r="F1601" s="32"/>
      <c r="G1601" s="32"/>
      <c r="H1601" s="32"/>
    </row>
    <row r="1602" spans="1:8" s="29" customFormat="1" ht="13.8" hidden="1" x14ac:dyDescent="0.25">
      <c r="A1602" s="91" t="s">
        <v>2918</v>
      </c>
      <c r="B1602" s="92" t="s">
        <v>1841</v>
      </c>
      <c r="C1602" s="93" t="s">
        <v>2752</v>
      </c>
      <c r="D1602" s="93" t="s">
        <v>2923</v>
      </c>
      <c r="E1602" s="94">
        <v>45169</v>
      </c>
      <c r="F1602" s="93"/>
      <c r="G1602" s="93"/>
      <c r="H1602" s="93"/>
    </row>
    <row r="1603" spans="1:8" s="29" customFormat="1" ht="13.8" hidden="1" x14ac:dyDescent="0.25">
      <c r="A1603" s="91" t="s">
        <v>2918</v>
      </c>
      <c r="B1603" s="92" t="s">
        <v>2949</v>
      </c>
      <c r="C1603" s="93" t="s">
        <v>2759</v>
      </c>
      <c r="D1603" s="93" t="s">
        <v>2923</v>
      </c>
      <c r="E1603" s="94">
        <v>45169</v>
      </c>
      <c r="F1603" s="93"/>
      <c r="G1603" s="93"/>
      <c r="H1603" s="93"/>
    </row>
    <row r="1604" spans="1:8" s="29" customFormat="1" ht="13.8" x14ac:dyDescent="0.3">
      <c r="A1604" s="111" t="s">
        <v>1885</v>
      </c>
      <c r="B1604" s="111" t="s">
        <v>1886</v>
      </c>
      <c r="C1604" s="142" t="s">
        <v>2774</v>
      </c>
      <c r="D1604" s="93" t="s">
        <v>2227</v>
      </c>
      <c r="E1604" s="153">
        <v>44719</v>
      </c>
      <c r="F1604" s="142"/>
      <c r="G1604" s="142"/>
      <c r="H1604" s="93" t="s">
        <v>1384</v>
      </c>
    </row>
    <row r="1605" spans="1:8" s="29" customFormat="1" ht="13.8" hidden="1" x14ac:dyDescent="0.3">
      <c r="A1605" s="57" t="s">
        <v>4964</v>
      </c>
      <c r="B1605" s="57" t="s">
        <v>1339</v>
      </c>
      <c r="C1605" s="62">
        <v>21027</v>
      </c>
      <c r="D1605" s="93" t="s">
        <v>5007</v>
      </c>
      <c r="E1605" s="60">
        <v>45777</v>
      </c>
      <c r="F1605" s="93"/>
      <c r="G1605" s="93"/>
      <c r="H1605" s="93"/>
    </row>
    <row r="1606" spans="1:8" s="29" customFormat="1" ht="13.8" hidden="1" x14ac:dyDescent="0.25">
      <c r="A1606" s="87" t="s">
        <v>4861</v>
      </c>
      <c r="B1606" s="87" t="s">
        <v>215</v>
      </c>
      <c r="C1606" s="95" t="s">
        <v>5212</v>
      </c>
      <c r="D1606" s="96" t="s">
        <v>409</v>
      </c>
      <c r="E1606" s="65">
        <v>45930</v>
      </c>
      <c r="F1606" s="96"/>
      <c r="G1606" s="96"/>
      <c r="H1606" s="96"/>
    </row>
    <row r="1607" spans="1:8" s="29" customFormat="1" ht="13.8" hidden="1" x14ac:dyDescent="0.3">
      <c r="A1607" s="73" t="s">
        <v>6175</v>
      </c>
      <c r="B1607" s="73" t="s">
        <v>6168</v>
      </c>
      <c r="C1607" s="36" t="s">
        <v>6169</v>
      </c>
      <c r="D1607" s="33" t="s">
        <v>1250</v>
      </c>
      <c r="E1607" s="42">
        <v>46559</v>
      </c>
      <c r="F1607" s="32"/>
      <c r="G1607" s="32"/>
      <c r="H1607" s="32"/>
    </row>
    <row r="1608" spans="1:8" s="29" customFormat="1" ht="13.8" hidden="1" x14ac:dyDescent="0.25">
      <c r="A1608" s="91" t="s">
        <v>2919</v>
      </c>
      <c r="B1608" s="92" t="s">
        <v>1841</v>
      </c>
      <c r="C1608" s="93" t="s">
        <v>2752</v>
      </c>
      <c r="D1608" s="93" t="s">
        <v>2923</v>
      </c>
      <c r="E1608" s="94">
        <v>45169</v>
      </c>
      <c r="F1608" s="93"/>
      <c r="G1608" s="93"/>
      <c r="H1608" s="93"/>
    </row>
    <row r="1609" spans="1:8" s="29" customFormat="1" ht="13.8" hidden="1" x14ac:dyDescent="0.25">
      <c r="A1609" s="99" t="s">
        <v>2870</v>
      </c>
      <c r="B1609" s="111" t="s">
        <v>1216</v>
      </c>
      <c r="C1609" s="45" t="s">
        <v>2854</v>
      </c>
      <c r="D1609" s="93" t="s">
        <v>2279</v>
      </c>
      <c r="E1609" s="46">
        <v>45227</v>
      </c>
      <c r="F1609" s="93"/>
      <c r="G1609" s="93"/>
      <c r="H1609" s="93"/>
    </row>
    <row r="1610" spans="1:8" s="29" customFormat="1" ht="13.8" hidden="1" x14ac:dyDescent="0.25">
      <c r="A1610" s="87" t="s">
        <v>4862</v>
      </c>
      <c r="B1610" s="87" t="s">
        <v>4587</v>
      </c>
      <c r="C1610" s="95" t="s">
        <v>4863</v>
      </c>
      <c r="D1610" s="96" t="s">
        <v>409</v>
      </c>
      <c r="E1610" s="65">
        <v>45291</v>
      </c>
      <c r="F1610" s="96"/>
      <c r="G1610" s="96"/>
      <c r="H1610" s="96"/>
    </row>
    <row r="1611" spans="1:8" s="29" customFormat="1" ht="13.8" hidden="1" x14ac:dyDescent="0.25">
      <c r="A1611" s="87" t="s">
        <v>315</v>
      </c>
      <c r="B1611" s="87" t="s">
        <v>303</v>
      </c>
      <c r="C1611" s="95" t="s">
        <v>391</v>
      </c>
      <c r="D1611" s="96" t="s">
        <v>409</v>
      </c>
      <c r="E1611" s="65">
        <v>45169</v>
      </c>
      <c r="F1611" s="96"/>
      <c r="G1611" s="96"/>
      <c r="H1611" s="96"/>
    </row>
    <row r="1612" spans="1:8" s="29" customFormat="1" ht="13.8" hidden="1" x14ac:dyDescent="0.25">
      <c r="A1612" s="120" t="s">
        <v>2705</v>
      </c>
      <c r="B1612" s="114" t="s">
        <v>2098</v>
      </c>
      <c r="C1612" s="106" t="s">
        <v>2099</v>
      </c>
      <c r="D1612" s="93" t="s">
        <v>1443</v>
      </c>
      <c r="E1612" s="115">
        <v>46234</v>
      </c>
      <c r="F1612" s="93"/>
      <c r="G1612" s="93"/>
      <c r="H1612" s="93"/>
    </row>
    <row r="1613" spans="1:8" s="29" customFormat="1" ht="13.8" hidden="1" x14ac:dyDescent="0.25">
      <c r="A1613" s="44" t="s">
        <v>133</v>
      </c>
      <c r="B1613" s="44" t="s">
        <v>1369</v>
      </c>
      <c r="C1613" s="45" t="s">
        <v>4991</v>
      </c>
      <c r="D1613" s="93" t="s">
        <v>5007</v>
      </c>
      <c r="E1613" s="70" t="s">
        <v>1379</v>
      </c>
      <c r="F1613" s="93"/>
      <c r="G1613" s="93"/>
      <c r="H1613" s="93"/>
    </row>
    <row r="1614" spans="1:8" s="29" customFormat="1" ht="13.8" hidden="1" x14ac:dyDescent="0.3">
      <c r="A1614" s="73" t="s">
        <v>6196</v>
      </c>
      <c r="B1614" s="89" t="s">
        <v>6186</v>
      </c>
      <c r="C1614" s="36" t="s">
        <v>6187</v>
      </c>
      <c r="D1614" s="36" t="s">
        <v>1250</v>
      </c>
      <c r="E1614" s="42">
        <v>45245</v>
      </c>
      <c r="F1614" s="32"/>
      <c r="G1614" s="32"/>
      <c r="H1614" s="32"/>
    </row>
    <row r="1615" spans="1:8" s="29" customFormat="1" ht="13.8" hidden="1" x14ac:dyDescent="0.25">
      <c r="A1615" s="76" t="s">
        <v>6072</v>
      </c>
      <c r="B1615" s="76" t="s">
        <v>6073</v>
      </c>
      <c r="C1615" s="97" t="s">
        <v>6074</v>
      </c>
      <c r="D1615" s="97" t="s">
        <v>1735</v>
      </c>
      <c r="E1615" s="64">
        <v>45169</v>
      </c>
      <c r="F1615" s="93"/>
      <c r="G1615" s="93"/>
      <c r="H1615" s="93"/>
    </row>
    <row r="1616" spans="1:8" s="29" customFormat="1" ht="13.8" hidden="1" x14ac:dyDescent="0.25">
      <c r="A1616" s="44" t="s">
        <v>1589</v>
      </c>
      <c r="B1616" s="44" t="s">
        <v>1621</v>
      </c>
      <c r="C1616" s="45" t="s">
        <v>2675</v>
      </c>
      <c r="D1616" s="45" t="s">
        <v>1633</v>
      </c>
      <c r="E1616" s="46">
        <v>45426</v>
      </c>
      <c r="F1616" s="93"/>
      <c r="G1616" s="93"/>
      <c r="H1616" s="93"/>
    </row>
    <row r="1617" spans="1:8" s="29" customFormat="1" ht="13.8" hidden="1" x14ac:dyDescent="0.25">
      <c r="A1617" s="87" t="s">
        <v>316</v>
      </c>
      <c r="B1617" s="87" t="s">
        <v>317</v>
      </c>
      <c r="C1617" s="95" t="s">
        <v>392</v>
      </c>
      <c r="D1617" s="96" t="s">
        <v>409</v>
      </c>
      <c r="E1617" s="65">
        <v>45169</v>
      </c>
      <c r="F1617" s="96"/>
      <c r="G1617" s="96"/>
      <c r="H1617" s="96"/>
    </row>
    <row r="1618" spans="1:8" s="29" customFormat="1" ht="13.8" hidden="1" x14ac:dyDescent="0.25">
      <c r="A1618" s="80" t="s">
        <v>6680</v>
      </c>
      <c r="B1618" s="80" t="s">
        <v>6060</v>
      </c>
      <c r="C1618" s="81" t="s">
        <v>6045</v>
      </c>
      <c r="D1618" s="81" t="s">
        <v>2582</v>
      </c>
      <c r="E1618" s="82">
        <v>45838</v>
      </c>
      <c r="F1618" s="93"/>
      <c r="G1618" s="93"/>
      <c r="H1618" s="93"/>
    </row>
    <row r="1619" spans="1:8" s="29" customFormat="1" ht="13.8" hidden="1" x14ac:dyDescent="0.25">
      <c r="A1619" s="100" t="s">
        <v>318</v>
      </c>
      <c r="B1619" s="87" t="s">
        <v>152</v>
      </c>
      <c r="C1619" s="95" t="s">
        <v>393</v>
      </c>
      <c r="D1619" s="96" t="s">
        <v>409</v>
      </c>
      <c r="E1619" s="65">
        <v>45230</v>
      </c>
      <c r="F1619" s="96"/>
      <c r="G1619" s="96"/>
      <c r="H1619" s="96"/>
    </row>
    <row r="1620" spans="1:8" s="29" customFormat="1" ht="13.8" hidden="1" x14ac:dyDescent="0.3">
      <c r="A1620" s="99" t="s">
        <v>1763</v>
      </c>
      <c r="B1620" s="92" t="s">
        <v>1759</v>
      </c>
      <c r="C1620" s="96" t="s">
        <v>4048</v>
      </c>
      <c r="D1620" s="93" t="s">
        <v>1735</v>
      </c>
      <c r="E1620" s="112">
        <v>45901</v>
      </c>
      <c r="F1620" s="93"/>
      <c r="G1620" s="93"/>
      <c r="H1620" s="93" t="s">
        <v>1237</v>
      </c>
    </row>
    <row r="1621" spans="1:8" s="29" customFormat="1" ht="13.8" hidden="1" x14ac:dyDescent="0.3">
      <c r="A1621" s="57" t="s">
        <v>67</v>
      </c>
      <c r="B1621" s="92" t="s">
        <v>3862</v>
      </c>
      <c r="C1621" s="93" t="s">
        <v>3860</v>
      </c>
      <c r="D1621" s="93" t="s">
        <v>3861</v>
      </c>
      <c r="E1621" s="94">
        <v>46203</v>
      </c>
      <c r="F1621" s="93"/>
      <c r="G1621" s="93"/>
      <c r="H1621" s="93"/>
    </row>
    <row r="1622" spans="1:8" s="29" customFormat="1" ht="13.8" hidden="1" x14ac:dyDescent="0.3">
      <c r="A1622" s="57" t="s">
        <v>516</v>
      </c>
      <c r="B1622" s="57" t="s">
        <v>2254</v>
      </c>
      <c r="C1622" s="62">
        <v>21030</v>
      </c>
      <c r="D1622" s="93" t="s">
        <v>5007</v>
      </c>
      <c r="E1622" s="60">
        <v>45961</v>
      </c>
      <c r="F1622" s="93"/>
      <c r="G1622" s="93"/>
      <c r="H1622" s="93"/>
    </row>
    <row r="1623" spans="1:8" s="29" customFormat="1" ht="13.8" hidden="1" x14ac:dyDescent="0.25">
      <c r="A1623" s="120" t="s">
        <v>2012</v>
      </c>
      <c r="B1623" s="114" t="s">
        <v>2013</v>
      </c>
      <c r="C1623" s="106" t="s">
        <v>2694</v>
      </c>
      <c r="D1623" s="93" t="s">
        <v>1443</v>
      </c>
      <c r="E1623" s="115">
        <v>46497</v>
      </c>
      <c r="F1623" s="93"/>
      <c r="G1623" s="93"/>
      <c r="H1623" s="93"/>
    </row>
    <row r="1624" spans="1:8" s="29" customFormat="1" ht="13.8" hidden="1" x14ac:dyDescent="0.3">
      <c r="A1624" s="73" t="s">
        <v>1452</v>
      </c>
      <c r="B1624" s="89" t="s">
        <v>1454</v>
      </c>
      <c r="C1624" s="36" t="s">
        <v>6202</v>
      </c>
      <c r="D1624" s="36" t="s">
        <v>1250</v>
      </c>
      <c r="E1624" s="42">
        <v>45170</v>
      </c>
      <c r="F1624" s="32"/>
      <c r="G1624" s="32"/>
      <c r="H1624" s="32"/>
    </row>
    <row r="1625" spans="1:8" s="29" customFormat="1" ht="13.8" hidden="1" x14ac:dyDescent="0.25">
      <c r="A1625" s="71" t="s">
        <v>1452</v>
      </c>
      <c r="B1625" s="71" t="s">
        <v>1453</v>
      </c>
      <c r="C1625" s="88" t="s">
        <v>6231</v>
      </c>
      <c r="D1625" s="88" t="s">
        <v>1250</v>
      </c>
      <c r="E1625" s="43">
        <v>45582</v>
      </c>
      <c r="F1625" s="32"/>
      <c r="G1625" s="32"/>
      <c r="H1625" s="32"/>
    </row>
    <row r="1626" spans="1:8" s="29" customFormat="1" ht="13.8" hidden="1" x14ac:dyDescent="0.25">
      <c r="A1626" s="110" t="s">
        <v>319</v>
      </c>
      <c r="B1626" s="87" t="s">
        <v>152</v>
      </c>
      <c r="C1626" s="95" t="s">
        <v>394</v>
      </c>
      <c r="D1626" s="96" t="s">
        <v>409</v>
      </c>
      <c r="E1626" s="65">
        <v>45230</v>
      </c>
      <c r="F1626" s="96"/>
      <c r="G1626" s="96"/>
      <c r="H1626" s="96"/>
    </row>
    <row r="1627" spans="1:8" s="29" customFormat="1" ht="13.8" hidden="1" x14ac:dyDescent="0.25">
      <c r="A1627" s="120" t="s">
        <v>2148</v>
      </c>
      <c r="B1627" s="114" t="s">
        <v>2100</v>
      </c>
      <c r="C1627" s="106" t="s">
        <v>4270</v>
      </c>
      <c r="D1627" s="93" t="s">
        <v>1443</v>
      </c>
      <c r="E1627" s="115">
        <v>46053</v>
      </c>
      <c r="F1627" s="93"/>
      <c r="G1627" s="93"/>
      <c r="H1627" s="93"/>
    </row>
    <row r="1628" spans="1:8" s="29" customFormat="1" ht="13.8" hidden="1" x14ac:dyDescent="0.25">
      <c r="A1628" s="41" t="s">
        <v>6281</v>
      </c>
      <c r="B1628" s="89" t="s">
        <v>6254</v>
      </c>
      <c r="C1628" s="36" t="s">
        <v>6255</v>
      </c>
      <c r="D1628" s="36" t="s">
        <v>1250</v>
      </c>
      <c r="E1628" s="42">
        <v>45372</v>
      </c>
      <c r="F1628" s="32"/>
      <c r="G1628" s="32"/>
      <c r="H1628" s="32"/>
    </row>
    <row r="1629" spans="1:8" s="29" customFormat="1" ht="13.8" hidden="1" x14ac:dyDescent="0.25">
      <c r="A1629" s="41" t="s">
        <v>6281</v>
      </c>
      <c r="B1629" s="89" t="s">
        <v>6254</v>
      </c>
      <c r="C1629" s="36" t="s">
        <v>6325</v>
      </c>
      <c r="D1629" s="36" t="s">
        <v>1250</v>
      </c>
      <c r="E1629" s="42">
        <v>45169</v>
      </c>
      <c r="F1629" s="32"/>
      <c r="G1629" s="32"/>
      <c r="H1629" s="32"/>
    </row>
    <row r="1630" spans="1:8" s="29" customFormat="1" ht="13.8" hidden="1" x14ac:dyDescent="0.3">
      <c r="A1630" s="57" t="s">
        <v>1319</v>
      </c>
      <c r="B1630" s="57" t="s">
        <v>1339</v>
      </c>
      <c r="C1630" s="62">
        <v>21027</v>
      </c>
      <c r="D1630" s="93" t="s">
        <v>5007</v>
      </c>
      <c r="E1630" s="60">
        <v>45777</v>
      </c>
      <c r="F1630" s="93"/>
      <c r="G1630" s="93"/>
      <c r="H1630" s="93"/>
    </row>
    <row r="1631" spans="1:8" s="29" customFormat="1" ht="13.8" hidden="1" x14ac:dyDescent="0.25">
      <c r="A1631" s="100" t="s">
        <v>320</v>
      </c>
      <c r="B1631" s="87" t="s">
        <v>152</v>
      </c>
      <c r="C1631" s="95" t="s">
        <v>395</v>
      </c>
      <c r="D1631" s="96" t="s">
        <v>409</v>
      </c>
      <c r="E1631" s="65">
        <v>45230</v>
      </c>
      <c r="F1631" s="96"/>
      <c r="G1631" s="96"/>
      <c r="H1631" s="96"/>
    </row>
    <row r="1632" spans="1:8" s="29" customFormat="1" ht="13.8" hidden="1" x14ac:dyDescent="0.25">
      <c r="A1632" s="87" t="s">
        <v>321</v>
      </c>
      <c r="B1632" s="87" t="s">
        <v>322</v>
      </c>
      <c r="C1632" s="95" t="s">
        <v>396</v>
      </c>
      <c r="D1632" s="96" t="s">
        <v>409</v>
      </c>
      <c r="E1632" s="65">
        <v>45169</v>
      </c>
      <c r="F1632" s="96"/>
      <c r="G1632" s="96"/>
      <c r="H1632" s="96"/>
    </row>
    <row r="1633" spans="1:8" s="29" customFormat="1" ht="13.8" hidden="1" x14ac:dyDescent="0.3">
      <c r="A1633" s="99" t="s">
        <v>1752</v>
      </c>
      <c r="B1633" s="92" t="s">
        <v>2232</v>
      </c>
      <c r="C1633" s="93" t="s">
        <v>3300</v>
      </c>
      <c r="D1633" s="93" t="s">
        <v>1788</v>
      </c>
      <c r="E1633" s="94">
        <v>45381</v>
      </c>
      <c r="F1633" s="93"/>
      <c r="G1633" s="93"/>
      <c r="H1633" s="93" t="s">
        <v>1237</v>
      </c>
    </row>
    <row r="1634" spans="1:8" s="29" customFormat="1" ht="13.8" hidden="1" x14ac:dyDescent="0.3">
      <c r="A1634" s="135" t="s">
        <v>1752</v>
      </c>
      <c r="B1634" s="131" t="s">
        <v>2232</v>
      </c>
      <c r="C1634" s="96" t="s">
        <v>3300</v>
      </c>
      <c r="D1634" s="96" t="s">
        <v>1788</v>
      </c>
      <c r="E1634" s="112">
        <v>45381</v>
      </c>
      <c r="F1634" s="93"/>
      <c r="G1634" s="93"/>
      <c r="H1634" s="93"/>
    </row>
    <row r="1635" spans="1:8" s="29" customFormat="1" ht="13.8" hidden="1" x14ac:dyDescent="0.3">
      <c r="A1635" s="111" t="s">
        <v>1391</v>
      </c>
      <c r="B1635" s="92" t="s">
        <v>4175</v>
      </c>
      <c r="C1635" s="93" t="s">
        <v>4174</v>
      </c>
      <c r="D1635" s="93" t="s">
        <v>1250</v>
      </c>
      <c r="E1635" s="94">
        <v>45245</v>
      </c>
      <c r="F1635" s="142"/>
      <c r="G1635" s="142"/>
      <c r="H1635" s="93" t="s">
        <v>1237</v>
      </c>
    </row>
    <row r="1636" spans="1:8" s="29" customFormat="1" ht="13.8" hidden="1" x14ac:dyDescent="0.3">
      <c r="A1636" s="99" t="s">
        <v>1391</v>
      </c>
      <c r="B1636" s="92" t="s">
        <v>6150</v>
      </c>
      <c r="C1636" s="93" t="s">
        <v>6151</v>
      </c>
      <c r="D1636" s="93" t="s">
        <v>1250</v>
      </c>
      <c r="E1636" s="94">
        <v>46961</v>
      </c>
      <c r="F1636" s="32"/>
      <c r="G1636" s="32"/>
      <c r="H1636" s="32"/>
    </row>
    <row r="1637" spans="1:8" s="29" customFormat="1" ht="13.8" hidden="1" x14ac:dyDescent="0.3">
      <c r="A1637" s="57" t="s">
        <v>3835</v>
      </c>
      <c r="B1637" s="92" t="s">
        <v>3862</v>
      </c>
      <c r="C1637" s="93" t="s">
        <v>3860</v>
      </c>
      <c r="D1637" s="93" t="s">
        <v>3861</v>
      </c>
      <c r="E1637" s="94">
        <v>46203</v>
      </c>
      <c r="F1637" s="93"/>
      <c r="G1637" s="93"/>
      <c r="H1637" s="93"/>
    </row>
    <row r="1638" spans="1:8" s="29" customFormat="1" ht="13.8" hidden="1" x14ac:dyDescent="0.3">
      <c r="A1638" s="57" t="s">
        <v>3836</v>
      </c>
      <c r="B1638" s="92" t="s">
        <v>3862</v>
      </c>
      <c r="C1638" s="93" t="s">
        <v>3860</v>
      </c>
      <c r="D1638" s="93" t="s">
        <v>3861</v>
      </c>
      <c r="E1638" s="94">
        <v>46203</v>
      </c>
      <c r="F1638" s="93"/>
      <c r="G1638" s="93"/>
      <c r="H1638" s="93"/>
    </row>
    <row r="1639" spans="1:8" s="29" customFormat="1" ht="13.8" hidden="1" x14ac:dyDescent="0.25">
      <c r="A1639" s="87" t="s">
        <v>4864</v>
      </c>
      <c r="B1639" s="87" t="s">
        <v>4848</v>
      </c>
      <c r="C1639" s="95" t="s">
        <v>4865</v>
      </c>
      <c r="D1639" s="96" t="s">
        <v>409</v>
      </c>
      <c r="E1639" s="65">
        <v>45412</v>
      </c>
      <c r="F1639" s="96"/>
      <c r="G1639" s="96"/>
      <c r="H1639" s="96"/>
    </row>
    <row r="1640" spans="1:8" s="29" customFormat="1" ht="13.8" hidden="1" x14ac:dyDescent="0.25">
      <c r="A1640" s="76" t="s">
        <v>6095</v>
      </c>
      <c r="B1640" s="76" t="s">
        <v>6096</v>
      </c>
      <c r="C1640" s="97" t="s">
        <v>6097</v>
      </c>
      <c r="D1640" s="97" t="s">
        <v>1540</v>
      </c>
      <c r="E1640" s="64">
        <v>45473</v>
      </c>
      <c r="F1640" s="93"/>
      <c r="G1640" s="93"/>
      <c r="H1640" s="93"/>
    </row>
    <row r="1641" spans="1:8" s="29" customFormat="1" ht="13.8" hidden="1" x14ac:dyDescent="0.3">
      <c r="A1641" s="57" t="s">
        <v>4965</v>
      </c>
      <c r="B1641" s="57" t="s">
        <v>2254</v>
      </c>
      <c r="C1641" s="62">
        <v>21030</v>
      </c>
      <c r="D1641" s="93" t="s">
        <v>5007</v>
      </c>
      <c r="E1641" s="60">
        <v>45961</v>
      </c>
      <c r="F1641" s="93"/>
      <c r="G1641" s="93"/>
      <c r="H1641" s="93"/>
    </row>
    <row r="1642" spans="1:8" s="29" customFormat="1" ht="13.8" hidden="1" x14ac:dyDescent="0.25">
      <c r="A1642" s="127" t="s">
        <v>3360</v>
      </c>
      <c r="B1642" s="44" t="s">
        <v>3322</v>
      </c>
      <c r="C1642" s="45" t="s">
        <v>3323</v>
      </c>
      <c r="D1642" s="45" t="s">
        <v>1250</v>
      </c>
      <c r="E1642" s="46">
        <v>45382</v>
      </c>
      <c r="F1642" s="45"/>
      <c r="G1642" s="45" t="s">
        <v>1237</v>
      </c>
      <c r="H1642" s="45" t="s">
        <v>1237</v>
      </c>
    </row>
    <row r="1643" spans="1:8" s="29" customFormat="1" ht="13.8" hidden="1" x14ac:dyDescent="0.25">
      <c r="A1643" s="44" t="s">
        <v>6794</v>
      </c>
      <c r="B1643" s="44" t="s">
        <v>6795</v>
      </c>
      <c r="C1643" s="45" t="s">
        <v>6791</v>
      </c>
      <c r="D1643" s="93" t="s">
        <v>1540</v>
      </c>
      <c r="E1643" s="46">
        <v>45747</v>
      </c>
      <c r="F1643" s="45"/>
      <c r="G1643" s="45"/>
      <c r="H1643" s="93"/>
    </row>
    <row r="1644" spans="1:8" s="29" customFormat="1" ht="13.8" hidden="1" x14ac:dyDescent="0.25">
      <c r="A1644" s="44" t="s">
        <v>2605</v>
      </c>
      <c r="B1644" s="44" t="s">
        <v>1876</v>
      </c>
      <c r="C1644" s="97" t="s">
        <v>2606</v>
      </c>
      <c r="D1644" s="96" t="s">
        <v>1779</v>
      </c>
      <c r="E1644" s="64">
        <v>45099</v>
      </c>
      <c r="F1644" s="93"/>
      <c r="G1644" s="93"/>
      <c r="H1644" s="93"/>
    </row>
    <row r="1645" spans="1:8" s="29" customFormat="1" ht="13.8" hidden="1" x14ac:dyDescent="0.25">
      <c r="A1645" s="98" t="s">
        <v>2605</v>
      </c>
      <c r="B1645" s="92" t="s">
        <v>2755</v>
      </c>
      <c r="C1645" s="93" t="s">
        <v>2924</v>
      </c>
      <c r="D1645" s="93" t="s">
        <v>2923</v>
      </c>
      <c r="E1645" s="94">
        <v>45169</v>
      </c>
      <c r="F1645" s="93"/>
      <c r="G1645" s="93"/>
      <c r="H1645" s="93"/>
    </row>
    <row r="1646" spans="1:8" s="29" customFormat="1" ht="13.8" hidden="1" x14ac:dyDescent="0.3">
      <c r="A1646" s="111" t="s">
        <v>1888</v>
      </c>
      <c r="B1646" s="111" t="s">
        <v>1340</v>
      </c>
      <c r="C1646" s="142" t="s">
        <v>1889</v>
      </c>
      <c r="D1646" s="93" t="s">
        <v>1813</v>
      </c>
      <c r="E1646" s="143">
        <v>44985</v>
      </c>
      <c r="F1646" s="142"/>
      <c r="G1646" s="142" t="s">
        <v>1237</v>
      </c>
      <c r="H1646" s="93" t="s">
        <v>1237</v>
      </c>
    </row>
    <row r="1647" spans="1:8" s="29" customFormat="1" ht="13.8" hidden="1" x14ac:dyDescent="0.25">
      <c r="A1647" s="110" t="s">
        <v>323</v>
      </c>
      <c r="B1647" s="87" t="s">
        <v>152</v>
      </c>
      <c r="C1647" s="95" t="s">
        <v>397</v>
      </c>
      <c r="D1647" s="96" t="s">
        <v>409</v>
      </c>
      <c r="E1647" s="65">
        <v>45230</v>
      </c>
      <c r="F1647" s="96"/>
      <c r="G1647" s="96"/>
      <c r="H1647" s="96"/>
    </row>
    <row r="1648" spans="1:8" s="29" customFormat="1" ht="13.8" hidden="1" x14ac:dyDescent="0.3">
      <c r="A1648" s="57" t="s">
        <v>1320</v>
      </c>
      <c r="B1648" s="57" t="s">
        <v>1339</v>
      </c>
      <c r="C1648" s="62">
        <v>21027</v>
      </c>
      <c r="D1648" s="93" t="s">
        <v>5007</v>
      </c>
      <c r="E1648" s="60">
        <v>45777</v>
      </c>
      <c r="F1648" s="93"/>
      <c r="G1648" s="93"/>
      <c r="H1648" s="93"/>
    </row>
    <row r="1649" spans="1:8" s="29" customFormat="1" ht="13.8" hidden="1" x14ac:dyDescent="0.3">
      <c r="A1649" s="57" t="s">
        <v>1321</v>
      </c>
      <c r="B1649" s="57" t="s">
        <v>1339</v>
      </c>
      <c r="C1649" s="62">
        <v>21027</v>
      </c>
      <c r="D1649" s="93" t="s">
        <v>5007</v>
      </c>
      <c r="E1649" s="60">
        <v>45777</v>
      </c>
      <c r="F1649" s="93"/>
      <c r="G1649" s="93"/>
      <c r="H1649" s="93"/>
    </row>
    <row r="1650" spans="1:8" s="29" customFormat="1" ht="13.8" hidden="1" x14ac:dyDescent="0.25">
      <c r="A1650" s="41" t="s">
        <v>6282</v>
      </c>
      <c r="B1650" s="89" t="s">
        <v>6254</v>
      </c>
      <c r="C1650" s="36" t="s">
        <v>6255</v>
      </c>
      <c r="D1650" s="36" t="s">
        <v>1250</v>
      </c>
      <c r="E1650" s="42">
        <v>45372</v>
      </c>
      <c r="F1650" s="32"/>
      <c r="G1650" s="32"/>
      <c r="H1650" s="32"/>
    </row>
    <row r="1651" spans="1:8" s="29" customFormat="1" ht="13.8" hidden="1" x14ac:dyDescent="0.25">
      <c r="A1651" s="41" t="s">
        <v>6282</v>
      </c>
      <c r="B1651" s="89" t="s">
        <v>6254</v>
      </c>
      <c r="C1651" s="36" t="s">
        <v>6325</v>
      </c>
      <c r="D1651" s="36" t="s">
        <v>1250</v>
      </c>
      <c r="E1651" s="42">
        <v>45169</v>
      </c>
      <c r="F1651" s="32"/>
      <c r="G1651" s="32"/>
      <c r="H1651" s="32"/>
    </row>
    <row r="1652" spans="1:8" s="29" customFormat="1" ht="13.8" hidden="1" x14ac:dyDescent="0.3">
      <c r="A1652" s="57" t="s">
        <v>1322</v>
      </c>
      <c r="B1652" s="58" t="s">
        <v>4104</v>
      </c>
      <c r="C1652" s="59">
        <v>20022</v>
      </c>
      <c r="D1652" s="93" t="s">
        <v>5007</v>
      </c>
      <c r="E1652" s="60">
        <v>45535</v>
      </c>
      <c r="F1652" s="93"/>
      <c r="G1652" s="93"/>
      <c r="H1652" s="93"/>
    </row>
    <row r="1653" spans="1:8" s="29" customFormat="1" ht="13.8" hidden="1" x14ac:dyDescent="0.3">
      <c r="A1653" s="57" t="s">
        <v>4194</v>
      </c>
      <c r="B1653" s="57" t="s">
        <v>1339</v>
      </c>
      <c r="C1653" s="62">
        <v>21027</v>
      </c>
      <c r="D1653" s="93" t="s">
        <v>5007</v>
      </c>
      <c r="E1653" s="60">
        <v>45777</v>
      </c>
      <c r="F1653" s="93"/>
      <c r="G1653" s="93"/>
      <c r="H1653" s="93"/>
    </row>
    <row r="1654" spans="1:8" s="29" customFormat="1" ht="13.8" hidden="1" x14ac:dyDescent="0.3">
      <c r="A1654" s="57" t="s">
        <v>46</v>
      </c>
      <c r="B1654" s="57" t="s">
        <v>1339</v>
      </c>
      <c r="C1654" s="62">
        <v>21027</v>
      </c>
      <c r="D1654" s="93" t="s">
        <v>5007</v>
      </c>
      <c r="E1654" s="60">
        <v>45777</v>
      </c>
      <c r="F1654" s="93"/>
      <c r="G1654" s="93"/>
      <c r="H1654" s="93"/>
    </row>
    <row r="1655" spans="1:8" s="29" customFormat="1" ht="13.8" hidden="1" x14ac:dyDescent="0.3">
      <c r="A1655" s="73" t="s">
        <v>6317</v>
      </c>
      <c r="B1655" s="89" t="s">
        <v>6315</v>
      </c>
      <c r="C1655" s="36" t="s">
        <v>6316</v>
      </c>
      <c r="D1655" s="36" t="s">
        <v>1250</v>
      </c>
      <c r="E1655" s="42">
        <v>45139</v>
      </c>
      <c r="F1655" s="32"/>
      <c r="G1655" s="32"/>
      <c r="H1655" s="32"/>
    </row>
    <row r="1656" spans="1:8" s="29" customFormat="1" ht="13.8" hidden="1" x14ac:dyDescent="0.3">
      <c r="A1656" s="73" t="s">
        <v>430</v>
      </c>
      <c r="B1656" s="89" t="s">
        <v>6197</v>
      </c>
      <c r="C1656" s="36" t="s">
        <v>6198</v>
      </c>
      <c r="D1656" s="36" t="s">
        <v>1250</v>
      </c>
      <c r="E1656" s="42">
        <v>45139</v>
      </c>
      <c r="F1656" s="32"/>
      <c r="G1656" s="32"/>
      <c r="H1656" s="32"/>
    </row>
    <row r="1657" spans="1:8" s="29" customFormat="1" ht="13.8" hidden="1" x14ac:dyDescent="0.25">
      <c r="A1657" s="114" t="s">
        <v>2101</v>
      </c>
      <c r="B1657" s="114" t="s">
        <v>2102</v>
      </c>
      <c r="C1657" s="106" t="s">
        <v>2103</v>
      </c>
      <c r="D1657" s="93" t="s">
        <v>1443</v>
      </c>
      <c r="E1657" s="115">
        <v>45350</v>
      </c>
      <c r="F1657" s="93"/>
      <c r="G1657" s="93"/>
      <c r="H1657" s="93"/>
    </row>
    <row r="1658" spans="1:8" s="29" customFormat="1" ht="13.8" hidden="1" x14ac:dyDescent="0.3">
      <c r="A1658" s="103" t="s">
        <v>3002</v>
      </c>
      <c r="B1658" s="103" t="s">
        <v>2708</v>
      </c>
      <c r="C1658" s="104" t="s">
        <v>3003</v>
      </c>
      <c r="D1658" s="104" t="s">
        <v>1808</v>
      </c>
      <c r="E1658" s="105">
        <v>45406</v>
      </c>
      <c r="F1658" s="93"/>
      <c r="G1658" s="93"/>
      <c r="H1658" s="93"/>
    </row>
    <row r="1659" spans="1:8" s="29" customFormat="1" ht="13.8" hidden="1" x14ac:dyDescent="0.3">
      <c r="A1659" s="73" t="s">
        <v>6200</v>
      </c>
      <c r="B1659" s="89" t="s">
        <v>6197</v>
      </c>
      <c r="C1659" s="36" t="s">
        <v>6198</v>
      </c>
      <c r="D1659" s="36" t="s">
        <v>1250</v>
      </c>
      <c r="E1659" s="42">
        <v>45139</v>
      </c>
      <c r="F1659" s="32"/>
      <c r="G1659" s="32"/>
      <c r="H1659" s="32"/>
    </row>
    <row r="1660" spans="1:8" s="29" customFormat="1" ht="13.8" hidden="1" x14ac:dyDescent="0.3">
      <c r="A1660" s="171" t="s">
        <v>6318</v>
      </c>
      <c r="B1660" s="89" t="s">
        <v>6315</v>
      </c>
      <c r="C1660" s="36" t="s">
        <v>6316</v>
      </c>
      <c r="D1660" s="36" t="s">
        <v>1250</v>
      </c>
      <c r="E1660" s="42">
        <v>45139</v>
      </c>
      <c r="F1660" s="32"/>
      <c r="G1660" s="32"/>
      <c r="H1660" s="32"/>
    </row>
    <row r="1661" spans="1:8" s="29" customFormat="1" ht="13.8" hidden="1" x14ac:dyDescent="0.25">
      <c r="A1661" s="71" t="s">
        <v>3018</v>
      </c>
      <c r="B1661" s="31" t="s">
        <v>6164</v>
      </c>
      <c r="C1661" s="32" t="s">
        <v>6165</v>
      </c>
      <c r="D1661" s="33" t="s">
        <v>1250</v>
      </c>
      <c r="E1661" s="33">
        <v>45246</v>
      </c>
      <c r="F1661" s="32"/>
      <c r="G1661" s="32"/>
      <c r="H1661" s="32"/>
    </row>
    <row r="1662" spans="1:8" s="29" customFormat="1" ht="13.8" hidden="1" x14ac:dyDescent="0.25">
      <c r="A1662" s="44" t="s">
        <v>2826</v>
      </c>
      <c r="B1662" s="44" t="s">
        <v>2610</v>
      </c>
      <c r="C1662" s="45" t="s">
        <v>2611</v>
      </c>
      <c r="D1662" s="104" t="s">
        <v>1808</v>
      </c>
      <c r="E1662" s="46">
        <v>45279</v>
      </c>
      <c r="F1662" s="93"/>
      <c r="G1662" s="93"/>
      <c r="H1662" s="93"/>
    </row>
    <row r="1663" spans="1:8" s="29" customFormat="1" ht="13.8" hidden="1" x14ac:dyDescent="0.25">
      <c r="A1663" s="76" t="s">
        <v>906</v>
      </c>
      <c r="B1663" s="76" t="s">
        <v>2610</v>
      </c>
      <c r="C1663" s="97" t="s">
        <v>2611</v>
      </c>
      <c r="D1663" s="158" t="s">
        <v>1808</v>
      </c>
      <c r="E1663" s="64">
        <v>45279</v>
      </c>
      <c r="F1663" s="93"/>
      <c r="G1663" s="93"/>
      <c r="H1663" s="93"/>
    </row>
    <row r="1664" spans="1:8" s="29" customFormat="1" ht="13.8" hidden="1" x14ac:dyDescent="0.3">
      <c r="A1664" s="99" t="s">
        <v>6144</v>
      </c>
      <c r="B1664" s="92" t="s">
        <v>6150</v>
      </c>
      <c r="C1664" s="93" t="s">
        <v>6151</v>
      </c>
      <c r="D1664" s="93" t="s">
        <v>1250</v>
      </c>
      <c r="E1664" s="94">
        <v>46961</v>
      </c>
      <c r="F1664" s="32"/>
      <c r="G1664" s="32"/>
      <c r="H1664" s="32"/>
    </row>
    <row r="1665" spans="1:8" s="29" customFormat="1" ht="13.8" hidden="1" x14ac:dyDescent="0.25">
      <c r="A1665" s="48" t="s">
        <v>4043</v>
      </c>
      <c r="B1665" s="48" t="s">
        <v>4045</v>
      </c>
      <c r="C1665" s="49" t="s">
        <v>4044</v>
      </c>
      <c r="D1665" s="104" t="s">
        <v>2582</v>
      </c>
      <c r="E1665" s="50">
        <v>45107</v>
      </c>
      <c r="F1665" s="93"/>
      <c r="G1665" s="93"/>
      <c r="H1665" s="93" t="s">
        <v>1384</v>
      </c>
    </row>
    <row r="1666" spans="1:8" s="29" customFormat="1" ht="13.8" hidden="1" x14ac:dyDescent="0.25">
      <c r="A1666" s="44" t="s">
        <v>2248</v>
      </c>
      <c r="B1666" s="44" t="s">
        <v>210</v>
      </c>
      <c r="C1666" s="45" t="s">
        <v>2258</v>
      </c>
      <c r="D1666" s="93" t="s">
        <v>5007</v>
      </c>
      <c r="E1666" s="70" t="s">
        <v>1379</v>
      </c>
      <c r="F1666" s="93"/>
      <c r="G1666" s="93"/>
      <c r="H1666" s="93"/>
    </row>
    <row r="1667" spans="1:8" s="29" customFormat="1" ht="13.8" hidden="1" x14ac:dyDescent="0.25">
      <c r="A1667" s="159" t="s">
        <v>2248</v>
      </c>
      <c r="B1667" s="160" t="s">
        <v>4045</v>
      </c>
      <c r="C1667" s="161" t="s">
        <v>4044</v>
      </c>
      <c r="D1667" s="104" t="s">
        <v>2582</v>
      </c>
      <c r="E1667" s="162">
        <v>45107</v>
      </c>
      <c r="F1667" s="93"/>
      <c r="G1667" s="93"/>
      <c r="H1667" s="93"/>
    </row>
    <row r="1668" spans="1:8" s="29" customFormat="1" ht="13.8" hidden="1" x14ac:dyDescent="0.3">
      <c r="A1668" s="57" t="s">
        <v>1323</v>
      </c>
      <c r="B1668" s="57" t="s">
        <v>1339</v>
      </c>
      <c r="C1668" s="62">
        <v>21027</v>
      </c>
      <c r="D1668" s="93" t="s">
        <v>5007</v>
      </c>
      <c r="E1668" s="60">
        <v>45777</v>
      </c>
      <c r="F1668" s="93"/>
      <c r="G1668" s="93"/>
      <c r="H1668" s="93"/>
    </row>
    <row r="1669" spans="1:8" s="29" customFormat="1" ht="13.8" hidden="1" x14ac:dyDescent="0.3">
      <c r="A1669" s="57" t="s">
        <v>3837</v>
      </c>
      <c r="B1669" s="92" t="s">
        <v>3862</v>
      </c>
      <c r="C1669" s="93" t="s">
        <v>3860</v>
      </c>
      <c r="D1669" s="93" t="s">
        <v>3861</v>
      </c>
      <c r="E1669" s="94">
        <v>46203</v>
      </c>
      <c r="F1669" s="93"/>
      <c r="G1669" s="93"/>
      <c r="H1669" s="93"/>
    </row>
    <row r="1670" spans="1:8" s="29" customFormat="1" ht="13.8" hidden="1" x14ac:dyDescent="0.25">
      <c r="A1670" s="44" t="s">
        <v>3032</v>
      </c>
      <c r="B1670" s="41" t="s">
        <v>6310</v>
      </c>
      <c r="C1670" s="88" t="s">
        <v>6311</v>
      </c>
      <c r="D1670" s="36" t="s">
        <v>1250</v>
      </c>
      <c r="E1670" s="43">
        <v>45610</v>
      </c>
      <c r="F1670" s="32"/>
      <c r="G1670" s="32"/>
      <c r="H1670" s="32"/>
    </row>
    <row r="1671" spans="1:8" s="29" customFormat="1" ht="13.8" hidden="1" x14ac:dyDescent="0.25">
      <c r="A1671" s="120" t="s">
        <v>2149</v>
      </c>
      <c r="B1671" s="114" t="s">
        <v>2104</v>
      </c>
      <c r="C1671" s="106" t="s">
        <v>2105</v>
      </c>
      <c r="D1671" s="93" t="s">
        <v>1443</v>
      </c>
      <c r="E1671" s="115">
        <v>45169</v>
      </c>
      <c r="F1671" s="93"/>
      <c r="G1671" s="93"/>
      <c r="H1671" s="93"/>
    </row>
    <row r="1672" spans="1:8" s="29" customFormat="1" ht="13.8" hidden="1" x14ac:dyDescent="0.25">
      <c r="A1672" s="44" t="s">
        <v>4075</v>
      </c>
      <c r="B1672" s="44" t="s">
        <v>1365</v>
      </c>
      <c r="C1672" s="45" t="s">
        <v>4076</v>
      </c>
      <c r="D1672" s="45" t="s">
        <v>1816</v>
      </c>
      <c r="E1672" s="64">
        <v>45430</v>
      </c>
      <c r="F1672" s="45"/>
      <c r="G1672" s="45"/>
      <c r="H1672" s="93"/>
    </row>
    <row r="1673" spans="1:8" s="29" customFormat="1" ht="13.8" hidden="1" x14ac:dyDescent="0.3">
      <c r="A1673" s="57" t="s">
        <v>3133</v>
      </c>
      <c r="B1673" s="92" t="s">
        <v>3862</v>
      </c>
      <c r="C1673" s="93" t="s">
        <v>3860</v>
      </c>
      <c r="D1673" s="93" t="s">
        <v>3861</v>
      </c>
      <c r="E1673" s="94">
        <v>46203</v>
      </c>
      <c r="F1673" s="93"/>
      <c r="G1673" s="93"/>
      <c r="H1673" s="93"/>
    </row>
    <row r="1674" spans="1:8" s="29" customFormat="1" ht="13.8" x14ac:dyDescent="0.3">
      <c r="A1674" s="99" t="s">
        <v>2229</v>
      </c>
      <c r="B1674" s="92" t="s">
        <v>2230</v>
      </c>
      <c r="C1674" s="93" t="s">
        <v>1795</v>
      </c>
      <c r="D1674" s="93" t="s">
        <v>2227</v>
      </c>
      <c r="E1674" s="107">
        <v>44804</v>
      </c>
      <c r="F1674" s="93"/>
      <c r="G1674" s="93"/>
      <c r="H1674" s="93"/>
    </row>
    <row r="1675" spans="1:8" s="29" customFormat="1" ht="13.8" hidden="1" x14ac:dyDescent="0.3">
      <c r="A1675" s="57" t="s">
        <v>2989</v>
      </c>
      <c r="B1675" s="92" t="s">
        <v>3862</v>
      </c>
      <c r="C1675" s="93" t="s">
        <v>3860</v>
      </c>
      <c r="D1675" s="93" t="s">
        <v>3861</v>
      </c>
      <c r="E1675" s="94">
        <v>46203</v>
      </c>
      <c r="F1675" s="93"/>
      <c r="G1675" s="93"/>
      <c r="H1675" s="93"/>
    </row>
    <row r="1676" spans="1:8" s="29" customFormat="1" ht="13.8" hidden="1" x14ac:dyDescent="0.25">
      <c r="A1676" s="98" t="s">
        <v>2989</v>
      </c>
      <c r="B1676" s="92" t="s">
        <v>2755</v>
      </c>
      <c r="C1676" s="93" t="s">
        <v>2924</v>
      </c>
      <c r="D1676" s="93" t="s">
        <v>2923</v>
      </c>
      <c r="E1676" s="94">
        <v>45169</v>
      </c>
      <c r="F1676" s="93"/>
      <c r="G1676" s="93"/>
      <c r="H1676" s="93"/>
    </row>
    <row r="1677" spans="1:8" s="29" customFormat="1" ht="13.8" hidden="1" x14ac:dyDescent="0.25">
      <c r="A1677" s="102" t="s">
        <v>2989</v>
      </c>
      <c r="B1677" s="92" t="s">
        <v>3506</v>
      </c>
      <c r="C1677" s="93" t="s">
        <v>3505</v>
      </c>
      <c r="D1677" s="93" t="s">
        <v>1250</v>
      </c>
      <c r="E1677" s="94">
        <v>45429</v>
      </c>
      <c r="F1677" s="93"/>
      <c r="G1677" s="93" t="s">
        <v>1237</v>
      </c>
      <c r="H1677" s="93" t="s">
        <v>1237</v>
      </c>
    </row>
    <row r="1678" spans="1:8" s="29" customFormat="1" ht="13.8" hidden="1" x14ac:dyDescent="0.25">
      <c r="A1678" s="92" t="s">
        <v>1431</v>
      </c>
      <c r="B1678" s="92" t="s">
        <v>1433</v>
      </c>
      <c r="C1678" s="93" t="s">
        <v>3912</v>
      </c>
      <c r="D1678" s="93" t="s">
        <v>1250</v>
      </c>
      <c r="E1678" s="94">
        <v>45155</v>
      </c>
      <c r="F1678" s="93"/>
      <c r="G1678" s="93" t="s">
        <v>1237</v>
      </c>
      <c r="H1678" s="44" t="s">
        <v>1384</v>
      </c>
    </row>
    <row r="1679" spans="1:8" s="29" customFormat="1" ht="13.8" x14ac:dyDescent="0.25">
      <c r="A1679" s="44" t="s">
        <v>4077</v>
      </c>
      <c r="B1679" s="44" t="s">
        <v>4078</v>
      </c>
      <c r="C1679" s="45" t="s">
        <v>3277</v>
      </c>
      <c r="D1679" s="93" t="s">
        <v>1540</v>
      </c>
      <c r="E1679" s="69">
        <v>44620</v>
      </c>
      <c r="F1679" s="93"/>
      <c r="G1679" s="93"/>
      <c r="H1679" s="93"/>
    </row>
    <row r="1680" spans="1:8" s="29" customFormat="1" ht="13.8" hidden="1" x14ac:dyDescent="0.25">
      <c r="A1680" s="76" t="s">
        <v>140</v>
      </c>
      <c r="B1680" s="87" t="s">
        <v>324</v>
      </c>
      <c r="C1680" s="95" t="s">
        <v>3380</v>
      </c>
      <c r="D1680" s="96" t="s">
        <v>409</v>
      </c>
      <c r="E1680" s="65">
        <v>45291</v>
      </c>
      <c r="F1680" s="96"/>
      <c r="G1680" s="96"/>
      <c r="H1680" s="96"/>
    </row>
    <row r="1681" spans="1:8" s="29" customFormat="1" ht="13.8" hidden="1" x14ac:dyDescent="0.25">
      <c r="A1681" s="100" t="s">
        <v>3569</v>
      </c>
      <c r="B1681" s="92" t="s">
        <v>3574</v>
      </c>
      <c r="C1681" s="93" t="s">
        <v>3575</v>
      </c>
      <c r="D1681" s="93" t="s">
        <v>1250</v>
      </c>
      <c r="E1681" s="94">
        <v>45401</v>
      </c>
      <c r="F1681" s="93"/>
      <c r="G1681" s="93"/>
      <c r="H1681" s="93"/>
    </row>
    <row r="1682" spans="1:8" s="29" customFormat="1" ht="13.8" hidden="1" x14ac:dyDescent="0.25">
      <c r="A1682" s="100" t="s">
        <v>3545</v>
      </c>
      <c r="B1682" s="92" t="s">
        <v>3574</v>
      </c>
      <c r="C1682" s="93" t="s">
        <v>3575</v>
      </c>
      <c r="D1682" s="93" t="s">
        <v>1250</v>
      </c>
      <c r="E1682" s="94">
        <v>45401</v>
      </c>
      <c r="F1682" s="93"/>
      <c r="G1682" s="93"/>
      <c r="H1682" s="93"/>
    </row>
    <row r="1683" spans="1:8" s="29" customFormat="1" ht="13.8" hidden="1" x14ac:dyDescent="0.25">
      <c r="A1683" s="120" t="s">
        <v>2150</v>
      </c>
      <c r="B1683" s="114" t="s">
        <v>2106</v>
      </c>
      <c r="C1683" s="106" t="s">
        <v>1441</v>
      </c>
      <c r="D1683" s="93" t="s">
        <v>1443</v>
      </c>
      <c r="E1683" s="115">
        <v>45140</v>
      </c>
      <c r="F1683" s="93"/>
      <c r="G1683" s="93"/>
      <c r="H1683" s="93"/>
    </row>
    <row r="1684" spans="1:8" s="29" customFormat="1" ht="13.8" hidden="1" x14ac:dyDescent="0.25">
      <c r="A1684" s="120" t="s">
        <v>2158</v>
      </c>
      <c r="B1684" s="114" t="s">
        <v>2107</v>
      </c>
      <c r="C1684" s="106" t="s">
        <v>1442</v>
      </c>
      <c r="D1684" s="93" t="s">
        <v>1443</v>
      </c>
      <c r="E1684" s="115">
        <v>45140</v>
      </c>
      <c r="F1684" s="93"/>
      <c r="G1684" s="93"/>
      <c r="H1684" s="93"/>
    </row>
    <row r="1685" spans="1:8" s="29" customFormat="1" ht="13.8" hidden="1" x14ac:dyDescent="0.25">
      <c r="A1685" s="120" t="s">
        <v>2151</v>
      </c>
      <c r="B1685" s="114" t="s">
        <v>2108</v>
      </c>
      <c r="C1685" s="106" t="s">
        <v>2109</v>
      </c>
      <c r="D1685" s="93" t="s">
        <v>1443</v>
      </c>
      <c r="E1685" s="115">
        <v>45140</v>
      </c>
      <c r="F1685" s="93"/>
      <c r="G1685" s="93"/>
      <c r="H1685" s="93"/>
    </row>
    <row r="1686" spans="1:8" s="29" customFormat="1" ht="13.8" hidden="1" x14ac:dyDescent="0.25">
      <c r="A1686" s="48" t="s">
        <v>3186</v>
      </c>
      <c r="B1686" s="48" t="s">
        <v>5336</v>
      </c>
      <c r="C1686" s="49" t="s">
        <v>6720</v>
      </c>
      <c r="D1686" s="93" t="s">
        <v>1443</v>
      </c>
      <c r="E1686" s="50">
        <v>46237</v>
      </c>
      <c r="F1686" s="45"/>
      <c r="G1686" s="93"/>
      <c r="H1686" s="93"/>
    </row>
    <row r="1687" spans="1:8" s="29" customFormat="1" ht="13.8" hidden="1" x14ac:dyDescent="0.25">
      <c r="A1687" s="92" t="s">
        <v>1422</v>
      </c>
      <c r="B1687" s="92" t="s">
        <v>1433</v>
      </c>
      <c r="C1687" s="93" t="s">
        <v>3912</v>
      </c>
      <c r="D1687" s="93" t="s">
        <v>1250</v>
      </c>
      <c r="E1687" s="94">
        <v>45155</v>
      </c>
      <c r="F1687" s="93"/>
      <c r="G1687" s="93" t="s">
        <v>1237</v>
      </c>
      <c r="H1687" s="44" t="s">
        <v>1384</v>
      </c>
    </row>
    <row r="1688" spans="1:8" s="29" customFormat="1" ht="13.8" hidden="1" x14ac:dyDescent="0.25">
      <c r="A1688" s="114" t="s">
        <v>2706</v>
      </c>
      <c r="B1688" s="114" t="s">
        <v>2110</v>
      </c>
      <c r="C1688" s="106" t="s">
        <v>2111</v>
      </c>
      <c r="D1688" s="93" t="s">
        <v>1443</v>
      </c>
      <c r="E1688" s="115">
        <v>46022</v>
      </c>
      <c r="F1688" s="93"/>
      <c r="G1688" s="93"/>
      <c r="H1688" s="93"/>
    </row>
    <row r="1689" spans="1:8" s="29" customFormat="1" ht="13.8" hidden="1" x14ac:dyDescent="0.25">
      <c r="A1689" s="114" t="s">
        <v>2152</v>
      </c>
      <c r="B1689" s="114" t="s">
        <v>2112</v>
      </c>
      <c r="C1689" s="106" t="s">
        <v>2113</v>
      </c>
      <c r="D1689" s="93" t="s">
        <v>1443</v>
      </c>
      <c r="E1689" s="115">
        <v>46142</v>
      </c>
      <c r="F1689" s="93"/>
      <c r="G1689" s="93"/>
      <c r="H1689" s="93"/>
    </row>
    <row r="1690" spans="1:8" s="29" customFormat="1" ht="13.8" hidden="1" x14ac:dyDescent="0.3">
      <c r="A1690" s="57" t="s">
        <v>3838</v>
      </c>
      <c r="B1690" s="92" t="s">
        <v>3862</v>
      </c>
      <c r="C1690" s="93" t="s">
        <v>3860</v>
      </c>
      <c r="D1690" s="93" t="s">
        <v>3861</v>
      </c>
      <c r="E1690" s="94">
        <v>46203</v>
      </c>
      <c r="F1690" s="93"/>
      <c r="G1690" s="93"/>
      <c r="H1690" s="93"/>
    </row>
    <row r="1691" spans="1:8" s="29" customFormat="1" ht="13.8" hidden="1" x14ac:dyDescent="0.25">
      <c r="A1691" s="71" t="s">
        <v>909</v>
      </c>
      <c r="B1691" s="89" t="s">
        <v>1251</v>
      </c>
      <c r="C1691" s="36" t="s">
        <v>6208</v>
      </c>
      <c r="D1691" s="36" t="s">
        <v>1250</v>
      </c>
      <c r="E1691" s="42">
        <v>45132</v>
      </c>
      <c r="F1691" s="32"/>
      <c r="G1691" s="32"/>
      <c r="H1691" s="32"/>
    </row>
    <row r="1692" spans="1:8" s="29" customFormat="1" ht="13.8" hidden="1" x14ac:dyDescent="0.25">
      <c r="A1692" s="67" t="s">
        <v>4966</v>
      </c>
      <c r="B1692" s="57" t="s">
        <v>1339</v>
      </c>
      <c r="C1692" s="62">
        <v>21027</v>
      </c>
      <c r="D1692" s="93" t="s">
        <v>5007</v>
      </c>
      <c r="E1692" s="60">
        <v>45777</v>
      </c>
      <c r="F1692" s="93"/>
      <c r="G1692" s="93"/>
      <c r="H1692" s="93"/>
    </row>
    <row r="1693" spans="1:8" s="29" customFormat="1" ht="13.8" hidden="1" x14ac:dyDescent="0.25">
      <c r="A1693" s="44" t="s">
        <v>2836</v>
      </c>
      <c r="B1693" s="41" t="s">
        <v>6288</v>
      </c>
      <c r="C1693" s="88" t="s">
        <v>6289</v>
      </c>
      <c r="D1693" s="36" t="s">
        <v>1250</v>
      </c>
      <c r="E1693" s="43">
        <v>45610</v>
      </c>
      <c r="F1693" s="32"/>
      <c r="G1693" s="32"/>
      <c r="H1693" s="32"/>
    </row>
    <row r="1694" spans="1:8" s="29" customFormat="1" ht="13.8" hidden="1" x14ac:dyDescent="0.3">
      <c r="A1694" s="57" t="s">
        <v>3872</v>
      </c>
      <c r="B1694" s="57" t="s">
        <v>1339</v>
      </c>
      <c r="C1694" s="62">
        <v>21027</v>
      </c>
      <c r="D1694" s="93" t="s">
        <v>5007</v>
      </c>
      <c r="E1694" s="60">
        <v>45777</v>
      </c>
      <c r="F1694" s="93"/>
      <c r="G1694" s="93"/>
      <c r="H1694" s="93"/>
    </row>
    <row r="1695" spans="1:8" s="29" customFormat="1" ht="13.8" hidden="1" x14ac:dyDescent="0.25">
      <c r="A1695" s="148" t="s">
        <v>5081</v>
      </c>
      <c r="B1695" s="149" t="s">
        <v>2114</v>
      </c>
      <c r="C1695" s="106" t="s">
        <v>7354</v>
      </c>
      <c r="D1695" s="93" t="s">
        <v>1443</v>
      </c>
      <c r="E1695" s="115">
        <v>46445</v>
      </c>
      <c r="F1695" s="93"/>
      <c r="G1695" s="93"/>
      <c r="H1695" s="93"/>
    </row>
    <row r="1696" spans="1:8" s="29" customFormat="1" ht="13.8" hidden="1" x14ac:dyDescent="0.25">
      <c r="A1696" s="44" t="s">
        <v>7251</v>
      </c>
      <c r="B1696" s="44" t="s">
        <v>7250</v>
      </c>
      <c r="C1696" s="223" t="s">
        <v>7252</v>
      </c>
      <c r="D1696" s="93" t="s">
        <v>409</v>
      </c>
      <c r="E1696" s="46">
        <v>45657</v>
      </c>
      <c r="F1696" s="45"/>
      <c r="G1696" s="45"/>
      <c r="H1696" s="93"/>
    </row>
    <row r="1697" spans="1:8" s="29" customFormat="1" ht="13.8" hidden="1" x14ac:dyDescent="0.25">
      <c r="A1697" s="76" t="s">
        <v>2805</v>
      </c>
      <c r="B1697" s="87" t="s">
        <v>325</v>
      </c>
      <c r="C1697" s="95" t="s">
        <v>398</v>
      </c>
      <c r="D1697" s="96" t="s">
        <v>409</v>
      </c>
      <c r="E1697" s="65">
        <v>45382</v>
      </c>
      <c r="F1697" s="96"/>
      <c r="G1697" s="96"/>
      <c r="H1697" s="96"/>
    </row>
    <row r="1698" spans="1:8" s="29" customFormat="1" ht="13.8" hidden="1" x14ac:dyDescent="0.3">
      <c r="A1698" s="103" t="s">
        <v>3518</v>
      </c>
      <c r="B1698" s="103" t="s">
        <v>3519</v>
      </c>
      <c r="C1698" s="147" t="s">
        <v>3517</v>
      </c>
      <c r="D1698" s="93" t="s">
        <v>1540</v>
      </c>
      <c r="E1698" s="116"/>
      <c r="F1698" s="104"/>
      <c r="G1698" s="104"/>
      <c r="H1698" s="93"/>
    </row>
    <row r="1699" spans="1:8" s="29" customFormat="1" ht="13.8" hidden="1" x14ac:dyDescent="0.25">
      <c r="A1699" s="101" t="s">
        <v>3361</v>
      </c>
      <c r="B1699" s="44" t="s">
        <v>3322</v>
      </c>
      <c r="C1699" s="45" t="s">
        <v>3323</v>
      </c>
      <c r="D1699" s="45" t="s">
        <v>1250</v>
      </c>
      <c r="E1699" s="46">
        <v>45382</v>
      </c>
      <c r="F1699" s="45"/>
      <c r="G1699" s="45" t="s">
        <v>1237</v>
      </c>
      <c r="H1699" s="45" t="s">
        <v>1237</v>
      </c>
    </row>
    <row r="1700" spans="1:8" s="29" customFormat="1" ht="13.8" hidden="1" x14ac:dyDescent="0.3">
      <c r="A1700" s="57" t="s">
        <v>1410</v>
      </c>
      <c r="B1700" s="92" t="s">
        <v>3862</v>
      </c>
      <c r="C1700" s="93" t="s">
        <v>3860</v>
      </c>
      <c r="D1700" s="93" t="s">
        <v>3861</v>
      </c>
      <c r="E1700" s="94">
        <v>46203</v>
      </c>
      <c r="F1700" s="93"/>
      <c r="G1700" s="93"/>
      <c r="H1700" s="93"/>
    </row>
    <row r="1701" spans="1:8" s="29" customFormat="1" ht="13.8" hidden="1" x14ac:dyDescent="0.25">
      <c r="A1701" s="120" t="s">
        <v>2153</v>
      </c>
      <c r="B1701" s="117" t="s">
        <v>2707</v>
      </c>
      <c r="C1701" s="106" t="s">
        <v>2115</v>
      </c>
      <c r="D1701" s="93" t="s">
        <v>1443</v>
      </c>
      <c r="E1701" s="115">
        <v>46446</v>
      </c>
      <c r="F1701" s="93"/>
      <c r="G1701" s="93"/>
      <c r="H1701" s="93"/>
    </row>
    <row r="1702" spans="1:8" s="29" customFormat="1" ht="13.8" hidden="1" x14ac:dyDescent="0.25">
      <c r="A1702" s="99" t="s">
        <v>910</v>
      </c>
      <c r="B1702" s="111" t="s">
        <v>1216</v>
      </c>
      <c r="C1702" s="45" t="s">
        <v>2854</v>
      </c>
      <c r="D1702" s="93" t="s">
        <v>2279</v>
      </c>
      <c r="E1702" s="46">
        <v>45227</v>
      </c>
      <c r="F1702" s="93"/>
      <c r="G1702" s="93"/>
      <c r="H1702" s="93"/>
    </row>
    <row r="1703" spans="1:8" s="29" customFormat="1" ht="13.8" hidden="1" x14ac:dyDescent="0.25">
      <c r="A1703" s="72" t="s">
        <v>3187</v>
      </c>
      <c r="B1703" s="89" t="s">
        <v>1251</v>
      </c>
      <c r="C1703" s="36" t="s">
        <v>6208</v>
      </c>
      <c r="D1703" s="36" t="s">
        <v>1250</v>
      </c>
      <c r="E1703" s="42">
        <v>45132</v>
      </c>
      <c r="F1703" s="32"/>
      <c r="G1703" s="32"/>
      <c r="H1703" s="32"/>
    </row>
    <row r="1704" spans="1:8" s="29" customFormat="1" ht="13.8" hidden="1" x14ac:dyDescent="0.25">
      <c r="A1704" s="120" t="s">
        <v>2116</v>
      </c>
      <c r="B1704" s="117" t="s">
        <v>2117</v>
      </c>
      <c r="C1704" s="106" t="s">
        <v>6719</v>
      </c>
      <c r="D1704" s="93" t="s">
        <v>1443</v>
      </c>
      <c r="E1704" s="115">
        <v>46240</v>
      </c>
      <c r="F1704" s="93"/>
      <c r="G1704" s="93"/>
      <c r="H1704" s="93"/>
    </row>
    <row r="1705" spans="1:8" s="29" customFormat="1" ht="13.8" hidden="1" x14ac:dyDescent="0.3">
      <c r="A1705" s="57" t="s">
        <v>495</v>
      </c>
      <c r="B1705" s="92" t="s">
        <v>3862</v>
      </c>
      <c r="C1705" s="93" t="s">
        <v>3860</v>
      </c>
      <c r="D1705" s="93" t="s">
        <v>3861</v>
      </c>
      <c r="E1705" s="94">
        <v>46203</v>
      </c>
      <c r="F1705" s="93"/>
      <c r="G1705" s="93"/>
      <c r="H1705" s="93"/>
    </row>
    <row r="1706" spans="1:8" s="29" customFormat="1" ht="13.8" hidden="1" x14ac:dyDescent="0.3">
      <c r="A1706" s="57" t="s">
        <v>3839</v>
      </c>
      <c r="B1706" s="92" t="s">
        <v>3862</v>
      </c>
      <c r="C1706" s="93" t="s">
        <v>3860</v>
      </c>
      <c r="D1706" s="93" t="s">
        <v>3861</v>
      </c>
      <c r="E1706" s="94">
        <v>46203</v>
      </c>
      <c r="F1706" s="93"/>
      <c r="G1706" s="93"/>
      <c r="H1706" s="93"/>
    </row>
    <row r="1707" spans="1:8" s="29" customFormat="1" ht="13.8" hidden="1" x14ac:dyDescent="0.25">
      <c r="A1707" s="76" t="s">
        <v>6067</v>
      </c>
      <c r="B1707" s="76" t="s">
        <v>152</v>
      </c>
      <c r="C1707" s="97" t="s">
        <v>6068</v>
      </c>
      <c r="D1707" s="97" t="s">
        <v>1788</v>
      </c>
      <c r="E1707" s="64">
        <v>45961</v>
      </c>
      <c r="F1707" s="93"/>
      <c r="G1707" s="93"/>
      <c r="H1707" s="93"/>
    </row>
    <row r="1708" spans="1:8" s="29" customFormat="1" ht="13.8" hidden="1" x14ac:dyDescent="0.25">
      <c r="A1708" s="102" t="s">
        <v>2379</v>
      </c>
      <c r="B1708" s="92" t="s">
        <v>3506</v>
      </c>
      <c r="C1708" s="93" t="s">
        <v>3505</v>
      </c>
      <c r="D1708" s="93" t="s">
        <v>1250</v>
      </c>
      <c r="E1708" s="94">
        <v>45429</v>
      </c>
      <c r="F1708" s="93"/>
      <c r="G1708" s="93" t="s">
        <v>1237</v>
      </c>
      <c r="H1708" s="93" t="s">
        <v>1237</v>
      </c>
    </row>
    <row r="1709" spans="1:8" s="29" customFormat="1" ht="13.8" hidden="1" x14ac:dyDescent="0.25">
      <c r="A1709" s="44" t="s">
        <v>1324</v>
      </c>
      <c r="B1709" s="44" t="s">
        <v>1370</v>
      </c>
      <c r="C1709" s="45" t="s">
        <v>4994</v>
      </c>
      <c r="D1709" s="93" t="s">
        <v>5007</v>
      </c>
      <c r="E1709" s="70" t="s">
        <v>1379</v>
      </c>
      <c r="F1709" s="93"/>
      <c r="G1709" s="93"/>
      <c r="H1709" s="93"/>
    </row>
    <row r="1710" spans="1:8" s="29" customFormat="1" ht="13.8" hidden="1" x14ac:dyDescent="0.25">
      <c r="A1710" s="120" t="s">
        <v>2154</v>
      </c>
      <c r="B1710" s="117" t="s">
        <v>2119</v>
      </c>
      <c r="C1710" s="106" t="s">
        <v>2120</v>
      </c>
      <c r="D1710" s="93" t="s">
        <v>1443</v>
      </c>
      <c r="E1710" s="115">
        <v>45107</v>
      </c>
      <c r="F1710" s="93"/>
      <c r="G1710" s="93"/>
      <c r="H1710" s="93"/>
    </row>
    <row r="1711" spans="1:8" s="29" customFormat="1" ht="13.8" hidden="1" x14ac:dyDescent="0.25">
      <c r="A1711" s="44" t="s">
        <v>6681</v>
      </c>
      <c r="B1711" s="44" t="s">
        <v>6682</v>
      </c>
      <c r="C1711" s="45" t="s">
        <v>6683</v>
      </c>
      <c r="D1711" s="45" t="s">
        <v>1250</v>
      </c>
      <c r="E1711" s="46">
        <v>46439</v>
      </c>
      <c r="F1711" s="93"/>
      <c r="G1711" s="93" t="s">
        <v>1237</v>
      </c>
      <c r="H1711" s="93" t="s">
        <v>1237</v>
      </c>
    </row>
    <row r="1712" spans="1:8" s="29" customFormat="1" ht="13.8" hidden="1" x14ac:dyDescent="0.25">
      <c r="A1712" s="135" t="s">
        <v>6713</v>
      </c>
      <c r="B1712" s="135" t="s">
        <v>6709</v>
      </c>
      <c r="C1712" s="97" t="s">
        <v>6714</v>
      </c>
      <c r="D1712" s="32" t="s">
        <v>1250</v>
      </c>
      <c r="E1712" s="33">
        <v>46447</v>
      </c>
      <c r="F1712" s="32"/>
      <c r="G1712" s="32"/>
      <c r="H1712" s="32"/>
    </row>
    <row r="1713" spans="1:8" s="29" customFormat="1" ht="13.8" hidden="1" x14ac:dyDescent="0.3">
      <c r="A1713" s="57" t="s">
        <v>4195</v>
      </c>
      <c r="B1713" s="57" t="s">
        <v>2254</v>
      </c>
      <c r="C1713" s="62">
        <v>21030</v>
      </c>
      <c r="D1713" s="93" t="s">
        <v>5007</v>
      </c>
      <c r="E1713" s="60">
        <v>45961</v>
      </c>
      <c r="F1713" s="93"/>
      <c r="G1713" s="93"/>
      <c r="H1713" s="93"/>
    </row>
    <row r="1714" spans="1:8" s="29" customFormat="1" ht="13.8" hidden="1" x14ac:dyDescent="0.3">
      <c r="A1714" s="57" t="s">
        <v>3840</v>
      </c>
      <c r="B1714" s="92" t="s">
        <v>3862</v>
      </c>
      <c r="C1714" s="93" t="s">
        <v>3860</v>
      </c>
      <c r="D1714" s="93" t="s">
        <v>3861</v>
      </c>
      <c r="E1714" s="94">
        <v>46203</v>
      </c>
      <c r="F1714" s="93"/>
      <c r="G1714" s="93"/>
      <c r="H1714" s="93"/>
    </row>
    <row r="1715" spans="1:8" s="29" customFormat="1" ht="13.8" hidden="1" x14ac:dyDescent="0.25">
      <c r="A1715" s="44" t="s">
        <v>3873</v>
      </c>
      <c r="B1715" s="41" t="s">
        <v>6288</v>
      </c>
      <c r="C1715" s="88" t="s">
        <v>6289</v>
      </c>
      <c r="D1715" s="36" t="s">
        <v>1250</v>
      </c>
      <c r="E1715" s="43">
        <v>45610</v>
      </c>
      <c r="F1715" s="32"/>
      <c r="G1715" s="32"/>
      <c r="H1715" s="32"/>
    </row>
    <row r="1716" spans="1:8" s="29" customFormat="1" ht="13.8" hidden="1" x14ac:dyDescent="0.3">
      <c r="A1716" s="57" t="s">
        <v>1325</v>
      </c>
      <c r="B1716" s="57" t="s">
        <v>1339</v>
      </c>
      <c r="C1716" s="62">
        <v>21027</v>
      </c>
      <c r="D1716" s="93" t="s">
        <v>5007</v>
      </c>
      <c r="E1716" s="60">
        <v>45777</v>
      </c>
      <c r="F1716" s="93"/>
      <c r="G1716" s="93"/>
      <c r="H1716" s="93"/>
    </row>
    <row r="1717" spans="1:8" s="29" customFormat="1" ht="13.8" hidden="1" x14ac:dyDescent="0.3">
      <c r="A1717" s="73" t="s">
        <v>6184</v>
      </c>
      <c r="B1717" s="89" t="s">
        <v>6179</v>
      </c>
      <c r="C1717" s="36" t="s">
        <v>6180</v>
      </c>
      <c r="D1717" s="36" t="s">
        <v>1250</v>
      </c>
      <c r="E1717" s="42">
        <v>45245</v>
      </c>
      <c r="F1717" s="32"/>
      <c r="G1717" s="32"/>
      <c r="H1717" s="32"/>
    </row>
    <row r="1718" spans="1:8" s="29" customFormat="1" ht="13.8" hidden="1" x14ac:dyDescent="0.25">
      <c r="A1718" s="71" t="s">
        <v>914</v>
      </c>
      <c r="B1718" s="89" t="s">
        <v>6176</v>
      </c>
      <c r="C1718" s="36" t="s">
        <v>6177</v>
      </c>
      <c r="D1718" s="36" t="s">
        <v>1250</v>
      </c>
      <c r="E1718" s="42">
        <v>45245</v>
      </c>
      <c r="F1718" s="32"/>
      <c r="G1718" s="32"/>
      <c r="H1718" s="32"/>
    </row>
    <row r="1719" spans="1:8" s="29" customFormat="1" ht="13.8" hidden="1" x14ac:dyDescent="0.3">
      <c r="A1719" s="57" t="s">
        <v>2403</v>
      </c>
      <c r="B1719" s="92" t="s">
        <v>3862</v>
      </c>
      <c r="C1719" s="93" t="s">
        <v>3860</v>
      </c>
      <c r="D1719" s="93" t="s">
        <v>3861</v>
      </c>
      <c r="E1719" s="94">
        <v>46203</v>
      </c>
      <c r="F1719" s="93"/>
      <c r="G1719" s="93"/>
      <c r="H1719" s="93"/>
    </row>
    <row r="1720" spans="1:8" s="29" customFormat="1" ht="13.8" hidden="1" x14ac:dyDescent="0.3">
      <c r="A1720" s="57" t="s">
        <v>917</v>
      </c>
      <c r="B1720" s="57" t="s">
        <v>2254</v>
      </c>
      <c r="C1720" s="62">
        <v>21030</v>
      </c>
      <c r="D1720" s="93" t="s">
        <v>5007</v>
      </c>
      <c r="E1720" s="60">
        <v>45961</v>
      </c>
      <c r="F1720" s="93"/>
      <c r="G1720" s="93"/>
      <c r="H1720" s="93"/>
    </row>
    <row r="1721" spans="1:8" s="29" customFormat="1" ht="13.8" hidden="1" x14ac:dyDescent="0.3">
      <c r="A1721" s="57" t="s">
        <v>918</v>
      </c>
      <c r="B1721" s="57" t="s">
        <v>2254</v>
      </c>
      <c r="C1721" s="62">
        <v>21030</v>
      </c>
      <c r="D1721" s="93" t="s">
        <v>5007</v>
      </c>
      <c r="E1721" s="60">
        <v>45961</v>
      </c>
      <c r="F1721" s="93"/>
      <c r="G1721" s="93"/>
      <c r="H1721" s="93"/>
    </row>
    <row r="1722" spans="1:8" s="29" customFormat="1" ht="13.8" hidden="1" x14ac:dyDescent="0.3">
      <c r="A1722" s="57" t="s">
        <v>1326</v>
      </c>
      <c r="B1722" s="92" t="s">
        <v>3862</v>
      </c>
      <c r="C1722" s="93" t="s">
        <v>3860</v>
      </c>
      <c r="D1722" s="93" t="s">
        <v>3861</v>
      </c>
      <c r="E1722" s="94">
        <v>46203</v>
      </c>
      <c r="F1722" s="93"/>
      <c r="G1722" s="93"/>
      <c r="H1722" s="93"/>
    </row>
    <row r="1723" spans="1:8" s="29" customFormat="1" ht="13.8" hidden="1" x14ac:dyDescent="0.25">
      <c r="A1723" s="101" t="s">
        <v>1326</v>
      </c>
      <c r="B1723" s="44" t="s">
        <v>3322</v>
      </c>
      <c r="C1723" s="45" t="s">
        <v>3323</v>
      </c>
      <c r="D1723" s="45" t="s">
        <v>1250</v>
      </c>
      <c r="E1723" s="46">
        <v>45382</v>
      </c>
      <c r="F1723" s="45"/>
      <c r="G1723" s="45" t="s">
        <v>1237</v>
      </c>
      <c r="H1723" s="45" t="s">
        <v>1237</v>
      </c>
    </row>
    <row r="1724" spans="1:8" s="29" customFormat="1" ht="13.8" hidden="1" x14ac:dyDescent="0.25">
      <c r="A1724" s="76" t="s">
        <v>3726</v>
      </c>
      <c r="B1724" s="87" t="s">
        <v>152</v>
      </c>
      <c r="C1724" s="95" t="s">
        <v>399</v>
      </c>
      <c r="D1724" s="96" t="s">
        <v>409</v>
      </c>
      <c r="E1724" s="65">
        <v>45230</v>
      </c>
      <c r="F1724" s="96"/>
      <c r="G1724" s="96"/>
      <c r="H1724" s="96"/>
    </row>
    <row r="1725" spans="1:8" s="29" customFormat="1" ht="13.8" hidden="1" x14ac:dyDescent="0.25">
      <c r="A1725" s="102" t="s">
        <v>3494</v>
      </c>
      <c r="B1725" s="92" t="s">
        <v>3506</v>
      </c>
      <c r="C1725" s="93" t="s">
        <v>3505</v>
      </c>
      <c r="D1725" s="93" t="s">
        <v>1250</v>
      </c>
      <c r="E1725" s="94">
        <v>45429</v>
      </c>
      <c r="F1725" s="93"/>
      <c r="G1725" s="93" t="s">
        <v>1237</v>
      </c>
      <c r="H1725" s="93" t="s">
        <v>1237</v>
      </c>
    </row>
    <row r="1726" spans="1:8" s="29" customFormat="1" ht="13.8" hidden="1" x14ac:dyDescent="0.25">
      <c r="A1726" s="160" t="s">
        <v>5213</v>
      </c>
      <c r="B1726" s="87" t="s">
        <v>4582</v>
      </c>
      <c r="C1726" s="95" t="s">
        <v>4866</v>
      </c>
      <c r="D1726" s="96" t="s">
        <v>409</v>
      </c>
      <c r="E1726" s="65">
        <v>45657</v>
      </c>
      <c r="F1726" s="96"/>
      <c r="G1726" s="96"/>
      <c r="H1726" s="96"/>
    </row>
    <row r="1727" spans="1:8" s="29" customFormat="1" ht="13.8" hidden="1" x14ac:dyDescent="0.25">
      <c r="A1727" s="100" t="s">
        <v>3536</v>
      </c>
      <c r="B1727" s="92" t="s">
        <v>3574</v>
      </c>
      <c r="C1727" s="93" t="s">
        <v>3575</v>
      </c>
      <c r="D1727" s="93" t="s">
        <v>1250</v>
      </c>
      <c r="E1727" s="94">
        <v>45401</v>
      </c>
      <c r="F1727" s="93"/>
      <c r="G1727" s="93"/>
      <c r="H1727" s="93"/>
    </row>
    <row r="1728" spans="1:8" s="29" customFormat="1" ht="13.8" hidden="1" x14ac:dyDescent="0.25">
      <c r="A1728" s="101" t="s">
        <v>3362</v>
      </c>
      <c r="B1728" s="44" t="s">
        <v>3322</v>
      </c>
      <c r="C1728" s="45" t="s">
        <v>3323</v>
      </c>
      <c r="D1728" s="45" t="s">
        <v>1250</v>
      </c>
      <c r="E1728" s="46">
        <v>45382</v>
      </c>
      <c r="F1728" s="45"/>
      <c r="G1728" s="45" t="s">
        <v>1237</v>
      </c>
      <c r="H1728" s="45" t="s">
        <v>1237</v>
      </c>
    </row>
    <row r="1729" spans="1:8" s="29" customFormat="1" ht="13.8" hidden="1" x14ac:dyDescent="0.25">
      <c r="A1729" s="71" t="s">
        <v>4559</v>
      </c>
      <c r="B1729" s="89" t="s">
        <v>6186</v>
      </c>
      <c r="C1729" s="36" t="s">
        <v>6187</v>
      </c>
      <c r="D1729" s="36" t="s">
        <v>1250</v>
      </c>
      <c r="E1729" s="42">
        <v>45245</v>
      </c>
      <c r="F1729" s="32"/>
      <c r="G1729" s="32"/>
      <c r="H1729" s="32"/>
    </row>
    <row r="1730" spans="1:8" s="29" customFormat="1" ht="13.8" hidden="1" x14ac:dyDescent="0.25">
      <c r="A1730" s="120" t="s">
        <v>2155</v>
      </c>
      <c r="B1730" s="114" t="s">
        <v>2049</v>
      </c>
      <c r="C1730" s="106" t="s">
        <v>4146</v>
      </c>
      <c r="D1730" s="93" t="s">
        <v>1443</v>
      </c>
      <c r="E1730" s="115">
        <v>46203</v>
      </c>
      <c r="F1730" s="93"/>
      <c r="G1730" s="93"/>
      <c r="H1730" s="93"/>
    </row>
    <row r="1731" spans="1:8" s="29" customFormat="1" ht="13.8" hidden="1" x14ac:dyDescent="0.25">
      <c r="A1731" s="98" t="s">
        <v>2990</v>
      </c>
      <c r="B1731" s="92" t="s">
        <v>2755</v>
      </c>
      <c r="C1731" s="93" t="s">
        <v>2924</v>
      </c>
      <c r="D1731" s="93" t="s">
        <v>2923</v>
      </c>
      <c r="E1731" s="94">
        <v>45169</v>
      </c>
      <c r="F1731" s="93"/>
      <c r="G1731" s="93"/>
      <c r="H1731" s="93"/>
    </row>
    <row r="1732" spans="1:8" s="29" customFormat="1" ht="13.8" hidden="1" x14ac:dyDescent="0.25">
      <c r="A1732" s="99" t="s">
        <v>2871</v>
      </c>
      <c r="B1732" s="111" t="s">
        <v>1216</v>
      </c>
      <c r="C1732" s="45" t="s">
        <v>2854</v>
      </c>
      <c r="D1732" s="93" t="s">
        <v>2279</v>
      </c>
      <c r="E1732" s="46">
        <v>45227</v>
      </c>
      <c r="F1732" s="93"/>
      <c r="G1732" s="93"/>
      <c r="H1732" s="93"/>
    </row>
    <row r="1733" spans="1:8" s="29" customFormat="1" ht="13.8" hidden="1" x14ac:dyDescent="0.3">
      <c r="A1733" s="57" t="s">
        <v>923</v>
      </c>
      <c r="B1733" s="57" t="s">
        <v>1339</v>
      </c>
      <c r="C1733" s="62">
        <v>21027</v>
      </c>
      <c r="D1733" s="93" t="s">
        <v>5007</v>
      </c>
      <c r="E1733" s="60">
        <v>45777</v>
      </c>
      <c r="F1733" s="93"/>
      <c r="G1733" s="93"/>
      <c r="H1733" s="93"/>
    </row>
    <row r="1734" spans="1:8" s="29" customFormat="1" ht="13.8" hidden="1" x14ac:dyDescent="0.25">
      <c r="A1734" s="91" t="s">
        <v>2920</v>
      </c>
      <c r="B1734" s="92" t="s">
        <v>1841</v>
      </c>
      <c r="C1734" s="93" t="s">
        <v>2752</v>
      </c>
      <c r="D1734" s="93" t="s">
        <v>2923</v>
      </c>
      <c r="E1734" s="94">
        <v>45169</v>
      </c>
      <c r="F1734" s="93"/>
      <c r="G1734" s="93"/>
      <c r="H1734" s="93"/>
    </row>
    <row r="1735" spans="1:8" s="29" customFormat="1" ht="13.8" hidden="1" x14ac:dyDescent="0.25">
      <c r="A1735" s="101" t="s">
        <v>3363</v>
      </c>
      <c r="B1735" s="44" t="s">
        <v>3322</v>
      </c>
      <c r="C1735" s="45" t="s">
        <v>3323</v>
      </c>
      <c r="D1735" s="45" t="s">
        <v>1250</v>
      </c>
      <c r="E1735" s="46">
        <v>45382</v>
      </c>
      <c r="F1735" s="45"/>
      <c r="G1735" s="45" t="s">
        <v>1237</v>
      </c>
      <c r="H1735" s="45" t="s">
        <v>1237</v>
      </c>
    </row>
    <row r="1736" spans="1:8" s="29" customFormat="1" ht="13.8" hidden="1" x14ac:dyDescent="0.25">
      <c r="A1736" s="103" t="s">
        <v>3239</v>
      </c>
      <c r="B1736" s="103" t="s">
        <v>2827</v>
      </c>
      <c r="C1736" s="104" t="s">
        <v>2828</v>
      </c>
      <c r="D1736" s="45" t="s">
        <v>1537</v>
      </c>
      <c r="E1736" s="105">
        <v>45382</v>
      </c>
      <c r="F1736" s="104"/>
      <c r="G1736" s="104"/>
      <c r="H1736" s="93" t="s">
        <v>1237</v>
      </c>
    </row>
    <row r="1737" spans="1:8" s="29" customFormat="1" ht="13.8" hidden="1" x14ac:dyDescent="0.25">
      <c r="A1737" s="44" t="s">
        <v>5820</v>
      </c>
      <c r="B1737" s="163" t="s">
        <v>2827</v>
      </c>
      <c r="C1737" s="158" t="s">
        <v>2828</v>
      </c>
      <c r="D1737" s="45" t="s">
        <v>1537</v>
      </c>
      <c r="E1737" s="164">
        <v>45382</v>
      </c>
      <c r="F1737" s="93"/>
      <c r="G1737" s="93"/>
      <c r="H1737" s="93"/>
    </row>
    <row r="1738" spans="1:8" s="29" customFormat="1" ht="13.8" hidden="1" x14ac:dyDescent="0.25">
      <c r="A1738" s="44" t="s">
        <v>1327</v>
      </c>
      <c r="B1738" s="44" t="s">
        <v>1344</v>
      </c>
      <c r="C1738" s="45" t="s">
        <v>1371</v>
      </c>
      <c r="D1738" s="93" t="s">
        <v>5007</v>
      </c>
      <c r="E1738" s="70" t="s">
        <v>1379</v>
      </c>
      <c r="F1738" s="93"/>
      <c r="G1738" s="93"/>
      <c r="H1738" s="93"/>
    </row>
    <row r="1739" spans="1:8" s="29" customFormat="1" ht="13.8" hidden="1" x14ac:dyDescent="0.25">
      <c r="A1739" s="165" t="s">
        <v>1327</v>
      </c>
      <c r="B1739" s="87" t="s">
        <v>327</v>
      </c>
      <c r="C1739" s="95" t="s">
        <v>4198</v>
      </c>
      <c r="D1739" s="96" t="s">
        <v>409</v>
      </c>
      <c r="E1739" s="65">
        <v>45138</v>
      </c>
      <c r="F1739" s="96"/>
      <c r="G1739" s="96"/>
      <c r="H1739" s="96"/>
    </row>
    <row r="1740" spans="1:8" s="29" customFormat="1" ht="13.8" hidden="1" x14ac:dyDescent="0.25">
      <c r="A1740" s="76" t="s">
        <v>326</v>
      </c>
      <c r="B1740" s="87" t="s">
        <v>4840</v>
      </c>
      <c r="C1740" s="95" t="s">
        <v>2833</v>
      </c>
      <c r="D1740" s="96" t="s">
        <v>409</v>
      </c>
      <c r="E1740" s="65">
        <v>45504</v>
      </c>
      <c r="F1740" s="96"/>
      <c r="G1740" s="96"/>
      <c r="H1740" s="96"/>
    </row>
    <row r="1741" spans="1:8" s="29" customFormat="1" ht="13.8" hidden="1" x14ac:dyDescent="0.25">
      <c r="A1741" s="87" t="s">
        <v>326</v>
      </c>
      <c r="B1741" s="87" t="s">
        <v>327</v>
      </c>
      <c r="C1741" s="95" t="s">
        <v>4198</v>
      </c>
      <c r="D1741" s="96" t="s">
        <v>409</v>
      </c>
      <c r="E1741" s="65">
        <v>45138</v>
      </c>
      <c r="F1741" s="96"/>
      <c r="G1741" s="96"/>
      <c r="H1741" s="96"/>
    </row>
    <row r="1742" spans="1:8" s="29" customFormat="1" ht="13.8" hidden="1" x14ac:dyDescent="0.25">
      <c r="A1742" s="87" t="s">
        <v>326</v>
      </c>
      <c r="B1742" s="87" t="s">
        <v>4322</v>
      </c>
      <c r="C1742" s="95" t="s">
        <v>3381</v>
      </c>
      <c r="D1742" s="96" t="s">
        <v>409</v>
      </c>
      <c r="E1742" s="65">
        <v>45169</v>
      </c>
      <c r="F1742" s="96"/>
      <c r="G1742" s="96"/>
      <c r="H1742" s="96"/>
    </row>
    <row r="1743" spans="1:8" s="29" customFormat="1" ht="13.8" hidden="1" x14ac:dyDescent="0.25">
      <c r="A1743" s="76" t="s">
        <v>326</v>
      </c>
      <c r="B1743" s="87" t="s">
        <v>7246</v>
      </c>
      <c r="C1743" s="95" t="s">
        <v>3381</v>
      </c>
      <c r="D1743" s="96" t="s">
        <v>409</v>
      </c>
      <c r="E1743" s="65">
        <v>45535</v>
      </c>
      <c r="F1743" s="96"/>
      <c r="G1743" s="96"/>
      <c r="H1743" s="96"/>
    </row>
    <row r="1744" spans="1:8" s="29" customFormat="1" ht="13.8" hidden="1" x14ac:dyDescent="0.3">
      <c r="A1744" s="57" t="s">
        <v>29</v>
      </c>
      <c r="B1744" s="57" t="s">
        <v>2254</v>
      </c>
      <c r="C1744" s="62">
        <v>21030</v>
      </c>
      <c r="D1744" s="93" t="s">
        <v>5007</v>
      </c>
      <c r="E1744" s="60">
        <v>45961</v>
      </c>
      <c r="F1744" s="93"/>
      <c r="G1744" s="93"/>
      <c r="H1744" s="93"/>
    </row>
    <row r="1745" spans="1:8" s="29" customFormat="1" ht="13.8" hidden="1" x14ac:dyDescent="0.25">
      <c r="A1745" s="101" t="s">
        <v>29</v>
      </c>
      <c r="B1745" s="44" t="s">
        <v>3322</v>
      </c>
      <c r="C1745" s="45" t="s">
        <v>3323</v>
      </c>
      <c r="D1745" s="45" t="s">
        <v>1250</v>
      </c>
      <c r="E1745" s="46">
        <v>45382</v>
      </c>
      <c r="F1745" s="45"/>
      <c r="G1745" s="45" t="s">
        <v>1237</v>
      </c>
      <c r="H1745" s="45" t="s">
        <v>1237</v>
      </c>
    </row>
    <row r="1746" spans="1:8" s="29" customFormat="1" ht="13.8" hidden="1" x14ac:dyDescent="0.3">
      <c r="A1746" s="99" t="s">
        <v>1803</v>
      </c>
      <c r="B1746" s="92" t="s">
        <v>1793</v>
      </c>
      <c r="C1746" s="93" t="s">
        <v>6091</v>
      </c>
      <c r="D1746" s="93" t="s">
        <v>1802</v>
      </c>
      <c r="E1746" s="112">
        <v>46387</v>
      </c>
      <c r="F1746" s="93"/>
      <c r="G1746" s="93"/>
      <c r="H1746" s="93"/>
    </row>
    <row r="1747" spans="1:8" s="29" customFormat="1" ht="13.8" hidden="1" x14ac:dyDescent="0.3">
      <c r="A1747" s="57" t="s">
        <v>457</v>
      </c>
      <c r="B1747" s="92" t="s">
        <v>3862</v>
      </c>
      <c r="C1747" s="93" t="s">
        <v>3860</v>
      </c>
      <c r="D1747" s="93" t="s">
        <v>3861</v>
      </c>
      <c r="E1747" s="94">
        <v>46203</v>
      </c>
      <c r="F1747" s="93"/>
      <c r="G1747" s="93"/>
      <c r="H1747" s="93"/>
    </row>
    <row r="1748" spans="1:8" s="29" customFormat="1" ht="13.8" x14ac:dyDescent="0.3">
      <c r="A1748" s="99" t="s">
        <v>1804</v>
      </c>
      <c r="B1748" s="92" t="s">
        <v>1793</v>
      </c>
      <c r="C1748" s="93" t="s">
        <v>1796</v>
      </c>
      <c r="D1748" s="93" t="s">
        <v>1802</v>
      </c>
      <c r="E1748" s="107">
        <v>44561</v>
      </c>
      <c r="F1748" s="93"/>
      <c r="G1748" s="93"/>
      <c r="H1748" s="93"/>
    </row>
    <row r="1749" spans="1:8" s="29" customFormat="1" ht="13.8" hidden="1" x14ac:dyDescent="0.3">
      <c r="A1749" s="57" t="s">
        <v>1170</v>
      </c>
      <c r="B1749" s="92" t="s">
        <v>3862</v>
      </c>
      <c r="C1749" s="93" t="s">
        <v>3860</v>
      </c>
      <c r="D1749" s="93" t="s">
        <v>3861</v>
      </c>
      <c r="E1749" s="94">
        <v>46203</v>
      </c>
      <c r="F1749" s="93"/>
      <c r="G1749" s="93"/>
      <c r="H1749" s="93"/>
    </row>
    <row r="1750" spans="1:8" s="29" customFormat="1" ht="13.8" hidden="1" x14ac:dyDescent="0.25">
      <c r="A1750" s="103" t="s">
        <v>2884</v>
      </c>
      <c r="B1750" s="103" t="s">
        <v>2885</v>
      </c>
      <c r="C1750" s="104" t="s">
        <v>2561</v>
      </c>
      <c r="D1750" s="45" t="s">
        <v>1537</v>
      </c>
      <c r="E1750" s="105">
        <v>45535</v>
      </c>
      <c r="F1750" s="104"/>
      <c r="G1750" s="104"/>
      <c r="H1750" s="93"/>
    </row>
    <row r="1751" spans="1:8" s="29" customFormat="1" ht="13.8" hidden="1" x14ac:dyDescent="0.3">
      <c r="A1751" s="57" t="s">
        <v>2884</v>
      </c>
      <c r="B1751" s="92" t="s">
        <v>3862</v>
      </c>
      <c r="C1751" s="93" t="s">
        <v>3860</v>
      </c>
      <c r="D1751" s="93" t="s">
        <v>3861</v>
      </c>
      <c r="E1751" s="94">
        <v>46203</v>
      </c>
      <c r="F1751" s="93"/>
      <c r="G1751" s="93"/>
      <c r="H1751" s="93"/>
    </row>
    <row r="1752" spans="1:8" s="29" customFormat="1" ht="13.8" hidden="1" x14ac:dyDescent="0.3">
      <c r="A1752" s="57" t="s">
        <v>3841</v>
      </c>
      <c r="B1752" s="92" t="s">
        <v>3862</v>
      </c>
      <c r="C1752" s="93" t="s">
        <v>3860</v>
      </c>
      <c r="D1752" s="93" t="s">
        <v>3861</v>
      </c>
      <c r="E1752" s="94">
        <v>46203</v>
      </c>
      <c r="F1752" s="93"/>
      <c r="G1752" s="93"/>
      <c r="H1752" s="93"/>
    </row>
    <row r="1753" spans="1:8" s="29" customFormat="1" ht="13.8" hidden="1" x14ac:dyDescent="0.25">
      <c r="A1753" s="98" t="s">
        <v>15</v>
      </c>
      <c r="B1753" s="92" t="s">
        <v>2755</v>
      </c>
      <c r="C1753" s="93" t="s">
        <v>2924</v>
      </c>
      <c r="D1753" s="93" t="s">
        <v>2923</v>
      </c>
      <c r="E1753" s="94">
        <v>45169</v>
      </c>
      <c r="F1753" s="93"/>
      <c r="G1753" s="93"/>
      <c r="H1753" s="93"/>
    </row>
    <row r="1754" spans="1:8" s="29" customFormat="1" ht="13.8" hidden="1" x14ac:dyDescent="0.25">
      <c r="A1754" s="44" t="s">
        <v>3320</v>
      </c>
      <c r="B1754" s="44" t="s">
        <v>3308</v>
      </c>
      <c r="C1754" s="45" t="s">
        <v>3309</v>
      </c>
      <c r="D1754" s="45" t="s">
        <v>1250</v>
      </c>
      <c r="E1754" s="46">
        <v>45382</v>
      </c>
      <c r="F1754" s="45"/>
      <c r="G1754" s="45" t="s">
        <v>1237</v>
      </c>
      <c r="H1754" s="45" t="s">
        <v>1237</v>
      </c>
    </row>
    <row r="1755" spans="1:8" s="29" customFormat="1" ht="13.8" hidden="1" x14ac:dyDescent="0.25">
      <c r="A1755" s="101" t="s">
        <v>3320</v>
      </c>
      <c r="B1755" s="44" t="s">
        <v>3322</v>
      </c>
      <c r="C1755" s="45" t="s">
        <v>3323</v>
      </c>
      <c r="D1755" s="45" t="s">
        <v>1250</v>
      </c>
      <c r="E1755" s="46">
        <v>45382</v>
      </c>
      <c r="F1755" s="45"/>
      <c r="G1755" s="45" t="s">
        <v>1237</v>
      </c>
      <c r="H1755" s="45" t="s">
        <v>1237</v>
      </c>
    </row>
    <row r="1756" spans="1:8" s="29" customFormat="1" ht="13.8" hidden="1" x14ac:dyDescent="0.25">
      <c r="A1756" s="100" t="s">
        <v>3570</v>
      </c>
      <c r="B1756" s="92" t="s">
        <v>3574</v>
      </c>
      <c r="C1756" s="93" t="s">
        <v>3575</v>
      </c>
      <c r="D1756" s="93" t="s">
        <v>1250</v>
      </c>
      <c r="E1756" s="94">
        <v>45401</v>
      </c>
      <c r="F1756" s="93"/>
      <c r="G1756" s="93"/>
      <c r="H1756" s="93"/>
    </row>
    <row r="1757" spans="1:8" s="29" customFormat="1" ht="13.8" hidden="1" x14ac:dyDescent="0.25">
      <c r="A1757" s="40" t="s">
        <v>3570</v>
      </c>
      <c r="B1757" s="89" t="s">
        <v>1461</v>
      </c>
      <c r="C1757" s="36" t="s">
        <v>6248</v>
      </c>
      <c r="D1757" s="36" t="s">
        <v>1250</v>
      </c>
      <c r="E1757" s="42">
        <v>46166</v>
      </c>
      <c r="F1757" s="32"/>
      <c r="G1757" s="32"/>
      <c r="H1757" s="32"/>
    </row>
    <row r="1758" spans="1:8" s="29" customFormat="1" ht="13.8" hidden="1" x14ac:dyDescent="0.25">
      <c r="A1758" s="91" t="s">
        <v>2948</v>
      </c>
      <c r="B1758" s="92" t="s">
        <v>2949</v>
      </c>
      <c r="C1758" s="93" t="s">
        <v>2759</v>
      </c>
      <c r="D1758" s="93" t="s">
        <v>2923</v>
      </c>
      <c r="E1758" s="94">
        <v>45169</v>
      </c>
      <c r="F1758" s="93"/>
      <c r="G1758" s="93"/>
      <c r="H1758" s="93"/>
    </row>
    <row r="1759" spans="1:8" s="29" customFormat="1" ht="13.8" hidden="1" x14ac:dyDescent="0.25">
      <c r="A1759" s="219" t="s">
        <v>7263</v>
      </c>
      <c r="B1759" s="219" t="s">
        <v>7264</v>
      </c>
      <c r="C1759" s="220" t="s">
        <v>7265</v>
      </c>
      <c r="D1759" s="32" t="s">
        <v>409</v>
      </c>
      <c r="E1759" s="221">
        <v>45777</v>
      </c>
      <c r="F1759" s="30"/>
      <c r="G1759" s="30"/>
      <c r="H1759" s="30"/>
    </row>
    <row r="1760" spans="1:8" s="29" customFormat="1" ht="13.8" hidden="1" x14ac:dyDescent="0.25">
      <c r="A1760" s="76" t="s">
        <v>3731</v>
      </c>
      <c r="B1760" s="87" t="s">
        <v>4587</v>
      </c>
      <c r="C1760" s="95" t="s">
        <v>4867</v>
      </c>
      <c r="D1760" s="96" t="s">
        <v>409</v>
      </c>
      <c r="E1760" s="65">
        <v>45291</v>
      </c>
      <c r="F1760" s="96"/>
      <c r="G1760" s="96"/>
      <c r="H1760" s="96"/>
    </row>
    <row r="1761" spans="1:8" s="29" customFormat="1" ht="13.8" hidden="1" x14ac:dyDescent="0.25">
      <c r="A1761" s="76" t="s">
        <v>5731</v>
      </c>
      <c r="B1761" s="76" t="s">
        <v>6082</v>
      </c>
      <c r="C1761" s="97" t="s">
        <v>6083</v>
      </c>
      <c r="D1761" s="97" t="s">
        <v>1772</v>
      </c>
      <c r="E1761" s="64">
        <v>46112</v>
      </c>
      <c r="F1761" s="93"/>
      <c r="G1761" s="93"/>
      <c r="H1761" s="93"/>
    </row>
    <row r="1762" spans="1:8" s="29" customFormat="1" ht="13.8" hidden="1" x14ac:dyDescent="0.25">
      <c r="A1762" s="98" t="s">
        <v>2991</v>
      </c>
      <c r="B1762" s="92" t="s">
        <v>2755</v>
      </c>
      <c r="C1762" s="93" t="s">
        <v>2924</v>
      </c>
      <c r="D1762" s="93" t="s">
        <v>2923</v>
      </c>
      <c r="E1762" s="94">
        <v>45169</v>
      </c>
      <c r="F1762" s="93"/>
      <c r="G1762" s="93"/>
      <c r="H1762" s="93"/>
    </row>
    <row r="1763" spans="1:8" s="29" customFormat="1" ht="13.8" hidden="1" x14ac:dyDescent="0.25">
      <c r="A1763" s="102" t="s">
        <v>3495</v>
      </c>
      <c r="B1763" s="92" t="s">
        <v>3506</v>
      </c>
      <c r="C1763" s="93" t="s">
        <v>3505</v>
      </c>
      <c r="D1763" s="93" t="s">
        <v>1250</v>
      </c>
      <c r="E1763" s="94">
        <v>45429</v>
      </c>
      <c r="F1763" s="93"/>
      <c r="G1763" s="93" t="s">
        <v>1237</v>
      </c>
      <c r="H1763" s="93" t="s">
        <v>1237</v>
      </c>
    </row>
    <row r="1764" spans="1:8" s="29" customFormat="1" ht="13.8" hidden="1" x14ac:dyDescent="0.25">
      <c r="A1764" s="87" t="s">
        <v>328</v>
      </c>
      <c r="B1764" s="87" t="s">
        <v>210</v>
      </c>
      <c r="C1764" s="95" t="s">
        <v>400</v>
      </c>
      <c r="D1764" s="96" t="s">
        <v>409</v>
      </c>
      <c r="E1764" s="65">
        <v>45260</v>
      </c>
      <c r="F1764" s="96"/>
      <c r="G1764" s="96"/>
      <c r="H1764" s="96"/>
    </row>
    <row r="1765" spans="1:8" s="29" customFormat="1" ht="13.8" hidden="1" x14ac:dyDescent="0.25">
      <c r="A1765" s="135" t="s">
        <v>5214</v>
      </c>
      <c r="B1765" s="87" t="s">
        <v>329</v>
      </c>
      <c r="C1765" s="95" t="s">
        <v>2697</v>
      </c>
      <c r="D1765" s="96" t="s">
        <v>409</v>
      </c>
      <c r="E1765" s="65">
        <v>45626</v>
      </c>
      <c r="F1765" s="96"/>
      <c r="G1765" s="96"/>
      <c r="H1765" s="96"/>
    </row>
    <row r="1766" spans="1:8" s="29" customFormat="1" ht="13.8" hidden="1" x14ac:dyDescent="0.3">
      <c r="A1766" s="99" t="s">
        <v>927</v>
      </c>
      <c r="B1766" s="92" t="s">
        <v>2780</v>
      </c>
      <c r="C1766" s="93" t="s">
        <v>2781</v>
      </c>
      <c r="D1766" s="93" t="s">
        <v>1250</v>
      </c>
      <c r="E1766" s="94">
        <v>45504</v>
      </c>
      <c r="F1766" s="93"/>
      <c r="G1766" s="93"/>
      <c r="H1766" s="93" t="s">
        <v>1857</v>
      </c>
    </row>
    <row r="1767" spans="1:8" s="29" customFormat="1" ht="13.8" hidden="1" x14ac:dyDescent="0.3">
      <c r="A1767" s="73" t="s">
        <v>927</v>
      </c>
      <c r="B1767" s="73" t="s">
        <v>6152</v>
      </c>
      <c r="C1767" s="36" t="s">
        <v>6153</v>
      </c>
      <c r="D1767" s="36" t="s">
        <v>1250</v>
      </c>
      <c r="E1767" s="42">
        <v>45504</v>
      </c>
      <c r="F1767" s="32"/>
      <c r="G1767" s="32"/>
      <c r="H1767" s="32"/>
    </row>
    <row r="1768" spans="1:8" s="29" customFormat="1" ht="13.8" hidden="1" x14ac:dyDescent="0.3">
      <c r="A1768" s="57" t="s">
        <v>1328</v>
      </c>
      <c r="B1768" s="57" t="s">
        <v>1339</v>
      </c>
      <c r="C1768" s="62">
        <v>21027</v>
      </c>
      <c r="D1768" s="93" t="s">
        <v>5007</v>
      </c>
      <c r="E1768" s="60">
        <v>45777</v>
      </c>
      <c r="F1768" s="93"/>
      <c r="G1768" s="93"/>
      <c r="H1768" s="93"/>
    </row>
    <row r="1769" spans="1:8" s="29" customFormat="1" ht="13.8" hidden="1" x14ac:dyDescent="0.25">
      <c r="A1769" s="100" t="s">
        <v>2754</v>
      </c>
      <c r="B1769" s="92" t="s">
        <v>3574</v>
      </c>
      <c r="C1769" s="93" t="s">
        <v>3575</v>
      </c>
      <c r="D1769" s="93" t="s">
        <v>1250</v>
      </c>
      <c r="E1769" s="94">
        <v>45401</v>
      </c>
      <c r="F1769" s="93"/>
      <c r="G1769" s="93"/>
      <c r="H1769" s="93"/>
    </row>
    <row r="1770" spans="1:8" s="29" customFormat="1" ht="13.8" hidden="1" x14ac:dyDescent="0.25">
      <c r="A1770" s="76" t="s">
        <v>4331</v>
      </c>
      <c r="B1770" s="87" t="s">
        <v>4868</v>
      </c>
      <c r="C1770" s="95" t="s">
        <v>4869</v>
      </c>
      <c r="D1770" s="96" t="s">
        <v>409</v>
      </c>
      <c r="E1770" s="65">
        <v>45412</v>
      </c>
      <c r="F1770" s="96"/>
      <c r="G1770" s="96"/>
      <c r="H1770" s="96"/>
    </row>
    <row r="1771" spans="1:8" s="29" customFormat="1" ht="13.8" hidden="1" x14ac:dyDescent="0.3">
      <c r="A1771" s="57" t="s">
        <v>928</v>
      </c>
      <c r="B1771" s="57" t="s">
        <v>1339</v>
      </c>
      <c r="C1771" s="62">
        <v>21027</v>
      </c>
      <c r="D1771" s="93" t="s">
        <v>5007</v>
      </c>
      <c r="E1771" s="60">
        <v>45777</v>
      </c>
      <c r="F1771" s="93"/>
      <c r="G1771" s="93"/>
      <c r="H1771" s="93"/>
    </row>
    <row r="1772" spans="1:8" s="29" customFormat="1" ht="13.8" hidden="1" x14ac:dyDescent="0.25">
      <c r="A1772" s="102" t="s">
        <v>2380</v>
      </c>
      <c r="B1772" s="92" t="s">
        <v>3506</v>
      </c>
      <c r="C1772" s="93" t="s">
        <v>3505</v>
      </c>
      <c r="D1772" s="93" t="s">
        <v>1250</v>
      </c>
      <c r="E1772" s="94">
        <v>45429</v>
      </c>
      <c r="F1772" s="93"/>
      <c r="G1772" s="93" t="s">
        <v>1237</v>
      </c>
      <c r="H1772" s="93" t="s">
        <v>1237</v>
      </c>
    </row>
    <row r="1773" spans="1:8" s="29" customFormat="1" ht="13.8" hidden="1" x14ac:dyDescent="0.25">
      <c r="A1773" s="71" t="s">
        <v>5736</v>
      </c>
      <c r="B1773" s="89" t="s">
        <v>6205</v>
      </c>
      <c r="C1773" s="36" t="s">
        <v>6206</v>
      </c>
      <c r="D1773" s="36" t="s">
        <v>1250</v>
      </c>
      <c r="E1773" s="42">
        <v>45132</v>
      </c>
      <c r="F1773" s="32"/>
      <c r="G1773" s="32"/>
      <c r="H1773" s="32"/>
    </row>
    <row r="1774" spans="1:8" s="29" customFormat="1" ht="13.8" hidden="1" x14ac:dyDescent="0.3">
      <c r="A1774" s="57" t="s">
        <v>1329</v>
      </c>
      <c r="B1774" s="57" t="s">
        <v>1339</v>
      </c>
      <c r="C1774" s="62">
        <v>21027</v>
      </c>
      <c r="D1774" s="93" t="s">
        <v>5007</v>
      </c>
      <c r="E1774" s="60">
        <v>45777</v>
      </c>
      <c r="F1774" s="93"/>
      <c r="G1774" s="93"/>
      <c r="H1774" s="93"/>
    </row>
    <row r="1775" spans="1:8" s="29" customFormat="1" ht="13.8" hidden="1" x14ac:dyDescent="0.3">
      <c r="A1775" s="57" t="s">
        <v>4196</v>
      </c>
      <c r="B1775" s="57" t="s">
        <v>1339</v>
      </c>
      <c r="C1775" s="62">
        <v>21027</v>
      </c>
      <c r="D1775" s="93" t="s">
        <v>5007</v>
      </c>
      <c r="E1775" s="60">
        <v>45777</v>
      </c>
      <c r="F1775" s="93"/>
      <c r="G1775" s="93"/>
      <c r="H1775" s="93"/>
    </row>
    <row r="1776" spans="1:8" s="29" customFormat="1" ht="13.8" hidden="1" x14ac:dyDescent="0.25">
      <c r="A1776" s="101" t="s">
        <v>3364</v>
      </c>
      <c r="B1776" s="44" t="s">
        <v>3322</v>
      </c>
      <c r="C1776" s="45" t="s">
        <v>3323</v>
      </c>
      <c r="D1776" s="45" t="s">
        <v>1250</v>
      </c>
      <c r="E1776" s="46">
        <v>45382</v>
      </c>
      <c r="F1776" s="45"/>
      <c r="G1776" s="45" t="s">
        <v>1237</v>
      </c>
      <c r="H1776" s="45" t="s">
        <v>1237</v>
      </c>
    </row>
    <row r="1777" spans="1:8" s="29" customFormat="1" ht="13.8" hidden="1" x14ac:dyDescent="0.25">
      <c r="A1777" s="102" t="s">
        <v>3364</v>
      </c>
      <c r="B1777" s="92" t="s">
        <v>3506</v>
      </c>
      <c r="C1777" s="93" t="s">
        <v>3505</v>
      </c>
      <c r="D1777" s="93" t="s">
        <v>1250</v>
      </c>
      <c r="E1777" s="94">
        <v>45429</v>
      </c>
      <c r="F1777" s="93"/>
      <c r="G1777" s="93" t="s">
        <v>1237</v>
      </c>
      <c r="H1777" s="93" t="s">
        <v>1237</v>
      </c>
    </row>
    <row r="1778" spans="1:8" s="29" customFormat="1" ht="13.8" hidden="1" x14ac:dyDescent="0.3">
      <c r="A1778" s="57" t="s">
        <v>1330</v>
      </c>
      <c r="B1778" s="57" t="s">
        <v>1339</v>
      </c>
      <c r="C1778" s="62">
        <v>21027</v>
      </c>
      <c r="D1778" s="93" t="s">
        <v>5007</v>
      </c>
      <c r="E1778" s="60">
        <v>45777</v>
      </c>
      <c r="F1778" s="93"/>
      <c r="G1778" s="93"/>
      <c r="H1778" s="93"/>
    </row>
    <row r="1779" spans="1:8" s="29" customFormat="1" ht="13.8" hidden="1" x14ac:dyDescent="0.25">
      <c r="A1779" s="41" t="s">
        <v>6283</v>
      </c>
      <c r="B1779" s="89" t="s">
        <v>6254</v>
      </c>
      <c r="C1779" s="36" t="s">
        <v>6255</v>
      </c>
      <c r="D1779" s="36" t="s">
        <v>1250</v>
      </c>
      <c r="E1779" s="42">
        <v>45372</v>
      </c>
      <c r="F1779" s="32"/>
      <c r="G1779" s="32"/>
      <c r="H1779" s="32"/>
    </row>
    <row r="1780" spans="1:8" s="29" customFormat="1" ht="13.8" hidden="1" x14ac:dyDescent="0.3">
      <c r="A1780" s="90" t="s">
        <v>5787</v>
      </c>
      <c r="B1780" s="89" t="s">
        <v>6254</v>
      </c>
      <c r="C1780" s="36" t="s">
        <v>6325</v>
      </c>
      <c r="D1780" s="36" t="s">
        <v>1250</v>
      </c>
      <c r="E1780" s="42">
        <v>45169</v>
      </c>
      <c r="F1780" s="32"/>
      <c r="G1780" s="32"/>
      <c r="H1780" s="32"/>
    </row>
    <row r="1781" spans="1:8" s="29" customFormat="1" ht="13.8" hidden="1" x14ac:dyDescent="0.25">
      <c r="A1781" s="91" t="s">
        <v>2770</v>
      </c>
      <c r="B1781" s="92" t="s">
        <v>1841</v>
      </c>
      <c r="C1781" s="93" t="s">
        <v>2752</v>
      </c>
      <c r="D1781" s="93" t="s">
        <v>2923</v>
      </c>
      <c r="E1781" s="94">
        <v>45169</v>
      </c>
      <c r="F1781" s="93"/>
      <c r="G1781" s="93"/>
      <c r="H1781" s="93"/>
    </row>
    <row r="1782" spans="1:8" s="29" customFormat="1" ht="13.8" hidden="1" x14ac:dyDescent="0.25">
      <c r="A1782" s="91" t="s">
        <v>2770</v>
      </c>
      <c r="B1782" s="92" t="s">
        <v>2949</v>
      </c>
      <c r="C1782" s="93" t="s">
        <v>2759</v>
      </c>
      <c r="D1782" s="93" t="s">
        <v>2923</v>
      </c>
      <c r="E1782" s="94">
        <v>45169</v>
      </c>
      <c r="F1782" s="93"/>
      <c r="G1782" s="93"/>
      <c r="H1782" s="93"/>
    </row>
    <row r="1783" spans="1:8" s="29" customFormat="1" ht="13.8" hidden="1" x14ac:dyDescent="0.25">
      <c r="A1783" s="100" t="s">
        <v>2770</v>
      </c>
      <c r="B1783" s="92" t="s">
        <v>3574</v>
      </c>
      <c r="C1783" s="93" t="s">
        <v>3575</v>
      </c>
      <c r="D1783" s="93" t="s">
        <v>1250</v>
      </c>
      <c r="E1783" s="94">
        <v>45401</v>
      </c>
      <c r="F1783" s="93"/>
      <c r="G1783" s="93"/>
      <c r="H1783" s="93"/>
    </row>
    <row r="1784" spans="1:8" s="29" customFormat="1" ht="13.8" hidden="1" x14ac:dyDescent="0.25">
      <c r="A1784" s="92" t="s">
        <v>2770</v>
      </c>
      <c r="B1784" s="92" t="s">
        <v>1433</v>
      </c>
      <c r="C1784" s="93" t="s">
        <v>3912</v>
      </c>
      <c r="D1784" s="93" t="s">
        <v>1250</v>
      </c>
      <c r="E1784" s="94">
        <v>45155</v>
      </c>
      <c r="F1784" s="93"/>
      <c r="G1784" s="93" t="s">
        <v>1237</v>
      </c>
      <c r="H1784" s="44" t="s">
        <v>1384</v>
      </c>
    </row>
    <row r="1785" spans="1:8" s="29" customFormat="1" ht="13.8" hidden="1" x14ac:dyDescent="0.3">
      <c r="A1785" s="57" t="s">
        <v>1331</v>
      </c>
      <c r="B1785" s="57" t="s">
        <v>1339</v>
      </c>
      <c r="C1785" s="62">
        <v>21027</v>
      </c>
      <c r="D1785" s="93" t="s">
        <v>5007</v>
      </c>
      <c r="E1785" s="60">
        <v>45777</v>
      </c>
      <c r="F1785" s="93"/>
      <c r="G1785" s="93"/>
      <c r="H1785" s="93"/>
    </row>
    <row r="1786" spans="1:8" s="29" customFormat="1" ht="13.8" hidden="1" x14ac:dyDescent="0.25">
      <c r="A1786" s="103" t="s">
        <v>3231</v>
      </c>
      <c r="B1786" s="103" t="s">
        <v>3232</v>
      </c>
      <c r="C1786" s="104" t="s">
        <v>2561</v>
      </c>
      <c r="D1786" s="45" t="s">
        <v>1537</v>
      </c>
      <c r="E1786" s="105">
        <v>45535</v>
      </c>
      <c r="F1786" s="104"/>
      <c r="G1786" s="104"/>
      <c r="H1786" s="93"/>
    </row>
    <row r="1787" spans="1:8" s="29" customFormat="1" ht="13.8" hidden="1" x14ac:dyDescent="0.3">
      <c r="A1787" s="99" t="s">
        <v>6688</v>
      </c>
      <c r="B1787" s="99" t="s">
        <v>6685</v>
      </c>
      <c r="C1787" s="93" t="s">
        <v>6693</v>
      </c>
      <c r="D1787" s="32" t="s">
        <v>1250</v>
      </c>
      <c r="E1787" s="33">
        <v>45343</v>
      </c>
      <c r="F1787" s="32"/>
      <c r="G1787" s="32"/>
      <c r="H1787" s="32" t="s">
        <v>1857</v>
      </c>
    </row>
    <row r="1788" spans="1:8" s="29" customFormat="1" ht="13.8" hidden="1" x14ac:dyDescent="0.25">
      <c r="A1788" s="76" t="s">
        <v>2404</v>
      </c>
      <c r="B1788" s="163" t="s">
        <v>3232</v>
      </c>
      <c r="C1788" s="158" t="s">
        <v>2561</v>
      </c>
      <c r="D1788" s="45" t="s">
        <v>1537</v>
      </c>
      <c r="E1788" s="164">
        <v>45535</v>
      </c>
      <c r="F1788" s="93"/>
      <c r="G1788" s="93"/>
      <c r="H1788" s="93"/>
    </row>
    <row r="1789" spans="1:8" s="29" customFormat="1" ht="13.8" hidden="1" x14ac:dyDescent="0.3">
      <c r="A1789" s="57" t="s">
        <v>458</v>
      </c>
      <c r="B1789" s="92" t="s">
        <v>3862</v>
      </c>
      <c r="C1789" s="93" t="s">
        <v>3860</v>
      </c>
      <c r="D1789" s="93" t="s">
        <v>3861</v>
      </c>
      <c r="E1789" s="94">
        <v>46203</v>
      </c>
      <c r="F1789" s="93"/>
      <c r="G1789" s="93"/>
      <c r="H1789" s="93"/>
    </row>
    <row r="1790" spans="1:8" s="29" customFormat="1" ht="13.8" hidden="1" x14ac:dyDescent="0.25">
      <c r="A1790" s="71" t="s">
        <v>3138</v>
      </c>
      <c r="B1790" s="89" t="s">
        <v>1251</v>
      </c>
      <c r="C1790" s="36" t="s">
        <v>6208</v>
      </c>
      <c r="D1790" s="36" t="s">
        <v>1250</v>
      </c>
      <c r="E1790" s="42">
        <v>45132</v>
      </c>
      <c r="F1790" s="32"/>
      <c r="G1790" s="32"/>
      <c r="H1790" s="32"/>
    </row>
    <row r="1791" spans="1:8" s="29" customFormat="1" ht="13.8" hidden="1" x14ac:dyDescent="0.25">
      <c r="A1791" s="114" t="s">
        <v>2156</v>
      </c>
      <c r="B1791" s="166" t="s">
        <v>2121</v>
      </c>
      <c r="C1791" s="106" t="s">
        <v>2122</v>
      </c>
      <c r="D1791" s="93" t="s">
        <v>1443</v>
      </c>
      <c r="E1791" s="55">
        <v>46418</v>
      </c>
      <c r="F1791" s="93"/>
      <c r="G1791" s="93"/>
      <c r="H1791" s="93"/>
    </row>
    <row r="1792" spans="1:8" s="29" customFormat="1" ht="13.8" hidden="1" x14ac:dyDescent="0.25">
      <c r="A1792" s="76" t="s">
        <v>3245</v>
      </c>
      <c r="B1792" s="87" t="s">
        <v>4618</v>
      </c>
      <c r="C1792" s="95" t="s">
        <v>4870</v>
      </c>
      <c r="D1792" s="96" t="s">
        <v>409</v>
      </c>
      <c r="E1792" s="65">
        <v>45291</v>
      </c>
      <c r="F1792" s="96"/>
      <c r="G1792" s="96"/>
      <c r="H1792" s="96"/>
    </row>
    <row r="1793" spans="1:8" s="29" customFormat="1" ht="13.8" hidden="1" x14ac:dyDescent="0.3">
      <c r="A1793" s="57" t="s">
        <v>3842</v>
      </c>
      <c r="B1793" s="92" t="s">
        <v>3862</v>
      </c>
      <c r="C1793" s="93" t="s">
        <v>3860</v>
      </c>
      <c r="D1793" s="93" t="s">
        <v>3861</v>
      </c>
      <c r="E1793" s="94">
        <v>46203</v>
      </c>
      <c r="F1793" s="93"/>
      <c r="G1793" s="93"/>
      <c r="H1793" s="93"/>
    </row>
    <row r="1794" spans="1:8" s="29" customFormat="1" ht="13.8" hidden="1" x14ac:dyDescent="0.25">
      <c r="A1794" s="102" t="s">
        <v>3499</v>
      </c>
      <c r="B1794" s="92" t="s">
        <v>3506</v>
      </c>
      <c r="C1794" s="93" t="s">
        <v>3505</v>
      </c>
      <c r="D1794" s="93" t="s">
        <v>1250</v>
      </c>
      <c r="E1794" s="94">
        <v>45429</v>
      </c>
      <c r="F1794" s="93"/>
      <c r="G1794" s="93" t="s">
        <v>1237</v>
      </c>
      <c r="H1794" s="93" t="s">
        <v>1237</v>
      </c>
    </row>
    <row r="1795" spans="1:8" s="29" customFormat="1" ht="13.8" hidden="1" x14ac:dyDescent="0.3">
      <c r="A1795" s="57" t="s">
        <v>1332</v>
      </c>
      <c r="B1795" s="57" t="s">
        <v>1339</v>
      </c>
      <c r="C1795" s="62">
        <v>21027</v>
      </c>
      <c r="D1795" s="93" t="s">
        <v>5007</v>
      </c>
      <c r="E1795" s="60">
        <v>45777</v>
      </c>
      <c r="F1795" s="93"/>
      <c r="G1795" s="93"/>
      <c r="H1795" s="93"/>
    </row>
    <row r="1796" spans="1:8" s="29" customFormat="1" ht="13.8" hidden="1" x14ac:dyDescent="0.3">
      <c r="A1796" s="57" t="s">
        <v>6789</v>
      </c>
      <c r="B1796" s="92" t="s">
        <v>3862</v>
      </c>
      <c r="C1796" s="93" t="s">
        <v>3860</v>
      </c>
      <c r="D1796" s="93" t="s">
        <v>3861</v>
      </c>
      <c r="E1796" s="94">
        <v>46203</v>
      </c>
      <c r="F1796" s="93"/>
      <c r="G1796" s="93"/>
      <c r="H1796" s="93"/>
    </row>
    <row r="1797" spans="1:8" s="29" customFormat="1" ht="13.8" hidden="1" x14ac:dyDescent="0.3">
      <c r="A1797" s="57" t="s">
        <v>3843</v>
      </c>
      <c r="B1797" s="92" t="s">
        <v>3862</v>
      </c>
      <c r="C1797" s="93" t="s">
        <v>3860</v>
      </c>
      <c r="D1797" s="93" t="s">
        <v>3861</v>
      </c>
      <c r="E1797" s="94">
        <v>46203</v>
      </c>
      <c r="F1797" s="93"/>
      <c r="G1797" s="93"/>
      <c r="H1797" s="93"/>
    </row>
    <row r="1798" spans="1:8" s="29" customFormat="1" ht="13.8" hidden="1" x14ac:dyDescent="0.3">
      <c r="A1798" s="57" t="s">
        <v>60</v>
      </c>
      <c r="B1798" s="57" t="s">
        <v>1339</v>
      </c>
      <c r="C1798" s="62">
        <v>21027</v>
      </c>
      <c r="D1798" s="93" t="s">
        <v>5007</v>
      </c>
      <c r="E1798" s="60">
        <v>45777</v>
      </c>
      <c r="F1798" s="93"/>
      <c r="G1798" s="93"/>
      <c r="H1798" s="93"/>
    </row>
    <row r="1799" spans="1:8" s="29" customFormat="1" ht="13.8" hidden="1" x14ac:dyDescent="0.3">
      <c r="A1799" s="57" t="s">
        <v>3735</v>
      </c>
      <c r="B1799" s="92" t="s">
        <v>3862</v>
      </c>
      <c r="C1799" s="93" t="s">
        <v>3860</v>
      </c>
      <c r="D1799" s="93" t="s">
        <v>3861</v>
      </c>
      <c r="E1799" s="94">
        <v>46203</v>
      </c>
      <c r="F1799" s="93"/>
      <c r="G1799" s="93"/>
      <c r="H1799" s="93"/>
    </row>
    <row r="1800" spans="1:8" s="29" customFormat="1" ht="13.8" hidden="1" x14ac:dyDescent="0.25">
      <c r="A1800" s="92" t="s">
        <v>3909</v>
      </c>
      <c r="B1800" s="92" t="s">
        <v>1433</v>
      </c>
      <c r="C1800" s="93" t="s">
        <v>3912</v>
      </c>
      <c r="D1800" s="93" t="s">
        <v>1250</v>
      </c>
      <c r="E1800" s="94">
        <v>45155</v>
      </c>
      <c r="F1800" s="93"/>
      <c r="G1800" s="93" t="s">
        <v>1237</v>
      </c>
      <c r="H1800" s="44" t="s">
        <v>1384</v>
      </c>
    </row>
    <row r="1801" spans="1:8" s="29" customFormat="1" ht="13.8" hidden="1" x14ac:dyDescent="0.3">
      <c r="A1801" s="99" t="s">
        <v>4070</v>
      </c>
      <c r="B1801" s="92" t="s">
        <v>2570</v>
      </c>
      <c r="C1801" s="93" t="s">
        <v>4071</v>
      </c>
      <c r="D1801" s="93" t="s">
        <v>1788</v>
      </c>
      <c r="E1801" s="94">
        <v>45128</v>
      </c>
      <c r="F1801" s="93"/>
      <c r="G1801" s="93"/>
      <c r="H1801" s="93"/>
    </row>
    <row r="1802" spans="1:8" s="29" customFormat="1" ht="13.8" hidden="1" x14ac:dyDescent="0.25">
      <c r="A1802" s="76" t="s">
        <v>1657</v>
      </c>
      <c r="B1802" s="131" t="s">
        <v>2570</v>
      </c>
      <c r="C1802" s="96" t="s">
        <v>4071</v>
      </c>
      <c r="D1802" s="96" t="s">
        <v>1788</v>
      </c>
      <c r="E1802" s="112">
        <v>45128</v>
      </c>
      <c r="F1802" s="93"/>
      <c r="G1802" s="93"/>
      <c r="H1802" s="93"/>
    </row>
    <row r="1803" spans="1:8" s="29" customFormat="1" ht="13.8" hidden="1" x14ac:dyDescent="0.25">
      <c r="A1803" s="41" t="s">
        <v>6284</v>
      </c>
      <c r="B1803" s="89" t="s">
        <v>6254</v>
      </c>
      <c r="C1803" s="36" t="s">
        <v>6255</v>
      </c>
      <c r="D1803" s="36" t="s">
        <v>1250</v>
      </c>
      <c r="E1803" s="42">
        <v>45372</v>
      </c>
      <c r="F1803" s="32"/>
      <c r="G1803" s="32"/>
      <c r="H1803" s="32"/>
    </row>
    <row r="1804" spans="1:8" s="29" customFormat="1" ht="13.8" hidden="1" x14ac:dyDescent="0.25">
      <c r="A1804" s="71" t="s">
        <v>1658</v>
      </c>
      <c r="B1804" s="89" t="s">
        <v>6254</v>
      </c>
      <c r="C1804" s="36" t="s">
        <v>6325</v>
      </c>
      <c r="D1804" s="36" t="s">
        <v>1250</v>
      </c>
      <c r="E1804" s="42">
        <v>45169</v>
      </c>
      <c r="F1804" s="32"/>
      <c r="G1804" s="32"/>
      <c r="H1804" s="32"/>
    </row>
    <row r="1805" spans="1:8" s="29" customFormat="1" ht="13.8" hidden="1" x14ac:dyDescent="0.25">
      <c r="A1805" s="44" t="s">
        <v>1658</v>
      </c>
      <c r="B1805" s="44" t="s">
        <v>1612</v>
      </c>
      <c r="C1805" s="45" t="s">
        <v>2298</v>
      </c>
      <c r="D1805" s="45" t="s">
        <v>1633</v>
      </c>
      <c r="E1805" s="45" t="s">
        <v>2628</v>
      </c>
      <c r="F1805" s="93"/>
      <c r="G1805" s="93"/>
      <c r="H1805" s="93"/>
    </row>
    <row r="1806" spans="1:8" s="29" customFormat="1" ht="13.8" hidden="1" x14ac:dyDescent="0.25">
      <c r="A1806" s="44" t="s">
        <v>1658</v>
      </c>
      <c r="B1806" s="44" t="s">
        <v>1626</v>
      </c>
      <c r="C1806" s="45" t="s">
        <v>2683</v>
      </c>
      <c r="D1806" s="45" t="s">
        <v>1633</v>
      </c>
      <c r="E1806" s="45" t="s">
        <v>2684</v>
      </c>
      <c r="F1806" s="93"/>
      <c r="G1806" s="93"/>
      <c r="H1806" s="93"/>
    </row>
    <row r="1807" spans="1:8" s="29" customFormat="1" ht="13.8" hidden="1" x14ac:dyDescent="0.25">
      <c r="A1807" s="44" t="s">
        <v>1824</v>
      </c>
      <c r="B1807" s="44" t="s">
        <v>1623</v>
      </c>
      <c r="C1807" s="45" t="s">
        <v>2298</v>
      </c>
      <c r="D1807" s="45" t="s">
        <v>1633</v>
      </c>
      <c r="E1807" s="45" t="s">
        <v>2628</v>
      </c>
      <c r="F1807" s="93"/>
      <c r="G1807" s="93"/>
      <c r="H1807" s="93"/>
    </row>
    <row r="1808" spans="1:8" s="29" customFormat="1" ht="13.8" hidden="1" x14ac:dyDescent="0.3">
      <c r="A1808" s="57" t="s">
        <v>3844</v>
      </c>
      <c r="B1808" s="92" t="s">
        <v>3862</v>
      </c>
      <c r="C1808" s="93" t="s">
        <v>3860</v>
      </c>
      <c r="D1808" s="93" t="s">
        <v>3861</v>
      </c>
      <c r="E1808" s="94">
        <v>46203</v>
      </c>
      <c r="F1808" s="93"/>
      <c r="G1808" s="93"/>
      <c r="H1808" s="93"/>
    </row>
    <row r="1809" spans="1:8" s="29" customFormat="1" ht="13.8" hidden="1" x14ac:dyDescent="0.3">
      <c r="A1809" s="57" t="s">
        <v>932</v>
      </c>
      <c r="B1809" s="92" t="s">
        <v>3862</v>
      </c>
      <c r="C1809" s="93" t="s">
        <v>3860</v>
      </c>
      <c r="D1809" s="93" t="s">
        <v>3861</v>
      </c>
      <c r="E1809" s="94">
        <v>46203</v>
      </c>
      <c r="F1809" s="93"/>
      <c r="G1809" s="93"/>
      <c r="H1809" s="93"/>
    </row>
    <row r="1810" spans="1:8" s="29" customFormat="1" ht="13.8" hidden="1" x14ac:dyDescent="0.3">
      <c r="A1810" s="57" t="s">
        <v>510</v>
      </c>
      <c r="B1810" s="92" t="s">
        <v>3862</v>
      </c>
      <c r="C1810" s="93" t="s">
        <v>3860</v>
      </c>
      <c r="D1810" s="93" t="s">
        <v>3861</v>
      </c>
      <c r="E1810" s="94">
        <v>46203</v>
      </c>
      <c r="F1810" s="93"/>
      <c r="G1810" s="93"/>
      <c r="H1810" s="93"/>
    </row>
    <row r="1811" spans="1:8" s="29" customFormat="1" ht="13.8" hidden="1" x14ac:dyDescent="0.25">
      <c r="A1811" s="92" t="s">
        <v>510</v>
      </c>
      <c r="B1811" s="92" t="s">
        <v>1433</v>
      </c>
      <c r="C1811" s="93" t="s">
        <v>3912</v>
      </c>
      <c r="D1811" s="93" t="s">
        <v>1250</v>
      </c>
      <c r="E1811" s="94">
        <v>45155</v>
      </c>
      <c r="F1811" s="93"/>
      <c r="G1811" s="93" t="s">
        <v>1237</v>
      </c>
      <c r="H1811" s="44" t="s">
        <v>1384</v>
      </c>
    </row>
    <row r="1812" spans="1:8" s="29" customFormat="1" ht="13.8" hidden="1" x14ac:dyDescent="0.3">
      <c r="A1812" s="57" t="s">
        <v>3845</v>
      </c>
      <c r="B1812" s="92" t="s">
        <v>3862</v>
      </c>
      <c r="C1812" s="93" t="s">
        <v>3860</v>
      </c>
      <c r="D1812" s="93" t="s">
        <v>3861</v>
      </c>
      <c r="E1812" s="94">
        <v>46203</v>
      </c>
      <c r="F1812" s="93"/>
      <c r="G1812" s="93"/>
      <c r="H1812" s="93"/>
    </row>
    <row r="1813" spans="1:8" s="29" customFormat="1" ht="13.8" hidden="1" x14ac:dyDescent="0.25">
      <c r="A1813" s="100" t="s">
        <v>3571</v>
      </c>
      <c r="B1813" s="92" t="s">
        <v>3574</v>
      </c>
      <c r="C1813" s="93" t="s">
        <v>3575</v>
      </c>
      <c r="D1813" s="93" t="s">
        <v>1250</v>
      </c>
      <c r="E1813" s="94">
        <v>45401</v>
      </c>
      <c r="F1813" s="93"/>
      <c r="G1813" s="93"/>
      <c r="H1813" s="93"/>
    </row>
    <row r="1814" spans="1:8" s="29" customFormat="1" ht="13.8" hidden="1" x14ac:dyDescent="0.3">
      <c r="A1814" s="57" t="s">
        <v>3143</v>
      </c>
      <c r="B1814" s="92" t="s">
        <v>3862</v>
      </c>
      <c r="C1814" s="93" t="s">
        <v>3860</v>
      </c>
      <c r="D1814" s="93" t="s">
        <v>3861</v>
      </c>
      <c r="E1814" s="94">
        <v>46203</v>
      </c>
      <c r="F1814" s="93"/>
      <c r="G1814" s="93"/>
      <c r="H1814" s="93"/>
    </row>
    <row r="1815" spans="1:8" s="29" customFormat="1" ht="13.8" hidden="1" x14ac:dyDescent="0.3">
      <c r="A1815" s="57" t="s">
        <v>1743</v>
      </c>
      <c r="B1815" s="57" t="s">
        <v>2254</v>
      </c>
      <c r="C1815" s="62">
        <v>21030</v>
      </c>
      <c r="D1815" s="93" t="s">
        <v>5007</v>
      </c>
      <c r="E1815" s="60">
        <v>45961</v>
      </c>
      <c r="F1815" s="93"/>
      <c r="G1815" s="93"/>
      <c r="H1815" s="93"/>
    </row>
    <row r="1816" spans="1:8" s="29" customFormat="1" ht="13.8" hidden="1" x14ac:dyDescent="0.3">
      <c r="A1816" s="57" t="s">
        <v>2249</v>
      </c>
      <c r="B1816" s="57" t="s">
        <v>2254</v>
      </c>
      <c r="C1816" s="62">
        <v>21030</v>
      </c>
      <c r="D1816" s="93" t="s">
        <v>5007</v>
      </c>
      <c r="E1816" s="60">
        <v>45961</v>
      </c>
      <c r="F1816" s="93"/>
      <c r="G1816" s="93"/>
      <c r="H1816" s="93"/>
    </row>
    <row r="1817" spans="1:8" s="29" customFormat="1" ht="13.8" hidden="1" x14ac:dyDescent="0.3">
      <c r="A1817" s="99" t="s">
        <v>1747</v>
      </c>
      <c r="B1817" s="92" t="s">
        <v>1746</v>
      </c>
      <c r="C1817" s="93" t="s">
        <v>2764</v>
      </c>
      <c r="D1817" s="93" t="s">
        <v>1735</v>
      </c>
      <c r="E1817" s="94">
        <v>45565</v>
      </c>
      <c r="F1817" s="93"/>
      <c r="G1817" s="93"/>
      <c r="H1817" s="93" t="s">
        <v>1237</v>
      </c>
    </row>
    <row r="1818" spans="1:8" s="29" customFormat="1" ht="13.8" hidden="1" x14ac:dyDescent="0.25">
      <c r="A1818" s="76" t="s">
        <v>2599</v>
      </c>
      <c r="B1818" s="131" t="s">
        <v>1746</v>
      </c>
      <c r="C1818" s="96" t="s">
        <v>2764</v>
      </c>
      <c r="D1818" s="96" t="s">
        <v>1735</v>
      </c>
      <c r="E1818" s="112">
        <v>45199</v>
      </c>
      <c r="F1818" s="93"/>
      <c r="G1818" s="93"/>
      <c r="H1818" s="93"/>
    </row>
    <row r="1819" spans="1:8" s="29" customFormat="1" ht="13.8" hidden="1" x14ac:dyDescent="0.25">
      <c r="A1819" s="100" t="s">
        <v>3572</v>
      </c>
      <c r="B1819" s="92" t="s">
        <v>3574</v>
      </c>
      <c r="C1819" s="93" t="s">
        <v>3575</v>
      </c>
      <c r="D1819" s="93" t="s">
        <v>1250</v>
      </c>
      <c r="E1819" s="94">
        <v>45401</v>
      </c>
      <c r="F1819" s="93"/>
      <c r="G1819" s="93"/>
      <c r="H1819" s="93"/>
    </row>
    <row r="1820" spans="1:8" s="29" customFormat="1" ht="13.8" hidden="1" x14ac:dyDescent="0.25">
      <c r="A1820" s="44" t="s">
        <v>3321</v>
      </c>
      <c r="B1820" s="44" t="s">
        <v>3308</v>
      </c>
      <c r="C1820" s="45" t="s">
        <v>3309</v>
      </c>
      <c r="D1820" s="45" t="s">
        <v>1250</v>
      </c>
      <c r="E1820" s="46">
        <v>45382</v>
      </c>
      <c r="F1820" s="45"/>
      <c r="G1820" s="45" t="s">
        <v>1237</v>
      </c>
      <c r="H1820" s="45" t="s">
        <v>1237</v>
      </c>
    </row>
    <row r="1821" spans="1:8" s="29" customFormat="1" ht="13.8" hidden="1" x14ac:dyDescent="0.3">
      <c r="A1821" s="57" t="s">
        <v>4967</v>
      </c>
      <c r="B1821" s="58" t="s">
        <v>4104</v>
      </c>
      <c r="C1821" s="62" t="s">
        <v>4982</v>
      </c>
      <c r="D1821" s="93" t="s">
        <v>5007</v>
      </c>
      <c r="E1821" s="60">
        <v>45535</v>
      </c>
      <c r="F1821" s="93"/>
      <c r="G1821" s="93"/>
      <c r="H1821" s="93"/>
    </row>
    <row r="1822" spans="1:8" s="29" customFormat="1" ht="13.8" hidden="1" x14ac:dyDescent="0.25">
      <c r="A1822" s="91" t="s">
        <v>2921</v>
      </c>
      <c r="B1822" s="92" t="s">
        <v>1841</v>
      </c>
      <c r="C1822" s="93" t="s">
        <v>2752</v>
      </c>
      <c r="D1822" s="93" t="s">
        <v>2923</v>
      </c>
      <c r="E1822" s="94">
        <v>45169</v>
      </c>
      <c r="F1822" s="93"/>
      <c r="G1822" s="93"/>
      <c r="H1822" s="93"/>
    </row>
    <row r="1823" spans="1:8" s="29" customFormat="1" ht="13.8" hidden="1" x14ac:dyDescent="0.25">
      <c r="A1823" s="76" t="s">
        <v>3145</v>
      </c>
      <c r="B1823" s="76" t="s">
        <v>6044</v>
      </c>
      <c r="C1823" s="97" t="s">
        <v>6045</v>
      </c>
      <c r="D1823" s="104" t="s">
        <v>2582</v>
      </c>
      <c r="E1823" s="64">
        <v>45107</v>
      </c>
      <c r="F1823" s="93"/>
      <c r="G1823" s="93"/>
      <c r="H1823" s="93"/>
    </row>
    <row r="1824" spans="1:8" s="29" customFormat="1" ht="13.8" hidden="1" x14ac:dyDescent="0.25">
      <c r="A1824" s="74" t="s">
        <v>6024</v>
      </c>
      <c r="B1824" s="41" t="s">
        <v>6288</v>
      </c>
      <c r="C1824" s="88" t="s">
        <v>6289</v>
      </c>
      <c r="D1824" s="36" t="s">
        <v>1250</v>
      </c>
      <c r="E1824" s="43">
        <v>45610</v>
      </c>
      <c r="F1824" s="32"/>
      <c r="G1824" s="32"/>
      <c r="H1824" s="32"/>
    </row>
    <row r="1825" spans="1:8" s="29" customFormat="1" ht="13.8" hidden="1" x14ac:dyDescent="0.3">
      <c r="A1825" s="57" t="s">
        <v>3846</v>
      </c>
      <c r="B1825" s="92" t="s">
        <v>3862</v>
      </c>
      <c r="C1825" s="93" t="s">
        <v>3860</v>
      </c>
      <c r="D1825" s="93" t="s">
        <v>3861</v>
      </c>
      <c r="E1825" s="94">
        <v>46203</v>
      </c>
      <c r="F1825" s="93"/>
      <c r="G1825" s="93"/>
      <c r="H1825" s="93"/>
    </row>
    <row r="1826" spans="1:8" s="29" customFormat="1" ht="13.8" hidden="1" x14ac:dyDescent="0.3">
      <c r="A1826" s="57" t="s">
        <v>1917</v>
      </c>
      <c r="B1826" s="92" t="s">
        <v>3862</v>
      </c>
      <c r="C1826" s="93" t="s">
        <v>3860</v>
      </c>
      <c r="D1826" s="93" t="s">
        <v>3861</v>
      </c>
      <c r="E1826" s="94">
        <v>46203</v>
      </c>
      <c r="F1826" s="93"/>
      <c r="G1826" s="93"/>
      <c r="H1826" s="93"/>
    </row>
    <row r="1827" spans="1:8" s="29" customFormat="1" ht="13.8" hidden="1" x14ac:dyDescent="0.25">
      <c r="A1827" s="101" t="s">
        <v>1176</v>
      </c>
      <c r="B1827" s="44" t="s">
        <v>3322</v>
      </c>
      <c r="C1827" s="45" t="s">
        <v>3323</v>
      </c>
      <c r="D1827" s="45" t="s">
        <v>1250</v>
      </c>
      <c r="E1827" s="46">
        <v>45382</v>
      </c>
      <c r="F1827" s="45"/>
      <c r="G1827" s="45" t="s">
        <v>1237</v>
      </c>
      <c r="H1827" s="45" t="s">
        <v>1237</v>
      </c>
    </row>
    <row r="1828" spans="1:8" s="29" customFormat="1" ht="13.8" hidden="1" x14ac:dyDescent="0.3">
      <c r="A1828" s="57" t="s">
        <v>4968</v>
      </c>
      <c r="B1828" s="57" t="s">
        <v>2254</v>
      </c>
      <c r="C1828" s="62">
        <v>21030</v>
      </c>
      <c r="D1828" s="93" t="s">
        <v>5007</v>
      </c>
      <c r="E1828" s="60">
        <v>45961</v>
      </c>
      <c r="F1828" s="93"/>
      <c r="G1828" s="93"/>
      <c r="H1828" s="93"/>
    </row>
    <row r="1829" spans="1:8" s="29" customFormat="1" ht="13.8" hidden="1" x14ac:dyDescent="0.25">
      <c r="A1829" s="44" t="s">
        <v>7260</v>
      </c>
      <c r="B1829" s="44" t="s">
        <v>7261</v>
      </c>
      <c r="C1829" s="45" t="s">
        <v>7262</v>
      </c>
      <c r="D1829" s="45" t="s">
        <v>409</v>
      </c>
      <c r="E1829" s="46">
        <v>45777</v>
      </c>
      <c r="F1829" s="93"/>
      <c r="G1829" s="93"/>
      <c r="H1829" s="93"/>
    </row>
    <row r="1830" spans="1:8" s="29" customFormat="1" ht="13.8" hidden="1" x14ac:dyDescent="0.25">
      <c r="A1830" s="44" t="s">
        <v>5215</v>
      </c>
      <c r="B1830" s="87" t="s">
        <v>4605</v>
      </c>
      <c r="C1830" s="95" t="s">
        <v>4871</v>
      </c>
      <c r="D1830" s="96" t="s">
        <v>409</v>
      </c>
      <c r="E1830" s="65">
        <v>45412</v>
      </c>
      <c r="F1830" s="96"/>
      <c r="G1830" s="96"/>
      <c r="H1830" s="96"/>
    </row>
    <row r="1831" spans="1:8" s="29" customFormat="1" ht="13.8" x14ac:dyDescent="0.25">
      <c r="A1831" s="140" t="s">
        <v>3865</v>
      </c>
      <c r="B1831" s="141" t="s">
        <v>1644</v>
      </c>
      <c r="C1831" s="93" t="s">
        <v>3863</v>
      </c>
      <c r="D1831" s="93" t="s">
        <v>3861</v>
      </c>
      <c r="E1831" s="107">
        <v>44686</v>
      </c>
      <c r="F1831" s="93"/>
      <c r="G1831" s="93"/>
      <c r="H1831" s="93"/>
    </row>
    <row r="1832" spans="1:8" s="29" customFormat="1" ht="13.8" hidden="1" x14ac:dyDescent="0.3">
      <c r="A1832" s="57" t="s">
        <v>1333</v>
      </c>
      <c r="B1832" s="57" t="s">
        <v>1339</v>
      </c>
      <c r="C1832" s="62">
        <v>21027</v>
      </c>
      <c r="D1832" s="93" t="s">
        <v>5007</v>
      </c>
      <c r="E1832" s="60">
        <v>45777</v>
      </c>
      <c r="F1832" s="93"/>
      <c r="G1832" s="93"/>
      <c r="H1832" s="93"/>
    </row>
    <row r="1833" spans="1:8" s="29" customFormat="1" ht="13.8" hidden="1" x14ac:dyDescent="0.3">
      <c r="A1833" s="57" t="s">
        <v>1333</v>
      </c>
      <c r="B1833" s="92" t="s">
        <v>3862</v>
      </c>
      <c r="C1833" s="93" t="s">
        <v>3860</v>
      </c>
      <c r="D1833" s="93" t="s">
        <v>3861</v>
      </c>
      <c r="E1833" s="94">
        <v>46203</v>
      </c>
      <c r="F1833" s="93"/>
      <c r="G1833" s="93"/>
      <c r="H1833" s="93"/>
    </row>
    <row r="1834" spans="1:8" s="29" customFormat="1" ht="13.8" hidden="1" x14ac:dyDescent="0.3">
      <c r="A1834" s="57" t="s">
        <v>2250</v>
      </c>
      <c r="B1834" s="57" t="s">
        <v>2254</v>
      </c>
      <c r="C1834" s="62">
        <v>21030</v>
      </c>
      <c r="D1834" s="93" t="s">
        <v>5007</v>
      </c>
      <c r="E1834" s="60">
        <v>45961</v>
      </c>
      <c r="F1834" s="93"/>
      <c r="G1834" s="93"/>
      <c r="H1834" s="93"/>
    </row>
    <row r="1835" spans="1:8" s="29" customFormat="1" ht="13.8" hidden="1" x14ac:dyDescent="0.3">
      <c r="A1835" s="57" t="s">
        <v>3847</v>
      </c>
      <c r="B1835" s="92" t="s">
        <v>3862</v>
      </c>
      <c r="C1835" s="93" t="s">
        <v>3860</v>
      </c>
      <c r="D1835" s="93" t="s">
        <v>3861</v>
      </c>
      <c r="E1835" s="94">
        <v>46203</v>
      </c>
      <c r="F1835" s="93"/>
      <c r="G1835" s="93"/>
      <c r="H1835" s="93"/>
    </row>
    <row r="1836" spans="1:8" s="29" customFormat="1" ht="13.8" hidden="1" x14ac:dyDescent="0.25">
      <c r="A1836" s="98" t="s">
        <v>2992</v>
      </c>
      <c r="B1836" s="92" t="s">
        <v>2755</v>
      </c>
      <c r="C1836" s="93" t="s">
        <v>2924</v>
      </c>
      <c r="D1836" s="93" t="s">
        <v>2923</v>
      </c>
      <c r="E1836" s="94">
        <v>45169</v>
      </c>
      <c r="F1836" s="93"/>
      <c r="G1836" s="93"/>
      <c r="H1836" s="93"/>
    </row>
    <row r="1837" spans="1:8" s="29" customFormat="1" ht="13.8" hidden="1" x14ac:dyDescent="0.25">
      <c r="A1837" s="44" t="s">
        <v>1590</v>
      </c>
      <c r="B1837" s="44" t="s">
        <v>1625</v>
      </c>
      <c r="C1837" s="45" t="s">
        <v>1829</v>
      </c>
      <c r="D1837" s="45" t="s">
        <v>1633</v>
      </c>
      <c r="E1837" s="46">
        <v>45793</v>
      </c>
      <c r="F1837" s="93"/>
      <c r="G1837" s="93"/>
      <c r="H1837" s="93"/>
    </row>
    <row r="1838" spans="1:8" s="29" customFormat="1" ht="13.8" hidden="1" x14ac:dyDescent="0.3">
      <c r="A1838" s="57" t="s">
        <v>4103</v>
      </c>
      <c r="B1838" s="58" t="s">
        <v>4104</v>
      </c>
      <c r="C1838" s="59">
        <v>20022</v>
      </c>
      <c r="D1838" s="93" t="s">
        <v>5007</v>
      </c>
      <c r="E1838" s="60">
        <v>45535</v>
      </c>
      <c r="F1838" s="93"/>
      <c r="G1838" s="93"/>
      <c r="H1838" s="93"/>
    </row>
    <row r="1839" spans="1:8" s="29" customFormat="1" ht="13.8" hidden="1" x14ac:dyDescent="0.25">
      <c r="A1839" s="54" t="s">
        <v>3520</v>
      </c>
      <c r="B1839" s="54" t="s">
        <v>3519</v>
      </c>
      <c r="C1839" s="167" t="s">
        <v>3517</v>
      </c>
      <c r="D1839" s="93" t="s">
        <v>1540</v>
      </c>
      <c r="E1839" s="66"/>
      <c r="F1839" s="93"/>
      <c r="G1839" s="93"/>
      <c r="H1839" s="93"/>
    </row>
    <row r="1840" spans="1:8" s="29" customFormat="1" ht="13.8" hidden="1" x14ac:dyDescent="0.25">
      <c r="A1840" s="44" t="s">
        <v>1179</v>
      </c>
      <c r="B1840" s="44" t="s">
        <v>1628</v>
      </c>
      <c r="C1840" s="45" t="s">
        <v>2294</v>
      </c>
      <c r="D1840" s="45" t="s">
        <v>1633</v>
      </c>
      <c r="E1840" s="45" t="s">
        <v>2689</v>
      </c>
      <c r="F1840" s="93"/>
      <c r="G1840" s="93"/>
      <c r="H1840" s="93"/>
    </row>
    <row r="1841" spans="1:8" s="29" customFormat="1" ht="13.8" hidden="1" x14ac:dyDescent="0.3">
      <c r="A1841" s="73" t="s">
        <v>6244</v>
      </c>
      <c r="B1841" s="89" t="s">
        <v>6205</v>
      </c>
      <c r="C1841" s="36" t="s">
        <v>6206</v>
      </c>
      <c r="D1841" s="36" t="s">
        <v>1250</v>
      </c>
      <c r="E1841" s="42">
        <v>45132</v>
      </c>
      <c r="F1841" s="32"/>
      <c r="G1841" s="32"/>
      <c r="H1841" s="32"/>
    </row>
    <row r="1842" spans="1:8" s="29" customFormat="1" ht="13.8" hidden="1" x14ac:dyDescent="0.3">
      <c r="A1842" s="99" t="s">
        <v>1457</v>
      </c>
      <c r="B1842" s="92" t="s">
        <v>2780</v>
      </c>
      <c r="C1842" s="93" t="s">
        <v>2781</v>
      </c>
      <c r="D1842" s="93" t="s">
        <v>1250</v>
      </c>
      <c r="E1842" s="94">
        <v>45504</v>
      </c>
      <c r="F1842" s="93"/>
      <c r="G1842" s="93"/>
      <c r="H1842" s="93" t="s">
        <v>1857</v>
      </c>
    </row>
    <row r="1843" spans="1:8" s="29" customFormat="1" ht="13.8" hidden="1" x14ac:dyDescent="0.25">
      <c r="A1843" s="170" t="s">
        <v>1457</v>
      </c>
      <c r="B1843" s="73" t="s">
        <v>6152</v>
      </c>
      <c r="C1843" s="36" t="s">
        <v>6153</v>
      </c>
      <c r="D1843" s="36" t="s">
        <v>1250</v>
      </c>
      <c r="E1843" s="42">
        <v>45504</v>
      </c>
      <c r="F1843" s="32"/>
      <c r="G1843" s="32"/>
      <c r="H1843" s="32"/>
    </row>
    <row r="1844" spans="1:8" s="29" customFormat="1" ht="13.8" hidden="1" x14ac:dyDescent="0.25">
      <c r="A1844" s="86" t="s">
        <v>7249</v>
      </c>
      <c r="B1844" s="86" t="s">
        <v>7250</v>
      </c>
      <c r="C1844" s="224">
        <v>36192</v>
      </c>
      <c r="D1844" s="93" t="s">
        <v>409</v>
      </c>
      <c r="E1844" s="79">
        <v>45657</v>
      </c>
      <c r="F1844" s="78"/>
      <c r="G1844" s="93"/>
      <c r="H1844" s="93"/>
    </row>
    <row r="1845" spans="1:8" s="29" customFormat="1" ht="13.8" hidden="1" x14ac:dyDescent="0.25">
      <c r="A1845" s="86" t="s">
        <v>5216</v>
      </c>
      <c r="B1845" s="87" t="s">
        <v>4872</v>
      </c>
      <c r="C1845" s="95" t="s">
        <v>4873</v>
      </c>
      <c r="D1845" s="96" t="s">
        <v>409</v>
      </c>
      <c r="E1845" s="65">
        <v>45260</v>
      </c>
      <c r="F1845" s="96"/>
      <c r="G1845" s="96"/>
      <c r="H1845" s="96"/>
    </row>
    <row r="1846" spans="1:8" s="29" customFormat="1" ht="13.8" hidden="1" x14ac:dyDescent="0.3">
      <c r="A1846" s="149" t="s">
        <v>2123</v>
      </c>
      <c r="B1846" s="149" t="s">
        <v>2096</v>
      </c>
      <c r="C1846" s="106" t="s">
        <v>2124</v>
      </c>
      <c r="D1846" s="93" t="s">
        <v>1443</v>
      </c>
      <c r="E1846" s="168">
        <v>45230</v>
      </c>
      <c r="F1846" s="93"/>
      <c r="G1846" s="93"/>
      <c r="H1846" s="93"/>
    </row>
    <row r="1847" spans="1:8" s="29" customFormat="1" ht="13.8" hidden="1" x14ac:dyDescent="0.25">
      <c r="A1847" s="76" t="s">
        <v>4565</v>
      </c>
      <c r="B1847" s="87" t="s">
        <v>4874</v>
      </c>
      <c r="C1847" s="95" t="s">
        <v>4875</v>
      </c>
      <c r="D1847" s="96" t="s">
        <v>409</v>
      </c>
      <c r="E1847" s="65">
        <v>45169</v>
      </c>
      <c r="F1847" s="96"/>
      <c r="G1847" s="96"/>
      <c r="H1847" s="96"/>
    </row>
    <row r="1848" spans="1:8" s="29" customFormat="1" ht="13.8" hidden="1" x14ac:dyDescent="0.3">
      <c r="A1848" s="99" t="s">
        <v>1244</v>
      </c>
      <c r="B1848" s="92" t="s">
        <v>1243</v>
      </c>
      <c r="C1848" s="93" t="s">
        <v>6701</v>
      </c>
      <c r="D1848" s="93" t="s">
        <v>1247</v>
      </c>
      <c r="E1848" s="112">
        <v>45957</v>
      </c>
      <c r="F1848" s="93"/>
      <c r="G1848" s="93"/>
      <c r="H1848" s="93" t="s">
        <v>1237</v>
      </c>
    </row>
    <row r="1849" spans="1:8" s="29" customFormat="1" ht="13.8" hidden="1" x14ac:dyDescent="0.25">
      <c r="A1849" s="98" t="s">
        <v>2993</v>
      </c>
      <c r="B1849" s="92" t="s">
        <v>2755</v>
      </c>
      <c r="C1849" s="93" t="s">
        <v>2924</v>
      </c>
      <c r="D1849" s="93" t="s">
        <v>2923</v>
      </c>
      <c r="E1849" s="94">
        <v>45169</v>
      </c>
      <c r="F1849" s="93"/>
      <c r="G1849" s="93"/>
      <c r="H1849" s="93"/>
    </row>
    <row r="1850" spans="1:8" s="29" customFormat="1" ht="13.8" hidden="1" x14ac:dyDescent="0.3">
      <c r="A1850" s="57" t="s">
        <v>3848</v>
      </c>
      <c r="B1850" s="92" t="s">
        <v>3862</v>
      </c>
      <c r="C1850" s="93" t="s">
        <v>3860</v>
      </c>
      <c r="D1850" s="93" t="s">
        <v>3861</v>
      </c>
      <c r="E1850" s="94">
        <v>46203</v>
      </c>
      <c r="F1850" s="93"/>
      <c r="G1850" s="93"/>
      <c r="H1850" s="93"/>
    </row>
    <row r="1851" spans="1:8" s="29" customFormat="1" ht="13.8" hidden="1" x14ac:dyDescent="0.25">
      <c r="A1851" s="44" t="s">
        <v>7286</v>
      </c>
      <c r="B1851" s="44" t="s">
        <v>7246</v>
      </c>
      <c r="C1851" s="45" t="s">
        <v>4876</v>
      </c>
      <c r="D1851" s="93" t="s">
        <v>409</v>
      </c>
      <c r="E1851" s="46">
        <v>46022</v>
      </c>
      <c r="F1851" s="45"/>
      <c r="G1851" s="45"/>
      <c r="H1851" s="93"/>
    </row>
    <row r="1852" spans="1:8" s="29" customFormat="1" ht="13.8" hidden="1" x14ac:dyDescent="0.25">
      <c r="A1852" s="76" t="s">
        <v>2407</v>
      </c>
      <c r="B1852" s="87" t="s">
        <v>4578</v>
      </c>
      <c r="C1852" s="95" t="s">
        <v>4876</v>
      </c>
      <c r="D1852" s="96" t="s">
        <v>409</v>
      </c>
      <c r="E1852" s="65">
        <v>46022</v>
      </c>
      <c r="F1852" s="96"/>
      <c r="G1852" s="96"/>
      <c r="H1852" s="96"/>
    </row>
    <row r="1853" spans="1:8" s="29" customFormat="1" ht="13.8" hidden="1" x14ac:dyDescent="0.25">
      <c r="A1853" s="44" t="s">
        <v>3874</v>
      </c>
      <c r="B1853" s="87" t="s">
        <v>4575</v>
      </c>
      <c r="C1853" s="95" t="s">
        <v>4877</v>
      </c>
      <c r="D1853" s="96" t="s">
        <v>409</v>
      </c>
      <c r="E1853" s="65">
        <v>45138</v>
      </c>
      <c r="F1853" s="96"/>
      <c r="G1853" s="96"/>
      <c r="H1853" s="96"/>
    </row>
    <row r="1854" spans="1:8" s="29" customFormat="1" ht="13.8" hidden="1" x14ac:dyDescent="0.25">
      <c r="A1854" s="44" t="s">
        <v>3037</v>
      </c>
      <c r="B1854" s="44" t="s">
        <v>161</v>
      </c>
      <c r="C1854" s="45" t="s">
        <v>2118</v>
      </c>
      <c r="D1854" s="45" t="s">
        <v>1443</v>
      </c>
      <c r="E1854" s="46">
        <v>45238</v>
      </c>
      <c r="F1854" s="93"/>
      <c r="G1854" s="93"/>
      <c r="H1854" s="93"/>
    </row>
    <row r="1855" spans="1:8" s="29" customFormat="1" ht="13.8" hidden="1" x14ac:dyDescent="0.25">
      <c r="A1855" s="80" t="s">
        <v>6678</v>
      </c>
      <c r="B1855" s="80" t="s">
        <v>6044</v>
      </c>
      <c r="C1855" s="81" t="s">
        <v>2352</v>
      </c>
      <c r="D1855" s="81" t="s">
        <v>1735</v>
      </c>
      <c r="E1855" s="82" t="s">
        <v>6679</v>
      </c>
      <c r="F1855" s="93"/>
      <c r="G1855" s="93"/>
      <c r="H1855" s="93"/>
    </row>
    <row r="1856" spans="1:8" s="29" customFormat="1" ht="13.8" hidden="1" x14ac:dyDescent="0.25">
      <c r="A1856" s="76" t="s">
        <v>2408</v>
      </c>
      <c r="B1856" s="76" t="s">
        <v>1346</v>
      </c>
      <c r="C1856" s="97" t="s">
        <v>2352</v>
      </c>
      <c r="D1856" s="97" t="s">
        <v>1735</v>
      </c>
      <c r="E1856" s="64">
        <v>45169</v>
      </c>
      <c r="F1856" s="93"/>
      <c r="G1856" s="93"/>
      <c r="H1856" s="93"/>
    </row>
    <row r="1857" spans="1:8" s="29" customFormat="1" ht="13.8" hidden="1" x14ac:dyDescent="0.25">
      <c r="A1857" s="92" t="s">
        <v>3910</v>
      </c>
      <c r="B1857" s="92" t="s">
        <v>1433</v>
      </c>
      <c r="C1857" s="93" t="s">
        <v>3912</v>
      </c>
      <c r="D1857" s="93" t="s">
        <v>1250</v>
      </c>
      <c r="E1857" s="94">
        <v>45155</v>
      </c>
      <c r="F1857" s="93"/>
      <c r="G1857" s="93" t="s">
        <v>1237</v>
      </c>
      <c r="H1857" s="44" t="s">
        <v>1384</v>
      </c>
    </row>
    <row r="1858" spans="1:8" s="29" customFormat="1" ht="13.8" hidden="1" x14ac:dyDescent="0.25">
      <c r="A1858" s="44" t="s">
        <v>3910</v>
      </c>
      <c r="B1858" s="89" t="s">
        <v>1461</v>
      </c>
      <c r="C1858" s="36" t="s">
        <v>6248</v>
      </c>
      <c r="D1858" s="36" t="s">
        <v>1250</v>
      </c>
      <c r="E1858" s="42">
        <v>46166</v>
      </c>
      <c r="F1858" s="32"/>
      <c r="G1858" s="32"/>
      <c r="H1858" s="32"/>
    </row>
    <row r="1859" spans="1:8" s="29" customFormat="1" ht="13.8" hidden="1" x14ac:dyDescent="0.3">
      <c r="A1859" s="58" t="s">
        <v>1334</v>
      </c>
      <c r="B1859" s="58" t="s">
        <v>4104</v>
      </c>
      <c r="C1859" s="59">
        <v>20022</v>
      </c>
      <c r="D1859" s="93" t="s">
        <v>5007</v>
      </c>
      <c r="E1859" s="60">
        <v>45535</v>
      </c>
      <c r="F1859" s="93"/>
      <c r="G1859" s="93"/>
      <c r="H1859" s="93"/>
    </row>
    <row r="1860" spans="1:8" s="29" customFormat="1" ht="13.8" hidden="1" x14ac:dyDescent="0.3">
      <c r="A1860" s="58" t="s">
        <v>2251</v>
      </c>
      <c r="B1860" s="58" t="s">
        <v>4104</v>
      </c>
      <c r="C1860" s="59">
        <v>20022</v>
      </c>
      <c r="D1860" s="93" t="s">
        <v>5007</v>
      </c>
      <c r="E1860" s="60">
        <v>45535</v>
      </c>
      <c r="F1860" s="93"/>
      <c r="G1860" s="93"/>
      <c r="H1860" s="93"/>
    </row>
    <row r="1861" spans="1:8" s="29" customFormat="1" ht="13.8" hidden="1" x14ac:dyDescent="0.25">
      <c r="A1861" s="169" t="s">
        <v>2251</v>
      </c>
      <c r="B1861" s="87" t="s">
        <v>190</v>
      </c>
      <c r="C1861" s="95" t="s">
        <v>401</v>
      </c>
      <c r="D1861" s="96" t="s">
        <v>409</v>
      </c>
      <c r="E1861" s="65">
        <v>45230</v>
      </c>
      <c r="F1861" s="96"/>
      <c r="G1861" s="96"/>
      <c r="H1861" s="96"/>
    </row>
    <row r="1862" spans="1:8" s="29" customFormat="1" ht="13.8" hidden="1" x14ac:dyDescent="0.25">
      <c r="A1862" s="98" t="s">
        <v>73</v>
      </c>
      <c r="B1862" s="92" t="s">
        <v>2755</v>
      </c>
      <c r="C1862" s="93" t="s">
        <v>2924</v>
      </c>
      <c r="D1862" s="93" t="s">
        <v>2923</v>
      </c>
      <c r="E1862" s="94">
        <v>45169</v>
      </c>
      <c r="F1862" s="93"/>
      <c r="G1862" s="93"/>
      <c r="H1862" s="93"/>
    </row>
    <row r="1863" spans="1:8" s="29" customFormat="1" ht="13.8" hidden="1" x14ac:dyDescent="0.25">
      <c r="A1863" s="76" t="s">
        <v>3255</v>
      </c>
      <c r="B1863" s="87" t="s">
        <v>4712</v>
      </c>
      <c r="C1863" s="95" t="s">
        <v>4878</v>
      </c>
      <c r="D1863" s="96" t="s">
        <v>409</v>
      </c>
      <c r="E1863" s="65">
        <v>45291</v>
      </c>
      <c r="F1863" s="96"/>
      <c r="G1863" s="96"/>
      <c r="H1863" s="96"/>
    </row>
    <row r="1864" spans="1:8" s="29" customFormat="1" ht="13.8" x14ac:dyDescent="0.3">
      <c r="A1864" s="103" t="s">
        <v>2603</v>
      </c>
      <c r="B1864" s="103" t="s">
        <v>1764</v>
      </c>
      <c r="C1864" s="104" t="s">
        <v>2604</v>
      </c>
      <c r="D1864" s="93" t="s">
        <v>1735</v>
      </c>
      <c r="E1864" s="116">
        <v>44834</v>
      </c>
      <c r="F1864" s="93"/>
      <c r="G1864" s="93"/>
      <c r="H1864" s="93"/>
    </row>
    <row r="1865" spans="1:8" s="29" customFormat="1" ht="13.8" hidden="1" x14ac:dyDescent="0.3">
      <c r="A1865" s="99" t="s">
        <v>1182</v>
      </c>
      <c r="B1865" s="92" t="s">
        <v>3195</v>
      </c>
      <c r="C1865" s="93" t="s">
        <v>3224</v>
      </c>
      <c r="D1865" s="93" t="s">
        <v>1647</v>
      </c>
      <c r="E1865" s="94">
        <v>45291</v>
      </c>
      <c r="F1865" s="93"/>
      <c r="G1865" s="93"/>
      <c r="H1865" s="93"/>
    </row>
    <row r="1866" spans="1:8" s="29" customFormat="1" ht="13.8" hidden="1" x14ac:dyDescent="0.25">
      <c r="A1866" s="76" t="s">
        <v>3744</v>
      </c>
      <c r="B1866" s="87" t="s">
        <v>4643</v>
      </c>
      <c r="C1866" s="95" t="s">
        <v>3001</v>
      </c>
      <c r="D1866" s="96" t="s">
        <v>409</v>
      </c>
      <c r="E1866" s="65">
        <v>45138</v>
      </c>
      <c r="F1866" s="96"/>
      <c r="G1866" s="96"/>
      <c r="H1866" s="96"/>
    </row>
    <row r="1867" spans="1:8" s="29" customFormat="1" ht="13.8" hidden="1" x14ac:dyDescent="0.25">
      <c r="A1867" s="71" t="s">
        <v>1183</v>
      </c>
      <c r="B1867" s="41" t="s">
        <v>6302</v>
      </c>
      <c r="C1867" s="88" t="s">
        <v>6303</v>
      </c>
      <c r="D1867" s="36" t="s">
        <v>1250</v>
      </c>
      <c r="E1867" s="43">
        <v>45610</v>
      </c>
      <c r="F1867" s="32"/>
      <c r="G1867" s="32"/>
      <c r="H1867" s="32"/>
    </row>
    <row r="1868" spans="1:8" s="29" customFormat="1" ht="13.8" hidden="1" x14ac:dyDescent="0.25">
      <c r="A1868" s="91" t="s">
        <v>942</v>
      </c>
      <c r="B1868" s="92" t="s">
        <v>1841</v>
      </c>
      <c r="C1868" s="93" t="s">
        <v>2752</v>
      </c>
      <c r="D1868" s="93" t="s">
        <v>2923</v>
      </c>
      <c r="E1868" s="94">
        <v>45169</v>
      </c>
      <c r="F1868" s="93"/>
      <c r="G1868" s="93"/>
      <c r="H1868" s="93"/>
    </row>
    <row r="1869" spans="1:8" s="29" customFormat="1" ht="13.8" hidden="1" x14ac:dyDescent="0.25">
      <c r="A1869" s="160" t="s">
        <v>3189</v>
      </c>
      <c r="B1869" s="87" t="s">
        <v>224</v>
      </c>
      <c r="C1869" s="95" t="s">
        <v>402</v>
      </c>
      <c r="D1869" s="96" t="s">
        <v>409</v>
      </c>
      <c r="E1869" s="65">
        <v>45382</v>
      </c>
      <c r="F1869" s="96"/>
      <c r="G1869" s="96"/>
      <c r="H1869" s="96"/>
    </row>
    <row r="1870" spans="1:8" s="29" customFormat="1" ht="13.8" hidden="1" x14ac:dyDescent="0.25">
      <c r="A1870" s="100" t="s">
        <v>3573</v>
      </c>
      <c r="B1870" s="92" t="s">
        <v>3574</v>
      </c>
      <c r="C1870" s="93" t="s">
        <v>3575</v>
      </c>
      <c r="D1870" s="93" t="s">
        <v>1250</v>
      </c>
      <c r="E1870" s="94">
        <v>45401</v>
      </c>
      <c r="F1870" s="93"/>
      <c r="G1870" s="93"/>
      <c r="H1870" s="93"/>
    </row>
    <row r="1871" spans="1:8" s="29" customFormat="1" ht="13.8" hidden="1" x14ac:dyDescent="0.25">
      <c r="A1871" s="41" t="s">
        <v>6285</v>
      </c>
      <c r="B1871" s="89" t="s">
        <v>6254</v>
      </c>
      <c r="C1871" s="36" t="s">
        <v>6255</v>
      </c>
      <c r="D1871" s="36" t="s">
        <v>1250</v>
      </c>
      <c r="E1871" s="42">
        <v>45372</v>
      </c>
      <c r="F1871" s="32"/>
      <c r="G1871" s="32"/>
      <c r="H1871" s="32"/>
    </row>
    <row r="1872" spans="1:8" s="29" customFormat="1" ht="13.8" hidden="1" x14ac:dyDescent="0.25">
      <c r="A1872" s="44" t="s">
        <v>2608</v>
      </c>
      <c r="B1872" s="44" t="s">
        <v>2741</v>
      </c>
      <c r="C1872" s="45" t="s">
        <v>2739</v>
      </c>
      <c r="D1872" s="93" t="s">
        <v>1735</v>
      </c>
      <c r="E1872" s="46">
        <v>45535</v>
      </c>
      <c r="F1872" s="93"/>
      <c r="G1872" s="93"/>
      <c r="H1872" s="93"/>
    </row>
    <row r="1873" spans="1:8" s="29" customFormat="1" ht="13.8" hidden="1" x14ac:dyDescent="0.25">
      <c r="A1873" s="71" t="s">
        <v>2608</v>
      </c>
      <c r="B1873" s="89" t="s">
        <v>6254</v>
      </c>
      <c r="C1873" s="36" t="s">
        <v>6325</v>
      </c>
      <c r="D1873" s="36" t="s">
        <v>1250</v>
      </c>
      <c r="E1873" s="42">
        <v>45169</v>
      </c>
      <c r="F1873" s="32"/>
      <c r="G1873" s="32"/>
      <c r="H1873" s="32"/>
    </row>
    <row r="1874" spans="1:8" s="29" customFormat="1" ht="13.8" hidden="1" x14ac:dyDescent="0.3">
      <c r="A1874" s="99" t="s">
        <v>3222</v>
      </c>
      <c r="B1874" s="92" t="s">
        <v>3195</v>
      </c>
      <c r="C1874" s="93" t="s">
        <v>3224</v>
      </c>
      <c r="D1874" s="93" t="s">
        <v>1647</v>
      </c>
      <c r="E1874" s="94">
        <v>45291</v>
      </c>
      <c r="F1874" s="93"/>
      <c r="G1874" s="93"/>
      <c r="H1874" s="93"/>
    </row>
    <row r="1875" spans="1:8" s="29" customFormat="1" ht="13.8" hidden="1" x14ac:dyDescent="0.25">
      <c r="A1875" s="99" t="s">
        <v>1798</v>
      </c>
      <c r="B1875" s="92" t="s">
        <v>6721</v>
      </c>
      <c r="C1875" s="93" t="s">
        <v>4893</v>
      </c>
      <c r="D1875" s="45" t="s">
        <v>6722</v>
      </c>
      <c r="E1875" s="112">
        <v>46173</v>
      </c>
      <c r="F1875" s="93"/>
      <c r="G1875" s="93"/>
      <c r="H1875" s="93"/>
    </row>
    <row r="1876" spans="1:8" s="29" customFormat="1" ht="13.8" hidden="1" x14ac:dyDescent="0.3">
      <c r="A1876" s="99" t="s">
        <v>2738</v>
      </c>
      <c r="B1876" s="92" t="s">
        <v>2749</v>
      </c>
      <c r="C1876" s="96" t="s">
        <v>6048</v>
      </c>
      <c r="D1876" s="96" t="s">
        <v>1779</v>
      </c>
      <c r="E1876" s="112">
        <v>45098</v>
      </c>
      <c r="F1876" s="93"/>
      <c r="G1876" s="93"/>
      <c r="H1876" s="93"/>
    </row>
    <row r="1877" spans="1:8" s="29" customFormat="1" ht="13.8" hidden="1" x14ac:dyDescent="0.25">
      <c r="A1877" s="101" t="s">
        <v>3365</v>
      </c>
      <c r="B1877" s="44" t="s">
        <v>3322</v>
      </c>
      <c r="C1877" s="45" t="s">
        <v>3323</v>
      </c>
      <c r="D1877" s="45" t="s">
        <v>1250</v>
      </c>
      <c r="E1877" s="46">
        <v>45382</v>
      </c>
      <c r="F1877" s="45"/>
      <c r="G1877" s="45" t="s">
        <v>1237</v>
      </c>
      <c r="H1877" s="45" t="s">
        <v>1237</v>
      </c>
    </row>
    <row r="1878" spans="1:8" s="29" customFormat="1" ht="13.8" hidden="1" x14ac:dyDescent="0.25">
      <c r="A1878" s="72" t="s">
        <v>4012</v>
      </c>
      <c r="B1878" s="73" t="s">
        <v>6162</v>
      </c>
      <c r="C1878" s="36" t="s">
        <v>6163</v>
      </c>
      <c r="D1878" s="36" t="s">
        <v>1250</v>
      </c>
      <c r="E1878" s="42">
        <v>45554</v>
      </c>
      <c r="F1878" s="32"/>
      <c r="G1878" s="32"/>
      <c r="H1878" s="32"/>
    </row>
    <row r="1879" spans="1:8" s="29" customFormat="1" ht="13.8" hidden="1" x14ac:dyDescent="0.3">
      <c r="A1879" s="57" t="s">
        <v>1335</v>
      </c>
      <c r="B1879" s="57" t="s">
        <v>1339</v>
      </c>
      <c r="C1879" s="62">
        <v>21027</v>
      </c>
      <c r="D1879" s="93" t="s">
        <v>5007</v>
      </c>
      <c r="E1879" s="60">
        <v>45777</v>
      </c>
      <c r="F1879" s="93"/>
      <c r="G1879" s="93"/>
      <c r="H1879" s="93"/>
    </row>
    <row r="1880" spans="1:8" s="29" customFormat="1" ht="13.8" hidden="1" x14ac:dyDescent="0.3">
      <c r="A1880" s="149" t="s">
        <v>2125</v>
      </c>
      <c r="B1880" s="149" t="s">
        <v>2126</v>
      </c>
      <c r="C1880" s="106" t="s">
        <v>2127</v>
      </c>
      <c r="D1880" s="93" t="s">
        <v>1443</v>
      </c>
      <c r="E1880" s="168">
        <v>45253</v>
      </c>
      <c r="F1880" s="93"/>
      <c r="G1880" s="93"/>
      <c r="H1880" s="93"/>
    </row>
    <row r="1881" spans="1:8" s="29" customFormat="1" ht="13.8" hidden="1" x14ac:dyDescent="0.3">
      <c r="A1881" s="57" t="s">
        <v>944</v>
      </c>
      <c r="B1881" s="57" t="s">
        <v>1348</v>
      </c>
      <c r="C1881" s="62">
        <v>2211</v>
      </c>
      <c r="D1881" s="93" t="s">
        <v>5007</v>
      </c>
      <c r="E1881" s="60">
        <v>45230</v>
      </c>
      <c r="F1881" s="93"/>
      <c r="G1881" s="93"/>
      <c r="H1881" s="93"/>
    </row>
    <row r="1882" spans="1:8" s="29" customFormat="1" ht="13.8" hidden="1" x14ac:dyDescent="0.3">
      <c r="A1882" s="57" t="s">
        <v>944</v>
      </c>
      <c r="B1882" s="92" t="s">
        <v>3862</v>
      </c>
      <c r="C1882" s="93" t="s">
        <v>3860</v>
      </c>
      <c r="D1882" s="93" t="s">
        <v>3861</v>
      </c>
      <c r="E1882" s="94">
        <v>46203</v>
      </c>
      <c r="F1882" s="93"/>
      <c r="G1882" s="93"/>
      <c r="H1882" s="93"/>
    </row>
    <row r="1883" spans="1:8" s="29" customFormat="1" ht="13.8" hidden="1" x14ac:dyDescent="0.25">
      <c r="A1883" s="98" t="s">
        <v>567</v>
      </c>
      <c r="B1883" s="92" t="s">
        <v>2755</v>
      </c>
      <c r="C1883" s="93" t="s">
        <v>2924</v>
      </c>
      <c r="D1883" s="93" t="s">
        <v>2923</v>
      </c>
      <c r="E1883" s="94">
        <v>45169</v>
      </c>
      <c r="F1883" s="93"/>
      <c r="G1883" s="93"/>
      <c r="H1883" s="93"/>
    </row>
    <row r="1884" spans="1:8" s="29" customFormat="1" ht="13.8" hidden="1" x14ac:dyDescent="0.25">
      <c r="A1884" s="41" t="s">
        <v>567</v>
      </c>
      <c r="B1884" s="89" t="s">
        <v>6254</v>
      </c>
      <c r="C1884" s="36" t="s">
        <v>6255</v>
      </c>
      <c r="D1884" s="36" t="s">
        <v>1250</v>
      </c>
      <c r="E1884" s="42">
        <v>45372</v>
      </c>
      <c r="F1884" s="32"/>
      <c r="G1884" s="32"/>
      <c r="H1884" s="32"/>
    </row>
    <row r="1885" spans="1:8" s="29" customFormat="1" ht="13.8" hidden="1" x14ac:dyDescent="0.25">
      <c r="A1885" s="71" t="s">
        <v>4061</v>
      </c>
      <c r="B1885" s="89" t="s">
        <v>6254</v>
      </c>
      <c r="C1885" s="36" t="s">
        <v>6325</v>
      </c>
      <c r="D1885" s="36" t="s">
        <v>1250</v>
      </c>
      <c r="E1885" s="42">
        <v>45169</v>
      </c>
      <c r="F1885" s="32"/>
      <c r="G1885" s="32"/>
      <c r="H1885" s="32"/>
    </row>
    <row r="1886" spans="1:8" s="29" customFormat="1" ht="13.8" hidden="1" x14ac:dyDescent="0.25">
      <c r="A1886" s="135" t="s">
        <v>5217</v>
      </c>
      <c r="B1886" s="87" t="s">
        <v>4602</v>
      </c>
      <c r="C1886" s="95" t="s">
        <v>4879</v>
      </c>
      <c r="D1886" s="96" t="s">
        <v>409</v>
      </c>
      <c r="E1886" s="65">
        <v>45657</v>
      </c>
      <c r="F1886" s="96"/>
      <c r="G1886" s="96"/>
      <c r="H1886" s="96"/>
    </row>
    <row r="1887" spans="1:8" s="29" customFormat="1" ht="13.8" hidden="1" x14ac:dyDescent="0.3">
      <c r="A1887" s="99" t="s">
        <v>6725</v>
      </c>
      <c r="B1887" s="92" t="s">
        <v>1445</v>
      </c>
      <c r="C1887" s="93" t="s">
        <v>6724</v>
      </c>
      <c r="D1887" s="93" t="s">
        <v>1250</v>
      </c>
      <c r="E1887" s="94">
        <v>46488</v>
      </c>
      <c r="F1887" s="93"/>
      <c r="G1887" s="93"/>
      <c r="H1887" s="93" t="s">
        <v>1237</v>
      </c>
    </row>
    <row r="1888" spans="1:8" s="29" customFormat="1" ht="13.8" hidden="1" x14ac:dyDescent="0.3">
      <c r="A1888" s="57" t="s">
        <v>4969</v>
      </c>
      <c r="B1888" s="58" t="s">
        <v>4104</v>
      </c>
      <c r="C1888" s="62" t="s">
        <v>4982</v>
      </c>
      <c r="D1888" s="93" t="s">
        <v>5007</v>
      </c>
      <c r="E1888" s="60">
        <v>45535</v>
      </c>
      <c r="F1888" s="93"/>
      <c r="G1888" s="93"/>
      <c r="H1888" s="93"/>
    </row>
    <row r="1889" spans="1:8" s="29" customFormat="1" ht="13.8" hidden="1" x14ac:dyDescent="0.3">
      <c r="A1889" s="108" t="s">
        <v>2157</v>
      </c>
      <c r="B1889" s="108" t="s">
        <v>2130</v>
      </c>
      <c r="C1889" s="106" t="s">
        <v>2131</v>
      </c>
      <c r="D1889" s="93" t="s">
        <v>1443</v>
      </c>
      <c r="E1889" s="109">
        <v>45077</v>
      </c>
      <c r="F1889" s="93"/>
      <c r="G1889" s="93"/>
      <c r="H1889" s="93"/>
    </row>
    <row r="1890" spans="1:8" s="29" customFormat="1" ht="13.8" hidden="1" x14ac:dyDescent="0.3">
      <c r="A1890" s="99" t="s">
        <v>1646</v>
      </c>
      <c r="B1890" s="92" t="s">
        <v>4080</v>
      </c>
      <c r="C1890" s="93" t="s">
        <v>4079</v>
      </c>
      <c r="D1890" s="93" t="s">
        <v>1540</v>
      </c>
      <c r="E1890" s="94">
        <v>45107</v>
      </c>
      <c r="F1890" s="93"/>
      <c r="G1890" s="93"/>
      <c r="H1890" s="93"/>
    </row>
    <row r="1891" spans="1:8" s="29" customFormat="1" ht="13.8" hidden="1" x14ac:dyDescent="0.25">
      <c r="A1891" s="114" t="s">
        <v>142</v>
      </c>
      <c r="B1891" s="117" t="s">
        <v>2128</v>
      </c>
      <c r="C1891" s="106" t="s">
        <v>2129</v>
      </c>
      <c r="D1891" s="93" t="s">
        <v>1443</v>
      </c>
      <c r="E1891" s="115">
        <v>45107</v>
      </c>
      <c r="F1891" s="93"/>
      <c r="G1891" s="93"/>
      <c r="H1891" s="93"/>
    </row>
    <row r="1892" spans="1:8" s="29" customFormat="1" ht="13.8" hidden="1" x14ac:dyDescent="0.25">
      <c r="A1892" s="71" t="s">
        <v>945</v>
      </c>
      <c r="B1892" s="71" t="s">
        <v>6296</v>
      </c>
      <c r="C1892" s="88" t="s">
        <v>6297</v>
      </c>
      <c r="D1892" s="36" t="s">
        <v>1250</v>
      </c>
      <c r="E1892" s="42">
        <v>46075</v>
      </c>
      <c r="F1892" s="32"/>
      <c r="G1892" s="32"/>
      <c r="H1892" s="32"/>
    </row>
    <row r="1893" spans="1:8" s="29" customFormat="1" ht="13.8" hidden="1" x14ac:dyDescent="0.25">
      <c r="A1893" s="102" t="s">
        <v>5218</v>
      </c>
      <c r="B1893" s="87" t="s">
        <v>4848</v>
      </c>
      <c r="C1893" s="95" t="s">
        <v>4880</v>
      </c>
      <c r="D1893" s="96" t="s">
        <v>409</v>
      </c>
      <c r="E1893" s="65">
        <v>45412</v>
      </c>
      <c r="F1893" s="96"/>
      <c r="G1893" s="96"/>
      <c r="H1893" s="96"/>
    </row>
    <row r="1894" spans="1:8" s="29" customFormat="1" ht="13.8" hidden="1" x14ac:dyDescent="0.25">
      <c r="A1894" s="71" t="s">
        <v>1726</v>
      </c>
      <c r="B1894" s="41" t="s">
        <v>6288</v>
      </c>
      <c r="C1894" s="88" t="s">
        <v>6289</v>
      </c>
      <c r="D1894" s="36" t="s">
        <v>1250</v>
      </c>
      <c r="E1894" s="43">
        <v>45610</v>
      </c>
      <c r="F1894" s="32"/>
      <c r="G1894" s="32"/>
      <c r="H1894" s="32"/>
    </row>
    <row r="1895" spans="1:8" s="29" customFormat="1" ht="13.8" hidden="1" x14ac:dyDescent="0.3">
      <c r="A1895" s="57" t="s">
        <v>4197</v>
      </c>
      <c r="B1895" s="57" t="s">
        <v>151</v>
      </c>
      <c r="C1895" s="62">
        <v>2203</v>
      </c>
      <c r="D1895" s="93" t="s">
        <v>5007</v>
      </c>
      <c r="E1895" s="60">
        <v>45230</v>
      </c>
      <c r="F1895" s="93"/>
      <c r="G1895" s="93"/>
      <c r="H1895" s="93"/>
    </row>
    <row r="1896" spans="1:8" s="29" customFormat="1" ht="13.8" hidden="1" x14ac:dyDescent="0.3">
      <c r="A1896" s="57" t="s">
        <v>4197</v>
      </c>
      <c r="B1896" s="57" t="s">
        <v>2254</v>
      </c>
      <c r="C1896" s="62">
        <v>21030</v>
      </c>
      <c r="D1896" s="93" t="s">
        <v>5007</v>
      </c>
      <c r="E1896" s="60">
        <v>45961</v>
      </c>
      <c r="F1896" s="93"/>
      <c r="G1896" s="93"/>
      <c r="H1896" s="93"/>
    </row>
    <row r="1897" spans="1:8" s="29" customFormat="1" ht="13.8" hidden="1" x14ac:dyDescent="0.3">
      <c r="A1897" s="57" t="s">
        <v>4197</v>
      </c>
      <c r="B1897" s="57" t="s">
        <v>1346</v>
      </c>
      <c r="C1897" s="62">
        <v>2202</v>
      </c>
      <c r="D1897" s="93" t="s">
        <v>5007</v>
      </c>
      <c r="E1897" s="60">
        <v>45230</v>
      </c>
      <c r="F1897" s="93"/>
      <c r="G1897" s="93"/>
      <c r="H1897" s="93"/>
    </row>
    <row r="1898" spans="1:8" s="29" customFormat="1" ht="13.8" hidden="1" x14ac:dyDescent="0.3">
      <c r="A1898" s="57" t="s">
        <v>4197</v>
      </c>
      <c r="B1898" s="57" t="s">
        <v>1348</v>
      </c>
      <c r="C1898" s="62">
        <v>2211</v>
      </c>
      <c r="D1898" s="93" t="s">
        <v>5007</v>
      </c>
      <c r="E1898" s="60">
        <v>45230</v>
      </c>
      <c r="F1898" s="93"/>
      <c r="G1898" s="93"/>
      <c r="H1898" s="93"/>
    </row>
    <row r="1899" spans="1:8" s="29" customFormat="1" ht="13.8" hidden="1" x14ac:dyDescent="0.3">
      <c r="A1899" s="57" t="s">
        <v>3849</v>
      </c>
      <c r="B1899" s="92" t="s">
        <v>3862</v>
      </c>
      <c r="C1899" s="93" t="s">
        <v>3860</v>
      </c>
      <c r="D1899" s="93" t="s">
        <v>3861</v>
      </c>
      <c r="E1899" s="94">
        <v>46203</v>
      </c>
      <c r="F1899" s="93"/>
      <c r="G1899" s="93"/>
      <c r="H1899" s="93"/>
    </row>
    <row r="1900" spans="1:8" s="29" customFormat="1" ht="13.8" hidden="1" x14ac:dyDescent="0.25">
      <c r="A1900" s="120" t="s">
        <v>2132</v>
      </c>
      <c r="B1900" s="117" t="s">
        <v>2022</v>
      </c>
      <c r="C1900" s="106" t="s">
        <v>3286</v>
      </c>
      <c r="D1900" s="93" t="s">
        <v>1443</v>
      </c>
      <c r="E1900" s="115">
        <v>46053</v>
      </c>
      <c r="F1900" s="93"/>
      <c r="G1900" s="93"/>
      <c r="H1900" s="93"/>
    </row>
    <row r="1901" spans="1:8" s="29" customFormat="1" ht="13.8" hidden="1" x14ac:dyDescent="0.25">
      <c r="A1901" s="76" t="s">
        <v>3150</v>
      </c>
      <c r="B1901" s="87" t="s">
        <v>4881</v>
      </c>
      <c r="C1901" s="95" t="s">
        <v>4882</v>
      </c>
      <c r="D1901" s="96" t="s">
        <v>409</v>
      </c>
      <c r="E1901" s="65">
        <v>45138</v>
      </c>
      <c r="F1901" s="96"/>
      <c r="G1901" s="96"/>
      <c r="H1901" s="96"/>
    </row>
    <row r="1902" spans="1:8" s="29" customFormat="1" ht="13.8" hidden="1" x14ac:dyDescent="0.3">
      <c r="A1902" s="57" t="s">
        <v>53</v>
      </c>
      <c r="B1902" s="57" t="s">
        <v>2254</v>
      </c>
      <c r="C1902" s="62">
        <v>21030</v>
      </c>
      <c r="D1902" s="93" t="s">
        <v>5007</v>
      </c>
      <c r="E1902" s="60">
        <v>45961</v>
      </c>
      <c r="F1902" s="93"/>
      <c r="G1902" s="93"/>
      <c r="H1902" s="93"/>
    </row>
    <row r="1903" spans="1:8" s="29" customFormat="1" ht="13.8" hidden="1" x14ac:dyDescent="0.3">
      <c r="A1903" s="57" t="s">
        <v>53</v>
      </c>
      <c r="B1903" s="57" t="s">
        <v>4975</v>
      </c>
      <c r="C1903" s="62">
        <v>2209</v>
      </c>
      <c r="D1903" s="93" t="s">
        <v>5007</v>
      </c>
      <c r="E1903" s="60">
        <v>45276</v>
      </c>
      <c r="F1903" s="93"/>
      <c r="G1903" s="93"/>
      <c r="H1903" s="93"/>
    </row>
    <row r="1904" spans="1:8" s="29" customFormat="1" ht="13.8" hidden="1" x14ac:dyDescent="0.25">
      <c r="A1904" s="44" t="s">
        <v>432</v>
      </c>
      <c r="B1904" s="87" t="s">
        <v>4883</v>
      </c>
      <c r="C1904" s="95" t="s">
        <v>4884</v>
      </c>
      <c r="D1904" s="96" t="s">
        <v>409</v>
      </c>
      <c r="E1904" s="65">
        <v>45138</v>
      </c>
      <c r="F1904" s="96"/>
      <c r="G1904" s="96"/>
      <c r="H1904" s="96"/>
    </row>
    <row r="1905" spans="1:8" s="29" customFormat="1" ht="13.8" hidden="1" x14ac:dyDescent="0.25">
      <c r="A1905" s="41" t="s">
        <v>3151</v>
      </c>
      <c r="B1905" s="89" t="s">
        <v>6254</v>
      </c>
      <c r="C1905" s="36" t="s">
        <v>6255</v>
      </c>
      <c r="D1905" s="36" t="s">
        <v>1250</v>
      </c>
      <c r="E1905" s="42">
        <v>45372</v>
      </c>
      <c r="F1905" s="32"/>
      <c r="G1905" s="32"/>
      <c r="H1905" s="32"/>
    </row>
    <row r="1906" spans="1:8" s="29" customFormat="1" ht="13.8" hidden="1" x14ac:dyDescent="0.25">
      <c r="A1906" s="71" t="s">
        <v>3151</v>
      </c>
      <c r="B1906" s="89" t="s">
        <v>6254</v>
      </c>
      <c r="C1906" s="36" t="s">
        <v>6325</v>
      </c>
      <c r="D1906" s="36" t="s">
        <v>1250</v>
      </c>
      <c r="E1906" s="42">
        <v>45169</v>
      </c>
      <c r="F1906" s="32"/>
      <c r="G1906" s="32"/>
      <c r="H1906" s="32"/>
    </row>
    <row r="1907" spans="1:8" s="29" customFormat="1" ht="13.8" hidden="1" x14ac:dyDescent="0.25">
      <c r="A1907" s="91" t="s">
        <v>2922</v>
      </c>
      <c r="B1907" s="92" t="s">
        <v>1841</v>
      </c>
      <c r="C1907" s="93" t="s">
        <v>2752</v>
      </c>
      <c r="D1907" s="93" t="s">
        <v>2923</v>
      </c>
      <c r="E1907" s="94">
        <v>45169</v>
      </c>
      <c r="F1907" s="93"/>
      <c r="G1907" s="93"/>
      <c r="H1907" s="93"/>
    </row>
    <row r="1908" spans="1:8" s="29" customFormat="1" ht="13.8" hidden="1" x14ac:dyDescent="0.25">
      <c r="A1908" s="44" t="s">
        <v>947</v>
      </c>
      <c r="B1908" s="44" t="s">
        <v>210</v>
      </c>
      <c r="C1908" s="45" t="s">
        <v>2258</v>
      </c>
      <c r="D1908" s="93" t="s">
        <v>5007</v>
      </c>
      <c r="E1908" s="70" t="s">
        <v>1379</v>
      </c>
      <c r="F1908" s="93"/>
      <c r="G1908" s="93"/>
      <c r="H1908" s="93"/>
    </row>
    <row r="1909" spans="1:8" s="29" customFormat="1" ht="13.8" hidden="1" x14ac:dyDescent="0.25">
      <c r="A1909" s="41" t="s">
        <v>5219</v>
      </c>
      <c r="B1909" s="89" t="s">
        <v>6254</v>
      </c>
      <c r="C1909" s="36" t="s">
        <v>6255</v>
      </c>
      <c r="D1909" s="36" t="s">
        <v>1250</v>
      </c>
      <c r="E1909" s="42">
        <v>45372</v>
      </c>
      <c r="F1909" s="32"/>
      <c r="G1909" s="32"/>
      <c r="H1909" s="32"/>
    </row>
    <row r="1910" spans="1:8" s="29" customFormat="1" ht="13.8" hidden="1" x14ac:dyDescent="0.25">
      <c r="A1910" s="102" t="s">
        <v>5219</v>
      </c>
      <c r="B1910" s="87" t="s">
        <v>187</v>
      </c>
      <c r="C1910" s="95" t="s">
        <v>403</v>
      </c>
      <c r="D1910" s="96" t="s">
        <v>409</v>
      </c>
      <c r="E1910" s="65">
        <v>45169</v>
      </c>
      <c r="F1910" s="96"/>
      <c r="G1910" s="96"/>
      <c r="H1910" s="96"/>
    </row>
    <row r="1911" spans="1:8" s="29" customFormat="1" ht="13.8" hidden="1" x14ac:dyDescent="0.25">
      <c r="A1911" s="1" t="s">
        <v>36</v>
      </c>
      <c r="B1911" s="89" t="s">
        <v>6254</v>
      </c>
      <c r="C1911" s="36" t="s">
        <v>6325</v>
      </c>
      <c r="D1911" s="36" t="s">
        <v>1250</v>
      </c>
      <c r="E1911" s="42">
        <v>45169</v>
      </c>
      <c r="F1911" s="32"/>
      <c r="G1911" s="32"/>
      <c r="H1911" s="32"/>
    </row>
    <row r="1912" spans="1:8" s="29" customFormat="1" ht="13.8" hidden="1" x14ac:dyDescent="0.25">
      <c r="A1912" s="76" t="s">
        <v>4369</v>
      </c>
      <c r="B1912" s="87" t="s">
        <v>4643</v>
      </c>
      <c r="C1912" s="95" t="s">
        <v>4885</v>
      </c>
      <c r="D1912" s="96" t="s">
        <v>409</v>
      </c>
      <c r="E1912" s="65">
        <v>45138</v>
      </c>
      <c r="F1912" s="96"/>
      <c r="G1912" s="96"/>
      <c r="H1912" s="96"/>
    </row>
    <row r="1913" spans="1:8" s="29" customFormat="1" ht="13.8" hidden="1" x14ac:dyDescent="0.3">
      <c r="A1913" s="57" t="s">
        <v>3850</v>
      </c>
      <c r="B1913" s="92" t="s">
        <v>3862</v>
      </c>
      <c r="C1913" s="93" t="s">
        <v>3860</v>
      </c>
      <c r="D1913" s="93" t="s">
        <v>3861</v>
      </c>
      <c r="E1913" s="94">
        <v>46203</v>
      </c>
      <c r="F1913" s="93"/>
      <c r="G1913" s="93"/>
      <c r="H1913" s="93"/>
    </row>
    <row r="1914" spans="1:8" s="29" customFormat="1" ht="13.8" hidden="1" x14ac:dyDescent="0.25">
      <c r="A1914" s="76" t="s">
        <v>2552</v>
      </c>
      <c r="B1914" s="87" t="s">
        <v>152</v>
      </c>
      <c r="C1914" s="95" t="s">
        <v>404</v>
      </c>
      <c r="D1914" s="96" t="s">
        <v>409</v>
      </c>
      <c r="E1914" s="65">
        <v>45230</v>
      </c>
      <c r="F1914" s="96"/>
      <c r="G1914" s="96"/>
      <c r="H1914" s="96"/>
    </row>
    <row r="1915" spans="1:8" s="29" customFormat="1" ht="13.8" hidden="1" x14ac:dyDescent="0.25">
      <c r="A1915" s="92" t="s">
        <v>1432</v>
      </c>
      <c r="B1915" s="92" t="s">
        <v>1433</v>
      </c>
      <c r="C1915" s="93" t="s">
        <v>3912</v>
      </c>
      <c r="D1915" s="93" t="s">
        <v>1250</v>
      </c>
      <c r="E1915" s="94">
        <v>45155</v>
      </c>
      <c r="F1915" s="93"/>
      <c r="G1915" s="93" t="s">
        <v>1237</v>
      </c>
      <c r="H1915" s="44" t="s">
        <v>1384</v>
      </c>
    </row>
    <row r="1916" spans="1:8" s="29" customFormat="1" ht="13.8" hidden="1" x14ac:dyDescent="0.3">
      <c r="A1916" s="89" t="s">
        <v>1432</v>
      </c>
      <c r="B1916" s="73" t="s">
        <v>6162</v>
      </c>
      <c r="C1916" s="36" t="s">
        <v>6163</v>
      </c>
      <c r="D1916" s="36" t="s">
        <v>1250</v>
      </c>
      <c r="E1916" s="42">
        <v>45554</v>
      </c>
      <c r="F1916" s="32"/>
      <c r="G1916" s="32"/>
      <c r="H1916" s="32"/>
    </row>
    <row r="1917" spans="1:8" s="29" customFormat="1" ht="13.8" x14ac:dyDescent="0.25">
      <c r="A1917" s="44" t="s">
        <v>1855</v>
      </c>
      <c r="B1917" s="92" t="s">
        <v>1856</v>
      </c>
      <c r="C1917" s="93" t="s">
        <v>1795</v>
      </c>
      <c r="D1917" s="93" t="s">
        <v>2227</v>
      </c>
      <c r="E1917" s="107">
        <v>44804</v>
      </c>
      <c r="F1917" s="93"/>
      <c r="G1917" s="93" t="s">
        <v>1237</v>
      </c>
      <c r="H1917" s="93" t="s">
        <v>1857</v>
      </c>
    </row>
    <row r="1918" spans="1:8" s="29" customFormat="1" ht="13.8" hidden="1" x14ac:dyDescent="0.25">
      <c r="A1918" s="71" t="s">
        <v>952</v>
      </c>
      <c r="B1918" s="89" t="s">
        <v>6179</v>
      </c>
      <c r="C1918" s="36" t="s">
        <v>6180</v>
      </c>
      <c r="D1918" s="36" t="s">
        <v>1250</v>
      </c>
      <c r="E1918" s="42">
        <v>45245</v>
      </c>
      <c r="F1918" s="32"/>
      <c r="G1918" s="32"/>
      <c r="H1918" s="32"/>
    </row>
    <row r="1919" spans="1:8" s="29" customFormat="1" ht="13.8" hidden="1" x14ac:dyDescent="0.25">
      <c r="A1919" s="76" t="s">
        <v>3747</v>
      </c>
      <c r="B1919" s="87" t="s">
        <v>190</v>
      </c>
      <c r="C1919" s="95" t="s">
        <v>405</v>
      </c>
      <c r="D1919" s="96" t="s">
        <v>409</v>
      </c>
      <c r="E1919" s="65">
        <v>45230</v>
      </c>
      <c r="F1919" s="96"/>
      <c r="G1919" s="96"/>
      <c r="H1919" s="96"/>
    </row>
    <row r="1920" spans="1:8" s="29" customFormat="1" ht="13.8" hidden="1" x14ac:dyDescent="0.25">
      <c r="A1920" s="72" t="s">
        <v>1428</v>
      </c>
      <c r="B1920" s="89" t="s">
        <v>6186</v>
      </c>
      <c r="C1920" s="36" t="s">
        <v>6187</v>
      </c>
      <c r="D1920" s="36" t="s">
        <v>1250</v>
      </c>
      <c r="E1920" s="42">
        <v>45245</v>
      </c>
      <c r="F1920" s="32"/>
      <c r="G1920" s="32"/>
      <c r="H1920" s="32"/>
    </row>
    <row r="1921" spans="1:8" s="29" customFormat="1" ht="13.8" hidden="1" x14ac:dyDescent="0.25">
      <c r="A1921" s="102" t="s">
        <v>3503</v>
      </c>
      <c r="B1921" s="92" t="s">
        <v>3506</v>
      </c>
      <c r="C1921" s="93" t="s">
        <v>3505</v>
      </c>
      <c r="D1921" s="93" t="s">
        <v>1250</v>
      </c>
      <c r="E1921" s="94">
        <v>45429</v>
      </c>
      <c r="F1921" s="93"/>
      <c r="G1921" s="93" t="s">
        <v>1237</v>
      </c>
      <c r="H1921" s="93" t="s">
        <v>1237</v>
      </c>
    </row>
    <row r="1922" spans="1:8" s="29" customFormat="1" ht="13.8" hidden="1" x14ac:dyDescent="0.3">
      <c r="A1922" s="57" t="s">
        <v>3851</v>
      </c>
      <c r="B1922" s="92" t="s">
        <v>3862</v>
      </c>
      <c r="C1922" s="93" t="s">
        <v>3860</v>
      </c>
      <c r="D1922" s="93" t="s">
        <v>3861</v>
      </c>
      <c r="E1922" s="94">
        <v>46203</v>
      </c>
      <c r="F1922" s="93"/>
      <c r="G1922" s="93"/>
      <c r="H1922" s="93"/>
    </row>
    <row r="1923" spans="1:8" s="29" customFormat="1" ht="13.8" hidden="1" x14ac:dyDescent="0.3">
      <c r="A1923" s="57" t="s">
        <v>3852</v>
      </c>
      <c r="B1923" s="92" t="s">
        <v>3862</v>
      </c>
      <c r="C1923" s="93" t="s">
        <v>3860</v>
      </c>
      <c r="D1923" s="93" t="s">
        <v>3861</v>
      </c>
      <c r="E1923" s="94">
        <v>46203</v>
      </c>
      <c r="F1923" s="93"/>
      <c r="G1923" s="93"/>
      <c r="H1923" s="93"/>
    </row>
    <row r="1924" spans="1:8" s="29" customFormat="1" ht="13.8" hidden="1" x14ac:dyDescent="0.25">
      <c r="A1924" s="98" t="s">
        <v>953</v>
      </c>
      <c r="B1924" s="92" t="s">
        <v>2755</v>
      </c>
      <c r="C1924" s="93" t="s">
        <v>2924</v>
      </c>
      <c r="D1924" s="93" t="s">
        <v>2923</v>
      </c>
      <c r="E1924" s="94">
        <v>45169</v>
      </c>
      <c r="F1924" s="93"/>
      <c r="G1924" s="93"/>
      <c r="H1924" s="93"/>
    </row>
    <row r="1925" spans="1:8" s="29" customFormat="1" ht="13.8" hidden="1" x14ac:dyDescent="0.3">
      <c r="A1925" s="99" t="s">
        <v>1902</v>
      </c>
      <c r="B1925" s="92" t="s">
        <v>1811</v>
      </c>
      <c r="C1925" s="93" t="s">
        <v>1812</v>
      </c>
      <c r="D1925" s="93" t="s">
        <v>1808</v>
      </c>
      <c r="E1925" s="94">
        <v>45349</v>
      </c>
      <c r="F1925" s="93"/>
      <c r="G1925" s="93"/>
      <c r="H1925" s="93" t="s">
        <v>1237</v>
      </c>
    </row>
    <row r="1926" spans="1:8" s="29" customFormat="1" ht="13.8" hidden="1" x14ac:dyDescent="0.25">
      <c r="A1926" s="76" t="s">
        <v>2556</v>
      </c>
      <c r="B1926" s="131" t="s">
        <v>1811</v>
      </c>
      <c r="C1926" s="96" t="s">
        <v>1812</v>
      </c>
      <c r="D1926" s="96" t="s">
        <v>1808</v>
      </c>
      <c r="E1926" s="112">
        <v>45349</v>
      </c>
      <c r="F1926" s="93"/>
      <c r="G1926" s="93"/>
      <c r="H1926" s="93"/>
    </row>
    <row r="1927" spans="1:8" s="29" customFormat="1" ht="13.8" hidden="1" x14ac:dyDescent="0.25">
      <c r="A1927" s="41" t="s">
        <v>5127</v>
      </c>
      <c r="B1927" s="89" t="s">
        <v>6254</v>
      </c>
      <c r="C1927" s="36" t="s">
        <v>6255</v>
      </c>
      <c r="D1927" s="36" t="s">
        <v>1250</v>
      </c>
      <c r="E1927" s="42">
        <v>45372</v>
      </c>
      <c r="F1927" s="32"/>
      <c r="G1927" s="32"/>
      <c r="H1927" s="32"/>
    </row>
    <row r="1928" spans="1:8" s="29" customFormat="1" ht="13.8" hidden="1" x14ac:dyDescent="0.25">
      <c r="A1928" s="71" t="s">
        <v>4570</v>
      </c>
      <c r="B1928" s="89" t="s">
        <v>6254</v>
      </c>
      <c r="C1928" s="36" t="s">
        <v>6325</v>
      </c>
      <c r="D1928" s="36" t="s">
        <v>1250</v>
      </c>
      <c r="E1928" s="42">
        <v>45169</v>
      </c>
      <c r="F1928" s="32"/>
      <c r="G1928" s="32"/>
      <c r="H1928" s="32"/>
    </row>
    <row r="1929" spans="1:8" s="29" customFormat="1" ht="13.8" hidden="1" x14ac:dyDescent="0.25">
      <c r="A1929" s="44" t="s">
        <v>4053</v>
      </c>
      <c r="B1929" s="44" t="s">
        <v>4054</v>
      </c>
      <c r="C1929" s="45" t="s">
        <v>4055</v>
      </c>
      <c r="D1929" s="45" t="s">
        <v>1250</v>
      </c>
      <c r="E1929" s="46">
        <v>45907</v>
      </c>
      <c r="F1929" s="45"/>
      <c r="G1929" s="45"/>
      <c r="H1929" s="93"/>
    </row>
    <row r="1930" spans="1:8" s="29" customFormat="1" ht="13.8" hidden="1" x14ac:dyDescent="0.25">
      <c r="A1930" s="76" t="s">
        <v>330</v>
      </c>
      <c r="B1930" s="87" t="s">
        <v>270</v>
      </c>
      <c r="C1930" s="95" t="s">
        <v>4156</v>
      </c>
      <c r="D1930" s="96" t="s">
        <v>409</v>
      </c>
      <c r="E1930" s="65">
        <v>45169</v>
      </c>
      <c r="F1930" s="96"/>
      <c r="G1930" s="96"/>
      <c r="H1930" s="96"/>
    </row>
    <row r="1931" spans="1:8" s="29" customFormat="1" ht="13.8" hidden="1" x14ac:dyDescent="0.25">
      <c r="A1931" s="127" t="s">
        <v>1336</v>
      </c>
      <c r="B1931" s="44" t="s">
        <v>3322</v>
      </c>
      <c r="C1931" s="45" t="s">
        <v>3323</v>
      </c>
      <c r="D1931" s="45" t="s">
        <v>1250</v>
      </c>
      <c r="E1931" s="46">
        <v>45382</v>
      </c>
      <c r="F1931" s="45"/>
      <c r="G1931" s="45" t="s">
        <v>1237</v>
      </c>
      <c r="H1931" s="45" t="s">
        <v>1237</v>
      </c>
    </row>
    <row r="1932" spans="1:8" s="29" customFormat="1" ht="13.8" hidden="1" x14ac:dyDescent="0.3">
      <c r="A1932" s="57" t="s">
        <v>2252</v>
      </c>
      <c r="B1932" s="92" t="s">
        <v>3862</v>
      </c>
      <c r="C1932" s="93" t="s">
        <v>3860</v>
      </c>
      <c r="D1932" s="93" t="s">
        <v>3861</v>
      </c>
      <c r="E1932" s="94">
        <v>46203</v>
      </c>
      <c r="F1932" s="93"/>
      <c r="G1932" s="93"/>
      <c r="H1932" s="93"/>
    </row>
    <row r="1933" spans="1:8" s="29" customFormat="1" ht="13.8" hidden="1" x14ac:dyDescent="0.3">
      <c r="A1933" s="57" t="s">
        <v>3853</v>
      </c>
      <c r="B1933" s="92" t="s">
        <v>3862</v>
      </c>
      <c r="C1933" s="93" t="s">
        <v>3860</v>
      </c>
      <c r="D1933" s="93" t="s">
        <v>3861</v>
      </c>
      <c r="E1933" s="94">
        <v>46203</v>
      </c>
      <c r="F1933" s="93"/>
      <c r="G1933" s="93"/>
      <c r="H1933" s="93"/>
    </row>
    <row r="1934" spans="1:8" s="29" customFormat="1" ht="13.8" hidden="1" x14ac:dyDescent="0.25">
      <c r="A1934" s="44" t="s">
        <v>7303</v>
      </c>
      <c r="B1934" s="44" t="s">
        <v>176</v>
      </c>
      <c r="C1934" s="45" t="s">
        <v>7304</v>
      </c>
      <c r="D1934" s="93" t="s">
        <v>409</v>
      </c>
      <c r="E1934" s="46">
        <v>45657</v>
      </c>
      <c r="F1934" s="45"/>
      <c r="G1934" s="45"/>
      <c r="H1934" s="93"/>
    </row>
    <row r="1935" spans="1:8" s="29" customFormat="1" ht="13.8" hidden="1" x14ac:dyDescent="0.25">
      <c r="A1935" s="87" t="s">
        <v>4886</v>
      </c>
      <c r="B1935" s="87" t="s">
        <v>176</v>
      </c>
      <c r="C1935" s="95" t="s">
        <v>2834</v>
      </c>
      <c r="D1935" s="96" t="s">
        <v>409</v>
      </c>
      <c r="E1935" s="65">
        <v>45535</v>
      </c>
      <c r="F1935" s="96"/>
      <c r="G1935" s="96"/>
      <c r="H1935" s="96"/>
    </row>
    <row r="1936" spans="1:8" s="29" customFormat="1" ht="13.8" hidden="1" x14ac:dyDescent="0.25">
      <c r="A1936" s="76" t="s">
        <v>3750</v>
      </c>
      <c r="B1936" s="87" t="s">
        <v>4322</v>
      </c>
      <c r="C1936" s="95" t="s">
        <v>2834</v>
      </c>
      <c r="D1936" s="96" t="s">
        <v>409</v>
      </c>
      <c r="E1936" s="65">
        <v>45169</v>
      </c>
      <c r="F1936" s="96"/>
      <c r="G1936" s="96"/>
      <c r="H1936" s="96"/>
    </row>
    <row r="1937" spans="1:8" s="29" customFormat="1" ht="13.8" hidden="1" x14ac:dyDescent="0.25">
      <c r="A1937" s="92" t="s">
        <v>3911</v>
      </c>
      <c r="B1937" s="92" t="s">
        <v>1433</v>
      </c>
      <c r="C1937" s="93" t="s">
        <v>3912</v>
      </c>
      <c r="D1937" s="93" t="s">
        <v>1250</v>
      </c>
      <c r="E1937" s="94">
        <v>45155</v>
      </c>
      <c r="F1937" s="93"/>
      <c r="G1937" s="93" t="s">
        <v>1237</v>
      </c>
      <c r="H1937" s="44" t="s">
        <v>1384</v>
      </c>
    </row>
    <row r="1938" spans="1:8" s="29" customFormat="1" ht="13.8" hidden="1" x14ac:dyDescent="0.25">
      <c r="A1938" s="89" t="s">
        <v>3911</v>
      </c>
      <c r="B1938" s="71" t="s">
        <v>6296</v>
      </c>
      <c r="C1938" s="88" t="s">
        <v>6297</v>
      </c>
      <c r="D1938" s="36" t="s">
        <v>1250</v>
      </c>
      <c r="E1938" s="42">
        <v>46075</v>
      </c>
      <c r="F1938" s="32"/>
      <c r="G1938" s="32"/>
      <c r="H1938" s="32"/>
    </row>
    <row r="1939" spans="1:8" s="29" customFormat="1" ht="13.8" hidden="1" x14ac:dyDescent="0.25">
      <c r="A1939" s="76" t="s">
        <v>4571</v>
      </c>
      <c r="B1939" s="87" t="s">
        <v>4686</v>
      </c>
      <c r="C1939" s="95" t="s">
        <v>4887</v>
      </c>
      <c r="D1939" s="96" t="s">
        <v>409</v>
      </c>
      <c r="E1939" s="65">
        <v>45657</v>
      </c>
      <c r="F1939" s="96"/>
      <c r="G1939" s="96"/>
      <c r="H1939" s="96"/>
    </row>
    <row r="1940" spans="1:8" s="29" customFormat="1" ht="13.8" hidden="1" x14ac:dyDescent="0.3">
      <c r="A1940" s="111" t="s">
        <v>1895</v>
      </c>
      <c r="B1940" s="111" t="s">
        <v>1894</v>
      </c>
      <c r="C1940" s="142" t="s">
        <v>1893</v>
      </c>
      <c r="D1940" s="93" t="s">
        <v>1814</v>
      </c>
      <c r="E1940" s="143">
        <v>45473</v>
      </c>
      <c r="F1940" s="142"/>
      <c r="G1940" s="142"/>
      <c r="H1940" s="93" t="s">
        <v>1384</v>
      </c>
    </row>
    <row r="1941" spans="1:8" s="29" customFormat="1" ht="13.8" hidden="1" x14ac:dyDescent="0.25">
      <c r="A1941" s="71" t="s">
        <v>955</v>
      </c>
      <c r="B1941" s="41" t="s">
        <v>6302</v>
      </c>
      <c r="C1941" s="88" t="s">
        <v>6303</v>
      </c>
      <c r="D1941" s="36" t="s">
        <v>1250</v>
      </c>
      <c r="E1941" s="43">
        <v>45610</v>
      </c>
      <c r="F1941" s="32"/>
      <c r="G1941" s="32"/>
      <c r="H1941" s="32"/>
    </row>
    <row r="1942" spans="1:8" s="29" customFormat="1" ht="13.8" hidden="1" x14ac:dyDescent="0.25">
      <c r="A1942" s="101" t="s">
        <v>3366</v>
      </c>
      <c r="B1942" s="44" t="s">
        <v>3322</v>
      </c>
      <c r="C1942" s="45" t="s">
        <v>3323</v>
      </c>
      <c r="D1942" s="45" t="s">
        <v>1250</v>
      </c>
      <c r="E1942" s="46">
        <v>45382</v>
      </c>
      <c r="F1942" s="45"/>
      <c r="G1942" s="45" t="s">
        <v>1237</v>
      </c>
      <c r="H1942" s="45" t="s">
        <v>1237</v>
      </c>
    </row>
    <row r="1943" spans="1:8" s="29" customFormat="1" ht="13.8" hidden="1" x14ac:dyDescent="0.3">
      <c r="A1943" s="57" t="s">
        <v>6</v>
      </c>
      <c r="B1943" s="57" t="s">
        <v>1339</v>
      </c>
      <c r="C1943" s="62">
        <v>21027</v>
      </c>
      <c r="D1943" s="93" t="s">
        <v>5007</v>
      </c>
      <c r="E1943" s="60">
        <v>45777</v>
      </c>
      <c r="F1943" s="93"/>
      <c r="G1943" s="93"/>
      <c r="H1943" s="93"/>
    </row>
    <row r="1944" spans="1:8" s="29" customFormat="1" ht="13.8" hidden="1" x14ac:dyDescent="0.25">
      <c r="A1944" s="99" t="s">
        <v>2872</v>
      </c>
      <c r="B1944" s="111" t="s">
        <v>1216</v>
      </c>
      <c r="C1944" s="45" t="s">
        <v>2854</v>
      </c>
      <c r="D1944" s="93" t="s">
        <v>2279</v>
      </c>
      <c r="E1944" s="46">
        <v>45227</v>
      </c>
      <c r="F1944" s="93"/>
      <c r="G1944" s="93"/>
      <c r="H1944" s="93"/>
    </row>
    <row r="1945" spans="1:8" s="29" customFormat="1" ht="13.8" hidden="1" x14ac:dyDescent="0.3">
      <c r="A1945" s="57" t="s">
        <v>2360</v>
      </c>
      <c r="B1945" s="57" t="s">
        <v>1339</v>
      </c>
      <c r="C1945" s="62">
        <v>21027</v>
      </c>
      <c r="D1945" s="93" t="s">
        <v>5007</v>
      </c>
      <c r="E1945" s="60">
        <v>45777</v>
      </c>
      <c r="F1945" s="93"/>
      <c r="G1945" s="93"/>
      <c r="H1945" s="93"/>
    </row>
    <row r="1946" spans="1:8" s="29" customFormat="1" ht="13.8" hidden="1" x14ac:dyDescent="0.25">
      <c r="A1946" s="76" t="s">
        <v>3154</v>
      </c>
      <c r="B1946" s="87" t="s">
        <v>4705</v>
      </c>
      <c r="C1946" s="95" t="s">
        <v>4888</v>
      </c>
      <c r="D1946" s="96" t="s">
        <v>409</v>
      </c>
      <c r="E1946" s="65">
        <v>45657</v>
      </c>
      <c r="F1946" s="96"/>
      <c r="G1946" s="96"/>
      <c r="H1946" s="96"/>
    </row>
    <row r="1947" spans="1:8" s="29" customFormat="1" ht="13.8" hidden="1" x14ac:dyDescent="0.25">
      <c r="A1947" s="87" t="s">
        <v>4889</v>
      </c>
      <c r="B1947" s="87" t="s">
        <v>152</v>
      </c>
      <c r="C1947" s="95" t="s">
        <v>406</v>
      </c>
      <c r="D1947" s="96" t="s">
        <v>409</v>
      </c>
      <c r="E1947" s="65">
        <v>45230</v>
      </c>
      <c r="F1947" s="96"/>
      <c r="G1947" s="96"/>
      <c r="H1947" s="96"/>
    </row>
    <row r="1948" spans="1:8" s="29" customFormat="1" ht="13.8" hidden="1" x14ac:dyDescent="0.25">
      <c r="A1948" s="76" t="s">
        <v>2265</v>
      </c>
      <c r="B1948" s="87" t="s">
        <v>4582</v>
      </c>
      <c r="C1948" s="95" t="s">
        <v>4890</v>
      </c>
      <c r="D1948" s="96" t="s">
        <v>409</v>
      </c>
      <c r="E1948" s="65">
        <v>45657</v>
      </c>
      <c r="F1948" s="96"/>
      <c r="G1948" s="96"/>
      <c r="H1948" s="96"/>
    </row>
    <row r="1949" spans="1:8" s="29" customFormat="1" ht="13.8" hidden="1" x14ac:dyDescent="0.25">
      <c r="A1949" s="86" t="s">
        <v>5220</v>
      </c>
      <c r="B1949" s="87" t="s">
        <v>331</v>
      </c>
      <c r="C1949" s="95" t="s">
        <v>407</v>
      </c>
      <c r="D1949" s="96" t="s">
        <v>409</v>
      </c>
      <c r="E1949" s="65">
        <v>45412</v>
      </c>
      <c r="F1949" s="96"/>
      <c r="G1949" s="96"/>
      <c r="H1949" s="96"/>
    </row>
    <row r="1950" spans="1:8" s="29" customFormat="1" ht="13.8" hidden="1" x14ac:dyDescent="0.25">
      <c r="A1950" s="44" t="s">
        <v>1337</v>
      </c>
      <c r="B1950" s="44" t="s">
        <v>1360</v>
      </c>
      <c r="C1950" s="45" t="s">
        <v>4999</v>
      </c>
      <c r="D1950" s="93" t="s">
        <v>5007</v>
      </c>
      <c r="E1950" s="70" t="s">
        <v>1379</v>
      </c>
      <c r="F1950" s="93"/>
      <c r="G1950" s="93"/>
      <c r="H1950" s="93"/>
    </row>
    <row r="1951" spans="1:8" s="29" customFormat="1" ht="13.8" hidden="1" x14ac:dyDescent="0.25">
      <c r="A1951" s="76" t="s">
        <v>2557</v>
      </c>
      <c r="B1951" s="87" t="s">
        <v>203</v>
      </c>
      <c r="C1951" s="95" t="s">
        <v>408</v>
      </c>
      <c r="D1951" s="96" t="s">
        <v>409</v>
      </c>
      <c r="E1951" s="65">
        <v>45169</v>
      </c>
      <c r="F1951" s="96"/>
      <c r="G1951" s="96"/>
      <c r="H1951" s="96"/>
    </row>
    <row r="1952" spans="1:8" s="29" customFormat="1" ht="13.8" hidden="1" x14ac:dyDescent="0.3">
      <c r="A1952" s="57" t="s">
        <v>3854</v>
      </c>
      <c r="B1952" s="92" t="s">
        <v>3862</v>
      </c>
      <c r="C1952" s="93" t="s">
        <v>3860</v>
      </c>
      <c r="D1952" s="93" t="s">
        <v>3861</v>
      </c>
      <c r="E1952" s="94">
        <v>46203</v>
      </c>
      <c r="F1952" s="93"/>
      <c r="G1952" s="93"/>
      <c r="H1952" s="93"/>
    </row>
    <row r="1953" spans="1:8" s="29" customFormat="1" ht="13.8" hidden="1" x14ac:dyDescent="0.3">
      <c r="A1953" s="57" t="s">
        <v>1338</v>
      </c>
      <c r="B1953" s="58" t="s">
        <v>4104</v>
      </c>
      <c r="C1953" s="59">
        <v>20022</v>
      </c>
      <c r="D1953" s="93" t="s">
        <v>5007</v>
      </c>
      <c r="E1953" s="60">
        <v>45535</v>
      </c>
      <c r="F1953" s="93"/>
      <c r="G1953" s="93"/>
      <c r="H1953" s="93"/>
    </row>
    <row r="1954" spans="1:8" s="29" customFormat="1" ht="13.8" hidden="1" x14ac:dyDescent="0.25">
      <c r="A1954" s="41" t="s">
        <v>6286</v>
      </c>
      <c r="B1954" s="89" t="s">
        <v>6254</v>
      </c>
      <c r="C1954" s="36" t="s">
        <v>6255</v>
      </c>
      <c r="D1954" s="36" t="s">
        <v>1250</v>
      </c>
      <c r="E1954" s="42">
        <v>45372</v>
      </c>
      <c r="F1954" s="32"/>
      <c r="G1954" s="32"/>
      <c r="H1954" s="32"/>
    </row>
    <row r="1955" spans="1:8" s="29" customFormat="1" ht="13.8" hidden="1" x14ac:dyDescent="0.25">
      <c r="A1955" s="71" t="s">
        <v>4342</v>
      </c>
      <c r="B1955" s="89" t="s">
        <v>6254</v>
      </c>
      <c r="C1955" s="36" t="s">
        <v>6325</v>
      </c>
      <c r="D1955" s="36" t="s">
        <v>1250</v>
      </c>
      <c r="E1955" s="42">
        <v>45169</v>
      </c>
      <c r="F1955" s="32"/>
      <c r="G1955" s="32"/>
      <c r="H1955" s="32"/>
    </row>
    <row r="1956" spans="1:8" s="29" customFormat="1" ht="13.8" hidden="1" x14ac:dyDescent="0.25">
      <c r="A1956" s="48" t="s">
        <v>4256</v>
      </c>
      <c r="B1956" s="48" t="s">
        <v>4257</v>
      </c>
      <c r="C1956" s="49" t="s">
        <v>4258</v>
      </c>
      <c r="D1956" s="93" t="s">
        <v>2227</v>
      </c>
      <c r="E1956" s="66"/>
      <c r="F1956" s="93"/>
      <c r="G1956" s="93"/>
      <c r="H1956" s="93"/>
    </row>
    <row r="1957" spans="1:8" s="29" customFormat="1" ht="13.8" hidden="1" x14ac:dyDescent="0.25">
      <c r="A1957" s="44" t="s">
        <v>597</v>
      </c>
      <c r="B1957" s="160" t="s">
        <v>6089</v>
      </c>
      <c r="C1957" s="161" t="s">
        <v>6090</v>
      </c>
      <c r="D1957" s="93" t="s">
        <v>1802</v>
      </c>
      <c r="E1957" s="79">
        <v>45626</v>
      </c>
      <c r="F1957" s="93"/>
      <c r="G1957" s="93"/>
      <c r="H1957" s="93"/>
    </row>
    <row r="1958" spans="1:8" s="29" customFormat="1" ht="13.8" hidden="1" x14ac:dyDescent="0.25">
      <c r="A1958" s="99" t="s">
        <v>958</v>
      </c>
      <c r="B1958" s="111" t="s">
        <v>1216</v>
      </c>
      <c r="C1958" s="45" t="s">
        <v>2854</v>
      </c>
      <c r="D1958" s="93" t="s">
        <v>2279</v>
      </c>
      <c r="E1958" s="46">
        <v>45227</v>
      </c>
      <c r="F1958" s="93"/>
      <c r="G1958" s="93"/>
      <c r="H1958" s="93"/>
    </row>
    <row r="1959" spans="1:8" s="29" customFormat="1" ht="13.8" hidden="1" x14ac:dyDescent="0.25">
      <c r="A1959" s="71" t="s">
        <v>958</v>
      </c>
      <c r="B1959" s="89" t="s">
        <v>6186</v>
      </c>
      <c r="C1959" s="36" t="s">
        <v>6187</v>
      </c>
      <c r="D1959" s="36" t="s">
        <v>1250</v>
      </c>
      <c r="E1959" s="42">
        <v>45245</v>
      </c>
      <c r="F1959" s="32"/>
      <c r="G1959" s="32"/>
      <c r="H1959" s="32"/>
    </row>
    <row r="1960" spans="1:8" s="29" customFormat="1" ht="13.8" hidden="1" x14ac:dyDescent="0.3">
      <c r="A1960" s="99" t="s">
        <v>3223</v>
      </c>
      <c r="B1960" s="92" t="s">
        <v>3195</v>
      </c>
      <c r="C1960" s="93" t="s">
        <v>3224</v>
      </c>
      <c r="D1960" s="93" t="s">
        <v>1647</v>
      </c>
      <c r="E1960" s="94">
        <v>45291</v>
      </c>
      <c r="F1960" s="93"/>
      <c r="G1960" s="93"/>
      <c r="H1960" s="93"/>
    </row>
    <row r="1961" spans="1:8" s="29" customFormat="1" ht="13.8" hidden="1" x14ac:dyDescent="0.3">
      <c r="A1961" s="57" t="s">
        <v>2253</v>
      </c>
      <c r="B1961" s="57" t="s">
        <v>2254</v>
      </c>
      <c r="C1961" s="62">
        <v>21030</v>
      </c>
      <c r="D1961" s="93" t="s">
        <v>5007</v>
      </c>
      <c r="E1961" s="60">
        <v>45961</v>
      </c>
      <c r="F1961" s="93"/>
      <c r="G1961" s="93"/>
      <c r="H1961" s="93"/>
    </row>
    <row r="1962" spans="1:8" s="29" customFormat="1" ht="13.8" hidden="1" x14ac:dyDescent="0.25">
      <c r="A1962" s="99" t="s">
        <v>1191</v>
      </c>
      <c r="B1962" s="111" t="s">
        <v>1216</v>
      </c>
      <c r="C1962" s="45" t="s">
        <v>2854</v>
      </c>
      <c r="D1962" s="93" t="s">
        <v>2279</v>
      </c>
      <c r="E1962" s="46">
        <v>45227</v>
      </c>
      <c r="F1962" s="93"/>
      <c r="G1962" s="93"/>
      <c r="H1962" s="93"/>
    </row>
    <row r="1963" spans="1:8" s="29" customFormat="1" ht="13.8" hidden="1" x14ac:dyDescent="0.3">
      <c r="A1963" s="57" t="s">
        <v>3174</v>
      </c>
      <c r="B1963" s="57" t="s">
        <v>1349</v>
      </c>
      <c r="C1963" s="62">
        <v>2201</v>
      </c>
      <c r="D1963" s="93" t="s">
        <v>5007</v>
      </c>
      <c r="E1963" s="60">
        <v>45260</v>
      </c>
      <c r="F1963" s="93"/>
      <c r="G1963" s="93"/>
      <c r="H1963" s="93"/>
    </row>
    <row r="1964" spans="1:8" s="29" customFormat="1" ht="13.8" hidden="1" x14ac:dyDescent="0.25">
      <c r="A1964" s="75" t="s">
        <v>4013</v>
      </c>
      <c r="B1964" s="76" t="s">
        <v>4754</v>
      </c>
      <c r="C1964" s="95" t="s">
        <v>4891</v>
      </c>
      <c r="D1964" s="96" t="s">
        <v>409</v>
      </c>
      <c r="E1964" s="65">
        <v>45657</v>
      </c>
      <c r="F1964" s="96"/>
      <c r="G1964" s="96"/>
      <c r="H1964" s="96"/>
    </row>
    <row r="1965" spans="1:8" s="29" customFormat="1" ht="13.8" hidden="1" x14ac:dyDescent="0.25">
      <c r="A1965" s="72" t="s">
        <v>3190</v>
      </c>
      <c r="B1965" s="89" t="s">
        <v>1251</v>
      </c>
      <c r="C1965" s="36" t="s">
        <v>6208</v>
      </c>
      <c r="D1965" s="36" t="s">
        <v>1250</v>
      </c>
      <c r="E1965" s="42">
        <v>45132</v>
      </c>
      <c r="F1965" s="32"/>
      <c r="G1965" s="32"/>
      <c r="H1965" s="32"/>
    </row>
    <row r="1966" spans="1:8" s="29" customFormat="1" ht="13.8" hidden="1" x14ac:dyDescent="0.3">
      <c r="A1966" s="99" t="s">
        <v>2273</v>
      </c>
      <c r="B1966" s="92" t="s">
        <v>2274</v>
      </c>
      <c r="C1966" s="93" t="s">
        <v>6723</v>
      </c>
      <c r="D1966" s="93" t="s">
        <v>1540</v>
      </c>
      <c r="E1966" s="112">
        <v>45108</v>
      </c>
      <c r="F1966" s="93"/>
      <c r="G1966" s="93"/>
      <c r="H1966" s="93"/>
    </row>
    <row r="1967" spans="1:8" s="29" customFormat="1" ht="13.8" hidden="1" x14ac:dyDescent="0.25">
      <c r="A1967" s="135" t="s">
        <v>2273</v>
      </c>
      <c r="B1967" s="87" t="s">
        <v>4741</v>
      </c>
      <c r="C1967" s="95" t="s">
        <v>4892</v>
      </c>
      <c r="D1967" s="96" t="s">
        <v>409</v>
      </c>
      <c r="E1967" s="65">
        <v>45138</v>
      </c>
      <c r="F1967" s="96"/>
      <c r="G1967" s="96"/>
      <c r="H1967" s="96"/>
    </row>
    <row r="1968" spans="1:8" s="29" customFormat="1" ht="13.8" hidden="1" x14ac:dyDescent="0.25">
      <c r="A1968" s="98" t="s">
        <v>2994</v>
      </c>
      <c r="B1968" s="92" t="s">
        <v>2755</v>
      </c>
      <c r="C1968" s="93" t="s">
        <v>2924</v>
      </c>
      <c r="D1968" s="93" t="s">
        <v>2923</v>
      </c>
      <c r="E1968" s="94">
        <v>45169</v>
      </c>
      <c r="F1968" s="93"/>
      <c r="G1968" s="93"/>
      <c r="H1968" s="93"/>
    </row>
    <row r="1969" spans="1:11" s="29" customFormat="1" ht="13.8" hidden="1" x14ac:dyDescent="0.25">
      <c r="A1969" s="102" t="s">
        <v>3504</v>
      </c>
      <c r="B1969" s="92" t="s">
        <v>3506</v>
      </c>
      <c r="C1969" s="93" t="s">
        <v>3505</v>
      </c>
      <c r="D1969" s="93" t="s">
        <v>1250</v>
      </c>
      <c r="E1969" s="94">
        <v>45429</v>
      </c>
      <c r="F1969" s="93"/>
      <c r="G1969" s="93" t="s">
        <v>1237</v>
      </c>
      <c r="H1969" s="93" t="s">
        <v>1237</v>
      </c>
    </row>
    <row r="1970" spans="1:11" s="29" customFormat="1" ht="13.8" hidden="1" x14ac:dyDescent="0.25">
      <c r="A1970" s="44" t="s">
        <v>2772</v>
      </c>
      <c r="B1970" s="44" t="s">
        <v>2588</v>
      </c>
      <c r="C1970" s="45" t="s">
        <v>2773</v>
      </c>
      <c r="D1970" s="45" t="s">
        <v>1537</v>
      </c>
      <c r="E1970" s="64">
        <v>45107</v>
      </c>
      <c r="F1970" s="93"/>
      <c r="G1970" s="93"/>
      <c r="H1970" s="93"/>
    </row>
    <row r="1971" spans="1:11" s="29" customFormat="1" ht="13.8" hidden="1" x14ac:dyDescent="0.3">
      <c r="A1971" s="99" t="s">
        <v>6145</v>
      </c>
      <c r="B1971" s="92" t="s">
        <v>6150</v>
      </c>
      <c r="C1971" s="93" t="s">
        <v>6151</v>
      </c>
      <c r="D1971" s="93" t="s">
        <v>1250</v>
      </c>
      <c r="E1971" s="94">
        <v>46961</v>
      </c>
      <c r="F1971" s="32"/>
      <c r="G1971" s="32"/>
      <c r="H1971" s="32"/>
    </row>
    <row r="1972" spans="1:11" s="29" customFormat="1" ht="13.8" hidden="1" x14ac:dyDescent="0.25">
      <c r="A1972" s="44" t="s">
        <v>5139</v>
      </c>
      <c r="B1972" s="76" t="s">
        <v>2588</v>
      </c>
      <c r="C1972" s="97" t="s">
        <v>2773</v>
      </c>
      <c r="D1972" s="45" t="s">
        <v>1537</v>
      </c>
      <c r="E1972" s="64">
        <v>45107</v>
      </c>
      <c r="F1972" s="93"/>
      <c r="G1972" s="93"/>
      <c r="H1972" s="93"/>
    </row>
    <row r="1973" spans="1:11" s="29" customFormat="1" ht="13.8" hidden="1" x14ac:dyDescent="0.25">
      <c r="A1973" s="71" t="s">
        <v>1460</v>
      </c>
      <c r="B1973" s="89" t="s">
        <v>1461</v>
      </c>
      <c r="C1973" s="36" t="s">
        <v>6248</v>
      </c>
      <c r="D1973" s="36" t="s">
        <v>1250</v>
      </c>
      <c r="E1973" s="42">
        <v>46166</v>
      </c>
      <c r="F1973" s="32"/>
      <c r="G1973" s="32"/>
      <c r="H1973" s="32"/>
    </row>
    <row r="1974" spans="1:11" s="29" customFormat="1" ht="13.8" hidden="1" x14ac:dyDescent="0.25">
      <c r="A1974" s="72" t="s">
        <v>6252</v>
      </c>
      <c r="B1974" s="89" t="s">
        <v>1461</v>
      </c>
      <c r="C1974" s="36" t="s">
        <v>6248</v>
      </c>
      <c r="D1974" s="36" t="s">
        <v>1250</v>
      </c>
      <c r="E1974" s="42">
        <v>46166</v>
      </c>
      <c r="F1974" s="32"/>
      <c r="G1974" s="32"/>
      <c r="H1974" s="32"/>
    </row>
    <row r="1975" spans="1:11" s="29" customFormat="1" ht="13.8" x14ac:dyDescent="0.3">
      <c r="A1975" s="99" t="s">
        <v>512</v>
      </c>
      <c r="B1975" s="92" t="s">
        <v>1737</v>
      </c>
      <c r="C1975" s="93" t="s">
        <v>2560</v>
      </c>
      <c r="D1975" s="93" t="s">
        <v>1735</v>
      </c>
      <c r="E1975" s="107">
        <v>44834</v>
      </c>
      <c r="F1975" s="93"/>
      <c r="G1975" s="93" t="s">
        <v>1384</v>
      </c>
      <c r="H1975" s="93" t="s">
        <v>1237</v>
      </c>
    </row>
    <row r="1976" spans="1:11" s="29" customFormat="1" ht="13.8" x14ac:dyDescent="0.25">
      <c r="A1976" s="250" t="s">
        <v>2925</v>
      </c>
      <c r="B1976" s="251" t="s">
        <v>2949</v>
      </c>
      <c r="C1976" s="249" t="s">
        <v>2759</v>
      </c>
      <c r="D1976" s="249" t="s">
        <v>2923</v>
      </c>
      <c r="E1976" s="252">
        <v>45169</v>
      </c>
      <c r="F1976" s="249"/>
      <c r="G1976" s="249"/>
      <c r="H1976" s="249"/>
      <c r="I1976" s="248"/>
      <c r="J1976" s="248"/>
      <c r="K1976" s="248"/>
    </row>
    <row r="1977" spans="1:11" s="29" customFormat="1" ht="13.8" x14ac:dyDescent="0.25">
      <c r="A1977" s="250" t="s">
        <v>2888</v>
      </c>
      <c r="B1977" s="251" t="s">
        <v>1841</v>
      </c>
      <c r="C1977" s="249" t="s">
        <v>2752</v>
      </c>
      <c r="D1977" s="249" t="s">
        <v>2923</v>
      </c>
      <c r="E1977" s="252">
        <v>45169</v>
      </c>
      <c r="F1977" s="249"/>
      <c r="G1977" s="249"/>
      <c r="H1977" s="249"/>
      <c r="I1977" s="248"/>
      <c r="J1977" s="248"/>
      <c r="K1977" s="248"/>
    </row>
    <row r="1978" spans="1:11" s="29" customFormat="1" ht="13.8" x14ac:dyDescent="0.25">
      <c r="A1978" s="253" t="s">
        <v>994</v>
      </c>
      <c r="B1978" s="251" t="s">
        <v>2755</v>
      </c>
      <c r="C1978" s="249" t="s">
        <v>2924</v>
      </c>
      <c r="D1978" s="249" t="s">
        <v>2923</v>
      </c>
      <c r="E1978" s="252">
        <v>45169</v>
      </c>
      <c r="F1978" s="249"/>
      <c r="G1978" s="249"/>
      <c r="H1978" s="249"/>
      <c r="I1978" s="248"/>
      <c r="J1978" s="248"/>
      <c r="K1978" s="248"/>
    </row>
    <row r="1979" spans="1:11" s="29" customFormat="1" ht="13.8" x14ac:dyDescent="0.25">
      <c r="A1979" s="250" t="s">
        <v>2926</v>
      </c>
      <c r="B1979" s="251" t="s">
        <v>2949</v>
      </c>
      <c r="C1979" s="249" t="s">
        <v>2759</v>
      </c>
      <c r="D1979" s="249" t="s">
        <v>2923</v>
      </c>
      <c r="E1979" s="252">
        <v>45169</v>
      </c>
      <c r="F1979" s="249"/>
      <c r="G1979" s="249"/>
      <c r="H1979" s="249"/>
      <c r="I1979" s="248"/>
      <c r="J1979" s="248"/>
      <c r="K1979" s="248"/>
    </row>
    <row r="1980" spans="1:11" s="29" customFormat="1" ht="13.8" x14ac:dyDescent="0.25">
      <c r="A1980" s="253" t="s">
        <v>2950</v>
      </c>
      <c r="B1980" s="251" t="s">
        <v>2755</v>
      </c>
      <c r="C1980" s="249" t="s">
        <v>2924</v>
      </c>
      <c r="D1980" s="249" t="s">
        <v>2923</v>
      </c>
      <c r="E1980" s="252">
        <v>45169</v>
      </c>
      <c r="F1980" s="249"/>
      <c r="G1980" s="249"/>
      <c r="H1980" s="249"/>
      <c r="I1980" s="248"/>
      <c r="J1980" s="248"/>
      <c r="K1980" s="248"/>
    </row>
    <row r="1981" spans="1:11" s="29" customFormat="1" ht="13.8" x14ac:dyDescent="0.25">
      <c r="A1981" s="253" t="s">
        <v>448</v>
      </c>
      <c r="B1981" s="251" t="s">
        <v>2755</v>
      </c>
      <c r="C1981" s="249" t="s">
        <v>2924</v>
      </c>
      <c r="D1981" s="249" t="s">
        <v>2923</v>
      </c>
      <c r="E1981" s="252">
        <v>45169</v>
      </c>
      <c r="F1981" s="249"/>
      <c r="G1981" s="249"/>
      <c r="H1981" s="249"/>
      <c r="I1981" s="248"/>
      <c r="J1981" s="248"/>
      <c r="K1981" s="248"/>
    </row>
    <row r="1982" spans="1:11" s="29" customFormat="1" ht="13.8" x14ac:dyDescent="0.25">
      <c r="A1982" s="253" t="s">
        <v>2951</v>
      </c>
      <c r="B1982" s="251" t="s">
        <v>2755</v>
      </c>
      <c r="C1982" s="249" t="s">
        <v>2924</v>
      </c>
      <c r="D1982" s="249" t="s">
        <v>2923</v>
      </c>
      <c r="E1982" s="252">
        <v>45169</v>
      </c>
      <c r="F1982" s="249"/>
      <c r="G1982" s="249"/>
      <c r="H1982" s="249"/>
      <c r="I1982" s="248"/>
      <c r="J1982" s="248"/>
      <c r="K1982" s="248"/>
    </row>
    <row r="1983" spans="1:11" s="29" customFormat="1" ht="13.8" x14ac:dyDescent="0.25">
      <c r="A1983" s="253" t="s">
        <v>2952</v>
      </c>
      <c r="B1983" s="251" t="s">
        <v>2755</v>
      </c>
      <c r="C1983" s="249" t="s">
        <v>2924</v>
      </c>
      <c r="D1983" s="249" t="s">
        <v>2923</v>
      </c>
      <c r="E1983" s="252">
        <v>45169</v>
      </c>
      <c r="F1983" s="249"/>
      <c r="G1983" s="249"/>
      <c r="H1983" s="249"/>
      <c r="I1983" s="248"/>
      <c r="J1983" s="248"/>
      <c r="K1983" s="248"/>
    </row>
    <row r="1984" spans="1:11" s="29" customFormat="1" ht="13.8" x14ac:dyDescent="0.25">
      <c r="A1984" s="253" t="s">
        <v>2953</v>
      </c>
      <c r="B1984" s="251" t="s">
        <v>2755</v>
      </c>
      <c r="C1984" s="249" t="s">
        <v>2924</v>
      </c>
      <c r="D1984" s="249" t="s">
        <v>2923</v>
      </c>
      <c r="E1984" s="252">
        <v>45169</v>
      </c>
      <c r="F1984" s="249"/>
      <c r="G1984" s="249"/>
      <c r="H1984" s="249"/>
      <c r="I1984" s="248"/>
      <c r="J1984" s="248"/>
      <c r="K1984" s="248"/>
    </row>
    <row r="1985" spans="1:11" s="29" customFormat="1" ht="13.8" x14ac:dyDescent="0.25">
      <c r="A1985" s="253" t="s">
        <v>2954</v>
      </c>
      <c r="B1985" s="251" t="s">
        <v>2755</v>
      </c>
      <c r="C1985" s="249" t="s">
        <v>2924</v>
      </c>
      <c r="D1985" s="249" t="s">
        <v>2923</v>
      </c>
      <c r="E1985" s="252">
        <v>45169</v>
      </c>
      <c r="F1985" s="249"/>
      <c r="G1985" s="249"/>
      <c r="H1985" s="249"/>
      <c r="I1985" s="248"/>
      <c r="J1985" s="248"/>
      <c r="K1985" s="248"/>
    </row>
    <row r="1986" spans="1:11" s="29" customFormat="1" ht="13.8" x14ac:dyDescent="0.25">
      <c r="A1986" s="250" t="s">
        <v>2927</v>
      </c>
      <c r="B1986" s="251" t="s">
        <v>2949</v>
      </c>
      <c r="C1986" s="249" t="s">
        <v>2759</v>
      </c>
      <c r="D1986" s="249" t="s">
        <v>2923</v>
      </c>
      <c r="E1986" s="252">
        <v>45169</v>
      </c>
      <c r="F1986" s="249"/>
      <c r="G1986" s="249"/>
      <c r="H1986" s="249"/>
      <c r="I1986" s="248"/>
      <c r="J1986" s="248"/>
      <c r="K1986" s="248"/>
    </row>
    <row r="1987" spans="1:11" s="29" customFormat="1" ht="13.8" x14ac:dyDescent="0.25">
      <c r="A1987" s="253" t="s">
        <v>2955</v>
      </c>
      <c r="B1987" s="251" t="s">
        <v>2755</v>
      </c>
      <c r="C1987" s="249" t="s">
        <v>2924</v>
      </c>
      <c r="D1987" s="249" t="s">
        <v>2923</v>
      </c>
      <c r="E1987" s="252">
        <v>45169</v>
      </c>
      <c r="F1987" s="249"/>
      <c r="G1987" s="249"/>
      <c r="H1987" s="249"/>
      <c r="I1987" s="248"/>
      <c r="J1987" s="248"/>
      <c r="K1987" s="248"/>
    </row>
    <row r="1988" spans="1:11" s="29" customFormat="1" ht="13.8" x14ac:dyDescent="0.25">
      <c r="A1988" s="250" t="s">
        <v>2928</v>
      </c>
      <c r="B1988" s="251" t="s">
        <v>2949</v>
      </c>
      <c r="C1988" s="249" t="s">
        <v>2759</v>
      </c>
      <c r="D1988" s="249" t="s">
        <v>2923</v>
      </c>
      <c r="E1988" s="252">
        <v>45169</v>
      </c>
      <c r="F1988" s="249"/>
      <c r="G1988" s="249"/>
      <c r="H1988" s="249"/>
      <c r="I1988" s="248"/>
      <c r="J1988" s="248"/>
      <c r="K1988" s="248"/>
    </row>
    <row r="1989" spans="1:11" s="29" customFormat="1" ht="13.8" x14ac:dyDescent="0.25">
      <c r="A1989" s="250" t="s">
        <v>2929</v>
      </c>
      <c r="B1989" s="251" t="s">
        <v>2949</v>
      </c>
      <c r="C1989" s="249" t="s">
        <v>2759</v>
      </c>
      <c r="D1989" s="249" t="s">
        <v>2923</v>
      </c>
      <c r="E1989" s="252">
        <v>45169</v>
      </c>
      <c r="F1989" s="249"/>
      <c r="G1989" s="249"/>
      <c r="H1989" s="249"/>
      <c r="I1989" s="248"/>
      <c r="J1989" s="248"/>
      <c r="K1989" s="248"/>
    </row>
    <row r="1990" spans="1:11" s="29" customFormat="1" ht="13.8" x14ac:dyDescent="0.25">
      <c r="A1990" s="253" t="s">
        <v>2956</v>
      </c>
      <c r="B1990" s="251" t="s">
        <v>2755</v>
      </c>
      <c r="C1990" s="249" t="s">
        <v>2924</v>
      </c>
      <c r="D1990" s="249" t="s">
        <v>2923</v>
      </c>
      <c r="E1990" s="252">
        <v>45169</v>
      </c>
      <c r="F1990" s="249"/>
      <c r="G1990" s="249"/>
      <c r="H1990" s="249"/>
      <c r="I1990" s="248"/>
      <c r="J1990" s="248"/>
      <c r="K1990" s="248"/>
    </row>
    <row r="1991" spans="1:11" s="29" customFormat="1" ht="13.8" x14ac:dyDescent="0.25">
      <c r="A1991" s="253" t="s">
        <v>1013</v>
      </c>
      <c r="B1991" s="251" t="s">
        <v>2755</v>
      </c>
      <c r="C1991" s="249" t="s">
        <v>2924</v>
      </c>
      <c r="D1991" s="249" t="s">
        <v>2923</v>
      </c>
      <c r="E1991" s="252">
        <v>45169</v>
      </c>
      <c r="F1991" s="249"/>
      <c r="G1991" s="249"/>
      <c r="H1991" s="249"/>
      <c r="I1991" s="248"/>
      <c r="J1991" s="248"/>
      <c r="K1991" s="248"/>
    </row>
    <row r="1992" spans="1:11" s="29" customFormat="1" ht="13.8" x14ac:dyDescent="0.25">
      <c r="A1992" s="253" t="s">
        <v>2957</v>
      </c>
      <c r="B1992" s="251" t="s">
        <v>2755</v>
      </c>
      <c r="C1992" s="249" t="s">
        <v>2924</v>
      </c>
      <c r="D1992" s="249" t="s">
        <v>2923</v>
      </c>
      <c r="E1992" s="252">
        <v>45169</v>
      </c>
      <c r="F1992" s="249"/>
      <c r="G1992" s="249"/>
      <c r="H1992" s="249"/>
      <c r="I1992" s="248"/>
      <c r="J1992" s="248"/>
      <c r="K1992" s="248"/>
    </row>
    <row r="1993" spans="1:11" s="29" customFormat="1" ht="13.8" x14ac:dyDescent="0.25">
      <c r="A1993" s="250" t="s">
        <v>2889</v>
      </c>
      <c r="B1993" s="251" t="s">
        <v>1841</v>
      </c>
      <c r="C1993" s="249" t="s">
        <v>2752</v>
      </c>
      <c r="D1993" s="249" t="s">
        <v>2923</v>
      </c>
      <c r="E1993" s="252">
        <v>45169</v>
      </c>
      <c r="F1993" s="249"/>
      <c r="G1993" s="249"/>
      <c r="H1993" s="249"/>
      <c r="I1993" s="248"/>
      <c r="J1993" s="248"/>
      <c r="K1993" s="248"/>
    </row>
    <row r="1994" spans="1:11" s="29" customFormat="1" ht="13.8" x14ac:dyDescent="0.25">
      <c r="A1994" s="250" t="s">
        <v>2889</v>
      </c>
      <c r="B1994" s="251" t="s">
        <v>2949</v>
      </c>
      <c r="C1994" s="249" t="s">
        <v>2759</v>
      </c>
      <c r="D1994" s="249" t="s">
        <v>2923</v>
      </c>
      <c r="E1994" s="252">
        <v>45169</v>
      </c>
      <c r="F1994" s="249"/>
      <c r="G1994" s="249"/>
      <c r="H1994" s="249"/>
      <c r="I1994" s="248"/>
      <c r="J1994" s="248"/>
      <c r="K1994" s="248"/>
    </row>
    <row r="1995" spans="1:11" s="29" customFormat="1" ht="13.8" x14ac:dyDescent="0.25">
      <c r="A1995" s="250" t="s">
        <v>2890</v>
      </c>
      <c r="B1995" s="251" t="s">
        <v>1841</v>
      </c>
      <c r="C1995" s="249" t="s">
        <v>2752</v>
      </c>
      <c r="D1995" s="249" t="s">
        <v>2923</v>
      </c>
      <c r="E1995" s="252">
        <v>45169</v>
      </c>
      <c r="F1995" s="249"/>
      <c r="G1995" s="249"/>
      <c r="H1995" s="249"/>
      <c r="I1995" s="248"/>
      <c r="J1995" s="248"/>
      <c r="K1995" s="248"/>
    </row>
    <row r="1996" spans="1:11" s="29" customFormat="1" ht="13.8" x14ac:dyDescent="0.25">
      <c r="A1996" s="250" t="s">
        <v>2930</v>
      </c>
      <c r="B1996" s="251" t="s">
        <v>2949</v>
      </c>
      <c r="C1996" s="249" t="s">
        <v>2759</v>
      </c>
      <c r="D1996" s="249" t="s">
        <v>2923</v>
      </c>
      <c r="E1996" s="252">
        <v>45169</v>
      </c>
      <c r="F1996" s="249"/>
      <c r="G1996" s="249"/>
      <c r="H1996" s="249"/>
      <c r="I1996" s="248"/>
      <c r="J1996" s="248"/>
      <c r="K1996" s="248"/>
    </row>
    <row r="1997" spans="1:11" s="29" customFormat="1" ht="13.8" x14ac:dyDescent="0.25">
      <c r="A1997" s="253" t="s">
        <v>1256</v>
      </c>
      <c r="B1997" s="251" t="s">
        <v>2755</v>
      </c>
      <c r="C1997" s="249" t="s">
        <v>2924</v>
      </c>
      <c r="D1997" s="249" t="s">
        <v>2923</v>
      </c>
      <c r="E1997" s="252">
        <v>45169</v>
      </c>
      <c r="F1997" s="249"/>
      <c r="G1997" s="249"/>
      <c r="H1997" s="249"/>
      <c r="I1997" s="248"/>
      <c r="J1997" s="248"/>
      <c r="K1997" s="248"/>
    </row>
    <row r="1998" spans="1:11" s="29" customFormat="1" ht="13.8" x14ac:dyDescent="0.25">
      <c r="A1998" s="250" t="s">
        <v>2891</v>
      </c>
      <c r="B1998" s="251" t="s">
        <v>1841</v>
      </c>
      <c r="C1998" s="249" t="s">
        <v>2752</v>
      </c>
      <c r="D1998" s="249" t="s">
        <v>2923</v>
      </c>
      <c r="E1998" s="252">
        <v>45169</v>
      </c>
      <c r="F1998" s="249"/>
      <c r="G1998" s="249"/>
      <c r="H1998" s="249"/>
      <c r="I1998" s="248"/>
      <c r="J1998" s="248"/>
      <c r="K1998" s="248"/>
    </row>
    <row r="1999" spans="1:11" s="29" customFormat="1" ht="13.8" x14ac:dyDescent="0.25">
      <c r="A1999" s="250" t="s">
        <v>2891</v>
      </c>
      <c r="B1999" s="251" t="s">
        <v>2949</v>
      </c>
      <c r="C1999" s="249" t="s">
        <v>2759</v>
      </c>
      <c r="D1999" s="249" t="s">
        <v>2923</v>
      </c>
      <c r="E1999" s="252">
        <v>45169</v>
      </c>
      <c r="F1999" s="249"/>
      <c r="G1999" s="249"/>
      <c r="H1999" s="249"/>
      <c r="I1999" s="248"/>
      <c r="J1999" s="248"/>
      <c r="K1999" s="248"/>
    </row>
    <row r="2000" spans="1:11" s="29" customFormat="1" ht="13.8" x14ac:dyDescent="0.25">
      <c r="A2000" s="253" t="s">
        <v>2891</v>
      </c>
      <c r="B2000" s="251" t="s">
        <v>2755</v>
      </c>
      <c r="C2000" s="249" t="s">
        <v>2924</v>
      </c>
      <c r="D2000" s="249" t="s">
        <v>2923</v>
      </c>
      <c r="E2000" s="252">
        <v>45169</v>
      </c>
      <c r="F2000" s="249"/>
      <c r="G2000" s="249"/>
      <c r="H2000" s="249"/>
      <c r="I2000" s="248"/>
      <c r="J2000" s="248"/>
      <c r="K2000" s="248"/>
    </row>
    <row r="2001" spans="1:11" s="29" customFormat="1" ht="13.8" x14ac:dyDescent="0.25">
      <c r="A2001" s="250" t="s">
        <v>2892</v>
      </c>
      <c r="B2001" s="251" t="s">
        <v>1841</v>
      </c>
      <c r="C2001" s="249" t="s">
        <v>2752</v>
      </c>
      <c r="D2001" s="249" t="s">
        <v>2923</v>
      </c>
      <c r="E2001" s="252">
        <v>45169</v>
      </c>
      <c r="F2001" s="249"/>
      <c r="G2001" s="249"/>
      <c r="H2001" s="249"/>
      <c r="I2001" s="248"/>
      <c r="J2001" s="248"/>
      <c r="K2001" s="248"/>
    </row>
    <row r="2002" spans="1:11" s="29" customFormat="1" ht="13.8" x14ac:dyDescent="0.25">
      <c r="A2002" s="253" t="s">
        <v>2892</v>
      </c>
      <c r="B2002" s="251" t="s">
        <v>2755</v>
      </c>
      <c r="C2002" s="249" t="s">
        <v>2924</v>
      </c>
      <c r="D2002" s="249" t="s">
        <v>2923</v>
      </c>
      <c r="E2002" s="252">
        <v>45169</v>
      </c>
      <c r="F2002" s="249"/>
      <c r="G2002" s="249"/>
      <c r="H2002" s="249"/>
      <c r="I2002" s="248"/>
      <c r="J2002" s="248"/>
      <c r="K2002" s="248"/>
    </row>
    <row r="2003" spans="1:11" s="29" customFormat="1" ht="13.8" x14ac:dyDescent="0.25">
      <c r="A2003" s="250" t="s">
        <v>2893</v>
      </c>
      <c r="B2003" s="251" t="s">
        <v>1841</v>
      </c>
      <c r="C2003" s="249" t="s">
        <v>2752</v>
      </c>
      <c r="D2003" s="249" t="s">
        <v>2923</v>
      </c>
      <c r="E2003" s="252">
        <v>45169</v>
      </c>
      <c r="F2003" s="249"/>
      <c r="G2003" s="249"/>
      <c r="H2003" s="249"/>
      <c r="I2003" s="248"/>
      <c r="J2003" s="248"/>
      <c r="K2003" s="248"/>
    </row>
    <row r="2004" spans="1:11" s="29" customFormat="1" ht="13.8" x14ac:dyDescent="0.25">
      <c r="A2004" s="253" t="s">
        <v>2958</v>
      </c>
      <c r="B2004" s="251" t="s">
        <v>2755</v>
      </c>
      <c r="C2004" s="249" t="s">
        <v>2924</v>
      </c>
      <c r="D2004" s="249" t="s">
        <v>2923</v>
      </c>
      <c r="E2004" s="252">
        <v>45169</v>
      </c>
      <c r="F2004" s="249"/>
      <c r="G2004" s="249"/>
      <c r="H2004" s="249"/>
      <c r="I2004" s="248"/>
      <c r="J2004" s="248"/>
      <c r="K2004" s="248"/>
    </row>
    <row r="2005" spans="1:11" s="29" customFormat="1" ht="13.8" x14ac:dyDescent="0.25">
      <c r="A2005" s="250" t="s">
        <v>2894</v>
      </c>
      <c r="B2005" s="251" t="s">
        <v>1841</v>
      </c>
      <c r="C2005" s="249" t="s">
        <v>2752</v>
      </c>
      <c r="D2005" s="249" t="s">
        <v>2923</v>
      </c>
      <c r="E2005" s="252">
        <v>45169</v>
      </c>
      <c r="F2005" s="249"/>
      <c r="G2005" s="249"/>
      <c r="H2005" s="249"/>
      <c r="I2005" s="248"/>
      <c r="J2005" s="248"/>
      <c r="K2005" s="248"/>
    </row>
    <row r="2006" spans="1:11" s="29" customFormat="1" ht="13.8" x14ac:dyDescent="0.25">
      <c r="A2006" s="250" t="s">
        <v>2894</v>
      </c>
      <c r="B2006" s="251" t="s">
        <v>2949</v>
      </c>
      <c r="C2006" s="249" t="s">
        <v>2759</v>
      </c>
      <c r="D2006" s="249" t="s">
        <v>2923</v>
      </c>
      <c r="E2006" s="252">
        <v>45169</v>
      </c>
      <c r="F2006" s="249"/>
      <c r="G2006" s="249"/>
      <c r="H2006" s="249"/>
      <c r="I2006" s="248"/>
      <c r="J2006" s="248"/>
      <c r="K2006" s="248"/>
    </row>
    <row r="2007" spans="1:11" s="29" customFormat="1" ht="13.8" x14ac:dyDescent="0.25">
      <c r="A2007" s="250" t="s">
        <v>2931</v>
      </c>
      <c r="B2007" s="251" t="s">
        <v>2949</v>
      </c>
      <c r="C2007" s="249" t="s">
        <v>2759</v>
      </c>
      <c r="D2007" s="249" t="s">
        <v>2923</v>
      </c>
      <c r="E2007" s="252">
        <v>45169</v>
      </c>
      <c r="F2007" s="249"/>
      <c r="G2007" s="249"/>
      <c r="H2007" s="249"/>
      <c r="I2007" s="248"/>
      <c r="J2007" s="248"/>
      <c r="K2007" s="248"/>
    </row>
    <row r="2008" spans="1:11" s="29" customFormat="1" ht="13.8" x14ac:dyDescent="0.25">
      <c r="A2008" s="253" t="s">
        <v>2959</v>
      </c>
      <c r="B2008" s="251" t="s">
        <v>2755</v>
      </c>
      <c r="C2008" s="249" t="s">
        <v>2924</v>
      </c>
      <c r="D2008" s="249" t="s">
        <v>2923</v>
      </c>
      <c r="E2008" s="252">
        <v>45169</v>
      </c>
      <c r="F2008" s="249"/>
      <c r="G2008" s="249"/>
      <c r="H2008" s="249"/>
      <c r="I2008" s="248"/>
      <c r="J2008" s="248"/>
      <c r="K2008" s="248"/>
    </row>
    <row r="2009" spans="1:11" s="29" customFormat="1" ht="13.8" x14ac:dyDescent="0.25">
      <c r="A2009" s="250" t="s">
        <v>2932</v>
      </c>
      <c r="B2009" s="251" t="s">
        <v>2949</v>
      </c>
      <c r="C2009" s="249" t="s">
        <v>2759</v>
      </c>
      <c r="D2009" s="249" t="s">
        <v>2923</v>
      </c>
      <c r="E2009" s="252">
        <v>45169</v>
      </c>
      <c r="F2009" s="249"/>
      <c r="G2009" s="249"/>
      <c r="H2009" s="249"/>
      <c r="I2009" s="248"/>
      <c r="J2009" s="248"/>
      <c r="K2009" s="248"/>
    </row>
    <row r="2010" spans="1:11" s="29" customFormat="1" ht="13.8" x14ac:dyDescent="0.25">
      <c r="A2010" s="253" t="s">
        <v>2960</v>
      </c>
      <c r="B2010" s="251" t="s">
        <v>2755</v>
      </c>
      <c r="C2010" s="249" t="s">
        <v>2924</v>
      </c>
      <c r="D2010" s="249" t="s">
        <v>2923</v>
      </c>
      <c r="E2010" s="252">
        <v>45169</v>
      </c>
      <c r="F2010" s="249"/>
      <c r="G2010" s="249"/>
      <c r="H2010" s="249"/>
      <c r="I2010" s="248"/>
      <c r="J2010" s="248"/>
      <c r="K2010" s="248"/>
    </row>
    <row r="2011" spans="1:11" s="29" customFormat="1" ht="13.8" x14ac:dyDescent="0.25">
      <c r="A2011" s="253" t="s">
        <v>2961</v>
      </c>
      <c r="B2011" s="251" t="s">
        <v>2755</v>
      </c>
      <c r="C2011" s="249" t="s">
        <v>2924</v>
      </c>
      <c r="D2011" s="249" t="s">
        <v>2923</v>
      </c>
      <c r="E2011" s="252">
        <v>45169</v>
      </c>
      <c r="F2011" s="249"/>
      <c r="G2011" s="249"/>
      <c r="H2011" s="249"/>
      <c r="I2011" s="248"/>
      <c r="J2011" s="248"/>
      <c r="K2011" s="248"/>
    </row>
    <row r="2012" spans="1:11" s="29" customFormat="1" ht="13.8" x14ac:dyDescent="0.25">
      <c r="A2012" s="253" t="s">
        <v>2962</v>
      </c>
      <c r="B2012" s="251" t="s">
        <v>2755</v>
      </c>
      <c r="C2012" s="249" t="s">
        <v>2924</v>
      </c>
      <c r="D2012" s="249" t="s">
        <v>2923</v>
      </c>
      <c r="E2012" s="252">
        <v>45169</v>
      </c>
      <c r="F2012" s="249"/>
      <c r="G2012" s="249"/>
      <c r="H2012" s="249"/>
      <c r="I2012" s="248"/>
      <c r="J2012" s="248"/>
      <c r="K2012" s="248"/>
    </row>
    <row r="2013" spans="1:11" s="29" customFormat="1" ht="13.8" x14ac:dyDescent="0.25">
      <c r="A2013" s="253" t="s">
        <v>2963</v>
      </c>
      <c r="B2013" s="251" t="s">
        <v>2755</v>
      </c>
      <c r="C2013" s="249" t="s">
        <v>2924</v>
      </c>
      <c r="D2013" s="249" t="s">
        <v>2923</v>
      </c>
      <c r="E2013" s="252">
        <v>45169</v>
      </c>
      <c r="F2013" s="249"/>
      <c r="G2013" s="249"/>
      <c r="H2013" s="249"/>
      <c r="I2013" s="248"/>
      <c r="J2013" s="248"/>
      <c r="K2013" s="248"/>
    </row>
    <row r="2014" spans="1:11" s="29" customFormat="1" ht="13.8" x14ac:dyDescent="0.25">
      <c r="A2014" s="250" t="s">
        <v>2895</v>
      </c>
      <c r="B2014" s="251" t="s">
        <v>1841</v>
      </c>
      <c r="C2014" s="249" t="s">
        <v>2752</v>
      </c>
      <c r="D2014" s="249" t="s">
        <v>2923</v>
      </c>
      <c r="E2014" s="252">
        <v>45169</v>
      </c>
      <c r="F2014" s="249"/>
      <c r="G2014" s="249"/>
      <c r="H2014" s="249"/>
      <c r="I2014" s="248"/>
      <c r="J2014" s="248"/>
      <c r="K2014" s="248"/>
    </row>
    <row r="2015" spans="1:11" s="29" customFormat="1" ht="13.8" x14ac:dyDescent="0.25">
      <c r="A2015" s="250" t="s">
        <v>2895</v>
      </c>
      <c r="B2015" s="251" t="s">
        <v>2949</v>
      </c>
      <c r="C2015" s="249" t="s">
        <v>2759</v>
      </c>
      <c r="D2015" s="249" t="s">
        <v>2923</v>
      </c>
      <c r="E2015" s="252">
        <v>45169</v>
      </c>
      <c r="F2015" s="249"/>
      <c r="G2015" s="249"/>
      <c r="H2015" s="249"/>
      <c r="I2015" s="248"/>
      <c r="J2015" s="248"/>
      <c r="K2015" s="248"/>
    </row>
    <row r="2016" spans="1:11" s="29" customFormat="1" ht="13.8" x14ac:dyDescent="0.25">
      <c r="A2016" s="250" t="s">
        <v>2933</v>
      </c>
      <c r="B2016" s="251" t="s">
        <v>2949</v>
      </c>
      <c r="C2016" s="249" t="s">
        <v>2759</v>
      </c>
      <c r="D2016" s="249" t="s">
        <v>2923</v>
      </c>
      <c r="E2016" s="252">
        <v>45169</v>
      </c>
      <c r="F2016" s="249"/>
      <c r="G2016" s="249"/>
      <c r="H2016" s="249"/>
      <c r="I2016" s="248"/>
      <c r="J2016" s="248"/>
      <c r="K2016" s="248"/>
    </row>
    <row r="2017" spans="1:11" s="29" customFormat="1" ht="13.8" x14ac:dyDescent="0.25">
      <c r="A2017" s="253" t="s">
        <v>1678</v>
      </c>
      <c r="B2017" s="251" t="s">
        <v>2755</v>
      </c>
      <c r="C2017" s="249" t="s">
        <v>2924</v>
      </c>
      <c r="D2017" s="249" t="s">
        <v>2923</v>
      </c>
      <c r="E2017" s="252">
        <v>45169</v>
      </c>
      <c r="F2017" s="249"/>
      <c r="G2017" s="249"/>
      <c r="H2017" s="249"/>
      <c r="I2017" s="248"/>
      <c r="J2017" s="248"/>
      <c r="K2017" s="248"/>
    </row>
    <row r="2018" spans="1:11" s="29" customFormat="1" ht="13.8" x14ac:dyDescent="0.25">
      <c r="A2018" s="250" t="s">
        <v>2896</v>
      </c>
      <c r="B2018" s="251" t="s">
        <v>1841</v>
      </c>
      <c r="C2018" s="249" t="s">
        <v>2752</v>
      </c>
      <c r="D2018" s="249" t="s">
        <v>2923</v>
      </c>
      <c r="E2018" s="252">
        <v>45169</v>
      </c>
      <c r="F2018" s="249"/>
      <c r="G2018" s="249"/>
      <c r="H2018" s="249"/>
      <c r="I2018" s="248"/>
      <c r="J2018" s="248"/>
      <c r="K2018" s="248"/>
    </row>
    <row r="2019" spans="1:11" s="29" customFormat="1" ht="13.8" x14ac:dyDescent="0.25">
      <c r="A2019" s="250" t="s">
        <v>2934</v>
      </c>
      <c r="B2019" s="251" t="s">
        <v>2949</v>
      </c>
      <c r="C2019" s="249" t="s">
        <v>2759</v>
      </c>
      <c r="D2019" s="249" t="s">
        <v>2923</v>
      </c>
      <c r="E2019" s="252">
        <v>45169</v>
      </c>
      <c r="F2019" s="249"/>
      <c r="G2019" s="249"/>
      <c r="H2019" s="249"/>
      <c r="I2019" s="248"/>
      <c r="J2019" s="248"/>
      <c r="K2019" s="248"/>
    </row>
    <row r="2020" spans="1:11" s="29" customFormat="1" ht="13.8" x14ac:dyDescent="0.25">
      <c r="A2020" s="253" t="s">
        <v>2964</v>
      </c>
      <c r="B2020" s="251" t="s">
        <v>2755</v>
      </c>
      <c r="C2020" s="249" t="s">
        <v>2924</v>
      </c>
      <c r="D2020" s="249" t="s">
        <v>2923</v>
      </c>
      <c r="E2020" s="252">
        <v>45169</v>
      </c>
      <c r="F2020" s="249"/>
      <c r="G2020" s="249"/>
      <c r="H2020" s="249"/>
      <c r="I2020" s="248"/>
      <c r="J2020" s="248"/>
      <c r="K2020" s="248"/>
    </row>
    <row r="2021" spans="1:11" s="29" customFormat="1" ht="13.8" x14ac:dyDescent="0.25">
      <c r="A2021" s="253" t="s">
        <v>2965</v>
      </c>
      <c r="B2021" s="251" t="s">
        <v>2755</v>
      </c>
      <c r="C2021" s="249" t="s">
        <v>2924</v>
      </c>
      <c r="D2021" s="249" t="s">
        <v>2923</v>
      </c>
      <c r="E2021" s="252">
        <v>45169</v>
      </c>
      <c r="F2021" s="249"/>
      <c r="G2021" s="249"/>
      <c r="H2021" s="249"/>
      <c r="I2021" s="248"/>
      <c r="J2021" s="248"/>
      <c r="K2021" s="248"/>
    </row>
    <row r="2022" spans="1:11" s="29" customFormat="1" ht="13.8" x14ac:dyDescent="0.25">
      <c r="A2022" s="250" t="s">
        <v>2935</v>
      </c>
      <c r="B2022" s="251" t="s">
        <v>2949</v>
      </c>
      <c r="C2022" s="249" t="s">
        <v>2759</v>
      </c>
      <c r="D2022" s="249" t="s">
        <v>2923</v>
      </c>
      <c r="E2022" s="252">
        <v>45169</v>
      </c>
      <c r="F2022" s="249"/>
      <c r="G2022" s="249"/>
      <c r="H2022" s="249"/>
      <c r="I2022" s="248"/>
      <c r="J2022" s="248"/>
      <c r="K2022" s="248"/>
    </row>
    <row r="2023" spans="1:11" s="29" customFormat="1" ht="13.8" x14ac:dyDescent="0.25">
      <c r="A2023" s="250" t="s">
        <v>2936</v>
      </c>
      <c r="B2023" s="251" t="s">
        <v>2949</v>
      </c>
      <c r="C2023" s="249" t="s">
        <v>2759</v>
      </c>
      <c r="D2023" s="249" t="s">
        <v>2923</v>
      </c>
      <c r="E2023" s="252">
        <v>45169</v>
      </c>
      <c r="F2023" s="249"/>
      <c r="G2023" s="249"/>
      <c r="H2023" s="249"/>
      <c r="I2023" s="248"/>
      <c r="J2023" s="248"/>
      <c r="K2023" s="248"/>
    </row>
    <row r="2024" spans="1:11" s="29" customFormat="1" ht="13.8" x14ac:dyDescent="0.25">
      <c r="A2024" s="253" t="s">
        <v>585</v>
      </c>
      <c r="B2024" s="251" t="s">
        <v>2755</v>
      </c>
      <c r="C2024" s="249" t="s">
        <v>2924</v>
      </c>
      <c r="D2024" s="249" t="s">
        <v>2923</v>
      </c>
      <c r="E2024" s="252">
        <v>45169</v>
      </c>
      <c r="F2024" s="249"/>
      <c r="G2024" s="249"/>
      <c r="H2024" s="249"/>
      <c r="I2024" s="248"/>
      <c r="J2024" s="248"/>
      <c r="K2024" s="248"/>
    </row>
    <row r="2025" spans="1:11" s="29" customFormat="1" ht="13.8" x14ac:dyDescent="0.25">
      <c r="A2025" s="250" t="s">
        <v>2897</v>
      </c>
      <c r="B2025" s="251" t="s">
        <v>1841</v>
      </c>
      <c r="C2025" s="249" t="s">
        <v>2752</v>
      </c>
      <c r="D2025" s="249" t="s">
        <v>2923</v>
      </c>
      <c r="E2025" s="252">
        <v>45169</v>
      </c>
      <c r="F2025" s="249"/>
      <c r="G2025" s="249"/>
      <c r="H2025" s="249"/>
      <c r="I2025" s="248"/>
      <c r="J2025" s="248"/>
      <c r="K2025" s="248"/>
    </row>
    <row r="2026" spans="1:11" s="29" customFormat="1" ht="13.8" x14ac:dyDescent="0.25">
      <c r="A2026" s="250" t="s">
        <v>2897</v>
      </c>
      <c r="B2026" s="251" t="s">
        <v>2949</v>
      </c>
      <c r="C2026" s="249" t="s">
        <v>2759</v>
      </c>
      <c r="D2026" s="249" t="s">
        <v>2923</v>
      </c>
      <c r="E2026" s="252">
        <v>45169</v>
      </c>
      <c r="F2026" s="249"/>
      <c r="G2026" s="249"/>
      <c r="H2026" s="249"/>
      <c r="I2026" s="248"/>
      <c r="J2026" s="248"/>
      <c r="K2026" s="248"/>
    </row>
    <row r="2027" spans="1:11" s="29" customFormat="1" ht="13.8" x14ac:dyDescent="0.25">
      <c r="A2027" s="250" t="s">
        <v>1059</v>
      </c>
      <c r="B2027" s="251" t="s">
        <v>1841</v>
      </c>
      <c r="C2027" s="249" t="s">
        <v>2752</v>
      </c>
      <c r="D2027" s="249" t="s">
        <v>2923</v>
      </c>
      <c r="E2027" s="252">
        <v>45169</v>
      </c>
      <c r="F2027" s="249"/>
      <c r="G2027" s="249"/>
      <c r="H2027" s="249"/>
      <c r="I2027" s="248"/>
      <c r="J2027" s="248"/>
      <c r="K2027" s="248"/>
    </row>
    <row r="2028" spans="1:11" s="29" customFormat="1" ht="13.8" x14ac:dyDescent="0.25">
      <c r="A2028" s="250" t="s">
        <v>1059</v>
      </c>
      <c r="B2028" s="251" t="s">
        <v>2949</v>
      </c>
      <c r="C2028" s="249" t="s">
        <v>2759</v>
      </c>
      <c r="D2028" s="249" t="s">
        <v>2923</v>
      </c>
      <c r="E2028" s="252">
        <v>45169</v>
      </c>
      <c r="F2028" s="249"/>
      <c r="G2028" s="249"/>
      <c r="H2028" s="249"/>
      <c r="I2028" s="248"/>
      <c r="J2028" s="248"/>
      <c r="K2028" s="248"/>
    </row>
    <row r="2029" spans="1:11" s="29" customFormat="1" ht="13.8" x14ac:dyDescent="0.25">
      <c r="A2029" s="253" t="s">
        <v>1060</v>
      </c>
      <c r="B2029" s="251" t="s">
        <v>2755</v>
      </c>
      <c r="C2029" s="249" t="s">
        <v>2924</v>
      </c>
      <c r="D2029" s="249" t="s">
        <v>2923</v>
      </c>
      <c r="E2029" s="252">
        <v>45169</v>
      </c>
      <c r="F2029" s="249"/>
      <c r="G2029" s="249"/>
      <c r="H2029" s="249"/>
      <c r="I2029" s="248"/>
      <c r="J2029" s="248"/>
      <c r="K2029" s="248"/>
    </row>
    <row r="2030" spans="1:11" s="29" customFormat="1" ht="13.8" x14ac:dyDescent="0.25">
      <c r="A2030" s="250" t="s">
        <v>2898</v>
      </c>
      <c r="B2030" s="251" t="s">
        <v>1841</v>
      </c>
      <c r="C2030" s="249" t="s">
        <v>2752</v>
      </c>
      <c r="D2030" s="249" t="s">
        <v>2923</v>
      </c>
      <c r="E2030" s="252">
        <v>45169</v>
      </c>
      <c r="F2030" s="249"/>
      <c r="G2030" s="249"/>
      <c r="H2030" s="249"/>
      <c r="I2030" s="248"/>
      <c r="J2030" s="248"/>
      <c r="K2030" s="248"/>
    </row>
    <row r="2031" spans="1:11" s="29" customFormat="1" ht="13.8" x14ac:dyDescent="0.25">
      <c r="A2031" s="250" t="s">
        <v>2898</v>
      </c>
      <c r="B2031" s="251" t="s">
        <v>2949</v>
      </c>
      <c r="C2031" s="249" t="s">
        <v>2759</v>
      </c>
      <c r="D2031" s="249" t="s">
        <v>2923</v>
      </c>
      <c r="E2031" s="252">
        <v>45169</v>
      </c>
      <c r="F2031" s="249"/>
      <c r="G2031" s="249"/>
      <c r="H2031" s="249"/>
      <c r="I2031" s="248"/>
      <c r="J2031" s="248"/>
      <c r="K2031" s="248"/>
    </row>
    <row r="2032" spans="1:11" s="29" customFormat="1" ht="13.8" x14ac:dyDescent="0.25">
      <c r="A2032" s="250" t="s">
        <v>2937</v>
      </c>
      <c r="B2032" s="251" t="s">
        <v>2949</v>
      </c>
      <c r="C2032" s="249" t="s">
        <v>2759</v>
      </c>
      <c r="D2032" s="249" t="s">
        <v>2923</v>
      </c>
      <c r="E2032" s="252">
        <v>45169</v>
      </c>
      <c r="F2032" s="249"/>
      <c r="G2032" s="249"/>
      <c r="H2032" s="249"/>
      <c r="I2032" s="248"/>
      <c r="J2032" s="248"/>
      <c r="K2032" s="248"/>
    </row>
    <row r="2033" spans="1:11" s="29" customFormat="1" ht="13.8" x14ac:dyDescent="0.25">
      <c r="A2033" s="253" t="s">
        <v>2966</v>
      </c>
      <c r="B2033" s="251" t="s">
        <v>2755</v>
      </c>
      <c r="C2033" s="249" t="s">
        <v>2924</v>
      </c>
      <c r="D2033" s="249" t="s">
        <v>2923</v>
      </c>
      <c r="E2033" s="252">
        <v>45169</v>
      </c>
      <c r="F2033" s="249"/>
      <c r="G2033" s="249"/>
      <c r="H2033" s="249"/>
      <c r="I2033" s="248"/>
      <c r="J2033" s="248"/>
      <c r="K2033" s="248"/>
    </row>
    <row r="2034" spans="1:11" s="29" customFormat="1" ht="13.8" x14ac:dyDescent="0.25">
      <c r="A2034" s="253" t="s">
        <v>2967</v>
      </c>
      <c r="B2034" s="251" t="s">
        <v>2755</v>
      </c>
      <c r="C2034" s="249" t="s">
        <v>2924</v>
      </c>
      <c r="D2034" s="249" t="s">
        <v>2923</v>
      </c>
      <c r="E2034" s="252">
        <v>45169</v>
      </c>
      <c r="F2034" s="249"/>
      <c r="G2034" s="249"/>
      <c r="H2034" s="249"/>
      <c r="I2034" s="248"/>
      <c r="J2034" s="248"/>
      <c r="K2034" s="248"/>
    </row>
    <row r="2035" spans="1:11" s="29" customFormat="1" ht="13.8" x14ac:dyDescent="0.25">
      <c r="A2035" s="253" t="s">
        <v>27</v>
      </c>
      <c r="B2035" s="251" t="s">
        <v>2755</v>
      </c>
      <c r="C2035" s="249" t="s">
        <v>2924</v>
      </c>
      <c r="D2035" s="249" t="s">
        <v>2923</v>
      </c>
      <c r="E2035" s="252">
        <v>45169</v>
      </c>
      <c r="F2035" s="249"/>
      <c r="G2035" s="249"/>
      <c r="H2035" s="249"/>
      <c r="I2035" s="248"/>
      <c r="J2035" s="248"/>
      <c r="K2035" s="248"/>
    </row>
    <row r="2036" spans="1:11" s="29" customFormat="1" ht="13.8" x14ac:dyDescent="0.25">
      <c r="A2036" s="250" t="s">
        <v>739</v>
      </c>
      <c r="B2036" s="251" t="s">
        <v>1841</v>
      </c>
      <c r="C2036" s="249" t="s">
        <v>2752</v>
      </c>
      <c r="D2036" s="249" t="s">
        <v>2923</v>
      </c>
      <c r="E2036" s="252">
        <v>45169</v>
      </c>
      <c r="F2036" s="249"/>
      <c r="G2036" s="249"/>
      <c r="H2036" s="249"/>
      <c r="I2036" s="248"/>
      <c r="J2036" s="248"/>
      <c r="K2036" s="248"/>
    </row>
    <row r="2037" spans="1:11" s="29" customFormat="1" ht="13.8" x14ac:dyDescent="0.25">
      <c r="A2037" s="250" t="s">
        <v>2899</v>
      </c>
      <c r="B2037" s="251" t="s">
        <v>1841</v>
      </c>
      <c r="C2037" s="249" t="s">
        <v>2752</v>
      </c>
      <c r="D2037" s="249" t="s">
        <v>2923</v>
      </c>
      <c r="E2037" s="252">
        <v>45169</v>
      </c>
      <c r="F2037" s="249"/>
      <c r="G2037" s="249"/>
      <c r="H2037" s="249"/>
      <c r="I2037" s="248"/>
      <c r="J2037" s="248"/>
      <c r="K2037" s="248"/>
    </row>
    <row r="2038" spans="1:11" s="29" customFormat="1" ht="13.8" x14ac:dyDescent="0.25">
      <c r="A2038" s="250" t="s">
        <v>2938</v>
      </c>
      <c r="B2038" s="251" t="s">
        <v>2949</v>
      </c>
      <c r="C2038" s="249" t="s">
        <v>2759</v>
      </c>
      <c r="D2038" s="249" t="s">
        <v>2923</v>
      </c>
      <c r="E2038" s="252">
        <v>45169</v>
      </c>
      <c r="F2038" s="249"/>
      <c r="G2038" s="249"/>
      <c r="H2038" s="249"/>
      <c r="I2038" s="248"/>
      <c r="J2038" s="248"/>
      <c r="K2038" s="248"/>
    </row>
    <row r="2039" spans="1:11" s="29" customFormat="1" ht="13.8" x14ac:dyDescent="0.25">
      <c r="A2039" s="250" t="s">
        <v>2900</v>
      </c>
      <c r="B2039" s="251" t="s">
        <v>1841</v>
      </c>
      <c r="C2039" s="249" t="s">
        <v>2752</v>
      </c>
      <c r="D2039" s="249" t="s">
        <v>2923</v>
      </c>
      <c r="E2039" s="252">
        <v>45169</v>
      </c>
      <c r="F2039" s="249"/>
      <c r="G2039" s="249"/>
      <c r="H2039" s="249"/>
      <c r="I2039" s="248"/>
      <c r="J2039" s="248"/>
      <c r="K2039" s="248"/>
    </row>
    <row r="2040" spans="1:11" s="29" customFormat="1" ht="13.8" x14ac:dyDescent="0.25">
      <c r="A2040" s="250" t="s">
        <v>2901</v>
      </c>
      <c r="B2040" s="251" t="s">
        <v>1841</v>
      </c>
      <c r="C2040" s="249" t="s">
        <v>2752</v>
      </c>
      <c r="D2040" s="249" t="s">
        <v>2923</v>
      </c>
      <c r="E2040" s="252">
        <v>45169</v>
      </c>
      <c r="F2040" s="249"/>
      <c r="G2040" s="249"/>
      <c r="H2040" s="249"/>
      <c r="I2040" s="248"/>
      <c r="J2040" s="248"/>
      <c r="K2040" s="248"/>
    </row>
    <row r="2041" spans="1:11" s="29" customFormat="1" ht="13.8" x14ac:dyDescent="0.25">
      <c r="A2041" s="250" t="s">
        <v>2939</v>
      </c>
      <c r="B2041" s="251" t="s">
        <v>2949</v>
      </c>
      <c r="C2041" s="249" t="s">
        <v>2759</v>
      </c>
      <c r="D2041" s="249" t="s">
        <v>2923</v>
      </c>
      <c r="E2041" s="252">
        <v>45169</v>
      </c>
      <c r="F2041" s="249"/>
      <c r="G2041" s="249"/>
      <c r="H2041" s="249"/>
      <c r="I2041" s="248"/>
      <c r="J2041" s="248"/>
      <c r="K2041" s="248"/>
    </row>
    <row r="2042" spans="1:11" s="29" customFormat="1" ht="13.8" x14ac:dyDescent="0.25">
      <c r="A2042" s="250" t="s">
        <v>2940</v>
      </c>
      <c r="B2042" s="251" t="s">
        <v>2949</v>
      </c>
      <c r="C2042" s="249" t="s">
        <v>2759</v>
      </c>
      <c r="D2042" s="249" t="s">
        <v>2923</v>
      </c>
      <c r="E2042" s="252">
        <v>45169</v>
      </c>
      <c r="F2042" s="249"/>
      <c r="G2042" s="249"/>
      <c r="H2042" s="249"/>
      <c r="I2042" s="248"/>
      <c r="J2042" s="248"/>
      <c r="K2042" s="248"/>
    </row>
    <row r="2043" spans="1:11" s="29" customFormat="1" ht="13.8" x14ac:dyDescent="0.25">
      <c r="A2043" s="250" t="s">
        <v>2941</v>
      </c>
      <c r="B2043" s="251" t="s">
        <v>2949</v>
      </c>
      <c r="C2043" s="249" t="s">
        <v>2759</v>
      </c>
      <c r="D2043" s="249" t="s">
        <v>2923</v>
      </c>
      <c r="E2043" s="252">
        <v>45169</v>
      </c>
      <c r="F2043" s="249"/>
      <c r="G2043" s="249"/>
      <c r="H2043" s="249"/>
      <c r="I2043" s="248"/>
      <c r="J2043" s="248"/>
      <c r="K2043" s="248"/>
    </row>
    <row r="2044" spans="1:11" s="29" customFormat="1" ht="13.8" x14ac:dyDescent="0.25">
      <c r="A2044" s="250" t="s">
        <v>2942</v>
      </c>
      <c r="B2044" s="251" t="s">
        <v>2949</v>
      </c>
      <c r="C2044" s="249" t="s">
        <v>2759</v>
      </c>
      <c r="D2044" s="249" t="s">
        <v>2923</v>
      </c>
      <c r="E2044" s="252">
        <v>45169</v>
      </c>
      <c r="F2044" s="249"/>
      <c r="G2044" s="249"/>
      <c r="H2044" s="249"/>
      <c r="I2044" s="248"/>
      <c r="J2044" s="248"/>
      <c r="K2044" s="248"/>
    </row>
    <row r="2045" spans="1:11" s="29" customFormat="1" ht="13.8" x14ac:dyDescent="0.25">
      <c r="A2045" s="253" t="s">
        <v>1077</v>
      </c>
      <c r="B2045" s="251" t="s">
        <v>2755</v>
      </c>
      <c r="C2045" s="249" t="s">
        <v>2924</v>
      </c>
      <c r="D2045" s="249" t="s">
        <v>2923</v>
      </c>
      <c r="E2045" s="252">
        <v>45169</v>
      </c>
      <c r="F2045" s="249"/>
      <c r="G2045" s="249"/>
      <c r="H2045" s="249"/>
      <c r="I2045" s="248"/>
      <c r="J2045" s="248"/>
      <c r="K2045" s="248"/>
    </row>
    <row r="2046" spans="1:11" s="29" customFormat="1" ht="13.8" x14ac:dyDescent="0.25">
      <c r="A2046" s="253" t="s">
        <v>2240</v>
      </c>
      <c r="B2046" s="251" t="s">
        <v>2755</v>
      </c>
      <c r="C2046" s="249" t="s">
        <v>2924</v>
      </c>
      <c r="D2046" s="249" t="s">
        <v>2923</v>
      </c>
      <c r="E2046" s="252">
        <v>45169</v>
      </c>
      <c r="F2046" s="249"/>
      <c r="G2046" s="249"/>
      <c r="H2046" s="249"/>
      <c r="I2046" s="248"/>
      <c r="J2046" s="248"/>
      <c r="K2046" s="248"/>
    </row>
    <row r="2047" spans="1:11" s="29" customFormat="1" ht="13.8" x14ac:dyDescent="0.25">
      <c r="A2047" s="253" t="s">
        <v>2968</v>
      </c>
      <c r="B2047" s="251" t="s">
        <v>2755</v>
      </c>
      <c r="C2047" s="249" t="s">
        <v>2924</v>
      </c>
      <c r="D2047" s="249" t="s">
        <v>2923</v>
      </c>
      <c r="E2047" s="252">
        <v>45169</v>
      </c>
      <c r="F2047" s="249"/>
      <c r="G2047" s="249"/>
      <c r="H2047" s="249"/>
      <c r="I2047" s="248"/>
      <c r="J2047" s="248"/>
      <c r="K2047" s="248"/>
    </row>
    <row r="2048" spans="1:11" s="29" customFormat="1" ht="13.8" x14ac:dyDescent="0.25">
      <c r="A2048" s="250" t="s">
        <v>2903</v>
      </c>
      <c r="B2048" s="251" t="s">
        <v>1841</v>
      </c>
      <c r="C2048" s="249" t="s">
        <v>2752</v>
      </c>
      <c r="D2048" s="249" t="s">
        <v>2923</v>
      </c>
      <c r="E2048" s="252">
        <v>45169</v>
      </c>
      <c r="F2048" s="249"/>
      <c r="G2048" s="249"/>
      <c r="H2048" s="249"/>
      <c r="I2048" s="248"/>
      <c r="J2048" s="248"/>
      <c r="K2048" s="248"/>
    </row>
    <row r="2049" spans="1:11" s="29" customFormat="1" ht="13.8" x14ac:dyDescent="0.25">
      <c r="A2049" s="250" t="s">
        <v>2903</v>
      </c>
      <c r="B2049" s="251" t="s">
        <v>2949</v>
      </c>
      <c r="C2049" s="249" t="s">
        <v>2759</v>
      </c>
      <c r="D2049" s="249" t="s">
        <v>2923</v>
      </c>
      <c r="E2049" s="252">
        <v>45169</v>
      </c>
      <c r="F2049" s="249"/>
      <c r="G2049" s="249"/>
      <c r="H2049" s="249"/>
      <c r="I2049" s="248"/>
      <c r="J2049" s="248"/>
      <c r="K2049" s="248"/>
    </row>
    <row r="2050" spans="1:11" s="29" customFormat="1" ht="13.8" x14ac:dyDescent="0.25">
      <c r="A2050" s="253" t="s">
        <v>2969</v>
      </c>
      <c r="B2050" s="251" t="s">
        <v>2755</v>
      </c>
      <c r="C2050" s="249" t="s">
        <v>2924</v>
      </c>
      <c r="D2050" s="249" t="s">
        <v>2923</v>
      </c>
      <c r="E2050" s="252">
        <v>45169</v>
      </c>
      <c r="F2050" s="249"/>
      <c r="G2050" s="249"/>
      <c r="H2050" s="249"/>
      <c r="I2050" s="248"/>
      <c r="J2050" s="248"/>
      <c r="K2050" s="248"/>
    </row>
    <row r="2051" spans="1:11" s="29" customFormat="1" ht="13.8" x14ac:dyDescent="0.25">
      <c r="A2051" s="253" t="s">
        <v>2970</v>
      </c>
      <c r="B2051" s="251" t="s">
        <v>2755</v>
      </c>
      <c r="C2051" s="249" t="s">
        <v>2924</v>
      </c>
      <c r="D2051" s="249" t="s">
        <v>2923</v>
      </c>
      <c r="E2051" s="252">
        <v>45169</v>
      </c>
      <c r="F2051" s="249"/>
      <c r="G2051" s="249"/>
      <c r="H2051" s="249"/>
      <c r="I2051" s="248"/>
      <c r="J2051" s="248"/>
      <c r="K2051" s="248"/>
    </row>
    <row r="2052" spans="1:11" s="29" customFormat="1" ht="13.8" x14ac:dyDescent="0.25">
      <c r="A2052" s="250" t="s">
        <v>2904</v>
      </c>
      <c r="B2052" s="251" t="s">
        <v>1841</v>
      </c>
      <c r="C2052" s="249" t="s">
        <v>2752</v>
      </c>
      <c r="D2052" s="249" t="s">
        <v>2923</v>
      </c>
      <c r="E2052" s="252">
        <v>45169</v>
      </c>
      <c r="F2052" s="249"/>
      <c r="G2052" s="249"/>
      <c r="H2052" s="249"/>
      <c r="I2052" s="248"/>
      <c r="J2052" s="248"/>
      <c r="K2052" s="248"/>
    </row>
    <row r="2053" spans="1:11" s="29" customFormat="1" ht="13.8" x14ac:dyDescent="0.25">
      <c r="A2053" s="250" t="s">
        <v>2904</v>
      </c>
      <c r="B2053" s="251" t="s">
        <v>2949</v>
      </c>
      <c r="C2053" s="249" t="s">
        <v>2759</v>
      </c>
      <c r="D2053" s="249" t="s">
        <v>2923</v>
      </c>
      <c r="E2053" s="252">
        <v>45169</v>
      </c>
      <c r="F2053" s="249"/>
      <c r="G2053" s="249"/>
      <c r="H2053" s="249"/>
      <c r="I2053" s="248"/>
      <c r="J2053" s="248"/>
      <c r="K2053" s="248"/>
    </row>
    <row r="2054" spans="1:11" s="29" customFormat="1" ht="13.8" x14ac:dyDescent="0.25">
      <c r="A2054" s="253" t="s">
        <v>2971</v>
      </c>
      <c r="B2054" s="251" t="s">
        <v>2755</v>
      </c>
      <c r="C2054" s="249" t="s">
        <v>2924</v>
      </c>
      <c r="D2054" s="249" t="s">
        <v>2923</v>
      </c>
      <c r="E2054" s="252">
        <v>45169</v>
      </c>
      <c r="F2054" s="249"/>
      <c r="G2054" s="249"/>
      <c r="H2054" s="249"/>
      <c r="I2054" s="248"/>
      <c r="J2054" s="248"/>
      <c r="K2054" s="248"/>
    </row>
    <row r="2055" spans="1:11" s="29" customFormat="1" ht="13.8" x14ac:dyDescent="0.25">
      <c r="A2055" s="250" t="s">
        <v>2905</v>
      </c>
      <c r="B2055" s="251" t="s">
        <v>1841</v>
      </c>
      <c r="C2055" s="249" t="s">
        <v>2752</v>
      </c>
      <c r="D2055" s="249" t="s">
        <v>2923</v>
      </c>
      <c r="E2055" s="252">
        <v>45169</v>
      </c>
      <c r="F2055" s="249"/>
      <c r="G2055" s="249"/>
      <c r="H2055" s="249"/>
      <c r="I2055" s="248"/>
      <c r="J2055" s="248"/>
      <c r="K2055" s="248"/>
    </row>
    <row r="2056" spans="1:11" s="29" customFormat="1" ht="13.8" x14ac:dyDescent="0.25">
      <c r="A2056" s="250" t="s">
        <v>2943</v>
      </c>
      <c r="B2056" s="251" t="s">
        <v>2949</v>
      </c>
      <c r="C2056" s="249" t="s">
        <v>2759</v>
      </c>
      <c r="D2056" s="249" t="s">
        <v>2923</v>
      </c>
      <c r="E2056" s="252">
        <v>45169</v>
      </c>
      <c r="F2056" s="249"/>
      <c r="G2056" s="249"/>
      <c r="H2056" s="249"/>
      <c r="I2056" s="248"/>
      <c r="J2056" s="248"/>
      <c r="K2056" s="248"/>
    </row>
    <row r="2057" spans="1:11" s="29" customFormat="1" ht="13.8" x14ac:dyDescent="0.25">
      <c r="A2057" s="250" t="s">
        <v>2906</v>
      </c>
      <c r="B2057" s="251" t="s">
        <v>1841</v>
      </c>
      <c r="C2057" s="249" t="s">
        <v>2752</v>
      </c>
      <c r="D2057" s="249" t="s">
        <v>2923</v>
      </c>
      <c r="E2057" s="252">
        <v>45169</v>
      </c>
      <c r="F2057" s="249"/>
      <c r="G2057" s="249"/>
      <c r="H2057" s="249"/>
      <c r="I2057" s="248"/>
      <c r="J2057" s="248"/>
      <c r="K2057" s="248"/>
    </row>
    <row r="2058" spans="1:11" s="29" customFormat="1" ht="13.8" x14ac:dyDescent="0.25">
      <c r="A2058" s="250" t="s">
        <v>2907</v>
      </c>
      <c r="B2058" s="251" t="s">
        <v>1841</v>
      </c>
      <c r="C2058" s="249" t="s">
        <v>2752</v>
      </c>
      <c r="D2058" s="249" t="s">
        <v>2923</v>
      </c>
      <c r="E2058" s="252">
        <v>45169</v>
      </c>
      <c r="F2058" s="249"/>
      <c r="G2058" s="249"/>
      <c r="H2058" s="249"/>
      <c r="I2058" s="248"/>
      <c r="J2058" s="248"/>
      <c r="K2058" s="248"/>
    </row>
    <row r="2059" spans="1:11" s="29" customFormat="1" ht="13.8" x14ac:dyDescent="0.25">
      <c r="A2059" s="253" t="s">
        <v>2972</v>
      </c>
      <c r="B2059" s="251" t="s">
        <v>2755</v>
      </c>
      <c r="C2059" s="249" t="s">
        <v>2924</v>
      </c>
      <c r="D2059" s="249" t="s">
        <v>2923</v>
      </c>
      <c r="E2059" s="252">
        <v>45169</v>
      </c>
      <c r="F2059" s="249"/>
      <c r="G2059" s="249"/>
      <c r="H2059" s="249"/>
      <c r="I2059" s="248"/>
      <c r="J2059" s="248"/>
      <c r="K2059" s="248"/>
    </row>
    <row r="2060" spans="1:11" s="29" customFormat="1" ht="13.8" x14ac:dyDescent="0.25">
      <c r="A2060" s="253" t="s">
        <v>1394</v>
      </c>
      <c r="B2060" s="251" t="s">
        <v>2755</v>
      </c>
      <c r="C2060" s="249" t="s">
        <v>2924</v>
      </c>
      <c r="D2060" s="249" t="s">
        <v>2923</v>
      </c>
      <c r="E2060" s="252">
        <v>45169</v>
      </c>
      <c r="F2060" s="249"/>
      <c r="G2060" s="249"/>
      <c r="H2060" s="249"/>
      <c r="I2060" s="248"/>
      <c r="J2060" s="248"/>
      <c r="K2060" s="248"/>
    </row>
    <row r="2061" spans="1:11" s="29" customFormat="1" ht="13.8" x14ac:dyDescent="0.25">
      <c r="A2061" s="253" t="s">
        <v>2973</v>
      </c>
      <c r="B2061" s="251" t="s">
        <v>2755</v>
      </c>
      <c r="C2061" s="249" t="s">
        <v>2924</v>
      </c>
      <c r="D2061" s="249" t="s">
        <v>2923</v>
      </c>
      <c r="E2061" s="252">
        <v>45169</v>
      </c>
      <c r="F2061" s="249"/>
      <c r="G2061" s="249"/>
      <c r="H2061" s="249"/>
      <c r="I2061" s="248"/>
      <c r="J2061" s="248"/>
      <c r="K2061" s="248"/>
    </row>
    <row r="2062" spans="1:11" s="29" customFormat="1" ht="13.8" x14ac:dyDescent="0.25">
      <c r="A2062" s="250" t="s">
        <v>2944</v>
      </c>
      <c r="B2062" s="251" t="s">
        <v>2949</v>
      </c>
      <c r="C2062" s="249" t="s">
        <v>2759</v>
      </c>
      <c r="D2062" s="249" t="s">
        <v>2923</v>
      </c>
      <c r="E2062" s="252">
        <v>45169</v>
      </c>
      <c r="F2062" s="249"/>
      <c r="G2062" s="249"/>
      <c r="H2062" s="249"/>
      <c r="I2062" s="248"/>
      <c r="J2062" s="248"/>
      <c r="K2062" s="248"/>
    </row>
    <row r="2063" spans="1:11" s="29" customFormat="1" ht="13.8" x14ac:dyDescent="0.25">
      <c r="A2063" s="250" t="s">
        <v>2908</v>
      </c>
      <c r="B2063" s="251" t="s">
        <v>2949</v>
      </c>
      <c r="C2063" s="249" t="s">
        <v>2759</v>
      </c>
      <c r="D2063" s="249" t="s">
        <v>2923</v>
      </c>
      <c r="E2063" s="252">
        <v>45169</v>
      </c>
      <c r="F2063" s="249"/>
      <c r="G2063" s="249"/>
      <c r="H2063" s="249"/>
      <c r="I2063" s="248"/>
      <c r="J2063" s="248"/>
      <c r="K2063" s="248"/>
    </row>
    <row r="2064" spans="1:11" s="29" customFormat="1" ht="13.8" x14ac:dyDescent="0.25">
      <c r="A2064" s="250" t="s">
        <v>2908</v>
      </c>
      <c r="B2064" s="251" t="s">
        <v>1841</v>
      </c>
      <c r="C2064" s="249" t="s">
        <v>2752</v>
      </c>
      <c r="D2064" s="249" t="s">
        <v>2923</v>
      </c>
      <c r="E2064" s="252">
        <v>45169</v>
      </c>
      <c r="F2064" s="249"/>
      <c r="G2064" s="249"/>
      <c r="H2064" s="249"/>
      <c r="I2064" s="248"/>
      <c r="J2064" s="248"/>
      <c r="K2064" s="248"/>
    </row>
    <row r="2065" spans="1:11" s="29" customFormat="1" ht="13.8" x14ac:dyDescent="0.25">
      <c r="A2065" s="253" t="s">
        <v>2974</v>
      </c>
      <c r="B2065" s="251" t="s">
        <v>2755</v>
      </c>
      <c r="C2065" s="249" t="s">
        <v>2924</v>
      </c>
      <c r="D2065" s="249" t="s">
        <v>2923</v>
      </c>
      <c r="E2065" s="252">
        <v>45169</v>
      </c>
      <c r="F2065" s="249"/>
      <c r="G2065" s="249"/>
      <c r="H2065" s="249"/>
      <c r="I2065" s="248"/>
      <c r="J2065" s="248"/>
      <c r="K2065" s="248"/>
    </row>
    <row r="2066" spans="1:11" s="29" customFormat="1" ht="13.8" x14ac:dyDescent="0.25">
      <c r="A2066" s="253" t="s">
        <v>2975</v>
      </c>
      <c r="B2066" s="251" t="s">
        <v>2755</v>
      </c>
      <c r="C2066" s="249" t="s">
        <v>2924</v>
      </c>
      <c r="D2066" s="249" t="s">
        <v>2923</v>
      </c>
      <c r="E2066" s="252">
        <v>45169</v>
      </c>
      <c r="F2066" s="249"/>
      <c r="G2066" s="249"/>
      <c r="H2066" s="249"/>
      <c r="I2066" s="248"/>
      <c r="J2066" s="248"/>
      <c r="K2066" s="248"/>
    </row>
    <row r="2067" spans="1:11" s="29" customFormat="1" ht="13.8" x14ac:dyDescent="0.25">
      <c r="A2067" s="253" t="s">
        <v>2976</v>
      </c>
      <c r="B2067" s="251" t="s">
        <v>2755</v>
      </c>
      <c r="C2067" s="249" t="s">
        <v>2924</v>
      </c>
      <c r="D2067" s="249" t="s">
        <v>2923</v>
      </c>
      <c r="E2067" s="252">
        <v>45169</v>
      </c>
      <c r="F2067" s="249"/>
      <c r="G2067" s="249"/>
      <c r="H2067" s="249"/>
      <c r="I2067" s="248"/>
      <c r="J2067" s="248"/>
      <c r="K2067" s="248"/>
    </row>
    <row r="2068" spans="1:11" s="29" customFormat="1" ht="13.8" x14ac:dyDescent="0.25">
      <c r="A2068" s="253" t="s">
        <v>2977</v>
      </c>
      <c r="B2068" s="251" t="s">
        <v>2755</v>
      </c>
      <c r="C2068" s="249" t="s">
        <v>2924</v>
      </c>
      <c r="D2068" s="249" t="s">
        <v>2923</v>
      </c>
      <c r="E2068" s="252">
        <v>45169</v>
      </c>
      <c r="F2068" s="249"/>
      <c r="G2068" s="249"/>
      <c r="H2068" s="249"/>
      <c r="I2068" s="248"/>
      <c r="J2068" s="248"/>
      <c r="K2068" s="248"/>
    </row>
    <row r="2069" spans="1:11" s="29" customFormat="1" ht="13.8" x14ac:dyDescent="0.25">
      <c r="A2069" s="250" t="s">
        <v>2909</v>
      </c>
      <c r="B2069" s="251" t="s">
        <v>1841</v>
      </c>
      <c r="C2069" s="249" t="s">
        <v>2752</v>
      </c>
      <c r="D2069" s="249" t="s">
        <v>2923</v>
      </c>
      <c r="E2069" s="252">
        <v>45169</v>
      </c>
      <c r="F2069" s="249"/>
      <c r="G2069" s="249"/>
      <c r="H2069" s="249"/>
      <c r="I2069" s="248"/>
      <c r="J2069" s="248"/>
      <c r="K2069" s="248"/>
    </row>
    <row r="2070" spans="1:11" s="29" customFormat="1" ht="13.8" x14ac:dyDescent="0.25">
      <c r="A2070" s="253" t="s">
        <v>2978</v>
      </c>
      <c r="B2070" s="251" t="s">
        <v>2755</v>
      </c>
      <c r="C2070" s="249" t="s">
        <v>2924</v>
      </c>
      <c r="D2070" s="249" t="s">
        <v>2923</v>
      </c>
      <c r="E2070" s="252">
        <v>45169</v>
      </c>
      <c r="F2070" s="249"/>
      <c r="G2070" s="249"/>
      <c r="H2070" s="249"/>
      <c r="I2070" s="248"/>
      <c r="J2070" s="248"/>
      <c r="K2070" s="248"/>
    </row>
    <row r="2071" spans="1:11" s="29" customFormat="1" ht="13.8" x14ac:dyDescent="0.25">
      <c r="A2071" s="253" t="s">
        <v>2979</v>
      </c>
      <c r="B2071" s="251" t="s">
        <v>2755</v>
      </c>
      <c r="C2071" s="249" t="s">
        <v>2924</v>
      </c>
      <c r="D2071" s="249" t="s">
        <v>2923</v>
      </c>
      <c r="E2071" s="252">
        <v>45169</v>
      </c>
      <c r="F2071" s="249"/>
      <c r="G2071" s="249"/>
      <c r="H2071" s="249"/>
      <c r="I2071" s="248"/>
      <c r="J2071" s="248"/>
      <c r="K2071" s="248"/>
    </row>
    <row r="2072" spans="1:11" s="29" customFormat="1" ht="13.8" x14ac:dyDescent="0.25">
      <c r="A2072" s="253" t="s">
        <v>2397</v>
      </c>
      <c r="B2072" s="251" t="s">
        <v>2755</v>
      </c>
      <c r="C2072" s="249" t="s">
        <v>2924</v>
      </c>
      <c r="D2072" s="249" t="s">
        <v>2923</v>
      </c>
      <c r="E2072" s="252">
        <v>45169</v>
      </c>
      <c r="F2072" s="249"/>
      <c r="G2072" s="249"/>
      <c r="H2072" s="249"/>
      <c r="I2072" s="248"/>
      <c r="J2072" s="248"/>
      <c r="K2072" s="248"/>
    </row>
    <row r="2073" spans="1:11" s="29" customFormat="1" ht="13.8" x14ac:dyDescent="0.25">
      <c r="A2073" s="253" t="s">
        <v>2980</v>
      </c>
      <c r="B2073" s="251" t="s">
        <v>2755</v>
      </c>
      <c r="C2073" s="249" t="s">
        <v>2924</v>
      </c>
      <c r="D2073" s="249" t="s">
        <v>2923</v>
      </c>
      <c r="E2073" s="252">
        <v>45169</v>
      </c>
      <c r="F2073" s="249"/>
      <c r="G2073" s="249"/>
      <c r="H2073" s="249"/>
      <c r="I2073" s="248"/>
      <c r="J2073" s="248"/>
      <c r="K2073" s="248"/>
    </row>
    <row r="2074" spans="1:11" s="29" customFormat="1" ht="13.8" x14ac:dyDescent="0.25">
      <c r="A2074" s="253" t="s">
        <v>2981</v>
      </c>
      <c r="B2074" s="251" t="s">
        <v>2755</v>
      </c>
      <c r="C2074" s="249" t="s">
        <v>2924</v>
      </c>
      <c r="D2074" s="249" t="s">
        <v>2923</v>
      </c>
      <c r="E2074" s="252">
        <v>45169</v>
      </c>
      <c r="F2074" s="249"/>
      <c r="G2074" s="249"/>
      <c r="H2074" s="249"/>
      <c r="I2074" s="248"/>
      <c r="J2074" s="248"/>
      <c r="K2074" s="248"/>
    </row>
    <row r="2075" spans="1:11" s="29" customFormat="1" ht="13.8" x14ac:dyDescent="0.25">
      <c r="A2075" s="250" t="s">
        <v>2910</v>
      </c>
      <c r="B2075" s="251" t="s">
        <v>1841</v>
      </c>
      <c r="C2075" s="249" t="s">
        <v>2752</v>
      </c>
      <c r="D2075" s="249" t="s">
        <v>2923</v>
      </c>
      <c r="E2075" s="252">
        <v>45169</v>
      </c>
      <c r="F2075" s="249"/>
      <c r="G2075" s="249"/>
      <c r="H2075" s="249"/>
      <c r="I2075" s="248"/>
      <c r="J2075" s="248"/>
      <c r="K2075" s="248"/>
    </row>
    <row r="2076" spans="1:11" s="29" customFormat="1" ht="13.8" x14ac:dyDescent="0.25">
      <c r="A2076" s="253" t="s">
        <v>2982</v>
      </c>
      <c r="B2076" s="251" t="s">
        <v>2755</v>
      </c>
      <c r="C2076" s="249" t="s">
        <v>2924</v>
      </c>
      <c r="D2076" s="249" t="s">
        <v>2923</v>
      </c>
      <c r="E2076" s="252">
        <v>45169</v>
      </c>
      <c r="F2076" s="249"/>
      <c r="G2076" s="249"/>
      <c r="H2076" s="249"/>
      <c r="I2076" s="248"/>
      <c r="J2076" s="248"/>
      <c r="K2076" s="248"/>
    </row>
    <row r="2077" spans="1:11" s="29" customFormat="1" ht="13.8" x14ac:dyDescent="0.25">
      <c r="A2077" s="250" t="s">
        <v>2911</v>
      </c>
      <c r="B2077" s="251" t="s">
        <v>1841</v>
      </c>
      <c r="C2077" s="249" t="s">
        <v>2752</v>
      </c>
      <c r="D2077" s="249" t="s">
        <v>2923</v>
      </c>
      <c r="E2077" s="252">
        <v>45169</v>
      </c>
      <c r="F2077" s="249"/>
      <c r="G2077" s="249"/>
      <c r="H2077" s="249"/>
      <c r="I2077" s="248"/>
      <c r="J2077" s="248"/>
      <c r="K2077" s="248"/>
    </row>
    <row r="2078" spans="1:11" s="29" customFormat="1" ht="13.8" x14ac:dyDescent="0.25">
      <c r="A2078" s="253" t="s">
        <v>2983</v>
      </c>
      <c r="B2078" s="251" t="s">
        <v>2755</v>
      </c>
      <c r="C2078" s="249" t="s">
        <v>2924</v>
      </c>
      <c r="D2078" s="249" t="s">
        <v>2923</v>
      </c>
      <c r="E2078" s="252">
        <v>45169</v>
      </c>
      <c r="F2078" s="249"/>
      <c r="G2078" s="249"/>
      <c r="H2078" s="249"/>
      <c r="I2078" s="248"/>
      <c r="J2078" s="248"/>
      <c r="K2078" s="248"/>
    </row>
    <row r="2079" spans="1:11" s="29" customFormat="1" ht="13.8" x14ac:dyDescent="0.25">
      <c r="A2079" s="253" t="s">
        <v>45</v>
      </c>
      <c r="B2079" s="251" t="s">
        <v>2755</v>
      </c>
      <c r="C2079" s="249" t="s">
        <v>2924</v>
      </c>
      <c r="D2079" s="249" t="s">
        <v>2923</v>
      </c>
      <c r="E2079" s="252">
        <v>45169</v>
      </c>
      <c r="F2079" s="249"/>
      <c r="G2079" s="249"/>
      <c r="H2079" s="249"/>
      <c r="I2079" s="248"/>
      <c r="J2079" s="248"/>
      <c r="K2079" s="248"/>
    </row>
    <row r="2080" spans="1:11" s="29" customFormat="1" ht="13.8" x14ac:dyDescent="0.25">
      <c r="A2080" s="253" t="s">
        <v>2984</v>
      </c>
      <c r="B2080" s="251" t="s">
        <v>2755</v>
      </c>
      <c r="C2080" s="249" t="s">
        <v>2924</v>
      </c>
      <c r="D2080" s="249" t="s">
        <v>2923</v>
      </c>
      <c r="E2080" s="252">
        <v>45169</v>
      </c>
      <c r="F2080" s="249"/>
      <c r="G2080" s="249"/>
      <c r="H2080" s="249"/>
      <c r="I2080" s="248"/>
      <c r="J2080" s="248"/>
      <c r="K2080" s="248"/>
    </row>
    <row r="2081" spans="1:11" s="29" customFormat="1" ht="13.8" x14ac:dyDescent="0.25">
      <c r="A2081" s="253" t="s">
        <v>2985</v>
      </c>
      <c r="B2081" s="251" t="s">
        <v>2755</v>
      </c>
      <c r="C2081" s="249" t="s">
        <v>2924</v>
      </c>
      <c r="D2081" s="249" t="s">
        <v>2923</v>
      </c>
      <c r="E2081" s="252">
        <v>45169</v>
      </c>
      <c r="F2081" s="249"/>
      <c r="G2081" s="249"/>
      <c r="H2081" s="249"/>
      <c r="I2081" s="248"/>
      <c r="J2081" s="248"/>
      <c r="K2081" s="248"/>
    </row>
    <row r="2082" spans="1:11" s="29" customFormat="1" ht="13.8" x14ac:dyDescent="0.25">
      <c r="A2082" s="250" t="s">
        <v>2912</v>
      </c>
      <c r="B2082" s="251" t="s">
        <v>1841</v>
      </c>
      <c r="C2082" s="249" t="s">
        <v>2752</v>
      </c>
      <c r="D2082" s="249" t="s">
        <v>2923</v>
      </c>
      <c r="E2082" s="252">
        <v>45169</v>
      </c>
      <c r="F2082" s="249"/>
      <c r="G2082" s="249"/>
      <c r="H2082" s="249"/>
      <c r="I2082" s="248"/>
      <c r="J2082" s="248"/>
      <c r="K2082" s="248"/>
    </row>
    <row r="2083" spans="1:11" s="29" customFormat="1" ht="13.8" x14ac:dyDescent="0.25">
      <c r="A2083" s="250" t="s">
        <v>2913</v>
      </c>
      <c r="B2083" s="251" t="s">
        <v>1841</v>
      </c>
      <c r="C2083" s="249" t="s">
        <v>2752</v>
      </c>
      <c r="D2083" s="249" t="s">
        <v>2923</v>
      </c>
      <c r="E2083" s="252">
        <v>45169</v>
      </c>
      <c r="F2083" s="249"/>
      <c r="G2083" s="249"/>
      <c r="H2083" s="249"/>
      <c r="I2083" s="248"/>
      <c r="J2083" s="248"/>
      <c r="K2083" s="248"/>
    </row>
    <row r="2084" spans="1:11" s="29" customFormat="1" ht="13.8" x14ac:dyDescent="0.25">
      <c r="A2084" s="250" t="s">
        <v>2914</v>
      </c>
      <c r="B2084" s="251" t="s">
        <v>1841</v>
      </c>
      <c r="C2084" s="249" t="s">
        <v>2752</v>
      </c>
      <c r="D2084" s="249" t="s">
        <v>2923</v>
      </c>
      <c r="E2084" s="252">
        <v>45169</v>
      </c>
      <c r="F2084" s="249"/>
      <c r="G2084" s="249"/>
      <c r="H2084" s="249"/>
      <c r="I2084" s="248"/>
      <c r="J2084" s="248"/>
      <c r="K2084" s="248"/>
    </row>
    <row r="2085" spans="1:11" s="29" customFormat="1" ht="13.8" x14ac:dyDescent="0.25">
      <c r="A2085" s="250" t="s">
        <v>2914</v>
      </c>
      <c r="B2085" s="251" t="s">
        <v>2949</v>
      </c>
      <c r="C2085" s="249" t="s">
        <v>2759</v>
      </c>
      <c r="D2085" s="249" t="s">
        <v>2923</v>
      </c>
      <c r="E2085" s="252">
        <v>45169</v>
      </c>
      <c r="F2085" s="249"/>
      <c r="G2085" s="249"/>
      <c r="H2085" s="249"/>
      <c r="I2085" s="248"/>
      <c r="J2085" s="248"/>
      <c r="K2085" s="248"/>
    </row>
    <row r="2086" spans="1:11" s="29" customFormat="1" ht="13.8" x14ac:dyDescent="0.25">
      <c r="A2086" s="250" t="s">
        <v>865</v>
      </c>
      <c r="B2086" s="251" t="s">
        <v>1841</v>
      </c>
      <c r="C2086" s="249" t="s">
        <v>2752</v>
      </c>
      <c r="D2086" s="249" t="s">
        <v>2923</v>
      </c>
      <c r="E2086" s="252">
        <v>45169</v>
      </c>
      <c r="F2086" s="249"/>
      <c r="G2086" s="249"/>
      <c r="H2086" s="249"/>
      <c r="I2086" s="248"/>
      <c r="J2086" s="248"/>
      <c r="K2086" s="248"/>
    </row>
    <row r="2087" spans="1:11" s="29" customFormat="1" ht="13.8" x14ac:dyDescent="0.25">
      <c r="A2087" s="250" t="s">
        <v>865</v>
      </c>
      <c r="B2087" s="251" t="s">
        <v>2949</v>
      </c>
      <c r="C2087" s="249" t="s">
        <v>2759</v>
      </c>
      <c r="D2087" s="249" t="s">
        <v>2923</v>
      </c>
      <c r="E2087" s="252">
        <v>45169</v>
      </c>
      <c r="F2087" s="249"/>
      <c r="G2087" s="249"/>
      <c r="H2087" s="249"/>
      <c r="I2087" s="248"/>
      <c r="J2087" s="248"/>
      <c r="K2087" s="248"/>
    </row>
    <row r="2088" spans="1:11" s="29" customFormat="1" ht="13.8" x14ac:dyDescent="0.25">
      <c r="A2088" s="250" t="s">
        <v>2915</v>
      </c>
      <c r="B2088" s="251" t="s">
        <v>1841</v>
      </c>
      <c r="C2088" s="249" t="s">
        <v>2752</v>
      </c>
      <c r="D2088" s="249" t="s">
        <v>2923</v>
      </c>
      <c r="E2088" s="252">
        <v>45169</v>
      </c>
      <c r="F2088" s="249"/>
      <c r="G2088" s="249"/>
      <c r="H2088" s="249"/>
      <c r="I2088" s="248"/>
      <c r="J2088" s="248"/>
      <c r="K2088" s="248"/>
    </row>
    <row r="2089" spans="1:11" s="29" customFormat="1" ht="13.8" x14ac:dyDescent="0.25">
      <c r="A2089" s="250" t="s">
        <v>2916</v>
      </c>
      <c r="B2089" s="251" t="s">
        <v>1841</v>
      </c>
      <c r="C2089" s="249" t="s">
        <v>2752</v>
      </c>
      <c r="D2089" s="249" t="s">
        <v>2923</v>
      </c>
      <c r="E2089" s="252">
        <v>45169</v>
      </c>
      <c r="F2089" s="249"/>
      <c r="G2089" s="249"/>
      <c r="H2089" s="249"/>
      <c r="I2089" s="248"/>
      <c r="J2089" s="248"/>
      <c r="K2089" s="248"/>
    </row>
    <row r="2090" spans="1:11" s="29" customFormat="1" ht="13.8" x14ac:dyDescent="0.25">
      <c r="A2090" s="250" t="s">
        <v>2917</v>
      </c>
      <c r="B2090" s="251" t="s">
        <v>1841</v>
      </c>
      <c r="C2090" s="249" t="s">
        <v>2752</v>
      </c>
      <c r="D2090" s="249" t="s">
        <v>2923</v>
      </c>
      <c r="E2090" s="252">
        <v>45169</v>
      </c>
      <c r="F2090" s="249"/>
      <c r="G2090" s="249"/>
      <c r="H2090" s="249"/>
      <c r="I2090" s="248"/>
      <c r="J2090" s="248"/>
      <c r="K2090" s="248"/>
    </row>
    <row r="2091" spans="1:11" s="29" customFormat="1" ht="13.8" x14ac:dyDescent="0.25">
      <c r="A2091" s="253" t="s">
        <v>2917</v>
      </c>
      <c r="B2091" s="251" t="s">
        <v>2755</v>
      </c>
      <c r="C2091" s="249" t="s">
        <v>2924</v>
      </c>
      <c r="D2091" s="249" t="s">
        <v>2923</v>
      </c>
      <c r="E2091" s="252">
        <v>45169</v>
      </c>
      <c r="F2091" s="249"/>
      <c r="G2091" s="249"/>
      <c r="H2091" s="249"/>
      <c r="I2091" s="248"/>
      <c r="J2091" s="248"/>
      <c r="K2091" s="248"/>
    </row>
    <row r="2092" spans="1:11" s="29" customFormat="1" ht="13.8" x14ac:dyDescent="0.25">
      <c r="A2092" s="250" t="s">
        <v>2917</v>
      </c>
      <c r="B2092" s="251" t="s">
        <v>1841</v>
      </c>
      <c r="C2092" s="249" t="s">
        <v>2752</v>
      </c>
      <c r="D2092" s="249" t="s">
        <v>2923</v>
      </c>
      <c r="E2092" s="252">
        <v>45169</v>
      </c>
      <c r="F2092" s="249"/>
      <c r="G2092" s="249"/>
      <c r="H2092" s="249"/>
      <c r="I2092" s="248"/>
      <c r="J2092" s="248"/>
      <c r="K2092" s="248"/>
    </row>
    <row r="2093" spans="1:11" s="29" customFormat="1" ht="13.8" x14ac:dyDescent="0.25">
      <c r="A2093" s="250" t="s">
        <v>2917</v>
      </c>
      <c r="B2093" s="251" t="s">
        <v>2949</v>
      </c>
      <c r="C2093" s="249" t="s">
        <v>2759</v>
      </c>
      <c r="D2093" s="249" t="s">
        <v>2923</v>
      </c>
      <c r="E2093" s="252">
        <v>45169</v>
      </c>
      <c r="F2093" s="249"/>
      <c r="G2093" s="249"/>
      <c r="H2093" s="249"/>
      <c r="I2093" s="248"/>
      <c r="J2093" s="248"/>
      <c r="K2093" s="248"/>
    </row>
    <row r="2094" spans="1:11" s="29" customFormat="1" ht="13.8" x14ac:dyDescent="0.25">
      <c r="A2094" s="253" t="s">
        <v>2986</v>
      </c>
      <c r="B2094" s="251" t="s">
        <v>2755</v>
      </c>
      <c r="C2094" s="249" t="s">
        <v>2924</v>
      </c>
      <c r="D2094" s="249" t="s">
        <v>2923</v>
      </c>
      <c r="E2094" s="252">
        <v>45169</v>
      </c>
      <c r="F2094" s="249"/>
      <c r="G2094" s="249"/>
      <c r="H2094" s="249"/>
      <c r="I2094" s="248"/>
      <c r="J2094" s="248"/>
      <c r="K2094" s="248"/>
    </row>
    <row r="2095" spans="1:11" s="29" customFormat="1" ht="13.8" x14ac:dyDescent="0.25">
      <c r="A2095" s="250" t="s">
        <v>2946</v>
      </c>
      <c r="B2095" s="251" t="s">
        <v>2949</v>
      </c>
      <c r="C2095" s="249" t="s">
        <v>2759</v>
      </c>
      <c r="D2095" s="249" t="s">
        <v>2923</v>
      </c>
      <c r="E2095" s="252">
        <v>45169</v>
      </c>
      <c r="F2095" s="249"/>
      <c r="G2095" s="249"/>
      <c r="H2095" s="249"/>
      <c r="I2095" s="248"/>
      <c r="J2095" s="248"/>
      <c r="K2095" s="248"/>
    </row>
    <row r="2096" spans="1:11" s="29" customFormat="1" ht="13.8" x14ac:dyDescent="0.25">
      <c r="A2096" s="250" t="s">
        <v>2947</v>
      </c>
      <c r="B2096" s="251" t="s">
        <v>2949</v>
      </c>
      <c r="C2096" s="249" t="s">
        <v>2759</v>
      </c>
      <c r="D2096" s="249" t="s">
        <v>2923</v>
      </c>
      <c r="E2096" s="252">
        <v>45169</v>
      </c>
      <c r="F2096" s="249"/>
      <c r="G2096" s="249"/>
      <c r="H2096" s="249"/>
      <c r="I2096" s="248"/>
      <c r="J2096" s="248"/>
      <c r="K2096" s="248"/>
    </row>
    <row r="2097" spans="1:11" s="29" customFormat="1" ht="13.8" x14ac:dyDescent="0.25">
      <c r="A2097" s="253" t="s">
        <v>2987</v>
      </c>
      <c r="B2097" s="251" t="s">
        <v>2755</v>
      </c>
      <c r="C2097" s="249" t="s">
        <v>2924</v>
      </c>
      <c r="D2097" s="249" t="s">
        <v>2923</v>
      </c>
      <c r="E2097" s="252">
        <v>45169</v>
      </c>
      <c r="F2097" s="249"/>
      <c r="G2097" s="249"/>
      <c r="H2097" s="249"/>
      <c r="I2097" s="248"/>
      <c r="J2097" s="248"/>
      <c r="K2097" s="248"/>
    </row>
    <row r="2098" spans="1:11" s="29" customFormat="1" ht="13.8" x14ac:dyDescent="0.25">
      <c r="A2098" s="253" t="s">
        <v>1157</v>
      </c>
      <c r="B2098" s="251" t="s">
        <v>2755</v>
      </c>
      <c r="C2098" s="249" t="s">
        <v>2924</v>
      </c>
      <c r="D2098" s="249" t="s">
        <v>2923</v>
      </c>
      <c r="E2098" s="252">
        <v>45169</v>
      </c>
      <c r="F2098" s="249"/>
      <c r="G2098" s="249"/>
      <c r="H2098" s="249"/>
      <c r="I2098" s="248"/>
      <c r="J2098" s="248"/>
      <c r="K2098" s="248"/>
    </row>
    <row r="2099" spans="1:11" s="29" customFormat="1" ht="13.8" x14ac:dyDescent="0.25">
      <c r="A2099" s="253" t="s">
        <v>2988</v>
      </c>
      <c r="B2099" s="251" t="s">
        <v>2755</v>
      </c>
      <c r="C2099" s="249" t="s">
        <v>2924</v>
      </c>
      <c r="D2099" s="249" t="s">
        <v>2923</v>
      </c>
      <c r="E2099" s="252">
        <v>45169</v>
      </c>
      <c r="F2099" s="249"/>
      <c r="G2099" s="249"/>
      <c r="H2099" s="249"/>
      <c r="I2099" s="248"/>
      <c r="J2099" s="248"/>
      <c r="K2099" s="248"/>
    </row>
    <row r="2100" spans="1:11" s="29" customFormat="1" ht="13.8" x14ac:dyDescent="0.25">
      <c r="A2100" s="250" t="s">
        <v>2918</v>
      </c>
      <c r="B2100" s="251" t="s">
        <v>1841</v>
      </c>
      <c r="C2100" s="249" t="s">
        <v>2752</v>
      </c>
      <c r="D2100" s="249" t="s">
        <v>2923</v>
      </c>
      <c r="E2100" s="252">
        <v>45169</v>
      </c>
      <c r="F2100" s="249"/>
      <c r="G2100" s="249"/>
      <c r="H2100" s="249"/>
      <c r="I2100" s="248"/>
      <c r="J2100" s="248"/>
      <c r="K2100" s="248"/>
    </row>
    <row r="2101" spans="1:11" s="29" customFormat="1" ht="13.8" x14ac:dyDescent="0.25">
      <c r="A2101" s="250" t="s">
        <v>2918</v>
      </c>
      <c r="B2101" s="251" t="s">
        <v>2949</v>
      </c>
      <c r="C2101" s="249" t="s">
        <v>2759</v>
      </c>
      <c r="D2101" s="249" t="s">
        <v>2923</v>
      </c>
      <c r="E2101" s="252">
        <v>45169</v>
      </c>
      <c r="F2101" s="249"/>
      <c r="G2101" s="249"/>
      <c r="H2101" s="249"/>
      <c r="I2101" s="248"/>
      <c r="J2101" s="248"/>
      <c r="K2101" s="248"/>
    </row>
    <row r="2102" spans="1:11" s="29" customFormat="1" ht="13.8" x14ac:dyDescent="0.25">
      <c r="A2102" s="250" t="s">
        <v>2919</v>
      </c>
      <c r="B2102" s="251" t="s">
        <v>1841</v>
      </c>
      <c r="C2102" s="249" t="s">
        <v>2752</v>
      </c>
      <c r="D2102" s="249" t="s">
        <v>2923</v>
      </c>
      <c r="E2102" s="252">
        <v>45169</v>
      </c>
      <c r="F2102" s="249"/>
      <c r="G2102" s="249"/>
      <c r="H2102" s="249"/>
      <c r="I2102" s="248"/>
      <c r="J2102" s="248"/>
      <c r="K2102" s="248"/>
    </row>
    <row r="2103" spans="1:11" s="29" customFormat="1" ht="13.8" x14ac:dyDescent="0.25">
      <c r="A2103" s="253" t="s">
        <v>2605</v>
      </c>
      <c r="B2103" s="251" t="s">
        <v>2755</v>
      </c>
      <c r="C2103" s="249" t="s">
        <v>2924</v>
      </c>
      <c r="D2103" s="249" t="s">
        <v>2923</v>
      </c>
      <c r="E2103" s="252">
        <v>45169</v>
      </c>
      <c r="F2103" s="249"/>
      <c r="G2103" s="249"/>
      <c r="H2103" s="249"/>
      <c r="I2103" s="248"/>
      <c r="J2103" s="248"/>
      <c r="K2103" s="248"/>
    </row>
    <row r="2104" spans="1:11" s="29" customFormat="1" ht="13.8" x14ac:dyDescent="0.25">
      <c r="A2104" s="253" t="s">
        <v>2989</v>
      </c>
      <c r="B2104" s="251" t="s">
        <v>2755</v>
      </c>
      <c r="C2104" s="249" t="s">
        <v>2924</v>
      </c>
      <c r="D2104" s="249" t="s">
        <v>2923</v>
      </c>
      <c r="E2104" s="252">
        <v>45169</v>
      </c>
      <c r="F2104" s="249"/>
      <c r="G2104" s="249"/>
      <c r="H2104" s="249"/>
      <c r="I2104" s="248"/>
      <c r="J2104" s="248"/>
      <c r="K2104" s="248"/>
    </row>
    <row r="2105" spans="1:11" s="29" customFormat="1" ht="13.8" x14ac:dyDescent="0.25">
      <c r="A2105" s="253" t="s">
        <v>2990</v>
      </c>
      <c r="B2105" s="251" t="s">
        <v>2755</v>
      </c>
      <c r="C2105" s="249" t="s">
        <v>2924</v>
      </c>
      <c r="D2105" s="249" t="s">
        <v>2923</v>
      </c>
      <c r="E2105" s="252">
        <v>45169</v>
      </c>
      <c r="F2105" s="249"/>
      <c r="G2105" s="249"/>
      <c r="H2105" s="249"/>
      <c r="I2105" s="248"/>
      <c r="J2105" s="248"/>
      <c r="K2105" s="248"/>
    </row>
    <row r="2106" spans="1:11" s="29" customFormat="1" ht="13.8" x14ac:dyDescent="0.25">
      <c r="A2106" s="250" t="s">
        <v>2920</v>
      </c>
      <c r="B2106" s="251" t="s">
        <v>1841</v>
      </c>
      <c r="C2106" s="249" t="s">
        <v>2752</v>
      </c>
      <c r="D2106" s="249" t="s">
        <v>2923</v>
      </c>
      <c r="E2106" s="252">
        <v>45169</v>
      </c>
      <c r="F2106" s="249"/>
      <c r="G2106" s="249"/>
      <c r="H2106" s="249"/>
      <c r="I2106" s="248"/>
      <c r="J2106" s="248"/>
      <c r="K2106" s="248"/>
    </row>
    <row r="2107" spans="1:11" s="29" customFormat="1" ht="13.8" x14ac:dyDescent="0.25">
      <c r="A2107" s="253" t="s">
        <v>15</v>
      </c>
      <c r="B2107" s="251" t="s">
        <v>2755</v>
      </c>
      <c r="C2107" s="249" t="s">
        <v>2924</v>
      </c>
      <c r="D2107" s="249" t="s">
        <v>2923</v>
      </c>
      <c r="E2107" s="252">
        <v>45169</v>
      </c>
      <c r="F2107" s="249"/>
      <c r="G2107" s="249"/>
      <c r="H2107" s="249"/>
      <c r="I2107" s="248"/>
      <c r="J2107" s="248"/>
      <c r="K2107" s="248"/>
    </row>
    <row r="2108" spans="1:11" s="29" customFormat="1" ht="13.8" x14ac:dyDescent="0.25">
      <c r="A2108" s="250" t="s">
        <v>2948</v>
      </c>
      <c r="B2108" s="251" t="s">
        <v>2949</v>
      </c>
      <c r="C2108" s="249" t="s">
        <v>2759</v>
      </c>
      <c r="D2108" s="249" t="s">
        <v>2923</v>
      </c>
      <c r="E2108" s="252">
        <v>45169</v>
      </c>
      <c r="F2108" s="249"/>
      <c r="G2108" s="249"/>
      <c r="H2108" s="249"/>
      <c r="I2108" s="248"/>
      <c r="J2108" s="248"/>
      <c r="K2108" s="248"/>
    </row>
    <row r="2109" spans="1:11" s="29" customFormat="1" ht="13.8" x14ac:dyDescent="0.25">
      <c r="A2109" s="253" t="s">
        <v>2991</v>
      </c>
      <c r="B2109" s="251" t="s">
        <v>2755</v>
      </c>
      <c r="C2109" s="249" t="s">
        <v>2924</v>
      </c>
      <c r="D2109" s="249" t="s">
        <v>2923</v>
      </c>
      <c r="E2109" s="252">
        <v>45169</v>
      </c>
      <c r="F2109" s="249"/>
      <c r="G2109" s="249"/>
      <c r="H2109" s="249"/>
      <c r="I2109" s="248"/>
      <c r="J2109" s="248"/>
      <c r="K2109" s="248"/>
    </row>
    <row r="2110" spans="1:11" s="29" customFormat="1" ht="13.8" x14ac:dyDescent="0.25">
      <c r="A2110" s="250" t="s">
        <v>2770</v>
      </c>
      <c r="B2110" s="251" t="s">
        <v>1841</v>
      </c>
      <c r="C2110" s="249" t="s">
        <v>2752</v>
      </c>
      <c r="D2110" s="249" t="s">
        <v>2923</v>
      </c>
      <c r="E2110" s="252">
        <v>45169</v>
      </c>
      <c r="F2110" s="249"/>
      <c r="G2110" s="249"/>
      <c r="H2110" s="249"/>
      <c r="I2110" s="248"/>
      <c r="J2110" s="248"/>
      <c r="K2110" s="248"/>
    </row>
    <row r="2111" spans="1:11" s="29" customFormat="1" ht="13.8" x14ac:dyDescent="0.25">
      <c r="A2111" s="250" t="s">
        <v>2770</v>
      </c>
      <c r="B2111" s="251" t="s">
        <v>2949</v>
      </c>
      <c r="C2111" s="249" t="s">
        <v>2759</v>
      </c>
      <c r="D2111" s="249" t="s">
        <v>2923</v>
      </c>
      <c r="E2111" s="252">
        <v>45169</v>
      </c>
      <c r="F2111" s="249"/>
      <c r="G2111" s="249"/>
      <c r="H2111" s="249"/>
      <c r="I2111" s="248"/>
      <c r="J2111" s="248"/>
      <c r="K2111" s="248"/>
    </row>
    <row r="2112" spans="1:11" s="29" customFormat="1" ht="13.8" x14ac:dyDescent="0.25">
      <c r="A2112" s="250" t="s">
        <v>2921</v>
      </c>
      <c r="B2112" s="251" t="s">
        <v>1841</v>
      </c>
      <c r="C2112" s="249" t="s">
        <v>2752</v>
      </c>
      <c r="D2112" s="249" t="s">
        <v>2923</v>
      </c>
      <c r="E2112" s="252">
        <v>45169</v>
      </c>
      <c r="F2112" s="249"/>
      <c r="G2112" s="249"/>
      <c r="H2112" s="249"/>
      <c r="I2112" s="248"/>
      <c r="J2112" s="248"/>
      <c r="K2112" s="248"/>
    </row>
    <row r="2113" spans="1:11" s="29" customFormat="1" ht="13.8" x14ac:dyDescent="0.25">
      <c r="A2113" s="253" t="s">
        <v>2992</v>
      </c>
      <c r="B2113" s="251" t="s">
        <v>2755</v>
      </c>
      <c r="C2113" s="249" t="s">
        <v>2924</v>
      </c>
      <c r="D2113" s="249" t="s">
        <v>2923</v>
      </c>
      <c r="E2113" s="252">
        <v>45169</v>
      </c>
      <c r="F2113" s="249"/>
      <c r="G2113" s="249"/>
      <c r="H2113" s="249"/>
      <c r="I2113" s="248"/>
      <c r="J2113" s="248"/>
      <c r="K2113" s="248"/>
    </row>
    <row r="2114" spans="1:11" s="29" customFormat="1" ht="13.8" x14ac:dyDescent="0.25">
      <c r="A2114" s="253" t="s">
        <v>2993</v>
      </c>
      <c r="B2114" s="251" t="s">
        <v>2755</v>
      </c>
      <c r="C2114" s="249" t="s">
        <v>2924</v>
      </c>
      <c r="D2114" s="249" t="s">
        <v>2923</v>
      </c>
      <c r="E2114" s="252">
        <v>45169</v>
      </c>
      <c r="F2114" s="249"/>
      <c r="G2114" s="249"/>
      <c r="H2114" s="249"/>
      <c r="I2114" s="248"/>
      <c r="J2114" s="248"/>
      <c r="K2114" s="248"/>
    </row>
    <row r="2115" spans="1:11" s="29" customFormat="1" ht="13.8" x14ac:dyDescent="0.25">
      <c r="A2115" s="253" t="s">
        <v>73</v>
      </c>
      <c r="B2115" s="251" t="s">
        <v>2755</v>
      </c>
      <c r="C2115" s="249" t="s">
        <v>2924</v>
      </c>
      <c r="D2115" s="249" t="s">
        <v>2923</v>
      </c>
      <c r="E2115" s="252">
        <v>45169</v>
      </c>
      <c r="F2115" s="249"/>
      <c r="G2115" s="249"/>
      <c r="H2115" s="249"/>
      <c r="I2115" s="248"/>
      <c r="J2115" s="248"/>
      <c r="K2115" s="248"/>
    </row>
    <row r="2116" spans="1:11" s="29" customFormat="1" ht="13.8" x14ac:dyDescent="0.25">
      <c r="A2116" s="250" t="s">
        <v>942</v>
      </c>
      <c r="B2116" s="251" t="s">
        <v>1841</v>
      </c>
      <c r="C2116" s="249" t="s">
        <v>2752</v>
      </c>
      <c r="D2116" s="249" t="s">
        <v>2923</v>
      </c>
      <c r="E2116" s="252">
        <v>45169</v>
      </c>
      <c r="F2116" s="249"/>
      <c r="G2116" s="249"/>
      <c r="H2116" s="249"/>
      <c r="I2116" s="248"/>
      <c r="J2116" s="248"/>
      <c r="K2116" s="248"/>
    </row>
    <row r="2117" spans="1:11" s="29" customFormat="1" ht="13.8" x14ac:dyDescent="0.25">
      <c r="A2117" s="253" t="s">
        <v>567</v>
      </c>
      <c r="B2117" s="251" t="s">
        <v>2755</v>
      </c>
      <c r="C2117" s="249" t="s">
        <v>2924</v>
      </c>
      <c r="D2117" s="249" t="s">
        <v>2923</v>
      </c>
      <c r="E2117" s="252">
        <v>45169</v>
      </c>
      <c r="F2117" s="249"/>
      <c r="G2117" s="249"/>
      <c r="H2117" s="249"/>
      <c r="I2117" s="248"/>
      <c r="J2117" s="248"/>
      <c r="K2117" s="248"/>
    </row>
    <row r="2118" spans="1:11" s="29" customFormat="1" ht="13.8" x14ac:dyDescent="0.25">
      <c r="A2118" s="250" t="s">
        <v>2922</v>
      </c>
      <c r="B2118" s="251" t="s">
        <v>1841</v>
      </c>
      <c r="C2118" s="249" t="s">
        <v>2752</v>
      </c>
      <c r="D2118" s="249" t="s">
        <v>2923</v>
      </c>
      <c r="E2118" s="252">
        <v>45169</v>
      </c>
      <c r="F2118" s="249"/>
      <c r="G2118" s="249"/>
      <c r="H2118" s="249"/>
      <c r="I2118" s="248"/>
      <c r="J2118" s="248"/>
      <c r="K2118" s="248"/>
    </row>
    <row r="2119" spans="1:11" s="29" customFormat="1" ht="13.8" x14ac:dyDescent="0.25">
      <c r="A2119" s="253" t="s">
        <v>953</v>
      </c>
      <c r="B2119" s="251" t="s">
        <v>2755</v>
      </c>
      <c r="C2119" s="249" t="s">
        <v>2924</v>
      </c>
      <c r="D2119" s="249" t="s">
        <v>2923</v>
      </c>
      <c r="E2119" s="252">
        <v>45169</v>
      </c>
      <c r="F2119" s="249"/>
      <c r="G2119" s="249"/>
      <c r="H2119" s="249"/>
      <c r="I2119" s="248"/>
      <c r="J2119" s="248"/>
      <c r="K2119" s="248"/>
    </row>
    <row r="2120" spans="1:11" s="29" customFormat="1" ht="13.8" x14ac:dyDescent="0.25">
      <c r="A2120" s="253" t="s">
        <v>1758</v>
      </c>
      <c r="B2120" s="251" t="s">
        <v>2755</v>
      </c>
      <c r="C2120" s="249" t="s">
        <v>2924</v>
      </c>
      <c r="D2120" s="249" t="s">
        <v>2923</v>
      </c>
      <c r="E2120" s="252">
        <v>45169</v>
      </c>
      <c r="F2120" s="249"/>
      <c r="G2120" s="249"/>
      <c r="H2120" s="249"/>
      <c r="I2120" s="248"/>
      <c r="J2120" s="248"/>
      <c r="K2120" s="248"/>
    </row>
    <row r="2121" spans="1:11" s="29" customFormat="1" ht="13.8" x14ac:dyDescent="0.25">
      <c r="A2121" s="253" t="s">
        <v>2995</v>
      </c>
      <c r="B2121" s="251" t="s">
        <v>2755</v>
      </c>
      <c r="C2121" s="249" t="s">
        <v>2924</v>
      </c>
      <c r="D2121" s="249" t="s">
        <v>2923</v>
      </c>
      <c r="E2121" s="252">
        <v>45169</v>
      </c>
      <c r="F2121" s="249"/>
      <c r="G2121" s="249"/>
      <c r="H2121" s="249"/>
      <c r="I2121" s="248"/>
      <c r="J2121" s="248"/>
      <c r="K2121" s="248"/>
    </row>
    <row r="2122" spans="1:11" s="29" customFormat="1" ht="13.8" x14ac:dyDescent="0.25">
      <c r="A2122" s="253" t="s">
        <v>2726</v>
      </c>
      <c r="B2122" s="251" t="s">
        <v>2755</v>
      </c>
      <c r="C2122" s="249" t="s">
        <v>2924</v>
      </c>
      <c r="D2122" s="249" t="s">
        <v>2923</v>
      </c>
      <c r="E2122" s="252">
        <v>45169</v>
      </c>
      <c r="F2122" s="249"/>
      <c r="G2122" s="249"/>
      <c r="H2122" s="249"/>
      <c r="I2122" s="248"/>
      <c r="J2122" s="248"/>
      <c r="K2122" s="248"/>
    </row>
    <row r="2124" spans="1:11" s="29" customFormat="1" ht="13.8" x14ac:dyDescent="0.3">
      <c r="A2124" s="135" t="s">
        <v>5049</v>
      </c>
      <c r="B2124" s="131" t="s">
        <v>6066</v>
      </c>
      <c r="C2124" s="96" t="s">
        <v>2701</v>
      </c>
      <c r="D2124" s="96" t="s">
        <v>1788</v>
      </c>
      <c r="E2124" s="107">
        <v>45016</v>
      </c>
      <c r="F2124" s="93"/>
      <c r="G2124" s="93"/>
      <c r="H2124" s="93"/>
      <c r="I2124" s="99"/>
      <c r="J2124" s="99"/>
      <c r="K2124" s="99"/>
    </row>
  </sheetData>
  <protectedRanges>
    <protectedRange sqref="B551 B588 A558 B531 B542 A528:B530 A552:B557 A560 B558:B560 A561:B587 A543:B550 A532:B541" name="AllowSortFilter_13"/>
    <protectedRange sqref="C552:C558 C528:C530 C560:C587 C543:C550 C532:C541" name="AllowSortFilter_14"/>
    <protectedRange sqref="E565 E581:E588 E575:E579 E567:E573 E528:E563" name="AllowSortFilter_15"/>
    <protectedRange sqref="B1911" name="AllowSortFilter_1_1"/>
    <protectedRange sqref="E1911" name="AllowSortFilter_3_1"/>
  </protectedRanges>
  <hyperlinks>
    <hyperlink ref="A23" location="'ALERT SERVICES, INC.'!A1" tooltip="Click to go to ALERT SERVICES, INC. tab" display="ALERT SERVICES, INC." xr:uid="{427DE3A6-8905-4A01-9527-3CECFCA109A8}"/>
    <hyperlink ref="A116" location="'Audio Visual Aids'!A1" tooltip="Click to go to Audio Visual Aids tab" display="Audio Visual Aids" xr:uid="{8A7D8279-0A0C-4F6D-ACDE-2C659B911297}"/>
    <hyperlink ref="A202" location="'Branded1st.com'!A1" tooltip="Click to go to Branded1st.com tab" display="Branded1st.com" xr:uid="{15E54046-C156-4D2E-B1C6-717B1CDCDCC3}"/>
    <hyperlink ref="A359" location="'College Guidance Consultants'!A1" tooltip="Click to go to College Guidance Consultants tab" display="College Guidance Consultants" xr:uid="{79BEE527-D5AD-474D-9C1B-E8E47C5A2E80}"/>
    <hyperlink ref="A388" location="'Concote dba Insulfab'!A1" tooltip="Click to go to Concote dba Insulfab tab" display="Concote dba Insulfab" xr:uid="{B3356296-CC48-4736-B6D9-774ABDB535FB}"/>
    <hyperlink ref="A443" location="'Dailey Solutions'!A1" tooltip="Click to go to Dailey Solutions tab" display="Dailey Solutions" xr:uid="{C3815F2D-A7BB-48E0-A7DB-7ACC1501459D}"/>
    <hyperlink ref="A621" location="'Express Booksellers'!A1" tooltip="Click to go to Express Booksellers tab" display="Express Booksellers" xr:uid="{E572B9EC-3B73-4F6F-8D78-2B5C403E7E5B}"/>
    <hyperlink ref="A752" location="'Goodheart-Willcox Publisher'!A1" tooltip="Click to go to Goodheart-Willcox Publisher tab" display="Goodheart-Willcox Publisher" xr:uid="{521733EA-C485-41FC-8F8E-405F4A4AC477}"/>
    <hyperlink ref="A765" location="'Gray Technologies'!A1" tooltip="Click to go to Gray Technologies tab" display="Gray Technologies" xr:uid="{3E701D67-58C9-44D8-B399-CCAAD5187599}"/>
    <hyperlink ref="A968" location="'Kagan Publishing'!A1" tooltip="Click to go to Kagan Publishing tab" display="Kagan Publishing" xr:uid="{BE609E54-A361-4417-8542-BF05CD815420}"/>
    <hyperlink ref="A970" location="'KAMICO Instructional Media, In'!A1" tooltip="Click to go to KAMICO Instructional Media, In tab" display="KAMICO Instructional Media, In" xr:uid="{D9E5D3EA-CAA2-44E1-A906-87BF32C5BC80}"/>
    <hyperlink ref="A1001" location="'Knowledge Matters, Inc.'!A1" tooltip="Click to go to Knowledge Matters, Inc. tab" display="Knowledge Matters, Inc." xr:uid="{E17ED4CC-EF87-4FF2-91FA-EFAFC3D178DC}"/>
    <hyperlink ref="A1019" location="'LAKESHORE LEARNING MATERIALS'!A1" tooltip="Click to go to LAKESHORE LEARNING MATERIALS tab" display="LAKESHORE LEARNING MATERIALS" xr:uid="{E0D2BEE0-C033-4C12-A31E-F68A2C572856}"/>
    <hyperlink ref="A1140" location="'Maxi Aids Inc'!A1" tooltip="Click to go to Maxi Aids Inc tab" display="Maxi Aids Inc" xr:uid="{2541BE1C-A100-47D2-9966-4159BEA1CBDB}"/>
    <hyperlink ref="A1166" location="'Medco Supply Company'!A1" tooltip="Click to go to Medco Supply Company tab" display="Medco Supply Company" xr:uid="{51C51D8C-9365-4690-AC19-DFB3FACDD916}"/>
    <hyperlink ref="A1197" location="'MIDWEST TECHNOLOGY PRODUCTS'!A1" tooltip="Click to go to MIDWEST TECHNOLOGY PRODUCTS tab" display="MIDWEST TECHNOLOGY PRODUCTS" xr:uid="{F3CA29BA-06F2-4105-856C-5D272173398B}"/>
    <hyperlink ref="A1345" location="'Pitsco Education'!A1" tooltip="Click to go to Pitsco Education tab" display="Pitsco Education" xr:uid="{72A714A7-ADAA-4F2A-B37D-7A8988D4651F}"/>
    <hyperlink ref="A1374" location="'Premier Systems Inc'!A1" tooltip="Click to go to Premier Systems Inc tab" display="Premier Systems Inc" xr:uid="{2D0C12DF-9F26-4AE8-B21A-BA2D88F8DE34}"/>
    <hyperlink ref="A1467" location="'Renfro Industries'!A1" tooltip="Click to go to Renfro Industries tab" display="Renfro Industries" xr:uid="{CE942CBC-228F-466D-B65D-3F0EA9618E9B}"/>
    <hyperlink ref="A1565" location="'school health corporation'!A1" tooltip="Click to go to school health corporation tab" display="school health corporation" xr:uid="{B1869B99-5FFE-4A2A-A394-43088E06E537}"/>
    <hyperlink ref="A1676" location="'Sphero, Inc.'!A1" tooltip="Click to go to Sphero, Inc. tab" display="Sphero, Inc." xr:uid="{E1C69ABC-5794-4CBE-A581-03AFD5D0147A}"/>
    <hyperlink ref="A1762" location="'Technical Laboratory Systems, '!A1" tooltip="Click to go to Technical Laboratory Systems,  tab" display="Technical Laboratory Systems, " xr:uid="{365A72EB-935C-45C5-ACD8-F57D8304B97F}"/>
    <hyperlink ref="A1862" location="'Troxell Communications, Inc.'!A1" tooltip="Click to go to Troxell Communications, Inc. tab" display="Troxell Communications, Inc." xr:uid="{1C0380BE-9318-4809-A000-4C9A06F12B43}"/>
    <hyperlink ref="A115" location="'Audio Resource Group, Inc'!A1" tooltip="Click to go to Audio Resource Group, Inc tab" display="Audio Resource Group, Inc" xr:uid="{28AE28A1-80A2-46BF-98EF-CC1CBC8E1EA6}"/>
    <hyperlink ref="A149" location="'Bass Computers, Inc.'!A1" tooltip="Click to go to Bass Computers, Inc. tab" display="Bass Computers, Inc." xr:uid="{3A4EE3B4-00D7-4B05-ABAD-90DF1387BF28}"/>
    <hyperlink ref="A294" location="'CESCO, Inc.'!A1" tooltip="Click to go to CESCO, Inc. tab" display="CESCO, Inc." xr:uid="{129BAB08-5474-4D2A-9F66-EA81F626FA94}"/>
    <hyperlink ref="A322" location="'Cirkled In'!A1" tooltip="Click to go to Cirkled In tab" display="Cirkled In" xr:uid="{64F77E4E-D4E5-4221-A670-6EDAC1126720}"/>
    <hyperlink ref="A353" location="'Coastal Welding Supply, Inc.'!A1" tooltip="Click to go to Coastal Welding Supply, Inc. tab" display="Coastal Welding Supply, Inc." xr:uid="{22CE8182-E8A0-4E6D-87DE-46F6A5095722}"/>
    <hyperlink ref="A457" location="'Darvid, Inc DBA Security Solut'!A1" tooltip="Click to go to Darvid, Inc DBA Security Solut tab" display="Darvid, Inc DBA Security Solut" xr:uid="{0D40E310-5278-4C7F-BC3E-69D38B702A9E}"/>
    <hyperlink ref="A459" location="'DATA PROJECTIONS, INC'!A1" tooltip="Click to go to DATA PROJECTIONS, INC tab" display="DATA PROJECTIONS, INC" xr:uid="{714F7738-D04D-4E6F-A7A8-49D27DF928C7}"/>
    <hyperlink ref="A523" location="'Dream Ranch Office Supplies'!A1" tooltip="Click to go to Dream Ranch Office Supplies tab" display="Dream Ranch Office Supplies" xr:uid="{9B28A2C3-E788-4755-8FF0-CDCD7B1C2457}"/>
    <hyperlink ref="A563" location="'Eduthings, LLC'!A1" tooltip="Click to go to Eduthings, LLC tab" display="Eduthings, LLC" xr:uid="{2789AC1D-BDB3-448D-AA39-90B039EB4B5B}"/>
    <hyperlink ref="A614" location="'Exercise Buddy, LLC'!A1" tooltip="Click to go to Exercise Buddy, LLC tab" display="Exercise Buddy, LLC" xr:uid="{7C1F0571-BF3D-45F8-A649-E04D25BA7CFB}"/>
    <hyperlink ref="A782" location="'GTS Technology Solutions, Inc'!A1" tooltip="Click to go to GTS Technology Solutions, Inc tab" display="GTS Technology Solutions, Inc" xr:uid="{B6A9C325-B1D3-43EB-B598-9919B18A029E}"/>
    <hyperlink ref="A840" location="'Holt Anatomical, Inc.'!A1" tooltip="Click to go to Holt Anatomical, Inc. tab" display="Holt Anatomical, Inc." xr:uid="{47BBA782-9CF9-43DD-9FFB-2BC44D4F1F1F}"/>
    <hyperlink ref="A868" location="'IDSC Holdings LLC dba Snap-on '!A1" tooltip="Click to go to IDSC Holdings LLC dba Snap-on  tab" display="IDSC Holdings LLC dba Snap-on " xr:uid="{250F63EE-A778-4DBD-89FB-C8A095B0617A}"/>
    <hyperlink ref="A938" location="'Jet City Device Repair'!A1" tooltip="Click to go to Jet City Device Repair tab" display="Jet City Device Repair" xr:uid="{B10B1310-E726-4744-B448-6276AA351ED7}"/>
    <hyperlink ref="A1003" location="'Knowsys Educational Services, '!A1" tooltip="Click to go to Knowsys Educational Services,  tab" display="Knowsys Educational Services, " xr:uid="{BF81DB5A-C9DC-41EF-805D-5991EDCE6432}"/>
    <hyperlink ref="A1085" location="'LoganTech'!A1" tooltip="Click to go to LoganTech tab" display="LoganTech" xr:uid="{16E1E1B6-C7ED-4194-B1E6-D8855AE78D99}"/>
    <hyperlink ref="A1184" location="'METAL SUPERMARKETS - DALLAS'!A1" tooltip="Click to go to METAL SUPERMARKETS - DALLAS tab" display="METAL SUPERMARKETS - DALLAS" xr:uid="{398F595F-564A-4F2C-83E5-BAB4B5F9F1EA}"/>
    <hyperlink ref="A1294" location="'ONE WAY EDUCATION, LLC'!A1" tooltip="Click to go to ONE WAY EDUCATION, LLC tab" display="ONE WAY EDUCATION, LLC" xr:uid="{41E49E9C-D281-4E96-8F87-DA4F18EF80E5}"/>
    <hyperlink ref="A1339" location="'PIKES PEAK OF DALLAS'!A1" tooltip="Click to go to PIKES PEAK OF DALLAS tab" display="PIKES PEAK OF DALLAS" xr:uid="{4B5DB7B2-B922-46F7-AF31-74F99A138E23}"/>
    <hyperlink ref="A1355" location="'PopSmart Technologies, LLC'!A1" tooltip="Click to go to PopSmart Technologies, LLC tab" display="PopSmart Technologies, LLC" xr:uid="{BFE5D355-3DBF-429B-B473-823E075E2858}"/>
    <hyperlink ref="A1480" location="'Reveal Medical'!A1" tooltip="Click to go to Reveal Medical tab" display="Reveal Medical" xr:uid="{A1B5EFF4-5869-490A-82ED-99639553CEF6}"/>
    <hyperlink ref="A1587" location="'SchooLinks'!A1" tooltip="Click to go to SchooLinks tab" display="SchooLinks" xr:uid="{1DEA392A-7CB3-48FC-AE7D-8E1085008841}"/>
    <hyperlink ref="A1596" location="'Security Data Supply of Dallas'!A1" tooltip="Click to go to Security Data Supply of Dallas tab" display="Security Data Supply of Dallas" xr:uid="{640391BF-2F5A-43F7-9673-1FCDA8B71B6F}"/>
    <hyperlink ref="A1645" location="'Sound Productions'!A1" tooltip="Click to go to Sound Productions tab" display="Sound Productions" xr:uid="{3398250A-14AD-4BC1-AA5D-D0376A10790F}"/>
    <hyperlink ref="A1731" location="'Tarpley Music Company, Inc'!A1" tooltip="Click to go to Tarpley Music Company, Inc tab" display="Tarpley Music Company, Inc" xr:uid="{0DFB1B46-4D79-4ADE-BCB8-C1EEEDFF897F}"/>
    <hyperlink ref="A1753" location="'Teaching Systems, Inc.'!A1" tooltip="Click to go to Teaching Systems, Inc. tab" display="Teaching Systems, Inc." xr:uid="{E5B1D542-2D2E-4E9F-B8E5-C2BC28F52775}"/>
    <hyperlink ref="A1836" location="'TPS Publishing, Inc.'!A1" tooltip="Click to go to TPS Publishing, Inc. tab" display="TPS Publishing, Inc." xr:uid="{CE141F74-C49B-4219-828D-0FCF01414A33}"/>
    <hyperlink ref="A1849" location="'Travelvax _ Vaxanation'!A1" tooltip="Click to go to Travelvax _ Vaxanation tab" display="Travelvax _ Vaxanation" xr:uid="{A07A4627-96B9-4920-AF83-00D84F17C7E8}"/>
    <hyperlink ref="A1883" location="'Unipak Corp.'!A1" tooltip="Click to go to Unipak Corp. tab" display="Unipak Corp." xr:uid="{01DD43B9-298D-47AA-BBDE-CE2255F2D640}"/>
    <hyperlink ref="A1924" location="'VISUAL AV LLC'!A1" tooltip="Click to go to VISUAL AV LLC tab" display="VISUAL AV LLC" xr:uid="{C70AE2C6-A04F-42E6-9C0F-3B699E3429A3}"/>
    <hyperlink ref="A1968" location="'White Rock Cybersecurity'!A1" tooltip="Click to go to White Rock Cybersecurity tab" display="White Rock Cybersecurity" xr:uid="{DE4E25FD-91DB-471E-B075-47DF0F5AFD4C}"/>
    <hyperlink ref="A258" location="'Carousel Publishing, LLC'!A1" tooltip="Click to go to Carousel Publishing, LLC tab" display="Carousel Publishing, LLC" xr:uid="{47443C63-3850-4841-B25F-09FBD858AFD7}"/>
    <hyperlink ref="A610" location="'Excel RC'!A1" tooltip="Click to go to Excel RC tab" display="Excel RC" xr:uid="{78E4F505-948D-46CC-8A42-CCF5B69E49B1}"/>
    <hyperlink ref="A880" location="'Industrial Communications'!A1" tooltip="Click to go to Industrial Communications tab" display="Industrial Communications" xr:uid="{8A5BCC47-3E80-4332-AACB-08674CC63315}"/>
    <hyperlink ref="A1127" location="'Marianna Industries, Inc'!A1" tooltip="Click to go to Marianna Industries, Inc tab" display="Marianna Industries, Inc" xr:uid="{F70C32A7-525D-4266-9B28-FC5C43652548}"/>
    <hyperlink ref="A26" location="'All About Animals, LLC'!A1" tooltip="Click to go to All About Animals, LLC tab" display="All About Animals, LLC" xr:uid="{2AAE4CF9-A03F-4A03-818C-D0F823CF22DF}"/>
    <hyperlink ref="A66" location="'Anatomage Inc.'!A1" tooltip="Click to go to Anatomage Inc. tab" display="Anatomage Inc." xr:uid="{1A7A597B-37A0-4EA7-9A99-72143436FE9B}"/>
    <hyperlink ref="A121" location="'AVANTI ENTERPRISES INC.'!A1" tooltip="Click to go to AVANTI ENTERPRISES INC. tab" display="AVANTI ENTERPRISES INC." xr:uid="{E4DD01E8-E4A4-495F-98AC-70FF5E768DC5}"/>
    <hyperlink ref="A68" location="'Anchorage Medical Equipment &amp; '!A1" tooltip="Click to go to Anchorage Medical Equipment &amp;  tab" display="Anchorage Medical Equipment &amp; " xr:uid="{28FC281C-718B-4195-9513-071E0DADBFC9}"/>
    <hyperlink ref="A62" location="'AMPLYUS'!A1" tooltip="Click to go to AMPLYUS tab" display="AMPLYUS" xr:uid="{B4F7A723-DDA8-4E2A-8495-DA8D01019EC3}"/>
    <hyperlink ref="A398" location="'CookLearnGrow'!A1" tooltip="Click to go to CookLearnGrow tab" display="CookLearnGrow" xr:uid="{66CE9C4E-4364-4AEB-A35A-173E3132F031}"/>
    <hyperlink ref="A1338" location="'PIKES PEAK OF DALLAS'!A1" tooltip="Click to go to PIKES PEAK OF DALLAS tab" display="PIKES PEAK OF DALLAS" xr:uid="{5BDD8A98-7215-44F7-A83B-7772577E1262}"/>
    <hyperlink ref="A1384" location="'ProEd Consulting, LLC'!A1" tooltip="Click to go to ProEd Consulting, LLC tab" display="ProEd Consulting, LLC" xr:uid="{341FB4B5-BA9D-4901-B9E3-2BB91692AEC3}"/>
    <hyperlink ref="A767" location="'Great Books Foundation'!A1" tooltip="Click to go to Great Books Foundation tab" display="Great Books Foundation" xr:uid="{6821E685-7B93-422D-BF7A-E11286B314A8}"/>
    <hyperlink ref="A842" location="'Homework In a Cafe'!A1" tooltip="Click to go to Homework In a Cafe tab" display="Homework In a Cafe" xr:uid="{B580AF00-DA57-4633-B43B-D0534D24BB2B}"/>
    <hyperlink ref="A1100" location="'Lowman Consulting LLC'!A1" tooltip="Click to go to Lowman Consulting LLC tab" display="Lowman Consulting LLC" xr:uid="{BAEA0872-25AA-48AE-B56E-C23B9D34DE04}"/>
    <hyperlink ref="A157" location="'BELHAVEN CONSULTING INC'!A1" tooltip="Click to go to BELHAVEN CONSULTING INC tab" display="BELHAVEN CONSULTING INC" xr:uid="{36A1C4EA-C597-45AD-9AFA-91D457AEE844}"/>
    <hyperlink ref="A1755" location="'Team Affect Consultant'!A1" tooltip="Click to go to Team Affect Consultant tab" display="Team Affect Consultant" xr:uid="{CF232CA0-6C09-4CC4-A154-60D75F3BE064}"/>
    <hyperlink ref="A430" location="'Culturally Responsive Coaching'!A1" tooltip="Click to go to Culturally Responsive Coaching tab" display="Culturally Responsive Coaching" xr:uid="{65666400-FFE2-4EE7-944B-F8AFED572615}"/>
    <hyperlink ref="A788" location="'GW Implementation Solutions LLC'!A1" tooltip="Click to go to GW Implementation Solutions LLC tab" display="GW Implementation Solutions LLC" xr:uid="{7F840F1C-C420-4519-B4F8-C1DADBDB6F81}"/>
    <hyperlink ref="A239" location="'C.A. Community Services'!A1" tooltip="Click to go to C.A. Community Services tab" display="C.A. Community Services" xr:uid="{D819989E-6845-48F8-A35E-CFDD7819C704}"/>
    <hyperlink ref="A1877" location="'UnboundEd Learning, Inc.'!A1" tooltip="Click to go to UnboundEd Learning, Inc. tab" display="UnboundEd Learning, Inc." xr:uid="{C47F32F7-E16C-49B5-8C3E-9CD08494C210}"/>
    <hyperlink ref="A1454" location="'Red Panda ADR'!A1" tooltip="Click to go to Red Panda ADR tab" display="Red Panda ADR" xr:uid="{5ED3D99B-E271-4507-82DB-730AF2C9B580}"/>
    <hyperlink ref="A1095" location="'The Love Initiative'!A1" tooltip="Click to go to The Love Initiative tab" display="The Love Initiative" xr:uid="{2FABDAF3-1F1F-455B-BC98-ABD865CAED2E}"/>
    <hyperlink ref="A1210" location="'Georgene W. Moon'!A1" tooltip="Click to go to Georgene W. Moon tab" display="Georgene W. Moon" xr:uid="{16983843-4A3F-4D01-B0DD-FDBC73ACE744}"/>
    <hyperlink ref="A1477" location="'Rett University a division of '!A1" tooltip="Click to go to Rett University a division of  tab" display="Rett University a division of " xr:uid="{D5EE4EE8-BD19-4680-8F26-C28F28351E5B}"/>
    <hyperlink ref="A853" location="'HOUSTON EDUCATION LEADERSHIP P'!A1" tooltip="Click to go to HOUSTON EDUCATION LEADERSHIP P tab" display="HOUSTON EDUCATION LEADERSHIP P" xr:uid="{3291D618-13A0-4D50-9402-72B79A855ACF}"/>
    <hyperlink ref="A1699" location="'STEM Revolution LLC'!A1" tooltip="Click to go to STEM Revolution LLC tab" display="STEM Revolution LLC" xr:uid="{94D67C73-05F2-422C-91E2-DFBF56C54EE4}"/>
    <hyperlink ref="A1532" location="'Saddleback Educational, Inc.'!A1" tooltip="Click to go to Saddleback Educational, Inc. tab" display="Saddleback Educational, Inc." xr:uid="{7B3E86EC-7FEC-48DA-9A99-7E2534C718B8}"/>
    <hyperlink ref="A1735" location="'Christina Taylor'!A1" tooltip="Click to go to Christina Taylor tab" display="Christina Taylor" xr:uid="{E46B32B9-AAAE-4ACE-B3D6-AE69BBF26F61}"/>
    <hyperlink ref="A241" location="'Cambridge Educational Services'!A1" tooltip="Click to go to Cambridge Educational Services tab" display="Cambridge Educational Services" xr:uid="{007F3514-8EAA-4B83-B569-6C19629B6FA6}"/>
    <hyperlink ref="A1362" location="'Practical Parent Education'!A1" tooltip="Click to go to Practical Parent Education tab" display="Practical Parent Education" xr:uid="{A72F15BC-71AE-4BEB-9449-6341ADBAC6ED}"/>
    <hyperlink ref="A309" location="'The Child Safety Collaborative'!A1" tooltip="Click to go to The Child Safety Collaborative tab" display="The Child Safety Collaborative" xr:uid="{8DA5C97D-A284-46BC-8E0D-F06A61C32E66}"/>
    <hyperlink ref="A1728" location="'TaJu Educational Solutions'!A1" tooltip="Click to go to TaJu Educational Solutions tab" display="TaJu Educational Solutions" xr:uid="{E1F698A4-9414-42D7-A367-2EB202698626}"/>
    <hyperlink ref="A1041" location="'The Learning Together Company'!A1" tooltip="Click to go to The Learning Together Company tab" display="The Learning Together Company" xr:uid="{3397522D-7360-4F4F-84E5-3C7629984055}"/>
    <hyperlink ref="A1246" location="'National Training Network, Inc.'!A1" tooltip="Click to go to National Training Network, Inc. tab" display="National Training Network, Inc." xr:uid="{C9970EA4-9A83-4DA2-A3F1-B1C9F414A59C}"/>
    <hyperlink ref="A205" location="'Lynette Breedlove, Ph.D.'!A1" tooltip="Click to go to Lynette Breedlove, Ph.D. tab" display="Lynette Breedlove, Ph.D." xr:uid="{B4FA5FB0-F8F9-403F-AC35-9FFC6BD75CD7}"/>
    <hyperlink ref="A1723" location="'Supporting Science, Inc.'!A1" tooltip="Click to go to Supporting Science, Inc. tab" display="Supporting Science, Inc." xr:uid="{BC04F521-1C47-46DC-A39B-1F0CA527C53B}"/>
    <hyperlink ref="A1232" location="'NAF'!A1" tooltip="Click to go to NAF tab" display="NAF" xr:uid="{AE957411-9DBF-4DB6-8118-90DAE2285567}"/>
    <hyperlink ref="A796" location="'Happy Chapters, LLC'!A1" tooltip="Click to go to Happy Chapters, LLC tab" display="Happy Chapters, LLC" xr:uid="{C6738969-3F31-47E0-97C9-0B6079507C88}"/>
    <hyperlink ref="A828" location="'HighScope Educational Research'!A1" tooltip="Click to go to HighScope Educational Research tab" display="HighScope Educational Research" xr:uid="{397D1186-F417-4D97-9B98-2102CBC3B17A}"/>
    <hyperlink ref="A1209" location="'Marilyn J Monteiro Phd, PC'!A1" tooltip="Click to go to Marilyn J Monteiro Phd, PC tab" display="Marilyn J Monteiro Phd, PC" xr:uid="{3FA3C966-22F0-4F97-B976-DE2B08D9D88F}"/>
    <hyperlink ref="A1220" location="'Trevor Muir'!A1" tooltip="Click to go to Trevor Muir tab" display="Trevor Muir" xr:uid="{7EF49965-31C3-4815-8D09-FD0573F57A58}"/>
    <hyperlink ref="A1827" location="'thinkLaw'!A1" tooltip="Click to go to thinkLaw tab" display="thinkLaw" xr:uid="{EB31E8E0-1397-49A7-BDF8-68120956B7A5}"/>
    <hyperlink ref="A1476" location="'Rethink Autism, Inc.'!A1" tooltip="Click to go to Rethink Autism, Inc. tab" display="Rethink Autism, Inc." xr:uid="{C1B23785-8480-4153-86E0-9B7BCDE3F8F8}"/>
    <hyperlink ref="A1558" location="'Scholastic Inc.'!A1" tooltip="Click to go to Scholastic Inc. tab" display="Scholastic Inc." xr:uid="{0DC8EADA-81C0-4F3B-99C5-69679ED3A89B}"/>
    <hyperlink ref="A1359" location="'PowerSchool Group LLC'!A1" tooltip="Click to go to PowerSchool Group LLC tab" display="PowerSchool Group LLC" xr:uid="{A4FAE0F1-320F-4CAD-AF73-8B1E1657D6A6}"/>
    <hyperlink ref="A1182" location="'Mentoring Minds, L.P.'!A1" tooltip="Click to go to Mentoring Minds, L.P. tab" display="Mentoring Minds, L.P." xr:uid="{C2BD2939-3CAC-40F1-A679-3C1F40FCB336}"/>
    <hyperlink ref="A791" location="'H3Diversity'!A1" tooltip="Click to go to H3Diversity tab" display="H3Diversity" xr:uid="{81AC47E8-92F5-4D43-B0B2-E38642AD63EA}"/>
    <hyperlink ref="A613" location="'Executive Speakers Bureau'!A1" tooltip="Click to go to Executive Speakers Bureau tab" display="Executive Speakers Bureau" xr:uid="{8E8A0541-5E35-4931-A150-BDEBCF2B35A2}"/>
    <hyperlink ref="A1776" location="'Texas Instruments'!A1" tooltip="Click to go to Texas Instruments tab" display="Texas Instruments" xr:uid="{5CB098BA-1798-4A10-9F32-8453D4D81845}"/>
    <hyperlink ref="A1942" location="'Warren Instructional Network'!A1" tooltip="Click to go to Warren Instructional Network tab" display="Warren Instructional Network" xr:uid="{6AD70C54-A14C-4880-A536-6143BDDDFF36}"/>
    <hyperlink ref="A1931" location="'Voyager Sopris Learning, Inc.'!A1" tooltip="Click to go to Voyager Sopris Learning, Inc. tab" display="Voyager Sopris Learning, Inc." xr:uid="{BAFE5A2B-8316-4395-816E-A3E8D61FFC0D}"/>
    <hyperlink ref="A1745" location="'Teacher Created Materials'!A1" tooltip="Click to go to Teacher Created Materials tab" display="Teacher Created Materials" xr:uid="{5A7C9169-F6C9-4284-9E69-1D7177D45524}"/>
    <hyperlink ref="A1642" location="'Solution Tree Inc'!A1" tooltip="Click to go to Solution Tree Inc tab" display="Solution Tree Inc" xr:uid="{34C14CD6-442C-4B05-92C6-D835C7739401}"/>
    <hyperlink ref="A1600" location="'Seidlitz Education'!A1" tooltip="Click to go to Seidlitz Education tab" display="Seidlitz Education" xr:uid="{3F941ADB-50E5-4C7C-A871-B9BDBA92067F}"/>
    <hyperlink ref="A1582" location="'School Specialty, Inc.'!A1" tooltip="Click to go to School Specialty, Inc. tab" display="School Specialty, Inc." xr:uid="{2030A4BA-49CF-44EC-9AAC-5AC29B8A8BA7}"/>
    <hyperlink ref="A1392" location="'Project Lead The Way, Inc'!A1" tooltip="Click to go to Project Lead The Way, Inc tab" display="Project Lead The Way, Inc" xr:uid="{91162E25-9BA3-46FA-ACCF-DBD1A9EDF7E2}"/>
    <hyperlink ref="A1243" location="'National Math and Science Init'!A1" tooltip="Click to go to National Math and Science Init tab" display="National Math and Science Init" xr:uid="{FF50F45D-B4E5-4D05-AA36-A4158F709531}"/>
    <hyperlink ref="A1241" location="'National Inventors Hall of FAme'!A1" tooltip="Click to go to National Inventors Hall of FAme tab" display="National Inventors Hall of FAme" xr:uid="{122356C3-159E-4320-B0DB-00133F0B58C0}"/>
    <hyperlink ref="A1131" location="'Marzano Resources, LLC'!A1" tooltip="Click to go to Marzano Resources, LLC tab" display="Marzano Resources, LLC" xr:uid="{26719580-0292-4FA4-B65E-8697E52AC365}"/>
    <hyperlink ref="A1043" location="'Learning Without Tears'!A1" tooltip="Click to go to Learning Without Tears tab" display="Learning Without Tears" xr:uid="{3AA5B505-70C1-41C4-BC63-F1D7372665FE}"/>
    <hyperlink ref="A1039" location="'Learning Forward Texas'!A1" tooltip="Click to go to Learning Forward Texas tab" display="Learning Forward Texas" xr:uid="{273A7C4B-B03E-49B4-A94F-2491C5954F16}"/>
    <hyperlink ref="A1033" location="'lead4ward, LLC'!A1" tooltip="Click to go to lead4ward, LLC tab" display="lead4ward, LLC" xr:uid="{0EAF8541-2DB2-45D6-BCE6-33F5843AF40D}"/>
    <hyperlink ref="A802" location="'Lagayla Robyn Hartzell'!A1" tooltip="Click to go to Lagayla Robyn Hartzell tab" display="Lagayla Robyn Hartzell" xr:uid="{395F3A42-CFA1-4271-A6F5-3CAD217E2EB0}"/>
    <hyperlink ref="A966" location="'Kagan Professional Development'!A1" tooltip="Click to go to Kagan Professional Development tab" display="Kagan Professional Development" xr:uid="{9A95F738-706C-4264-A4AB-F07EC3C8D37C}"/>
    <hyperlink ref="A893" location="'Instructional Coaching Group'!A1" tooltip="Click to go to Instructional Coaching Group tab" display="Instructional Coaching Group" xr:uid="{AC92E8B2-4742-41C0-B18D-9FF3D63F83FA}"/>
    <hyperlink ref="A849" location="'Houghton Mifflin Harcourt Publ'!A1" tooltip="Click to go to Houghton Mifflin Harcourt Publ tab" display="Houghton Mifflin Harcourt Publ" xr:uid="{A4D0958F-08FB-45F1-976F-BF14A7BF54F4}"/>
    <hyperlink ref="A746" location="'GlobaLingo Ed Consulting, LLC'!A1" tooltip="Click to go to GlobaLingo Ed Consulting, LLC tab" display="GlobaLingo Ed Consulting, LLC" xr:uid="{107060C5-660F-4AA1-8FAD-D74ADC5117B4}"/>
    <hyperlink ref="A696" location="'Frog Street Press'!A1" tooltip="Click to go to Frog Street Press tab" display="Frog Street Press" xr:uid="{71E35C0F-7BAF-4945-A927-B68F2E8CA56B}"/>
    <hyperlink ref="A451" location="'Dana Center'!A1" tooltip="Click to go to Dana Center tab" display="Dana Center" xr:uid="{958F77BD-788C-4683-8EFA-7400570727BF}"/>
    <hyperlink ref="A428" location="'Cultural Intelligence Center'!A1" tooltip="Click to go to Cultural Intelligence Center tab" display="Cultural Intelligence Center" xr:uid="{33868AAF-0D7B-485E-809D-A0415F9A3498}"/>
    <hyperlink ref="A409" location="'Corwin Press Inc'!A1" tooltip="Click to go to Corwin Press Inc tab" display="Corwin Press Inc" xr:uid="{0AB75360-3B8D-4F7C-9119-F7D1B3354513}"/>
    <hyperlink ref="A358" location="'College Board'!A1" tooltip="Click to go to College Board tab" display="College Board" xr:uid="{C35BD75B-209B-41E0-A10E-2D5B69CC9D85}"/>
    <hyperlink ref="A249" location="'Capturing Kids Hearts'!A1" tooltip="Click to go to Capturing Kids Hearts tab" display="Capturing Kids Hearts" xr:uid="{A5A858E3-A0FE-4585-B8E1-390E6C6F1B22}"/>
    <hyperlink ref="A1739" r:id="rId1" display="https://programs.esc20.net/page/pace.TDI" xr:uid="{E81F95A8-E367-4C10-BBE2-6DF2DB84A122}"/>
    <hyperlink ref="A1978" location="'A V Pro, Inc.'!A1" tooltip="Click to go to A V Pro, Inc. tab" display="A V Pro, Inc." xr:uid="{C04B8861-CC6F-4DF3-A696-51B0698271D3}"/>
    <hyperlink ref="A1980" location="'Academic Superstore'!A1" tooltip="Click to go to Academic Superstore tab" display="Academic Superstore" xr:uid="{69A64D0F-5808-4B84-AB23-0802D7EE18BD}"/>
    <hyperlink ref="A1981" location="'ACP Direct'!A1" tooltip="Click to go to ACP Direct tab" display="ACP Direct" xr:uid="{C76A46E0-6200-449D-9144-86966CD30900}"/>
    <hyperlink ref="A1982" location="'ALERT SERVICES, INC.'!A1" tooltip="Click to go to ALERT SERVICES, INC. tab" display="ALERT SERVICES, INC." xr:uid="{8C2FCE41-8329-4370-A49B-5B97D4D2B418}"/>
    <hyperlink ref="A1983" location="'All About Animals, LLC'!A1" tooltip="Click to go to All About Animals, LLC tab" display="All About Animals, LLC" xr:uid="{E2B31577-D901-4292-B089-2C887A7F41FB}"/>
    <hyperlink ref="A1984" location="'AMPLYUS'!A1" tooltip="Click to go to AMPLYUS tab" display="AMPLYUS" xr:uid="{C443F2A1-7092-4615-BEDB-BD9B423E4070}"/>
    <hyperlink ref="A1985" location="'Anatomage Inc.'!A1" tooltip="Click to go to Anatomage Inc. tab" display="Anatomage Inc." xr:uid="{D276CF96-98BB-4040-9297-87AD5060FBF6}"/>
    <hyperlink ref="A1987" location="'Anchorage Medical Equipment &amp; '!A1" tooltip="Click to go to Anchorage Medical Equipment &amp;  tab" display="Anchorage Medical Equipment &amp; " xr:uid="{07600A53-FBBC-4163-A752-851039A3B598}"/>
    <hyperlink ref="A1990" location="'Audio Resource Group, Inc'!A1" tooltip="Click to go to Audio Resource Group, Inc tab" display="Audio Resource Group, Inc" xr:uid="{4FB65FB2-877C-45CC-B0A9-899329F4CB3D}"/>
    <hyperlink ref="A1991" location="'Audio Visual Aids'!A1" tooltip="Click to go to Audio Visual Aids tab" display="Audio Visual Aids" xr:uid="{68230CB8-00D7-4BB0-9DAF-B1ABAF3D2135}"/>
    <hyperlink ref="A1992" location="'AVANTI ENTERPRISES INC.'!A1" tooltip="Click to go to AVANTI ENTERPRISES INC. tab" display="AVANTI ENTERPRISES INC." xr:uid="{5F7B2ABB-A7C1-415B-AAB8-8B65536880B8}"/>
    <hyperlink ref="A1997" location="'Bass Computers, Inc.'!A1" tooltip="Click to go to Bass Computers, Inc. tab" display="Bass Computers, Inc." xr:uid="{C7542C4B-55C9-4945-9728-BAED7D614D83}"/>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15DB4-D493-47E5-ACCE-CCDC029714DB}">
  <dimension ref="A1:G24"/>
  <sheetViews>
    <sheetView workbookViewId="0">
      <selection activeCell="C3" sqref="C3"/>
    </sheetView>
  </sheetViews>
  <sheetFormatPr defaultRowHeight="39.6" customHeight="1" x14ac:dyDescent="0.3"/>
  <cols>
    <col min="1" max="1" width="21.88671875" style="15" customWidth="1"/>
    <col min="2" max="2" width="32.44140625" customWidth="1"/>
    <col min="3" max="3" width="60.6640625" style="243" bestFit="1" customWidth="1"/>
    <col min="4" max="4" width="21.44140625" hidden="1" customWidth="1"/>
    <col min="5" max="5" width="20.88671875" style="23" hidden="1" customWidth="1"/>
    <col min="6" max="6" width="29.44140625" hidden="1" customWidth="1"/>
    <col min="7" max="7" width="42.6640625" hidden="1" customWidth="1"/>
  </cols>
  <sheetData>
    <row r="1" spans="1:7" ht="14.4" x14ac:dyDescent="0.3">
      <c r="A1" s="234" t="s">
        <v>7761</v>
      </c>
      <c r="B1" s="234" t="s">
        <v>7762</v>
      </c>
      <c r="C1" s="234" t="s">
        <v>7763</v>
      </c>
      <c r="D1" s="235" t="s">
        <v>7764</v>
      </c>
      <c r="E1" s="236" t="s">
        <v>7765</v>
      </c>
      <c r="F1" s="235" t="s">
        <v>7766</v>
      </c>
      <c r="G1" s="237" t="s">
        <v>7767</v>
      </c>
    </row>
    <row r="2" spans="1:7" ht="14.4" x14ac:dyDescent="0.3">
      <c r="A2" s="238" t="s">
        <v>7768</v>
      </c>
      <c r="B2" s="238" t="s">
        <v>7768</v>
      </c>
      <c r="C2" s="282" t="s">
        <v>7769</v>
      </c>
      <c r="D2" s="238" t="s">
        <v>7770</v>
      </c>
      <c r="E2" s="26" t="s">
        <v>7771</v>
      </c>
      <c r="F2" s="238" t="s">
        <v>7772</v>
      </c>
      <c r="G2" s="239"/>
    </row>
    <row r="3" spans="1:7" ht="28.8" x14ac:dyDescent="0.3">
      <c r="A3" s="240" t="s">
        <v>7773</v>
      </c>
      <c r="B3" s="240" t="s">
        <v>7774</v>
      </c>
      <c r="C3" s="363" t="s">
        <v>7775</v>
      </c>
      <c r="D3" s="238" t="s">
        <v>7776</v>
      </c>
      <c r="E3" s="26" t="s">
        <v>7777</v>
      </c>
      <c r="F3" s="238" t="s">
        <v>7778</v>
      </c>
      <c r="G3" s="239" t="s">
        <v>7779</v>
      </c>
    </row>
    <row r="4" spans="1:7" ht="28.8" x14ac:dyDescent="0.3">
      <c r="A4" s="240" t="s">
        <v>7780</v>
      </c>
      <c r="B4" s="241" t="s">
        <v>7781</v>
      </c>
      <c r="C4" s="282" t="s">
        <v>7782</v>
      </c>
      <c r="D4" s="238" t="s">
        <v>7770</v>
      </c>
      <c r="E4" s="37">
        <v>43003</v>
      </c>
      <c r="F4" s="238" t="s">
        <v>7772</v>
      </c>
      <c r="G4" s="239" t="s">
        <v>7783</v>
      </c>
    </row>
    <row r="5" spans="1:7" ht="14.4" x14ac:dyDescent="0.3">
      <c r="A5" s="238" t="s">
        <v>7784</v>
      </c>
      <c r="B5" s="25" t="s">
        <v>7785</v>
      </c>
      <c r="C5" s="282" t="s">
        <v>7786</v>
      </c>
      <c r="D5" s="238" t="s">
        <v>7770</v>
      </c>
      <c r="E5" s="37">
        <v>41512</v>
      </c>
      <c r="F5" s="238" t="s">
        <v>7772</v>
      </c>
      <c r="G5" s="239" t="s">
        <v>7787</v>
      </c>
    </row>
    <row r="6" spans="1:7" ht="57.6" x14ac:dyDescent="0.3">
      <c r="A6" s="240" t="s">
        <v>7788</v>
      </c>
      <c r="B6" s="238" t="s">
        <v>7789</v>
      </c>
      <c r="C6" s="364" t="s">
        <v>6326</v>
      </c>
      <c r="D6" s="238" t="s">
        <v>7790</v>
      </c>
      <c r="E6" s="26"/>
      <c r="F6" s="238" t="s">
        <v>7778</v>
      </c>
      <c r="G6" s="239" t="s">
        <v>7787</v>
      </c>
    </row>
    <row r="7" spans="1:7" ht="28.8" x14ac:dyDescent="0.3">
      <c r="A7" s="240" t="s">
        <v>1240</v>
      </c>
      <c r="B7" s="240" t="s">
        <v>7791</v>
      </c>
      <c r="C7" s="363" t="s">
        <v>7792</v>
      </c>
      <c r="D7" s="238" t="s">
        <v>7793</v>
      </c>
      <c r="E7" s="26" t="s">
        <v>7794</v>
      </c>
      <c r="F7" s="238" t="s">
        <v>7794</v>
      </c>
      <c r="G7" s="239"/>
    </row>
    <row r="8" spans="1:7" ht="14.4" x14ac:dyDescent="0.3">
      <c r="A8" s="240" t="s">
        <v>13565</v>
      </c>
      <c r="B8" s="240" t="s">
        <v>13868</v>
      </c>
      <c r="C8" s="363" t="s">
        <v>13867</v>
      </c>
      <c r="D8" s="238"/>
      <c r="E8" s="26"/>
      <c r="F8" s="238"/>
      <c r="G8" s="239"/>
    </row>
    <row r="9" spans="1:7" ht="43.2" x14ac:dyDescent="0.3">
      <c r="A9" s="240" t="s">
        <v>7795</v>
      </c>
      <c r="B9" s="240" t="s">
        <v>7796</v>
      </c>
      <c r="C9" s="363" t="s">
        <v>7797</v>
      </c>
      <c r="D9" s="238" t="s">
        <v>7798</v>
      </c>
      <c r="E9" s="26" t="s">
        <v>7799</v>
      </c>
      <c r="F9" s="238" t="s">
        <v>7772</v>
      </c>
      <c r="G9" s="239"/>
    </row>
    <row r="10" spans="1:7" ht="28.8" x14ac:dyDescent="0.3">
      <c r="A10" s="240" t="s">
        <v>7800</v>
      </c>
      <c r="B10" s="238" t="s">
        <v>7801</v>
      </c>
      <c r="C10" s="365" t="s">
        <v>7802</v>
      </c>
      <c r="D10" s="238" t="s">
        <v>7770</v>
      </c>
      <c r="E10" s="26"/>
      <c r="F10" s="238" t="s">
        <v>7772</v>
      </c>
      <c r="G10" s="239" t="s">
        <v>7803</v>
      </c>
    </row>
    <row r="11" spans="1:7" ht="14.4" x14ac:dyDescent="0.3">
      <c r="A11" s="238" t="s">
        <v>7804</v>
      </c>
      <c r="B11" s="25" t="s">
        <v>7805</v>
      </c>
      <c r="C11" s="282" t="s">
        <v>7806</v>
      </c>
      <c r="D11" s="238" t="s">
        <v>7770</v>
      </c>
      <c r="E11" s="26"/>
      <c r="F11" s="238"/>
      <c r="G11" s="239" t="s">
        <v>7807</v>
      </c>
    </row>
    <row r="12" spans="1:7" ht="28.8" x14ac:dyDescent="0.3">
      <c r="A12" s="238" t="s">
        <v>7808</v>
      </c>
      <c r="B12" s="238" t="s">
        <v>7809</v>
      </c>
      <c r="C12" s="282" t="s">
        <v>7810</v>
      </c>
      <c r="D12" s="238" t="s">
        <v>7770</v>
      </c>
      <c r="E12" s="37">
        <v>41401</v>
      </c>
      <c r="F12" s="238" t="s">
        <v>7772</v>
      </c>
      <c r="G12" s="239"/>
    </row>
    <row r="13" spans="1:7" ht="39.6" customHeight="1" x14ac:dyDescent="0.3">
      <c r="A13" s="240" t="s">
        <v>7811</v>
      </c>
      <c r="B13" s="240" t="s">
        <v>7812</v>
      </c>
      <c r="C13" s="364" t="s">
        <v>7813</v>
      </c>
      <c r="D13" s="238" t="s">
        <v>7770</v>
      </c>
      <c r="E13" s="26"/>
      <c r="F13" s="238" t="s">
        <v>7772</v>
      </c>
      <c r="G13" s="239"/>
    </row>
    <row r="14" spans="1:7" ht="39.6" customHeight="1" x14ac:dyDescent="0.3">
      <c r="A14" s="240" t="s">
        <v>7814</v>
      </c>
      <c r="B14" s="240" t="s">
        <v>7815</v>
      </c>
      <c r="C14" s="364" t="s">
        <v>7816</v>
      </c>
      <c r="D14" s="238" t="s">
        <v>7770</v>
      </c>
      <c r="E14" s="26"/>
      <c r="F14" s="238" t="s">
        <v>7772</v>
      </c>
      <c r="G14" s="239"/>
    </row>
    <row r="15" spans="1:7" ht="39.6" customHeight="1" x14ac:dyDescent="0.3">
      <c r="A15" s="240" t="s">
        <v>409</v>
      </c>
      <c r="B15" s="238" t="s">
        <v>7817</v>
      </c>
      <c r="C15" s="364" t="s">
        <v>7818</v>
      </c>
      <c r="D15" s="238" t="s">
        <v>7770</v>
      </c>
      <c r="E15" s="26"/>
      <c r="F15" s="238" t="s">
        <v>7772</v>
      </c>
      <c r="G15" s="239"/>
    </row>
    <row r="16" spans="1:7" ht="39.6" customHeight="1" x14ac:dyDescent="0.3">
      <c r="A16" s="240" t="s">
        <v>7819</v>
      </c>
      <c r="B16" s="240" t="s">
        <v>7820</v>
      </c>
      <c r="C16" s="363" t="s">
        <v>7821</v>
      </c>
      <c r="D16" s="238" t="s">
        <v>7822</v>
      </c>
      <c r="E16" s="37">
        <v>44827</v>
      </c>
      <c r="F16" s="238" t="s">
        <v>7778</v>
      </c>
      <c r="G16" s="242" t="s">
        <v>7823</v>
      </c>
    </row>
    <row r="17" spans="1:7" ht="39.6" customHeight="1" x14ac:dyDescent="0.3">
      <c r="A17" s="240" t="s">
        <v>7824</v>
      </c>
      <c r="B17" s="240" t="s">
        <v>7825</v>
      </c>
      <c r="C17" s="363" t="s">
        <v>7826</v>
      </c>
      <c r="D17" s="238" t="s">
        <v>7770</v>
      </c>
      <c r="E17" s="26"/>
      <c r="F17" s="238" t="s">
        <v>7772</v>
      </c>
      <c r="G17" s="239"/>
    </row>
    <row r="18" spans="1:7" ht="39.6" customHeight="1" x14ac:dyDescent="0.3">
      <c r="A18" s="240" t="s">
        <v>7827</v>
      </c>
      <c r="B18" s="238" t="s">
        <v>3876</v>
      </c>
      <c r="C18" s="365" t="s">
        <v>6327</v>
      </c>
      <c r="D18" s="238" t="s">
        <v>7822</v>
      </c>
      <c r="E18" s="37">
        <v>44827</v>
      </c>
      <c r="F18" s="238" t="s">
        <v>7778</v>
      </c>
      <c r="G18" s="242" t="s">
        <v>7823</v>
      </c>
    </row>
    <row r="19" spans="1:7" ht="39.6" customHeight="1" x14ac:dyDescent="0.3">
      <c r="A19" s="240" t="s">
        <v>7828</v>
      </c>
      <c r="B19" s="240" t="s">
        <v>7829</v>
      </c>
      <c r="C19" s="363" t="s">
        <v>7830</v>
      </c>
      <c r="D19" s="238" t="s">
        <v>7770</v>
      </c>
      <c r="E19" s="26"/>
      <c r="F19" s="238"/>
      <c r="G19" s="239" t="s">
        <v>7831</v>
      </c>
    </row>
    <row r="20" spans="1:7" ht="39.6" customHeight="1" x14ac:dyDescent="0.3">
      <c r="A20" s="240" t="s">
        <v>7832</v>
      </c>
      <c r="B20" s="240" t="s">
        <v>7833</v>
      </c>
      <c r="C20" s="363" t="s">
        <v>7834</v>
      </c>
      <c r="D20" s="238" t="s">
        <v>7822</v>
      </c>
      <c r="E20" s="37">
        <v>44827</v>
      </c>
      <c r="F20" s="238" t="s">
        <v>7778</v>
      </c>
      <c r="G20" s="242" t="s">
        <v>7823</v>
      </c>
    </row>
    <row r="21" spans="1:7" ht="39.6" customHeight="1" x14ac:dyDescent="0.3">
      <c r="A21" s="240" t="s">
        <v>7835</v>
      </c>
      <c r="B21" s="240" t="s">
        <v>7836</v>
      </c>
      <c r="C21" s="363" t="s">
        <v>7837</v>
      </c>
      <c r="D21" s="238" t="s">
        <v>7838</v>
      </c>
      <c r="E21" s="37">
        <v>44827</v>
      </c>
      <c r="F21" s="238" t="s">
        <v>7778</v>
      </c>
      <c r="G21" s="242" t="s">
        <v>7823</v>
      </c>
    </row>
    <row r="22" spans="1:7" ht="39.6" customHeight="1" x14ac:dyDescent="0.3">
      <c r="A22" s="240" t="s">
        <v>7839</v>
      </c>
      <c r="B22" s="240" t="s">
        <v>7840</v>
      </c>
      <c r="C22" s="363" t="s">
        <v>7841</v>
      </c>
      <c r="D22" s="238" t="s">
        <v>7770</v>
      </c>
      <c r="E22" s="37">
        <v>43703</v>
      </c>
      <c r="F22" s="238" t="s">
        <v>7778</v>
      </c>
      <c r="G22" s="239"/>
    </row>
    <row r="23" spans="1:7" ht="39.6" customHeight="1" x14ac:dyDescent="0.3">
      <c r="A23" s="240" t="s">
        <v>7842</v>
      </c>
      <c r="B23" s="240" t="s">
        <v>7843</v>
      </c>
      <c r="C23" s="365" t="s">
        <v>7844</v>
      </c>
      <c r="D23" s="238" t="s">
        <v>7770</v>
      </c>
      <c r="E23" s="26"/>
      <c r="F23" s="238" t="s">
        <v>7778</v>
      </c>
      <c r="G23" s="239"/>
    </row>
    <row r="24" spans="1:7" ht="39.6" customHeight="1" x14ac:dyDescent="0.3">
      <c r="A24" s="240" t="s">
        <v>7845</v>
      </c>
      <c r="B24" s="240" t="s">
        <v>7846</v>
      </c>
      <c r="C24" s="363" t="s">
        <v>7847</v>
      </c>
      <c r="D24" s="238" t="s">
        <v>7848</v>
      </c>
      <c r="E24" s="26"/>
      <c r="F24" s="25"/>
      <c r="G24" s="25"/>
    </row>
  </sheetData>
  <hyperlinks>
    <hyperlink ref="C9" r:id="rId1" xr:uid="{7967755B-0A5D-4F50-8588-0A80B63B4E4F}"/>
    <hyperlink ref="C22" r:id="rId2" xr:uid="{E5D8F0A6-E3F3-423D-8EF2-1F65393AE190}"/>
    <hyperlink ref="C7" r:id="rId3" xr:uid="{A60722EB-48F3-4C03-88A2-2B391CFD38AA}"/>
    <hyperlink ref="C24" r:id="rId4" xr:uid="{38A7E9BD-95D6-4AB3-8429-FB1F105BF1CE}"/>
    <hyperlink ref="C13" r:id="rId5" xr:uid="{1CA3982F-E833-41A1-949E-F95E1AC7F4A6}"/>
    <hyperlink ref="C23" r:id="rId6" xr:uid="{69D35F18-E25C-40C8-838B-C276ACCB7705}"/>
    <hyperlink ref="C18" r:id="rId7" xr:uid="{3C48D920-13E7-4FCE-9FF4-43EB03B79EA6}"/>
    <hyperlink ref="C6" r:id="rId8" xr:uid="{5B0CCD14-9651-4963-8225-41771479D874}"/>
    <hyperlink ref="C10" r:id="rId9" xr:uid="{76B60285-FB66-4C4F-84C7-FE04529036A2}"/>
    <hyperlink ref="C15" r:id="rId10" xr:uid="{482248FD-B03C-4BDB-8A6F-826BFD56985A}"/>
    <hyperlink ref="C20" r:id="rId11" xr:uid="{1058F56F-E4F2-4A5B-B1F2-57E40EFD1AB1}"/>
    <hyperlink ref="C16" r:id="rId12" xr:uid="{1B881E34-C99C-478C-941D-5424975FC696}"/>
    <hyperlink ref="C14" r:id="rId13" xr:uid="{08F1BEAE-40E8-487C-94A7-D0E8CA12196D}"/>
    <hyperlink ref="C21" r:id="rId14" xr:uid="{F9124F07-A7DE-4992-A722-ABF02C3F4441}"/>
    <hyperlink ref="C19" r:id="rId15" xr:uid="{A1ED3492-461A-4BB3-878E-BA5AEE70A48A}"/>
    <hyperlink ref="C17" r:id="rId16" xr:uid="{7EBD9032-C347-44E6-9AE9-574ED69BBE5F}"/>
    <hyperlink ref="C5" r:id="rId17" xr:uid="{F0154728-7573-4AC6-BA49-5D442C6419A9}"/>
    <hyperlink ref="C11" r:id="rId18" xr:uid="{46E90D40-47FF-49F4-A489-F78E8CC4BCB2}"/>
    <hyperlink ref="C12" r:id="rId19" xr:uid="{A557CA2B-8924-4951-9F50-19B41857A424}"/>
    <hyperlink ref="C3" r:id="rId20" xr:uid="{CCF155D3-4C50-4825-903F-E8E1D55BEB45}"/>
    <hyperlink ref="C2" r:id="rId21" display="https://urldefense.com/v3/__http:/www.1gpa.org/__;!!CUSciUoK5FE!NHdPabKQbUDYOat3GTIDlhyweA0xwmUMIt6-CcZ7SpdYbJGBrcHELRdimPV0lqNHu0brfVQyIf-HMGENzmo$" xr:uid="{9BCA0907-68E9-4202-864C-0D671AA7D4CF}"/>
    <hyperlink ref="C4" r:id="rId22" xr:uid="{C112DB2C-0B4B-4859-ABB1-2C8DA7E973B0}"/>
  </hyperlinks>
  <pageMargins left="0.7" right="0.7" top="0.75" bottom="0.75" header="0.3" footer="0.3"/>
  <pageSetup orientation="portrait" r:id="rId2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1FB78-A7D8-4FAB-9DAE-A4749CC49940}">
  <dimension ref="A1:H14"/>
  <sheetViews>
    <sheetView workbookViewId="0">
      <selection activeCell="A11" sqref="A11"/>
    </sheetView>
  </sheetViews>
  <sheetFormatPr defaultColWidth="8.88671875" defaultRowHeight="13.2" x14ac:dyDescent="0.25"/>
  <cols>
    <col min="1" max="1" width="37.44140625" style="17" customWidth="1"/>
    <col min="2" max="2" width="8.88671875" style="17" bestFit="1"/>
    <col min="3" max="3" width="23.88671875" style="17" bestFit="1" customWidth="1"/>
    <col min="4" max="4" width="56.33203125" style="17" bestFit="1" customWidth="1"/>
    <col min="5" max="5" width="37.33203125" style="17" customWidth="1"/>
    <col min="6" max="6" width="18.33203125" style="17" customWidth="1"/>
    <col min="7" max="7" width="14.6640625" style="17" customWidth="1"/>
    <col min="8" max="8" width="7.33203125" style="17" bestFit="1" customWidth="1"/>
    <col min="9" max="16384" width="8.88671875" style="17"/>
  </cols>
  <sheetData>
    <row r="1" spans="1:8" ht="93" customHeight="1" x14ac:dyDescent="0.25">
      <c r="A1" s="393" t="s">
        <v>6715</v>
      </c>
      <c r="B1" s="393"/>
      <c r="C1" s="393"/>
      <c r="D1" s="393"/>
      <c r="E1" s="16"/>
      <c r="F1" s="16"/>
      <c r="G1" s="16"/>
      <c r="H1" s="16"/>
    </row>
    <row r="2" spans="1:8" x14ac:dyDescent="0.25">
      <c r="A2" s="18" t="s">
        <v>1491</v>
      </c>
      <c r="B2" s="19" t="s">
        <v>1492</v>
      </c>
      <c r="C2" s="18" t="s">
        <v>1493</v>
      </c>
      <c r="D2" s="18" t="s">
        <v>1496</v>
      </c>
      <c r="E2" s="18" t="s">
        <v>1497</v>
      </c>
      <c r="F2" s="18" t="s">
        <v>1498</v>
      </c>
      <c r="G2" s="18" t="s">
        <v>1240</v>
      </c>
    </row>
    <row r="3" spans="1:8" s="14" customFormat="1" ht="31.2" customHeight="1" x14ac:dyDescent="0.3">
      <c r="A3" s="285" t="s">
        <v>10877</v>
      </c>
      <c r="B3" s="286">
        <v>708830</v>
      </c>
      <c r="C3" s="285" t="s">
        <v>3404</v>
      </c>
      <c r="D3" s="282" t="s">
        <v>3406</v>
      </c>
      <c r="E3" s="285"/>
      <c r="F3" s="286" t="s">
        <v>10878</v>
      </c>
      <c r="G3" s="286" t="s">
        <v>1237</v>
      </c>
    </row>
    <row r="4" spans="1:8" s="14" customFormat="1" ht="31.2" customHeight="1" x14ac:dyDescent="0.3">
      <c r="A4" s="285" t="s">
        <v>10879</v>
      </c>
      <c r="B4" s="286">
        <v>720268</v>
      </c>
      <c r="C4" s="285" t="s">
        <v>10880</v>
      </c>
      <c r="D4" s="282" t="s">
        <v>3957</v>
      </c>
      <c r="E4" s="285" t="s">
        <v>10881</v>
      </c>
      <c r="F4" s="286" t="s">
        <v>10882</v>
      </c>
      <c r="G4" s="286" t="s">
        <v>1237</v>
      </c>
    </row>
    <row r="5" spans="1:8" s="14" customFormat="1" ht="31.2" customHeight="1" x14ac:dyDescent="0.3">
      <c r="A5" s="285" t="s">
        <v>10883</v>
      </c>
      <c r="B5" s="286">
        <v>718278</v>
      </c>
      <c r="C5" s="287" t="s">
        <v>10884</v>
      </c>
      <c r="D5" s="282" t="s">
        <v>3933</v>
      </c>
      <c r="E5" s="232" t="s">
        <v>10885</v>
      </c>
      <c r="F5" s="286" t="s">
        <v>10886</v>
      </c>
      <c r="G5" s="286" t="s">
        <v>1237</v>
      </c>
    </row>
    <row r="6" spans="1:8" s="14" customFormat="1" ht="31.2" customHeight="1" x14ac:dyDescent="0.3">
      <c r="A6" s="285" t="s">
        <v>10887</v>
      </c>
      <c r="B6" s="286">
        <v>713108</v>
      </c>
      <c r="C6" s="285" t="s">
        <v>10888</v>
      </c>
      <c r="D6" s="288" t="s">
        <v>10889</v>
      </c>
      <c r="E6" s="285" t="s">
        <v>10890</v>
      </c>
      <c r="F6" s="286" t="s">
        <v>2744</v>
      </c>
      <c r="G6" s="286" t="s">
        <v>1237</v>
      </c>
    </row>
    <row r="7" spans="1:8" s="14" customFormat="1" ht="31.2" customHeight="1" x14ac:dyDescent="0.3">
      <c r="A7" s="285" t="s">
        <v>10891</v>
      </c>
      <c r="B7" s="280">
        <v>608120</v>
      </c>
      <c r="C7" s="289" t="s">
        <v>10892</v>
      </c>
      <c r="D7" s="290" t="s">
        <v>10893</v>
      </c>
      <c r="E7" s="282" t="s">
        <v>10894</v>
      </c>
      <c r="F7" s="291" t="s">
        <v>10895</v>
      </c>
      <c r="G7" s="291" t="s">
        <v>1237</v>
      </c>
    </row>
    <row r="8" spans="1:8" s="14" customFormat="1" ht="31.2" customHeight="1" x14ac:dyDescent="0.3">
      <c r="A8" s="285" t="s">
        <v>10896</v>
      </c>
      <c r="B8" s="280">
        <v>616968</v>
      </c>
      <c r="C8" s="289" t="s">
        <v>10897</v>
      </c>
      <c r="D8" s="288" t="s">
        <v>10898</v>
      </c>
      <c r="E8" s="282" t="s">
        <v>10899</v>
      </c>
      <c r="F8" s="291" t="s">
        <v>10900</v>
      </c>
      <c r="G8" s="291" t="s">
        <v>10901</v>
      </c>
    </row>
    <row r="9" spans="1:8" s="14" customFormat="1" ht="31.2" customHeight="1" x14ac:dyDescent="0.3">
      <c r="A9" s="285" t="s">
        <v>1381</v>
      </c>
      <c r="B9" s="286">
        <v>720213</v>
      </c>
      <c r="C9" s="285" t="s">
        <v>2746</v>
      </c>
      <c r="D9" s="282" t="s">
        <v>2747</v>
      </c>
      <c r="E9" s="232" t="s">
        <v>10902</v>
      </c>
      <c r="F9" s="286" t="s">
        <v>2748</v>
      </c>
      <c r="G9" s="286" t="s">
        <v>1237</v>
      </c>
    </row>
    <row r="10" spans="1:8" s="14" customFormat="1" ht="31.2" customHeight="1" x14ac:dyDescent="0.3">
      <c r="A10" s="285" t="s">
        <v>2613</v>
      </c>
      <c r="B10" s="280">
        <v>705284</v>
      </c>
      <c r="C10" s="278" t="s">
        <v>11049</v>
      </c>
      <c r="D10" s="282" t="s">
        <v>11048</v>
      </c>
      <c r="E10" s="282" t="s">
        <v>10903</v>
      </c>
      <c r="F10" s="291" t="s">
        <v>11070</v>
      </c>
      <c r="G10" s="291" t="s">
        <v>1237</v>
      </c>
    </row>
    <row r="11" spans="1:8" s="14" customFormat="1" ht="31.2" customHeight="1" x14ac:dyDescent="0.3">
      <c r="A11" s="285" t="s">
        <v>1382</v>
      </c>
      <c r="B11" s="286">
        <v>609726</v>
      </c>
      <c r="C11" s="285" t="s">
        <v>1500</v>
      </c>
      <c r="D11" s="282" t="s">
        <v>1501</v>
      </c>
      <c r="E11" s="282" t="s">
        <v>10904</v>
      </c>
      <c r="F11" s="286" t="s">
        <v>10905</v>
      </c>
      <c r="G11" s="286" t="s">
        <v>1237</v>
      </c>
    </row>
    <row r="12" spans="1:8" s="14" customFormat="1" ht="31.2" customHeight="1" x14ac:dyDescent="0.3">
      <c r="A12" s="285" t="s">
        <v>10906</v>
      </c>
      <c r="B12" s="286">
        <v>723186</v>
      </c>
      <c r="C12" s="285" t="s">
        <v>10907</v>
      </c>
      <c r="D12" s="232" t="s">
        <v>10908</v>
      </c>
      <c r="E12" s="282" t="s">
        <v>10909</v>
      </c>
      <c r="F12" s="286" t="s">
        <v>10910</v>
      </c>
      <c r="G12" s="286" t="s">
        <v>1237</v>
      </c>
    </row>
    <row r="13" spans="1:8" s="14" customFormat="1" ht="31.2" customHeight="1" x14ac:dyDescent="0.3">
      <c r="A13" s="285" t="s">
        <v>10911</v>
      </c>
      <c r="B13" s="280">
        <v>710992</v>
      </c>
      <c r="C13" s="278" t="s">
        <v>10912</v>
      </c>
      <c r="D13" s="282" t="s">
        <v>10913</v>
      </c>
      <c r="E13" s="278" t="s">
        <v>10914</v>
      </c>
      <c r="F13" s="291" t="s">
        <v>10915</v>
      </c>
      <c r="G13" s="291" t="s">
        <v>1237</v>
      </c>
    </row>
    <row r="14" spans="1:8" x14ac:dyDescent="0.25">
      <c r="A14" s="21"/>
      <c r="B14" s="21"/>
      <c r="C14" s="21"/>
    </row>
  </sheetData>
  <mergeCells count="1">
    <mergeCell ref="A1:D1"/>
  </mergeCells>
  <hyperlinks>
    <hyperlink ref="D12" r:id="rId1" display="mailto:info@liteam.com" xr:uid="{89922CB7-4EE3-4CD0-83D2-B484FF98A740}"/>
    <hyperlink ref="D4" r:id="rId2" xr:uid="{F7BD7225-1ABF-40B7-B829-BECB3AD48C72}"/>
    <hyperlink ref="D5" r:id="rId3" xr:uid="{EC991BB7-AB9F-4777-BA4A-881756D4F62C}"/>
    <hyperlink ref="D6" r:id="rId4" display="mail@dfwimpression.com / " xr:uid="{3CEB77CA-82D0-44CE-9AE7-8B26CA2EA4F3}"/>
    <hyperlink ref="D7" r:id="rId5" xr:uid="{09FD9303-9FDD-4F49-8B7F-10ACFBA1E143}"/>
    <hyperlink ref="D8" r:id="rId6" display="cambrey.hardy@gandyink.com / " xr:uid="{3854B32B-C6DA-400A-AAD4-40F85F1F84A2}"/>
    <hyperlink ref="D13" r:id="rId7" xr:uid="{555DCC49-9658-41D0-BE7D-2BC607557977}"/>
    <hyperlink ref="E10" r:id="rId8" xr:uid="{482996A0-EA0D-4600-A470-95C1E3F5FDC4}"/>
    <hyperlink ref="E7" r:id="rId9" xr:uid="{6200012D-D549-4DCA-936D-6A9861CD5784}"/>
    <hyperlink ref="E8" r:id="rId10" xr:uid="{F3194276-5A8D-45EE-9FD7-E10D3EB67F3B}"/>
    <hyperlink ref="D10" r:id="rId11" xr:uid="{EEDCA3D8-B4D7-4F55-AE5C-CE33F8218D63}"/>
  </hyperlinks>
  <pageMargins left="0.7" right="0.7" top="0.75" bottom="0.75" header="0.3" footer="0.3"/>
  <pageSetup orientation="portrait" r:id="rId1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FA4A4-E9F0-49D6-BA5D-6203AC10CED8}">
  <dimension ref="A1:F82"/>
  <sheetViews>
    <sheetView topLeftCell="A44" workbookViewId="0">
      <selection activeCell="A69" sqref="A69"/>
    </sheetView>
  </sheetViews>
  <sheetFormatPr defaultColWidth="8.88671875" defaultRowHeight="14.4" x14ac:dyDescent="0.3"/>
  <cols>
    <col min="1" max="1" width="39.44140625" style="25" customWidth="1"/>
    <col min="2" max="2" width="27.5546875" style="25" customWidth="1"/>
    <col min="3" max="3" width="43.88671875" style="25" customWidth="1"/>
    <col min="4" max="4" width="19.5546875" style="25" customWidth="1"/>
    <col min="5" max="5" width="13.109375" style="25" customWidth="1"/>
    <col min="6" max="6" width="15.6640625" style="26" customWidth="1"/>
    <col min="7" max="7" width="4.5546875" style="25" customWidth="1"/>
    <col min="8" max="16384" width="8.88671875" style="25"/>
  </cols>
  <sheetData>
    <row r="1" spans="1:6" ht="18" x14ac:dyDescent="0.35">
      <c r="A1" s="394" t="s">
        <v>14450</v>
      </c>
      <c r="B1" s="394"/>
      <c r="C1" s="394"/>
      <c r="D1" s="394"/>
    </row>
    <row r="2" spans="1:6" ht="18" x14ac:dyDescent="0.35">
      <c r="A2" s="228"/>
      <c r="B2" s="228"/>
      <c r="C2" s="228"/>
      <c r="D2" s="228"/>
    </row>
    <row r="3" spans="1:6" ht="38.25" customHeight="1" x14ac:dyDescent="0.35">
      <c r="A3" s="395" t="s">
        <v>14081</v>
      </c>
      <c r="B3" s="396"/>
      <c r="C3" s="396"/>
      <c r="D3" s="396"/>
    </row>
    <row r="4" spans="1:6" ht="18" x14ac:dyDescent="0.35">
      <c r="A4" s="228"/>
      <c r="B4" s="228"/>
      <c r="C4" s="228"/>
      <c r="D4" s="228"/>
    </row>
    <row r="6" spans="1:6" x14ac:dyDescent="0.3">
      <c r="A6" s="24" t="s">
        <v>1512</v>
      </c>
      <c r="B6" s="24" t="s">
        <v>1513</v>
      </c>
      <c r="C6" s="24" t="s">
        <v>1515</v>
      </c>
      <c r="D6" s="24" t="s">
        <v>1514</v>
      </c>
      <c r="E6" s="24" t="s">
        <v>1239</v>
      </c>
      <c r="F6" s="229" t="s">
        <v>1240</v>
      </c>
    </row>
    <row r="7" spans="1:6" x14ac:dyDescent="0.3">
      <c r="A7" s="230" t="s">
        <v>1738</v>
      </c>
      <c r="B7" s="231" t="s">
        <v>3913</v>
      </c>
      <c r="C7" s="232" t="s">
        <v>3914</v>
      </c>
      <c r="D7" s="25" t="s">
        <v>3915</v>
      </c>
      <c r="E7" s="26" t="s">
        <v>1237</v>
      </c>
      <c r="F7" s="26" t="s">
        <v>1384</v>
      </c>
    </row>
    <row r="8" spans="1:6" x14ac:dyDescent="0.3">
      <c r="A8" s="230" t="s">
        <v>3894</v>
      </c>
      <c r="B8" s="231" t="s">
        <v>3916</v>
      </c>
      <c r="C8" s="232" t="s">
        <v>3917</v>
      </c>
      <c r="D8" s="25" t="s">
        <v>3918</v>
      </c>
      <c r="E8" s="26" t="s">
        <v>1237</v>
      </c>
      <c r="F8" s="26" t="s">
        <v>1384</v>
      </c>
    </row>
    <row r="9" spans="1:6" x14ac:dyDescent="0.3">
      <c r="A9" s="230" t="s">
        <v>1253</v>
      </c>
      <c r="B9" s="231" t="s">
        <v>3919</v>
      </c>
      <c r="C9" s="232" t="s">
        <v>3920</v>
      </c>
      <c r="D9" s="25" t="s">
        <v>3921</v>
      </c>
      <c r="E9" s="26" t="s">
        <v>1237</v>
      </c>
      <c r="F9" s="26" t="s">
        <v>1384</v>
      </c>
    </row>
    <row r="10" spans="1:6" x14ac:dyDescent="0.3">
      <c r="A10" s="230" t="s">
        <v>3895</v>
      </c>
      <c r="B10" s="231" t="s">
        <v>3922</v>
      </c>
      <c r="C10" s="232" t="s">
        <v>3406</v>
      </c>
      <c r="D10" s="25" t="s">
        <v>3405</v>
      </c>
      <c r="E10" s="26" t="s">
        <v>1237</v>
      </c>
      <c r="F10" s="26" t="s">
        <v>1384</v>
      </c>
    </row>
    <row r="11" spans="1:6" x14ac:dyDescent="0.3">
      <c r="A11" s="230" t="s">
        <v>1836</v>
      </c>
      <c r="B11" s="231" t="s">
        <v>3923</v>
      </c>
      <c r="C11" s="232" t="s">
        <v>3924</v>
      </c>
      <c r="D11" s="25" t="s">
        <v>3925</v>
      </c>
      <c r="E11" s="26" t="s">
        <v>1237</v>
      </c>
      <c r="F11" s="26" t="s">
        <v>1384</v>
      </c>
    </row>
    <row r="12" spans="1:6" x14ac:dyDescent="0.3">
      <c r="A12" s="230" t="s">
        <v>659</v>
      </c>
      <c r="B12" s="231" t="s">
        <v>3926</v>
      </c>
      <c r="C12" s="232" t="s">
        <v>3927</v>
      </c>
      <c r="D12" s="25" t="s">
        <v>3928</v>
      </c>
      <c r="E12" s="26" t="s">
        <v>1237</v>
      </c>
      <c r="F12" s="26" t="s">
        <v>1384</v>
      </c>
    </row>
    <row r="13" spans="1:6" x14ac:dyDescent="0.3">
      <c r="A13" s="230" t="s">
        <v>3896</v>
      </c>
      <c r="B13" s="231" t="s">
        <v>3929</v>
      </c>
      <c r="C13" s="232" t="s">
        <v>3930</v>
      </c>
      <c r="D13" s="25" t="s">
        <v>3931</v>
      </c>
      <c r="E13" s="26" t="s">
        <v>1237</v>
      </c>
      <c r="F13" s="26" t="s">
        <v>1384</v>
      </c>
    </row>
    <row r="14" spans="1:6" x14ac:dyDescent="0.3">
      <c r="A14" s="230" t="s">
        <v>1778</v>
      </c>
      <c r="B14" s="231" t="s">
        <v>3932</v>
      </c>
      <c r="C14" s="232" t="s">
        <v>3933</v>
      </c>
      <c r="D14" s="25" t="s">
        <v>3934</v>
      </c>
      <c r="E14" s="26" t="s">
        <v>1237</v>
      </c>
      <c r="F14" s="26" t="s">
        <v>1384</v>
      </c>
    </row>
    <row r="15" spans="1:6" x14ac:dyDescent="0.3">
      <c r="A15" s="230" t="s">
        <v>3897</v>
      </c>
      <c r="B15" s="231" t="s">
        <v>3935</v>
      </c>
      <c r="C15" s="232" t="s">
        <v>3936</v>
      </c>
      <c r="D15" s="25" t="s">
        <v>3937</v>
      </c>
      <c r="E15" s="26" t="s">
        <v>1237</v>
      </c>
      <c r="F15" s="26" t="s">
        <v>1384</v>
      </c>
    </row>
    <row r="16" spans="1:6" x14ac:dyDescent="0.3">
      <c r="A16" s="230" t="s">
        <v>3898</v>
      </c>
      <c r="B16" s="231" t="s">
        <v>3938</v>
      </c>
      <c r="C16" s="232" t="s">
        <v>1527</v>
      </c>
      <c r="D16" s="25" t="s">
        <v>1528</v>
      </c>
      <c r="E16" s="26" t="s">
        <v>1237</v>
      </c>
      <c r="F16" s="26" t="s">
        <v>1384</v>
      </c>
    </row>
    <row r="17" spans="1:6" x14ac:dyDescent="0.3">
      <c r="A17" s="230" t="s">
        <v>1269</v>
      </c>
      <c r="B17" s="231" t="s">
        <v>3939</v>
      </c>
      <c r="C17" s="232" t="s">
        <v>3940</v>
      </c>
      <c r="D17" s="25" t="s">
        <v>3941</v>
      </c>
      <c r="E17" s="26" t="s">
        <v>1237</v>
      </c>
      <c r="F17" s="26" t="s">
        <v>1384</v>
      </c>
    </row>
    <row r="18" spans="1:6" x14ac:dyDescent="0.3">
      <c r="A18" s="230" t="s">
        <v>3899</v>
      </c>
      <c r="B18" s="231" t="s">
        <v>3942</v>
      </c>
      <c r="C18" s="232" t="s">
        <v>3943</v>
      </c>
      <c r="D18" s="25" t="s">
        <v>3944</v>
      </c>
      <c r="E18" s="26" t="s">
        <v>1237</v>
      </c>
      <c r="F18" s="26" t="s">
        <v>1384</v>
      </c>
    </row>
    <row r="19" spans="1:6" x14ac:dyDescent="0.3">
      <c r="A19" s="230" t="s">
        <v>3900</v>
      </c>
      <c r="B19" s="231" t="s">
        <v>3945</v>
      </c>
      <c r="C19" s="232" t="s">
        <v>3946</v>
      </c>
      <c r="D19" s="25" t="s">
        <v>3947</v>
      </c>
      <c r="E19" s="26" t="s">
        <v>1237</v>
      </c>
      <c r="F19" s="26" t="s">
        <v>1384</v>
      </c>
    </row>
    <row r="20" spans="1:6" x14ac:dyDescent="0.3">
      <c r="A20" s="230" t="s">
        <v>3901</v>
      </c>
      <c r="B20" s="231" t="s">
        <v>3948</v>
      </c>
      <c r="C20" s="232" t="s">
        <v>3949</v>
      </c>
      <c r="D20" s="25" t="s">
        <v>3950</v>
      </c>
      <c r="E20" s="26" t="s">
        <v>1237</v>
      </c>
      <c r="F20" s="26" t="s">
        <v>1384</v>
      </c>
    </row>
    <row r="21" spans="1:6" x14ac:dyDescent="0.3">
      <c r="A21" s="230" t="s">
        <v>1282</v>
      </c>
      <c r="B21" s="231" t="s">
        <v>3951</v>
      </c>
      <c r="C21" s="232" t="s">
        <v>3952</v>
      </c>
      <c r="D21" s="25" t="s">
        <v>3953</v>
      </c>
      <c r="E21" s="26" t="s">
        <v>1237</v>
      </c>
      <c r="F21" s="26" t="s">
        <v>1384</v>
      </c>
    </row>
    <row r="22" spans="1:6" x14ac:dyDescent="0.3">
      <c r="A22" s="230" t="s">
        <v>2613</v>
      </c>
      <c r="B22" s="231" t="s">
        <v>3954</v>
      </c>
      <c r="C22" s="232" t="s">
        <v>2745</v>
      </c>
      <c r="D22" s="25" t="s">
        <v>3955</v>
      </c>
      <c r="E22" s="26" t="s">
        <v>1237</v>
      </c>
      <c r="F22" s="26" t="s">
        <v>1384</v>
      </c>
    </row>
    <row r="23" spans="1:6" x14ac:dyDescent="0.3">
      <c r="A23" s="232" t="s">
        <v>3902</v>
      </c>
      <c r="B23" s="231" t="s">
        <v>3956</v>
      </c>
      <c r="C23" s="232" t="s">
        <v>3957</v>
      </c>
      <c r="D23" s="25" t="s">
        <v>3958</v>
      </c>
      <c r="E23" s="26" t="s">
        <v>1237</v>
      </c>
      <c r="F23" s="26" t="s">
        <v>1384</v>
      </c>
    </row>
    <row r="24" spans="1:6" x14ac:dyDescent="0.3">
      <c r="A24" s="230" t="s">
        <v>3903</v>
      </c>
      <c r="B24" s="231" t="s">
        <v>3959</v>
      </c>
      <c r="C24" s="232" t="s">
        <v>3960</v>
      </c>
      <c r="D24" s="25" t="s">
        <v>3961</v>
      </c>
      <c r="E24" s="26" t="s">
        <v>1237</v>
      </c>
      <c r="F24" s="26" t="s">
        <v>1384</v>
      </c>
    </row>
    <row r="25" spans="1:6" x14ac:dyDescent="0.3">
      <c r="A25" s="230" t="s">
        <v>1098</v>
      </c>
      <c r="B25" s="231" t="s">
        <v>3962</v>
      </c>
      <c r="C25" s="232" t="s">
        <v>3963</v>
      </c>
      <c r="D25" s="25" t="s">
        <v>3964</v>
      </c>
      <c r="E25" s="26" t="s">
        <v>1237</v>
      </c>
      <c r="F25" s="26" t="s">
        <v>1384</v>
      </c>
    </row>
    <row r="26" spans="1:6" x14ac:dyDescent="0.3">
      <c r="A26" s="230" t="s">
        <v>3904</v>
      </c>
      <c r="B26" s="231" t="s">
        <v>3965</v>
      </c>
      <c r="C26" s="232" t="s">
        <v>3966</v>
      </c>
      <c r="D26" s="25" t="s">
        <v>3967</v>
      </c>
      <c r="E26" s="26" t="s">
        <v>1237</v>
      </c>
      <c r="F26" s="26" t="s">
        <v>1384</v>
      </c>
    </row>
    <row r="27" spans="1:6" x14ac:dyDescent="0.3">
      <c r="A27" s="230" t="s">
        <v>3905</v>
      </c>
      <c r="B27" s="231" t="s">
        <v>3968</v>
      </c>
      <c r="C27" s="232" t="s">
        <v>3969</v>
      </c>
      <c r="D27" s="25" t="s">
        <v>3970</v>
      </c>
      <c r="E27" s="26" t="s">
        <v>1237</v>
      </c>
      <c r="F27" s="233" t="s">
        <v>1385</v>
      </c>
    </row>
    <row r="28" spans="1:6" x14ac:dyDescent="0.3">
      <c r="A28" s="230" t="s">
        <v>1845</v>
      </c>
      <c r="B28" s="231" t="s">
        <v>3971</v>
      </c>
      <c r="C28" s="232" t="s">
        <v>3972</v>
      </c>
      <c r="D28" s="25" t="s">
        <v>3973</v>
      </c>
      <c r="E28" s="26" t="s">
        <v>1237</v>
      </c>
      <c r="F28" s="26" t="s">
        <v>1384</v>
      </c>
    </row>
    <row r="29" spans="1:6" x14ac:dyDescent="0.3">
      <c r="A29" s="230" t="s">
        <v>3906</v>
      </c>
      <c r="B29" s="231" t="s">
        <v>3974</v>
      </c>
      <c r="C29" s="232" t="s">
        <v>3975</v>
      </c>
      <c r="D29" s="25" t="s">
        <v>3976</v>
      </c>
      <c r="E29" s="26" t="s">
        <v>1237</v>
      </c>
      <c r="F29" s="26" t="s">
        <v>1384</v>
      </c>
    </row>
    <row r="30" spans="1:6" x14ac:dyDescent="0.3">
      <c r="A30" s="230" t="s">
        <v>2910</v>
      </c>
      <c r="B30" s="231" t="s">
        <v>3977</v>
      </c>
      <c r="C30" s="232" t="s">
        <v>1529</v>
      </c>
      <c r="D30" s="25" t="s">
        <v>3978</v>
      </c>
      <c r="E30" s="26" t="s">
        <v>1237</v>
      </c>
      <c r="F30" s="26" t="s">
        <v>1384</v>
      </c>
    </row>
    <row r="31" spans="1:6" x14ac:dyDescent="0.3">
      <c r="A31" s="230" t="s">
        <v>3907</v>
      </c>
      <c r="B31" s="231" t="s">
        <v>3979</v>
      </c>
      <c r="C31" s="232" t="s">
        <v>3980</v>
      </c>
      <c r="D31" s="25" t="s">
        <v>3981</v>
      </c>
      <c r="E31" s="26" t="s">
        <v>1237</v>
      </c>
      <c r="F31" s="26" t="s">
        <v>1384</v>
      </c>
    </row>
    <row r="32" spans="1:6" x14ac:dyDescent="0.3">
      <c r="A32" s="230" t="s">
        <v>1407</v>
      </c>
      <c r="B32" s="231" t="s">
        <v>3982</v>
      </c>
      <c r="C32" s="232" t="s">
        <v>3983</v>
      </c>
      <c r="D32" s="25" t="s">
        <v>3984</v>
      </c>
      <c r="E32" s="26" t="s">
        <v>1237</v>
      </c>
      <c r="F32" s="26" t="s">
        <v>1384</v>
      </c>
    </row>
    <row r="33" spans="1:6" x14ac:dyDescent="0.3">
      <c r="A33" s="230" t="s">
        <v>1974</v>
      </c>
      <c r="B33" s="231" t="s">
        <v>3985</v>
      </c>
      <c r="C33" s="232" t="s">
        <v>3986</v>
      </c>
      <c r="D33" s="25" t="s">
        <v>3987</v>
      </c>
      <c r="E33" s="26" t="s">
        <v>1237</v>
      </c>
      <c r="F33" s="26" t="s">
        <v>1384</v>
      </c>
    </row>
    <row r="34" spans="1:6" x14ac:dyDescent="0.3">
      <c r="A34" s="230" t="s">
        <v>865</v>
      </c>
      <c r="B34" s="231" t="s">
        <v>3988</v>
      </c>
      <c r="C34" s="232" t="s">
        <v>3989</v>
      </c>
      <c r="D34" s="25" t="s">
        <v>3990</v>
      </c>
      <c r="E34" s="26" t="s">
        <v>1237</v>
      </c>
      <c r="F34" s="26" t="s">
        <v>1384</v>
      </c>
    </row>
    <row r="35" spans="1:6" x14ac:dyDescent="0.3">
      <c r="A35" s="230" t="s">
        <v>3908</v>
      </c>
      <c r="B35" s="231" t="s">
        <v>3991</v>
      </c>
      <c r="C35" s="232" t="s">
        <v>1530</v>
      </c>
      <c r="D35" s="25" t="s">
        <v>1531</v>
      </c>
      <c r="E35" s="26" t="s">
        <v>1237</v>
      </c>
      <c r="F35" s="26" t="s">
        <v>1384</v>
      </c>
    </row>
    <row r="36" spans="1:6" x14ac:dyDescent="0.3">
      <c r="A36" s="230" t="s">
        <v>1316</v>
      </c>
      <c r="B36" s="231" t="s">
        <v>3939</v>
      </c>
      <c r="C36" s="232" t="s">
        <v>3992</v>
      </c>
      <c r="D36" s="25" t="s">
        <v>3993</v>
      </c>
      <c r="E36" s="26" t="s">
        <v>1237</v>
      </c>
      <c r="F36" s="26" t="s">
        <v>1384</v>
      </c>
    </row>
    <row r="37" spans="1:6" x14ac:dyDescent="0.3">
      <c r="A37" s="230" t="s">
        <v>1431</v>
      </c>
      <c r="B37" s="231" t="s">
        <v>3994</v>
      </c>
      <c r="C37" s="232" t="s">
        <v>1532</v>
      </c>
      <c r="D37" s="25" t="s">
        <v>1533</v>
      </c>
      <c r="E37" s="26" t="s">
        <v>1237</v>
      </c>
      <c r="F37" s="26" t="s">
        <v>1384</v>
      </c>
    </row>
    <row r="38" spans="1:6" x14ac:dyDescent="0.3">
      <c r="A38" s="230" t="s">
        <v>1422</v>
      </c>
      <c r="B38" s="231" t="s">
        <v>3995</v>
      </c>
      <c r="C38" s="232" t="s">
        <v>3996</v>
      </c>
      <c r="D38" s="25" t="s">
        <v>3997</v>
      </c>
      <c r="E38" s="26" t="s">
        <v>1237</v>
      </c>
      <c r="F38" s="26" t="s">
        <v>1384</v>
      </c>
    </row>
    <row r="39" spans="1:6" x14ac:dyDescent="0.3">
      <c r="A39" s="230" t="s">
        <v>2770</v>
      </c>
      <c r="B39" s="231" t="s">
        <v>3998</v>
      </c>
      <c r="C39" s="232" t="s">
        <v>3999</v>
      </c>
      <c r="D39" s="25" t="s">
        <v>4000</v>
      </c>
      <c r="E39" s="26" t="s">
        <v>1237</v>
      </c>
      <c r="F39" s="26" t="s">
        <v>1384</v>
      </c>
    </row>
    <row r="40" spans="1:6" x14ac:dyDescent="0.3">
      <c r="A40" s="230" t="s">
        <v>3909</v>
      </c>
      <c r="B40" s="231" t="s">
        <v>4001</v>
      </c>
      <c r="C40" s="232" t="s">
        <v>4002</v>
      </c>
      <c r="D40" s="25" t="s">
        <v>4003</v>
      </c>
      <c r="E40" s="26" t="s">
        <v>1237</v>
      </c>
      <c r="F40" s="26" t="s">
        <v>1384</v>
      </c>
    </row>
    <row r="41" spans="1:6" x14ac:dyDescent="0.3">
      <c r="A41" s="230" t="s">
        <v>510</v>
      </c>
      <c r="B41" s="231" t="s">
        <v>4004</v>
      </c>
      <c r="C41" s="232" t="s">
        <v>2188</v>
      </c>
      <c r="D41" s="25" t="s">
        <v>4005</v>
      </c>
      <c r="E41" s="26" t="s">
        <v>1237</v>
      </c>
      <c r="F41" s="26" t="s">
        <v>1384</v>
      </c>
    </row>
    <row r="42" spans="1:6" x14ac:dyDescent="0.3">
      <c r="A42" s="230" t="s">
        <v>3910</v>
      </c>
      <c r="B42" s="231" t="s">
        <v>4006</v>
      </c>
      <c r="C42" s="232" t="s">
        <v>4007</v>
      </c>
      <c r="D42" s="25" t="s">
        <v>4008</v>
      </c>
      <c r="E42" s="26" t="s">
        <v>1237</v>
      </c>
      <c r="F42" s="26" t="s">
        <v>1384</v>
      </c>
    </row>
    <row r="43" spans="1:6" x14ac:dyDescent="0.3">
      <c r="A43" s="230" t="s">
        <v>1432</v>
      </c>
      <c r="B43" s="231" t="s">
        <v>4009</v>
      </c>
      <c r="C43" s="232" t="s">
        <v>1534</v>
      </c>
      <c r="D43" s="25" t="s">
        <v>1535</v>
      </c>
      <c r="E43" s="26" t="s">
        <v>1237</v>
      </c>
      <c r="F43" s="26" t="s">
        <v>1384</v>
      </c>
    </row>
    <row r="44" spans="1:6" x14ac:dyDescent="0.3">
      <c r="A44" s="230"/>
      <c r="B44" s="231"/>
      <c r="C44" s="232"/>
      <c r="E44" s="26"/>
    </row>
    <row r="46" spans="1:6" x14ac:dyDescent="0.3">
      <c r="A46" s="358" t="s">
        <v>14440</v>
      </c>
    </row>
    <row r="47" spans="1:6" x14ac:dyDescent="0.3">
      <c r="A47" s="358" t="s">
        <v>3894</v>
      </c>
    </row>
    <row r="48" spans="1:6" x14ac:dyDescent="0.3">
      <c r="A48" s="358" t="s">
        <v>13087</v>
      </c>
    </row>
    <row r="49" spans="1:1" x14ac:dyDescent="0.3">
      <c r="A49" s="358" t="s">
        <v>3403</v>
      </c>
    </row>
    <row r="50" spans="1:1" x14ac:dyDescent="0.3">
      <c r="A50" s="358" t="s">
        <v>14445</v>
      </c>
    </row>
    <row r="51" spans="1:1" x14ac:dyDescent="0.3">
      <c r="A51" s="358" t="s">
        <v>1778</v>
      </c>
    </row>
    <row r="52" spans="1:1" x14ac:dyDescent="0.3">
      <c r="A52" s="358" t="s">
        <v>14430</v>
      </c>
    </row>
    <row r="53" spans="1:1" x14ac:dyDescent="0.3">
      <c r="A53" s="358" t="s">
        <v>3898</v>
      </c>
    </row>
    <row r="54" spans="1:1" x14ac:dyDescent="0.3">
      <c r="A54" s="358" t="s">
        <v>1269</v>
      </c>
    </row>
    <row r="55" spans="1:1" x14ac:dyDescent="0.3">
      <c r="A55" s="358" t="s">
        <v>13277</v>
      </c>
    </row>
    <row r="56" spans="1:1" x14ac:dyDescent="0.3">
      <c r="A56" s="358" t="s">
        <v>14431</v>
      </c>
    </row>
    <row r="57" spans="1:1" x14ac:dyDescent="0.3">
      <c r="A57" s="358" t="s">
        <v>14449</v>
      </c>
    </row>
    <row r="58" spans="1:1" x14ac:dyDescent="0.3">
      <c r="A58" s="358" t="s">
        <v>14432</v>
      </c>
    </row>
    <row r="59" spans="1:1" x14ac:dyDescent="0.3">
      <c r="A59" s="358" t="s">
        <v>14433</v>
      </c>
    </row>
    <row r="60" spans="1:1" x14ac:dyDescent="0.3">
      <c r="A60" s="358" t="s">
        <v>2613</v>
      </c>
    </row>
    <row r="61" spans="1:1" x14ac:dyDescent="0.3">
      <c r="A61" s="358" t="s">
        <v>14447</v>
      </c>
    </row>
    <row r="62" spans="1:1" x14ac:dyDescent="0.3">
      <c r="A62" s="358" t="s">
        <v>14442</v>
      </c>
    </row>
    <row r="63" spans="1:1" x14ac:dyDescent="0.3">
      <c r="A63" s="358" t="s">
        <v>3902</v>
      </c>
    </row>
    <row r="64" spans="1:1" x14ac:dyDescent="0.3">
      <c r="A64" s="358" t="s">
        <v>14441</v>
      </c>
    </row>
    <row r="65" spans="1:1" x14ac:dyDescent="0.3">
      <c r="A65" s="358" t="s">
        <v>14428</v>
      </c>
    </row>
    <row r="66" spans="1:1" x14ac:dyDescent="0.3">
      <c r="A66" s="358" t="s">
        <v>1098</v>
      </c>
    </row>
    <row r="67" spans="1:1" x14ac:dyDescent="0.3">
      <c r="A67" s="358" t="s">
        <v>14429</v>
      </c>
    </row>
    <row r="68" spans="1:1" x14ac:dyDescent="0.3">
      <c r="A68" s="358" t="s">
        <v>14448</v>
      </c>
    </row>
    <row r="69" spans="1:1" x14ac:dyDescent="0.3">
      <c r="A69" s="358" t="s">
        <v>14438</v>
      </c>
    </row>
    <row r="70" spans="1:1" x14ac:dyDescent="0.3">
      <c r="A70" s="358" t="s">
        <v>1845</v>
      </c>
    </row>
    <row r="71" spans="1:1" x14ac:dyDescent="0.3">
      <c r="A71" s="358" t="s">
        <v>14439</v>
      </c>
    </row>
    <row r="72" spans="1:1" x14ac:dyDescent="0.3">
      <c r="A72" s="358" t="s">
        <v>14434</v>
      </c>
    </row>
    <row r="73" spans="1:1" x14ac:dyDescent="0.3">
      <c r="A73" s="358" t="s">
        <v>14444</v>
      </c>
    </row>
    <row r="74" spans="1:1" x14ac:dyDescent="0.3">
      <c r="A74" s="358" t="s">
        <v>865</v>
      </c>
    </row>
    <row r="75" spans="1:1" x14ac:dyDescent="0.3">
      <c r="A75" s="358" t="s">
        <v>14437</v>
      </c>
    </row>
    <row r="76" spans="1:1" x14ac:dyDescent="0.3">
      <c r="A76" s="358" t="s">
        <v>1431</v>
      </c>
    </row>
    <row r="77" spans="1:1" x14ac:dyDescent="0.3">
      <c r="A77" s="358" t="s">
        <v>14435</v>
      </c>
    </row>
    <row r="78" spans="1:1" x14ac:dyDescent="0.3">
      <c r="A78" s="358" t="s">
        <v>13813</v>
      </c>
    </row>
    <row r="79" spans="1:1" x14ac:dyDescent="0.3">
      <c r="A79" s="358" t="s">
        <v>14443</v>
      </c>
    </row>
    <row r="80" spans="1:1" x14ac:dyDescent="0.3">
      <c r="A80" s="358" t="s">
        <v>14436</v>
      </c>
    </row>
    <row r="81" spans="1:1" x14ac:dyDescent="0.3">
      <c r="A81" s="358" t="s">
        <v>14446</v>
      </c>
    </row>
    <row r="82" spans="1:1" x14ac:dyDescent="0.3">
      <c r="A82" s="358" t="s">
        <v>1432</v>
      </c>
    </row>
  </sheetData>
  <sortState xmlns:xlrd2="http://schemas.microsoft.com/office/spreadsheetml/2017/richdata2" ref="A46:A82">
    <sortCondition ref="A46:A82"/>
  </sortState>
  <mergeCells count="2">
    <mergeCell ref="A1:D1"/>
    <mergeCell ref="A3:D3"/>
  </mergeCells>
  <hyperlinks>
    <hyperlink ref="A23" r:id="rId1" display="https://urldefense.com/v3/__https:/www.branded1st.com__;!!CUSciUoK5FE!dlxz-_r2pevcNlJbb6iWEk1vfV27BFU9L5tCjr7g4RfudTvl-dUxibOG2Ikj2GjOZ5U$" xr:uid="{5E37908A-90D9-4F66-ADC6-17F74AA06F47}"/>
    <hyperlink ref="C38" r:id="rId2" display="mailto:connie.sutton@staples.com" xr:uid="{BB8C0084-4C60-41B1-9AA3-E0336BEA0576}"/>
    <hyperlink ref="C31" r:id="rId3" display="mailto:npsbids@oriental.com" xr:uid="{1E4948BC-46AB-4BAB-B1FD-B863F7BAA5F7}"/>
    <hyperlink ref="C17" r:id="rId4" display="mailto:Bids@customsportswear.net" xr:uid="{9AC5298A-1FFA-41D6-814A-3BD03ED9BFB7}"/>
    <hyperlink ref="C36" r:id="rId5" display="mailto:Bids@schoolteefactory.com" xr:uid="{F9BCEA99-D782-4550-8EB0-A4E07BDDF04A}"/>
    <hyperlink ref="C27" r:id="rId6" display="mailto:service@leapinleos.com" xr:uid="{3F4BFD0C-3364-4F69-A49C-0EC817F19855}"/>
    <hyperlink ref="C28" r:id="rId7" display="mailto:Allen@lendanmktg.com" xr:uid="{7ADC7610-F4CD-43FD-8F19-9B75D7F9E5C9}"/>
    <hyperlink ref="C16" r:id="rId8" display="mailto:covenantrophies@verizon.net" xr:uid="{5CF48DC2-7A78-43DE-B831-393B01845C96}"/>
    <hyperlink ref="C41" r:id="rId9" display="mailto:bids@masterteacher.com" xr:uid="{C515731A-13E2-4030-8171-7BFDC2AE3268}"/>
    <hyperlink ref="C22" r:id="rId10" display="mailto:mchambers@groggydogonline.com" xr:uid="{DC5D8BED-B15A-434A-A946-A413DBB260FA}"/>
    <hyperlink ref="C39" r:id="rId11" display="mailto:angela@tmftoursandtravel.com" xr:uid="{0C778398-2C84-43DD-986A-A9C560C4AB32}"/>
    <hyperlink ref="C33" r:id="rId12" display="mailto:SHERI.MCBRIDE@PROFORMA.COM" xr:uid="{0A24F20F-5E7C-4323-88E2-26C41E7D8C6B}"/>
    <hyperlink ref="C40" r:id="rId13" display="mailto:gareth.hughes@theglitchco.com" xr:uid="{9D44E860-F196-46F8-831A-DB0BD445B71B}"/>
    <hyperlink ref="C15" r:id="rId14" display="mailto:mhk-gtmbids@hanes.com" xr:uid="{068CFD3D-B7FB-4158-9546-49AB101EC933}"/>
    <hyperlink ref="C14" r:id="rId15" display="mailto:rudy@bullmarketpromotions.com" xr:uid="{440CE5A2-AB2D-43AC-9F7A-330CA67EA59D}"/>
    <hyperlink ref="C34" r:id="rId16" display="mailto:stacy.nwpromo@att.net" xr:uid="{726EF279-65F7-4EE8-AC57-8091F1A4A8B4}"/>
    <hyperlink ref="C23" r:id="rId17" display="mailto:derrell@branded1st.com" xr:uid="{8D0DB28B-25AE-4F15-A134-6C6F0D4DB726}"/>
    <hyperlink ref="C21" r:id="rId18" display="mailto:bids@gandyink.com" xr:uid="{A5A70678-4199-4B6B-87B9-34EED746E987}"/>
    <hyperlink ref="C7" r:id="rId19" display="mailto:bids@4imprint.com" xr:uid="{FEA7A312-F747-49AA-8CE3-6D3D1D95E84F}"/>
    <hyperlink ref="C19" r:id="rId20" display="mailto:rgray@advanced-online.com" xr:uid="{A303017E-3728-4C0D-BBAC-4A751CE0A334}"/>
    <hyperlink ref="C20" r:id="rId21" display="mailto:larry@gamechangingimage.com" xr:uid="{1BE8A750-A1F3-4C54-9AD8-1A999BA7170E}"/>
    <hyperlink ref="C11" r:id="rId22" display="mailto:peter@authenticpromotions.com" xr:uid="{0C051E36-9CB4-43EE-B5C0-9052929FB047}"/>
    <hyperlink ref="C10" r:id="rId23" display="mailto:arkdesigns3@att.net" xr:uid="{86BAB943-4149-43F6-8A7F-E4DA67E5C338}"/>
    <hyperlink ref="C42" r:id="rId24" display="mailto:casey@tegroup.biz" xr:uid="{81B2AAB2-63FB-4672-A481-819488664589}"/>
    <hyperlink ref="C26" r:id="rId25" display="mailto:javaughn1973@gmail.com" xr:uid="{E54C5ACF-A45B-41D3-AE93-267D03660474}"/>
    <hyperlink ref="C29" r:id="rId26" display="mailto:lonestarathletic@gmail.com" xr:uid="{E7F0D299-61E2-40DE-B442-CD5AF7B7C50F}"/>
    <hyperlink ref="C9" r:id="rId27" display="mailto:mark@ahitexas.com" xr:uid="{CC6D6D94-47F2-4591-A38B-4F029B2E130E}"/>
    <hyperlink ref="C30" r:id="rId28" display="mailto:mmartin@mtmrecognition.com" xr:uid="{5A497ACF-668E-4939-B88B-F7FAF4F16956}"/>
    <hyperlink ref="C12" r:id="rId29" display="mailto:bids@baypromo.net" xr:uid="{E6CF8995-A109-47D6-B0ED-8AC5D7D16F30}"/>
    <hyperlink ref="C25" r:id="rId30" display="mailto:bids@jostens.com" xr:uid="{F7EB2113-0E7F-45C9-A8F8-1FC1D673AC54}"/>
    <hyperlink ref="C8" r:id="rId31" display="mailto:kathy@aaitrophies.com" xr:uid="{84274AE0-E59D-449F-9DFC-0138B7AE2673}"/>
    <hyperlink ref="C37" r:id="rId32" display="mailto:luis@spiritmonkey.com" xr:uid="{6F230FBA-EAE8-48AA-A0D7-14C3F054C8D9}"/>
    <hyperlink ref="C35" r:id="rId33" display="mailto:juli@schoollife.com" xr:uid="{6606493E-983A-4E35-98E5-19F4E90FB186}"/>
    <hyperlink ref="C43" r:id="rId34" display="mailto:cedric@vestigeinternational.com" xr:uid="{091F9E27-31DB-427D-AC9D-9D41409F85A8}"/>
    <hyperlink ref="C18" r:id="rId35" display="mailto:Bids@fancloth.com" xr:uid="{0E2DABF5-4685-4AA1-B5A7-8E6C7170A72C}"/>
    <hyperlink ref="C13" r:id="rId36" display="mailto:info@blueribbontrophies.com" xr:uid="{A81C5EA5-44A8-487E-B0FB-0AF74ACDF2ED}"/>
    <hyperlink ref="C32" r:id="rId37" display="mailto:bids@positivepromotions.com" xr:uid="{76BB1C95-8854-4EE8-BA64-D570DEBEE79C}"/>
    <hyperlink ref="C24" r:id="rId38" display="mailto:michelle@imagesourceteam.com" xr:uid="{9D58A0A5-2191-438B-AA0C-5874CDB0017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F82A58-AFBC-4758-9B8D-33F488639362}">
  <dimension ref="A1:F52"/>
  <sheetViews>
    <sheetView topLeftCell="A24" workbookViewId="0">
      <selection activeCell="A25" sqref="A25"/>
    </sheetView>
  </sheetViews>
  <sheetFormatPr defaultRowHeight="14.4" x14ac:dyDescent="0.3"/>
  <cols>
    <col min="1" max="1" width="31.88671875" style="14" customWidth="1"/>
    <col min="2" max="2" width="9" style="273" bestFit="1" customWidth="1"/>
    <col min="3" max="3" width="122" style="15" bestFit="1" customWidth="1"/>
    <col min="4" max="4" width="21.44140625" customWidth="1"/>
    <col min="5" max="5" width="31.6640625" customWidth="1"/>
    <col min="6" max="6" width="12.44140625" bestFit="1" customWidth="1"/>
  </cols>
  <sheetData>
    <row r="1" spans="1:6" ht="18" x14ac:dyDescent="0.3">
      <c r="A1" s="275" t="s">
        <v>10835</v>
      </c>
    </row>
    <row r="3" spans="1:6" ht="21" x14ac:dyDescent="0.3">
      <c r="A3" s="276" t="s">
        <v>6100</v>
      </c>
    </row>
    <row r="4" spans="1:6" ht="18" x14ac:dyDescent="0.35">
      <c r="A4" s="13" t="s">
        <v>1491</v>
      </c>
      <c r="B4" s="272" t="s">
        <v>1492</v>
      </c>
      <c r="C4" s="245" t="s">
        <v>1502</v>
      </c>
      <c r="D4" s="244" t="s">
        <v>1493</v>
      </c>
      <c r="E4" s="244" t="s">
        <v>6101</v>
      </c>
      <c r="F4" s="244" t="s">
        <v>1503</v>
      </c>
    </row>
    <row r="5" spans="1:6" s="14" customFormat="1" ht="28.2" customHeight="1" x14ac:dyDescent="0.3">
      <c r="A5" s="278" t="s">
        <v>6102</v>
      </c>
      <c r="B5" s="280"/>
      <c r="C5" s="281" t="s">
        <v>6103</v>
      </c>
      <c r="D5" s="278" t="s">
        <v>6104</v>
      </c>
      <c r="E5" s="282" t="s">
        <v>1507</v>
      </c>
      <c r="F5" s="278"/>
    </row>
    <row r="6" spans="1:6" s="14" customFormat="1" ht="28.2" customHeight="1" x14ac:dyDescent="0.3">
      <c r="A6" s="278" t="s">
        <v>6105</v>
      </c>
      <c r="B6" s="280">
        <v>722448</v>
      </c>
      <c r="C6" s="281" t="s">
        <v>6106</v>
      </c>
      <c r="D6" s="278" t="s">
        <v>6107</v>
      </c>
      <c r="E6" s="282" t="s">
        <v>6108</v>
      </c>
      <c r="F6" s="278" t="s">
        <v>6109</v>
      </c>
    </row>
    <row r="7" spans="1:6" s="14" customFormat="1" ht="28.2" customHeight="1" x14ac:dyDescent="0.3">
      <c r="A7" s="278" t="s">
        <v>20409</v>
      </c>
      <c r="B7" s="280">
        <v>605010</v>
      </c>
      <c r="C7" s="281" t="s">
        <v>6110</v>
      </c>
      <c r="D7" s="278" t="s">
        <v>6111</v>
      </c>
      <c r="E7" s="282" t="s">
        <v>6112</v>
      </c>
      <c r="F7" s="278" t="s">
        <v>6113</v>
      </c>
    </row>
    <row r="8" spans="1:6" s="14" customFormat="1" ht="28.2" customHeight="1" x14ac:dyDescent="0.3">
      <c r="A8" s="278" t="s">
        <v>1387</v>
      </c>
      <c r="B8" s="280"/>
      <c r="C8" s="281" t="s">
        <v>6114</v>
      </c>
      <c r="D8" s="278" t="s">
        <v>6115</v>
      </c>
      <c r="E8" s="282" t="s">
        <v>6116</v>
      </c>
      <c r="F8" s="278" t="s">
        <v>6117</v>
      </c>
    </row>
    <row r="11" spans="1:6" ht="18" x14ac:dyDescent="0.3">
      <c r="A11" s="178" t="s">
        <v>10834</v>
      </c>
    </row>
    <row r="12" spans="1:6" ht="18" x14ac:dyDescent="0.3">
      <c r="A12" s="178" t="s">
        <v>6100</v>
      </c>
    </row>
    <row r="13" spans="1:6" ht="18" x14ac:dyDescent="0.35">
      <c r="A13" s="13" t="s">
        <v>7850</v>
      </c>
      <c r="B13" s="274" t="s">
        <v>1492</v>
      </c>
      <c r="C13" s="246" t="s">
        <v>7851</v>
      </c>
      <c r="D13" s="244" t="s">
        <v>7852</v>
      </c>
      <c r="E13" s="244" t="s">
        <v>7853</v>
      </c>
      <c r="F13" s="244" t="s">
        <v>1503</v>
      </c>
    </row>
    <row r="14" spans="1:6" s="14" customFormat="1" ht="27" customHeight="1" x14ac:dyDescent="0.3">
      <c r="A14" s="278" t="s">
        <v>7854</v>
      </c>
      <c r="B14" s="280"/>
      <c r="C14" s="281" t="s">
        <v>7855</v>
      </c>
      <c r="D14" s="278" t="s">
        <v>7856</v>
      </c>
      <c r="E14" s="278" t="s">
        <v>7749</v>
      </c>
      <c r="F14" s="278" t="s">
        <v>7750</v>
      </c>
    </row>
    <row r="15" spans="1:6" s="14" customFormat="1" ht="27" customHeight="1" x14ac:dyDescent="0.3">
      <c r="A15" s="278" t="s">
        <v>7857</v>
      </c>
      <c r="B15" s="280">
        <v>722538</v>
      </c>
      <c r="C15" s="281" t="s">
        <v>7858</v>
      </c>
      <c r="D15" s="278" t="s">
        <v>7859</v>
      </c>
      <c r="E15" s="282" t="s">
        <v>7860</v>
      </c>
      <c r="F15" s="278" t="s">
        <v>7745</v>
      </c>
    </row>
    <row r="16" spans="1:6" s="14" customFormat="1" ht="27" customHeight="1" x14ac:dyDescent="0.3">
      <c r="A16" s="278" t="s">
        <v>7861</v>
      </c>
      <c r="B16" s="280"/>
      <c r="C16" s="281" t="s">
        <v>7862</v>
      </c>
      <c r="D16" s="278" t="s">
        <v>7863</v>
      </c>
      <c r="E16" s="282" t="s">
        <v>7741</v>
      </c>
      <c r="F16" s="278" t="s">
        <v>7864</v>
      </c>
    </row>
    <row r="18" spans="1:6" ht="23.4" x14ac:dyDescent="0.3">
      <c r="A18" s="277" t="s">
        <v>6118</v>
      </c>
    </row>
    <row r="19" spans="1:6" ht="18" x14ac:dyDescent="0.35">
      <c r="A19" s="13" t="s">
        <v>1491</v>
      </c>
      <c r="B19" s="272" t="s">
        <v>1492</v>
      </c>
      <c r="C19" s="245" t="s">
        <v>1502</v>
      </c>
      <c r="D19" s="244" t="s">
        <v>1493</v>
      </c>
      <c r="E19" s="244" t="s">
        <v>6101</v>
      </c>
      <c r="F19" s="244" t="s">
        <v>1503</v>
      </c>
    </row>
    <row r="20" spans="1:6" ht="43.2" x14ac:dyDescent="0.3">
      <c r="A20" s="278" t="s">
        <v>1388</v>
      </c>
      <c r="B20" s="280">
        <v>709130</v>
      </c>
      <c r="C20" s="281" t="s">
        <v>6119</v>
      </c>
      <c r="D20" s="278" t="s">
        <v>1508</v>
      </c>
      <c r="E20" s="282" t="s">
        <v>1509</v>
      </c>
      <c r="F20" s="278"/>
    </row>
    <row r="21" spans="1:6" ht="22.8" customHeight="1" x14ac:dyDescent="0.3">
      <c r="A21" s="278" t="s">
        <v>2952</v>
      </c>
      <c r="B21" s="280">
        <v>718224</v>
      </c>
      <c r="C21" s="281" t="s">
        <v>6120</v>
      </c>
      <c r="D21" s="278" t="s">
        <v>1504</v>
      </c>
      <c r="E21" s="278" t="s">
        <v>1505</v>
      </c>
      <c r="F21" s="278" t="s">
        <v>6121</v>
      </c>
    </row>
    <row r="22" spans="1:6" ht="26.4" customHeight="1" x14ac:dyDescent="0.3">
      <c r="A22" s="278" t="s">
        <v>1389</v>
      </c>
      <c r="B22" s="280">
        <v>706678</v>
      </c>
      <c r="C22" s="281" t="s">
        <v>10932</v>
      </c>
      <c r="D22" s="278" t="s">
        <v>8803</v>
      </c>
      <c r="E22" s="282" t="s">
        <v>8805</v>
      </c>
      <c r="F22" s="278" t="s">
        <v>8804</v>
      </c>
    </row>
    <row r="23" spans="1:6" ht="28.8" x14ac:dyDescent="0.3">
      <c r="A23" s="278" t="s">
        <v>6123</v>
      </c>
      <c r="B23" s="280">
        <v>721014</v>
      </c>
      <c r="C23" s="281" t="s">
        <v>6124</v>
      </c>
      <c r="D23" s="278"/>
      <c r="E23" s="278"/>
      <c r="F23" s="278"/>
    </row>
    <row r="24" spans="1:6" ht="34.799999999999997" customHeight="1" x14ac:dyDescent="0.3">
      <c r="A24" s="278" t="s">
        <v>6125</v>
      </c>
      <c r="B24" s="280">
        <v>723165</v>
      </c>
      <c r="C24" s="281" t="s">
        <v>6126</v>
      </c>
      <c r="D24" s="278" t="s">
        <v>10820</v>
      </c>
      <c r="E24" s="282" t="s">
        <v>10821</v>
      </c>
      <c r="F24" s="278" t="s">
        <v>10822</v>
      </c>
    </row>
    <row r="25" spans="1:6" ht="43.2" x14ac:dyDescent="0.3">
      <c r="A25" s="278" t="s">
        <v>6127</v>
      </c>
      <c r="B25" s="280">
        <v>722449</v>
      </c>
      <c r="C25" s="281" t="s">
        <v>10933</v>
      </c>
      <c r="D25" s="278"/>
      <c r="E25" s="278"/>
      <c r="F25" s="278"/>
    </row>
    <row r="26" spans="1:6" ht="24" customHeight="1" x14ac:dyDescent="0.3">
      <c r="A26" s="278" t="s">
        <v>6128</v>
      </c>
      <c r="B26" s="280">
        <v>603882</v>
      </c>
      <c r="C26" s="281"/>
      <c r="D26" s="278"/>
      <c r="E26" s="278"/>
      <c r="F26" s="278"/>
    </row>
    <row r="27" spans="1:6" ht="24" customHeight="1" x14ac:dyDescent="0.3">
      <c r="A27" s="278" t="s">
        <v>6129</v>
      </c>
      <c r="B27" s="280"/>
      <c r="C27" s="281" t="s">
        <v>6130</v>
      </c>
      <c r="D27" s="278" t="s">
        <v>6131</v>
      </c>
      <c r="E27" s="282" t="s">
        <v>6132</v>
      </c>
      <c r="F27" s="278" t="s">
        <v>6133</v>
      </c>
    </row>
    <row r="28" spans="1:6" ht="28.8" x14ac:dyDescent="0.3">
      <c r="A28" s="278" t="s">
        <v>1390</v>
      </c>
      <c r="B28" s="280">
        <v>708615</v>
      </c>
      <c r="C28" s="281" t="s">
        <v>6134</v>
      </c>
      <c r="D28" s="278" t="s">
        <v>6135</v>
      </c>
      <c r="E28" s="282" t="s">
        <v>6136</v>
      </c>
      <c r="F28" s="281" t="s">
        <v>6137</v>
      </c>
    </row>
    <row r="29" spans="1:6" ht="57.6" x14ac:dyDescent="0.3">
      <c r="A29" s="278" t="s">
        <v>6138</v>
      </c>
      <c r="B29" s="280">
        <v>716846</v>
      </c>
      <c r="C29" s="281" t="s">
        <v>7865</v>
      </c>
      <c r="D29" s="278" t="s">
        <v>6139</v>
      </c>
      <c r="E29" s="282" t="s">
        <v>6140</v>
      </c>
      <c r="F29" s="278" t="s">
        <v>6141</v>
      </c>
    </row>
    <row r="30" spans="1:6" ht="43.2" x14ac:dyDescent="0.3">
      <c r="A30" s="278" t="s">
        <v>1391</v>
      </c>
      <c r="B30" s="280">
        <v>722445</v>
      </c>
      <c r="C30" s="281" t="s">
        <v>6142</v>
      </c>
      <c r="D30" s="278" t="s">
        <v>1510</v>
      </c>
      <c r="E30" s="282" t="s">
        <v>1511</v>
      </c>
      <c r="F30" s="278" t="s">
        <v>6143</v>
      </c>
    </row>
    <row r="31" spans="1:6" ht="26.4" customHeight="1" x14ac:dyDescent="0.3">
      <c r="A31" s="278" t="s">
        <v>6145</v>
      </c>
      <c r="B31" s="280"/>
      <c r="C31" s="281" t="s">
        <v>6146</v>
      </c>
      <c r="D31" s="278" t="s">
        <v>6147</v>
      </c>
      <c r="E31" s="282" t="s">
        <v>6148</v>
      </c>
      <c r="F31" s="278" t="s">
        <v>6149</v>
      </c>
    </row>
    <row r="33" spans="1:6" ht="18" x14ac:dyDescent="0.3">
      <c r="A33" s="279" t="s">
        <v>10833</v>
      </c>
    </row>
    <row r="34" spans="1:6" ht="18" x14ac:dyDescent="0.3">
      <c r="A34" s="178" t="s">
        <v>7866</v>
      </c>
    </row>
    <row r="35" spans="1:6" ht="18" x14ac:dyDescent="0.35">
      <c r="A35" s="178" t="s">
        <v>7850</v>
      </c>
      <c r="B35" s="274" t="s">
        <v>1492</v>
      </c>
      <c r="C35" s="245" t="s">
        <v>1502</v>
      </c>
      <c r="D35" s="244" t="s">
        <v>1493</v>
      </c>
      <c r="E35" s="244" t="s">
        <v>7867</v>
      </c>
      <c r="F35" s="244" t="s">
        <v>1503</v>
      </c>
    </row>
    <row r="36" spans="1:6" s="14" customFormat="1" ht="34.200000000000003" customHeight="1" x14ac:dyDescent="0.3">
      <c r="A36" s="278" t="s">
        <v>7868</v>
      </c>
      <c r="B36" s="280"/>
      <c r="C36" s="281" t="s">
        <v>7869</v>
      </c>
      <c r="D36" s="278" t="s">
        <v>7746</v>
      </c>
      <c r="E36" s="282" t="s">
        <v>7747</v>
      </c>
      <c r="F36" s="278" t="s">
        <v>7748</v>
      </c>
    </row>
    <row r="37" spans="1:6" s="14" customFormat="1" ht="34.200000000000003" customHeight="1" x14ac:dyDescent="0.3">
      <c r="A37" s="278" t="s">
        <v>7870</v>
      </c>
      <c r="B37" s="280">
        <v>712206</v>
      </c>
      <c r="C37" s="281" t="s">
        <v>7871</v>
      </c>
      <c r="D37" s="278" t="s">
        <v>7872</v>
      </c>
      <c r="E37" s="282" t="s">
        <v>7742</v>
      </c>
      <c r="F37" s="278" t="s">
        <v>7743</v>
      </c>
    </row>
    <row r="38" spans="1:6" s="14" customFormat="1" ht="34.200000000000003" customHeight="1" x14ac:dyDescent="0.3">
      <c r="A38" s="278" t="s">
        <v>7873</v>
      </c>
      <c r="B38" s="280">
        <v>722287</v>
      </c>
      <c r="C38" s="281" t="s">
        <v>7874</v>
      </c>
      <c r="D38" s="278" t="s">
        <v>7875</v>
      </c>
      <c r="E38" s="282" t="s">
        <v>7744</v>
      </c>
      <c r="F38" s="278"/>
    </row>
    <row r="39" spans="1:6" s="14" customFormat="1" ht="34.200000000000003" customHeight="1" x14ac:dyDescent="0.3">
      <c r="A39" s="278" t="s">
        <v>7738</v>
      </c>
      <c r="B39" s="280">
        <v>721398</v>
      </c>
      <c r="C39" s="283" t="s">
        <v>7876</v>
      </c>
      <c r="D39" s="278" t="s">
        <v>7872</v>
      </c>
      <c r="E39" s="282" t="s">
        <v>7742</v>
      </c>
      <c r="F39" s="278" t="s">
        <v>7740</v>
      </c>
    </row>
    <row r="41" spans="1:6" ht="18" x14ac:dyDescent="0.3">
      <c r="A41" s="279" t="s">
        <v>10823</v>
      </c>
    </row>
    <row r="42" spans="1:6" ht="18" x14ac:dyDescent="0.3">
      <c r="A42" s="178" t="s">
        <v>6100</v>
      </c>
    </row>
    <row r="43" spans="1:6" ht="18" x14ac:dyDescent="0.3">
      <c r="A43" s="13" t="s">
        <v>7850</v>
      </c>
    </row>
    <row r="44" spans="1:6" s="14" customFormat="1" ht="43.8" customHeight="1" x14ac:dyDescent="0.3">
      <c r="A44" s="278" t="s">
        <v>10832</v>
      </c>
      <c r="B44" s="280">
        <v>721781</v>
      </c>
      <c r="C44" s="92" t="s">
        <v>10916</v>
      </c>
      <c r="D44" s="284" t="s">
        <v>10863</v>
      </c>
      <c r="E44" s="281" t="s">
        <v>10868</v>
      </c>
      <c r="F44" s="284" t="s">
        <v>10867</v>
      </c>
    </row>
    <row r="45" spans="1:6" s="14" customFormat="1" ht="43.8" customHeight="1" x14ac:dyDescent="0.3">
      <c r="A45" s="281" t="s">
        <v>10827</v>
      </c>
      <c r="B45" s="280">
        <v>723191</v>
      </c>
      <c r="C45" s="281" t="s">
        <v>10859</v>
      </c>
      <c r="D45" s="284" t="s">
        <v>10865</v>
      </c>
      <c r="E45" s="278" t="s">
        <v>10864</v>
      </c>
      <c r="F45" s="278" t="s">
        <v>10866</v>
      </c>
    </row>
    <row r="46" spans="1:6" s="14" customFormat="1" ht="43.8" customHeight="1" x14ac:dyDescent="0.3">
      <c r="A46" s="281" t="s">
        <v>10824</v>
      </c>
      <c r="B46" s="280">
        <v>713111</v>
      </c>
      <c r="C46" s="281" t="s">
        <v>10917</v>
      </c>
      <c r="D46" s="284" t="s">
        <v>10854</v>
      </c>
      <c r="E46" s="278" t="s">
        <v>10853</v>
      </c>
      <c r="F46" s="278" t="s">
        <v>10855</v>
      </c>
    </row>
    <row r="47" spans="1:6" s="14" customFormat="1" ht="43.8" customHeight="1" x14ac:dyDescent="0.3">
      <c r="A47" s="281" t="s">
        <v>10828</v>
      </c>
      <c r="B47" s="280">
        <v>716815</v>
      </c>
      <c r="C47" s="281" t="s">
        <v>10918</v>
      </c>
      <c r="D47" s="278" t="s">
        <v>10873</v>
      </c>
      <c r="E47" s="278"/>
      <c r="F47" s="278"/>
    </row>
    <row r="48" spans="1:6" s="14" customFormat="1" ht="43.8" customHeight="1" x14ac:dyDescent="0.3">
      <c r="A48" s="281" t="s">
        <v>10829</v>
      </c>
      <c r="B48" s="280"/>
      <c r="C48" s="281" t="s">
        <v>10860</v>
      </c>
      <c r="D48" s="278" t="s">
        <v>10869</v>
      </c>
      <c r="E48" s="278"/>
      <c r="F48" s="278"/>
    </row>
    <row r="49" spans="1:6" s="14" customFormat="1" ht="43.8" customHeight="1" x14ac:dyDescent="0.3">
      <c r="A49" s="281" t="s">
        <v>10825</v>
      </c>
      <c r="B49" s="280">
        <v>722204</v>
      </c>
      <c r="C49" s="281" t="s">
        <v>10858</v>
      </c>
      <c r="D49" s="278" t="s">
        <v>10856</v>
      </c>
      <c r="E49" s="282" t="s">
        <v>10857</v>
      </c>
      <c r="F49" s="278"/>
    </row>
    <row r="50" spans="1:6" s="14" customFormat="1" ht="43.8" customHeight="1" x14ac:dyDescent="0.3">
      <c r="A50" s="278" t="s">
        <v>10830</v>
      </c>
      <c r="B50" s="280">
        <v>723192</v>
      </c>
      <c r="C50" s="281" t="s">
        <v>10861</v>
      </c>
      <c r="D50" s="278" t="s">
        <v>10870</v>
      </c>
      <c r="E50" s="278"/>
      <c r="F50" s="278"/>
    </row>
    <row r="51" spans="1:6" s="14" customFormat="1" ht="43.8" customHeight="1" x14ac:dyDescent="0.3">
      <c r="A51" s="278" t="s">
        <v>10826</v>
      </c>
      <c r="B51" s="280">
        <v>718821</v>
      </c>
      <c r="C51" s="281" t="s">
        <v>10858</v>
      </c>
      <c r="D51" s="278" t="s">
        <v>10871</v>
      </c>
      <c r="E51" s="278"/>
      <c r="F51" s="278"/>
    </row>
    <row r="52" spans="1:6" s="14" customFormat="1" ht="43.8" customHeight="1" x14ac:dyDescent="0.3">
      <c r="A52" s="278" t="s">
        <v>10831</v>
      </c>
      <c r="B52" s="280">
        <v>715336</v>
      </c>
      <c r="C52" s="281" t="s">
        <v>10862</v>
      </c>
      <c r="D52" s="278" t="s">
        <v>10872</v>
      </c>
      <c r="E52" s="278"/>
      <c r="F52" s="278"/>
    </row>
  </sheetData>
  <sortState xmlns:xlrd2="http://schemas.microsoft.com/office/spreadsheetml/2017/richdata2" ref="A44:F52">
    <sortCondition ref="A44:A52"/>
  </sortState>
  <hyperlinks>
    <hyperlink ref="E20" r:id="rId1" xr:uid="{536A814C-A27B-44E8-A4D4-EC2D059A1121}"/>
    <hyperlink ref="E24" r:id="rId2" xr:uid="{C266735D-D6B3-49F5-88B8-60BA48FB8610}"/>
    <hyperlink ref="E31" r:id="rId3" xr:uid="{10208252-EDE0-4CD8-ADDB-FCEC1086F47A}"/>
    <hyperlink ref="E30" r:id="rId4" xr:uid="{F3C854DD-A0F9-4C42-A15D-1B32ED718159}"/>
    <hyperlink ref="E29" r:id="rId5" xr:uid="{695B7DF0-3573-405B-99EB-C14EEE80917A}"/>
    <hyperlink ref="E28" r:id="rId6" xr:uid="{31581B6C-87AA-465B-9BDF-921F39BD9D23}"/>
    <hyperlink ref="E27" r:id="rId7" xr:uid="{74165869-72B6-409F-BDD5-8B9D3281B104}"/>
    <hyperlink ref="E8" r:id="rId8" xr:uid="{329090B3-8C10-42D6-B6C7-6442EC8B6DAA}"/>
    <hyperlink ref="E7" r:id="rId9" xr:uid="{CB504178-D1D2-41FA-AA7E-B73067F4F3E5}"/>
    <hyperlink ref="E6" r:id="rId10" xr:uid="{D53C0987-D569-4DC9-887B-A8002FD9358C}"/>
    <hyperlink ref="E5" r:id="rId11" xr:uid="{5C6A4997-9E02-4625-B064-7D729C10306D}"/>
    <hyperlink ref="E16" r:id="rId12" xr:uid="{FAB97023-22A4-4D04-9205-53A96694CB7E}"/>
    <hyperlink ref="E15" r:id="rId13" xr:uid="{8287EA79-58CE-4459-9491-50D08798EAF9}"/>
    <hyperlink ref="E36" r:id="rId14" xr:uid="{57A0159A-4F4B-48B2-ABD7-CBB8135F2220}"/>
    <hyperlink ref="E37" r:id="rId15" xr:uid="{48793865-8158-4567-A1C9-3E0D67D04231}"/>
    <hyperlink ref="E39" r:id="rId16" xr:uid="{EA60578A-22ED-43BA-BF34-001748019B73}"/>
    <hyperlink ref="E38" r:id="rId17" xr:uid="{8D82B893-74C4-41A6-B209-C8FE832C1548}"/>
    <hyperlink ref="E22" r:id="rId18" display="mailto:Waterguy3286@yahoo.com" xr:uid="{EC6989F2-A533-4CC9-B24E-808AD4C3E548}"/>
    <hyperlink ref="E49" r:id="rId19" xr:uid="{D0B632F0-30D5-4918-9C49-EAA040F53B09}"/>
  </hyperlinks>
  <pageMargins left="0.7" right="0.7" top="0.75" bottom="0.75" header="0.3" footer="0.3"/>
  <pageSetup orientation="portrait" r:id="rId2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F1FF2-F2A8-41FC-98A6-F3891281BAB2}">
  <dimension ref="B1:G68"/>
  <sheetViews>
    <sheetView topLeftCell="A27" workbookViewId="0">
      <selection activeCell="E44" sqref="E44"/>
    </sheetView>
  </sheetViews>
  <sheetFormatPr defaultColWidth="9.109375" defaultRowHeight="14.4" x14ac:dyDescent="0.3"/>
  <cols>
    <col min="2" max="2" width="61.109375" style="27" customWidth="1"/>
    <col min="3" max="3" width="9.6640625" customWidth="1"/>
    <col min="4" max="4" width="19" bestFit="1" customWidth="1"/>
    <col min="5" max="5" width="17.33203125" customWidth="1"/>
    <col min="6" max="6" width="33.88671875" customWidth="1"/>
    <col min="7" max="7" width="13.5546875" customWidth="1"/>
  </cols>
  <sheetData>
    <row r="1" spans="2:7" ht="21" x14ac:dyDescent="0.4">
      <c r="B1" s="397" t="s">
        <v>14050</v>
      </c>
      <c r="C1" s="397"/>
      <c r="D1" s="397"/>
      <c r="E1" s="397"/>
      <c r="F1" s="397"/>
    </row>
    <row r="2" spans="2:7" x14ac:dyDescent="0.3">
      <c r="B2" s="352" t="s">
        <v>14051</v>
      </c>
      <c r="C2" s="25"/>
      <c r="D2" s="25"/>
      <c r="E2" s="25"/>
      <c r="F2" s="25"/>
    </row>
    <row r="3" spans="2:7" x14ac:dyDescent="0.3">
      <c r="B3" s="39" t="s">
        <v>3390</v>
      </c>
      <c r="C3" s="25"/>
      <c r="D3" s="25" t="s">
        <v>3391</v>
      </c>
      <c r="E3" s="25" t="s">
        <v>3392</v>
      </c>
      <c r="F3" s="20" t="s">
        <v>3393</v>
      </c>
    </row>
    <row r="4" spans="2:7" x14ac:dyDescent="0.3">
      <c r="B4" s="39" t="s">
        <v>541</v>
      </c>
      <c r="C4" s="25"/>
      <c r="D4" s="25" t="s">
        <v>3394</v>
      </c>
      <c r="E4" s="25" t="s">
        <v>3395</v>
      </c>
      <c r="F4" s="20" t="s">
        <v>3396</v>
      </c>
    </row>
    <row r="5" spans="2:7" x14ac:dyDescent="0.3">
      <c r="B5" s="39" t="s">
        <v>3397</v>
      </c>
      <c r="C5" s="25"/>
      <c r="D5" s="25" t="s">
        <v>3398</v>
      </c>
      <c r="E5" s="25" t="s">
        <v>3399</v>
      </c>
      <c r="F5" s="20" t="s">
        <v>3400</v>
      </c>
    </row>
    <row r="6" spans="2:7" x14ac:dyDescent="0.3">
      <c r="B6" s="39" t="s">
        <v>2952</v>
      </c>
      <c r="C6" s="25"/>
      <c r="D6" s="25" t="s">
        <v>3401</v>
      </c>
      <c r="E6" s="25" t="s">
        <v>1506</v>
      </c>
      <c r="F6" s="20" t="s">
        <v>1505</v>
      </c>
    </row>
    <row r="7" spans="2:7" x14ac:dyDescent="0.3">
      <c r="B7" s="352" t="s">
        <v>13089</v>
      </c>
      <c r="C7" s="25"/>
      <c r="D7" s="25"/>
      <c r="E7" s="25"/>
      <c r="F7" s="25"/>
    </row>
    <row r="8" spans="2:7" x14ac:dyDescent="0.3">
      <c r="B8" s="39" t="s">
        <v>3402</v>
      </c>
      <c r="C8" s="25"/>
      <c r="D8" s="25"/>
      <c r="E8" s="25"/>
      <c r="F8" s="25"/>
    </row>
    <row r="9" spans="2:7" x14ac:dyDescent="0.3">
      <c r="B9" s="39" t="s">
        <v>1012</v>
      </c>
      <c r="C9" s="25"/>
      <c r="D9" s="25" t="s">
        <v>1516</v>
      </c>
      <c r="E9" s="25" t="s">
        <v>3407</v>
      </c>
      <c r="F9" s="20" t="s">
        <v>3408</v>
      </c>
    </row>
    <row r="10" spans="2:7" x14ac:dyDescent="0.3">
      <c r="B10" s="38" t="s">
        <v>1512</v>
      </c>
      <c r="C10" s="25"/>
      <c r="D10" s="24" t="s">
        <v>1513</v>
      </c>
      <c r="E10" s="24" t="s">
        <v>1514</v>
      </c>
      <c r="F10" s="24" t="s">
        <v>1515</v>
      </c>
      <c r="G10" s="8" t="s">
        <v>3416</v>
      </c>
    </row>
    <row r="11" spans="2:7" x14ac:dyDescent="0.3">
      <c r="B11" s="352" t="s">
        <v>14052</v>
      </c>
      <c r="C11" s="25"/>
      <c r="D11" s="25"/>
      <c r="E11" s="25"/>
      <c r="F11" s="25"/>
    </row>
    <row r="12" spans="2:7" x14ac:dyDescent="0.3">
      <c r="B12" s="352" t="s">
        <v>14053</v>
      </c>
      <c r="C12" s="25"/>
      <c r="D12" s="25"/>
      <c r="E12" s="25"/>
      <c r="F12" s="25"/>
    </row>
    <row r="13" spans="2:7" x14ac:dyDescent="0.3">
      <c r="B13" s="352" t="s">
        <v>14054</v>
      </c>
      <c r="C13" s="25"/>
      <c r="D13" s="25"/>
      <c r="E13" s="25"/>
      <c r="F13" s="25"/>
    </row>
    <row r="14" spans="2:7" x14ac:dyDescent="0.3">
      <c r="B14" s="352" t="s">
        <v>14055</v>
      </c>
      <c r="C14" s="25"/>
      <c r="D14" s="25"/>
      <c r="E14" s="25"/>
      <c r="F14" s="25"/>
    </row>
    <row r="15" spans="2:7" x14ac:dyDescent="0.3">
      <c r="B15" s="39" t="s">
        <v>1033</v>
      </c>
      <c r="C15" s="25"/>
      <c r="D15" s="25" t="s">
        <v>3411</v>
      </c>
      <c r="E15" s="25" t="s">
        <v>3412</v>
      </c>
      <c r="F15" s="20" t="s">
        <v>3413</v>
      </c>
    </row>
    <row r="16" spans="2:7" x14ac:dyDescent="0.3">
      <c r="B16" s="39" t="s">
        <v>438</v>
      </c>
      <c r="C16" s="25"/>
      <c r="D16" s="25" t="s">
        <v>2180</v>
      </c>
      <c r="E16" s="25" t="s">
        <v>3414</v>
      </c>
      <c r="F16" s="20" t="s">
        <v>3415</v>
      </c>
    </row>
    <row r="17" spans="2:6" x14ac:dyDescent="0.3">
      <c r="B17" s="352" t="s">
        <v>14056</v>
      </c>
      <c r="C17" s="25"/>
      <c r="D17" s="25"/>
      <c r="E17" s="25"/>
      <c r="F17" s="25"/>
    </row>
    <row r="18" spans="2:6" x14ac:dyDescent="0.3">
      <c r="B18" s="352" t="s">
        <v>14057</v>
      </c>
      <c r="C18" s="25"/>
      <c r="D18" s="25"/>
      <c r="E18" s="25"/>
      <c r="F18" s="25"/>
    </row>
    <row r="19" spans="2:6" x14ac:dyDescent="0.3">
      <c r="B19" s="352" t="s">
        <v>14058</v>
      </c>
      <c r="C19" s="25"/>
      <c r="D19" s="25"/>
      <c r="E19" s="25"/>
      <c r="F19" s="25"/>
    </row>
    <row r="20" spans="2:6" x14ac:dyDescent="0.3">
      <c r="B20" s="39" t="s">
        <v>705</v>
      </c>
      <c r="C20" s="25"/>
      <c r="D20" s="25" t="s">
        <v>3417</v>
      </c>
      <c r="E20" s="25" t="s">
        <v>3418</v>
      </c>
      <c r="F20" s="20" t="s">
        <v>3419</v>
      </c>
    </row>
    <row r="21" spans="2:6" x14ac:dyDescent="0.3">
      <c r="B21" s="39" t="s">
        <v>3420</v>
      </c>
      <c r="C21" s="25"/>
      <c r="D21" s="25" t="s">
        <v>3421</v>
      </c>
      <c r="E21" s="25" t="s">
        <v>3422</v>
      </c>
      <c r="F21" s="20" t="s">
        <v>3423</v>
      </c>
    </row>
    <row r="22" spans="2:6" x14ac:dyDescent="0.3">
      <c r="B22" s="352" t="s">
        <v>5796</v>
      </c>
      <c r="C22" s="25"/>
      <c r="D22" s="25"/>
      <c r="E22" s="25"/>
      <c r="F22" s="25"/>
    </row>
    <row r="23" spans="2:6" x14ac:dyDescent="0.3">
      <c r="B23" s="39" t="s">
        <v>3425</v>
      </c>
      <c r="C23" s="25"/>
      <c r="D23" s="25"/>
      <c r="E23" s="25"/>
      <c r="F23" s="25"/>
    </row>
    <row r="24" spans="2:6" x14ac:dyDescent="0.3">
      <c r="B24" s="39" t="s">
        <v>3426</v>
      </c>
      <c r="C24" s="25"/>
      <c r="D24" s="25" t="s">
        <v>3427</v>
      </c>
      <c r="E24" s="25" t="s">
        <v>3428</v>
      </c>
      <c r="F24" s="20" t="s">
        <v>3429</v>
      </c>
    </row>
    <row r="25" spans="2:6" x14ac:dyDescent="0.3">
      <c r="B25" s="39" t="s">
        <v>3431</v>
      </c>
      <c r="C25" s="25"/>
      <c r="D25" s="25" t="s">
        <v>3432</v>
      </c>
      <c r="E25" s="25"/>
      <c r="F25" s="20" t="s">
        <v>1517</v>
      </c>
    </row>
    <row r="26" spans="2:6" x14ac:dyDescent="0.3">
      <c r="B26" s="352" t="s">
        <v>14059</v>
      </c>
      <c r="C26" s="25"/>
      <c r="D26" s="25"/>
      <c r="E26" s="25"/>
      <c r="F26" s="25"/>
    </row>
    <row r="27" spans="2:6" x14ac:dyDescent="0.3">
      <c r="B27" s="39" t="s">
        <v>3433</v>
      </c>
      <c r="C27" s="25"/>
      <c r="D27" s="25" t="s">
        <v>3434</v>
      </c>
      <c r="E27" s="25" t="s">
        <v>3435</v>
      </c>
      <c r="F27" s="20" t="s">
        <v>3436</v>
      </c>
    </row>
    <row r="28" spans="2:6" x14ac:dyDescent="0.3">
      <c r="B28" s="352" t="s">
        <v>14060</v>
      </c>
      <c r="C28" s="25"/>
      <c r="D28" s="25"/>
      <c r="E28" s="25"/>
      <c r="F28" s="25"/>
    </row>
    <row r="29" spans="2:6" x14ac:dyDescent="0.3">
      <c r="B29" s="39" t="s">
        <v>3439</v>
      </c>
      <c r="C29" s="25"/>
      <c r="D29" s="25" t="s">
        <v>3440</v>
      </c>
      <c r="E29" s="25" t="s">
        <v>3441</v>
      </c>
      <c r="F29" s="20" t="s">
        <v>3442</v>
      </c>
    </row>
    <row r="30" spans="2:6" x14ac:dyDescent="0.3">
      <c r="B30" s="352" t="s">
        <v>14061</v>
      </c>
      <c r="C30" s="25"/>
      <c r="D30" s="25"/>
      <c r="E30" s="25"/>
      <c r="F30" s="25"/>
    </row>
    <row r="31" spans="2:6" x14ac:dyDescent="0.3">
      <c r="B31" s="352" t="s">
        <v>14062</v>
      </c>
      <c r="C31" s="25"/>
      <c r="D31" s="25"/>
      <c r="E31" s="25"/>
      <c r="F31" s="25"/>
    </row>
    <row r="32" spans="2:6" x14ac:dyDescent="0.3">
      <c r="B32" s="352" t="s">
        <v>14063</v>
      </c>
      <c r="C32" s="25"/>
      <c r="D32" s="25"/>
      <c r="E32" s="25"/>
      <c r="F32" s="25"/>
    </row>
    <row r="33" spans="2:6" x14ac:dyDescent="0.3">
      <c r="B33" s="352" t="s">
        <v>14064</v>
      </c>
      <c r="C33" s="25"/>
      <c r="D33" s="25"/>
      <c r="E33" s="25"/>
      <c r="F33" s="25"/>
    </row>
    <row r="34" spans="2:6" x14ac:dyDescent="0.3">
      <c r="B34" s="39" t="s">
        <v>3445</v>
      </c>
      <c r="C34" s="25"/>
      <c r="D34" s="25" t="s">
        <v>1518</v>
      </c>
      <c r="E34" s="25" t="s">
        <v>3446</v>
      </c>
      <c r="F34" s="20" t="s">
        <v>1519</v>
      </c>
    </row>
    <row r="35" spans="2:6" x14ac:dyDescent="0.3">
      <c r="B35" s="352" t="s">
        <v>12209</v>
      </c>
      <c r="C35" s="25"/>
      <c r="D35" s="25"/>
      <c r="E35" s="25"/>
      <c r="F35" s="25"/>
    </row>
    <row r="36" spans="2:6" x14ac:dyDescent="0.3">
      <c r="B36" s="352" t="s">
        <v>14065</v>
      </c>
      <c r="C36" s="25"/>
      <c r="D36" s="25"/>
      <c r="E36" s="25"/>
      <c r="F36" s="25"/>
    </row>
    <row r="37" spans="2:6" x14ac:dyDescent="0.3">
      <c r="B37" s="352" t="s">
        <v>14066</v>
      </c>
      <c r="C37" s="25"/>
      <c r="D37" s="25"/>
      <c r="E37" s="25"/>
      <c r="F37" s="25"/>
    </row>
    <row r="38" spans="2:6" x14ac:dyDescent="0.3">
      <c r="B38" s="352" t="s">
        <v>14067</v>
      </c>
      <c r="C38" s="25"/>
      <c r="D38" s="25"/>
      <c r="E38" s="25"/>
      <c r="F38" s="25"/>
    </row>
    <row r="39" spans="2:6" x14ac:dyDescent="0.3">
      <c r="B39" s="39" t="s">
        <v>2978</v>
      </c>
      <c r="C39" s="25"/>
      <c r="D39" s="25" t="s">
        <v>3447</v>
      </c>
      <c r="E39" s="25" t="s">
        <v>3448</v>
      </c>
      <c r="F39" s="20" t="s">
        <v>3449</v>
      </c>
    </row>
    <row r="40" spans="2:6" x14ac:dyDescent="0.3">
      <c r="B40" s="39" t="s">
        <v>2235</v>
      </c>
      <c r="C40" s="25"/>
      <c r="D40" s="25"/>
      <c r="E40" s="25"/>
      <c r="F40" s="25"/>
    </row>
    <row r="41" spans="2:6" x14ac:dyDescent="0.3">
      <c r="B41" s="39" t="s">
        <v>3450</v>
      </c>
      <c r="C41" s="25"/>
      <c r="D41" s="25" t="s">
        <v>3451</v>
      </c>
      <c r="E41" s="25" t="s">
        <v>3452</v>
      </c>
      <c r="F41" s="20" t="s">
        <v>3453</v>
      </c>
    </row>
    <row r="42" spans="2:6" x14ac:dyDescent="0.3">
      <c r="B42" s="39" t="s">
        <v>3454</v>
      </c>
      <c r="C42" s="25"/>
      <c r="D42" s="25" t="s">
        <v>3455</v>
      </c>
      <c r="E42" s="25" t="s">
        <v>3456</v>
      </c>
      <c r="F42" s="20" t="s">
        <v>1520</v>
      </c>
    </row>
    <row r="43" spans="2:6" x14ac:dyDescent="0.3">
      <c r="B43" s="39" t="s">
        <v>3457</v>
      </c>
      <c r="C43" s="25"/>
      <c r="D43" s="25" t="s">
        <v>3458</v>
      </c>
      <c r="E43" s="25" t="s">
        <v>3459</v>
      </c>
      <c r="F43" s="20" t="s">
        <v>3460</v>
      </c>
    </row>
    <row r="44" spans="2:6" x14ac:dyDescent="0.3">
      <c r="B44" s="39" t="s">
        <v>3462</v>
      </c>
      <c r="C44" s="25"/>
      <c r="D44" s="25"/>
      <c r="E44" s="25" t="s">
        <v>16897</v>
      </c>
      <c r="F44" s="20" t="s">
        <v>16896</v>
      </c>
    </row>
    <row r="45" spans="2:6" x14ac:dyDescent="0.3">
      <c r="B45" s="352" t="s">
        <v>14068</v>
      </c>
      <c r="C45" s="25"/>
      <c r="D45" s="25"/>
      <c r="E45" s="25"/>
      <c r="F45" s="25"/>
    </row>
    <row r="46" spans="2:6" x14ac:dyDescent="0.3">
      <c r="B46" s="39" t="s">
        <v>3465</v>
      </c>
      <c r="C46" s="25"/>
      <c r="D46" s="25" t="s">
        <v>1521</v>
      </c>
      <c r="E46" s="25" t="s">
        <v>3466</v>
      </c>
      <c r="F46" s="20" t="s">
        <v>1522</v>
      </c>
    </row>
    <row r="47" spans="2:6" x14ac:dyDescent="0.3">
      <c r="B47" s="352" t="s">
        <v>12634</v>
      </c>
      <c r="C47" s="25"/>
      <c r="D47" s="25"/>
      <c r="E47" s="25"/>
      <c r="F47" s="25"/>
    </row>
    <row r="48" spans="2:6" x14ac:dyDescent="0.3">
      <c r="B48" s="39" t="s">
        <v>1135</v>
      </c>
      <c r="C48" s="25"/>
      <c r="D48" s="25" t="s">
        <v>3467</v>
      </c>
      <c r="E48" s="25" t="s">
        <v>3468</v>
      </c>
      <c r="F48" s="20" t="s">
        <v>3469</v>
      </c>
    </row>
    <row r="49" spans="2:6" x14ac:dyDescent="0.3">
      <c r="B49" s="39" t="s">
        <v>3471</v>
      </c>
      <c r="C49" s="25"/>
      <c r="D49" s="25" t="s">
        <v>3472</v>
      </c>
      <c r="E49" s="25" t="s">
        <v>3473</v>
      </c>
      <c r="F49" s="20" t="s">
        <v>1524</v>
      </c>
    </row>
    <row r="50" spans="2:6" x14ac:dyDescent="0.3">
      <c r="B50" s="39" t="s">
        <v>3474</v>
      </c>
      <c r="C50" s="25"/>
      <c r="D50" s="25"/>
      <c r="E50" s="25"/>
      <c r="F50" s="25"/>
    </row>
    <row r="51" spans="2:6" x14ac:dyDescent="0.3">
      <c r="B51" s="352" t="s">
        <v>3474</v>
      </c>
      <c r="C51" s="25"/>
      <c r="D51" s="25"/>
      <c r="E51" s="25"/>
      <c r="F51" s="25"/>
    </row>
    <row r="52" spans="2:6" x14ac:dyDescent="0.3">
      <c r="B52" s="352" t="s">
        <v>4955</v>
      </c>
      <c r="C52" s="25"/>
      <c r="D52" s="25"/>
      <c r="E52" s="25"/>
      <c r="F52" s="25"/>
    </row>
    <row r="53" spans="2:6" x14ac:dyDescent="0.3">
      <c r="B53" s="39" t="s">
        <v>3356</v>
      </c>
      <c r="C53" s="25"/>
      <c r="D53" s="25" t="s">
        <v>3475</v>
      </c>
      <c r="E53" s="25" t="s">
        <v>3476</v>
      </c>
      <c r="F53" s="20" t="s">
        <v>3477</v>
      </c>
    </row>
    <row r="54" spans="2:6" x14ac:dyDescent="0.3">
      <c r="B54" s="352" t="s">
        <v>13094</v>
      </c>
      <c r="C54" s="25"/>
      <c r="D54" s="25"/>
      <c r="E54" s="25"/>
      <c r="F54" s="25"/>
    </row>
    <row r="55" spans="2:6" x14ac:dyDescent="0.3">
      <c r="B55" s="39" t="s">
        <v>3478</v>
      </c>
      <c r="C55" s="25"/>
      <c r="D55" s="25" t="s">
        <v>3479</v>
      </c>
      <c r="E55" s="25" t="s">
        <v>3480</v>
      </c>
      <c r="F55" s="20" t="s">
        <v>3481</v>
      </c>
    </row>
    <row r="56" spans="2:6" x14ac:dyDescent="0.3">
      <c r="B56" s="39" t="s">
        <v>3486</v>
      </c>
      <c r="C56" s="25"/>
      <c r="D56" s="25" t="s">
        <v>1523</v>
      </c>
      <c r="E56" s="25" t="s">
        <v>3487</v>
      </c>
      <c r="F56" s="20" t="s">
        <v>3488</v>
      </c>
    </row>
    <row r="57" spans="2:6" x14ac:dyDescent="0.3">
      <c r="B57" s="39" t="s">
        <v>411</v>
      </c>
      <c r="C57" s="25"/>
      <c r="D57" s="25" t="s">
        <v>3490</v>
      </c>
      <c r="E57" s="25"/>
      <c r="F57" s="20" t="s">
        <v>1525</v>
      </c>
    </row>
    <row r="58" spans="2:6" x14ac:dyDescent="0.3">
      <c r="B58" s="352" t="s">
        <v>14069</v>
      </c>
      <c r="C58" s="25"/>
      <c r="D58" s="25"/>
      <c r="E58" s="25"/>
      <c r="F58" s="25"/>
    </row>
    <row r="59" spans="2:6" x14ac:dyDescent="0.3">
      <c r="B59" s="352" t="s">
        <v>14070</v>
      </c>
      <c r="C59" s="25"/>
      <c r="D59" s="25"/>
      <c r="E59" s="25"/>
      <c r="F59" s="25"/>
    </row>
    <row r="60" spans="2:6" x14ac:dyDescent="0.3">
      <c r="B60" s="39" t="s">
        <v>2989</v>
      </c>
      <c r="C60" s="25"/>
      <c r="D60" s="25" t="s">
        <v>3491</v>
      </c>
      <c r="E60" s="25" t="s">
        <v>3492</v>
      </c>
      <c r="F60" s="20" t="s">
        <v>3493</v>
      </c>
    </row>
    <row r="61" spans="2:6" x14ac:dyDescent="0.3">
      <c r="B61" s="352" t="s">
        <v>12518</v>
      </c>
      <c r="C61" s="25"/>
      <c r="D61" s="25"/>
      <c r="E61" s="25"/>
      <c r="F61" s="25"/>
    </row>
    <row r="62" spans="2:6" x14ac:dyDescent="0.3">
      <c r="B62" s="39" t="s">
        <v>3495</v>
      </c>
      <c r="C62" s="25"/>
      <c r="D62" s="25" t="s">
        <v>3496</v>
      </c>
      <c r="E62" s="25" t="s">
        <v>3497</v>
      </c>
      <c r="F62" s="20" t="s">
        <v>3498</v>
      </c>
    </row>
    <row r="63" spans="2:6" x14ac:dyDescent="0.3">
      <c r="B63" s="39" t="s">
        <v>3499</v>
      </c>
      <c r="C63" s="25"/>
      <c r="D63" s="25" t="s">
        <v>3500</v>
      </c>
      <c r="E63" s="25" t="s">
        <v>3501</v>
      </c>
      <c r="F63" s="20" t="s">
        <v>3502</v>
      </c>
    </row>
    <row r="64" spans="2:6" x14ac:dyDescent="0.3">
      <c r="B64" s="352" t="s">
        <v>14071</v>
      </c>
      <c r="C64" s="25"/>
      <c r="D64" s="25"/>
      <c r="E64" s="25"/>
      <c r="F64" s="25"/>
    </row>
    <row r="65" spans="2:6" x14ac:dyDescent="0.3">
      <c r="B65" s="352" t="s">
        <v>14072</v>
      </c>
      <c r="C65" s="25"/>
      <c r="D65" s="25"/>
      <c r="E65" s="25"/>
      <c r="F65" s="25"/>
    </row>
    <row r="66" spans="2:6" x14ac:dyDescent="0.3">
      <c r="B66" s="352" t="s">
        <v>73</v>
      </c>
      <c r="C66" s="25"/>
      <c r="D66" s="25"/>
      <c r="E66" s="25"/>
      <c r="F66" s="25"/>
    </row>
    <row r="67" spans="2:6" x14ac:dyDescent="0.3">
      <c r="B67" s="352" t="s">
        <v>14073</v>
      </c>
      <c r="C67" s="25"/>
      <c r="D67" s="25"/>
      <c r="E67" s="25"/>
      <c r="F67" s="25"/>
    </row>
    <row r="68" spans="2:6" x14ac:dyDescent="0.3">
      <c r="B68" s="352" t="s">
        <v>14074</v>
      </c>
      <c r="C68" s="25"/>
      <c r="D68" s="25"/>
      <c r="E68" s="25"/>
      <c r="F68" s="25"/>
    </row>
  </sheetData>
  <sortState xmlns:xlrd2="http://schemas.microsoft.com/office/spreadsheetml/2017/richdata2" ref="B2:F68">
    <sortCondition ref="B2:B68"/>
  </sortState>
  <mergeCells count="1">
    <mergeCell ref="B1:F1"/>
  </mergeCells>
  <hyperlinks>
    <hyperlink ref="G10" r:id="rId1" display="sara@completebook.com" xr:uid="{94947439-F3AC-4D53-9BFC-3CD7D2ABF0F4}"/>
    <hyperlink ref="F3" r:id="rId2" xr:uid="{01BD7C6F-ECB9-4547-A0FD-85CB2083C4F0}"/>
    <hyperlink ref="F39" r:id="rId3" xr:uid="{231A3873-43AE-4CAB-8DFD-27F91A9019EE}"/>
    <hyperlink ref="F41" r:id="rId4" xr:uid="{3BD007A0-65E0-425B-8DBF-B55E1B167B63}"/>
    <hyperlink ref="F46" r:id="rId5" xr:uid="{3BF0304D-904A-4593-99E6-AB08DBE65CB0}"/>
    <hyperlink ref="F55" r:id="rId6" xr:uid="{DDF348EA-4902-4155-8D0D-9386E4214951}"/>
    <hyperlink ref="F56" r:id="rId7" xr:uid="{57B114CE-0B55-4BEB-9AE6-E99A887A94E7}"/>
    <hyperlink ref="F57" r:id="rId8" xr:uid="{10C117B7-0355-4A7A-BA75-C7E114EA6A39}"/>
    <hyperlink ref="F60" r:id="rId9" xr:uid="{BBD2C7B2-D00F-4869-ACBE-01601A0A9FDF}"/>
    <hyperlink ref="F63" r:id="rId10" xr:uid="{3CC46A8F-CED3-4F7E-B307-4AEDEF20EB88}"/>
    <hyperlink ref="F48" r:id="rId11" xr:uid="{2056A015-B5DD-4D73-98DD-811FC9A71BB3}"/>
    <hyperlink ref="F27" r:id="rId12" xr:uid="{9DE4EA78-D68E-4173-8205-2536B202119A}"/>
    <hyperlink ref="F4" r:id="rId13" xr:uid="{174C500B-95A8-43A3-A683-34C40D9E835E}"/>
    <hyperlink ref="F6" r:id="rId14" xr:uid="{56EDFCA3-0D4F-4886-A52C-61B91436883C}"/>
    <hyperlink ref="F25" r:id="rId15" xr:uid="{4D8B2CA0-7F48-4189-9678-F22754F0DC29}"/>
    <hyperlink ref="F16" r:id="rId16" xr:uid="{DCEC3CF8-C999-4597-B17F-B42132B9C098}"/>
    <hyperlink ref="F15" r:id="rId17" xr:uid="{F1BE6BB7-6A66-4370-8CFD-2DE6F8431F02}"/>
    <hyperlink ref="F24" r:id="rId18" xr:uid="{82E7E2E3-7E35-4BBE-8185-FCD82C67ECF7}"/>
    <hyperlink ref="F5" r:id="rId19" xr:uid="{E229E4B3-3749-4F32-B4D3-3A358C0241FB}"/>
    <hyperlink ref="F53" r:id="rId20" xr:uid="{F2DF251B-3CD9-4ECC-8CA8-E797D2FA64E0}"/>
    <hyperlink ref="F20" r:id="rId21" xr:uid="{55A68DA9-DA46-4C94-BDE1-F1ED5A47C92C}"/>
    <hyperlink ref="F62" r:id="rId22" xr:uid="{838DB37D-8718-4D60-A443-B11B0CE25E66}"/>
    <hyperlink ref="F9" r:id="rId23" xr:uid="{E80D18DE-A3F3-49A2-89BE-3FA7D14BA0A0}"/>
    <hyperlink ref="F42" r:id="rId24" xr:uid="{86FB3F43-8F35-4969-9714-EA67B58A7509}"/>
    <hyperlink ref="F34" r:id="rId25" xr:uid="{0136E6D8-E326-4C37-B545-7E510B73A75A}"/>
    <hyperlink ref="F43" r:id="rId26" xr:uid="{A5FF9ADF-D1EB-44EB-81C1-95B8B89FC4FB}"/>
    <hyperlink ref="F21" r:id="rId27" xr:uid="{084C15D6-3AD2-45B4-B888-4D366BBDFA7B}"/>
    <hyperlink ref="F29" r:id="rId28" xr:uid="{17D09DB4-0D74-47A7-9315-EF5130F3FAAD}"/>
    <hyperlink ref="F49" r:id="rId29" xr:uid="{B1AB3AA6-E264-4DE3-8846-90DEC018B19B}"/>
    <hyperlink ref="F44" r:id="rId30" xr:uid="{BF739462-7413-41C1-BFDE-199901C64EC4}"/>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CB57-796E-4C34-AD9C-4C78622792DB}">
  <dimension ref="A1:F160"/>
  <sheetViews>
    <sheetView workbookViewId="0">
      <selection activeCell="E19" sqref="E19"/>
    </sheetView>
  </sheetViews>
  <sheetFormatPr defaultRowHeight="14.4" x14ac:dyDescent="0.3"/>
  <cols>
    <col min="2" max="2" width="63.5546875" customWidth="1"/>
    <col min="3" max="3" width="21.44140625" customWidth="1"/>
    <col min="4" max="4" width="18.109375" bestFit="1" customWidth="1"/>
    <col min="5" max="5" width="39.33203125" bestFit="1" customWidth="1"/>
    <col min="6" max="6" width="42.33203125" bestFit="1" customWidth="1"/>
  </cols>
  <sheetData>
    <row r="1" spans="1:6" s="22" customFormat="1" ht="42.75" customHeight="1" x14ac:dyDescent="0.35">
      <c r="B1" s="178" t="s">
        <v>6328</v>
      </c>
    </row>
    <row r="2" spans="1:6" s="22" customFormat="1" ht="18" x14ac:dyDescent="0.35">
      <c r="B2" s="400" t="s">
        <v>6329</v>
      </c>
      <c r="C2" s="400"/>
    </row>
    <row r="3" spans="1:6" s="38" customFormat="1" x14ac:dyDescent="0.3">
      <c r="A3" s="38" t="s">
        <v>1492</v>
      </c>
      <c r="B3" s="179" t="s">
        <v>1477</v>
      </c>
      <c r="C3" s="179" t="s">
        <v>6330</v>
      </c>
    </row>
    <row r="4" spans="1:6" s="177" customFormat="1" ht="18" x14ac:dyDescent="0.3">
      <c r="A4" s="180">
        <v>721930</v>
      </c>
      <c r="B4" s="181" t="s">
        <v>6185</v>
      </c>
      <c r="C4" s="25" t="s">
        <v>6331</v>
      </c>
      <c r="D4" s="25" t="s">
        <v>6332</v>
      </c>
      <c r="E4" s="20" t="s">
        <v>6333</v>
      </c>
      <c r="F4" s="182" t="s">
        <v>6334</v>
      </c>
    </row>
    <row r="5" spans="1:6" s="177" customFormat="1" ht="18" x14ac:dyDescent="0.3">
      <c r="A5" s="180">
        <v>618344</v>
      </c>
      <c r="B5" s="181" t="s">
        <v>6188</v>
      </c>
      <c r="C5" s="25" t="s">
        <v>6335</v>
      </c>
      <c r="D5" s="25" t="s">
        <v>6336</v>
      </c>
      <c r="E5" s="20" t="s">
        <v>6337</v>
      </c>
      <c r="F5" s="182" t="s">
        <v>6338</v>
      </c>
    </row>
    <row r="6" spans="1:6" s="177" customFormat="1" ht="18" x14ac:dyDescent="0.3">
      <c r="A6" s="180">
        <v>721931</v>
      </c>
      <c r="B6" s="181" t="s">
        <v>6189</v>
      </c>
      <c r="C6" s="25" t="s">
        <v>6339</v>
      </c>
      <c r="D6" s="25" t="s">
        <v>6340</v>
      </c>
      <c r="E6" s="20" t="s">
        <v>6341</v>
      </c>
      <c r="F6" s="182" t="s">
        <v>6342</v>
      </c>
    </row>
    <row r="7" spans="1:6" s="177" customFormat="1" ht="18" x14ac:dyDescent="0.3">
      <c r="A7" s="180">
        <v>707082</v>
      </c>
      <c r="B7" s="181" t="s">
        <v>93</v>
      </c>
      <c r="C7" s="25" t="s">
        <v>3482</v>
      </c>
      <c r="D7" s="25" t="s">
        <v>6343</v>
      </c>
      <c r="E7" s="20" t="s">
        <v>3483</v>
      </c>
      <c r="F7" s="182" t="s">
        <v>6344</v>
      </c>
    </row>
    <row r="8" spans="1:6" s="177" customFormat="1" ht="18" x14ac:dyDescent="0.3">
      <c r="A8" s="180">
        <v>716088</v>
      </c>
      <c r="B8" s="181" t="s">
        <v>6345</v>
      </c>
      <c r="C8" s="25" t="s">
        <v>6346</v>
      </c>
      <c r="D8" s="25" t="s">
        <v>6347</v>
      </c>
      <c r="E8" s="20" t="s">
        <v>6348</v>
      </c>
      <c r="F8" s="182" t="s">
        <v>6349</v>
      </c>
    </row>
    <row r="9" spans="1:6" s="177" customFormat="1" ht="18" x14ac:dyDescent="0.3">
      <c r="A9" s="180">
        <v>721767</v>
      </c>
      <c r="B9" s="181" t="s">
        <v>6350</v>
      </c>
      <c r="C9" s="25" t="s">
        <v>6351</v>
      </c>
      <c r="D9" s="25" t="s">
        <v>6352</v>
      </c>
      <c r="E9" s="20" t="s">
        <v>6353</v>
      </c>
      <c r="F9" s="182" t="s">
        <v>6354</v>
      </c>
    </row>
    <row r="10" spans="1:6" s="177" customFormat="1" ht="18" x14ac:dyDescent="0.3">
      <c r="A10" s="180">
        <v>606655</v>
      </c>
      <c r="B10" s="181" t="s">
        <v>7</v>
      </c>
      <c r="C10" s="25" t="s">
        <v>6355</v>
      </c>
      <c r="D10" s="25" t="s">
        <v>6356</v>
      </c>
      <c r="E10" s="20" t="s">
        <v>6357</v>
      </c>
      <c r="F10" s="20" t="s">
        <v>6358</v>
      </c>
    </row>
    <row r="11" spans="1:6" s="177" customFormat="1" ht="18" x14ac:dyDescent="0.3">
      <c r="A11" s="180">
        <v>721350</v>
      </c>
      <c r="B11" s="181" t="s">
        <v>9</v>
      </c>
      <c r="C11" s="25" t="s">
        <v>6359</v>
      </c>
      <c r="D11" s="25" t="s">
        <v>6360</v>
      </c>
      <c r="E11" s="20" t="s">
        <v>6361</v>
      </c>
      <c r="F11" s="20" t="s">
        <v>6362</v>
      </c>
    </row>
    <row r="12" spans="1:6" s="177" customFormat="1" ht="18" x14ac:dyDescent="0.3">
      <c r="A12" s="180">
        <v>721932</v>
      </c>
      <c r="B12" s="181" t="s">
        <v>6363</v>
      </c>
      <c r="C12" s="25" t="s">
        <v>6364</v>
      </c>
      <c r="D12" s="25" t="s">
        <v>6365</v>
      </c>
      <c r="E12" s="20" t="s">
        <v>6366</v>
      </c>
      <c r="F12" s="182" t="s">
        <v>6367</v>
      </c>
    </row>
    <row r="13" spans="1:6" s="177" customFormat="1" ht="18" x14ac:dyDescent="0.3">
      <c r="A13" s="180">
        <v>721933</v>
      </c>
      <c r="B13" s="181" t="s">
        <v>6194</v>
      </c>
      <c r="C13" s="25" t="s">
        <v>6368</v>
      </c>
      <c r="D13" s="25" t="s">
        <v>6369</v>
      </c>
      <c r="E13" s="20" t="s">
        <v>6370</v>
      </c>
      <c r="F13" s="182" t="s">
        <v>6371</v>
      </c>
    </row>
    <row r="14" spans="1:6" s="177" customFormat="1" ht="18" x14ac:dyDescent="0.3">
      <c r="A14" s="180">
        <v>721934</v>
      </c>
      <c r="B14" s="181" t="s">
        <v>839</v>
      </c>
      <c r="C14" s="25" t="s">
        <v>6372</v>
      </c>
      <c r="D14" s="25" t="s">
        <v>6373</v>
      </c>
      <c r="E14" s="20" t="s">
        <v>6374</v>
      </c>
      <c r="F14" s="25" t="s">
        <v>6375</v>
      </c>
    </row>
    <row r="15" spans="1:6" s="177" customFormat="1" ht="18" x14ac:dyDescent="0.3">
      <c r="A15" s="180">
        <v>707977</v>
      </c>
      <c r="B15" s="181" t="s">
        <v>6376</v>
      </c>
      <c r="C15" s="25" t="s">
        <v>6377</v>
      </c>
      <c r="D15" s="25" t="s">
        <v>6378</v>
      </c>
      <c r="E15" s="20" t="s">
        <v>6379</v>
      </c>
      <c r="F15" s="182" t="s">
        <v>6380</v>
      </c>
    </row>
    <row r="16" spans="1:6" s="177" customFormat="1" ht="18" x14ac:dyDescent="0.3">
      <c r="A16" s="180">
        <v>605632</v>
      </c>
      <c r="B16" s="181" t="s">
        <v>307</v>
      </c>
      <c r="C16" s="25" t="s">
        <v>3482</v>
      </c>
      <c r="D16" s="25" t="s">
        <v>6343</v>
      </c>
      <c r="E16" s="20" t="s">
        <v>3483</v>
      </c>
      <c r="F16" s="20" t="s">
        <v>6381</v>
      </c>
    </row>
    <row r="17" spans="1:6" s="177" customFormat="1" ht="18" x14ac:dyDescent="0.3">
      <c r="A17" s="180">
        <v>603747</v>
      </c>
      <c r="B17" s="181" t="s">
        <v>455</v>
      </c>
      <c r="C17" s="25" t="s">
        <v>6382</v>
      </c>
      <c r="D17" s="25" t="s">
        <v>2184</v>
      </c>
      <c r="E17" s="20" t="s">
        <v>6383</v>
      </c>
      <c r="F17" s="20" t="s">
        <v>6384</v>
      </c>
    </row>
    <row r="18" spans="1:6" s="177" customFormat="1" ht="18" x14ac:dyDescent="0.3">
      <c r="A18" s="180">
        <v>701164</v>
      </c>
      <c r="B18" s="181" t="s">
        <v>890</v>
      </c>
      <c r="C18" s="25" t="s">
        <v>6385</v>
      </c>
      <c r="D18" s="25" t="s">
        <v>6386</v>
      </c>
      <c r="E18" s="20" t="s">
        <v>6387</v>
      </c>
      <c r="F18" s="20" t="s">
        <v>6388</v>
      </c>
    </row>
    <row r="19" spans="1:6" s="177" customFormat="1" ht="18" x14ac:dyDescent="0.3">
      <c r="A19" s="180">
        <v>609060</v>
      </c>
      <c r="B19" s="181" t="s">
        <v>4312</v>
      </c>
      <c r="C19" s="25" t="s">
        <v>6389</v>
      </c>
      <c r="D19" s="25" t="s">
        <v>6390</v>
      </c>
      <c r="E19" s="20" t="s">
        <v>6391</v>
      </c>
      <c r="F19" s="182" t="s">
        <v>6392</v>
      </c>
    </row>
    <row r="20" spans="1:6" s="177" customFormat="1" ht="18" x14ac:dyDescent="0.3">
      <c r="A20" s="180">
        <v>685032</v>
      </c>
      <c r="B20" s="181" t="s">
        <v>6196</v>
      </c>
      <c r="C20" s="25" t="s">
        <v>6393</v>
      </c>
      <c r="D20" s="25" t="s">
        <v>6394</v>
      </c>
      <c r="E20" s="20" t="s">
        <v>6395</v>
      </c>
      <c r="F20" s="182" t="s">
        <v>6396</v>
      </c>
    </row>
    <row r="21" spans="1:6" s="177" customFormat="1" ht="18" x14ac:dyDescent="0.3">
      <c r="A21" s="180">
        <v>720921</v>
      </c>
      <c r="B21" s="181" t="s">
        <v>6397</v>
      </c>
      <c r="C21" s="25" t="s">
        <v>6398</v>
      </c>
      <c r="D21" s="25" t="s">
        <v>6399</v>
      </c>
      <c r="E21" s="20" t="s">
        <v>6400</v>
      </c>
      <c r="F21" s="182" t="s">
        <v>6401</v>
      </c>
    </row>
    <row r="22" spans="1:6" s="177" customFormat="1" ht="18" x14ac:dyDescent="0.3">
      <c r="A22" s="180">
        <v>604613</v>
      </c>
      <c r="B22" s="181" t="s">
        <v>6402</v>
      </c>
      <c r="C22" s="25" t="s">
        <v>6403</v>
      </c>
      <c r="D22" s="25" t="s">
        <v>6404</v>
      </c>
      <c r="E22" s="20" t="s">
        <v>6405</v>
      </c>
      <c r="F22" s="182" t="s">
        <v>6406</v>
      </c>
    </row>
    <row r="23" spans="1:6" s="177" customFormat="1" ht="18" x14ac:dyDescent="0.3">
      <c r="A23" s="180">
        <v>677400</v>
      </c>
      <c r="B23" s="181" t="s">
        <v>958</v>
      </c>
      <c r="C23" s="25" t="s">
        <v>6407</v>
      </c>
      <c r="D23" s="25" t="s">
        <v>6408</v>
      </c>
      <c r="E23" s="20" t="s">
        <v>6409</v>
      </c>
      <c r="F23" s="182" t="s">
        <v>6410</v>
      </c>
    </row>
    <row r="24" spans="1:6" s="177" customFormat="1" ht="18" x14ac:dyDescent="0.3">
      <c r="A24" s="180">
        <v>713596</v>
      </c>
      <c r="B24" s="181" t="s">
        <v>6411</v>
      </c>
      <c r="C24" s="25" t="s">
        <v>6412</v>
      </c>
      <c r="D24" s="25" t="s">
        <v>6413</v>
      </c>
      <c r="E24" s="20" t="s">
        <v>6414</v>
      </c>
      <c r="F24" s="20" t="s">
        <v>6415</v>
      </c>
    </row>
    <row r="26" spans="1:6" ht="15.6" x14ac:dyDescent="0.3">
      <c r="A26" s="401" t="s">
        <v>6416</v>
      </c>
      <c r="B26" s="402"/>
      <c r="C26" s="403"/>
      <c r="D26" s="404"/>
    </row>
    <row r="27" spans="1:6" ht="28.8" x14ac:dyDescent="0.3">
      <c r="A27" s="183"/>
      <c r="B27" s="184" t="s">
        <v>6417</v>
      </c>
      <c r="C27" s="185" t="s">
        <v>6418</v>
      </c>
      <c r="D27" s="185" t="s">
        <v>6419</v>
      </c>
    </row>
    <row r="28" spans="1:6" ht="15.6" x14ac:dyDescent="0.3">
      <c r="A28" s="405" t="s">
        <v>2643</v>
      </c>
      <c r="B28" s="406"/>
      <c r="C28" s="407"/>
      <c r="D28" s="408"/>
    </row>
    <row r="29" spans="1:6" ht="18" x14ac:dyDescent="0.3">
      <c r="A29" s="186">
        <v>1</v>
      </c>
      <c r="B29" s="181" t="s">
        <v>6185</v>
      </c>
      <c r="C29" s="187" t="s">
        <v>6420</v>
      </c>
      <c r="D29" s="188">
        <v>150</v>
      </c>
      <c r="E29" t="s">
        <v>6421</v>
      </c>
    </row>
    <row r="30" spans="1:6" ht="18" x14ac:dyDescent="0.3">
      <c r="A30" s="186">
        <v>2</v>
      </c>
      <c r="B30" s="181" t="s">
        <v>6188</v>
      </c>
      <c r="C30" s="189">
        <v>0.41</v>
      </c>
      <c r="D30" s="188">
        <v>40</v>
      </c>
      <c r="E30" s="8" t="s">
        <v>6422</v>
      </c>
    </row>
    <row r="31" spans="1:6" ht="18" x14ac:dyDescent="0.3">
      <c r="A31" s="190">
        <v>3</v>
      </c>
      <c r="B31" s="181" t="s">
        <v>6189</v>
      </c>
      <c r="C31" s="187" t="s">
        <v>6423</v>
      </c>
      <c r="D31" s="188">
        <v>125</v>
      </c>
      <c r="E31" t="s">
        <v>6424</v>
      </c>
    </row>
    <row r="32" spans="1:6" ht="18" x14ac:dyDescent="0.3">
      <c r="A32" s="190">
        <v>4</v>
      </c>
      <c r="B32" s="181" t="s">
        <v>93</v>
      </c>
      <c r="C32" s="189">
        <v>0.03</v>
      </c>
      <c r="D32" s="188">
        <v>0</v>
      </c>
      <c r="E32" t="s">
        <v>6425</v>
      </c>
    </row>
    <row r="33" spans="1:5" ht="18" x14ac:dyDescent="0.3">
      <c r="A33" s="186">
        <v>6</v>
      </c>
      <c r="B33" s="181" t="s">
        <v>6345</v>
      </c>
      <c r="C33" s="187" t="s">
        <v>6426</v>
      </c>
      <c r="D33" s="188">
        <v>37.5</v>
      </c>
      <c r="E33" t="s">
        <v>6427</v>
      </c>
    </row>
    <row r="34" spans="1:5" ht="18" x14ac:dyDescent="0.3">
      <c r="A34" s="186">
        <v>7</v>
      </c>
      <c r="B34" s="181" t="s">
        <v>6363</v>
      </c>
      <c r="C34" s="187" t="s">
        <v>6428</v>
      </c>
      <c r="D34" s="188">
        <v>0</v>
      </c>
      <c r="E34" t="s">
        <v>6429</v>
      </c>
    </row>
    <row r="35" spans="1:5" ht="18" x14ac:dyDescent="0.3">
      <c r="A35" s="186">
        <v>8</v>
      </c>
      <c r="B35" s="181" t="s">
        <v>839</v>
      </c>
      <c r="C35" s="187" t="s">
        <v>6430</v>
      </c>
      <c r="D35" s="188">
        <v>55</v>
      </c>
      <c r="E35" t="s">
        <v>6431</v>
      </c>
    </row>
    <row r="36" spans="1:5" ht="18" x14ac:dyDescent="0.3">
      <c r="A36" s="186">
        <v>9</v>
      </c>
      <c r="B36" s="181" t="s">
        <v>6376</v>
      </c>
      <c r="C36" s="189">
        <v>0.57999999999999996</v>
      </c>
      <c r="D36" s="188">
        <v>55</v>
      </c>
      <c r="E36" t="s">
        <v>6432</v>
      </c>
    </row>
    <row r="37" spans="1:5" ht="18" x14ac:dyDescent="0.3">
      <c r="A37" s="186">
        <v>10</v>
      </c>
      <c r="B37" s="181" t="s">
        <v>307</v>
      </c>
      <c r="C37" s="189">
        <v>0.03</v>
      </c>
      <c r="D37" s="188">
        <v>0</v>
      </c>
      <c r="E37" t="s">
        <v>6433</v>
      </c>
    </row>
    <row r="38" spans="1:5" ht="18" x14ac:dyDescent="0.3">
      <c r="A38" s="186">
        <v>11</v>
      </c>
      <c r="B38" s="181" t="s">
        <v>890</v>
      </c>
      <c r="C38" s="189">
        <v>0.02</v>
      </c>
      <c r="D38" s="188">
        <v>0</v>
      </c>
      <c r="E38" t="s">
        <v>6434</v>
      </c>
    </row>
    <row r="39" spans="1:5" ht="18" x14ac:dyDescent="0.3">
      <c r="A39" s="186">
        <v>12</v>
      </c>
      <c r="B39" s="181" t="s">
        <v>4312</v>
      </c>
      <c r="C39" s="187" t="s">
        <v>6435</v>
      </c>
      <c r="D39" s="188">
        <v>147</v>
      </c>
      <c r="E39" t="s">
        <v>6436</v>
      </c>
    </row>
    <row r="40" spans="1:5" ht="18" x14ac:dyDescent="0.3">
      <c r="A40" s="186">
        <v>13</v>
      </c>
      <c r="B40" s="181" t="s">
        <v>6196</v>
      </c>
      <c r="C40" s="189">
        <v>0.05</v>
      </c>
      <c r="D40" s="188">
        <v>0</v>
      </c>
      <c r="E40" t="s">
        <v>6437</v>
      </c>
    </row>
    <row r="41" spans="1:5" ht="18" x14ac:dyDescent="0.3">
      <c r="A41" s="186">
        <v>14</v>
      </c>
      <c r="B41" s="181" t="s">
        <v>6397</v>
      </c>
      <c r="C41" s="187" t="s">
        <v>6438</v>
      </c>
      <c r="D41" s="188">
        <v>75</v>
      </c>
      <c r="E41" t="s">
        <v>6439</v>
      </c>
    </row>
    <row r="42" spans="1:5" ht="18" x14ac:dyDescent="0.3">
      <c r="A42" s="190">
        <v>15</v>
      </c>
      <c r="B42" s="181" t="s">
        <v>6402</v>
      </c>
      <c r="C42" s="187">
        <v>0.68</v>
      </c>
      <c r="D42" s="188">
        <v>50</v>
      </c>
      <c r="E42" t="s">
        <v>6440</v>
      </c>
    </row>
    <row r="43" spans="1:5" ht="15.6" x14ac:dyDescent="0.3">
      <c r="A43" s="405" t="s">
        <v>1630</v>
      </c>
      <c r="B43" s="409"/>
      <c r="C43" s="409"/>
      <c r="D43" s="410"/>
    </row>
    <row r="44" spans="1:5" ht="18" x14ac:dyDescent="0.3">
      <c r="A44" s="186">
        <v>1</v>
      </c>
      <c r="B44" s="181" t="s">
        <v>6185</v>
      </c>
      <c r="C44" s="187" t="s">
        <v>6420</v>
      </c>
      <c r="D44" s="188">
        <v>150</v>
      </c>
      <c r="E44" t="s">
        <v>6421</v>
      </c>
    </row>
    <row r="45" spans="1:5" ht="18" x14ac:dyDescent="0.3">
      <c r="A45" s="186">
        <v>2</v>
      </c>
      <c r="B45" s="181" t="s">
        <v>6188</v>
      </c>
      <c r="C45" s="189">
        <v>0.41</v>
      </c>
      <c r="D45" s="188">
        <v>40</v>
      </c>
      <c r="E45" t="s">
        <v>6422</v>
      </c>
    </row>
    <row r="46" spans="1:5" ht="18" x14ac:dyDescent="0.3">
      <c r="A46" s="186">
        <v>3</v>
      </c>
      <c r="B46" s="181" t="s">
        <v>6189</v>
      </c>
      <c r="C46" s="187" t="s">
        <v>6423</v>
      </c>
      <c r="D46" s="188">
        <v>125</v>
      </c>
      <c r="E46" t="s">
        <v>6424</v>
      </c>
    </row>
    <row r="47" spans="1:5" ht="18" x14ac:dyDescent="0.3">
      <c r="A47" s="186">
        <v>4</v>
      </c>
      <c r="B47" s="181" t="s">
        <v>93</v>
      </c>
      <c r="C47" s="189">
        <v>0.03</v>
      </c>
      <c r="D47" s="188">
        <v>0</v>
      </c>
      <c r="E47" t="s">
        <v>6425</v>
      </c>
    </row>
    <row r="48" spans="1:5" ht="18" x14ac:dyDescent="0.3">
      <c r="A48" s="186">
        <v>5</v>
      </c>
      <c r="B48" s="181" t="s">
        <v>6345</v>
      </c>
      <c r="C48" s="187" t="s">
        <v>6426</v>
      </c>
      <c r="D48" s="188">
        <v>37.5</v>
      </c>
      <c r="E48" t="s">
        <v>6441</v>
      </c>
    </row>
    <row r="49" spans="1:5" ht="18" x14ac:dyDescent="0.3">
      <c r="A49" s="186">
        <v>6</v>
      </c>
      <c r="B49" s="181" t="s">
        <v>7</v>
      </c>
      <c r="C49" s="189">
        <v>0.15</v>
      </c>
      <c r="D49" s="188">
        <v>0</v>
      </c>
      <c r="E49" t="s">
        <v>6442</v>
      </c>
    </row>
    <row r="50" spans="1:5" ht="18" x14ac:dyDescent="0.3">
      <c r="A50" s="186">
        <v>7</v>
      </c>
      <c r="B50" s="181" t="s">
        <v>9</v>
      </c>
      <c r="C50" s="189">
        <v>0.05</v>
      </c>
      <c r="D50" s="188">
        <v>0</v>
      </c>
      <c r="E50" t="s">
        <v>6443</v>
      </c>
    </row>
    <row r="51" spans="1:5" ht="18" x14ac:dyDescent="0.3">
      <c r="A51" s="186">
        <v>8</v>
      </c>
      <c r="B51" s="181" t="s">
        <v>6363</v>
      </c>
      <c r="C51" s="187" t="s">
        <v>6428</v>
      </c>
      <c r="D51" s="188">
        <v>0</v>
      </c>
      <c r="E51" t="s">
        <v>6429</v>
      </c>
    </row>
    <row r="52" spans="1:5" ht="18" x14ac:dyDescent="0.3">
      <c r="A52" s="186">
        <v>9</v>
      </c>
      <c r="B52" s="181" t="s">
        <v>839</v>
      </c>
      <c r="C52" s="187" t="s">
        <v>6430</v>
      </c>
      <c r="D52" s="188">
        <v>55</v>
      </c>
      <c r="E52" t="s">
        <v>6431</v>
      </c>
    </row>
    <row r="53" spans="1:5" ht="18" x14ac:dyDescent="0.3">
      <c r="A53" s="186">
        <v>10</v>
      </c>
      <c r="B53" s="181" t="s">
        <v>6376</v>
      </c>
      <c r="C53" s="189">
        <v>0.57999999999999996</v>
      </c>
      <c r="D53" s="188">
        <v>55</v>
      </c>
      <c r="E53" t="s">
        <v>6432</v>
      </c>
    </row>
    <row r="54" spans="1:5" ht="18" x14ac:dyDescent="0.3">
      <c r="A54" s="186">
        <v>11</v>
      </c>
      <c r="B54" s="181" t="s">
        <v>307</v>
      </c>
      <c r="C54" s="189">
        <v>0.03</v>
      </c>
      <c r="D54" s="188">
        <v>0</v>
      </c>
      <c r="E54" t="s">
        <v>6433</v>
      </c>
    </row>
    <row r="55" spans="1:5" ht="18" x14ac:dyDescent="0.3">
      <c r="A55" s="186">
        <v>12</v>
      </c>
      <c r="B55" s="181" t="s">
        <v>455</v>
      </c>
      <c r="C55" s="189">
        <v>0.1</v>
      </c>
      <c r="D55" s="188">
        <v>0</v>
      </c>
      <c r="E55" t="s">
        <v>6444</v>
      </c>
    </row>
    <row r="56" spans="1:5" ht="18" x14ac:dyDescent="0.3">
      <c r="A56" s="186">
        <v>13</v>
      </c>
      <c r="B56" s="181" t="s">
        <v>890</v>
      </c>
      <c r="C56" s="189">
        <v>0.02</v>
      </c>
      <c r="D56" s="188">
        <v>0</v>
      </c>
      <c r="E56" t="s">
        <v>6434</v>
      </c>
    </row>
    <row r="57" spans="1:5" ht="18" x14ac:dyDescent="0.3">
      <c r="A57" s="186">
        <v>14</v>
      </c>
      <c r="B57" s="181" t="s">
        <v>4312</v>
      </c>
      <c r="C57" s="187" t="s">
        <v>6435</v>
      </c>
      <c r="D57" s="188">
        <v>147</v>
      </c>
      <c r="E57" t="s">
        <v>6436</v>
      </c>
    </row>
    <row r="58" spans="1:5" ht="18" x14ac:dyDescent="0.3">
      <c r="A58" s="186">
        <v>15</v>
      </c>
      <c r="B58" s="181" t="s">
        <v>6196</v>
      </c>
      <c r="C58" s="189">
        <v>0.05</v>
      </c>
      <c r="D58" s="188">
        <v>0</v>
      </c>
      <c r="E58" t="s">
        <v>6437</v>
      </c>
    </row>
    <row r="59" spans="1:5" ht="18" x14ac:dyDescent="0.3">
      <c r="A59" s="186">
        <v>16</v>
      </c>
      <c r="B59" s="181" t="s">
        <v>6397</v>
      </c>
      <c r="C59" s="187" t="s">
        <v>6438</v>
      </c>
      <c r="D59" s="188">
        <v>75</v>
      </c>
      <c r="E59" t="s">
        <v>6439</v>
      </c>
    </row>
    <row r="60" spans="1:5" ht="18" x14ac:dyDescent="0.3">
      <c r="A60" s="186">
        <v>17</v>
      </c>
      <c r="B60" s="181" t="s">
        <v>6402</v>
      </c>
      <c r="C60" s="187">
        <v>0.68</v>
      </c>
      <c r="D60" s="188">
        <v>50</v>
      </c>
      <c r="E60" t="s">
        <v>6440</v>
      </c>
    </row>
    <row r="61" spans="1:5" ht="18" x14ac:dyDescent="0.3">
      <c r="A61" s="186">
        <v>18</v>
      </c>
      <c r="B61" s="181" t="s">
        <v>958</v>
      </c>
      <c r="C61" s="187">
        <v>0.05</v>
      </c>
      <c r="D61" s="188">
        <v>0</v>
      </c>
      <c r="E61" t="s">
        <v>6445</v>
      </c>
    </row>
    <row r="62" spans="1:5" ht="18" x14ac:dyDescent="0.3">
      <c r="A62" s="186">
        <v>19</v>
      </c>
      <c r="B62" s="181" t="s">
        <v>6411</v>
      </c>
      <c r="C62" s="187" t="s">
        <v>6446</v>
      </c>
      <c r="D62" s="188">
        <v>40</v>
      </c>
      <c r="E62" t="s">
        <v>6447</v>
      </c>
    </row>
    <row r="63" spans="1:5" ht="15.6" x14ac:dyDescent="0.3">
      <c r="A63" s="405" t="s">
        <v>6448</v>
      </c>
      <c r="B63" s="409"/>
      <c r="C63" s="409"/>
      <c r="D63" s="410"/>
    </row>
    <row r="64" spans="1:5" ht="18" x14ac:dyDescent="0.3">
      <c r="A64" s="186">
        <v>1</v>
      </c>
      <c r="B64" s="181" t="s">
        <v>6185</v>
      </c>
      <c r="C64" s="187" t="s">
        <v>6420</v>
      </c>
      <c r="D64" s="188">
        <v>150</v>
      </c>
      <c r="E64" t="s">
        <v>6421</v>
      </c>
    </row>
    <row r="65" spans="1:5" ht="18" x14ac:dyDescent="0.3">
      <c r="A65" s="186">
        <v>2</v>
      </c>
      <c r="B65" s="181" t="s">
        <v>6188</v>
      </c>
      <c r="C65" s="189">
        <v>0.41</v>
      </c>
      <c r="D65" s="188">
        <v>40</v>
      </c>
      <c r="E65" t="s">
        <v>6422</v>
      </c>
    </row>
    <row r="66" spans="1:5" ht="18" x14ac:dyDescent="0.3">
      <c r="A66" s="186">
        <v>3</v>
      </c>
      <c r="B66" s="181" t="s">
        <v>6189</v>
      </c>
      <c r="C66" s="187" t="s">
        <v>6423</v>
      </c>
      <c r="D66" s="188">
        <v>125</v>
      </c>
      <c r="E66" t="s">
        <v>6424</v>
      </c>
    </row>
    <row r="67" spans="1:5" ht="18" x14ac:dyDescent="0.3">
      <c r="A67" s="186">
        <v>4</v>
      </c>
      <c r="B67" s="181" t="s">
        <v>93</v>
      </c>
      <c r="C67" s="189">
        <v>0.03</v>
      </c>
      <c r="D67" s="188">
        <v>0</v>
      </c>
      <c r="E67" t="s">
        <v>6425</v>
      </c>
    </row>
    <row r="68" spans="1:5" ht="18" x14ac:dyDescent="0.3">
      <c r="A68" s="186">
        <v>5</v>
      </c>
      <c r="B68" s="181" t="s">
        <v>6345</v>
      </c>
      <c r="C68" s="187" t="s">
        <v>6426</v>
      </c>
      <c r="D68" s="188">
        <v>37.5</v>
      </c>
      <c r="E68" t="s">
        <v>6441</v>
      </c>
    </row>
    <row r="69" spans="1:5" ht="18" x14ac:dyDescent="0.3">
      <c r="A69" s="186">
        <v>6</v>
      </c>
      <c r="B69" s="181" t="s">
        <v>9</v>
      </c>
      <c r="C69" s="189">
        <v>0.05</v>
      </c>
      <c r="D69" s="188">
        <v>0</v>
      </c>
      <c r="E69" t="s">
        <v>6443</v>
      </c>
    </row>
    <row r="70" spans="1:5" ht="18" x14ac:dyDescent="0.3">
      <c r="A70" s="186">
        <v>7</v>
      </c>
      <c r="B70" s="181" t="s">
        <v>6363</v>
      </c>
      <c r="C70" s="187" t="s">
        <v>6428</v>
      </c>
      <c r="D70" s="188">
        <v>0</v>
      </c>
      <c r="E70" t="s">
        <v>6429</v>
      </c>
    </row>
    <row r="71" spans="1:5" ht="18" x14ac:dyDescent="0.3">
      <c r="A71" s="186">
        <v>8</v>
      </c>
      <c r="B71" s="181" t="s">
        <v>6194</v>
      </c>
      <c r="C71" s="189">
        <v>0.3</v>
      </c>
      <c r="D71" s="188">
        <v>55</v>
      </c>
      <c r="E71" t="s">
        <v>6449</v>
      </c>
    </row>
    <row r="72" spans="1:5" ht="18" x14ac:dyDescent="0.3">
      <c r="A72" s="186">
        <v>9</v>
      </c>
      <c r="B72" s="181" t="s">
        <v>839</v>
      </c>
      <c r="C72" s="187" t="s">
        <v>6430</v>
      </c>
      <c r="D72" s="188">
        <v>55</v>
      </c>
      <c r="E72" t="s">
        <v>6431</v>
      </c>
    </row>
    <row r="73" spans="1:5" ht="18" x14ac:dyDescent="0.3">
      <c r="A73" s="186">
        <v>10</v>
      </c>
      <c r="B73" s="181" t="s">
        <v>6376</v>
      </c>
      <c r="C73" s="189">
        <v>0.57999999999999996</v>
      </c>
      <c r="D73" s="188">
        <v>55</v>
      </c>
      <c r="E73" t="s">
        <v>6432</v>
      </c>
    </row>
    <row r="74" spans="1:5" ht="18" x14ac:dyDescent="0.3">
      <c r="A74" s="186">
        <v>11</v>
      </c>
      <c r="B74" s="181" t="s">
        <v>307</v>
      </c>
      <c r="C74" s="189">
        <v>0.03</v>
      </c>
      <c r="D74" s="188">
        <v>0</v>
      </c>
      <c r="E74" t="s">
        <v>6433</v>
      </c>
    </row>
    <row r="75" spans="1:5" ht="18" x14ac:dyDescent="0.3">
      <c r="A75" s="186">
        <v>12</v>
      </c>
      <c r="B75" s="181" t="s">
        <v>890</v>
      </c>
      <c r="C75" s="189">
        <v>0.02</v>
      </c>
      <c r="D75" s="188">
        <v>0</v>
      </c>
      <c r="E75" t="s">
        <v>6434</v>
      </c>
    </row>
    <row r="76" spans="1:5" ht="18" x14ac:dyDescent="0.3">
      <c r="A76" s="186">
        <v>13</v>
      </c>
      <c r="B76" s="181" t="s">
        <v>4312</v>
      </c>
      <c r="C76" s="187" t="s">
        <v>6435</v>
      </c>
      <c r="D76" s="188">
        <v>147</v>
      </c>
      <c r="E76" t="s">
        <v>6436</v>
      </c>
    </row>
    <row r="77" spans="1:5" ht="18" x14ac:dyDescent="0.3">
      <c r="A77" s="186">
        <v>14</v>
      </c>
      <c r="B77" s="181" t="s">
        <v>6196</v>
      </c>
      <c r="C77" s="189">
        <v>0.05</v>
      </c>
      <c r="D77" s="188">
        <v>0</v>
      </c>
      <c r="E77" t="s">
        <v>6437</v>
      </c>
    </row>
    <row r="78" spans="1:5" ht="18" x14ac:dyDescent="0.3">
      <c r="A78" s="186">
        <v>15</v>
      </c>
      <c r="B78" s="181" t="s">
        <v>6397</v>
      </c>
      <c r="C78" s="187" t="s">
        <v>6438</v>
      </c>
      <c r="D78" s="188">
        <v>75</v>
      </c>
      <c r="E78" t="s">
        <v>6439</v>
      </c>
    </row>
    <row r="79" spans="1:5" ht="18" x14ac:dyDescent="0.3">
      <c r="A79" s="186">
        <v>16</v>
      </c>
      <c r="B79" s="181" t="s">
        <v>6402</v>
      </c>
      <c r="C79" s="187">
        <v>0.68</v>
      </c>
      <c r="D79" s="188">
        <v>50</v>
      </c>
      <c r="E79" t="s">
        <v>6440</v>
      </c>
    </row>
    <row r="80" spans="1:5" ht="15.6" x14ac:dyDescent="0.3">
      <c r="A80" s="398" t="s">
        <v>6450</v>
      </c>
      <c r="B80" s="398"/>
      <c r="C80" s="399"/>
      <c r="D80" s="399"/>
      <c r="E80" s="177"/>
    </row>
    <row r="81" spans="1:5" ht="18" x14ac:dyDescent="0.3">
      <c r="A81" s="186">
        <v>1</v>
      </c>
      <c r="B81" s="181" t="s">
        <v>6185</v>
      </c>
      <c r="C81" s="187" t="s">
        <v>6420</v>
      </c>
      <c r="D81" s="188">
        <v>150</v>
      </c>
      <c r="E81" t="s">
        <v>6421</v>
      </c>
    </row>
    <row r="82" spans="1:5" ht="18" x14ac:dyDescent="0.3">
      <c r="A82" s="186">
        <v>2</v>
      </c>
      <c r="B82" s="181" t="s">
        <v>6188</v>
      </c>
      <c r="C82" s="189">
        <v>0.41</v>
      </c>
      <c r="D82" s="188">
        <v>40</v>
      </c>
      <c r="E82" t="s">
        <v>6422</v>
      </c>
    </row>
    <row r="83" spans="1:5" ht="18" x14ac:dyDescent="0.3">
      <c r="A83" s="186">
        <v>3</v>
      </c>
      <c r="B83" s="181" t="s">
        <v>6189</v>
      </c>
      <c r="C83" s="187" t="s">
        <v>6423</v>
      </c>
      <c r="D83" s="188">
        <v>125</v>
      </c>
      <c r="E83" t="s">
        <v>6424</v>
      </c>
    </row>
    <row r="84" spans="1:5" ht="18" x14ac:dyDescent="0.3">
      <c r="A84" s="186">
        <v>4</v>
      </c>
      <c r="B84" s="181" t="s">
        <v>93</v>
      </c>
      <c r="C84" s="189">
        <v>0.03</v>
      </c>
      <c r="D84" s="188">
        <v>0</v>
      </c>
      <c r="E84" t="s">
        <v>6425</v>
      </c>
    </row>
    <row r="85" spans="1:5" ht="18" x14ac:dyDescent="0.3">
      <c r="A85" s="186">
        <v>5</v>
      </c>
      <c r="B85" s="181" t="s">
        <v>6345</v>
      </c>
      <c r="C85" s="187" t="s">
        <v>6426</v>
      </c>
      <c r="D85" s="188">
        <v>37.5</v>
      </c>
      <c r="E85" t="s">
        <v>6441</v>
      </c>
    </row>
    <row r="86" spans="1:5" ht="18" x14ac:dyDescent="0.3">
      <c r="A86" s="186">
        <v>6</v>
      </c>
      <c r="B86" s="181" t="s">
        <v>9</v>
      </c>
      <c r="C86" s="189">
        <v>0.05</v>
      </c>
      <c r="D86" s="188">
        <v>0</v>
      </c>
      <c r="E86" t="s">
        <v>6443</v>
      </c>
    </row>
    <row r="87" spans="1:5" ht="18" x14ac:dyDescent="0.3">
      <c r="A87" s="186">
        <v>7</v>
      </c>
      <c r="B87" s="181" t="s">
        <v>6363</v>
      </c>
      <c r="C87" s="187" t="s">
        <v>6428</v>
      </c>
      <c r="D87" s="188">
        <v>0</v>
      </c>
      <c r="E87" t="s">
        <v>6429</v>
      </c>
    </row>
    <row r="88" spans="1:5" ht="18" x14ac:dyDescent="0.3">
      <c r="A88" s="186">
        <v>8</v>
      </c>
      <c r="B88" s="181" t="s">
        <v>839</v>
      </c>
      <c r="C88" s="187" t="s">
        <v>6430</v>
      </c>
      <c r="D88" s="188">
        <v>55</v>
      </c>
      <c r="E88" t="s">
        <v>6431</v>
      </c>
    </row>
    <row r="89" spans="1:5" ht="18" x14ac:dyDescent="0.3">
      <c r="A89" s="186">
        <v>9</v>
      </c>
      <c r="B89" s="181" t="s">
        <v>6376</v>
      </c>
      <c r="C89" s="189">
        <v>0.57999999999999996</v>
      </c>
      <c r="D89" s="188">
        <v>55</v>
      </c>
      <c r="E89" t="s">
        <v>6432</v>
      </c>
    </row>
    <row r="90" spans="1:5" ht="18" x14ac:dyDescent="0.3">
      <c r="A90" s="186">
        <v>10</v>
      </c>
      <c r="B90" s="181" t="s">
        <v>307</v>
      </c>
      <c r="C90" s="189">
        <v>0.03</v>
      </c>
      <c r="D90" s="188">
        <v>0</v>
      </c>
      <c r="E90" t="s">
        <v>6433</v>
      </c>
    </row>
    <row r="91" spans="1:5" ht="18" x14ac:dyDescent="0.3">
      <c r="A91" s="186">
        <v>11</v>
      </c>
      <c r="B91" s="181" t="s">
        <v>890</v>
      </c>
      <c r="C91" s="189">
        <v>0.02</v>
      </c>
      <c r="D91" s="188">
        <v>0</v>
      </c>
      <c r="E91" t="s">
        <v>6434</v>
      </c>
    </row>
    <row r="92" spans="1:5" ht="18" x14ac:dyDescent="0.3">
      <c r="A92" s="186">
        <v>12</v>
      </c>
      <c r="B92" s="181" t="s">
        <v>4312</v>
      </c>
      <c r="C92" s="187" t="s">
        <v>6435</v>
      </c>
      <c r="D92" s="188">
        <v>147</v>
      </c>
      <c r="E92" t="s">
        <v>6436</v>
      </c>
    </row>
    <row r="93" spans="1:5" ht="18" x14ac:dyDescent="0.3">
      <c r="A93" s="186">
        <v>13</v>
      </c>
      <c r="B93" s="181" t="s">
        <v>6196</v>
      </c>
      <c r="C93" s="189">
        <v>0.05</v>
      </c>
      <c r="D93" s="188">
        <v>0</v>
      </c>
      <c r="E93" t="s">
        <v>6437</v>
      </c>
    </row>
    <row r="94" spans="1:5" ht="18" x14ac:dyDescent="0.3">
      <c r="A94" s="186">
        <v>14</v>
      </c>
      <c r="B94" s="181" t="s">
        <v>6397</v>
      </c>
      <c r="C94" s="187" t="s">
        <v>6438</v>
      </c>
      <c r="D94" s="188">
        <v>75</v>
      </c>
      <c r="E94" t="s">
        <v>6439</v>
      </c>
    </row>
    <row r="95" spans="1:5" ht="18" x14ac:dyDescent="0.3">
      <c r="A95" s="186">
        <v>15</v>
      </c>
      <c r="B95" s="181" t="s">
        <v>6402</v>
      </c>
      <c r="C95" s="187">
        <v>0.68</v>
      </c>
      <c r="D95" s="188">
        <v>50</v>
      </c>
      <c r="E95" t="s">
        <v>6440</v>
      </c>
    </row>
    <row r="96" spans="1:5" ht="18" x14ac:dyDescent="0.3">
      <c r="A96" s="186">
        <v>16</v>
      </c>
      <c r="B96" s="181" t="s">
        <v>6411</v>
      </c>
      <c r="C96" s="187" t="s">
        <v>6446</v>
      </c>
      <c r="D96" s="188">
        <v>40</v>
      </c>
      <c r="E96" t="s">
        <v>6447</v>
      </c>
    </row>
    <row r="97" spans="1:5" ht="15.6" x14ac:dyDescent="0.3">
      <c r="A97" s="398" t="s">
        <v>6451</v>
      </c>
      <c r="B97" s="398"/>
      <c r="C97" s="399"/>
      <c r="D97" s="399"/>
      <c r="E97" s="177"/>
    </row>
    <row r="98" spans="1:5" ht="18" x14ac:dyDescent="0.3">
      <c r="A98" s="186">
        <v>1</v>
      </c>
      <c r="B98" s="181" t="s">
        <v>6185</v>
      </c>
      <c r="C98" s="187" t="s">
        <v>6420</v>
      </c>
      <c r="D98" s="188">
        <v>150</v>
      </c>
      <c r="E98" t="s">
        <v>6421</v>
      </c>
    </row>
    <row r="99" spans="1:5" ht="18" x14ac:dyDescent="0.3">
      <c r="A99" s="186">
        <v>2</v>
      </c>
      <c r="B99" s="181" t="s">
        <v>6188</v>
      </c>
      <c r="C99" s="189">
        <v>0.41</v>
      </c>
      <c r="D99" s="188">
        <v>40</v>
      </c>
      <c r="E99" t="s">
        <v>6422</v>
      </c>
    </row>
    <row r="100" spans="1:5" ht="18" x14ac:dyDescent="0.3">
      <c r="A100" s="186">
        <v>3</v>
      </c>
      <c r="B100" s="181" t="s">
        <v>6189</v>
      </c>
      <c r="C100" s="187" t="s">
        <v>6423</v>
      </c>
      <c r="D100" s="188">
        <v>125</v>
      </c>
      <c r="E100" t="s">
        <v>6424</v>
      </c>
    </row>
    <row r="101" spans="1:5" ht="18" x14ac:dyDescent="0.3">
      <c r="A101" s="186">
        <v>4</v>
      </c>
      <c r="B101" s="181" t="s">
        <v>6345</v>
      </c>
      <c r="C101" s="187" t="s">
        <v>6426</v>
      </c>
      <c r="D101" s="188">
        <v>37.5</v>
      </c>
      <c r="E101" t="s">
        <v>6441</v>
      </c>
    </row>
    <row r="102" spans="1:5" ht="18" x14ac:dyDescent="0.3">
      <c r="A102" s="186">
        <v>5</v>
      </c>
      <c r="B102" s="181" t="s">
        <v>9</v>
      </c>
      <c r="C102" s="189">
        <v>0.05</v>
      </c>
      <c r="D102" s="188">
        <v>0</v>
      </c>
      <c r="E102" t="s">
        <v>6443</v>
      </c>
    </row>
    <row r="103" spans="1:5" ht="18" x14ac:dyDescent="0.3">
      <c r="A103" s="186">
        <v>6</v>
      </c>
      <c r="B103" s="181" t="s">
        <v>6363</v>
      </c>
      <c r="C103" s="187" t="s">
        <v>6428</v>
      </c>
      <c r="D103" s="188">
        <v>0</v>
      </c>
      <c r="E103" t="s">
        <v>6429</v>
      </c>
    </row>
    <row r="104" spans="1:5" ht="18" x14ac:dyDescent="0.3">
      <c r="A104" s="186">
        <v>7</v>
      </c>
      <c r="B104" s="181" t="s">
        <v>839</v>
      </c>
      <c r="C104" s="187" t="s">
        <v>6430</v>
      </c>
      <c r="D104" s="188">
        <v>55</v>
      </c>
      <c r="E104" t="s">
        <v>6431</v>
      </c>
    </row>
    <row r="105" spans="1:5" ht="18" x14ac:dyDescent="0.3">
      <c r="A105" s="186">
        <v>8</v>
      </c>
      <c r="B105" s="181" t="s">
        <v>6376</v>
      </c>
      <c r="C105" s="189">
        <v>0.57999999999999996</v>
      </c>
      <c r="D105" s="188">
        <v>55</v>
      </c>
      <c r="E105" t="s">
        <v>6432</v>
      </c>
    </row>
    <row r="106" spans="1:5" ht="18" x14ac:dyDescent="0.3">
      <c r="A106" s="186">
        <v>9</v>
      </c>
      <c r="B106" s="181" t="s">
        <v>890</v>
      </c>
      <c r="C106" s="189">
        <v>0.02</v>
      </c>
      <c r="D106" s="188">
        <v>0</v>
      </c>
      <c r="E106" t="s">
        <v>6434</v>
      </c>
    </row>
    <row r="107" spans="1:5" ht="18" x14ac:dyDescent="0.3">
      <c r="A107" s="186">
        <v>10</v>
      </c>
      <c r="B107" s="181" t="s">
        <v>4312</v>
      </c>
      <c r="C107" s="187" t="s">
        <v>6435</v>
      </c>
      <c r="D107" s="188">
        <v>147</v>
      </c>
      <c r="E107" t="s">
        <v>6436</v>
      </c>
    </row>
    <row r="108" spans="1:5" ht="18" x14ac:dyDescent="0.3">
      <c r="A108" s="186">
        <v>11</v>
      </c>
      <c r="B108" s="181" t="s">
        <v>6196</v>
      </c>
      <c r="C108" s="189">
        <v>0.05</v>
      </c>
      <c r="D108" s="188">
        <v>0</v>
      </c>
      <c r="E108" t="s">
        <v>6437</v>
      </c>
    </row>
    <row r="109" spans="1:5" ht="18" x14ac:dyDescent="0.3">
      <c r="A109" s="186">
        <v>12</v>
      </c>
      <c r="B109" s="181" t="s">
        <v>6397</v>
      </c>
      <c r="C109" s="187" t="s">
        <v>6438</v>
      </c>
      <c r="D109" s="188">
        <v>75</v>
      </c>
      <c r="E109" t="s">
        <v>6439</v>
      </c>
    </row>
    <row r="110" spans="1:5" ht="18" x14ac:dyDescent="0.3">
      <c r="A110" s="186">
        <v>13</v>
      </c>
      <c r="B110" s="181" t="s">
        <v>6402</v>
      </c>
      <c r="C110" s="187">
        <v>0.68</v>
      </c>
      <c r="D110" s="188">
        <v>50</v>
      </c>
      <c r="E110" t="s">
        <v>6440</v>
      </c>
    </row>
    <row r="111" spans="1:5" ht="15.6" x14ac:dyDescent="0.3">
      <c r="A111" s="398" t="s">
        <v>6452</v>
      </c>
      <c r="B111" s="398"/>
      <c r="C111" s="399"/>
      <c r="D111" s="399"/>
      <c r="E111" s="177"/>
    </row>
    <row r="112" spans="1:5" ht="18" x14ac:dyDescent="0.3">
      <c r="A112" s="186">
        <v>1</v>
      </c>
      <c r="B112" s="181" t="s">
        <v>6185</v>
      </c>
      <c r="C112" s="187" t="s">
        <v>6420</v>
      </c>
      <c r="D112" s="188">
        <v>150</v>
      </c>
      <c r="E112" t="s">
        <v>6421</v>
      </c>
    </row>
    <row r="113" spans="1:5" ht="18" x14ac:dyDescent="0.3">
      <c r="A113" s="186">
        <v>2</v>
      </c>
      <c r="B113" s="181" t="s">
        <v>6188</v>
      </c>
      <c r="C113" s="189">
        <v>0.41</v>
      </c>
      <c r="D113" s="188">
        <v>40</v>
      </c>
      <c r="E113" t="s">
        <v>6422</v>
      </c>
    </row>
    <row r="114" spans="1:5" ht="18" x14ac:dyDescent="0.3">
      <c r="A114" s="186">
        <v>3</v>
      </c>
      <c r="B114" s="181" t="s">
        <v>6189</v>
      </c>
      <c r="C114" s="187" t="s">
        <v>6423</v>
      </c>
      <c r="D114" s="188">
        <v>125</v>
      </c>
      <c r="E114" t="s">
        <v>6424</v>
      </c>
    </row>
    <row r="115" spans="1:5" ht="18" x14ac:dyDescent="0.3">
      <c r="A115" s="186">
        <v>4</v>
      </c>
      <c r="B115" s="181" t="s">
        <v>93</v>
      </c>
      <c r="C115" s="189">
        <v>0.03</v>
      </c>
      <c r="D115" s="188">
        <v>0</v>
      </c>
      <c r="E115" t="s">
        <v>6425</v>
      </c>
    </row>
    <row r="116" spans="1:5" ht="18" x14ac:dyDescent="0.3">
      <c r="A116" s="186">
        <v>5</v>
      </c>
      <c r="B116" s="181" t="s">
        <v>6345</v>
      </c>
      <c r="C116" s="187" t="s">
        <v>6426</v>
      </c>
      <c r="D116" s="188">
        <v>37.5</v>
      </c>
      <c r="E116" t="s">
        <v>6441</v>
      </c>
    </row>
    <row r="117" spans="1:5" ht="18" x14ac:dyDescent="0.3">
      <c r="A117" s="186">
        <v>6</v>
      </c>
      <c r="B117" s="181" t="s">
        <v>6363</v>
      </c>
      <c r="C117" s="187" t="s">
        <v>6428</v>
      </c>
      <c r="D117" s="188">
        <v>0</v>
      </c>
      <c r="E117" t="s">
        <v>6429</v>
      </c>
    </row>
    <row r="118" spans="1:5" ht="18" x14ac:dyDescent="0.3">
      <c r="A118" s="186">
        <v>7</v>
      </c>
      <c r="B118" s="181" t="s">
        <v>839</v>
      </c>
      <c r="C118" s="187" t="s">
        <v>6430</v>
      </c>
      <c r="D118" s="188">
        <v>55</v>
      </c>
      <c r="E118" t="s">
        <v>6431</v>
      </c>
    </row>
    <row r="119" spans="1:5" ht="18" x14ac:dyDescent="0.3">
      <c r="A119" s="186">
        <v>8</v>
      </c>
      <c r="B119" s="181" t="s">
        <v>6376</v>
      </c>
      <c r="C119" s="189">
        <v>0.57999999999999996</v>
      </c>
      <c r="D119" s="188">
        <v>55</v>
      </c>
      <c r="E119" t="s">
        <v>6432</v>
      </c>
    </row>
    <row r="120" spans="1:5" ht="18" x14ac:dyDescent="0.3">
      <c r="A120" s="186">
        <v>9</v>
      </c>
      <c r="B120" s="181" t="s">
        <v>307</v>
      </c>
      <c r="C120" s="189">
        <v>0.03</v>
      </c>
      <c r="D120" s="188">
        <v>0</v>
      </c>
      <c r="E120" t="s">
        <v>6433</v>
      </c>
    </row>
    <row r="121" spans="1:5" ht="18" x14ac:dyDescent="0.3">
      <c r="A121" s="186">
        <v>10</v>
      </c>
      <c r="B121" s="181" t="s">
        <v>890</v>
      </c>
      <c r="C121" s="189">
        <v>0.02</v>
      </c>
      <c r="D121" s="188">
        <v>0</v>
      </c>
      <c r="E121" t="s">
        <v>6434</v>
      </c>
    </row>
    <row r="122" spans="1:5" ht="18" x14ac:dyDescent="0.3">
      <c r="A122" s="186">
        <v>11</v>
      </c>
      <c r="B122" s="181" t="s">
        <v>4312</v>
      </c>
      <c r="C122" s="187" t="s">
        <v>6435</v>
      </c>
      <c r="D122" s="188">
        <v>147</v>
      </c>
      <c r="E122" t="s">
        <v>6436</v>
      </c>
    </row>
    <row r="123" spans="1:5" ht="18" x14ac:dyDescent="0.3">
      <c r="A123" s="186">
        <v>12</v>
      </c>
      <c r="B123" s="181" t="s">
        <v>6196</v>
      </c>
      <c r="C123" s="189">
        <v>0.05</v>
      </c>
      <c r="D123" s="188">
        <v>0</v>
      </c>
      <c r="E123" t="s">
        <v>6437</v>
      </c>
    </row>
    <row r="124" spans="1:5" ht="18" x14ac:dyDescent="0.3">
      <c r="A124" s="186">
        <v>13</v>
      </c>
      <c r="B124" s="181" t="s">
        <v>6397</v>
      </c>
      <c r="C124" s="187" t="s">
        <v>6438</v>
      </c>
      <c r="D124" s="188">
        <v>75</v>
      </c>
      <c r="E124" t="s">
        <v>6439</v>
      </c>
    </row>
    <row r="125" spans="1:5" ht="18" x14ac:dyDescent="0.3">
      <c r="A125" s="186">
        <v>14</v>
      </c>
      <c r="B125" s="181" t="s">
        <v>6402</v>
      </c>
      <c r="C125" s="187">
        <v>0.68</v>
      </c>
      <c r="D125" s="188">
        <v>50</v>
      </c>
      <c r="E125" t="s">
        <v>6440</v>
      </c>
    </row>
    <row r="126" spans="1:5" ht="15.6" x14ac:dyDescent="0.3">
      <c r="A126" s="398" t="s">
        <v>6453</v>
      </c>
      <c r="B126" s="398"/>
      <c r="C126" s="399"/>
      <c r="D126" s="399"/>
      <c r="E126" s="177"/>
    </row>
    <row r="127" spans="1:5" ht="18" x14ac:dyDescent="0.3">
      <c r="A127" s="186">
        <v>1</v>
      </c>
      <c r="B127" s="181" t="s">
        <v>6185</v>
      </c>
      <c r="C127" s="187" t="s">
        <v>6420</v>
      </c>
      <c r="D127" s="188">
        <v>150</v>
      </c>
      <c r="E127" t="s">
        <v>6421</v>
      </c>
    </row>
    <row r="128" spans="1:5" ht="18" x14ac:dyDescent="0.3">
      <c r="A128" s="186">
        <v>2</v>
      </c>
      <c r="B128" s="181" t="s">
        <v>6189</v>
      </c>
      <c r="C128" s="187" t="s">
        <v>6423</v>
      </c>
      <c r="D128" s="188">
        <v>125</v>
      </c>
      <c r="E128" t="s">
        <v>6424</v>
      </c>
    </row>
    <row r="129" spans="1:5" ht="18" x14ac:dyDescent="0.3">
      <c r="A129" s="186">
        <v>3</v>
      </c>
      <c r="B129" s="181" t="s">
        <v>6345</v>
      </c>
      <c r="C129" s="187" t="s">
        <v>6426</v>
      </c>
      <c r="D129" s="188">
        <v>37.5</v>
      </c>
      <c r="E129" t="s">
        <v>6441</v>
      </c>
    </row>
    <row r="130" spans="1:5" ht="18" x14ac:dyDescent="0.3">
      <c r="A130" s="186">
        <v>4</v>
      </c>
      <c r="B130" s="181" t="s">
        <v>9</v>
      </c>
      <c r="C130" s="189">
        <v>0.05</v>
      </c>
      <c r="D130" s="188">
        <v>0</v>
      </c>
      <c r="E130" t="s">
        <v>6443</v>
      </c>
    </row>
    <row r="131" spans="1:5" ht="18" x14ac:dyDescent="0.3">
      <c r="A131" s="186">
        <v>5</v>
      </c>
      <c r="B131" s="181" t="s">
        <v>6363</v>
      </c>
      <c r="C131" s="187" t="s">
        <v>6428</v>
      </c>
      <c r="D131" s="188">
        <v>0</v>
      </c>
      <c r="E131" t="s">
        <v>6429</v>
      </c>
    </row>
    <row r="132" spans="1:5" ht="18" x14ac:dyDescent="0.3">
      <c r="A132" s="186">
        <v>6</v>
      </c>
      <c r="B132" s="181" t="s">
        <v>839</v>
      </c>
      <c r="C132" s="187" t="s">
        <v>6430</v>
      </c>
      <c r="D132" s="188">
        <v>55</v>
      </c>
      <c r="E132" t="s">
        <v>6431</v>
      </c>
    </row>
    <row r="133" spans="1:5" ht="18" x14ac:dyDescent="0.3">
      <c r="A133" s="186">
        <v>7</v>
      </c>
      <c r="B133" s="181" t="s">
        <v>6376</v>
      </c>
      <c r="C133" s="189">
        <v>0.57999999999999996</v>
      </c>
      <c r="D133" s="188">
        <v>55</v>
      </c>
      <c r="E133" t="s">
        <v>6432</v>
      </c>
    </row>
    <row r="134" spans="1:5" ht="18" x14ac:dyDescent="0.3">
      <c r="A134" s="186">
        <v>8</v>
      </c>
      <c r="B134" s="181" t="s">
        <v>890</v>
      </c>
      <c r="C134" s="189">
        <v>0.02</v>
      </c>
      <c r="D134" s="188">
        <v>0</v>
      </c>
      <c r="E134" t="s">
        <v>6434</v>
      </c>
    </row>
    <row r="135" spans="1:5" ht="18" x14ac:dyDescent="0.3">
      <c r="A135" s="186">
        <v>9</v>
      </c>
      <c r="B135" s="181" t="s">
        <v>4312</v>
      </c>
      <c r="C135" s="187" t="s">
        <v>6435</v>
      </c>
      <c r="D135" s="188">
        <v>147</v>
      </c>
      <c r="E135" t="s">
        <v>6436</v>
      </c>
    </row>
    <row r="136" spans="1:5" ht="18" x14ac:dyDescent="0.3">
      <c r="A136" s="186">
        <v>10</v>
      </c>
      <c r="B136" s="181" t="s">
        <v>6196</v>
      </c>
      <c r="C136" s="189">
        <v>0.05</v>
      </c>
      <c r="D136" s="188">
        <v>0</v>
      </c>
      <c r="E136" t="s">
        <v>6437</v>
      </c>
    </row>
    <row r="137" spans="1:5" ht="18" x14ac:dyDescent="0.3">
      <c r="A137" s="186">
        <v>11</v>
      </c>
      <c r="B137" s="181" t="s">
        <v>6397</v>
      </c>
      <c r="C137" s="187" t="s">
        <v>6438</v>
      </c>
      <c r="D137" s="188">
        <v>75</v>
      </c>
      <c r="E137" t="s">
        <v>6439</v>
      </c>
    </row>
    <row r="138" spans="1:5" ht="18" x14ac:dyDescent="0.3">
      <c r="A138" s="186">
        <v>12</v>
      </c>
      <c r="B138" s="181" t="s">
        <v>6402</v>
      </c>
      <c r="C138" s="187">
        <v>0.68</v>
      </c>
      <c r="D138" s="188">
        <v>50</v>
      </c>
      <c r="E138" t="s">
        <v>6440</v>
      </c>
    </row>
    <row r="139" spans="1:5" ht="18" x14ac:dyDescent="0.3">
      <c r="A139" s="186">
        <v>13</v>
      </c>
      <c r="B139" s="181" t="s">
        <v>958</v>
      </c>
      <c r="C139" s="187">
        <v>0.05</v>
      </c>
      <c r="D139" s="188">
        <v>0</v>
      </c>
      <c r="E139" t="s">
        <v>6445</v>
      </c>
    </row>
    <row r="140" spans="1:5" ht="18" x14ac:dyDescent="0.3">
      <c r="A140" s="186">
        <v>14</v>
      </c>
      <c r="B140" s="181" t="s">
        <v>6411</v>
      </c>
      <c r="C140" s="187" t="s">
        <v>6446</v>
      </c>
      <c r="D140" s="188">
        <v>40</v>
      </c>
      <c r="E140" t="s">
        <v>6447</v>
      </c>
    </row>
    <row r="141" spans="1:5" ht="15.6" x14ac:dyDescent="0.3">
      <c r="A141" s="398" t="s">
        <v>6454</v>
      </c>
      <c r="B141" s="398"/>
      <c r="C141" s="399"/>
      <c r="D141" s="399"/>
    </row>
    <row r="142" spans="1:5" ht="18" x14ac:dyDescent="0.3">
      <c r="A142" s="186">
        <v>1</v>
      </c>
      <c r="B142" s="181" t="s">
        <v>6185</v>
      </c>
      <c r="C142" s="187" t="s">
        <v>6420</v>
      </c>
      <c r="D142" s="188">
        <v>150</v>
      </c>
      <c r="E142" t="s">
        <v>6421</v>
      </c>
    </row>
    <row r="143" spans="1:5" ht="18" x14ac:dyDescent="0.3">
      <c r="A143" s="186">
        <v>2</v>
      </c>
      <c r="B143" s="181" t="s">
        <v>6188</v>
      </c>
      <c r="C143" s="189">
        <v>0.41</v>
      </c>
      <c r="D143" s="188">
        <v>40</v>
      </c>
      <c r="E143" t="s">
        <v>6422</v>
      </c>
    </row>
    <row r="144" spans="1:5" ht="18" x14ac:dyDescent="0.3">
      <c r="A144" s="186">
        <v>3</v>
      </c>
      <c r="B144" s="181" t="s">
        <v>6189</v>
      </c>
      <c r="C144" s="187" t="s">
        <v>6423</v>
      </c>
      <c r="D144" s="188">
        <v>125</v>
      </c>
      <c r="E144" t="s">
        <v>6424</v>
      </c>
    </row>
    <row r="145" spans="1:5" ht="18" x14ac:dyDescent="0.3">
      <c r="A145" s="186">
        <v>4</v>
      </c>
      <c r="B145" s="181" t="s">
        <v>93</v>
      </c>
      <c r="C145" s="189">
        <v>0.03</v>
      </c>
      <c r="D145" s="188">
        <v>0</v>
      </c>
      <c r="E145" t="s">
        <v>6425</v>
      </c>
    </row>
    <row r="146" spans="1:5" ht="18" x14ac:dyDescent="0.3">
      <c r="A146" s="186">
        <v>5</v>
      </c>
      <c r="B146" s="181" t="s">
        <v>6345</v>
      </c>
      <c r="C146" s="187" t="s">
        <v>6426</v>
      </c>
      <c r="D146" s="188">
        <v>37.5</v>
      </c>
      <c r="E146" t="s">
        <v>6441</v>
      </c>
    </row>
    <row r="147" spans="1:5" ht="18" x14ac:dyDescent="0.3">
      <c r="A147" s="186">
        <v>6</v>
      </c>
      <c r="B147" s="181" t="s">
        <v>7</v>
      </c>
      <c r="C147" s="189">
        <v>0.15</v>
      </c>
      <c r="D147" s="188">
        <v>0</v>
      </c>
      <c r="E147" t="s">
        <v>6442</v>
      </c>
    </row>
    <row r="148" spans="1:5" ht="18" x14ac:dyDescent="0.3">
      <c r="A148" s="186">
        <v>7</v>
      </c>
      <c r="B148" s="181" t="s">
        <v>9</v>
      </c>
      <c r="C148" s="189">
        <v>0.05</v>
      </c>
      <c r="D148" s="188">
        <v>0</v>
      </c>
      <c r="E148" t="s">
        <v>6443</v>
      </c>
    </row>
    <row r="149" spans="1:5" ht="18" x14ac:dyDescent="0.3">
      <c r="A149" s="186">
        <v>8</v>
      </c>
      <c r="B149" s="181" t="s">
        <v>6363</v>
      </c>
      <c r="C149" s="187" t="s">
        <v>6428</v>
      </c>
      <c r="D149" s="188">
        <v>0</v>
      </c>
      <c r="E149" t="s">
        <v>6429</v>
      </c>
    </row>
    <row r="150" spans="1:5" ht="18" x14ac:dyDescent="0.3">
      <c r="A150" s="186">
        <v>9</v>
      </c>
      <c r="B150" s="181" t="s">
        <v>839</v>
      </c>
      <c r="C150" s="187" t="s">
        <v>6430</v>
      </c>
      <c r="D150" s="188">
        <v>55</v>
      </c>
      <c r="E150" t="s">
        <v>6431</v>
      </c>
    </row>
    <row r="151" spans="1:5" ht="18" x14ac:dyDescent="0.3">
      <c r="A151" s="186">
        <v>10</v>
      </c>
      <c r="B151" s="181" t="s">
        <v>307</v>
      </c>
      <c r="C151" s="189">
        <v>0.03</v>
      </c>
      <c r="D151" s="188">
        <v>0</v>
      </c>
      <c r="E151" t="s">
        <v>6433</v>
      </c>
    </row>
    <row r="152" spans="1:5" ht="18" x14ac:dyDescent="0.3">
      <c r="A152" s="186">
        <v>11</v>
      </c>
      <c r="B152" s="181" t="s">
        <v>455</v>
      </c>
      <c r="C152" s="189">
        <v>0.1</v>
      </c>
      <c r="D152" s="188">
        <v>0</v>
      </c>
      <c r="E152" t="s">
        <v>6444</v>
      </c>
    </row>
    <row r="153" spans="1:5" ht="18" x14ac:dyDescent="0.3">
      <c r="A153" s="186">
        <v>12</v>
      </c>
      <c r="B153" s="181" t="s">
        <v>890</v>
      </c>
      <c r="C153" s="189">
        <v>0.02</v>
      </c>
      <c r="D153" s="188">
        <v>0</v>
      </c>
      <c r="E153" t="s">
        <v>6434</v>
      </c>
    </row>
    <row r="154" spans="1:5" ht="18" x14ac:dyDescent="0.3">
      <c r="A154" s="186">
        <v>13</v>
      </c>
      <c r="B154" s="181" t="s">
        <v>4312</v>
      </c>
      <c r="C154" s="187" t="s">
        <v>6435</v>
      </c>
      <c r="D154" s="188">
        <v>147</v>
      </c>
      <c r="E154" t="s">
        <v>6436</v>
      </c>
    </row>
    <row r="155" spans="1:5" ht="18" x14ac:dyDescent="0.3">
      <c r="A155" s="186">
        <v>14</v>
      </c>
      <c r="B155" s="181" t="s">
        <v>6196</v>
      </c>
      <c r="C155" s="189">
        <v>0.05</v>
      </c>
      <c r="D155" s="188">
        <v>0</v>
      </c>
      <c r="E155" t="s">
        <v>6437</v>
      </c>
    </row>
    <row r="156" spans="1:5" ht="18" x14ac:dyDescent="0.3">
      <c r="A156" s="186">
        <v>15</v>
      </c>
      <c r="B156" s="181" t="s">
        <v>6397</v>
      </c>
      <c r="C156" s="187" t="s">
        <v>6438</v>
      </c>
      <c r="D156" s="188">
        <v>75</v>
      </c>
      <c r="E156" t="s">
        <v>6439</v>
      </c>
    </row>
    <row r="157" spans="1:5" ht="18" x14ac:dyDescent="0.3">
      <c r="A157" s="186">
        <v>16</v>
      </c>
      <c r="B157" s="181" t="s">
        <v>6402</v>
      </c>
      <c r="C157" s="187">
        <v>0.68</v>
      </c>
      <c r="D157" s="188">
        <v>50</v>
      </c>
      <c r="E157" t="s">
        <v>6440</v>
      </c>
    </row>
    <row r="158" spans="1:5" ht="18" x14ac:dyDescent="0.3">
      <c r="A158" s="186">
        <v>17</v>
      </c>
      <c r="B158" s="181" t="s">
        <v>6411</v>
      </c>
      <c r="C158" s="187" t="s">
        <v>6446</v>
      </c>
      <c r="D158" s="188">
        <v>40</v>
      </c>
      <c r="E158" t="s">
        <v>6447</v>
      </c>
    </row>
    <row r="159" spans="1:5" ht="15.6" x14ac:dyDescent="0.3">
      <c r="A159" s="398" t="s">
        <v>6455</v>
      </c>
      <c r="B159" s="398"/>
      <c r="C159" s="399"/>
      <c r="D159" s="399"/>
      <c r="E159" s="177"/>
    </row>
    <row r="160" spans="1:5" ht="18" x14ac:dyDescent="0.3">
      <c r="A160" s="186">
        <v>1</v>
      </c>
      <c r="B160" s="181" t="s">
        <v>6350</v>
      </c>
      <c r="C160" s="189">
        <v>0</v>
      </c>
      <c r="D160" s="188">
        <v>23</v>
      </c>
      <c r="E160" t="s">
        <v>6456</v>
      </c>
    </row>
  </sheetData>
  <mergeCells count="11">
    <mergeCell ref="A97:D97"/>
    <mergeCell ref="A111:D111"/>
    <mergeCell ref="A126:D126"/>
    <mergeCell ref="A141:D141"/>
    <mergeCell ref="A159:D159"/>
    <mergeCell ref="A80:D80"/>
    <mergeCell ref="B2:C2"/>
    <mergeCell ref="A26:D26"/>
    <mergeCell ref="A28:D28"/>
    <mergeCell ref="A43:D43"/>
    <mergeCell ref="A63:D63"/>
  </mergeCells>
  <hyperlinks>
    <hyperlink ref="E24" r:id="rId1" xr:uid="{F5A09E36-FFD7-465E-913B-AD4989C03A7A}"/>
    <hyperlink ref="E8" r:id="rId2" xr:uid="{B3076977-9B04-4EAB-BB2E-8B5CDDFD1BB0}"/>
    <hyperlink ref="E23" r:id="rId3" xr:uid="{D28D6A65-44AA-48ED-903F-04813822EBC9}"/>
    <hyperlink ref="E22" r:id="rId4" xr:uid="{677F403E-8584-4D79-AE63-1EE0141925A7}"/>
    <hyperlink ref="E21" r:id="rId5" xr:uid="{F9593359-120E-4E29-9914-0CE4C1C695FB}"/>
    <hyperlink ref="E20" r:id="rId6" xr:uid="{741CAB00-E845-4EA1-9822-642E578E2948}"/>
    <hyperlink ref="E19" r:id="rId7" xr:uid="{9CB0C9F7-107F-4663-9A40-C1FDD9F48F71}"/>
    <hyperlink ref="E18" r:id="rId8" xr:uid="{6F51BC06-32F0-4863-B7D2-02AEAF6879C5}"/>
    <hyperlink ref="E17" r:id="rId9" xr:uid="{8C2C145D-33F9-4C91-B295-BD466F486BD8}"/>
    <hyperlink ref="E16" r:id="rId10" xr:uid="{172D1A69-32EB-419E-8A8E-C5F68C9D8E2E}"/>
    <hyperlink ref="E15" r:id="rId11" xr:uid="{C56C5A75-00D2-426D-8A0F-E1AC106C0C55}"/>
    <hyperlink ref="E14" r:id="rId12" xr:uid="{22032544-03BE-4663-86E8-6CF0ABBA3711}"/>
    <hyperlink ref="E13" r:id="rId13" xr:uid="{BF8DE981-F544-4155-A5EE-830C6343957D}"/>
    <hyperlink ref="E12" r:id="rId14" xr:uid="{E1BE8A73-41C6-4084-98A8-4CC94E1D13CE}"/>
    <hyperlink ref="E11" r:id="rId15" xr:uid="{0C98F38A-9B9F-475B-B3F5-9068FD5712E6}"/>
    <hyperlink ref="E10" r:id="rId16" xr:uid="{EE570E6D-4D34-499C-8020-A4EBF1964E78}"/>
    <hyperlink ref="E9" r:id="rId17" xr:uid="{EE98801D-B169-4889-88CE-5AA829B32373}"/>
    <hyperlink ref="E7" r:id="rId18" xr:uid="{8D180CFF-9026-403A-B723-34EE0681641D}"/>
    <hyperlink ref="E6" r:id="rId19" xr:uid="{3EF5A8A0-188D-41CD-B0E9-C00935B5517A}"/>
    <hyperlink ref="E5" r:id="rId20" xr:uid="{744DFC83-BD91-4BC2-A660-E19A219ABEB7}"/>
    <hyperlink ref="E4" r:id="rId21" xr:uid="{A168E154-9DFA-45A2-969C-C6DAE0663912}"/>
    <hyperlink ref="F4" r:id="rId22" xr:uid="{65725BEC-23CF-44DF-8EF1-335BA1062051}"/>
    <hyperlink ref="F5" r:id="rId23" xr:uid="{21FBF7F4-0D4B-413D-BC43-C3A628628272}"/>
    <hyperlink ref="F6" r:id="rId24" xr:uid="{74A559E5-719E-4C50-A5C0-26D160B690DE}"/>
    <hyperlink ref="F7" r:id="rId25" xr:uid="{01D4D289-2222-4BD9-ABDA-70DEDCD087A1}"/>
    <hyperlink ref="F8" r:id="rId26" xr:uid="{C5FE689B-1378-4FBA-9AAA-C7FF63C1C1D5}"/>
    <hyperlink ref="F9" r:id="rId27" xr:uid="{0C8FBE96-84C3-436B-B535-EA5173F147BC}"/>
    <hyperlink ref="F10" r:id="rId28" xr:uid="{29DA2B17-832F-4CF5-88DB-1F4C9C7796FF}"/>
    <hyperlink ref="F11" r:id="rId29" xr:uid="{516A2AE8-04E8-43BF-A810-058D244A37D4}"/>
    <hyperlink ref="F12" r:id="rId30" xr:uid="{E35E5C28-CEBC-4EF5-9D6A-FE304E1D6987}"/>
    <hyperlink ref="F13" r:id="rId31" xr:uid="{26CE4A2C-13B4-4909-9504-6061A34EB330}"/>
    <hyperlink ref="F15" r:id="rId32" xr:uid="{87CDAB3E-CBCB-4F93-A7F9-9B8449215245}"/>
    <hyperlink ref="F16" r:id="rId33" xr:uid="{6CC5FECD-76AB-4C77-AB15-4D86EA6D5F09}"/>
    <hyperlink ref="F17" r:id="rId34" xr:uid="{6EAE74F0-3A14-45CC-AFDB-5BA8C07BD8EB}"/>
    <hyperlink ref="F18" r:id="rId35" xr:uid="{BC36A0DD-83F5-4E56-B114-D5579DAF16D1}"/>
    <hyperlink ref="F19" r:id="rId36" xr:uid="{0668A37B-4493-45C3-8AEE-A61501609078}"/>
    <hyperlink ref="F20" r:id="rId37" xr:uid="{C84A2548-20FC-4B2E-A93A-02AE2363156C}"/>
    <hyperlink ref="F21" r:id="rId38" xr:uid="{B32A5DF0-94A3-440B-9CED-A527B8988E04}"/>
    <hyperlink ref="F22" r:id="rId39" xr:uid="{36FC877E-4842-44F8-A39D-CEBC5A73DB13}"/>
    <hyperlink ref="F23" r:id="rId40" xr:uid="{818791B2-7BC8-4E80-9E3B-27E29E3D9E15}"/>
    <hyperlink ref="F24" r:id="rId41" xr:uid="{7F7AA5EA-C107-474D-8218-5A9837A5ABD3}"/>
    <hyperlink ref="E30" r:id="rId42" xr:uid="{9E29E870-001C-417E-8D79-0E6DC540FF35}"/>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D3870-CB79-4A2F-B68D-082B09EB30E1}">
  <dimension ref="A1:H60"/>
  <sheetViews>
    <sheetView workbookViewId="0">
      <selection activeCell="A3" sqref="A3:A59"/>
    </sheetView>
  </sheetViews>
  <sheetFormatPr defaultRowHeight="14.4" x14ac:dyDescent="0.3"/>
  <cols>
    <col min="1" max="1" width="57.33203125" bestFit="1" customWidth="1"/>
    <col min="2" max="2" width="43.33203125" bestFit="1" customWidth="1"/>
    <col min="3" max="3" width="12" customWidth="1"/>
    <col min="4" max="4" width="11.88671875" customWidth="1"/>
    <col min="5" max="5" width="9.6640625" bestFit="1" customWidth="1"/>
  </cols>
  <sheetData>
    <row r="1" spans="1:8" x14ac:dyDescent="0.3">
      <c r="A1" s="25" t="s">
        <v>13052</v>
      </c>
      <c r="B1" s="25"/>
      <c r="C1" s="26"/>
      <c r="D1" s="26"/>
      <c r="E1" s="26"/>
      <c r="F1" s="25"/>
      <c r="G1" s="26"/>
      <c r="H1" s="26"/>
    </row>
    <row r="2" spans="1:8" x14ac:dyDescent="0.3">
      <c r="A2" s="25"/>
      <c r="B2" s="25"/>
      <c r="C2" s="26"/>
      <c r="D2" s="26"/>
      <c r="E2" s="26"/>
      <c r="F2" s="25"/>
      <c r="G2" s="26"/>
      <c r="H2" s="26"/>
    </row>
    <row r="3" spans="1:8" x14ac:dyDescent="0.3">
      <c r="A3" s="25" t="s">
        <v>12</v>
      </c>
      <c r="B3" s="25" t="s">
        <v>13053</v>
      </c>
      <c r="C3" s="26" t="s">
        <v>13054</v>
      </c>
      <c r="D3" s="26" t="s">
        <v>1250</v>
      </c>
      <c r="E3" s="37">
        <v>47208</v>
      </c>
      <c r="F3" s="25"/>
      <c r="G3" s="26" t="s">
        <v>1237</v>
      </c>
      <c r="H3" s="26" t="s">
        <v>1237</v>
      </c>
    </row>
    <row r="4" spans="1:8" x14ac:dyDescent="0.3">
      <c r="A4" s="25" t="s">
        <v>13055</v>
      </c>
      <c r="B4" s="25" t="s">
        <v>13053</v>
      </c>
      <c r="C4" s="26" t="s">
        <v>13054</v>
      </c>
      <c r="D4" s="26" t="s">
        <v>1250</v>
      </c>
      <c r="E4" s="37">
        <v>47208</v>
      </c>
      <c r="F4" s="25"/>
      <c r="G4" s="26" t="s">
        <v>1237</v>
      </c>
      <c r="H4" s="26" t="s">
        <v>1237</v>
      </c>
    </row>
    <row r="5" spans="1:8" x14ac:dyDescent="0.3">
      <c r="A5" s="25" t="s">
        <v>13056</v>
      </c>
      <c r="B5" s="25" t="s">
        <v>13053</v>
      </c>
      <c r="C5" s="26" t="s">
        <v>13054</v>
      </c>
      <c r="D5" s="26" t="s">
        <v>1250</v>
      </c>
      <c r="E5" s="37">
        <v>47208</v>
      </c>
      <c r="F5" s="25"/>
      <c r="G5" s="26" t="s">
        <v>1237</v>
      </c>
      <c r="H5" s="26" t="s">
        <v>1237</v>
      </c>
    </row>
    <row r="6" spans="1:8" x14ac:dyDescent="0.3">
      <c r="A6" s="25" t="s">
        <v>13057</v>
      </c>
      <c r="B6" s="25" t="s">
        <v>13053</v>
      </c>
      <c r="C6" s="26" t="s">
        <v>13054</v>
      </c>
      <c r="D6" s="26" t="s">
        <v>1250</v>
      </c>
      <c r="E6" s="37">
        <v>47208</v>
      </c>
      <c r="F6" s="25"/>
      <c r="G6" s="26" t="s">
        <v>1237</v>
      </c>
      <c r="H6" s="26" t="s">
        <v>1237</v>
      </c>
    </row>
    <row r="7" spans="1:8" x14ac:dyDescent="0.3">
      <c r="A7" s="25" t="s">
        <v>13058</v>
      </c>
      <c r="B7" s="25" t="s">
        <v>13053</v>
      </c>
      <c r="C7" s="26" t="s">
        <v>13054</v>
      </c>
      <c r="D7" s="26" t="s">
        <v>1250</v>
      </c>
      <c r="E7" s="37">
        <v>47208</v>
      </c>
      <c r="F7" s="25"/>
      <c r="G7" s="26" t="s">
        <v>1237</v>
      </c>
      <c r="H7" s="26" t="s">
        <v>1237</v>
      </c>
    </row>
    <row r="8" spans="1:8" x14ac:dyDescent="0.3">
      <c r="A8" s="25" t="s">
        <v>13059</v>
      </c>
      <c r="B8" s="25" t="s">
        <v>13053</v>
      </c>
      <c r="C8" s="26" t="s">
        <v>13054</v>
      </c>
      <c r="D8" s="26" t="s">
        <v>1250</v>
      </c>
      <c r="E8" s="37">
        <v>47208</v>
      </c>
      <c r="F8" s="25"/>
      <c r="G8" s="26" t="s">
        <v>1237</v>
      </c>
      <c r="H8" s="26" t="s">
        <v>1237</v>
      </c>
    </row>
    <row r="9" spans="1:8" x14ac:dyDescent="0.3">
      <c r="A9" s="25" t="s">
        <v>13060</v>
      </c>
      <c r="B9" s="25" t="s">
        <v>13053</v>
      </c>
      <c r="C9" s="26" t="s">
        <v>13054</v>
      </c>
      <c r="D9" s="26" t="s">
        <v>1250</v>
      </c>
      <c r="E9" s="37">
        <v>47208</v>
      </c>
      <c r="F9" s="25"/>
      <c r="G9" s="26" t="s">
        <v>1237</v>
      </c>
      <c r="H9" s="26" t="s">
        <v>1237</v>
      </c>
    </row>
    <row r="10" spans="1:8" x14ac:dyDescent="0.3">
      <c r="A10" s="25" t="s">
        <v>13061</v>
      </c>
      <c r="B10" s="25" t="s">
        <v>13053</v>
      </c>
      <c r="C10" s="26" t="s">
        <v>13054</v>
      </c>
      <c r="D10" s="26" t="s">
        <v>1250</v>
      </c>
      <c r="E10" s="37">
        <v>47208</v>
      </c>
      <c r="F10" s="25"/>
      <c r="G10" s="26" t="s">
        <v>1237</v>
      </c>
      <c r="H10" s="26" t="s">
        <v>1237</v>
      </c>
    </row>
    <row r="11" spans="1:8" x14ac:dyDescent="0.3">
      <c r="A11" s="25" t="s">
        <v>13062</v>
      </c>
      <c r="B11" s="25" t="s">
        <v>13053</v>
      </c>
      <c r="C11" s="26" t="s">
        <v>13054</v>
      </c>
      <c r="D11" s="26" t="s">
        <v>1250</v>
      </c>
      <c r="E11" s="37">
        <v>47208</v>
      </c>
      <c r="F11" s="25"/>
      <c r="G11" s="26" t="s">
        <v>1237</v>
      </c>
      <c r="H11" s="26" t="s">
        <v>1237</v>
      </c>
    </row>
    <row r="12" spans="1:8" x14ac:dyDescent="0.3">
      <c r="A12" s="25" t="s">
        <v>13063</v>
      </c>
      <c r="B12" s="25" t="s">
        <v>13053</v>
      </c>
      <c r="C12" s="26" t="s">
        <v>13054</v>
      </c>
      <c r="D12" s="26" t="s">
        <v>1250</v>
      </c>
      <c r="E12" s="37">
        <v>47208</v>
      </c>
      <c r="F12" s="25"/>
      <c r="G12" s="26" t="s">
        <v>1237</v>
      </c>
      <c r="H12" s="26" t="s">
        <v>1237</v>
      </c>
    </row>
    <row r="13" spans="1:8" x14ac:dyDescent="0.3">
      <c r="A13" s="25" t="s">
        <v>13064</v>
      </c>
      <c r="B13" s="25" t="s">
        <v>13053</v>
      </c>
      <c r="C13" s="26" t="s">
        <v>13054</v>
      </c>
      <c r="D13" s="26" t="s">
        <v>1250</v>
      </c>
      <c r="E13" s="37">
        <v>47208</v>
      </c>
      <c r="F13" s="25"/>
      <c r="G13" s="26" t="s">
        <v>1237</v>
      </c>
      <c r="H13" s="26" t="s">
        <v>1237</v>
      </c>
    </row>
    <row r="14" spans="1:8" x14ac:dyDescent="0.3">
      <c r="A14" s="25" t="s">
        <v>3330</v>
      </c>
      <c r="B14" s="25" t="s">
        <v>13053</v>
      </c>
      <c r="C14" s="26" t="s">
        <v>13054</v>
      </c>
      <c r="D14" s="26" t="s">
        <v>1250</v>
      </c>
      <c r="E14" s="37">
        <v>47208</v>
      </c>
      <c r="F14" s="25"/>
      <c r="G14" s="26" t="s">
        <v>1237</v>
      </c>
      <c r="H14" s="26" t="s">
        <v>1237</v>
      </c>
    </row>
    <row r="15" spans="1:8" x14ac:dyDescent="0.3">
      <c r="A15" s="25" t="s">
        <v>8506</v>
      </c>
      <c r="B15" s="25" t="s">
        <v>13053</v>
      </c>
      <c r="C15" s="26" t="s">
        <v>13054</v>
      </c>
      <c r="D15" s="26" t="s">
        <v>1250</v>
      </c>
      <c r="E15" s="37">
        <v>47208</v>
      </c>
      <c r="F15" s="25"/>
      <c r="G15" s="26" t="s">
        <v>1237</v>
      </c>
      <c r="H15" s="26" t="s">
        <v>1237</v>
      </c>
    </row>
    <row r="16" spans="1:8" x14ac:dyDescent="0.3">
      <c r="A16" s="25" t="s">
        <v>13065</v>
      </c>
      <c r="B16" s="25" t="s">
        <v>13053</v>
      </c>
      <c r="C16" s="26" t="s">
        <v>13054</v>
      </c>
      <c r="D16" s="26" t="s">
        <v>1250</v>
      </c>
      <c r="E16" s="37">
        <v>47208</v>
      </c>
      <c r="F16" s="25"/>
      <c r="G16" s="26" t="s">
        <v>1237</v>
      </c>
      <c r="H16" s="26" t="s">
        <v>1237</v>
      </c>
    </row>
    <row r="17" spans="1:8" x14ac:dyDescent="0.3">
      <c r="A17" s="25" t="s">
        <v>13066</v>
      </c>
      <c r="B17" s="25" t="s">
        <v>13053</v>
      </c>
      <c r="C17" s="26" t="s">
        <v>13054</v>
      </c>
      <c r="D17" s="26" t="s">
        <v>1250</v>
      </c>
      <c r="E17" s="37">
        <v>47208</v>
      </c>
      <c r="F17" s="25"/>
      <c r="G17" s="26" t="s">
        <v>1237</v>
      </c>
      <c r="H17" s="26" t="s">
        <v>1237</v>
      </c>
    </row>
    <row r="18" spans="1:8" x14ac:dyDescent="0.3">
      <c r="A18" s="25" t="s">
        <v>115</v>
      </c>
      <c r="B18" s="25" t="s">
        <v>13053</v>
      </c>
      <c r="C18" s="26" t="s">
        <v>13054</v>
      </c>
      <c r="D18" s="26" t="s">
        <v>1250</v>
      </c>
      <c r="E18" s="37">
        <v>47208</v>
      </c>
      <c r="F18" s="25"/>
      <c r="G18" s="26" t="s">
        <v>1237</v>
      </c>
      <c r="H18" s="26" t="s">
        <v>1237</v>
      </c>
    </row>
    <row r="19" spans="1:8" x14ac:dyDescent="0.3">
      <c r="A19" s="25" t="s">
        <v>13038</v>
      </c>
      <c r="B19" s="25" t="s">
        <v>13053</v>
      </c>
      <c r="C19" s="26" t="s">
        <v>13054</v>
      </c>
      <c r="D19" s="26" t="s">
        <v>1250</v>
      </c>
      <c r="E19" s="37">
        <v>47208</v>
      </c>
      <c r="F19" s="25"/>
      <c r="G19" s="26" t="s">
        <v>1237</v>
      </c>
      <c r="H19" s="26" t="s">
        <v>1237</v>
      </c>
    </row>
    <row r="20" spans="1:8" x14ac:dyDescent="0.3">
      <c r="A20" s="25" t="s">
        <v>13067</v>
      </c>
      <c r="B20" s="25" t="s">
        <v>13053</v>
      </c>
      <c r="C20" s="26" t="s">
        <v>13054</v>
      </c>
      <c r="D20" s="26" t="s">
        <v>1250</v>
      </c>
      <c r="E20" s="37">
        <v>47208</v>
      </c>
      <c r="F20" s="25"/>
      <c r="G20" s="26" t="s">
        <v>1237</v>
      </c>
      <c r="H20" s="26" t="s">
        <v>1237</v>
      </c>
    </row>
    <row r="21" spans="1:8" x14ac:dyDescent="0.3">
      <c r="A21" s="25" t="s">
        <v>1851</v>
      </c>
      <c r="B21" s="25" t="s">
        <v>13053</v>
      </c>
      <c r="C21" s="26" t="s">
        <v>13054</v>
      </c>
      <c r="D21" s="26" t="s">
        <v>1250</v>
      </c>
      <c r="E21" s="37">
        <v>47208</v>
      </c>
      <c r="F21" s="25"/>
      <c r="G21" s="26" t="s">
        <v>1237</v>
      </c>
      <c r="H21" s="26" t="s">
        <v>1237</v>
      </c>
    </row>
    <row r="22" spans="1:8" x14ac:dyDescent="0.3">
      <c r="A22" s="25" t="s">
        <v>4277</v>
      </c>
      <c r="B22" s="25" t="s">
        <v>13053</v>
      </c>
      <c r="C22" s="26" t="s">
        <v>13054</v>
      </c>
      <c r="D22" s="26" t="s">
        <v>1250</v>
      </c>
      <c r="E22" s="37">
        <v>47208</v>
      </c>
      <c r="F22" s="25"/>
      <c r="G22" s="26" t="s">
        <v>1237</v>
      </c>
      <c r="H22" s="26" t="s">
        <v>1237</v>
      </c>
    </row>
    <row r="23" spans="1:8" x14ac:dyDescent="0.3">
      <c r="A23" s="25" t="s">
        <v>502</v>
      </c>
      <c r="B23" s="25" t="s">
        <v>13053</v>
      </c>
      <c r="C23" s="26" t="s">
        <v>13054</v>
      </c>
      <c r="D23" s="26" t="s">
        <v>1250</v>
      </c>
      <c r="E23" s="37">
        <v>47208</v>
      </c>
      <c r="F23" s="25"/>
      <c r="G23" s="26" t="s">
        <v>1237</v>
      </c>
      <c r="H23" s="26" t="s">
        <v>1237</v>
      </c>
    </row>
    <row r="24" spans="1:8" x14ac:dyDescent="0.3">
      <c r="A24" s="25" t="s">
        <v>13068</v>
      </c>
      <c r="B24" s="25" t="s">
        <v>13053</v>
      </c>
      <c r="C24" s="26" t="s">
        <v>13054</v>
      </c>
      <c r="D24" s="26" t="s">
        <v>1250</v>
      </c>
      <c r="E24" s="37">
        <v>47208</v>
      </c>
      <c r="F24" s="25"/>
      <c r="G24" s="26" t="s">
        <v>1237</v>
      </c>
      <c r="H24" s="26" t="s">
        <v>1237</v>
      </c>
    </row>
    <row r="25" spans="1:8" x14ac:dyDescent="0.3">
      <c r="A25" s="25" t="s">
        <v>4940</v>
      </c>
      <c r="B25" s="25" t="s">
        <v>13053</v>
      </c>
      <c r="C25" s="26" t="s">
        <v>13054</v>
      </c>
      <c r="D25" s="26" t="s">
        <v>1250</v>
      </c>
      <c r="E25" s="37">
        <v>47208</v>
      </c>
      <c r="F25" s="25"/>
      <c r="G25" s="26" t="s">
        <v>1237</v>
      </c>
      <c r="H25" s="26" t="s">
        <v>1237</v>
      </c>
    </row>
    <row r="26" spans="1:8" x14ac:dyDescent="0.3">
      <c r="A26" s="25" t="s">
        <v>13069</v>
      </c>
      <c r="B26" s="25" t="s">
        <v>13053</v>
      </c>
      <c r="C26" s="26" t="s">
        <v>13054</v>
      </c>
      <c r="D26" s="26" t="s">
        <v>1250</v>
      </c>
      <c r="E26" s="37">
        <v>47208</v>
      </c>
      <c r="F26" s="25"/>
      <c r="G26" s="26" t="s">
        <v>1237</v>
      </c>
      <c r="H26" s="26" t="s">
        <v>1237</v>
      </c>
    </row>
    <row r="27" spans="1:8" x14ac:dyDescent="0.3">
      <c r="A27" s="25" t="s">
        <v>13070</v>
      </c>
      <c r="B27" s="25" t="s">
        <v>13053</v>
      </c>
      <c r="C27" s="26" t="s">
        <v>13054</v>
      </c>
      <c r="D27" s="26" t="s">
        <v>1250</v>
      </c>
      <c r="E27" s="37">
        <v>47208</v>
      </c>
      <c r="F27" s="25"/>
      <c r="G27" s="26" t="s">
        <v>1237</v>
      </c>
      <c r="H27" s="26" t="s">
        <v>1237</v>
      </c>
    </row>
    <row r="28" spans="1:8" x14ac:dyDescent="0.3">
      <c r="A28" s="25" t="s">
        <v>1912</v>
      </c>
      <c r="B28" s="25" t="s">
        <v>13053</v>
      </c>
      <c r="C28" s="26" t="s">
        <v>13054</v>
      </c>
      <c r="D28" s="26" t="s">
        <v>1250</v>
      </c>
      <c r="E28" s="37">
        <v>47208</v>
      </c>
      <c r="F28" s="25"/>
      <c r="G28" s="26" t="s">
        <v>1237</v>
      </c>
      <c r="H28" s="26" t="s">
        <v>1237</v>
      </c>
    </row>
    <row r="29" spans="1:8" x14ac:dyDescent="0.3">
      <c r="A29" s="25" t="s">
        <v>7</v>
      </c>
      <c r="B29" s="25" t="s">
        <v>13053</v>
      </c>
      <c r="C29" s="26" t="s">
        <v>13054</v>
      </c>
      <c r="D29" s="26" t="s">
        <v>1250</v>
      </c>
      <c r="E29" s="37">
        <v>47208</v>
      </c>
      <c r="F29" s="25"/>
      <c r="G29" s="26" t="s">
        <v>1237</v>
      </c>
      <c r="H29" s="26" t="s">
        <v>1237</v>
      </c>
    </row>
    <row r="30" spans="1:8" x14ac:dyDescent="0.3">
      <c r="A30" s="25" t="s">
        <v>13071</v>
      </c>
      <c r="B30" s="25" t="s">
        <v>13053</v>
      </c>
      <c r="C30" s="26" t="s">
        <v>13054</v>
      </c>
      <c r="D30" s="26" t="s">
        <v>1250</v>
      </c>
      <c r="E30" s="37">
        <v>47208</v>
      </c>
      <c r="F30" s="25"/>
      <c r="G30" s="26" t="s">
        <v>1237</v>
      </c>
      <c r="H30" s="26" t="s">
        <v>1237</v>
      </c>
    </row>
    <row r="31" spans="1:8" x14ac:dyDescent="0.3">
      <c r="A31" s="25" t="s">
        <v>7412</v>
      </c>
      <c r="B31" s="25" t="s">
        <v>13053</v>
      </c>
      <c r="C31" s="26" t="s">
        <v>13054</v>
      </c>
      <c r="D31" s="26" t="s">
        <v>1250</v>
      </c>
      <c r="E31" s="37">
        <v>47208</v>
      </c>
      <c r="F31" s="25"/>
      <c r="G31" s="26" t="s">
        <v>1237</v>
      </c>
      <c r="H31" s="26" t="s">
        <v>1237</v>
      </c>
    </row>
    <row r="32" spans="1:8" x14ac:dyDescent="0.3">
      <c r="A32" s="25" t="s">
        <v>3343</v>
      </c>
      <c r="B32" s="25" t="s">
        <v>13053</v>
      </c>
      <c r="C32" s="26" t="s">
        <v>13054</v>
      </c>
      <c r="D32" s="26" t="s">
        <v>1250</v>
      </c>
      <c r="E32" s="37">
        <v>47208</v>
      </c>
      <c r="F32" s="25"/>
      <c r="G32" s="26" t="s">
        <v>1237</v>
      </c>
      <c r="H32" s="26" t="s">
        <v>1237</v>
      </c>
    </row>
    <row r="33" spans="1:8" x14ac:dyDescent="0.3">
      <c r="A33" s="25" t="s">
        <v>3344</v>
      </c>
      <c r="B33" s="25" t="s">
        <v>13053</v>
      </c>
      <c r="C33" s="26" t="s">
        <v>13054</v>
      </c>
      <c r="D33" s="26" t="s">
        <v>1250</v>
      </c>
      <c r="E33" s="37">
        <v>47208</v>
      </c>
      <c r="F33" s="25"/>
      <c r="G33" s="26" t="s">
        <v>1237</v>
      </c>
      <c r="H33" s="26" t="s">
        <v>1237</v>
      </c>
    </row>
    <row r="34" spans="1:8" x14ac:dyDescent="0.3">
      <c r="A34" s="25" t="s">
        <v>1109</v>
      </c>
      <c r="B34" s="25" t="s">
        <v>13053</v>
      </c>
      <c r="C34" s="26" t="s">
        <v>13054</v>
      </c>
      <c r="D34" s="26" t="s">
        <v>1250</v>
      </c>
      <c r="E34" s="37">
        <v>47208</v>
      </c>
      <c r="F34" s="25"/>
      <c r="G34" s="26" t="s">
        <v>1237</v>
      </c>
      <c r="H34" s="26" t="s">
        <v>1237</v>
      </c>
    </row>
    <row r="35" spans="1:8" x14ac:dyDescent="0.3">
      <c r="A35" s="25" t="s">
        <v>13072</v>
      </c>
      <c r="B35" s="25" t="s">
        <v>13053</v>
      </c>
      <c r="C35" s="26" t="s">
        <v>13054</v>
      </c>
      <c r="D35" s="26" t="s">
        <v>1250</v>
      </c>
      <c r="E35" s="37">
        <v>47208</v>
      </c>
      <c r="F35" s="25"/>
      <c r="G35" s="26" t="s">
        <v>1237</v>
      </c>
      <c r="H35" s="26" t="s">
        <v>1237</v>
      </c>
    </row>
    <row r="36" spans="1:8" x14ac:dyDescent="0.3">
      <c r="A36" s="25" t="s">
        <v>3348</v>
      </c>
      <c r="B36" s="25" t="s">
        <v>13053</v>
      </c>
      <c r="C36" s="26" t="s">
        <v>13054</v>
      </c>
      <c r="D36" s="26" t="s">
        <v>1250</v>
      </c>
      <c r="E36" s="37">
        <v>47208</v>
      </c>
      <c r="F36" s="25"/>
      <c r="G36" s="26" t="s">
        <v>1237</v>
      </c>
      <c r="H36" s="26" t="s">
        <v>1237</v>
      </c>
    </row>
    <row r="37" spans="1:8" x14ac:dyDescent="0.3">
      <c r="A37" s="25" t="s">
        <v>13073</v>
      </c>
      <c r="B37" s="25" t="s">
        <v>13053</v>
      </c>
      <c r="C37" s="26" t="s">
        <v>13054</v>
      </c>
      <c r="D37" s="26" t="s">
        <v>1250</v>
      </c>
      <c r="E37" s="37">
        <v>47208</v>
      </c>
      <c r="F37" s="25"/>
      <c r="G37" s="26" t="s">
        <v>1237</v>
      </c>
      <c r="H37" s="26" t="s">
        <v>1237</v>
      </c>
    </row>
    <row r="38" spans="1:8" x14ac:dyDescent="0.3">
      <c r="A38" s="25" t="s">
        <v>3351</v>
      </c>
      <c r="B38" s="25" t="s">
        <v>13053</v>
      </c>
      <c r="C38" s="26" t="s">
        <v>13054</v>
      </c>
      <c r="D38" s="26" t="s">
        <v>1250</v>
      </c>
      <c r="E38" s="37">
        <v>47208</v>
      </c>
      <c r="F38" s="25"/>
      <c r="G38" s="26" t="s">
        <v>1237</v>
      </c>
      <c r="H38" s="26" t="s">
        <v>1237</v>
      </c>
    </row>
    <row r="39" spans="1:8" x14ac:dyDescent="0.3">
      <c r="A39" s="25" t="s">
        <v>2375</v>
      </c>
      <c r="B39" s="25" t="s">
        <v>13053</v>
      </c>
      <c r="C39" s="26" t="s">
        <v>13054</v>
      </c>
      <c r="D39" s="26" t="s">
        <v>1250</v>
      </c>
      <c r="E39" s="37">
        <v>47208</v>
      </c>
      <c r="F39" s="25"/>
      <c r="G39" s="26" t="s">
        <v>1237</v>
      </c>
      <c r="H39" s="26" t="s">
        <v>1237</v>
      </c>
    </row>
    <row r="40" spans="1:8" x14ac:dyDescent="0.3">
      <c r="A40" s="25" t="s">
        <v>13074</v>
      </c>
      <c r="B40" s="25" t="s">
        <v>13053</v>
      </c>
      <c r="C40" s="26" t="s">
        <v>13054</v>
      </c>
      <c r="D40" s="26" t="s">
        <v>1250</v>
      </c>
      <c r="E40" s="37">
        <v>47208</v>
      </c>
      <c r="F40" s="25"/>
      <c r="G40" s="26" t="s">
        <v>1237</v>
      </c>
      <c r="H40" s="26" t="s">
        <v>1237</v>
      </c>
    </row>
    <row r="41" spans="1:8" x14ac:dyDescent="0.3">
      <c r="A41" s="25" t="s">
        <v>13075</v>
      </c>
      <c r="B41" s="25" t="s">
        <v>13053</v>
      </c>
      <c r="C41" s="26" t="s">
        <v>13054</v>
      </c>
      <c r="D41" s="26" t="s">
        <v>1250</v>
      </c>
      <c r="E41" s="37">
        <v>47208</v>
      </c>
      <c r="F41" s="25"/>
      <c r="G41" s="26" t="s">
        <v>1237</v>
      </c>
      <c r="H41" s="26" t="s">
        <v>1237</v>
      </c>
    </row>
    <row r="42" spans="1:8" x14ac:dyDescent="0.3">
      <c r="A42" s="25" t="s">
        <v>13076</v>
      </c>
      <c r="B42" s="25" t="s">
        <v>13053</v>
      </c>
      <c r="C42" s="26" t="s">
        <v>13054</v>
      </c>
      <c r="D42" s="26" t="s">
        <v>1250</v>
      </c>
      <c r="E42" s="37">
        <v>47208</v>
      </c>
      <c r="F42" s="25"/>
      <c r="G42" s="26" t="s">
        <v>1237</v>
      </c>
      <c r="H42" s="26" t="s">
        <v>1237</v>
      </c>
    </row>
    <row r="43" spans="1:8" x14ac:dyDescent="0.3">
      <c r="A43" s="25" t="s">
        <v>3357</v>
      </c>
      <c r="B43" s="25" t="s">
        <v>13053</v>
      </c>
      <c r="C43" s="26" t="s">
        <v>13054</v>
      </c>
      <c r="D43" s="26" t="s">
        <v>1250</v>
      </c>
      <c r="E43" s="37">
        <v>47208</v>
      </c>
      <c r="F43" s="25"/>
      <c r="G43" s="26" t="s">
        <v>1237</v>
      </c>
      <c r="H43" s="26" t="s">
        <v>1237</v>
      </c>
    </row>
    <row r="44" spans="1:8" x14ac:dyDescent="0.3">
      <c r="A44" s="25" t="s">
        <v>13077</v>
      </c>
      <c r="B44" s="25" t="s">
        <v>13053</v>
      </c>
      <c r="C44" s="26" t="s">
        <v>13054</v>
      </c>
      <c r="D44" s="26" t="s">
        <v>1250</v>
      </c>
      <c r="E44" s="37">
        <v>47208</v>
      </c>
      <c r="F44" s="25"/>
      <c r="G44" s="26" t="s">
        <v>1237</v>
      </c>
      <c r="H44" s="26" t="s">
        <v>1237</v>
      </c>
    </row>
    <row r="45" spans="1:8" x14ac:dyDescent="0.3">
      <c r="A45" s="25" t="s">
        <v>13078</v>
      </c>
      <c r="B45" s="25" t="s">
        <v>13053</v>
      </c>
      <c r="C45" s="26" t="s">
        <v>13054</v>
      </c>
      <c r="D45" s="26" t="s">
        <v>1250</v>
      </c>
      <c r="E45" s="37">
        <v>47208</v>
      </c>
      <c r="F45" s="25"/>
      <c r="G45" s="26" t="s">
        <v>1237</v>
      </c>
      <c r="H45" s="26" t="s">
        <v>1237</v>
      </c>
    </row>
    <row r="46" spans="1:8" x14ac:dyDescent="0.3">
      <c r="A46" s="25" t="s">
        <v>3833</v>
      </c>
      <c r="B46" s="25" t="s">
        <v>13053</v>
      </c>
      <c r="C46" s="26" t="s">
        <v>13054</v>
      </c>
      <c r="D46" s="26" t="s">
        <v>1250</v>
      </c>
      <c r="E46" s="37">
        <v>47208</v>
      </c>
      <c r="F46" s="25"/>
      <c r="G46" s="26" t="s">
        <v>1237</v>
      </c>
      <c r="H46" s="26" t="s">
        <v>1237</v>
      </c>
    </row>
    <row r="47" spans="1:8" x14ac:dyDescent="0.3">
      <c r="A47" s="25" t="s">
        <v>456</v>
      </c>
      <c r="B47" s="25" t="s">
        <v>13053</v>
      </c>
      <c r="C47" s="26" t="s">
        <v>13054</v>
      </c>
      <c r="D47" s="26" t="s">
        <v>1250</v>
      </c>
      <c r="E47" s="37">
        <v>47208</v>
      </c>
      <c r="F47" s="25"/>
      <c r="G47" s="26" t="s">
        <v>1237</v>
      </c>
      <c r="H47" s="26" t="s">
        <v>1237</v>
      </c>
    </row>
    <row r="48" spans="1:8" x14ac:dyDescent="0.3">
      <c r="A48" s="25" t="s">
        <v>3359</v>
      </c>
      <c r="B48" s="25" t="s">
        <v>13053</v>
      </c>
      <c r="C48" s="26" t="s">
        <v>13054</v>
      </c>
      <c r="D48" s="26" t="s">
        <v>1250</v>
      </c>
      <c r="E48" s="37">
        <v>47208</v>
      </c>
      <c r="F48" s="25"/>
      <c r="G48" s="26" t="s">
        <v>1237</v>
      </c>
      <c r="H48" s="26" t="s">
        <v>1237</v>
      </c>
    </row>
    <row r="49" spans="1:8" x14ac:dyDescent="0.3">
      <c r="A49" s="25" t="s">
        <v>3360</v>
      </c>
      <c r="B49" s="25" t="s">
        <v>13053</v>
      </c>
      <c r="C49" s="26" t="s">
        <v>13054</v>
      </c>
      <c r="D49" s="26" t="s">
        <v>1250</v>
      </c>
      <c r="E49" s="37">
        <v>47208</v>
      </c>
      <c r="F49" s="25"/>
      <c r="G49" s="26" t="s">
        <v>1237</v>
      </c>
      <c r="H49" s="26" t="s">
        <v>1237</v>
      </c>
    </row>
    <row r="50" spans="1:8" x14ac:dyDescent="0.3">
      <c r="A50" s="25" t="s">
        <v>3193</v>
      </c>
      <c r="B50" s="25" t="s">
        <v>13053</v>
      </c>
      <c r="C50" s="26" t="s">
        <v>13054</v>
      </c>
      <c r="D50" s="26" t="s">
        <v>1250</v>
      </c>
      <c r="E50" s="37">
        <v>47208</v>
      </c>
      <c r="F50" s="25"/>
      <c r="G50" s="26" t="s">
        <v>1237</v>
      </c>
      <c r="H50" s="26" t="s">
        <v>1237</v>
      </c>
    </row>
    <row r="51" spans="1:8" x14ac:dyDescent="0.3">
      <c r="A51" s="25" t="s">
        <v>29</v>
      </c>
      <c r="B51" s="25" t="s">
        <v>13053</v>
      </c>
      <c r="C51" s="26" t="s">
        <v>13054</v>
      </c>
      <c r="D51" s="26" t="s">
        <v>1250</v>
      </c>
      <c r="E51" s="37">
        <v>47208</v>
      </c>
      <c r="F51" s="25"/>
      <c r="G51" s="26" t="s">
        <v>1237</v>
      </c>
      <c r="H51" s="26" t="s">
        <v>1237</v>
      </c>
    </row>
    <row r="52" spans="1:8" x14ac:dyDescent="0.3">
      <c r="A52" s="25" t="s">
        <v>10432</v>
      </c>
      <c r="B52" s="25" t="s">
        <v>13053</v>
      </c>
      <c r="C52" s="26" t="s">
        <v>13054</v>
      </c>
      <c r="D52" s="26" t="s">
        <v>1250</v>
      </c>
      <c r="E52" s="37">
        <v>47208</v>
      </c>
      <c r="F52" s="25"/>
      <c r="G52" s="26" t="s">
        <v>1237</v>
      </c>
      <c r="H52" s="26" t="s">
        <v>1237</v>
      </c>
    </row>
    <row r="53" spans="1:8" x14ac:dyDescent="0.3">
      <c r="A53" s="25" t="s">
        <v>13079</v>
      </c>
      <c r="B53" s="25" t="s">
        <v>13053</v>
      </c>
      <c r="C53" s="26" t="s">
        <v>13054</v>
      </c>
      <c r="D53" s="26" t="s">
        <v>1250</v>
      </c>
      <c r="E53" s="37">
        <v>47208</v>
      </c>
      <c r="F53" s="25"/>
      <c r="G53" s="26" t="s">
        <v>1237</v>
      </c>
      <c r="H53" s="26" t="s">
        <v>1237</v>
      </c>
    </row>
    <row r="54" spans="1:8" x14ac:dyDescent="0.3">
      <c r="A54" s="25" t="s">
        <v>13080</v>
      </c>
      <c r="B54" s="25" t="s">
        <v>13053</v>
      </c>
      <c r="C54" s="26" t="s">
        <v>13054</v>
      </c>
      <c r="D54" s="26" t="s">
        <v>1250</v>
      </c>
      <c r="E54" s="37">
        <v>47208</v>
      </c>
      <c r="F54" s="25"/>
      <c r="G54" s="26" t="s">
        <v>1237</v>
      </c>
      <c r="H54" s="26" t="s">
        <v>1237</v>
      </c>
    </row>
    <row r="55" spans="1:8" x14ac:dyDescent="0.3">
      <c r="A55" s="25" t="s">
        <v>13081</v>
      </c>
      <c r="B55" s="25" t="s">
        <v>13053</v>
      </c>
      <c r="C55" s="26" t="s">
        <v>13054</v>
      </c>
      <c r="D55" s="26" t="s">
        <v>1250</v>
      </c>
      <c r="E55" s="37">
        <v>47208</v>
      </c>
      <c r="F55" s="25"/>
      <c r="G55" s="26" t="s">
        <v>1237</v>
      </c>
      <c r="H55" s="26" t="s">
        <v>1237</v>
      </c>
    </row>
    <row r="56" spans="1:8" x14ac:dyDescent="0.3">
      <c r="A56" s="25" t="s">
        <v>13082</v>
      </c>
      <c r="B56" s="25" t="s">
        <v>13053</v>
      </c>
      <c r="C56" s="26" t="s">
        <v>13054</v>
      </c>
      <c r="D56" s="26" t="s">
        <v>1250</v>
      </c>
      <c r="E56" s="37">
        <v>47208</v>
      </c>
      <c r="F56" s="25"/>
      <c r="G56" s="26" t="s">
        <v>1237</v>
      </c>
      <c r="H56" s="26" t="s">
        <v>1237</v>
      </c>
    </row>
    <row r="57" spans="1:8" x14ac:dyDescent="0.3">
      <c r="A57" s="25" t="s">
        <v>13083</v>
      </c>
      <c r="B57" s="25" t="s">
        <v>13053</v>
      </c>
      <c r="C57" s="26" t="s">
        <v>13054</v>
      </c>
      <c r="D57" s="26" t="s">
        <v>1250</v>
      </c>
      <c r="E57" s="37">
        <v>47208</v>
      </c>
      <c r="F57" s="25"/>
      <c r="G57" s="26" t="s">
        <v>1237</v>
      </c>
      <c r="H57" s="26" t="s">
        <v>1237</v>
      </c>
    </row>
    <row r="58" spans="1:8" x14ac:dyDescent="0.3">
      <c r="A58" s="25" t="s">
        <v>2376</v>
      </c>
      <c r="B58" s="25" t="s">
        <v>13053</v>
      </c>
      <c r="C58" s="26" t="s">
        <v>13054</v>
      </c>
      <c r="D58" s="26" t="s">
        <v>1250</v>
      </c>
      <c r="E58" s="37">
        <v>47208</v>
      </c>
      <c r="F58" s="25"/>
      <c r="G58" s="26" t="s">
        <v>1237</v>
      </c>
      <c r="H58" s="26" t="s">
        <v>1237</v>
      </c>
    </row>
    <row r="59" spans="1:8" x14ac:dyDescent="0.3">
      <c r="A59" s="25" t="s">
        <v>3367</v>
      </c>
      <c r="B59" s="25" t="s">
        <v>13053</v>
      </c>
      <c r="C59" s="26" t="s">
        <v>13054</v>
      </c>
      <c r="D59" s="26" t="s">
        <v>1250</v>
      </c>
      <c r="E59" s="37">
        <v>47208</v>
      </c>
      <c r="F59" s="25"/>
      <c r="G59" s="26" t="s">
        <v>1237</v>
      </c>
      <c r="H59" s="26" t="s">
        <v>1237</v>
      </c>
    </row>
    <row r="60" spans="1:8" x14ac:dyDescent="0.3">
      <c r="A60" s="25"/>
      <c r="B60" s="25"/>
      <c r="C60" s="26"/>
      <c r="D60" s="26"/>
      <c r="E60" s="26"/>
      <c r="F60" s="25"/>
      <c r="G60" s="26"/>
      <c r="H60" s="26"/>
    </row>
  </sheetData>
  <phoneticPr fontId="1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8649A7-1098-4EFF-B965-911D7F7A2F05}">
  <dimension ref="A1:H57"/>
  <sheetViews>
    <sheetView workbookViewId="0">
      <selection activeCell="E1" sqref="E1"/>
    </sheetView>
  </sheetViews>
  <sheetFormatPr defaultRowHeight="14.4" x14ac:dyDescent="0.3"/>
  <cols>
    <col min="1" max="1" width="26.6640625" style="15" customWidth="1"/>
    <col min="2" max="2" width="19.88671875" customWidth="1"/>
    <col min="3" max="3" width="15.5546875" bestFit="1" customWidth="1"/>
    <col min="4" max="4" width="12.33203125" bestFit="1" customWidth="1"/>
    <col min="5" max="5" width="29.33203125" bestFit="1" customWidth="1"/>
    <col min="6" max="6" width="15.5546875" customWidth="1"/>
    <col min="7" max="7" width="14.33203125" customWidth="1"/>
    <col min="8" max="8" width="18.44140625" customWidth="1"/>
    <col min="9" max="9" width="13.6640625" customWidth="1"/>
  </cols>
  <sheetData>
    <row r="1" spans="1:8" ht="42" customHeight="1" x14ac:dyDescent="0.3">
      <c r="A1" s="411" t="s">
        <v>11027</v>
      </c>
      <c r="B1" s="411"/>
      <c r="C1" s="411"/>
      <c r="D1" s="411"/>
    </row>
    <row r="2" spans="1:8" s="178" customFormat="1" ht="18" x14ac:dyDescent="0.3">
      <c r="A2" s="191" t="s">
        <v>6459</v>
      </c>
      <c r="B2" s="178" t="s">
        <v>6457</v>
      </c>
      <c r="C2" s="178" t="s">
        <v>6460</v>
      </c>
      <c r="D2" s="178" t="s">
        <v>6461</v>
      </c>
      <c r="E2" s="178" t="s">
        <v>6462</v>
      </c>
      <c r="F2" s="178" t="s">
        <v>1478</v>
      </c>
      <c r="G2" s="178" t="s">
        <v>6101</v>
      </c>
      <c r="H2" s="178" t="s">
        <v>6463</v>
      </c>
    </row>
    <row r="3" spans="1:8" ht="41.4" x14ac:dyDescent="0.3">
      <c r="A3" s="292" t="s">
        <v>10837</v>
      </c>
      <c r="B3" s="293" t="s">
        <v>1251</v>
      </c>
      <c r="C3" s="294" t="s">
        <v>10838</v>
      </c>
      <c r="D3" s="295">
        <v>45863</v>
      </c>
      <c r="E3" s="296" t="s">
        <v>10934</v>
      </c>
      <c r="F3" s="297" t="s">
        <v>10935</v>
      </c>
      <c r="G3" s="193" t="s">
        <v>10936</v>
      </c>
      <c r="H3" s="294" t="s">
        <v>10937</v>
      </c>
    </row>
    <row r="4" spans="1:8" s="13" customFormat="1" ht="41.4" x14ac:dyDescent="0.3">
      <c r="A4" s="292" t="s">
        <v>10839</v>
      </c>
      <c r="B4" s="293" t="s">
        <v>1251</v>
      </c>
      <c r="C4" s="294" t="s">
        <v>10838</v>
      </c>
      <c r="D4" s="295">
        <v>45863</v>
      </c>
      <c r="E4" s="296" t="s">
        <v>10938</v>
      </c>
      <c r="F4" s="297" t="s">
        <v>10939</v>
      </c>
      <c r="G4" s="294" t="s">
        <v>10940</v>
      </c>
      <c r="H4" s="294" t="s">
        <v>10941</v>
      </c>
    </row>
    <row r="5" spans="1:8" s="14" customFormat="1" ht="46.8" x14ac:dyDescent="0.3">
      <c r="A5" s="293" t="s">
        <v>6207</v>
      </c>
      <c r="B5" s="293" t="s">
        <v>1251</v>
      </c>
      <c r="C5" s="294" t="s">
        <v>6464</v>
      </c>
      <c r="D5" s="295">
        <v>45863</v>
      </c>
      <c r="E5" s="298" t="s">
        <v>976</v>
      </c>
      <c r="F5" s="293" t="s">
        <v>6465</v>
      </c>
      <c r="G5" s="299" t="s">
        <v>6466</v>
      </c>
      <c r="H5" s="293" t="s">
        <v>6484</v>
      </c>
    </row>
    <row r="6" spans="1:8" ht="31.2" x14ac:dyDescent="0.3">
      <c r="A6" s="292" t="s">
        <v>10840</v>
      </c>
      <c r="B6" s="293" t="s">
        <v>1251</v>
      </c>
      <c r="C6" s="294" t="s">
        <v>10838</v>
      </c>
      <c r="D6" s="295">
        <v>45863</v>
      </c>
      <c r="E6" s="296" t="s">
        <v>10942</v>
      </c>
      <c r="F6" s="300" t="s">
        <v>10943</v>
      </c>
      <c r="G6" s="192" t="s">
        <v>10944</v>
      </c>
      <c r="H6" s="192" t="s">
        <v>10945</v>
      </c>
    </row>
    <row r="7" spans="1:8" ht="46.8" x14ac:dyDescent="0.3">
      <c r="A7" s="292" t="s">
        <v>10841</v>
      </c>
      <c r="B7" s="293" t="s">
        <v>1251</v>
      </c>
      <c r="C7" s="294" t="s">
        <v>10838</v>
      </c>
      <c r="D7" s="295">
        <v>45863</v>
      </c>
      <c r="E7" s="301" t="s">
        <v>10946</v>
      </c>
      <c r="F7" s="297" t="s">
        <v>10947</v>
      </c>
      <c r="G7" s="294" t="s">
        <v>10948</v>
      </c>
      <c r="H7" s="294" t="s">
        <v>10949</v>
      </c>
    </row>
    <row r="8" spans="1:8" ht="31.2" x14ac:dyDescent="0.3">
      <c r="A8" s="293" t="s">
        <v>6209</v>
      </c>
      <c r="B8" s="293" t="s">
        <v>1251</v>
      </c>
      <c r="C8" s="294" t="s">
        <v>6464</v>
      </c>
      <c r="D8" s="295">
        <v>45863</v>
      </c>
      <c r="E8" s="298" t="s">
        <v>6467</v>
      </c>
      <c r="F8" s="293" t="s">
        <v>6468</v>
      </c>
      <c r="G8" s="299" t="s">
        <v>6469</v>
      </c>
      <c r="H8" s="294" t="s">
        <v>1480</v>
      </c>
    </row>
    <row r="9" spans="1:8" ht="31.2" x14ac:dyDescent="0.3">
      <c r="A9" s="293" t="s">
        <v>6210</v>
      </c>
      <c r="B9" s="293" t="s">
        <v>1251</v>
      </c>
      <c r="C9" s="294" t="s">
        <v>6464</v>
      </c>
      <c r="D9" s="295">
        <v>45863</v>
      </c>
      <c r="E9" s="298" t="s">
        <v>6470</v>
      </c>
      <c r="F9" s="293" t="s">
        <v>6471</v>
      </c>
      <c r="G9" s="299" t="s">
        <v>6472</v>
      </c>
      <c r="H9" s="294" t="s">
        <v>6491</v>
      </c>
    </row>
    <row r="10" spans="1:8" ht="31.2" x14ac:dyDescent="0.3">
      <c r="A10" s="302" t="s">
        <v>7686</v>
      </c>
      <c r="B10" s="293" t="s">
        <v>1251</v>
      </c>
      <c r="C10" s="294" t="s">
        <v>10950</v>
      </c>
      <c r="D10" s="295">
        <v>45863</v>
      </c>
      <c r="E10" s="298" t="s">
        <v>976</v>
      </c>
      <c r="F10" s="293" t="s">
        <v>10951</v>
      </c>
      <c r="G10" s="299" t="s">
        <v>10952</v>
      </c>
      <c r="H10" s="294" t="s">
        <v>10953</v>
      </c>
    </row>
    <row r="11" spans="1:8" ht="31.2" x14ac:dyDescent="0.3">
      <c r="A11" s="302" t="s">
        <v>7687</v>
      </c>
      <c r="B11" s="293" t="s">
        <v>1251</v>
      </c>
      <c r="C11" s="294" t="s">
        <v>10950</v>
      </c>
      <c r="D11" s="295">
        <v>45863</v>
      </c>
      <c r="E11" s="298" t="s">
        <v>10954</v>
      </c>
      <c r="F11" s="293" t="s">
        <v>10955</v>
      </c>
      <c r="G11" s="299" t="s">
        <v>10956</v>
      </c>
      <c r="H11" s="294" t="s">
        <v>10957</v>
      </c>
    </row>
    <row r="12" spans="1:8" ht="31.2" x14ac:dyDescent="0.3">
      <c r="A12" s="292" t="s">
        <v>10842</v>
      </c>
      <c r="B12" s="293" t="s">
        <v>1251</v>
      </c>
      <c r="C12" s="294" t="s">
        <v>10838</v>
      </c>
      <c r="D12" s="295">
        <v>45863</v>
      </c>
      <c r="E12" s="301" t="s">
        <v>10958</v>
      </c>
      <c r="F12" s="297" t="s">
        <v>10959</v>
      </c>
      <c r="G12" s="193" t="s">
        <v>10960</v>
      </c>
      <c r="H12" s="294" t="s">
        <v>10961</v>
      </c>
    </row>
    <row r="13" spans="1:8" ht="96.6" x14ac:dyDescent="0.3">
      <c r="A13" s="292" t="s">
        <v>10843</v>
      </c>
      <c r="B13" s="293" t="s">
        <v>1251</v>
      </c>
      <c r="C13" s="294" t="s">
        <v>10838</v>
      </c>
      <c r="D13" s="295">
        <v>45863</v>
      </c>
      <c r="E13" s="296" t="s">
        <v>10962</v>
      </c>
      <c r="F13" s="297" t="s">
        <v>10963</v>
      </c>
      <c r="G13" s="294" t="s">
        <v>10964</v>
      </c>
      <c r="H13" s="294" t="s">
        <v>10965</v>
      </c>
    </row>
    <row r="14" spans="1:8" ht="41.4" x14ac:dyDescent="0.3">
      <c r="A14" s="293" t="s">
        <v>6214</v>
      </c>
      <c r="B14" s="293" t="s">
        <v>1251</v>
      </c>
      <c r="C14" s="294" t="s">
        <v>6464</v>
      </c>
      <c r="D14" s="295">
        <v>45863</v>
      </c>
      <c r="E14" s="298" t="s">
        <v>6473</v>
      </c>
      <c r="F14" s="293" t="s">
        <v>6474</v>
      </c>
      <c r="G14" s="299" t="s">
        <v>6475</v>
      </c>
      <c r="H14" s="294" t="s">
        <v>6494</v>
      </c>
    </row>
    <row r="15" spans="1:8" ht="31.2" x14ac:dyDescent="0.3">
      <c r="A15" s="292" t="s">
        <v>6690</v>
      </c>
      <c r="B15" s="293" t="s">
        <v>1251</v>
      </c>
      <c r="C15" s="294" t="s">
        <v>10838</v>
      </c>
      <c r="D15" s="295">
        <v>45863</v>
      </c>
      <c r="E15" s="301" t="s">
        <v>10966</v>
      </c>
      <c r="F15" s="303" t="s">
        <v>10967</v>
      </c>
      <c r="G15" s="294" t="s">
        <v>10968</v>
      </c>
      <c r="H15" s="294" t="s">
        <v>10969</v>
      </c>
    </row>
    <row r="16" spans="1:8" ht="31.2" x14ac:dyDescent="0.3">
      <c r="A16" s="293" t="s">
        <v>6215</v>
      </c>
      <c r="B16" s="293" t="s">
        <v>1251</v>
      </c>
      <c r="C16" s="294" t="s">
        <v>6464</v>
      </c>
      <c r="D16" s="295">
        <v>45863</v>
      </c>
      <c r="E16" s="298" t="s">
        <v>6476</v>
      </c>
      <c r="F16" s="293" t="s">
        <v>6477</v>
      </c>
      <c r="G16" s="299" t="s">
        <v>6478</v>
      </c>
      <c r="H16" s="294" t="s">
        <v>1482</v>
      </c>
    </row>
    <row r="17" spans="1:8" ht="96.6" x14ac:dyDescent="0.3">
      <c r="A17" s="292" t="s">
        <v>6934</v>
      </c>
      <c r="B17" s="293" t="s">
        <v>1251</v>
      </c>
      <c r="C17" s="294" t="s">
        <v>10838</v>
      </c>
      <c r="D17" s="295">
        <v>45863</v>
      </c>
      <c r="E17" s="296" t="s">
        <v>10970</v>
      </c>
      <c r="F17" s="297" t="s">
        <v>10971</v>
      </c>
      <c r="G17" s="294" t="s">
        <v>10972</v>
      </c>
      <c r="H17" s="294" t="s">
        <v>10973</v>
      </c>
    </row>
    <row r="18" spans="1:8" ht="41.4" x14ac:dyDescent="0.3">
      <c r="A18" s="293" t="s">
        <v>6216</v>
      </c>
      <c r="B18" s="293" t="s">
        <v>1251</v>
      </c>
      <c r="C18" s="294" t="s">
        <v>6464</v>
      </c>
      <c r="D18" s="295">
        <v>45863</v>
      </c>
      <c r="E18" s="298" t="s">
        <v>10974</v>
      </c>
      <c r="F18" s="293" t="s">
        <v>6479</v>
      </c>
      <c r="G18" s="193" t="s">
        <v>6480</v>
      </c>
      <c r="H18" s="294" t="s">
        <v>6499</v>
      </c>
    </row>
    <row r="19" spans="1:8" ht="46.8" x14ac:dyDescent="0.3">
      <c r="A19" s="293" t="s">
        <v>6218</v>
      </c>
      <c r="B19" s="293" t="s">
        <v>1251</v>
      </c>
      <c r="C19" s="294" t="s">
        <v>6464</v>
      </c>
      <c r="D19" s="295">
        <v>45863</v>
      </c>
      <c r="E19" s="298" t="s">
        <v>6481</v>
      </c>
      <c r="F19" s="293" t="s">
        <v>6482</v>
      </c>
      <c r="G19" s="299" t="s">
        <v>6483</v>
      </c>
      <c r="H19" s="294" t="s">
        <v>6501</v>
      </c>
    </row>
    <row r="20" spans="1:8" ht="31.2" x14ac:dyDescent="0.3">
      <c r="A20" s="293" t="s">
        <v>6219</v>
      </c>
      <c r="B20" s="293" t="s">
        <v>1251</v>
      </c>
      <c r="C20" s="294" t="s">
        <v>6464</v>
      </c>
      <c r="D20" s="295">
        <v>45863</v>
      </c>
      <c r="E20" s="298" t="s">
        <v>6485</v>
      </c>
      <c r="F20" s="293" t="s">
        <v>6486</v>
      </c>
      <c r="G20" s="294" t="s">
        <v>6487</v>
      </c>
      <c r="H20" s="294" t="s">
        <v>1484</v>
      </c>
    </row>
    <row r="21" spans="1:8" ht="41.4" x14ac:dyDescent="0.3">
      <c r="A21" s="302" t="s">
        <v>2997</v>
      </c>
      <c r="B21" s="293" t="s">
        <v>1251</v>
      </c>
      <c r="C21" s="294" t="s">
        <v>6464</v>
      </c>
      <c r="D21" s="295">
        <v>45863</v>
      </c>
      <c r="E21" s="298" t="s">
        <v>10975</v>
      </c>
      <c r="F21" s="293" t="s">
        <v>10976</v>
      </c>
      <c r="G21" s="299" t="s">
        <v>10977</v>
      </c>
      <c r="H21" s="294" t="s">
        <v>10978</v>
      </c>
    </row>
    <row r="22" spans="1:8" ht="41.4" x14ac:dyDescent="0.3">
      <c r="A22" s="293" t="s">
        <v>6220</v>
      </c>
      <c r="B22" s="293" t="s">
        <v>1251</v>
      </c>
      <c r="C22" s="294" t="s">
        <v>6464</v>
      </c>
      <c r="D22" s="295">
        <v>45863</v>
      </c>
      <c r="E22" s="298" t="s">
        <v>6488</v>
      </c>
      <c r="F22" s="293" t="s">
        <v>6489</v>
      </c>
      <c r="G22" s="193" t="s">
        <v>6490</v>
      </c>
      <c r="H22" s="294" t="s">
        <v>6508</v>
      </c>
    </row>
    <row r="23" spans="1:8" ht="31.2" x14ac:dyDescent="0.3">
      <c r="A23" s="293" t="s">
        <v>6221</v>
      </c>
      <c r="B23" s="293" t="s">
        <v>1251</v>
      </c>
      <c r="C23" s="294" t="s">
        <v>6464</v>
      </c>
      <c r="D23" s="295">
        <v>45863</v>
      </c>
      <c r="E23" s="298" t="s">
        <v>6492</v>
      </c>
      <c r="F23" s="293" t="s">
        <v>6493</v>
      </c>
      <c r="G23" s="294"/>
      <c r="H23" s="294" t="s">
        <v>6512</v>
      </c>
    </row>
    <row r="24" spans="1:8" ht="31.2" x14ac:dyDescent="0.3">
      <c r="A24" s="292" t="s">
        <v>10844</v>
      </c>
      <c r="B24" s="293" t="s">
        <v>1251</v>
      </c>
      <c r="C24" s="294" t="s">
        <v>10838</v>
      </c>
      <c r="D24" s="295">
        <v>45863</v>
      </c>
      <c r="E24" s="301" t="s">
        <v>10979</v>
      </c>
      <c r="F24" s="297" t="s">
        <v>10980</v>
      </c>
      <c r="G24" s="193" t="s">
        <v>10981</v>
      </c>
      <c r="H24" s="294" t="s">
        <v>10982</v>
      </c>
    </row>
    <row r="25" spans="1:8" ht="31.2" x14ac:dyDescent="0.3">
      <c r="A25" s="293" t="s">
        <v>712</v>
      </c>
      <c r="B25" s="293" t="s">
        <v>1251</v>
      </c>
      <c r="C25" s="294" t="s">
        <v>6464</v>
      </c>
      <c r="D25" s="295">
        <v>45863</v>
      </c>
      <c r="E25" s="298" t="s">
        <v>6495</v>
      </c>
      <c r="F25" s="293" t="s">
        <v>1481</v>
      </c>
      <c r="G25" s="299" t="s">
        <v>1483</v>
      </c>
      <c r="H25" s="294" t="s">
        <v>1485</v>
      </c>
    </row>
    <row r="26" spans="1:8" ht="31.2" x14ac:dyDescent="0.3">
      <c r="A26" s="293" t="s">
        <v>6222</v>
      </c>
      <c r="B26" s="293" t="s">
        <v>1251</v>
      </c>
      <c r="C26" s="294" t="s">
        <v>6464</v>
      </c>
      <c r="D26" s="295">
        <v>45863</v>
      </c>
      <c r="E26" s="298" t="s">
        <v>6496</v>
      </c>
      <c r="F26" s="293" t="s">
        <v>6497</v>
      </c>
      <c r="G26" s="299" t="s">
        <v>6498</v>
      </c>
      <c r="H26" s="294" t="s">
        <v>6519</v>
      </c>
    </row>
    <row r="27" spans="1:8" ht="41.4" x14ac:dyDescent="0.3">
      <c r="A27" s="293" t="s">
        <v>6224</v>
      </c>
      <c r="B27" s="293" t="s">
        <v>1251</v>
      </c>
      <c r="C27" s="294" t="s">
        <v>6464</v>
      </c>
      <c r="D27" s="295">
        <v>45863</v>
      </c>
      <c r="E27" s="298" t="s">
        <v>6500</v>
      </c>
      <c r="F27" s="293" t="s">
        <v>6351</v>
      </c>
      <c r="G27" s="299" t="s">
        <v>6353</v>
      </c>
      <c r="H27" s="294" t="s">
        <v>6559</v>
      </c>
    </row>
    <row r="28" spans="1:8" ht="31.2" x14ac:dyDescent="0.3">
      <c r="A28" s="293" t="s">
        <v>6225</v>
      </c>
      <c r="B28" s="293" t="s">
        <v>1251</v>
      </c>
      <c r="C28" s="294" t="s">
        <v>6464</v>
      </c>
      <c r="D28" s="295">
        <v>45863</v>
      </c>
      <c r="E28" s="298" t="s">
        <v>6502</v>
      </c>
      <c r="F28" s="293" t="s">
        <v>6503</v>
      </c>
      <c r="G28" s="299" t="s">
        <v>6504</v>
      </c>
      <c r="H28" s="294" t="s">
        <v>6523</v>
      </c>
    </row>
    <row r="29" spans="1:8" ht="31.2" x14ac:dyDescent="0.3">
      <c r="A29" s="292" t="s">
        <v>10845</v>
      </c>
      <c r="B29" s="293" t="s">
        <v>1251</v>
      </c>
      <c r="C29" s="294" t="s">
        <v>10838</v>
      </c>
      <c r="D29" s="295">
        <v>45863</v>
      </c>
      <c r="E29" s="301" t="s">
        <v>10983</v>
      </c>
      <c r="F29" s="303" t="s">
        <v>10984</v>
      </c>
      <c r="G29" s="294" t="s">
        <v>10985</v>
      </c>
      <c r="H29" s="294" t="s">
        <v>10986</v>
      </c>
    </row>
    <row r="30" spans="1:8" ht="124.2" x14ac:dyDescent="0.3">
      <c r="A30" s="292" t="s">
        <v>10846</v>
      </c>
      <c r="B30" s="293" t="s">
        <v>1251</v>
      </c>
      <c r="C30" s="294" t="s">
        <v>10838</v>
      </c>
      <c r="D30" s="295">
        <v>45863</v>
      </c>
      <c r="E30" s="296" t="s">
        <v>10987</v>
      </c>
      <c r="F30" s="297" t="s">
        <v>10988</v>
      </c>
      <c r="G30" s="294" t="s">
        <v>10989</v>
      </c>
      <c r="H30" s="294" t="s">
        <v>10990</v>
      </c>
    </row>
    <row r="31" spans="1:8" ht="31.2" x14ac:dyDescent="0.3">
      <c r="A31" s="293" t="s">
        <v>6226</v>
      </c>
      <c r="B31" s="293" t="s">
        <v>1251</v>
      </c>
      <c r="C31" s="294" t="s">
        <v>6464</v>
      </c>
      <c r="D31" s="295">
        <v>45863</v>
      </c>
      <c r="E31" s="298" t="s">
        <v>6505</v>
      </c>
      <c r="F31" s="293" t="s">
        <v>6506</v>
      </c>
      <c r="G31" s="299" t="s">
        <v>6507</v>
      </c>
      <c r="H31" s="294" t="s">
        <v>1487</v>
      </c>
    </row>
    <row r="32" spans="1:8" ht="41.4" x14ac:dyDescent="0.3">
      <c r="A32" s="293" t="s">
        <v>6159</v>
      </c>
      <c r="B32" s="293" t="s">
        <v>1251</v>
      </c>
      <c r="C32" s="294" t="s">
        <v>6464</v>
      </c>
      <c r="D32" s="295">
        <v>45863</v>
      </c>
      <c r="E32" s="298" t="s">
        <v>6509</v>
      </c>
      <c r="F32" s="293" t="s">
        <v>6510</v>
      </c>
      <c r="G32" s="299" t="s">
        <v>6511</v>
      </c>
      <c r="H32" s="294" t="s">
        <v>6527</v>
      </c>
    </row>
    <row r="33" spans="1:8" ht="31.2" x14ac:dyDescent="0.3">
      <c r="A33" s="293" t="s">
        <v>6227</v>
      </c>
      <c r="B33" s="293" t="s">
        <v>1251</v>
      </c>
      <c r="C33" s="294" t="s">
        <v>6464</v>
      </c>
      <c r="D33" s="295">
        <v>45863</v>
      </c>
      <c r="E33" s="298" t="s">
        <v>6513</v>
      </c>
      <c r="F33" s="293" t="s">
        <v>6514</v>
      </c>
      <c r="G33" s="299" t="s">
        <v>6515</v>
      </c>
      <c r="H33" s="294" t="s">
        <v>6530</v>
      </c>
    </row>
    <row r="34" spans="1:8" ht="31.2" x14ac:dyDescent="0.3">
      <c r="A34" s="293" t="s">
        <v>6229</v>
      </c>
      <c r="B34" s="293" t="s">
        <v>1251</v>
      </c>
      <c r="C34" s="294" t="s">
        <v>6464</v>
      </c>
      <c r="D34" s="295">
        <v>45863</v>
      </c>
      <c r="E34" s="298" t="s">
        <v>6516</v>
      </c>
      <c r="F34" s="293" t="s">
        <v>6517</v>
      </c>
      <c r="G34" s="299" t="s">
        <v>6518</v>
      </c>
      <c r="H34" s="294" t="s">
        <v>6534</v>
      </c>
    </row>
    <row r="35" spans="1:8" ht="31.2" x14ac:dyDescent="0.3">
      <c r="A35" s="292" t="s">
        <v>10847</v>
      </c>
      <c r="B35" s="293" t="s">
        <v>1251</v>
      </c>
      <c r="C35" s="294" t="s">
        <v>10838</v>
      </c>
      <c r="D35" s="295">
        <v>45863</v>
      </c>
      <c r="E35" s="301" t="s">
        <v>10991</v>
      </c>
      <c r="F35" s="303" t="s">
        <v>10992</v>
      </c>
      <c r="G35" s="193" t="s">
        <v>10993</v>
      </c>
      <c r="H35" s="294" t="s">
        <v>10994</v>
      </c>
    </row>
    <row r="36" spans="1:8" ht="31.2" x14ac:dyDescent="0.3">
      <c r="A36" s="292" t="s">
        <v>10848</v>
      </c>
      <c r="B36" s="293" t="s">
        <v>1251</v>
      </c>
      <c r="C36" s="294" t="s">
        <v>10838</v>
      </c>
      <c r="D36" s="295">
        <v>45863</v>
      </c>
      <c r="E36" s="301" t="s">
        <v>10995</v>
      </c>
      <c r="F36" s="297" t="s">
        <v>10996</v>
      </c>
      <c r="G36" s="294" t="s">
        <v>10997</v>
      </c>
      <c r="H36" s="294" t="s">
        <v>10998</v>
      </c>
    </row>
    <row r="37" spans="1:8" ht="46.8" x14ac:dyDescent="0.3">
      <c r="A37" s="293" t="s">
        <v>10999</v>
      </c>
      <c r="B37" s="293" t="s">
        <v>1251</v>
      </c>
      <c r="C37" s="294" t="s">
        <v>6464</v>
      </c>
      <c r="D37" s="295">
        <v>45863</v>
      </c>
      <c r="E37" s="298" t="s">
        <v>6556</v>
      </c>
      <c r="F37" s="293" t="s">
        <v>6557</v>
      </c>
      <c r="G37" s="299" t="s">
        <v>6558</v>
      </c>
      <c r="H37" s="294" t="s">
        <v>6538</v>
      </c>
    </row>
    <row r="38" spans="1:8" ht="31.2" x14ac:dyDescent="0.3">
      <c r="A38" s="293" t="s">
        <v>6230</v>
      </c>
      <c r="B38" s="293" t="s">
        <v>1251</v>
      </c>
      <c r="C38" s="294" t="s">
        <v>6464</v>
      </c>
      <c r="D38" s="295">
        <v>45863</v>
      </c>
      <c r="E38" s="298" t="s">
        <v>6520</v>
      </c>
      <c r="F38" s="293" t="s">
        <v>6521</v>
      </c>
      <c r="G38" s="299" t="s">
        <v>6522</v>
      </c>
      <c r="H38" s="294" t="s">
        <v>6542</v>
      </c>
    </row>
    <row r="39" spans="1:8" ht="31.2" x14ac:dyDescent="0.3">
      <c r="A39" s="293" t="s">
        <v>6232</v>
      </c>
      <c r="B39" s="293" t="s">
        <v>1251</v>
      </c>
      <c r="C39" s="294" t="s">
        <v>6464</v>
      </c>
      <c r="D39" s="295">
        <v>45863</v>
      </c>
      <c r="E39" s="298" t="s">
        <v>6524</v>
      </c>
      <c r="F39" s="293" t="s">
        <v>1486</v>
      </c>
      <c r="G39" s="299" t="s">
        <v>1488</v>
      </c>
      <c r="H39" s="294"/>
    </row>
    <row r="40" spans="1:8" ht="69" x14ac:dyDescent="0.3">
      <c r="A40" s="292" t="s">
        <v>10849</v>
      </c>
      <c r="B40" s="293" t="s">
        <v>1251</v>
      </c>
      <c r="C40" s="294" t="s">
        <v>10838</v>
      </c>
      <c r="D40" s="295">
        <v>45863</v>
      </c>
      <c r="E40" s="296" t="s">
        <v>11000</v>
      </c>
      <c r="F40" s="303" t="s">
        <v>11001</v>
      </c>
      <c r="G40" s="299" t="s">
        <v>11002</v>
      </c>
      <c r="H40" s="294" t="s">
        <v>11003</v>
      </c>
    </row>
    <row r="41" spans="1:8" ht="41.4" x14ac:dyDescent="0.3">
      <c r="A41" s="292" t="s">
        <v>10850</v>
      </c>
      <c r="B41" s="293" t="s">
        <v>1251</v>
      </c>
      <c r="C41" s="294" t="s">
        <v>10838</v>
      </c>
      <c r="D41" s="295">
        <v>45863</v>
      </c>
      <c r="E41" s="296" t="s">
        <v>11004</v>
      </c>
      <c r="F41" s="304" t="s">
        <v>11005</v>
      </c>
      <c r="G41" s="193" t="s">
        <v>11006</v>
      </c>
      <c r="H41" s="294" t="s">
        <v>11007</v>
      </c>
    </row>
    <row r="42" spans="1:8" ht="31.2" x14ac:dyDescent="0.3">
      <c r="A42" s="293" t="s">
        <v>6233</v>
      </c>
      <c r="B42" s="293" t="s">
        <v>1251</v>
      </c>
      <c r="C42" s="294" t="s">
        <v>6464</v>
      </c>
      <c r="D42" s="295">
        <v>45863</v>
      </c>
      <c r="E42" s="298" t="s">
        <v>6485</v>
      </c>
      <c r="F42" s="293" t="s">
        <v>6525</v>
      </c>
      <c r="G42" s="299" t="s">
        <v>6526</v>
      </c>
      <c r="H42" s="294"/>
    </row>
    <row r="43" spans="1:8" ht="31.2" x14ac:dyDescent="0.3">
      <c r="A43" s="293" t="s">
        <v>6234</v>
      </c>
      <c r="B43" s="293" t="s">
        <v>1251</v>
      </c>
      <c r="C43" s="294" t="s">
        <v>6464</v>
      </c>
      <c r="D43" s="295">
        <v>45863</v>
      </c>
      <c r="E43" s="298" t="s">
        <v>6481</v>
      </c>
      <c r="F43" s="293" t="s">
        <v>6528</v>
      </c>
      <c r="G43" s="299" t="s">
        <v>6529</v>
      </c>
      <c r="H43" s="294" t="s">
        <v>6548</v>
      </c>
    </row>
    <row r="44" spans="1:8" ht="31.2" x14ac:dyDescent="0.3">
      <c r="A44" s="293" t="s">
        <v>6236</v>
      </c>
      <c r="B44" s="293" t="s">
        <v>1251</v>
      </c>
      <c r="C44" s="294" t="s">
        <v>6464</v>
      </c>
      <c r="D44" s="295">
        <v>45863</v>
      </c>
      <c r="E44" s="298" t="s">
        <v>6531</v>
      </c>
      <c r="F44" s="293" t="s">
        <v>6532</v>
      </c>
      <c r="G44" s="299" t="s">
        <v>6533</v>
      </c>
      <c r="H44" s="294" t="s">
        <v>1490</v>
      </c>
    </row>
    <row r="45" spans="1:8" ht="41.4" x14ac:dyDescent="0.3">
      <c r="A45" s="293" t="s">
        <v>6237</v>
      </c>
      <c r="B45" s="293" t="s">
        <v>1251</v>
      </c>
      <c r="C45" s="294" t="s">
        <v>6464</v>
      </c>
      <c r="D45" s="295">
        <v>45863</v>
      </c>
      <c r="E45" s="298" t="s">
        <v>6535</v>
      </c>
      <c r="F45" s="293" t="s">
        <v>6536</v>
      </c>
      <c r="G45" s="299" t="s">
        <v>6537</v>
      </c>
      <c r="H45" s="294" t="s">
        <v>6555</v>
      </c>
    </row>
    <row r="46" spans="1:8" ht="31.2" x14ac:dyDescent="0.3">
      <c r="A46" s="293" t="s">
        <v>6238</v>
      </c>
      <c r="B46" s="293" t="s">
        <v>1251</v>
      </c>
      <c r="C46" s="294" t="s">
        <v>6464</v>
      </c>
      <c r="D46" s="295">
        <v>45863</v>
      </c>
      <c r="E46" s="298" t="s">
        <v>6539</v>
      </c>
      <c r="F46" s="293" t="s">
        <v>6540</v>
      </c>
      <c r="G46" s="299" t="s">
        <v>6541</v>
      </c>
      <c r="H46" s="294" t="s">
        <v>6564</v>
      </c>
    </row>
    <row r="47" spans="1:8" ht="31.2" x14ac:dyDescent="0.3">
      <c r="A47" s="293" t="s">
        <v>11008</v>
      </c>
      <c r="B47" s="293" t="s">
        <v>1251</v>
      </c>
      <c r="C47" s="294" t="s">
        <v>6464</v>
      </c>
      <c r="D47" s="295">
        <v>45863</v>
      </c>
      <c r="E47" s="298" t="s">
        <v>6543</v>
      </c>
      <c r="F47" s="293" t="s">
        <v>1489</v>
      </c>
      <c r="G47" s="299" t="s">
        <v>6544</v>
      </c>
      <c r="H47" s="294" t="s">
        <v>6568</v>
      </c>
    </row>
    <row r="48" spans="1:8" ht="31.2" x14ac:dyDescent="0.3">
      <c r="A48" s="293" t="s">
        <v>6240</v>
      </c>
      <c r="B48" s="293" t="s">
        <v>1251</v>
      </c>
      <c r="C48" s="294" t="s">
        <v>6464</v>
      </c>
      <c r="D48" s="295">
        <v>45863</v>
      </c>
      <c r="E48" s="298" t="s">
        <v>6543</v>
      </c>
      <c r="F48" s="293"/>
      <c r="G48" s="294"/>
      <c r="H48" s="294" t="s">
        <v>11009</v>
      </c>
    </row>
    <row r="49" spans="1:8" ht="31.2" x14ac:dyDescent="0.3">
      <c r="A49" s="293" t="s">
        <v>6242</v>
      </c>
      <c r="B49" s="293" t="s">
        <v>1251</v>
      </c>
      <c r="C49" s="294" t="s">
        <v>6464</v>
      </c>
      <c r="D49" s="295">
        <v>45863</v>
      </c>
      <c r="E49" s="298" t="s">
        <v>6545</v>
      </c>
      <c r="F49" s="293" t="s">
        <v>6546</v>
      </c>
      <c r="G49" s="299" t="s">
        <v>6547</v>
      </c>
      <c r="H49" s="294" t="s">
        <v>11010</v>
      </c>
    </row>
    <row r="50" spans="1:8" ht="31.2" x14ac:dyDescent="0.3">
      <c r="A50" s="293" t="s">
        <v>6243</v>
      </c>
      <c r="B50" s="293" t="s">
        <v>1251</v>
      </c>
      <c r="C50" s="294" t="s">
        <v>6464</v>
      </c>
      <c r="D50" s="295">
        <v>45863</v>
      </c>
      <c r="E50" s="298" t="s">
        <v>6549</v>
      </c>
      <c r="F50" s="293" t="s">
        <v>6550</v>
      </c>
      <c r="G50" s="299" t="s">
        <v>6551</v>
      </c>
      <c r="H50" s="294" t="s">
        <v>11011</v>
      </c>
    </row>
    <row r="51" spans="1:8" ht="31.2" x14ac:dyDescent="0.3">
      <c r="A51" s="293" t="s">
        <v>6552</v>
      </c>
      <c r="B51" s="293" t="s">
        <v>1251</v>
      </c>
      <c r="C51" s="294" t="s">
        <v>6464</v>
      </c>
      <c r="D51" s="295">
        <v>45863</v>
      </c>
      <c r="E51" s="298" t="s">
        <v>6520</v>
      </c>
      <c r="F51" s="293" t="s">
        <v>6553</v>
      </c>
      <c r="G51" s="299" t="s">
        <v>6554</v>
      </c>
      <c r="H51" s="294" t="s">
        <v>11012</v>
      </c>
    </row>
    <row r="52" spans="1:8" ht="31.2" x14ac:dyDescent="0.3">
      <c r="A52" s="293" t="s">
        <v>6560</v>
      </c>
      <c r="B52" s="293" t="s">
        <v>1251</v>
      </c>
      <c r="C52" s="294" t="s">
        <v>6464</v>
      </c>
      <c r="D52" s="295">
        <v>45863</v>
      </c>
      <c r="E52" s="298" t="s">
        <v>6561</v>
      </c>
      <c r="F52" s="293" t="s">
        <v>6562</v>
      </c>
      <c r="G52" s="299" t="s">
        <v>6563</v>
      </c>
      <c r="H52" s="294" t="s">
        <v>11013</v>
      </c>
    </row>
    <row r="53" spans="1:8" ht="62.4" x14ac:dyDescent="0.3">
      <c r="A53" s="293" t="s">
        <v>11014</v>
      </c>
      <c r="B53" s="293" t="s">
        <v>1251</v>
      </c>
      <c r="C53" s="294" t="s">
        <v>10838</v>
      </c>
      <c r="D53" s="295">
        <v>45863</v>
      </c>
      <c r="E53" s="296" t="s">
        <v>11015</v>
      </c>
      <c r="F53" s="297" t="s">
        <v>11016</v>
      </c>
      <c r="G53" s="294" t="s">
        <v>6558</v>
      </c>
      <c r="H53" s="294" t="s">
        <v>11017</v>
      </c>
    </row>
    <row r="54" spans="1:8" ht="62.4" x14ac:dyDescent="0.3">
      <c r="A54" s="293" t="s">
        <v>11014</v>
      </c>
      <c r="B54" s="293" t="s">
        <v>1251</v>
      </c>
      <c r="C54" s="294" t="s">
        <v>10950</v>
      </c>
      <c r="D54" s="295">
        <v>45863</v>
      </c>
      <c r="E54" s="298"/>
      <c r="F54" s="293" t="s">
        <v>6557</v>
      </c>
      <c r="G54" s="299" t="s">
        <v>6558</v>
      </c>
      <c r="H54" s="294" t="s">
        <v>11018</v>
      </c>
    </row>
    <row r="55" spans="1:8" ht="55.2" x14ac:dyDescent="0.3">
      <c r="A55" s="292" t="s">
        <v>10851</v>
      </c>
      <c r="B55" s="293" t="s">
        <v>1251</v>
      </c>
      <c r="C55" s="294" t="s">
        <v>10838</v>
      </c>
      <c r="D55" s="295">
        <v>45863</v>
      </c>
      <c r="E55" s="301" t="s">
        <v>11019</v>
      </c>
      <c r="F55" s="297" t="s">
        <v>11020</v>
      </c>
      <c r="G55" s="294" t="s">
        <v>11021</v>
      </c>
      <c r="H55" s="294" t="s">
        <v>11022</v>
      </c>
    </row>
    <row r="56" spans="1:8" ht="31.2" x14ac:dyDescent="0.3">
      <c r="A56" s="293" t="s">
        <v>1249</v>
      </c>
      <c r="B56" s="293" t="s">
        <v>1251</v>
      </c>
      <c r="C56" s="294" t="s">
        <v>6464</v>
      </c>
      <c r="D56" s="295">
        <v>45863</v>
      </c>
      <c r="E56" s="298" t="s">
        <v>6565</v>
      </c>
      <c r="F56" s="293" t="s">
        <v>6566</v>
      </c>
      <c r="G56" s="299" t="s">
        <v>6567</v>
      </c>
      <c r="H56" s="294" t="s">
        <v>10915</v>
      </c>
    </row>
    <row r="57" spans="1:8" ht="31.2" x14ac:dyDescent="0.3">
      <c r="A57" s="302" t="s">
        <v>11023</v>
      </c>
      <c r="B57" s="293" t="s">
        <v>1251</v>
      </c>
      <c r="C57" s="294" t="s">
        <v>10950</v>
      </c>
      <c r="D57" s="295">
        <v>45863</v>
      </c>
      <c r="E57" s="298" t="s">
        <v>11024</v>
      </c>
      <c r="F57" s="293" t="s">
        <v>11025</v>
      </c>
      <c r="G57" s="299" t="s">
        <v>11026</v>
      </c>
      <c r="H57" s="294"/>
    </row>
  </sheetData>
  <mergeCells count="1">
    <mergeCell ref="A1:D1"/>
  </mergeCells>
  <hyperlinks>
    <hyperlink ref="G33" r:id="rId1" xr:uid="{F9CC9849-0F83-4E2D-A857-FECD577A819E}"/>
    <hyperlink ref="G45" r:id="rId2" xr:uid="{A254BEDF-0CA3-47A1-8012-83C591745E99}"/>
    <hyperlink ref="G39" r:id="rId3" xr:uid="{6687BBB1-E1B8-479E-9718-1A4F5C455BA7}"/>
    <hyperlink ref="G27" r:id="rId4" xr:uid="{614AC40E-D20D-4AA3-94F8-05C2569D7FFB}"/>
    <hyperlink ref="G25" r:id="rId5" xr:uid="{D74F51D2-E9DA-44E1-A8DB-B9E62A7E4442}"/>
    <hyperlink ref="G5" r:id="rId6" xr:uid="{8182419A-E0E5-4600-B4C9-62B7C5CD6746}"/>
    <hyperlink ref="G8" r:id="rId7" xr:uid="{3308707F-E5E2-4B9B-90BC-3064EF5D01D1}"/>
    <hyperlink ref="G44" r:id="rId8" xr:uid="{DCAC4CE6-18E5-4F09-816D-88430E124FB4}"/>
    <hyperlink ref="G51" r:id="rId9" xr:uid="{E29302E8-98CD-4031-83DB-290FA7F309D5}"/>
    <hyperlink ref="G38" r:id="rId10" xr:uid="{36EF83A0-42E5-4146-9D71-946FBC9DBFCC}"/>
    <hyperlink ref="G26" r:id="rId11" xr:uid="{F00D25A5-FD94-48C9-8FF6-D168E0F4D8BD}"/>
    <hyperlink ref="G28" r:id="rId12" xr:uid="{2362264B-1A6C-47D8-B9DC-A637244005CB}"/>
    <hyperlink ref="G31" r:id="rId13" xr:uid="{B2807405-FC4D-4BE6-AB80-DC781CC64239}"/>
    <hyperlink ref="G50" r:id="rId14" xr:uid="{03B853AD-FA5F-4833-BA5A-80D4F751581D}"/>
    <hyperlink ref="G9" r:id="rId15" xr:uid="{02E68918-2842-4358-827F-A0E14F1131FA}"/>
    <hyperlink ref="G46" r:id="rId16" xr:uid="{98710D2D-83BE-4F7E-BAC4-BF5C10D60370}"/>
    <hyperlink ref="G49" r:id="rId17" xr:uid="{37328691-4DBF-4F2C-9C10-BAD77F21926E}"/>
    <hyperlink ref="G34" r:id="rId18" xr:uid="{F0CCBAB3-E1B9-47ED-A230-6F12836928DE}"/>
    <hyperlink ref="G16" r:id="rId19" xr:uid="{B57EFD19-6FA6-4279-88A2-FBAF5FAC1A2E}"/>
    <hyperlink ref="G56" r:id="rId20" xr:uid="{E9BEAB5B-5D6C-4ABE-A037-E9AEE5754210}"/>
    <hyperlink ref="G47" r:id="rId21" xr:uid="{D8EA242D-E724-49B6-B9C0-EBCDDFAB4DEA}"/>
    <hyperlink ref="G14" r:id="rId22" xr:uid="{198A4F44-EF5D-49F6-9564-B38F07A21734}"/>
    <hyperlink ref="G52" r:id="rId23" xr:uid="{3897F7DD-6D87-4904-A205-3C25C8795DF5}"/>
    <hyperlink ref="G42" r:id="rId24" xr:uid="{92CB2686-BD9F-48E3-A94A-5466791CA233}"/>
    <hyperlink ref="G19" r:id="rId25" xr:uid="{CAEFA5C6-52AD-483A-B2D9-3ACF5B692F5D}"/>
    <hyperlink ref="G22" r:id="rId26" xr:uid="{46476FC9-45D8-44E8-87FB-33B7E3E2156F}"/>
    <hyperlink ref="G43" r:id="rId27" xr:uid="{D339624E-3664-4B06-992D-6AFDF0D12296}"/>
    <hyperlink ref="G37" r:id="rId28" xr:uid="{EC63D5C8-D553-4B8D-8F4B-3BD528D709EF}"/>
    <hyperlink ref="G32" r:id="rId29" xr:uid="{9404D82D-0C52-40FC-8736-AB895DFACCEB}"/>
    <hyperlink ref="G18" r:id="rId30" xr:uid="{84488F38-9F9E-49CD-A2D9-40E8492315CC}"/>
    <hyperlink ref="G54" r:id="rId31" xr:uid="{CF9FCAE7-218D-4C81-8097-7AFD8E3BCC07}"/>
    <hyperlink ref="G10" r:id="rId32" xr:uid="{74402CDC-6A8B-426A-A991-1187B00CC818}"/>
    <hyperlink ref="G21" r:id="rId33" xr:uid="{33A2A9B4-0B32-4766-B2F1-C29798976C86}"/>
    <hyperlink ref="G57" r:id="rId34" xr:uid="{1351DEA3-48BC-448F-B563-9DBF7054D3A7}"/>
    <hyperlink ref="G11" r:id="rId35" xr:uid="{FA8DC7F8-3E41-4E74-BEE5-1087764915E3}"/>
    <hyperlink ref="G41" r:id="rId36" xr:uid="{24337373-EA28-4279-A8E7-FB20B28443C3}"/>
    <hyperlink ref="G3" r:id="rId37" xr:uid="{081331F8-112D-4BFA-976F-98515A057086}"/>
    <hyperlink ref="G35" r:id="rId38" xr:uid="{144C06CD-3883-4E79-AC1C-52551AE29E99}"/>
    <hyperlink ref="G12" r:id="rId39" xr:uid="{738A7F34-5BF2-4297-AA13-383AC345AEA5}"/>
    <hyperlink ref="G24" r:id="rId40" xr:uid="{80B60186-1FEE-490E-8C2B-8615E611FAB4}"/>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All Vendor List</vt:lpstr>
      <vt:lpstr>Coop Links</vt:lpstr>
      <vt:lpstr>24-45-737 Printed Apparel</vt:lpstr>
      <vt:lpstr>25-62-737 Award, Trophy, Promo</vt:lpstr>
      <vt:lpstr>22-65-737 Onsite Campus</vt:lpstr>
      <vt:lpstr>25-31-883 CTE</vt:lpstr>
      <vt:lpstr>IISD 23-05-914 Furniture</vt:lpstr>
      <vt:lpstr>25-29-872 Speakers, Prof, Consu</vt:lpstr>
      <vt:lpstr>Skilled Crafts</vt:lpstr>
      <vt:lpstr>Charter Bus Service</vt:lpstr>
      <vt:lpstr>Fine Arts</vt:lpstr>
      <vt:lpstr>PPE</vt:lpstr>
      <vt:lpstr>Exprired</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Jennifer Rogers</dc:creator>
  <cp:lastModifiedBy>Jennifer Bryan</cp:lastModifiedBy>
  <cp:lastPrinted>2023-06-06T21:24:36Z</cp:lastPrinted>
  <dcterms:created xsi:type="dcterms:W3CDTF">2019-05-14T12:47:00Z</dcterms:created>
  <dcterms:modified xsi:type="dcterms:W3CDTF">2026-06-01T14:28:58Z</dcterms:modified>
</cp:coreProperties>
</file>